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https://corixgroup.sharepoint.com/sites/WSCKRateCaseRBFTYFiling/Shared Documents/General/Data Requests/Staff Set 1/"/>
    </mc:Choice>
  </mc:AlternateContent>
  <xr:revisionPtr revIDLastSave="289" documentId="13_ncr:1_{C2525028-A1AE-4D43-B09F-F4D7013FA7A4}" xr6:coauthVersionLast="44" xr6:coauthVersionMax="45" xr10:uidLastSave="{8E79E785-7174-4B4A-A1BE-5174568E5230}"/>
  <bookViews>
    <workbookView xWindow="-120" yWindow="-120" windowWidth="29040" windowHeight="15840" firstSheet="4" activeTab="8" xr2:uid="{00000000-000D-0000-FFFF-FFFF00000000}"/>
  </bookViews>
  <sheets>
    <sheet name="Summary of Salary Adjustments" sheetId="19" r:id="rId1"/>
    <sheet name="Salary Workpapers&gt;&gt;&gt;" sheetId="46" r:id="rId2"/>
    <sheet name="Wp-b Ops &amp; Mgmt Salaries" sheetId="2" r:id="rId3"/>
    <sheet name="wp-b2 Calc of Health and Other " sheetId="5" r:id="rId4"/>
    <sheet name="wp-b3 Shared Services" sheetId="18" r:id="rId5"/>
    <sheet name="AUX&gt;&gt;&gt;" sheetId="45" r:id="rId6"/>
    <sheet name="SS PF Sal 2020.04.01" sheetId="55" r:id="rId7"/>
    <sheet name="MWMA &amp; KY PF Sal 2020.04.01" sheetId="51" r:id="rId8"/>
    <sheet name="Job Descriptions" sheetId="63" r:id="rId9"/>
    <sheet name="Co. 345 - Mar 2020 UE TB" sheetId="49" r:id="rId10"/>
    <sheet name="TYE Benefits 102 700 800 860" sheetId="59" r:id="rId11"/>
    <sheet name="TYE 2020.03.31 All Other - Sal" sheetId="52" r:id="rId12"/>
    <sheet name="2020 Accruals" sheetId="53" r:id="rId13"/>
    <sheet name="700 File" sheetId="54" r:id="rId14"/>
    <sheet name="ERC" sheetId="60" r:id="rId15"/>
    <sheet name="PRT Assumptions" sheetId="6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 hidden="1">#REF!</definedName>
    <definedName name="\\\" hidden="1">#REF!</definedName>
    <definedName name="\\\\" hidden="1">#REF!</definedName>
    <definedName name="\D" localSheetId="9">'[1]A-15'!#REF!</definedName>
    <definedName name="\D" localSheetId="4">'[1]A-15'!#REF!</definedName>
    <definedName name="\D">'[1]A-15'!#REF!</definedName>
    <definedName name="\G" localSheetId="9">'[1]A-15'!#REF!</definedName>
    <definedName name="\G" localSheetId="4">'[1]A-15'!#REF!</definedName>
    <definedName name="\G">'[1]A-15'!#REF!</definedName>
    <definedName name="\I" localSheetId="13">#REF!</definedName>
    <definedName name="\I">#REF!</definedName>
    <definedName name="\P" localSheetId="13">#REF!</definedName>
    <definedName name="\P" localSheetId="9">'[1]A-15'!#REF!</definedName>
    <definedName name="\P" localSheetId="4">'[1]A-15'!#REF!</definedName>
    <definedName name="\P">'[1]A-15'!#REF!</definedName>
    <definedName name="\S" localSheetId="13">#REF!</definedName>
    <definedName name="\S" localSheetId="9">'[1]A-15'!#REF!</definedName>
    <definedName name="\S" localSheetId="4">'[1]A-15'!#REF!</definedName>
    <definedName name="\S">'[1]A-15'!#REF!</definedName>
    <definedName name="________pri0004" localSheetId="9">'[1]A-15'!#REF!</definedName>
    <definedName name="________pri0004">'[1]A-15'!#REF!</definedName>
    <definedName name="________pri0005" localSheetId="9">'[1]A-15'!#REF!</definedName>
    <definedName name="________pri0005">'[1]A-15'!#REF!</definedName>
    <definedName name="________pri0006" localSheetId="9">'[1]A-15'!#REF!</definedName>
    <definedName name="________pri0006">'[1]A-15'!#REF!</definedName>
    <definedName name="________pri0007" localSheetId="9">'[1]A-15'!#REF!</definedName>
    <definedName name="________pri0007">'[1]A-15'!#REF!</definedName>
    <definedName name="________pri0008" localSheetId="9">'[1]A-15'!#REF!</definedName>
    <definedName name="________pri0008">'[1]A-15'!#REF!</definedName>
    <definedName name="________pri0009" localSheetId="9">'[1]A-15'!#REF!</definedName>
    <definedName name="________pri0009">'[1]A-15'!#REF!</definedName>
    <definedName name="________pri0010" localSheetId="9">'[1]A-15'!#REF!</definedName>
    <definedName name="________pri0010">'[1]A-15'!#REF!</definedName>
    <definedName name="________pri0011" localSheetId="9">'[1]A-15'!#REF!</definedName>
    <definedName name="________pri0011">'[1]A-15'!#REF!</definedName>
    <definedName name="________pri0012" localSheetId="9">'[1]A-15'!#REF!</definedName>
    <definedName name="________pri0012">'[1]A-15'!#REF!</definedName>
    <definedName name="________pri0013" localSheetId="9">'[1]A-15'!#REF!</definedName>
    <definedName name="________pri0013">'[1]A-15'!#REF!</definedName>
    <definedName name="________pri0014" localSheetId="9">'[1]A-15'!#REF!</definedName>
    <definedName name="________pri0014">'[1]A-15'!#REF!</definedName>
    <definedName name="________pri0015" localSheetId="9">'[1]A-15'!#REF!</definedName>
    <definedName name="________pri0015">'[1]A-15'!#REF!</definedName>
    <definedName name="________pri0016" localSheetId="9">'[1]A-15'!#REF!</definedName>
    <definedName name="________pri0016">'[1]A-15'!#REF!</definedName>
    <definedName name="________pri0017" localSheetId="9">'[1]A-15'!#REF!</definedName>
    <definedName name="________pri0017">'[1]A-15'!#REF!</definedName>
    <definedName name="________pri0019" localSheetId="9">'[1]A-15'!#REF!</definedName>
    <definedName name="________pri0019">'[1]A-15'!#REF!</definedName>
    <definedName name="_____pri0004" localSheetId="9">'[1]A-15'!#REF!</definedName>
    <definedName name="_____pri0004">'[1]A-15'!#REF!</definedName>
    <definedName name="_____pri0005" localSheetId="9">'[1]A-15'!#REF!</definedName>
    <definedName name="_____pri0005">'[1]A-15'!#REF!</definedName>
    <definedName name="_____pri0006" localSheetId="9">'[1]A-15'!#REF!</definedName>
    <definedName name="_____pri0006">'[1]A-15'!#REF!</definedName>
    <definedName name="_____pri0007" localSheetId="9">'[1]A-15'!#REF!</definedName>
    <definedName name="_____pri0007">'[1]A-15'!#REF!</definedName>
    <definedName name="_____pri0008" localSheetId="9">'[1]A-15'!#REF!</definedName>
    <definedName name="_____pri0008">'[1]A-15'!#REF!</definedName>
    <definedName name="_____pri0009" localSheetId="9">'[1]A-15'!#REF!</definedName>
    <definedName name="_____pri0009">'[1]A-15'!#REF!</definedName>
    <definedName name="_____pri0010" localSheetId="9">'[1]A-15'!#REF!</definedName>
    <definedName name="_____pri0010">'[1]A-15'!#REF!</definedName>
    <definedName name="_____pri0011" localSheetId="9">'[1]A-15'!#REF!</definedName>
    <definedName name="_____pri0011">'[1]A-15'!#REF!</definedName>
    <definedName name="_____pri0012" localSheetId="9">'[1]A-15'!#REF!</definedName>
    <definedName name="_____pri0012">'[1]A-15'!#REF!</definedName>
    <definedName name="_____pri0013" localSheetId="9">'[1]A-15'!#REF!</definedName>
    <definedName name="_____pri0013">'[1]A-15'!#REF!</definedName>
    <definedName name="_____pri0014" localSheetId="9">'[1]A-15'!#REF!</definedName>
    <definedName name="_____pri0014">'[1]A-15'!#REF!</definedName>
    <definedName name="_____pri0015" localSheetId="9">'[1]A-15'!#REF!</definedName>
    <definedName name="_____pri0015">'[1]A-15'!#REF!</definedName>
    <definedName name="_____pri0016" localSheetId="9">'[1]A-15'!#REF!</definedName>
    <definedName name="_____pri0016">'[1]A-15'!#REF!</definedName>
    <definedName name="_____pri0017" localSheetId="9">'[1]A-15'!#REF!</definedName>
    <definedName name="_____pri0017">'[1]A-15'!#REF!</definedName>
    <definedName name="_____pri0019" localSheetId="9">'[1]A-15'!#REF!</definedName>
    <definedName name="_____pri0019">'[1]A-15'!#REF!</definedName>
    <definedName name="____pri0004" localSheetId="9">'[1]A-15'!#REF!</definedName>
    <definedName name="____pri0004">'[1]A-15'!#REF!</definedName>
    <definedName name="____pri0005" localSheetId="9">'[1]A-15'!#REF!</definedName>
    <definedName name="____pri0005">'[1]A-15'!#REF!</definedName>
    <definedName name="____pri0006" localSheetId="9">'[1]A-15'!#REF!</definedName>
    <definedName name="____pri0006">'[1]A-15'!#REF!</definedName>
    <definedName name="____pri0007" localSheetId="9">'[1]A-15'!#REF!</definedName>
    <definedName name="____pri0007">'[1]A-15'!#REF!</definedName>
    <definedName name="____pri0008" localSheetId="9">'[1]A-15'!#REF!</definedName>
    <definedName name="____pri0008">'[1]A-15'!#REF!</definedName>
    <definedName name="____pri0009" localSheetId="9">'[1]A-15'!#REF!</definedName>
    <definedName name="____pri0009">'[1]A-15'!#REF!</definedName>
    <definedName name="____pri0010" localSheetId="9">'[1]A-15'!#REF!</definedName>
    <definedName name="____pri0010">'[1]A-15'!#REF!</definedName>
    <definedName name="____pri0011" localSheetId="9">'[1]A-15'!#REF!</definedName>
    <definedName name="____pri0011">'[1]A-15'!#REF!</definedName>
    <definedName name="____pri0012" localSheetId="9">'[1]A-15'!#REF!</definedName>
    <definedName name="____pri0012">'[1]A-15'!#REF!</definedName>
    <definedName name="____pri0013" localSheetId="9">'[1]A-15'!#REF!</definedName>
    <definedName name="____pri0013">'[1]A-15'!#REF!</definedName>
    <definedName name="____pri0014" localSheetId="9">'[1]A-15'!#REF!</definedName>
    <definedName name="____pri0014">'[1]A-15'!#REF!</definedName>
    <definedName name="____pri0015" localSheetId="9">'[1]A-15'!#REF!</definedName>
    <definedName name="____pri0015">'[1]A-15'!#REF!</definedName>
    <definedName name="____pri0016" localSheetId="9">'[1]A-15'!#REF!</definedName>
    <definedName name="____pri0016">'[1]A-15'!#REF!</definedName>
    <definedName name="____pri0017" localSheetId="9">'[1]A-15'!#REF!</definedName>
    <definedName name="____pri0017">'[1]A-15'!#REF!</definedName>
    <definedName name="____pri0019" localSheetId="9">'[1]A-15'!#REF!</definedName>
    <definedName name="____pri0019">'[1]A-15'!#REF!</definedName>
    <definedName name="___pri0004" localSheetId="9">'[1]A-15'!#REF!</definedName>
    <definedName name="___pri0004">'[1]A-15'!#REF!</definedName>
    <definedName name="___pri0005" localSheetId="9">'[1]A-15'!#REF!</definedName>
    <definedName name="___pri0005">'[1]A-15'!#REF!</definedName>
    <definedName name="___pri0006" localSheetId="9">'[1]A-15'!#REF!</definedName>
    <definedName name="___pri0006">'[1]A-15'!#REF!</definedName>
    <definedName name="___pri0007" localSheetId="9">'[1]A-15'!#REF!</definedName>
    <definedName name="___pri0007">'[1]A-15'!#REF!</definedName>
    <definedName name="___pri0008" localSheetId="9">'[1]A-15'!#REF!</definedName>
    <definedName name="___pri0008">'[1]A-15'!#REF!</definedName>
    <definedName name="___pri0009" localSheetId="9">'[1]A-15'!#REF!</definedName>
    <definedName name="___pri0009">'[1]A-15'!#REF!</definedName>
    <definedName name="___pri0010" localSheetId="9">'[1]A-15'!#REF!</definedName>
    <definedName name="___pri0010">'[1]A-15'!#REF!</definedName>
    <definedName name="___pri0011" localSheetId="9">'[1]A-15'!#REF!</definedName>
    <definedName name="___pri0011">'[1]A-15'!#REF!</definedName>
    <definedName name="___pri0012" localSheetId="9">'[1]A-15'!#REF!</definedName>
    <definedName name="___pri0012">'[1]A-15'!#REF!</definedName>
    <definedName name="___pri0013" localSheetId="9">'[1]A-15'!#REF!</definedName>
    <definedName name="___pri0013">'[1]A-15'!#REF!</definedName>
    <definedName name="___pri0014" localSheetId="9">'[1]A-15'!#REF!</definedName>
    <definedName name="___pri0014">'[1]A-15'!#REF!</definedName>
    <definedName name="___pri0015" localSheetId="9">'[1]A-15'!#REF!</definedName>
    <definedName name="___pri0015">'[1]A-15'!#REF!</definedName>
    <definedName name="___pri0016" localSheetId="9">'[1]A-15'!#REF!</definedName>
    <definedName name="___pri0016">'[1]A-15'!#REF!</definedName>
    <definedName name="___pri0017" localSheetId="9">'[1]A-15'!#REF!</definedName>
    <definedName name="___pri0017">'[1]A-15'!#REF!</definedName>
    <definedName name="___pri0019" localSheetId="9">'[1]A-15'!#REF!</definedName>
    <definedName name="___pri0019">'[1]A-15'!#REF!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CNC2.CE2" localSheetId="9">'[2]Cust Eq Input'!#REF!</definedName>
    <definedName name="__CNC2.CE2">'[2]Cust Eq Input'!#REF!</definedName>
    <definedName name="__pg1">#REF!</definedName>
    <definedName name="__pg2">#REF!</definedName>
    <definedName name="__pri0004" localSheetId="9">'[1]A-15'!#REF!</definedName>
    <definedName name="__pri0004">'[1]A-15'!#REF!</definedName>
    <definedName name="__pri0005" localSheetId="9">'[1]A-15'!#REF!</definedName>
    <definedName name="__pri0005">'[1]A-15'!#REF!</definedName>
    <definedName name="__pri0006" localSheetId="9">'[1]A-15'!#REF!</definedName>
    <definedName name="__pri0006">'[1]A-15'!#REF!</definedName>
    <definedName name="__pri0007" localSheetId="9">'[1]A-15'!#REF!</definedName>
    <definedName name="__pri0007">'[1]A-15'!#REF!</definedName>
    <definedName name="__pri0008" localSheetId="9">'[1]A-15'!#REF!</definedName>
    <definedName name="__pri0008">'[1]A-15'!#REF!</definedName>
    <definedName name="__pri0009" localSheetId="9">'[1]A-15'!#REF!</definedName>
    <definedName name="__pri0009">'[1]A-15'!#REF!</definedName>
    <definedName name="__pri0010" localSheetId="9">'[1]A-15'!#REF!</definedName>
    <definedName name="__pri0010">'[1]A-15'!#REF!</definedName>
    <definedName name="__pri0011" localSheetId="9">'[1]A-15'!#REF!</definedName>
    <definedName name="__pri0011">'[1]A-15'!#REF!</definedName>
    <definedName name="__pri0012" localSheetId="9">'[1]A-15'!#REF!</definedName>
    <definedName name="__pri0012">'[1]A-15'!#REF!</definedName>
    <definedName name="__pri0013" localSheetId="9">'[1]A-15'!#REF!</definedName>
    <definedName name="__pri0013">'[1]A-15'!#REF!</definedName>
    <definedName name="__pri0014" localSheetId="9">'[1]A-15'!#REF!</definedName>
    <definedName name="__pri0014">'[1]A-15'!#REF!</definedName>
    <definedName name="__pri0015" localSheetId="9">'[1]A-15'!#REF!</definedName>
    <definedName name="__pri0015">'[1]A-15'!#REF!</definedName>
    <definedName name="__pri0016" localSheetId="9">'[1]A-15'!#REF!</definedName>
    <definedName name="__pri0016">'[1]A-15'!#REF!</definedName>
    <definedName name="__pri0017" localSheetId="9">'[1]A-15'!#REF!</definedName>
    <definedName name="__pri0017">'[1]A-15'!#REF!</definedName>
    <definedName name="__pri0019" localSheetId="9">'[1]A-15'!#REF!</definedName>
    <definedName name="__pri0019">'[1]A-15'!#REF!</definedName>
    <definedName name="__xlfn.BAHTTEXT" hidden="1">#NAME?</definedName>
    <definedName name="_1__FDSAUDITLINK__" localSheetId="13"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_FDSAUDITLINK__"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CONTRACT_LABOR" localSheetId="9">#REF!</definedName>
    <definedName name="_1CONTRACT_LABOR" localSheetId="4">#REF!</definedName>
    <definedName name="_1CONTRACT_LABOR">#REF!</definedName>
    <definedName name="_1ISSUANCE_EXPENS" localSheetId="13">#REF!</definedName>
    <definedName name="_1ISSUANCE_EXPENS">#REF!</definedName>
    <definedName name="_2__FDSAUDITLINK__" localSheetId="13"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__FDSAUDITLINK__"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LTD_EFFECTIVE">[3]A!$B$1:$T$36</definedName>
    <definedName name="_3__FDSAUDITLINK__" localSheetId="13"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_FDSAUDITLINK__"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6__123Graph_BCHART_1" hidden="1">'[4]HOSPICE OPSUM'!#REF!</definedName>
    <definedName name="_3SERIES_R" localSheetId="13">#REF!</definedName>
    <definedName name="_3SERIES_R">#REF!</definedName>
    <definedName name="_4SERIES_T" localSheetId="13">#REF!</definedName>
    <definedName name="_4SERIES_T">#REF!</definedName>
    <definedName name="_6CONTRACT_LABOR" localSheetId="9">#REF!</definedName>
    <definedName name="_6CONTRACT_LABOR" localSheetId="4">#REF!</definedName>
    <definedName name="_6CONTRACT_LABOR">#REF!</definedName>
    <definedName name="_bdm.02BC9EC907394BFAAC45F5B8DE6B5A0A.edm" hidden="1">[5]Sheet1!$A:$IV</definedName>
    <definedName name="_bdm.40CF370F7285455C9C36EF06A3E1937B.edm" localSheetId="13" hidden="1">#REF!</definedName>
    <definedName name="_bdm.40CF370F7285455C9C36EF06A3E1937B.edm" hidden="1">#REF!</definedName>
    <definedName name="_bdm.45F7D114A6D84BECB95FE530DDBA15F7.edm" localSheetId="13" hidden="1">#REF!</definedName>
    <definedName name="_bdm.45F7D114A6D84BECB95FE530DDBA15F7.edm" hidden="1">#REF!</definedName>
    <definedName name="_bdm.678FD0E4EDC143EFB42C430834B9F02D.edm" localSheetId="13" hidden="1">#REF!</definedName>
    <definedName name="_bdm.678FD0E4EDC143EFB42C430834B9F02D.edm" hidden="1">#REF!</definedName>
    <definedName name="_bdm.7C8DADF76681415C9B5BE1091E1E82E9.edm" hidden="1">'[5]Financing Outputs'!$A:$IV</definedName>
    <definedName name="_bdm.AD649BD32A964F32ADBDAA142E00340F.edm" localSheetId="13" hidden="1">#REF!</definedName>
    <definedName name="_bdm.AD649BD32A964F32ADBDAA142E00340F.edm" hidden="1">#REF!</definedName>
    <definedName name="_bdm.AE70A3ADA84B4107AA85D4B1128351D9.edm" localSheetId="13" hidden="1">#REF!</definedName>
    <definedName name="_bdm.AE70A3ADA84B4107AA85D4B1128351D9.edm" hidden="1">#REF!</definedName>
    <definedName name="_bdm.B3E33F6956804297815AB015A0731C8C.edm" localSheetId="13" hidden="1">#REF!</definedName>
    <definedName name="_bdm.B3E33F6956804297815AB015A0731C8C.edm" hidden="1">#REF!</definedName>
    <definedName name="_bdm.FB4CE0249B9B4EDCA210A3E8FA11E480.edm" hidden="1">#REF!</definedName>
    <definedName name="_CNC2.CE2" localSheetId="9">'[2]Cust Eq Input'!#REF!</definedName>
    <definedName name="_CNC2.CE2" localSheetId="4">'[2]Cust Eq Input'!#REF!</definedName>
    <definedName name="_CNC2.CE2">'[2]Cust Eq Input'!#REF!</definedName>
    <definedName name="_div1">#REF!</definedName>
    <definedName name="_div2">#REF!</definedName>
    <definedName name="_div3">#REF!</definedName>
    <definedName name="_div4">#REF!</definedName>
    <definedName name="_Fill" hidden="1">#REF!</definedName>
    <definedName name="_xlnm._FilterDatabase" localSheetId="9" hidden="1">'Co. 345 - Mar 2020 UE TB'!$A$6:$D$6</definedName>
    <definedName name="_xlnm._FilterDatabase" localSheetId="8" hidden="1">'Job Descriptions'!$A$1:$C$112</definedName>
    <definedName name="_xlnm._FilterDatabase" localSheetId="6" hidden="1">'SS PF Sal 2020.04.01'!$A$1:$W$112</definedName>
    <definedName name="_xlnm._FilterDatabase" localSheetId="11" hidden="1">'TYE 2020.03.31 All Other - Sal'!$A$1:$K$242</definedName>
    <definedName name="_xlnm._FilterDatabase" localSheetId="10" hidden="1">'TYE Benefits 102 700 800 860'!$A$1:$AE$3061</definedName>
    <definedName name="_xlnm._FilterDatabase" localSheetId="4" hidden="1">'wp-b3 Shared Services'!$A$14:$Y$129</definedName>
    <definedName name="_Key1" localSheetId="13" hidden="1">#REF!</definedName>
    <definedName name="_Key1" localSheetId="9" hidden="1">#REF!</definedName>
    <definedName name="_Key1" localSheetId="15" hidden="1">#REF!</definedName>
    <definedName name="_Key1" localSheetId="4" hidden="1">#REF!</definedName>
    <definedName name="_Key1" hidden="1">#REF!</definedName>
    <definedName name="_num1" localSheetId="13">#REF!</definedName>
    <definedName name="_num1">#REF!</definedName>
    <definedName name="_num10" localSheetId="13">#REF!</definedName>
    <definedName name="_num10">#REF!</definedName>
    <definedName name="_num11">#REF!</definedName>
    <definedName name="_num12">#REF!</definedName>
    <definedName name="_num13">#REF!</definedName>
    <definedName name="_num14">#REF!</definedName>
    <definedName name="_num15">#REF!</definedName>
    <definedName name="_num16">#REF!</definedName>
    <definedName name="_num17">#REF!</definedName>
    <definedName name="_num18">#REF!</definedName>
    <definedName name="_num19">#REF!</definedName>
    <definedName name="_num2">#REF!</definedName>
    <definedName name="_num20">#REF!</definedName>
    <definedName name="_num21">#REF!</definedName>
    <definedName name="_num22">#REF!</definedName>
    <definedName name="_num23">#REF!</definedName>
    <definedName name="_num24">#REF!</definedName>
    <definedName name="_num25">#REF!</definedName>
    <definedName name="_num26">#REF!</definedName>
    <definedName name="_num27">#REF!</definedName>
    <definedName name="_num28">#REF!</definedName>
    <definedName name="_num29">#REF!</definedName>
    <definedName name="_num3">#REF!</definedName>
    <definedName name="_num30">#REF!</definedName>
    <definedName name="_num31">#REF!</definedName>
    <definedName name="_num32">#REF!</definedName>
    <definedName name="_num33">#REF!</definedName>
    <definedName name="_num4">#REF!</definedName>
    <definedName name="_num5">#REF!</definedName>
    <definedName name="_num6">#REF!</definedName>
    <definedName name="_num7">#REF!</definedName>
    <definedName name="_num8">#REF!</definedName>
    <definedName name="_num9">#REF!</definedName>
    <definedName name="_Order1" hidden="1">255</definedName>
    <definedName name="_Order1a" hidden="1">0</definedName>
    <definedName name="_Order2" hidden="1">0</definedName>
    <definedName name="_Order2a" hidden="1">0</definedName>
    <definedName name="_pg1" localSheetId="13">#REF!</definedName>
    <definedName name="_pg1">#REF!</definedName>
    <definedName name="_pg2" localSheetId="13">#REF!</definedName>
    <definedName name="_pg2">#REF!</definedName>
    <definedName name="_pri0004" localSheetId="9">'[1]A-15'!#REF!</definedName>
    <definedName name="_pri0004" localSheetId="4">'[1]A-15'!#REF!</definedName>
    <definedName name="_pri0004">'[1]A-15'!#REF!</definedName>
    <definedName name="_pri0005" localSheetId="9">'[1]A-15'!#REF!</definedName>
    <definedName name="_pri0005" localSheetId="4">'[1]A-15'!#REF!</definedName>
    <definedName name="_pri0005">'[1]A-15'!#REF!</definedName>
    <definedName name="_pri0006" localSheetId="9">'[1]A-15'!#REF!</definedName>
    <definedName name="_pri0006" localSheetId="4">'[1]A-15'!#REF!</definedName>
    <definedName name="_pri0006">'[1]A-15'!#REF!</definedName>
    <definedName name="_pri0007" localSheetId="9">'[1]A-15'!#REF!</definedName>
    <definedName name="_pri0007" localSheetId="4">'[1]A-15'!#REF!</definedName>
    <definedName name="_pri0007">'[1]A-15'!#REF!</definedName>
    <definedName name="_pri0008" localSheetId="9">'[1]A-15'!#REF!</definedName>
    <definedName name="_pri0008">'[1]A-15'!#REF!</definedName>
    <definedName name="_pri0009" localSheetId="9">'[1]A-15'!#REF!</definedName>
    <definedName name="_pri0009">'[1]A-15'!#REF!</definedName>
    <definedName name="_pri0010" localSheetId="9">'[1]A-15'!#REF!</definedName>
    <definedName name="_pri0010">'[1]A-15'!#REF!</definedName>
    <definedName name="_pri0011" localSheetId="9">'[1]A-15'!#REF!</definedName>
    <definedName name="_pri0011">'[1]A-15'!#REF!</definedName>
    <definedName name="_pri0012" localSheetId="9">'[1]A-15'!#REF!</definedName>
    <definedName name="_pri0012">'[1]A-15'!#REF!</definedName>
    <definedName name="_pri0013" localSheetId="9">'[1]A-15'!#REF!</definedName>
    <definedName name="_pri0013">'[1]A-15'!#REF!</definedName>
    <definedName name="_pri0014" localSheetId="9">'[1]A-15'!#REF!</definedName>
    <definedName name="_pri0014">'[1]A-15'!#REF!</definedName>
    <definedName name="_pri0015" localSheetId="9">'[1]A-15'!#REF!</definedName>
    <definedName name="_pri0015">'[1]A-15'!#REF!</definedName>
    <definedName name="_pri0016" localSheetId="9">'[1]A-15'!#REF!</definedName>
    <definedName name="_pri0016">'[1]A-15'!#REF!</definedName>
    <definedName name="_pri0017" localSheetId="9">'[1]A-15'!#REF!</definedName>
    <definedName name="_pri0017">'[1]A-15'!#REF!</definedName>
    <definedName name="_pri0019" localSheetId="9">'[1]A-15'!#REF!</definedName>
    <definedName name="_pri0019">'[1]A-15'!#REF!</definedName>
    <definedName name="_R" localSheetId="13">'[6]Schedule RAM-2'!#REF!</definedName>
    <definedName name="_R">'[6]Schedule RAM-2'!#REF!</definedName>
    <definedName name="_RMA1" localSheetId="13">#REF!</definedName>
    <definedName name="_RMA1">#REF!</definedName>
    <definedName name="_RMA2" localSheetId="13">#REF!</definedName>
    <definedName name="_RMA2">#REF!</definedName>
    <definedName name="_Sort" localSheetId="13" hidden="1">#REF!</definedName>
    <definedName name="_Sort" localSheetId="9" hidden="1">#REF!</definedName>
    <definedName name="_Sort" localSheetId="15" hidden="1">#REF!</definedName>
    <definedName name="_Sort" localSheetId="4" hidden="1">#REF!</definedName>
    <definedName name="_Sort" hidden="1">#REF!</definedName>
    <definedName name="_Table1_In1" hidden="1">#REF!</definedName>
    <definedName name="_Table1_Out" hidden="1">#REF!</definedName>
    <definedName name="_Table1_Out_2" hidden="1">#REF!</definedName>
    <definedName name="_Table2_In1" hidden="1">'[7]Bank Model'!#REF!</definedName>
    <definedName name="_Table2_In2" hidden="1">'[7]Bank Model'!#REF!</definedName>
    <definedName name="_Table2_Out" hidden="1">'[7]Bank Model'!#REF!</definedName>
    <definedName name="_Table2_Out_2" hidden="1">#REF!</definedName>
    <definedName name="_xlcn.WorksheetConnection_T9A2C161" hidden="1">#REF!</definedName>
    <definedName name="A" localSheetId="9">'[8]CUST.EQUIV'!#REF!</definedName>
    <definedName name="A">'[8]CUST.EQUIV'!#REF!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ccount_and_Adjustment_Information" localSheetId="13">OFFSET(#REF!,0,0,COUNTA(#REF!),COUNTA(#REF!))</definedName>
    <definedName name="Account_and_Adjustment_Information" localSheetId="9">OFFSET(#REF!,0,0,COUNTA(#REF!),COUNTA(#REF!))</definedName>
    <definedName name="Account_and_Adjustment_Information" localSheetId="4">OFFSET(#REF!,0,0,COUNTA(#REF!),COUNTA(#REF!))</definedName>
    <definedName name="Account_and_Adjustment_Information">OFFSET(#REF!,0,0,COUNTA(#REF!),COUNTA(#REF!))</definedName>
    <definedName name="Account_Balance" localSheetId="4">'[9]COPY ELECTRONIC TB HERE'!$D$2:$D$485</definedName>
    <definedName name="Account_Balance">'[10]COPY ELECTRONIC TB HERE'!$D$2:$D$338</definedName>
    <definedName name="Account_Name" localSheetId="4">'[9]COPY ELECTRONIC TB HERE'!$B$2:$B$485</definedName>
    <definedName name="Account_Name">'[10]COPY ELECTRONIC TB HERE'!$B$2:$B$338</definedName>
    <definedName name="Account_Number" localSheetId="4">'[9]COPY ELECTRONIC TB HERE'!$A$2:$A$485</definedName>
    <definedName name="Account_Number">'[10]COPY ELECTRONIC TB HERE'!$A$2:$A$338</definedName>
    <definedName name="Accounts" localSheetId="9">#REF!</definedName>
    <definedName name="Accounts" localSheetId="4">#REF!</definedName>
    <definedName name="Accounts">#REF!</definedName>
    <definedName name="ACCT">[11]Corporate!$G$5:$G$26</definedName>
    <definedName name="Acct1580Mainframe_depr" localSheetId="13">#REF!</definedName>
    <definedName name="Acct1580Mainframe_depr">'[12]wp-p3-alloc of State computers'!$P$8</definedName>
    <definedName name="Acct1585MiniComputers_depr" localSheetId="13">#REF!</definedName>
    <definedName name="Acct1585MiniComputers_depr">'[12]wp-p3-alloc of State computers'!$P$9</definedName>
    <definedName name="Acct1590CompSysCost_depr" localSheetId="13">#REF!</definedName>
    <definedName name="Acct1590CompSysCost_depr">'[12]wp-p3-alloc of State computers'!$P$10</definedName>
    <definedName name="Acct1595MicrosSysCost_depr">'[12]wp-p3-alloc of State computers'!$P$11</definedName>
    <definedName name="AccumDepr">[13]Data!$I$13:$J$131</definedName>
    <definedName name="Actual_AsOf_Date" localSheetId="13">#REF!</definedName>
    <definedName name="Actual_AsOf_Date">#REF!</definedName>
    <definedName name="actual_results_date" localSheetId="13">[14]Lead!$C$13</definedName>
    <definedName name="actual_results_date">[15]Lead!$C$13</definedName>
    <definedName name="ADMIN" localSheetId="9">#REF!</definedName>
    <definedName name="ADMIN" localSheetId="4">#REF!</definedName>
    <definedName name="ADMIN">#REF!</definedName>
    <definedName name="AFUDC" localSheetId="9">'[1]A-15'!#REF!</definedName>
    <definedName name="AFUDC" localSheetId="4">'[1]A-15'!#REF!</definedName>
    <definedName name="AFUDC">'[1]A-15'!#REF!</definedName>
    <definedName name="AIAC">[13]Data!$O$13:$P$131</definedName>
    <definedName name="ALL">[16]A!$P$10:$Q$117</definedName>
    <definedName name="allocation_data" localSheetId="13">OFFSET(#REF!,1,0,COUNTA(#REF!)-1,COUNTA(#REF!))</definedName>
    <definedName name="allocation_data" localSheetId="9">OFFSET(#REF!,1,0,COUNTA(#REF!)-1,COUNTA(#REF!))</definedName>
    <definedName name="allocation_data" localSheetId="4">OFFSET(#REF!,1,0,COUNTA(#REF!)-1,COUNTA(#REF!))</definedName>
    <definedName name="allocation_data">OFFSET(#REF!,1,0,COUNTA(#REF!)-1,COUNTA(#REF!))</definedName>
    <definedName name="ALLOCATION_TABLE" localSheetId="13">'[17]Linked TTM 1215'!$D$838:$J$845</definedName>
    <definedName name="ALLOCATION_TABLE" localSheetId="4">'[9]Linked TB'!$C$686:$I$693</definedName>
    <definedName name="ALLOCATION_TABLE">'[10]Linked TB'!$B$584:$H$591</definedName>
    <definedName name="AMORT" localSheetId="13">#REF!</definedName>
    <definedName name="AMORT">#REF!</definedName>
    <definedName name="ANNAACIAC" localSheetId="9">'[1]A-15'!#REF!</definedName>
    <definedName name="ANNAACIAC" localSheetId="4">'[1]A-15'!#REF!</definedName>
    <definedName name="ANNAACIAC">'[1]A-15'!#REF!</definedName>
    <definedName name="ANNAD" localSheetId="9">'[1]A-15'!#REF!</definedName>
    <definedName name="ANNAD" localSheetId="4">'[1]A-15'!#REF!</definedName>
    <definedName name="ANNAD">'[1]A-15'!#REF!</definedName>
    <definedName name="ANNAFC" localSheetId="9">'[1]A-15'!#REF!</definedName>
    <definedName name="ANNAFC" localSheetId="4">'[1]A-15'!#REF!</definedName>
    <definedName name="ANNAFC">'[1]A-15'!#REF!</definedName>
    <definedName name="ANNCIAC" localSheetId="9">'[1]A-15'!#REF!</definedName>
    <definedName name="ANNCIAC" localSheetId="4">'[1]A-15'!#REF!</definedName>
    <definedName name="ANNCIAC">'[1]A-15'!#REF!</definedName>
    <definedName name="ANNPL" localSheetId="9">'[1]A-15'!#REF!</definedName>
    <definedName name="ANNPL" localSheetId="4">'[1]A-15'!#REF!</definedName>
    <definedName name="ANNPL">'[1]A-15'!#REF!</definedName>
    <definedName name="applist">INDEX(('[18]INDEX MATCH'!$A$37:$A$51,'[18]INDEX MATCH'!$B$37:$B$51,'[18]INDEX MATCH'!$C$37:$C$51),,,'[18]INDEX MATCH'!$I$36)</definedName>
    <definedName name="ARB" localSheetId="9">'[1]A-15'!#REF!</definedName>
    <definedName name="ARB">'[1]A-15'!#REF!</definedName>
    <definedName name="AS" localSheetId="9">'[1]A-15'!#REF!</definedName>
    <definedName name="AS">'[1]A-15'!#REF!</definedName>
    <definedName name="as_of_date" localSheetId="13">[19]Lead!$C$10</definedName>
    <definedName name="as_of_date">[20]Lead!$C$10</definedName>
    <definedName name="asdfasdfasdfas" hidden="1">#REF!</definedName>
    <definedName name="Atlantic">[11]Atlantic!$F:$F</definedName>
    <definedName name="AtlID">[11]Atlantic!$B:$B</definedName>
    <definedName name="BACKUP">'[21]CAPM Backup (Sc 12 - p. 2)'!$A$18:$K$79</definedName>
    <definedName name="BALANCE" localSheetId="9">'[1]A-15'!#REF!</definedName>
    <definedName name="BALANCE">'[1]A-15'!#REF!</definedName>
    <definedName name="base_year_end_date" localSheetId="13">'[17]Input Schedule'!$C$8</definedName>
    <definedName name="base_year_end_date">'[22]Input Schedule'!$C$8</definedName>
    <definedName name="bb_MDMyNTU0NDRBODY1NDVEQz" localSheetId="13" hidden="1">#REF!</definedName>
    <definedName name="bb_MDMyNTU0NDRBODY1NDVEQz" hidden="1">#REF!</definedName>
    <definedName name="BETA" localSheetId="13">#REF!</definedName>
    <definedName name="BETA">#REF!</definedName>
    <definedName name="BETA_CURR_SELECTED" localSheetId="13">[23]Data!$K$8</definedName>
    <definedName name="BETA_CURR_SELECTED">[24]Data!$K$8</definedName>
    <definedName name="BETA_OVERRIDE_FIELDS" localSheetId="13">[23]Data!$J$4:$J$7</definedName>
    <definedName name="BETA_OVERRIDE_FIELDS">[24]Data!$J$4:$J$7</definedName>
    <definedName name="BETA_OVERRIDE_VALUES" localSheetId="13">[23]Data!$K$4:$K$7</definedName>
    <definedName name="BETA_OVERRIDE_VALUES">[24]Data!$K$4:$K$7</definedName>
    <definedName name="betaadj" localSheetId="13">#REF!</definedName>
    <definedName name="betaadj">#REF!</definedName>
    <definedName name="Bill">[11]Corporate!$G$72:$G$81</definedName>
    <definedName name="BLPH1" hidden="1">'[25]Natural gas'!$A$3</definedName>
    <definedName name="BLPR1020040129204514642" hidden="1">'[26]Spread Sheet'!#REF!</definedName>
    <definedName name="BLPR1020040129204514642_1_5" hidden="1">'[26]Spread Sheet'!#REF!</definedName>
    <definedName name="BLPR1020040129204514642_2_5" hidden="1">'[26]Spread Sheet'!#REF!</definedName>
    <definedName name="BLPR1020040129204514642_3_5" hidden="1">'[26]Spread Sheet'!#REF!</definedName>
    <definedName name="BLPR1020040129204514642_4_5" hidden="1">'[26]Spread Sheet'!#REF!</definedName>
    <definedName name="BLPR1020040129204514642_5_5" hidden="1">'[26]Spread Sheet'!#REF!</definedName>
    <definedName name="BLPR1120040129204514642" hidden="1">'[26]Spread Sheet'!#REF!</definedName>
    <definedName name="BLPR1120040129204514642_1_5" hidden="1">'[26]Spread Sheet'!#REF!</definedName>
    <definedName name="BLPR1120040129204514642_2_5" hidden="1">'[26]Spread Sheet'!#REF!</definedName>
    <definedName name="BLPR1120040129204514642_3_5" hidden="1">'[26]Spread Sheet'!#REF!</definedName>
    <definedName name="BLPR1120040129204514642_4_5" hidden="1">'[26]Spread Sheet'!#REF!</definedName>
    <definedName name="BLPR1120040129204514642_5_5" hidden="1">'[26]Spread Sheet'!#REF!</definedName>
    <definedName name="BLPR120040129203645421" hidden="1">'[26]Spread Sheet'!#REF!</definedName>
    <definedName name="BLPR120040129203645421_1_4" hidden="1">'[26]Spread Sheet'!#REF!</definedName>
    <definedName name="BLPR120040129203645421_2_4" hidden="1">'[26]Spread Sheet'!#REF!</definedName>
    <definedName name="BLPR120040129203645421_3_4" hidden="1">'[26]Spread Sheet'!#REF!</definedName>
    <definedName name="BLPR120040129203645421_4_4" hidden="1">'[26]Spread Sheet'!#REF!</definedName>
    <definedName name="BLPR1220040129204514642" hidden="1">'[26]Spread Sheet'!#REF!</definedName>
    <definedName name="BLPR1220040129204514642_1_5" hidden="1">'[26]Spread Sheet'!#REF!</definedName>
    <definedName name="BLPR1220040129204514642_2_5" hidden="1">'[26]Spread Sheet'!#REF!</definedName>
    <definedName name="BLPR1220040129204514642_3_5" hidden="1">'[26]Spread Sheet'!#REF!</definedName>
    <definedName name="BLPR1220040129204514642_4_5" hidden="1">'[26]Spread Sheet'!#REF!</definedName>
    <definedName name="BLPR1220040129204514642_5_5" hidden="1">'[26]Spread Sheet'!#REF!</definedName>
    <definedName name="BLPR1320040129204514642" hidden="1">'[26]Spread Sheet'!#REF!</definedName>
    <definedName name="BLPR1320040129204514642_1_5" hidden="1">'[26]Spread Sheet'!#REF!</definedName>
    <definedName name="BLPR1320040129204514642_2_5" hidden="1">'[26]Spread Sheet'!#REF!</definedName>
    <definedName name="BLPR1320040129204514642_3_5" hidden="1">'[26]Spread Sheet'!#REF!</definedName>
    <definedName name="BLPR1320040129204514642_4_5" hidden="1">'[26]Spread Sheet'!#REF!</definedName>
    <definedName name="BLPR1320040129204514642_5_5" hidden="1">'[26]Spread Sheet'!#REF!</definedName>
    <definedName name="BLPR1420040129204514642" hidden="1">'[26]Spread Sheet'!#REF!</definedName>
    <definedName name="BLPR1420040129204514642_1_5" hidden="1">'[26]Spread Sheet'!#REF!</definedName>
    <definedName name="BLPR1420040129204514642_2_5" hidden="1">'[26]Spread Sheet'!#REF!</definedName>
    <definedName name="BLPR1420040129204514642_3_5" hidden="1">'[26]Spread Sheet'!#REF!</definedName>
    <definedName name="BLPR1420040129204514642_4_5" hidden="1">'[26]Spread Sheet'!#REF!</definedName>
    <definedName name="BLPR1420040129204514642_5_5" hidden="1">'[26]Spread Sheet'!#REF!</definedName>
    <definedName name="BLPR1520040129204514652" hidden="1">'[26]Spread Sheet'!#REF!</definedName>
    <definedName name="BLPR1520040129204514652_1_5" hidden="1">'[26]Spread Sheet'!#REF!</definedName>
    <definedName name="BLPR1520040129204514652_2_5" hidden="1">'[26]Spread Sheet'!#REF!</definedName>
    <definedName name="BLPR1520040129204514652_3_5" hidden="1">'[26]Spread Sheet'!#REF!</definedName>
    <definedName name="BLPR1520040129204514652_4_5" hidden="1">'[26]Spread Sheet'!#REF!</definedName>
    <definedName name="BLPR1520040129204514652_5_5" hidden="1">'[26]Spread Sheet'!#REF!</definedName>
    <definedName name="BLPR1620040129204514652" hidden="1">'[26]Spread Sheet'!#REF!</definedName>
    <definedName name="BLPR1620040129204514652_1_5" hidden="1">'[26]Spread Sheet'!#REF!</definedName>
    <definedName name="BLPR1620040129204514652_2_5" hidden="1">'[26]Spread Sheet'!#REF!</definedName>
    <definedName name="BLPR1620040129204514652_3_5" hidden="1">'[26]Spread Sheet'!#REF!</definedName>
    <definedName name="BLPR1620040129204514652_4_5" hidden="1">'[26]Spread Sheet'!#REF!</definedName>
    <definedName name="BLPR1620040129204514652_5_5" hidden="1">'[26]Spread Sheet'!#REF!</definedName>
    <definedName name="BLPR1720040129204514652" hidden="1">'[26]Spread Sheet'!#REF!</definedName>
    <definedName name="BLPR1720040129204514652_1_5" hidden="1">'[26]Spread Sheet'!#REF!</definedName>
    <definedName name="BLPR1720040129204514652_2_5" hidden="1">'[26]Spread Sheet'!#REF!</definedName>
    <definedName name="BLPR1720040129204514652_3_5" hidden="1">'[26]Spread Sheet'!#REF!</definedName>
    <definedName name="BLPR1720040129204514652_4_5" hidden="1">'[26]Spread Sheet'!#REF!</definedName>
    <definedName name="BLPR1720040129204514652_5_5" hidden="1">'[26]Spread Sheet'!#REF!</definedName>
    <definedName name="BLPR1820040129204514652" hidden="1">'[26]Spread Sheet'!#REF!</definedName>
    <definedName name="BLPR1820040129204514652_1_5" hidden="1">'[26]Spread Sheet'!#REF!</definedName>
    <definedName name="BLPR1820040129204514652_2_5" hidden="1">'[26]Spread Sheet'!#REF!</definedName>
    <definedName name="BLPR1820040129204514652_3_5" hidden="1">'[26]Spread Sheet'!#REF!</definedName>
    <definedName name="BLPR1820040129204514652_4_5" hidden="1">'[26]Spread Sheet'!#REF!</definedName>
    <definedName name="BLPR1820040129204514652_5_5" hidden="1">'[26]Spread Sheet'!#REF!</definedName>
    <definedName name="BLPR1920040129204514652" hidden="1">'[26]Spread Sheet'!#REF!</definedName>
    <definedName name="BLPR1920040129204514652_1_5" hidden="1">'[26]Spread Sheet'!#REF!</definedName>
    <definedName name="BLPR1920040129204514652_2_5" hidden="1">'[26]Spread Sheet'!#REF!</definedName>
    <definedName name="BLPR1920040129204514652_3_5" hidden="1">'[26]Spread Sheet'!#REF!</definedName>
    <definedName name="BLPR1920040129204514652_4_5" hidden="1">'[26]Spread Sheet'!#REF!</definedName>
    <definedName name="BLPR1920040129204514652_5_5" hidden="1">'[26]Spread Sheet'!#REF!</definedName>
    <definedName name="BLPR2020040129204514652" hidden="1">'[26]Spread Sheet'!#REF!</definedName>
    <definedName name="BLPR2020040129204514652_1_5" hidden="1">'[26]Spread Sheet'!#REF!</definedName>
    <definedName name="BLPR2020040129204514652_2_5" hidden="1">'[26]Spread Sheet'!#REF!</definedName>
    <definedName name="BLPR2020040129204514652_3_5" hidden="1">'[26]Spread Sheet'!#REF!</definedName>
    <definedName name="BLPR2020040129204514652_4_5" hidden="1">'[26]Spread Sheet'!#REF!</definedName>
    <definedName name="BLPR2020040129204514652_5_5" hidden="1">'[26]Spread Sheet'!#REF!</definedName>
    <definedName name="BLPR2120040129204514652" hidden="1">'[26]Spread Sheet'!#REF!</definedName>
    <definedName name="BLPR2120040129204514652_1_5" hidden="1">'[26]Spread Sheet'!#REF!</definedName>
    <definedName name="BLPR2120040129204514652_2_5" hidden="1">'[26]Spread Sheet'!#REF!</definedName>
    <definedName name="BLPR2120040129204514652_3_5" hidden="1">'[26]Spread Sheet'!#REF!</definedName>
    <definedName name="BLPR2120040129204514652_4_5" hidden="1">'[26]Spread Sheet'!#REF!</definedName>
    <definedName name="BLPR2120040129204514652_5_5" hidden="1">'[26]Spread Sheet'!#REF!</definedName>
    <definedName name="BLPR220040129203645421" hidden="1">'[26]Spread Sheet'!#REF!</definedName>
    <definedName name="BLPR220040129203645421_1_4" hidden="1">'[26]Spread Sheet'!#REF!</definedName>
    <definedName name="BLPR220040129203645421_2_4" hidden="1">'[26]Spread Sheet'!#REF!</definedName>
    <definedName name="BLPR220040129203645421_3_4" hidden="1">'[26]Spread Sheet'!#REF!</definedName>
    <definedName name="BLPR220040129203645421_4_4" hidden="1">'[26]Spread Sheet'!#REF!</definedName>
    <definedName name="BLPR2220040129204514652" hidden="1">'[26]Spread Sheet'!#REF!</definedName>
    <definedName name="BLPR2220040129204514652_1_5" hidden="1">'[26]Spread Sheet'!#REF!</definedName>
    <definedName name="BLPR2220040129204514652_2_5" hidden="1">'[26]Spread Sheet'!#REF!</definedName>
    <definedName name="BLPR2220040129204514652_3_5" hidden="1">'[26]Spread Sheet'!#REF!</definedName>
    <definedName name="BLPR2220040129204514652_4_5" hidden="1">'[26]Spread Sheet'!#REF!</definedName>
    <definedName name="BLPR2220040129204514652_5_5" hidden="1">'[26]Spread Sheet'!#REF!</definedName>
    <definedName name="BLPR2320040129204514662" hidden="1">'[26]Spread Sheet'!#REF!</definedName>
    <definedName name="BLPR2320040129204514662_1_5" hidden="1">'[26]Spread Sheet'!#REF!</definedName>
    <definedName name="BLPR2320040129204514662_2_5" hidden="1">'[26]Spread Sheet'!#REF!</definedName>
    <definedName name="BLPR2320040129204514662_3_5" hidden="1">'[26]Spread Sheet'!#REF!</definedName>
    <definedName name="BLPR2320040129204514662_4_5" hidden="1">'[26]Spread Sheet'!#REF!</definedName>
    <definedName name="BLPR2320040129204514662_5_5" hidden="1">'[26]Spread Sheet'!#REF!</definedName>
    <definedName name="BLPR2420040129204514662" hidden="1">'[26]Spread Sheet'!#REF!</definedName>
    <definedName name="BLPR2420040129204514662_1_5" hidden="1">'[26]Spread Sheet'!#REF!</definedName>
    <definedName name="BLPR2420040129204514662_2_5" hidden="1">'[26]Spread Sheet'!#REF!</definedName>
    <definedName name="BLPR2420040129204514662_3_5" hidden="1">'[26]Spread Sheet'!#REF!</definedName>
    <definedName name="BLPR2420040129204514662_4_5" hidden="1">'[26]Spread Sheet'!#REF!</definedName>
    <definedName name="BLPR2420040129204514662_5_5" hidden="1">'[26]Spread Sheet'!#REF!</definedName>
    <definedName name="BLPR2520040129204514662" hidden="1">'[26]Spread Sheet'!#REF!</definedName>
    <definedName name="BLPR2520040129204514662_1_5" hidden="1">'[26]Spread Sheet'!#REF!</definedName>
    <definedName name="BLPR2520040129204514662_2_5" hidden="1">'[26]Spread Sheet'!#REF!</definedName>
    <definedName name="BLPR2520040129204514662_3_5" hidden="1">'[26]Spread Sheet'!#REF!</definedName>
    <definedName name="BLPR2520040129204514662_4_5" hidden="1">'[26]Spread Sheet'!#REF!</definedName>
    <definedName name="BLPR2520040129204514662_5_5" hidden="1">'[26]Spread Sheet'!#REF!</definedName>
    <definedName name="BLPR2620040129204514662" hidden="1">'[26]Spread Sheet'!#REF!</definedName>
    <definedName name="BLPR2620040129204514662_1_5" hidden="1">'[26]Spread Sheet'!#REF!</definedName>
    <definedName name="BLPR2620040129204514662_2_5" hidden="1">'[26]Spread Sheet'!#REF!</definedName>
    <definedName name="BLPR2620040129204514662_3_5" hidden="1">'[26]Spread Sheet'!#REF!</definedName>
    <definedName name="BLPR2620040129204514662_4_5" hidden="1">'[26]Spread Sheet'!#REF!</definedName>
    <definedName name="BLPR2620040129204514662_5_5" hidden="1">'[26]Spread Sheet'!#REF!</definedName>
    <definedName name="BLPR2720040129204514662" hidden="1">'[26]Spread Sheet'!#REF!</definedName>
    <definedName name="BLPR2720040129204514662_1_5" hidden="1">'[26]Spread Sheet'!#REF!</definedName>
    <definedName name="BLPR2720040129204514662_2_5" hidden="1">'[26]Spread Sheet'!#REF!</definedName>
    <definedName name="BLPR2720040129204514662_3_5" hidden="1">'[26]Spread Sheet'!#REF!</definedName>
    <definedName name="BLPR2720040129204514662_4_5" hidden="1">'[26]Spread Sheet'!#REF!</definedName>
    <definedName name="BLPR2720040129204514662_5_5" hidden="1">'[26]Spread Sheet'!#REF!</definedName>
    <definedName name="BLPR2820040129204514662" hidden="1">'[26]Spread Sheet'!#REF!</definedName>
    <definedName name="BLPR2820040129204514662_1_5" hidden="1">'[26]Spread Sheet'!#REF!</definedName>
    <definedName name="BLPR2820040129204514662_2_5" hidden="1">'[26]Spread Sheet'!#REF!</definedName>
    <definedName name="BLPR2820040129204514662_3_5" hidden="1">'[26]Spread Sheet'!#REF!</definedName>
    <definedName name="BLPR2820040129204514662_4_5" hidden="1">'[26]Spread Sheet'!#REF!</definedName>
    <definedName name="BLPR2820040129204514662_5_5" hidden="1">'[26]Spread Sheet'!#REF!</definedName>
    <definedName name="BLPR2920040129204514662" hidden="1">'[26]Spread Sheet'!#REF!</definedName>
    <definedName name="BLPR2920040129204514662_1_5" hidden="1">'[26]Spread Sheet'!#REF!</definedName>
    <definedName name="BLPR2920040129204514662_2_5" hidden="1">'[26]Spread Sheet'!#REF!</definedName>
    <definedName name="BLPR2920040129204514662_3_5" hidden="1">'[26]Spread Sheet'!#REF!</definedName>
    <definedName name="BLPR2920040129204514662_4_5" hidden="1">'[26]Spread Sheet'!#REF!</definedName>
    <definedName name="BLPR2920040129204514662_5_5" hidden="1">'[26]Spread Sheet'!#REF!</definedName>
    <definedName name="BLPR3020040129204514672" hidden="1">'[26]Spread Sheet'!#REF!</definedName>
    <definedName name="BLPR3020040129204514672_1_5" hidden="1">'[26]Spread Sheet'!#REF!</definedName>
    <definedName name="BLPR3020040129204514672_2_5" hidden="1">'[26]Spread Sheet'!#REF!</definedName>
    <definedName name="BLPR3020040129204514672_3_5" hidden="1">'[26]Spread Sheet'!#REF!</definedName>
    <definedName name="BLPR3020040129204514672_4_5" hidden="1">'[26]Spread Sheet'!#REF!</definedName>
    <definedName name="BLPR3020040129204514672_5_5" hidden="1">'[26]Spread Sheet'!#REF!</definedName>
    <definedName name="BLPR3120040129204514692" hidden="1">'[26]Spread Sheet'!#REF!</definedName>
    <definedName name="BLPR3120040129204514692_1_1" hidden="1">'[26]Spread Sheet'!#REF!</definedName>
    <definedName name="BLPR320040129203645431" hidden="1">'[26]Spread Sheet'!#REF!</definedName>
    <definedName name="BLPR320040129203645431_1_4" hidden="1">'[26]Spread Sheet'!#REF!</definedName>
    <definedName name="BLPR320040129203645431_2_4" hidden="1">'[26]Spread Sheet'!#REF!</definedName>
    <definedName name="BLPR320040129203645431_3_4" hidden="1">'[26]Spread Sheet'!#REF!</definedName>
    <definedName name="BLPR320040129203645431_4_4" hidden="1">'[26]Spread Sheet'!#REF!</definedName>
    <definedName name="BLPR3220040129204514692" hidden="1">'[26]Spread Sheet'!#REF!</definedName>
    <definedName name="BLPR3220040129204514692_1_1" hidden="1">'[26]Spread Sheet'!#REF!</definedName>
    <definedName name="BLPR3320040129204514702" hidden="1">'[26]Spread Sheet'!#REF!</definedName>
    <definedName name="BLPR3320040129204514702_1_1" hidden="1">'[26]Spread Sheet'!#REF!</definedName>
    <definedName name="BLPR3420040129204514702" hidden="1">'[26]Spread Sheet'!#REF!</definedName>
    <definedName name="BLPR3420040129204514702_1_1" hidden="1">'[26]Spread Sheet'!#REF!</definedName>
    <definedName name="BLPR3520040129204514702" hidden="1">'[26]Spread Sheet'!#REF!</definedName>
    <definedName name="BLPR3520040129204514702_1_1" hidden="1">'[26]Spread Sheet'!#REF!</definedName>
    <definedName name="BLPR420040129203645431" hidden="1">'[26]Spread Sheet'!#REF!</definedName>
    <definedName name="BLPR420040129203645431_1_4" hidden="1">'[26]Spread Sheet'!#REF!</definedName>
    <definedName name="BLPR420040129203645431_2_4" hidden="1">'[26]Spread Sheet'!#REF!</definedName>
    <definedName name="BLPR420040129203645431_3_4" hidden="1">'[26]Spread Sheet'!#REF!</definedName>
    <definedName name="BLPR420040129203645431_4_4" hidden="1">'[26]Spread Sheet'!#REF!</definedName>
    <definedName name="BLPR520040129203645441" hidden="1">'[26]Spread Sheet'!#REF!</definedName>
    <definedName name="BLPR520040129203645441_1_4" hidden="1">'[26]Spread Sheet'!#REF!</definedName>
    <definedName name="BLPR520040129203645441_2_4" hidden="1">'[26]Spread Sheet'!#REF!</definedName>
    <definedName name="BLPR520040129203645441_3_4" hidden="1">'[26]Spread Sheet'!#REF!</definedName>
    <definedName name="BLPR520040129203645441_4_4" hidden="1">'[26]Spread Sheet'!#REF!</definedName>
    <definedName name="BLPR620040129204149993" hidden="1">'[26]Spread Sheet'!#REF!</definedName>
    <definedName name="BLPR620040129204149993_1_5" hidden="1">'[26]Spread Sheet'!#REF!</definedName>
    <definedName name="BLPR620040129204149993_2_5" hidden="1">'[26]Spread Sheet'!#REF!</definedName>
    <definedName name="BLPR620040129204149993_3_5" hidden="1">'[26]Spread Sheet'!#REF!</definedName>
    <definedName name="BLPR620040129204149993_4_5" hidden="1">'[26]Spread Sheet'!#REF!</definedName>
    <definedName name="BLPR620040129204149993_5_5" hidden="1">'[26]Spread Sheet'!#REF!</definedName>
    <definedName name="BLPR720040129204514631" hidden="1">'[26]Spread Sheet'!#REF!</definedName>
    <definedName name="BLPR720040129204514631_1_5" hidden="1">'[26]Spread Sheet'!#REF!</definedName>
    <definedName name="BLPR720040129204514631_2_5" hidden="1">'[26]Spread Sheet'!#REF!</definedName>
    <definedName name="BLPR720040129204514631_3_5" hidden="1">'[26]Spread Sheet'!#REF!</definedName>
    <definedName name="BLPR720040129204514631_4_5" hidden="1">'[26]Spread Sheet'!#REF!</definedName>
    <definedName name="BLPR720040129204514631_5_5" hidden="1">'[26]Spread Sheet'!#REF!</definedName>
    <definedName name="BLPR820040129204514642" hidden="1">'[26]Spread Sheet'!#REF!</definedName>
    <definedName name="BLPR820040129204514642_1_5" hidden="1">'[26]Spread Sheet'!#REF!</definedName>
    <definedName name="BLPR820040129204514642_2_5" hidden="1">'[26]Spread Sheet'!#REF!</definedName>
    <definedName name="BLPR820040129204514642_3_5" hidden="1">'[26]Spread Sheet'!#REF!</definedName>
    <definedName name="BLPR820040129204514642_4_5" hidden="1">'[26]Spread Sheet'!#REF!</definedName>
    <definedName name="BLPR820040129204514642_5_5" hidden="1">'[26]Spread Sheet'!#REF!</definedName>
    <definedName name="BLPR920040129204514642" hidden="1">'[26]Spread Sheet'!#REF!</definedName>
    <definedName name="BLPR920040129204514642_1_5" hidden="1">'[26]Spread Sheet'!#REF!</definedName>
    <definedName name="BLPR920040129204514642_2_5" hidden="1">'[26]Spread Sheet'!#REF!</definedName>
    <definedName name="BLPR920040129204514642_3_5" hidden="1">'[26]Spread Sheet'!#REF!</definedName>
    <definedName name="BLPR920040129204514642_4_5" hidden="1">'[26]Spread Sheet'!#REF!</definedName>
    <definedName name="BLPR920040129204514642_5_5" hidden="1">'[26]Spread Sheet'!#REF!</definedName>
    <definedName name="budget_base_date">'[27]Lead Inputs and Calculations'!$G$26</definedName>
    <definedName name="budget_current_month">'[27]Lead Inputs and Calculations'!$G$29</definedName>
    <definedName name="budget_current_year_start">'[27]Lead Inputs and Calculations'!$G$30</definedName>
    <definedName name="budget_end_date">'[27]Lead Inputs and Calculations'!$G$27</definedName>
    <definedName name="Calculate">'[28]General Data'!$A$42</definedName>
    <definedName name="CAM.CE" localSheetId="9">#REF!</definedName>
    <definedName name="CAM.CE" localSheetId="4">#REF!</definedName>
    <definedName name="CAM.CE">#REF!</definedName>
    <definedName name="CapGL_Project_CapPlan">#REF!</definedName>
    <definedName name="Capital_Spending">#REF!</definedName>
    <definedName name="Captime">#REF!</definedName>
    <definedName name="cb_sChart41E9A35_opts" hidden="1">"1, 9, 1, False, 2, False, False, , 0, False, True, 1, 1"</definedName>
    <definedName name="cb_sChart68E08A4_opts" hidden="1">"1, 1, 1, False, 2, True, False, , 0, False, False, 2, 2"</definedName>
    <definedName name="cb_sChart6F544DD_opts" hidden="1">"1, 3, 1, False, 2, False, False, , 0, False, False, 2, 1"</definedName>
    <definedName name="cb_sChart74FE4B0_opts" hidden="1">"1, 4, 1, False, 2, True, False, , 0, False, False, 1, 1"</definedName>
    <definedName name="cb_sChart74FE8FC_opts" hidden="1">"1, 4, 1, False, 2, True, False, , 0, False, False, 1, 1"</definedName>
    <definedName name="cb_sChartF046D89_opts" hidden="1">"1, 1, 1, False, 2, True, False, , 1, False, False, 1, 1"</definedName>
    <definedName name="cb_sChartF048B26_opts" hidden="1">"1, 5, 1, False, 2, False, False, , 1, False, False, 1, 2"</definedName>
    <definedName name="cb_sChartF2B7B01_opts" hidden="1">"1, 1, 1, False, 2, True, False, , 1, False, False, 1, 1"</definedName>
    <definedName name="ccccc" hidden="1">{#N/A,#N/A,FALSE,"Costi per Gruppo ";#N/A,#N/A,FALSE,"New-RegularBevel";#N/A,#N/A,FALSE,"Optiva-Optiva2";#N/A,#N/A,FALSE,"Cathlon-Monoblok";#N/A,#N/A,FALSE,"Stylets";#N/A,#N/A,FALSE,"Totali"}</definedName>
    <definedName name="CCE.CAM." localSheetId="9">#REF!</definedName>
    <definedName name="CCE.CAM." localSheetId="4">#REF!</definedName>
    <definedName name="CCE.CAM.">#REF!</definedName>
    <definedName name="CCE.CB." localSheetId="9">#REF!</definedName>
    <definedName name="CCE.CB." localSheetId="4">#REF!</definedName>
    <definedName name="CCE.CB.">#REF!</definedName>
    <definedName name="CCE.CH." localSheetId="9">#REF!</definedName>
    <definedName name="CCE.CH." localSheetId="4">#REF!</definedName>
    <definedName name="CCE.CH.">#REF!</definedName>
    <definedName name="CCE.CHAR." localSheetId="9">#REF!</definedName>
    <definedName name="CCE.CHAR." localSheetId="4">#REF!</definedName>
    <definedName name="CCE.CHAR.">#REF!</definedName>
    <definedName name="CCE.CL." localSheetId="9">#REF!</definedName>
    <definedName name="CCE.CL." localSheetId="4">#REF!</definedName>
    <definedName name="CCE.CL.">#REF!</definedName>
    <definedName name="CCE.CLAR." localSheetId="9">#REF!</definedName>
    <definedName name="CCE.CLAR." localSheetId="4">#REF!</definedName>
    <definedName name="CCE.CLAR.">#REF!</definedName>
    <definedName name="CCE.DM." localSheetId="9">#REF!</definedName>
    <definedName name="CCE.DM." localSheetId="4">#REF!</definedName>
    <definedName name="CCE.DM.">#REF!</definedName>
    <definedName name="CCE.FC." localSheetId="9">#REF!</definedName>
    <definedName name="CCE.FC." localSheetId="4">#REF!</definedName>
    <definedName name="CCE.FC.">#REF!</definedName>
    <definedName name="CCE.GN." localSheetId="9">#REF!</definedName>
    <definedName name="CCE.GN." localSheetId="4">#REF!</definedName>
    <definedName name="CCE.GN.">#REF!</definedName>
    <definedName name="CCE.GT." localSheetId="9">#REF!</definedName>
    <definedName name="CCE.GT." localSheetId="4">#REF!</definedName>
    <definedName name="CCE.GT.">#REF!</definedName>
    <definedName name="CCE.HR." localSheetId="9">#REF!</definedName>
    <definedName name="CCE.HR." localSheetId="4">#REF!</definedName>
    <definedName name="CCE.HR.">#REF!</definedName>
    <definedName name="CCE.KILL." localSheetId="9">#REF!</definedName>
    <definedName name="CCE.KILL." localSheetId="4">#REF!</definedName>
    <definedName name="CCE.KILL.">#REF!</definedName>
    <definedName name="CCE.MED." localSheetId="9">#REF!</definedName>
    <definedName name="CCE.MED." localSheetId="4">#REF!</definedName>
    <definedName name="CCE.MED.">#REF!</definedName>
    <definedName name="CCE.VAL." localSheetId="9">#REF!</definedName>
    <definedName name="CCE.VAL." localSheetId="4">#REF!</definedName>
    <definedName name="CCE.VAL.">#REF!</definedName>
    <definedName name="CCE.WH." localSheetId="9">#REF!</definedName>
    <definedName name="CCE.WH." localSheetId="4">#REF!</definedName>
    <definedName name="CCE.WH.">#REF!</definedName>
    <definedName name="CCE.WUW." localSheetId="9">#REF!</definedName>
    <definedName name="CCE.WUW." localSheetId="4">#REF!</definedName>
    <definedName name="CCE.WUW.">#REF!</definedName>
    <definedName name="CH.CE" localSheetId="9">#REF!</definedName>
    <definedName name="CH.CE" localSheetId="4">#REF!</definedName>
    <definedName name="CH.CE">#REF!</definedName>
    <definedName name="CHAR.CE" localSheetId="9">#REF!</definedName>
    <definedName name="CHAR.CE" localSheetId="4">#REF!</definedName>
    <definedName name="CHAR.CE">#REF!</definedName>
    <definedName name="CIAC">[13]Data!$R$13:$S$131</definedName>
    <definedName name="CIAC_02" localSheetId="9">'[29]wp - Adj Depr'!#REF!</definedName>
    <definedName name="CIAC_02">'[29]wp - Adj Depr'!#REF!</definedName>
    <definedName name="CL.CE" localSheetId="9">#REF!</definedName>
    <definedName name="CL.CE" localSheetId="4">#REF!</definedName>
    <definedName name="CL.CE">#REF!</definedName>
    <definedName name="CLAR.CE" localSheetId="9">#REF!</definedName>
    <definedName name="CLAR.CE" localSheetId="4">#REF!</definedName>
    <definedName name="CLAR.CE">#REF!</definedName>
    <definedName name="CNC.CE" localSheetId="9">#REF!</definedName>
    <definedName name="CNC.CE" localSheetId="4">#REF!</definedName>
    <definedName name="CNC.CE">#REF!</definedName>
    <definedName name="CNC2.CE" localSheetId="13">'[30]Cust Eq Input'!#REF!</definedName>
    <definedName name="CNC2.CE" localSheetId="9">#REF!</definedName>
    <definedName name="CNC2.CE" localSheetId="4">'[30]Cust Eq Input'!#REF!</definedName>
    <definedName name="CNC2.CE">#REF!</definedName>
    <definedName name="CNC2.CE2" localSheetId="9">'[2]Cust Eq Input'!#REF!</definedName>
    <definedName name="CNC2.CE2">'[2]Cust Eq Input'!#REF!</definedName>
    <definedName name="CNC3.CE" localSheetId="13">'[30]Cust Eq Input'!#REF!</definedName>
    <definedName name="CNC3.CE">'[30]Cust Eq Input'!#REF!</definedName>
    <definedName name="Co.">'[31]General Data'!$C$2</definedName>
    <definedName name="CO__02" localSheetId="13">#REF!</definedName>
    <definedName name="CO__02" localSheetId="9">#REF!</definedName>
    <definedName name="CO__02">#REF!</definedName>
    <definedName name="co_sub" localSheetId="4">'[32]Input Schedule'!$C$5</definedName>
    <definedName name="co_sub">'[33]Input Schedule'!$C$5</definedName>
    <definedName name="COL.CE" localSheetId="9">#REF!</definedName>
    <definedName name="COL.CE" localSheetId="4">#REF!</definedName>
    <definedName name="COL.CE">#REF!</definedName>
    <definedName name="Company">'[28]WSC Factor'!$C$1</definedName>
    <definedName name="Company_Name">[34]Input!$B$5</definedName>
    <definedName name="company_title" localSheetId="13">'[17]Input Schedule'!$C$4</definedName>
    <definedName name="company_title" localSheetId="4">'[9]Input Schedule'!$C$3</definedName>
    <definedName name="company_title">'[10]Input Schedule'!$C$3</definedName>
    <definedName name="company1" localSheetId="13">#REF!</definedName>
    <definedName name="company1">#REF!</definedName>
    <definedName name="company10" localSheetId="13">#REF!</definedName>
    <definedName name="company10">#REF!</definedName>
    <definedName name="company11" localSheetId="13">#REF!</definedName>
    <definedName name="company11">#REF!</definedName>
    <definedName name="company12">#REF!</definedName>
    <definedName name="company13">#REF!</definedName>
    <definedName name="company14">#REF!</definedName>
    <definedName name="company15">#REF!</definedName>
    <definedName name="company16">#REF!</definedName>
    <definedName name="company17">#REF!</definedName>
    <definedName name="company18">#REF!</definedName>
    <definedName name="company19">#REF!</definedName>
    <definedName name="Company2">'[28]WSC Factor'!$C$101</definedName>
    <definedName name="company20">#REF!</definedName>
    <definedName name="company21">#REF!</definedName>
    <definedName name="company22">#REF!</definedName>
    <definedName name="company23">#REF!</definedName>
    <definedName name="company24">#REF!</definedName>
    <definedName name="company25">#REF!</definedName>
    <definedName name="company26">#REF!</definedName>
    <definedName name="company27">#REF!</definedName>
    <definedName name="company28">#REF!</definedName>
    <definedName name="company29">#REF!</definedName>
    <definedName name="Company3">'[28]WSC Factor'!$C$152</definedName>
    <definedName name="company30">#REF!</definedName>
    <definedName name="company31">#REF!</definedName>
    <definedName name="company32">#REF!</definedName>
    <definedName name="company33">#REF!</definedName>
    <definedName name="company4">#REF!</definedName>
    <definedName name="company5">#REF!</definedName>
    <definedName name="company6">#REF!</definedName>
    <definedName name="company7">#REF!</definedName>
    <definedName name="company8">#REF!</definedName>
    <definedName name="company9">#REF!</definedName>
    <definedName name="CompanyName">'[35]Title Page'!$A$22</definedName>
    <definedName name="Composite">#REF!</definedName>
    <definedName name="Computers_rate" localSheetId="13">'[36]Input Schedule'!$C$26</definedName>
    <definedName name="Computers_rate">[37]Input!$B$20</definedName>
    <definedName name="ConditionalFormatOff">'[38]700 AvB'!$AJ$4</definedName>
    <definedName name="ConditionalFormatOff_MAR">'[38]MAR AvB'!$AL$4</definedName>
    <definedName name="ConditionalFormatOff_MWR">'[39]MWR AvB'!$AI$5</definedName>
    <definedName name="Corp">[11]Corporate!$G:$G</definedName>
    <definedName name="CorpID">[11]Corporate!$B:$B</definedName>
    <definedName name="CorpServ">[11]Corporate!$G$87:$G$88</definedName>
    <definedName name="COST" localSheetId="13">#REF!</definedName>
    <definedName name="COST">#REF!</definedName>
    <definedName name="CPI">'[40]wp-t-Assumptions'!$C$26</definedName>
    <definedName name="_xlnm.Criteria" localSheetId="7">'MWMA &amp; KY PF Sal 2020.04.01'!$D$16:$D$574</definedName>
    <definedName name="CSI.CE" localSheetId="9">#REF!</definedName>
    <definedName name="CSI.CE" localSheetId="4">#REF!</definedName>
    <definedName name="CSI.CE">#REF!</definedName>
    <definedName name="CSR">[11]Corporate!$G$91:$G$125</definedName>
    <definedName name="current_month">'[27]Lead Inputs and Calculations'!$G$18</definedName>
    <definedName name="current_year" localSheetId="13">'[41]Lead Inputs and Calculations'!$G$19</definedName>
    <definedName name="current_year">'[27]Lead Inputs and Calculations'!$G$19</definedName>
    <definedName name="CustomerDeposits">[13]Data!$AA$13:$AB$131</definedName>
    <definedName name="customers" localSheetId="13">'[17]Input Schedule'!$C$15</definedName>
    <definedName name="customers" localSheetId="4">'[9]Input Schedule'!$C$13</definedName>
    <definedName name="customers">'[42]Input Schedule'!$C$13</definedName>
    <definedName name="CWIP">[13]Data!$F$13:$G$131</definedName>
    <definedName name="CWS.CE" localSheetId="13">'[30]Cust Eq Input'!#REF!</definedName>
    <definedName name="CWS.CE" localSheetId="9">#REF!</definedName>
    <definedName name="CWS.CE" localSheetId="4">'[30]Cust Eq Input'!#REF!</definedName>
    <definedName name="CWS.CE">#REF!</definedName>
    <definedName name="cws_customers" localSheetId="4">'[43]Input Schedule'!$C$13</definedName>
    <definedName name="cws_customers">'[10]Input Schedule'!$C$13</definedName>
    <definedName name="d" hidden="1">#REF!</definedName>
    <definedName name="DATE" localSheetId="13">#REF!</definedName>
    <definedName name="DATE">#REF!</definedName>
    <definedName name="Date_budget" localSheetId="13">'[44]Budget Load'!$D$3:$AA$3</definedName>
    <definedName name="Date_budget" localSheetId="15">'[45]Budget Load'!$AZ$3:$BK$3</definedName>
    <definedName name="Date_budget">'[46]Budget Load'!$D$3:$AA$3</definedName>
    <definedName name="date_updated">[47]Inputs!$C$9</definedName>
    <definedName name="DaysAndWeeks">{0,1,2,3,4,5,6} + {0;1;2;3;4;5}*7</definedName>
    <definedName name="DEBT" localSheetId="13">#REF!</definedName>
    <definedName name="DEBT">#REF!</definedName>
    <definedName name="DEBTCOST" localSheetId="13">#REF!</definedName>
    <definedName name="DEBTCOST">#REF!</definedName>
    <definedName name="DebtService" localSheetId="13">#REF!</definedName>
    <definedName name="DebtService">#REF!</definedName>
    <definedName name="DebtServiceReserve">#REF!</definedName>
    <definedName name="DeferredCharges">[13]Data!$U$13:$V$131</definedName>
    <definedName name="DeferredIncomeTaxes">[13]Data!$X$13:$Y$131</definedName>
    <definedName name="DEPR" localSheetId="9">#REF!</definedName>
    <definedName name="DEPR" localSheetId="4">#REF!</definedName>
    <definedName name="DEPR">#REF!</definedName>
    <definedName name="DIR" localSheetId="9">'[1]A-15'!#REF!</definedName>
    <definedName name="DIR" localSheetId="4">'[1]A-15'!#REF!</definedName>
    <definedName name="DIR">'[1]A-15'!#REF!</definedName>
    <definedName name="DisallowedPAA">[13]Data!$CF$13:$CG$131</definedName>
    <definedName name="div1a" localSheetId="13">#REF!</definedName>
    <definedName name="div1a">#REF!</definedName>
    <definedName name="div2a" localSheetId="13">#REF!</definedName>
    <definedName name="div2a">#REF!</definedName>
    <definedName name="DM.CE" localSheetId="9">#REF!</definedName>
    <definedName name="DM.CE" localSheetId="4">#REF!</definedName>
    <definedName name="DM.CE">#REF!</definedName>
    <definedName name="Docket">'[48]Input Schedule'!$G$4</definedName>
    <definedName name="Docket_Number" localSheetId="13">'[49]Input Schedule'!$C$5:$C$5</definedName>
    <definedName name="Docket_Number" localSheetId="4">'[43]Input Schedule'!$C$5:$C$5</definedName>
    <definedName name="Docket_Number">'[10]Input Schedule'!$C$5:$C$5</definedName>
    <definedName name="Docket2">'[28]WSC Factor'!$C$102</definedName>
    <definedName name="Docket3">'[28]WSC Factor'!$C$153</definedName>
    <definedName name="DocketNO.">'[50]USI Schedule 1 W'!$L$1</definedName>
    <definedName name="dsfsd">'[51]Credit Ratings-DO Not'!$E$5:$F$23</definedName>
    <definedName name="EandR" localSheetId="13">#REF!</definedName>
    <definedName name="EandR">#REF!</definedName>
    <definedName name="end_balance">OFFSET('[52]tb 2007 reformat'!$H$1,1,0,COUNTA('[52]tb 2007 reformat'!$A$1:$A$65536),1)</definedName>
    <definedName name="EquityCap" localSheetId="9">'[28]General Data'!#REF!</definedName>
    <definedName name="EquityCap">'[28]General Data'!#REF!</definedName>
    <definedName name="EquityRate" localSheetId="9">'[28]General Data'!#REF!</definedName>
    <definedName name="EquityRate">'[28]General Data'!#REF!</definedName>
    <definedName name="ERE" localSheetId="13">#REF!</definedName>
    <definedName name="ERE">#REF!</definedName>
    <definedName name="esdateno.21" localSheetId="13">#REF!</definedName>
    <definedName name="esdateno.21">#REF!</definedName>
    <definedName name="exdate" localSheetId="13">#REF!</definedName>
    <definedName name="exdate">#REF!</definedName>
    <definedName name="EXEC">[11]Corporate!$G$36:$G$43</definedName>
    <definedName name="EXECCOMP">#REF!</definedName>
    <definedName name="Exhibit">'[28]WSC Factor'!$K$1</definedName>
    <definedName name="exp.div.a">[53]Calculate!$B$15:$B$180</definedName>
    <definedName name="exp.div.b">[53]Calculate!$F$15:$F$180</definedName>
    <definedName name="f" localSheetId="9">'[1]A-15'!#REF!</definedName>
    <definedName name="f">'[1]A-15'!#REF!</definedName>
    <definedName name="fact" localSheetId="13">#REF!</definedName>
    <definedName name="fact">#REF!</definedName>
    <definedName name="Factors">'[54]COS 1'!$K$195:$Z$230</definedName>
    <definedName name="FC.CE" localSheetId="9">#REF!</definedName>
    <definedName name="FC.CE" localSheetId="4">#REF!</definedName>
    <definedName name="FC.CE">#REF!</definedName>
    <definedName name="feb2017_" localSheetId="13">#REF!</definedName>
    <definedName name="feb2017_">#REF!</definedName>
    <definedName name="FICA">'[40]wp-t-Assumptions'!$C$10</definedName>
    <definedName name="FICARate">'[40]wp-t-Assumptions'!$C$10</definedName>
    <definedName name="Finance__WSC.Work.Papers.WSC.Other.Prepayments" localSheetId="13">#REF!</definedName>
    <definedName name="Finance__WSC.Work.Papers.WSC.Other.Prepayments" localSheetId="9">#REF!</definedName>
    <definedName name="Finance__WSC.Work.Papers.WSC.Other.Prepayments">#REF!</definedName>
    <definedName name="first_month_of_forecast" localSheetId="13">[55]Lead!$C$14</definedName>
    <definedName name="first_month_of_forecast">[15]Lead!$C$14</definedName>
    <definedName name="FL.1" localSheetId="13">#REF!</definedName>
    <definedName name="FL.1" localSheetId="9">#REF!</definedName>
    <definedName name="FL.1" localSheetId="4">#REF!</definedName>
    <definedName name="FL.1">#REF!</definedName>
    <definedName name="FL.3" localSheetId="13">#REF!</definedName>
    <definedName name="FL.3" localSheetId="9">#REF!</definedName>
    <definedName name="FL.3" localSheetId="4">#REF!</definedName>
    <definedName name="FL.3">#REF!</definedName>
    <definedName name="FL.5" localSheetId="13">#REF!</definedName>
    <definedName name="FL.5" localSheetId="9">#REF!</definedName>
    <definedName name="FL.5" localSheetId="4">#REF!</definedName>
    <definedName name="FL.5">#REF!</definedName>
    <definedName name="FL.CE" localSheetId="9">#REF!</definedName>
    <definedName name="FL.CE" localSheetId="4">#REF!</definedName>
    <definedName name="FL.CE">#REF!</definedName>
    <definedName name="FL.CEP" localSheetId="9">#REF!</definedName>
    <definedName name="FL.CEP" localSheetId="4">#REF!</definedName>
    <definedName name="FL.CEP">#REF!</definedName>
    <definedName name="flowname_weekly" hidden="1">{#N/A,#N/A,TRUE,"Table1";#N/A,#N/A,TRUE,"Table2";#N/A,#N/A,TRUE,"Table3";#N/A,#N/A,TRUE,"Table4";#N/A,#N/A,TRUE,"Table5";#N/A,#N/A,TRUE,"Table6";#N/A,#N/A,TRUE,"Table7";#N/A,#N/A,TRUE,"Table8";#N/A,#N/A,TRUE,"Table9";#N/A,#N/A,TRUE,"Table10";#N/A,#N/A,TRUE,"Table11";#N/A,#N/A,TRUE,"Table12";#N/A,#N/A,TRUE,"Table13";#N/A,#N/A,TRUE,"Table14"}</definedName>
    <definedName name="forecast_year" localSheetId="13">[19]Lead!$C$11</definedName>
    <definedName name="forecast_year">[20]Lead!$C$11</definedName>
    <definedName name="fred">'[56]Sch 4'!$W$21</definedName>
    <definedName name="FT_Budget" localSheetId="13">'[44]Budget Load'!$D$7:$AA$60</definedName>
    <definedName name="FT_Budget" localSheetId="15">'[45]Budget Load'!$AZ$7:$BK$66</definedName>
    <definedName name="FT_Budget">'[46]Budget Load'!$D$7:$AA$60</definedName>
    <definedName name="FTYE" localSheetId="13">'[17]Input Schedule'!$C$10</definedName>
    <definedName name="FTYE">'[12]Input Schedule'!$C$10</definedName>
    <definedName name="func">'[54]COS 1'!$AH$199:$AY$219</definedName>
    <definedName name="FUTA">'[40]wp-t-Assumptions'!$C$18</definedName>
    <definedName name="GA.1" localSheetId="13">#REF!</definedName>
    <definedName name="GA.1" localSheetId="9">#REF!</definedName>
    <definedName name="GA.1" localSheetId="4">#REF!</definedName>
    <definedName name="GA.1">#REF!</definedName>
    <definedName name="GA.3" localSheetId="13">#REF!</definedName>
    <definedName name="GA.3" localSheetId="9">#REF!</definedName>
    <definedName name="GA.3" localSheetId="4">#REF!</definedName>
    <definedName name="GA.3">#REF!</definedName>
    <definedName name="GA.5" localSheetId="13">#REF!</definedName>
    <definedName name="GA.5" localSheetId="9">#REF!</definedName>
    <definedName name="GA.5" localSheetId="4">#REF!</definedName>
    <definedName name="GA.5">#REF!</definedName>
    <definedName name="GA.CE" localSheetId="9">#REF!</definedName>
    <definedName name="GA.CE" localSheetId="4">#REF!</definedName>
    <definedName name="GA.CE">#REF!</definedName>
    <definedName name="GA.CEP" localSheetId="9">#REF!</definedName>
    <definedName name="GA.CEP" localSheetId="4">#REF!</definedName>
    <definedName name="GA.CEP">#REF!</definedName>
    <definedName name="GLExtractDate">[38]Variables!$B$10</definedName>
    <definedName name="GLExtractTime">[38]Variables!$B$11</definedName>
    <definedName name="GN.CE" localSheetId="9">#REF!</definedName>
    <definedName name="GN.CE" localSheetId="4">#REF!</definedName>
    <definedName name="GN.CE">#REF!</definedName>
    <definedName name="Group">[57]Admin!$B$14:$U$22</definedName>
    <definedName name="GROWTH" localSheetId="13">#REF!</definedName>
    <definedName name="GROWTH">#REF!</definedName>
    <definedName name="growthnum21" localSheetId="13">#REF!</definedName>
    <definedName name="growthnum21">#REF!</definedName>
    <definedName name="GRTrate" localSheetId="9">'[28]General Data'!#REF!</definedName>
    <definedName name="GRTrate">'[28]General Data'!#REF!</definedName>
    <definedName name="GT.CE" localSheetId="9">#REF!</definedName>
    <definedName name="GT.CE" localSheetId="4">#REF!</definedName>
    <definedName name="GT.CE">#REF!</definedName>
    <definedName name="HB_ILConsol" localSheetId="13">#REF!</definedName>
    <definedName name="HB_ILConsol">#REF!</definedName>
    <definedName name="HB_InputSch">#REF!</definedName>
    <definedName name="HB_MonthlyConsumption">#REF!</definedName>
    <definedName name="HB_PIS_COSS">#REF!</definedName>
    <definedName name="HB_Post2007TaxDepr">#REF!</definedName>
    <definedName name="HB_Proforma">#REF!</definedName>
    <definedName name="HB_Report16">#REF!</definedName>
    <definedName name="HB_Report16_CY">#REF!</definedName>
    <definedName name="HB_Report17">#REF!</definedName>
    <definedName name="HB_SchD_Rev0717">#REF!</definedName>
    <definedName name="HB_SchE">#REF!</definedName>
    <definedName name="HB_SE3_2017">#REF!</definedName>
    <definedName name="HB_SE3_2018">#REF!</definedName>
    <definedName name="HB_TaxDepr">#REF!</definedName>
    <definedName name="HB_Vehicle">#REF!</definedName>
    <definedName name="HB_wpP2">#REF!</definedName>
    <definedName name="HB_wpP3">#REF!</definedName>
    <definedName name="HB_wpP4">#REF!</definedName>
    <definedName name="HB_wpT1">#REF!</definedName>
    <definedName name="HB_wpT2">#REF!</definedName>
    <definedName name="HB_wpT3">#REF!</definedName>
    <definedName name="HB_wpT4">#REF!</definedName>
    <definedName name="HB_wpT5">#REF!</definedName>
    <definedName name="HB_wpT6">#REF!</definedName>
    <definedName name="HB_wpT7">#REF!</definedName>
    <definedName name="HealthIns">'[40]wp-t-Assumptions'!$C$22</definedName>
    <definedName name="historical_base_date">'[27]Lead Inputs and Calculations'!$G$21</definedName>
    <definedName name="historical_current_month">'[27]Lead Inputs and Calculations'!$G$24</definedName>
    <definedName name="historical_current_year_start">'[27]Lead Inputs and Calculations'!$G$25</definedName>
    <definedName name="historical_end_date">'[27]Lead Inputs and Calculations'!$G$22</definedName>
    <definedName name="hldgpd" localSheetId="13">#REF!</definedName>
    <definedName name="hldgpd">#REF!</definedName>
    <definedName name="HR">[11]Corporate!$G$29:$G$33</definedName>
    <definedName name="HR.CE" localSheetId="9">#REF!</definedName>
    <definedName name="HR.CE" localSheetId="4">#REF!</definedName>
    <definedName name="HR.CE">#REF!</definedName>
    <definedName name="HTML_CodePage" hidden="1">1252</definedName>
    <definedName name="HTML_Control" hidden="1">{"'SERC'!$E$1:$M$37"}</definedName>
    <definedName name="HTML_OBDlg2" hidden="1">FALSE</definedName>
    <definedName name="HTML_OBDlg3" hidden="1">TRUE</definedName>
    <definedName name="HTML_OBDlg4" hidden="1">TRUE</definedName>
    <definedName name="HTML_OS" hidden="1">0</definedName>
    <definedName name="HTML_PathFile" hidden="1">"Z:\News_2001\kb01030515"</definedName>
    <definedName name="HTML_PathTemplate" hidden="1">"Z:\gochart.htm"</definedName>
    <definedName name="HTML1_1" hidden="1">"[TB9.XLS]St_tot_94_95!$A$1:$J$428"</definedName>
    <definedName name="HTML1_10" hidden="1">""</definedName>
    <definedName name="HTML1_11" hidden="1">1</definedName>
    <definedName name="HTML1_12" hidden="1">"F:\USERS\ECON\Census95\Int\T9ST.htm"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"2/17/98"</definedName>
    <definedName name="HTML1_9" hidden="1">"BPH"</definedName>
    <definedName name="HTML2_1" hidden="1">"[TB9.XLS]St_tot_94_95!$A$1:$J$427"</definedName>
    <definedName name="HTML2_10" hidden="1">""</definedName>
    <definedName name="HTML2_11" hidden="1">1</definedName>
    <definedName name="HTML2_12" hidden="1">"F:\USERS\ECON\Census95\Int\T9ST.htm"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"2/17/98"</definedName>
    <definedName name="HTML2_9" hidden="1">"BPH"</definedName>
    <definedName name="HTML3_1" hidden="1">"[TB9.XLS]St_tot_94_95!$A$1:$H$427"</definedName>
    <definedName name="HTML3_10" hidden="1">""</definedName>
    <definedName name="HTML3_11" hidden="1">1</definedName>
    <definedName name="HTML3_12" hidden="1">"F:\USERS\ECON\Census95\Int\T9st.htm"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"2/17/98"</definedName>
    <definedName name="HTML3_9" hidden="1">"BPH"</definedName>
    <definedName name="HTMLCount" hidden="1">3</definedName>
    <definedName name="IDC">#REF!</definedName>
    <definedName name="IL.1" localSheetId="13">#REF!</definedName>
    <definedName name="IL.1" localSheetId="9">#REF!</definedName>
    <definedName name="IL.1" localSheetId="4">#REF!</definedName>
    <definedName name="IL.1">#REF!</definedName>
    <definedName name="IL.3" localSheetId="9">#REF!</definedName>
    <definedName name="IL.3" localSheetId="4">#REF!</definedName>
    <definedName name="IL.3">#REF!</definedName>
    <definedName name="IL.5" localSheetId="9">#REF!</definedName>
    <definedName name="IL.5" localSheetId="4">#REF!</definedName>
    <definedName name="IL.5">#REF!</definedName>
    <definedName name="IL.CE" localSheetId="9">#REF!</definedName>
    <definedName name="IL.CE" localSheetId="4">#REF!</definedName>
    <definedName name="IL.CE">#REF!</definedName>
    <definedName name="IL.CEP" localSheetId="9">#REF!</definedName>
    <definedName name="IL.CEP" localSheetId="4">#REF!</definedName>
    <definedName name="IL.CEP">#REF!</definedName>
    <definedName name="IN.3" localSheetId="9">#REF!</definedName>
    <definedName name="IN.3" localSheetId="4">#REF!</definedName>
    <definedName name="IN.3">#REF!</definedName>
    <definedName name="IN.5" localSheetId="9">#REF!</definedName>
    <definedName name="IN.5" localSheetId="4">#REF!</definedName>
    <definedName name="IN.5">#REF!</definedName>
    <definedName name="IN.CE" localSheetId="9">#REF!</definedName>
    <definedName name="IN.CE" localSheetId="4">#REF!</definedName>
    <definedName name="IN.CE">#REF!</definedName>
    <definedName name="IN.CEP" localSheetId="9">#REF!</definedName>
    <definedName name="IN.CEP" localSheetId="4">#REF!</definedName>
    <definedName name="IN.CEP">#REF!</definedName>
    <definedName name="INPUT">#REF!</definedName>
    <definedName name="InterestIncome">'[58]CUII Sch 3W-IS'!#REF!</definedName>
    <definedName name="INTERNET"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INTSYNCH">'[59]summary:proforma int'!$A$2:$AB$414</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USTABLE_RATE_LOANS_FDIC" hidden="1">"c6375"</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AL_DIVIDEND" hidden="1">"c229"</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IZ_SEG_ASSETS" hidden="1">"c90"</definedName>
    <definedName name="IQ_BIZ_SEG_EBT" hidden="1">"c91"</definedName>
    <definedName name="IQ_BIZ_SEG_GP" hidden="1">"c92"</definedName>
    <definedName name="IQ_BIZ_SEG_NI" hidden="1">"c93"</definedName>
    <definedName name="IQ_BIZ_SEG_OPER_INC" hidden="1">"c94"</definedName>
    <definedName name="IQ_BIZ_SEG_REV" hidden="1">"c95"</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ROK_COMISSION" hidden="1">"c98"</definedName>
    <definedName name="IQ_BROKERED_DEPOSITS_FDIC" hidden="1">"c6486"</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CE_FDIC" hidden="1">"c6296"</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RT_DEBT" hidden="1">"c224"</definedName>
    <definedName name="IQ_CONVEXITY" hidden="1">"c2182"</definedName>
    <definedName name="IQ_CONVEYED_TO_OTHERS_FDIC" hidden="1">"c6534"</definedName>
    <definedName name="IQ_CORE_CAPITAL_RATIO_FDIC" hidden="1">"c6745"</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CHARGE_OFFS_FDIC" hidden="1">"c6652"</definedName>
    <definedName name="IQ_CREDIT_CARD_FEE" hidden="1">"c231"</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COVERAGE_NET_CHARGE_OFFS_FDIC" hidden="1">"c6735"</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GROWTH_1" hidden="1">"c157"</definedName>
    <definedName name="IQ_EBIT_GROWTH_2" hidden="1">"c161"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ET_INT" hidden="1">"c360"</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NET_INT" hidden="1">"c368"</definedName>
    <definedName name="IQ_EBITDA_CAPEX_OVER_TOTAL_IE" hidden="1">"c1370"</definedName>
    <definedName name="IQ_EBITDA_EST" hidden="1">"c369"</definedName>
    <definedName name="IQ_EBITDA_GROWTH_1" hidden="1">"c156"</definedName>
    <definedName name="IQ_EBITDA_GROWTH_2" hidden="1">"c160"</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ET_INT" hidden="1">"c373"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"c189"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AMOUNT" hidden="1">"c240"</definedName>
    <definedName name="IQ_FIVE_PERCENT_OWNER" hidden="1">"c442"</definedName>
    <definedName name="IQ_FIVE_YEAR_FIXED_AND_FLOATING_RATE_FDIC" hidden="1">"c6422"</definedName>
    <definedName name="IQ_FIVE_YEAR_MORTGAGE_PASS_THROUGHS_FDIC" hidden="1">"c6414"</definedName>
    <definedName name="IQ_FIVEPERCENT_OWNER" hidden="1">"c239"</definedName>
    <definedName name="IQ_FIVEPERCENT_PERCENT" hidden="1">"c443"</definedName>
    <definedName name="IQ_FIVEPERCENT_SHARES" hidden="1">"c444"</definedName>
    <definedName name="IQ_FIXED_ASSET_TURNS" hidden="1">"c445"</definedName>
    <definedName name="IQ_FLOAT" hidden="1">"c225"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C" hidden="1">"c464"</definedName>
    <definedName name="IQ_GAIN_ASSETS_REC_BNK" hidden="1">"c465"</definedName>
    <definedName name="IQ_GAIN_ASSETS_REC_BR" hidden="1">"c466"</definedName>
    <definedName name="IQ_GAIN_ASSETS_REC_FIN" hidden="1">"c467"</definedName>
    <definedName name="IQ_GAIN_ASSETS_REC_INS" hidden="1">"c468"</definedName>
    <definedName name="IQ_GAIN_ASSETS_REC_REIT" hidden="1">"c469"</definedName>
    <definedName name="IQ_GAIN_ASSETS_REC_UTI" hidden="1">"c470"</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C" hidden="1">"c487"</definedName>
    <definedName name="IQ_GAIN_INVEST_REC_BNK" hidden="1">"c488"</definedName>
    <definedName name="IQ_GAIN_INVEST_REC_BR" hidden="1">"c489"</definedName>
    <definedName name="IQ_GAIN_INVEST_REC_FIN" hidden="1">"c490"</definedName>
    <definedName name="IQ_GAIN_INVEST_REC_INS" hidden="1">"c491"</definedName>
    <definedName name="IQ_GAIN_INVEST_REC_REIT" hidden="1">"c492"</definedName>
    <definedName name="IQ_GAIN_INVEST_REC_UTI" hidden="1">"c493"</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"c505"</definedName>
    <definedName name="IQ_GEO_SEG_EBT" hidden="1">"c506"</definedName>
    <definedName name="IQ_GEO_SEG_GP" hidden="1">"c507"</definedName>
    <definedName name="IQ_GEO_SEG_NI" hidden="1">"c508"</definedName>
    <definedName name="IQ_GEO_SEG_OPER_INC" hidden="1">"c509"</definedName>
    <definedName name="IQ_GEO_SEG_REV" hidden="1">"c510"</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GW" hidden="1">"c519"</definedName>
    <definedName name="IQ_GROSS_INTAN" hidden="1">"c520"</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 hidden="1">"c531"</definedName>
    <definedName name="IQ_GW_AMORT_BR" hidden="1">"c532"</definedName>
    <definedName name="IQ_GW_AMORT_CF" hidden="1">"c533"</definedName>
    <definedName name="IQ_GW_AMORT_CF_BNK" hidden="1">"c534"</definedName>
    <definedName name="IQ_GW_AMORT_CF_BR" hidden="1">"c535"</definedName>
    <definedName name="IQ_GW_AMORT_CF_FIN" hidden="1">"c536"</definedName>
    <definedName name="IQ_GW_AMORT_CF_INS" hidden="1">"c537"</definedName>
    <definedName name="IQ_GW_AMORT_CF_REIT" hidden="1">"c538"</definedName>
    <definedName name="IQ_GW_AMORT_CF_UTI" hidden="1">"c539"</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_TARGET_PRICE" hidden="1">"c1651"</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_AMORT" hidden="1">"c605"</definedName>
    <definedName name="IQ_INTAN_AMORT_BR" hidden="1">"c606"</definedName>
    <definedName name="IQ_INTAN_AMORT_CF" hidden="1">"c607"</definedName>
    <definedName name="IQ_INTAN_AMORT_CF_BNK" hidden="1">"c608"</definedName>
    <definedName name="IQ_INTAN_AMORT_CF_BR" hidden="1">"c609"</definedName>
    <definedName name="IQ_INTAN_AMORT_CF_FIN" hidden="1">"c610"</definedName>
    <definedName name="IQ_INTAN_AMORT_CF_INS" hidden="1">"c611"</definedName>
    <definedName name="IQ_INTAN_AMORT_CF_REIT" hidden="1">"c612"</definedName>
    <definedName name="IQ_INTAN_AMORT_CF_UTI" hidden="1">"c613"</definedName>
    <definedName name="IQ_INTAN_AMORT_FIN" hidden="1">"c614"</definedName>
    <definedName name="IQ_INTAN_AMORT_INS" hidden="1">"c615"</definedName>
    <definedName name="IQ_INTAN_AMORT_REIT" hidden="1">"c616"</definedName>
    <definedName name="IQ_INTAN_AMORT_UTI" hidden="1">"c617"</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PARENT" hidden="1">"c2144"</definedName>
    <definedName name="IQ_LAND" hidden="1">"c645"</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localSheetId="15" hidden="1">41085.5125347222</definedName>
    <definedName name="IQ_NAMES_REVISION_DATE_" hidden="1">40779.9033680556</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PTIONS_OS" hidden="1">"c858"</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NON_REC" hidden="1">"c968"</definedName>
    <definedName name="IQ_OTHER_NON_REC_BNK" hidden="1">"c969"</definedName>
    <definedName name="IQ_OTHER_NON_REC_BR" hidden="1">"c970"</definedName>
    <definedName name="IQ_OTHER_NON_REC_FIN" hidden="1">"c971"</definedName>
    <definedName name="IQ_OTHER_NON_REC_INS" hidden="1">"c972"</definedName>
    <definedName name="IQ_OTHER_NON_REC_REIT" hidden="1">"c973"</definedName>
    <definedName name="IQ_OTHER_NON_REC_SUPPL" hidden="1">"c974"</definedName>
    <definedName name="IQ_OTHER_NON_REC_SUPPL_BNK" hidden="1">"c975"</definedName>
    <definedName name="IQ_OTHER_NON_REC_SUPPL_BR" hidden="1">"c976"</definedName>
    <definedName name="IQ_OTHER_NON_REC_SUPPL_FIN" hidden="1">"c977"</definedName>
    <definedName name="IQ_OTHER_NON_REC_SUPPL_INS" hidden="1">"c978"</definedName>
    <definedName name="IQ_OTHER_NON_REC_SUPPL_REIT" hidden="1">"c979"</definedName>
    <definedName name="IQ_OTHER_NON_REC_SUPPL_UTI" hidden="1">"c980"</definedName>
    <definedName name="IQ_OTHER_NON_REC_UTI" hidden="1">"c981"</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TRANSACTIONS_FDIC" hidden="1">"c6504"</definedName>
    <definedName name="IQ_OTHER_UNUSAL" hidden="1">"c998"</definedName>
    <definedName name="IQ_OTHER_UNUSAL_BNK" hidden="1">"c999"</definedName>
    <definedName name="IQ_OTHER_UNUSAL_BR" hidden="1">"c1000"</definedName>
    <definedName name="IQ_OTHER_UNUSAL_FIN" hidden="1">"c1001"</definedName>
    <definedName name="IQ_OTHER_UNUSAL_INS" hidden="1">"c1002"</definedName>
    <definedName name="IQ_OTHER_UNUSAL_REIT" hidden="1">"c1003"</definedName>
    <definedName name="IQ_OTHER_UNUSAL_SUPPL" hidden="1">"c1004"</definedName>
    <definedName name="IQ_OTHER_UNUSAL_SUPPL_BNK" hidden="1">"c1005"</definedName>
    <definedName name="IQ_OTHER_UNUSAL_SUPPL_BR" hidden="1">"c1006"</definedName>
    <definedName name="IQ_OTHER_UNUSAL_SUPPL_FIN" hidden="1">"c1007"</definedName>
    <definedName name="IQ_OTHER_UNUSAL_SUPPL_INS" hidden="1">"c1008"</definedName>
    <definedName name="IQ_OTHER_UNUSAL_SUPPL_REIT" hidden="1">"c1009"</definedName>
    <definedName name="IQ_OTHER_UNUSAL_SUPPL_UTI" hidden="1">"c1010"</definedName>
    <definedName name="IQ_OTHER_UNUSAL_UTI" hidden="1">"c1011"</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FLOAT" hidden="1">"c227"</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VG_STORE_SIZE_GROSS" hidden="1">"c2066"</definedName>
    <definedName name="IQ_RETAIL_AVG_STORE_SIZE_NET" hidden="1">"c2067"</definedName>
    <definedName name="IQ_RETAIL_CLOSED_STORES" hidden="1">"c2063"</definedName>
    <definedName name="IQ_RETAIL_DEPOSITS_FDIC" hidden="1">"c6488"</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"c190"</definedName>
    <definedName name="IQ_REVENUE_GROWTH_1" hidden="1">"c155"</definedName>
    <definedName name="IQ_REVENUE_GROWTH_2" hidden="1">"c159"</definedName>
    <definedName name="IQ_REVENUE_HIGH_EST" hidden="1">"c1127"</definedName>
    <definedName name="IQ_REVENUE_LOW_EST" hidden="1">"c1128"</definedName>
    <definedName name="IQ_REVENUE_MEDIAN_EST" hidden="1">"c1662"</definedName>
    <definedName name="IQ_REVENUE_NUM_EST" hidden="1">"c1129"</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CF" hidden="1">"c1203"</definedName>
    <definedName name="IQ_STOCK_BASED_COMP" hidden="1">"c1204"</definedName>
    <definedName name="IQ_STRIKE_PRICE_ISSUED" hidden="1">"c1645"</definedName>
    <definedName name="IQ_STRIKE_PRICE_OS" hidden="1">"c1646"</definedName>
    <definedName name="IQ_STW" hidden="1">"c2166"</definedName>
    <definedName name="IQ_SUB_DEBT_FDIC" hidden="1">"c6346"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MPLATE_BS" hidden="1">"c1211"</definedName>
    <definedName name="IQ_TEMPLATE_CF" hidden="1">"c1212"</definedName>
    <definedName name="IQ_TEMPLATE_IS" hidden="1">"c1213"</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ER_ONE_RATIO" hidden="1">"c1229"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S" hidden="1">"c2119"</definedName>
    <definedName name="IQ_TOTAL_TIME_DEPOSITS_FDIC" hidden="1">"c6497"</definedName>
    <definedName name="IQ_TOTAL_TIME_SAVINGS_DEPOSITS_FDIC" hidden="1">"c6498"</definedName>
    <definedName name="IQ_TOTAL_UNUSAL" hidden="1">"c1308"</definedName>
    <definedName name="IQ_TOTAL_UNUSED_COMMITMENTS_FDIC" hidden="1">"c6536"</definedName>
    <definedName name="IQ_TOTAL_UNUSUAL" hidden="1">"c1508"</definedName>
    <definedName name="IQ_TOTAL_UNUSUAL_BR" hidden="1">"c5517"</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DIVIDED_PROFITS_FDIC" hidden="1">"c6352"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HIGH" hidden="1">"c1337"</definedName>
    <definedName name="IQ_YEARLOW" hidden="1">"c1338"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T">[11]Corporate!$G$46:$G$50</definedName>
    <definedName name="IURCfee" localSheetId="13">[58]Inputs!#REF!</definedName>
    <definedName name="IURCfee">[58]Inputs!#REF!</definedName>
    <definedName name="jan2017_" localSheetId="13">#REF!</definedName>
    <definedName name="jan2017_">#REF!</definedName>
    <definedName name="k.1">[60]Calculate!$C$11</definedName>
    <definedName name="k.10">[60]Calculate!$G$83</definedName>
    <definedName name="k.11">[60]Calculate!$C$101</definedName>
    <definedName name="k.12">[60]Calculate!$G$101</definedName>
    <definedName name="k.13">[60]Calculate!$C$119</definedName>
    <definedName name="k.15">[60]Calculate!$C$137</definedName>
    <definedName name="k.16">[60]Calculate!$G$137</definedName>
    <definedName name="k.17">[60]Calculate!$C$155</definedName>
    <definedName name="k.18">[60]Calculate!$G$155</definedName>
    <definedName name="k.19">[60]Calculate!$C$173</definedName>
    <definedName name="k.2">[60]Calculate!$G$11</definedName>
    <definedName name="k.20">[60]Calculate!$G$173</definedName>
    <definedName name="k.21">[60]Calculate!$C$191</definedName>
    <definedName name="k.22">[60]Calculate!$G$191</definedName>
    <definedName name="k.23">[60]Calculate!$C$209</definedName>
    <definedName name="k.24">[60]Calculate!$G$209</definedName>
    <definedName name="k.25">[60]Calculate!$C$227</definedName>
    <definedName name="k.26">[60]Calculate!$G$227</definedName>
    <definedName name="k.27">[60]Calculate!$C$245</definedName>
    <definedName name="k.28">[60]Calculate!$G$245</definedName>
    <definedName name="k.29">[60]Calculate!$C$263</definedName>
    <definedName name="k.3">[60]Calculate!$C$29</definedName>
    <definedName name="k.30">[60]Calculate!$G$263</definedName>
    <definedName name="k.31">[60]Calculate!$C$281</definedName>
    <definedName name="k.32">[60]Calculate!$G$281</definedName>
    <definedName name="k.33">[60]Calculate!$C$299</definedName>
    <definedName name="k.4">[60]Calculate!$G$29</definedName>
    <definedName name="k.5">[60]Calculate!$C$47</definedName>
    <definedName name="k.6">[60]Calculate!$G$47</definedName>
    <definedName name="k.7">[60]Calculate!$C$65</definedName>
    <definedName name="k.8">[60]Calculate!$G$65</definedName>
    <definedName name="k.9">[60]Calculate!$C$83</definedName>
    <definedName name="KILL.CE" localSheetId="9">#REF!</definedName>
    <definedName name="KILL.CE" localSheetId="4">#REF!</definedName>
    <definedName name="KILL.CE">#REF!</definedName>
    <definedName name="l" localSheetId="13">#REF!</definedName>
    <definedName name="l">#REF!</definedName>
    <definedName name="LA.1" localSheetId="13">#REF!</definedName>
    <definedName name="LA.1" localSheetId="9">#REF!</definedName>
    <definedName name="LA.1" localSheetId="4">#REF!</definedName>
    <definedName name="LA.1">#REF!</definedName>
    <definedName name="LA.3" localSheetId="13">#REF!</definedName>
    <definedName name="LA.3" localSheetId="9">#REF!</definedName>
    <definedName name="LA.3" localSheetId="4">#REF!</definedName>
    <definedName name="LA.3">#REF!</definedName>
    <definedName name="LA.5" localSheetId="9">#REF!</definedName>
    <definedName name="LA.5" localSheetId="4">#REF!</definedName>
    <definedName name="LA.5">#REF!</definedName>
    <definedName name="LA.CE" localSheetId="9">#REF!</definedName>
    <definedName name="LA.CE" localSheetId="4">#REF!</definedName>
    <definedName name="LA.CE">#REF!</definedName>
    <definedName name="LA.CEP" localSheetId="9">#REF!</definedName>
    <definedName name="LA.CEP" localSheetId="4">#REF!</definedName>
    <definedName name="LA.CEP">#REF!</definedName>
    <definedName name="LEX">#REF!</definedName>
    <definedName name="LEXINGTON" localSheetId="9">#REF!</definedName>
    <definedName name="LEXINGTON" localSheetId="4">#REF!</definedName>
    <definedName name="LEXINGTON">#REF!</definedName>
    <definedName name="LEXINGTON2">#REF!</definedName>
    <definedName name="LH.CE" localSheetId="9">#REF!</definedName>
    <definedName name="LH.CE" localSheetId="4">#REF!</definedName>
    <definedName name="LH.CE">#REF!</definedName>
    <definedName name="linked_tb">'[61]Linked TB'!$A$9:$G$73</definedName>
    <definedName name="LUI.CE" localSheetId="9">#REF!</definedName>
    <definedName name="LUI.CE" localSheetId="4">#REF!</definedName>
    <definedName name="LUI.CE">#REF!</definedName>
    <definedName name="LUS.CE" localSheetId="9">#REF!</definedName>
    <definedName name="LUS.CE" localSheetId="4">#REF!</definedName>
    <definedName name="LUS.CE">#REF!</definedName>
    <definedName name="LW.CE" localSheetId="9">#REF!</definedName>
    <definedName name="LW.CE" localSheetId="4">#REF!</definedName>
    <definedName name="LW.CE">#REF!</definedName>
    <definedName name="m">'[62]Credit Ratings-DO Not'!$E$5:$F$23</definedName>
    <definedName name="MAINT" localSheetId="9">#REF!</definedName>
    <definedName name="MAINT" localSheetId="4">#REF!</definedName>
    <definedName name="MAINT">#REF!</definedName>
    <definedName name="mar_1" localSheetId="13">#REF!</definedName>
    <definedName name="mar_1">#REF!</definedName>
    <definedName name="MASS.CE" localSheetId="9">#REF!</definedName>
    <definedName name="MASS.CE" localSheetId="4">#REF!</definedName>
    <definedName name="MASS.CE">#REF!</definedName>
    <definedName name="MB">[16]A!$I$125:$HH$180</definedName>
    <definedName name="MCSI.CE" localSheetId="9">#REF!</definedName>
    <definedName name="MCSI.CE" localSheetId="4">#REF!</definedName>
    <definedName name="MCSI.CE">#REF!</definedName>
    <definedName name="MD.1" localSheetId="13">#REF!</definedName>
    <definedName name="MD.1" localSheetId="9">#REF!</definedName>
    <definedName name="MD.1" localSheetId="4">#REF!</definedName>
    <definedName name="MD.1">#REF!</definedName>
    <definedName name="MD.3" localSheetId="13">#REF!</definedName>
    <definedName name="MD.3" localSheetId="9">#REF!</definedName>
    <definedName name="MD.3" localSheetId="4">#REF!</definedName>
    <definedName name="MD.3">#REF!</definedName>
    <definedName name="MD.5" localSheetId="13">#REF!</definedName>
    <definedName name="MD.5" localSheetId="9">#REF!</definedName>
    <definedName name="MD.5" localSheetId="4">#REF!</definedName>
    <definedName name="MD.5">#REF!</definedName>
    <definedName name="MD.CE" localSheetId="9">#REF!</definedName>
    <definedName name="MD.CE" localSheetId="4">#REF!</definedName>
    <definedName name="MD.CE">#REF!</definedName>
    <definedName name="MD.CEP" localSheetId="9">#REF!</definedName>
    <definedName name="MD.CEP" localSheetId="4">#REF!</definedName>
    <definedName name="MD.CEP">#REF!</definedName>
    <definedName name="MED.CE" localSheetId="9">#REF!</definedName>
    <definedName name="MED.CE" localSheetId="4">#REF!</definedName>
    <definedName name="MED.CE">#REF!</definedName>
    <definedName name="Medicare">'[40]wp-t-Assumptions'!$C$15</definedName>
    <definedName name="MG.CE" localSheetId="9">#REF!</definedName>
    <definedName name="MG.CE" localSheetId="4">#REF!</definedName>
    <definedName name="MG.CE">#REF!</definedName>
    <definedName name="MID.C.CE" localSheetId="9">#REF!</definedName>
    <definedName name="MID.C.CE" localSheetId="4">#REF!</definedName>
    <definedName name="MID.C.CE">#REF!</definedName>
    <definedName name="MidID">[11]Midwest!$B:$B</definedName>
    <definedName name="Midwest">[11]Midwest!$F:$F</definedName>
    <definedName name="MISC" localSheetId="9">#REF!</definedName>
    <definedName name="MISC" localSheetId="4">#REF!</definedName>
    <definedName name="MISC">#REF!</definedName>
    <definedName name="Moodys">#REF!</definedName>
    <definedName name="MS.1" localSheetId="9">#REF!</definedName>
    <definedName name="MS.1" localSheetId="4">#REF!</definedName>
    <definedName name="MS.1">#REF!</definedName>
    <definedName name="MS.3" localSheetId="9">#REF!</definedName>
    <definedName name="MS.3" localSheetId="4">#REF!</definedName>
    <definedName name="MS.3">#REF!</definedName>
    <definedName name="MS.5" localSheetId="9">#REF!</definedName>
    <definedName name="MS.5" localSheetId="4">#REF!</definedName>
    <definedName name="MS.5">#REF!</definedName>
    <definedName name="MS.CE" localSheetId="9">#REF!</definedName>
    <definedName name="MS.CE" localSheetId="4">#REF!</definedName>
    <definedName name="MS.CE">#REF!</definedName>
    <definedName name="MS.CEP" localSheetId="9">#REF!</definedName>
    <definedName name="MS.CEP" localSheetId="4">#REF!</definedName>
    <definedName name="MS.CEP">#REF!</definedName>
    <definedName name="MWR_1">#REF!</definedName>
    <definedName name="MWR_Corp_ModLoadTY">#REF!</definedName>
    <definedName name="NC.1" localSheetId="9">#REF!</definedName>
    <definedName name="NC.1" localSheetId="4">#REF!</definedName>
    <definedName name="NC.1">#REF!</definedName>
    <definedName name="NC.3" localSheetId="9">#REF!</definedName>
    <definedName name="NC.3" localSheetId="4">#REF!</definedName>
    <definedName name="NC.3">#REF!</definedName>
    <definedName name="NC.5" localSheetId="9">#REF!</definedName>
    <definedName name="NC.5" localSheetId="4">#REF!</definedName>
    <definedName name="NC.5">#REF!</definedName>
    <definedName name="NC.CE" localSheetId="9">#REF!</definedName>
    <definedName name="NC.CE" localSheetId="4">#REF!</definedName>
    <definedName name="NC.CE">#REF!</definedName>
    <definedName name="NC.CEP" localSheetId="9">#REF!</definedName>
    <definedName name="NC.CEP" localSheetId="4">#REF!</definedName>
    <definedName name="NC.CEP">#REF!</definedName>
    <definedName name="NEST">#REF!</definedName>
    <definedName name="NetRevenueIncrease">#REF!</definedName>
    <definedName name="New_Account_balance">'[63]COPY ELECTRONIC TB HERE'!$D$2:$D$329</definedName>
    <definedName name="New_Account_Name">'[63]COPY ELECTRONIC TB HERE'!$B$2:$B$329</definedName>
    <definedName name="New_Account_Number">'[63]COPY ELECTRONIC TB HERE'!$A$2:$A$329</definedName>
    <definedName name="NEW_ALLOCATION_TABLE">'[63]Linked TB'!$B$531:$H$537</definedName>
    <definedName name="NEW_COMPANY_NAME">[37]Input!$B$5</definedName>
    <definedName name="NEW_COMPANY_TITLE">'[63]Input Schedule'!$C$3</definedName>
    <definedName name="NEW_DOCKET_NUMBER">'[63]Input Schedule'!$C$5:$C$5</definedName>
    <definedName name="NEW_SEWER_CUSTOMERS">'[63]Input Schedule'!$C$12</definedName>
    <definedName name="NEW_TB">'[63]COPY ELECTRONIC TB HERE'!$A$1:$G$65536</definedName>
    <definedName name="NEW_TEST_YEAR_END_DATE">'[63]Input Schedule'!$C$7</definedName>
    <definedName name="NEW_WATER_CUSTOMER">'[63]Input Schedule'!$C$11</definedName>
    <definedName name="NFY_Start_date">#REF!</definedName>
    <definedName name="no.1">#REF!</definedName>
    <definedName name="no.10">#REF!</definedName>
    <definedName name="no.11">#REF!</definedName>
    <definedName name="no.12">#REF!</definedName>
    <definedName name="no.13">#REF!</definedName>
    <definedName name="no.14">#REF!</definedName>
    <definedName name="no.15">#REF!</definedName>
    <definedName name="no.16">#REF!</definedName>
    <definedName name="no.17">#REF!</definedName>
    <definedName name="no.18">#REF!</definedName>
    <definedName name="no.19">#REF!</definedName>
    <definedName name="no.2">#REF!</definedName>
    <definedName name="no.20">#REF!</definedName>
    <definedName name="no.21">#REF!</definedName>
    <definedName name="no.22">#REF!</definedName>
    <definedName name="no.23">#REF!</definedName>
    <definedName name="no.24">#REF!</definedName>
    <definedName name="no.25">#REF!</definedName>
    <definedName name="no.26">#REF!</definedName>
    <definedName name="no.27">#REF!</definedName>
    <definedName name="no.28">#REF!</definedName>
    <definedName name="no.29">#REF!</definedName>
    <definedName name="no.3">#REF!</definedName>
    <definedName name="no.30">#REF!</definedName>
    <definedName name="no.31">#REF!</definedName>
    <definedName name="no.32">#REF!</definedName>
    <definedName name="no.33">#REF!</definedName>
    <definedName name="no.4">#REF!</definedName>
    <definedName name="no.5">#REF!</definedName>
    <definedName name="no.6">#REF!</definedName>
    <definedName name="no.7">#REF!</definedName>
    <definedName name="no.8">#REF!</definedName>
    <definedName name="no.9">#REF!</definedName>
    <definedName name="NOI">'[58]CUII Sch 4W'!$R$65</definedName>
    <definedName name="Note">'[64]General Data'!$C$5</definedName>
    <definedName name="OCC.CE" localSheetId="13">'[30]Cust Eq Input'!#REF!</definedName>
    <definedName name="OCC.CE" localSheetId="9">#REF!</definedName>
    <definedName name="OCC.CE" localSheetId="4">'[30]Cust Eq Input'!#REF!</definedName>
    <definedName name="OCC.CE">#REF!</definedName>
    <definedName name="OH.1" localSheetId="13">#REF!</definedName>
    <definedName name="OH.1" localSheetId="9">#REF!</definedName>
    <definedName name="OH.1" localSheetId="4">#REF!</definedName>
    <definedName name="OH.1">#REF!</definedName>
    <definedName name="OH.3" localSheetId="13">#REF!</definedName>
    <definedName name="OH.3" localSheetId="9">#REF!</definedName>
    <definedName name="OH.3" localSheetId="4">#REF!</definedName>
    <definedName name="OH.3">#REF!</definedName>
    <definedName name="OH.5" localSheetId="13">#REF!</definedName>
    <definedName name="OH.5" localSheetId="9">#REF!</definedName>
    <definedName name="OH.5" localSheetId="4">#REF!</definedName>
    <definedName name="OH.5">#REF!</definedName>
    <definedName name="OH.CE" localSheetId="13">'[30]Cust Eq Input'!#REF!</definedName>
    <definedName name="OH.CE" localSheetId="9">#REF!</definedName>
    <definedName name="OH.CE" localSheetId="4">'[30]Cust Eq Input'!#REF!</definedName>
    <definedName name="OH.CE">#REF!</definedName>
    <definedName name="OH.CEP" localSheetId="13">'[30]Cust Eq Input'!#REF!</definedName>
    <definedName name="OH.CEP" localSheetId="9">#REF!</definedName>
    <definedName name="OH.CEP" localSheetId="4">'[30]Cust Eq Input'!#REF!</definedName>
    <definedName name="OH.CEP">#REF!</definedName>
    <definedName name="Opslead">[11]Corporate!$G$128:$G$134</definedName>
    <definedName name="Opssup">[11]Corporate!$G$84</definedName>
    <definedName name="OriginalCostRateBase" localSheetId="13">#REF!</definedName>
    <definedName name="OriginalCostRateBase">#REF!</definedName>
    <definedName name="OtherBenefits">'[40]wp-t-Assumptions'!$C$25</definedName>
    <definedName name="OUTPUT">[65]A!$C$11:$Z$98</definedName>
    <definedName name="p" hidden="1">{#N/A,#N/A,TRUE,"Acq-Ass";#N/A,#N/A,TRUE,"Acq-IS";#N/A,#N/A,TRUE,"Acq-BS";#N/A,#N/A,TRUE,"Acq-CF"}</definedName>
    <definedName name="P1_" localSheetId="13">#REF!</definedName>
    <definedName name="P1_">#REF!</definedName>
    <definedName name="P2_" localSheetId="13">#REF!</definedName>
    <definedName name="P2_">#REF!</definedName>
    <definedName name="PAA">[13]Data!$L$13:$M$131</definedName>
    <definedName name="paydate" localSheetId="13">#REF!</definedName>
    <definedName name="paydate">#REF!</definedName>
    <definedName name="paydateno.7" localSheetId="13">#REF!</definedName>
    <definedName name="paydateno.7">#REF!</definedName>
    <definedName name="Pension">'[40]wp-t-Assumptions'!$C$23</definedName>
    <definedName name="Plant">[13]Data!$C$13:$D$131</definedName>
    <definedName name="PopCache_GL_INTERFACE_REFERENCE7" hidden="1">[66]PopCache!$A$1:$A$2</definedName>
    <definedName name="price" localSheetId="13">#REF!</definedName>
    <definedName name="price">#REF!</definedName>
    <definedName name="_xlnm.Print_Area" localSheetId="9">'Co. 345 - Mar 2020 UE TB'!$A$1:$D$337</definedName>
    <definedName name="_xlnm.Print_Area" localSheetId="7">'MWMA &amp; KY PF Sal 2020.04.01'!$B$1:$U$28</definedName>
    <definedName name="_xlnm.Print_Area" localSheetId="6">'SS PF Sal 2020.04.01'!$D$1:$X$112</definedName>
    <definedName name="_xlnm.Print_Area" localSheetId="11">'TYE 2020.03.31 All Other - Sal'!$A$1:$K$242</definedName>
    <definedName name="_xlnm.Print_Area" localSheetId="2">'Wp-b Ops &amp; Mgmt Salaries'!$A$1:$Y$99</definedName>
    <definedName name="_xlnm.Print_Area" localSheetId="3">'wp-b2 Calc of Health and Other '!$A$1:$P$30</definedName>
    <definedName name="_xlnm.Print_Area" localSheetId="4">'wp-b3 Shared Services'!$A$1:$W$141</definedName>
    <definedName name="_xlnm.Print_Area">[65]A!$A$11:$N$51</definedName>
    <definedName name="_xlnm.Print_Titles" localSheetId="9">'Co. 345 - Mar 2020 UE TB'!$1:$6</definedName>
    <definedName name="_xlnm.Print_Titles" localSheetId="6">'SS PF Sal 2020.04.01'!$1:$1</definedName>
    <definedName name="_xlnm.Print_Titles" localSheetId="11">'TYE 2020.03.31 All Other - Sal'!$1:$1</definedName>
    <definedName name="_xlnm.Print_Titles" localSheetId="2">'Wp-b Ops &amp; Mgmt Salaries'!$1:$12</definedName>
    <definedName name="_xlnm.Print_Titles" localSheetId="4">'wp-b3 Shared Services'!$1:$14</definedName>
    <definedName name="_xlnm.Print_Titles">#N/A</definedName>
    <definedName name="print4"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PRN">[16]A!$S$11</definedName>
    <definedName name="PRNGROWTH">[16]A!$S$11</definedName>
    <definedName name="ProformaOpExp">'[58]CUII Sch 4W'!$R$29</definedName>
    <definedName name="ProformaPresentRateRevenue">'[58]CUII Sch 4W'!$L$27</definedName>
    <definedName name="ProformaTaxes">'[58]CUII Sch 4W'!$R$60</definedName>
    <definedName name="PT_Budget" localSheetId="13">'[44]Budget Load'!$D$68:$AA$121</definedName>
    <definedName name="PT_Budget" localSheetId="15">'[45]Budget Load'!$AZ$75:$BK$134</definedName>
    <definedName name="PT_Budget">'[46]Budget Load'!$D$68:$AA$121</definedName>
    <definedName name="qtr.a1">[53]Calculate!$A$15:$G$15</definedName>
    <definedName name="qtr.a2">[53]Calculate!$A$16:$G$16</definedName>
    <definedName name="qtr.a3">[53]Calculate!$A$17:$G$17</definedName>
    <definedName name="qtr.a4">[53]Calculate!$A$18:$G$18</definedName>
    <definedName name="qtr.b1">[53]Calculate!$A$33:$G$33</definedName>
    <definedName name="qtr.b2">[53]Calculate!$A$34:$G$34</definedName>
    <definedName name="qtr.b3">[53]Calculate!$A$35:$G$35</definedName>
    <definedName name="qtr.b4">[53]Calculate!$A$36:$G$36</definedName>
    <definedName name="qtr.c1">[53]Calculate!$A$51:$G$51</definedName>
    <definedName name="qtr.c2">[53]Calculate!$A$52:$G$52</definedName>
    <definedName name="qtr.c3">[53]Calculate!$A$53:$G$53</definedName>
    <definedName name="qtr.c4">[53]Calculate!$A$54:$G$54</definedName>
    <definedName name="qtr.d1">[53]Calculate!$A$69:$G$69</definedName>
    <definedName name="qtr.d2">[53]Calculate!$A$70:$G$70</definedName>
    <definedName name="qtr.d3">[53]Calculate!$A$71:$G$71</definedName>
    <definedName name="qtr.d4">[53]Calculate!$A$72:$G$72</definedName>
    <definedName name="qtr.e1">[67]Calculate!$A$87:$G$87</definedName>
    <definedName name="qtr.e2">[67]Calculate!$A$88:$G$88</definedName>
    <definedName name="qtr.e3">[67]Calculate!$A$89:$G$89</definedName>
    <definedName name="qtr.e4">[67]Calculate!$A$90:$G$90</definedName>
    <definedName name="qtr.f1">[67]Calculate!$A$105:$G$105</definedName>
    <definedName name="qtr.f2">[67]Calculate!$A$106:$G$106</definedName>
    <definedName name="qtr.f3">[67]Calculate!$A$107:$G$107</definedName>
    <definedName name="qtr.f4">[67]Calculate!$A$108:$G$108</definedName>
    <definedName name="Rankings" localSheetId="13">#REF!</definedName>
    <definedName name="Rankings">#REF!</definedName>
    <definedName name="Rate401k">'[40]wp-t-Assumptions'!$C$24</definedName>
    <definedName name="RATECASE" localSheetId="9">#REF!</definedName>
    <definedName name="RATECASE" localSheetId="4">#REF!</definedName>
    <definedName name="RATECASE">#REF!</definedName>
    <definedName name="ratings1" hidden="1">{#N/A,#N/A,FALSE,"Capitaliztion Matrix";#N/A,#N/A,FALSE,"4YR P&amp;L";#N/A,#N/A,FALSE,"Program Contributions";#N/A,#N/A,FALSE,"P&amp;L Trans YR 2";#N/A,#N/A,FALSE,"Rev &amp; EBITDA YR2";#N/A,#N/A,FALSE,"P&amp;L Trans YR 1";#N/A,#N/A,FALSE,"Rev &amp; EBITDA YR1"}</definedName>
    <definedName name="Reduced_acct">OFFSET('[52]tb 2007 reformat'!$A$1,1,0,COUNTA('[52]tb 2007 reformat'!$A$1:$A$65536),1)</definedName>
    <definedName name="Reg">[11]Corporate!$G$53:$G$69</definedName>
    <definedName name="REPORT" localSheetId="13">#REF!</definedName>
    <definedName name="REPORT">#REF!</definedName>
    <definedName name="report_as_of_date" localSheetId="13">'[68]Lead Tab'!$G$14</definedName>
    <definedName name="report_as_of_date">'[27]Lead Inputs and Calculations'!$G$14</definedName>
    <definedName name="report_date">#REF!</definedName>
    <definedName name="report_name" localSheetId="13">[14]Lead!$C$11</definedName>
    <definedName name="report_name">[15]Lead!$C$11</definedName>
    <definedName name="Report_Pages" localSheetId="13">#REF!</definedName>
    <definedName name="Report_Pages">#REF!</definedName>
    <definedName name="report_start">#REF!</definedName>
    <definedName name="report_title" localSheetId="13">'[68]Lead Tab'!$G$13</definedName>
    <definedName name="report_title">'[27]Lead Inputs and Calculations'!$G$13</definedName>
    <definedName name="report_updated" localSheetId="13">'[68]Lead Tab'!$G$15</definedName>
    <definedName name="report_updated">'[27]Lead Inputs and Calculations'!$G$15</definedName>
    <definedName name="ReportingPeriod">'[39]2019 AA Ledger'!$B$2</definedName>
    <definedName name="ReportingPeriodMonth" localSheetId="13">1</definedName>
    <definedName name="ReportingPeriodMonth">8</definedName>
    <definedName name="RETURN">[16]A!$M$129:$M$143</definedName>
    <definedName name="RevenueConversionFactor" localSheetId="13">#REF!</definedName>
    <definedName name="RevenueConversionFactor">#REF!</definedName>
    <definedName name="revreqrma" localSheetId="13">#REF!</definedName>
    <definedName name="revreqrma">#REF!</definedName>
    <definedName name="REVREQRMA2" localSheetId="13">#REF!</definedName>
    <definedName name="REVREQRMA2">#REF!</definedName>
    <definedName name="riskprem">#REF!</definedName>
    <definedName name="RMA3B">#REF!</definedName>
    <definedName name="RMA7B">#REF!</definedName>
    <definedName name="RPC.CE" localSheetId="9">#REF!</definedName>
    <definedName name="RPC.CE" localSheetId="4">#REF!</definedName>
    <definedName name="RPC.CE">#REF!</definedName>
    <definedName name="rvp_category" localSheetId="13">[14]Lead!$C$16</definedName>
    <definedName name="rvp_category">[15]Lead!$C$16</definedName>
    <definedName name="s">'[69]Credit Ratings-DO Not'!$B$5:$C$26</definedName>
    <definedName name="SADPRIM" localSheetId="9">'[1]A-15'!#REF!</definedName>
    <definedName name="SADPRIM" localSheetId="4">'[1]A-15'!#REF!</definedName>
    <definedName name="SADPRIM">'[1]A-15'!#REF!</definedName>
    <definedName name="SalaryIncrease">'[40]wp-t-Assumptions'!$C$9</definedName>
    <definedName name="SAP" localSheetId="13">#REF!</definedName>
    <definedName name="SAP">#REF!</definedName>
    <definedName name="SC.1" localSheetId="13">#REF!</definedName>
    <definedName name="SC.1" localSheetId="9">#REF!</definedName>
    <definedName name="SC.1" localSheetId="4">#REF!</definedName>
    <definedName name="SC.1">#REF!</definedName>
    <definedName name="SC.3" localSheetId="13">#REF!</definedName>
    <definedName name="SC.3" localSheetId="9">#REF!</definedName>
    <definedName name="SC.3" localSheetId="4">#REF!</definedName>
    <definedName name="SC.3">#REF!</definedName>
    <definedName name="SC.5" localSheetId="9">#REF!</definedName>
    <definedName name="SC.5" localSheetId="4">#REF!</definedName>
    <definedName name="SC.5">#REF!</definedName>
    <definedName name="SC.CE" localSheetId="9">#REF!</definedName>
    <definedName name="SC.CE" localSheetId="4">#REF!</definedName>
    <definedName name="SC.CE">#REF!</definedName>
    <definedName name="SC.CEP" localSheetId="9">#REF!</definedName>
    <definedName name="SC.CEP" localSheetId="4">#REF!</definedName>
    <definedName name="SC.CEP">#REF!</definedName>
    <definedName name="sch">#REF!</definedName>
    <definedName name="SCI.CE" localSheetId="9">#REF!</definedName>
    <definedName name="SCI.CE" localSheetId="4">#REF!</definedName>
    <definedName name="SCI.CE">#REF!</definedName>
    <definedName name="SCU.CE" localSheetId="9">#REF!</definedName>
    <definedName name="SCU.CE" localSheetId="4">'[30]Cust Eq Input'!#REF!</definedName>
    <definedName name="SCU.CE">#REF!</definedName>
    <definedName name="sdaf" hidden="1">{#N/A,#N/A,FALSE,"Capitaliztion Matrix";#N/A,#N/A,FALSE,"4YR P&amp;L";#N/A,#N/A,FALSE,"Program Contributions";#N/A,#N/A,FALSE,"P&amp;L Trans YR 2";#N/A,#N/A,FALSE,"Rev &amp; EBITDA YR2";#N/A,#N/A,FALSE,"P&amp;L Trans YR 1";#N/A,#N/A,FALSE,"Rev &amp; EBITDA YR1"}</definedName>
    <definedName name="se" localSheetId="13">#REF!</definedName>
    <definedName name="se">#REF!</definedName>
    <definedName name="SE.SE60D.ALLOC." localSheetId="13">#REF!</definedName>
    <definedName name="SE.SE60D.ALLOC." localSheetId="9">#REF!</definedName>
    <definedName name="SE.SE60D.ALLOC." localSheetId="4">#REF!</definedName>
    <definedName name="SE.SE60D.ALLOC.">#REF!</definedName>
    <definedName name="SEID">[11]Southeast!$B:$B</definedName>
    <definedName name="sencount" hidden="1">1</definedName>
    <definedName name="sewer_customers" localSheetId="13">'[17]Input Schedule'!$C$14</definedName>
    <definedName name="sewer_customers" localSheetId="15">'[70]Input Schedule'!$C$12</definedName>
    <definedName name="sewer_customers" localSheetId="4">'[9]Input Schedule'!$C$12</definedName>
    <definedName name="sewer_customers">'[10]Input Schedule'!$C$12</definedName>
    <definedName name="sewer_customers_2014">'[43]Input Schedule'!$E$12</definedName>
    <definedName name="Sewer_distributions_of_costs_to_plant">[37]Input!$B$14</definedName>
    <definedName name="SL700_Data" localSheetId="13">'[71]700-SL'!$B$64:$BA$79</definedName>
    <definedName name="SL700_Data">#REF!</definedName>
    <definedName name="SocSec">'[40]wp-t-Assumptions'!$C$12</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outh">[11]South!$F:$F</definedName>
    <definedName name="Southeast">[11]Southeast!$F:$F</definedName>
    <definedName name="SouthID">[11]South!$B:$B</definedName>
    <definedName name="SPPRIM" localSheetId="9">'[1]A-15'!#REF!</definedName>
    <definedName name="SPPRIM" localSheetId="4">'[1]A-15'!#REF!</definedName>
    <definedName name="SPPRIM">'[1]A-15'!#REF!</definedName>
    <definedName name="SPWS_WBID">"5C3BEB3C-3631-11D4-B07C-00104BC5D17F"</definedName>
    <definedName name="SRB" localSheetId="9">'[1]A-15'!#REF!</definedName>
    <definedName name="SRB" localSheetId="4">'[1]A-15'!#REF!</definedName>
    <definedName name="SRB">'[1]A-15'!#REF!</definedName>
    <definedName name="Sub_Names" localSheetId="9">#REF!</definedName>
    <definedName name="Sub_Names" localSheetId="4">#REF!</definedName>
    <definedName name="Sub_Names">#REF!</definedName>
    <definedName name="SUI.CE" localSheetId="9">#REF!</definedName>
    <definedName name="SUI.CE" localSheetId="4">#REF!</definedName>
    <definedName name="SUI.CE">#REF!</definedName>
    <definedName name="SUMMARY">[65]A!$A$1:$J$52</definedName>
    <definedName name="SUMU_U" localSheetId="9">'[1]A-15'!#REF!</definedName>
    <definedName name="SUMU_U" localSheetId="4">'[1]A-15'!#REF!</definedName>
    <definedName name="SUMU_U">'[1]A-15'!#REF!</definedName>
    <definedName name="support" localSheetId="13">#REF!</definedName>
    <definedName name="support">#REF!</definedName>
    <definedName name="SUTA">'[40]wp-t-Assumptions'!$C$20</definedName>
    <definedName name="SUTALimit">'[40]wp-t-Assumptions'!$C$21</definedName>
    <definedName name="swr_comp_dep" localSheetId="13">#REF!</definedName>
    <definedName name="swr_comp_dep" localSheetId="4">'[9]Input Schedule'!$D$23</definedName>
    <definedName name="swr_comp_dep">'[10]Input Schedule'!$D$29</definedName>
    <definedName name="swr_cust_per" localSheetId="13">'[17]Input Schedule'!$D$14</definedName>
    <definedName name="swr_cust_per" localSheetId="15">'[70]Input Schedule'!$D$12</definedName>
    <definedName name="swr_cust_per" localSheetId="4">'[9]Input Schedule'!$D$12</definedName>
    <definedName name="swr_cust_per">'[10]Input Schedule'!$D$12</definedName>
    <definedName name="swr_cust_per_2014">'[43]Input Schedule'!$F$12</definedName>
    <definedName name="swr_plt_dep" localSheetId="13">'[72]Input Schedule'!$D$20</definedName>
    <definedName name="swr_plt_dep" localSheetId="9">'[10]Input Schedule'!#REF!</definedName>
    <definedName name="swr_plt_dep" localSheetId="4">'[9]Input Schedule'!$D$22</definedName>
    <definedName name="swr_plt_dep">'[10]Input Schedule'!#REF!</definedName>
    <definedName name="swr_vhle_dep" localSheetId="13">#REF!</definedName>
    <definedName name="swr_vhle_dep" localSheetId="4">'[9]Input Schedule'!$D$24</definedName>
    <definedName name="swr_vhle_dep">'[10]Input Schedule'!$D$30</definedName>
    <definedName name="t" localSheetId="13">'[30]Cust Eq Input'!#REF!</definedName>
    <definedName name="t">'[30]Cust Eq Input'!#REF!</definedName>
    <definedName name="tar10high" localSheetId="13">[60]Calculate!#REF!</definedName>
    <definedName name="tar10high">[60]Calculate!#REF!</definedName>
    <definedName name="tar10low" localSheetId="13">[60]Calculate!#REF!</definedName>
    <definedName name="tar10low">[60]Calculate!#REF!</definedName>
    <definedName name="tar11high" localSheetId="13">[60]Calculate!#REF!</definedName>
    <definedName name="tar11high">[60]Calculate!#REF!</definedName>
    <definedName name="tar11low">[60]Calculate!#REF!</definedName>
    <definedName name="tar12high">[60]Calculate!#REF!</definedName>
    <definedName name="tar12low">[60]Calculate!#REF!</definedName>
    <definedName name="tar13high">[60]Calculate!#REF!</definedName>
    <definedName name="tar13low">[60]Calculate!#REF!</definedName>
    <definedName name="tar14high">[60]Calculate!#REF!</definedName>
    <definedName name="tar14low">[60]Calculate!#REF!</definedName>
    <definedName name="tar15high">[60]Calculate!#REF!</definedName>
    <definedName name="tar15low">[60]Calculate!#REF!</definedName>
    <definedName name="tar16high">[60]Calculate!#REF!</definedName>
    <definedName name="tar16low">[60]Calculate!#REF!</definedName>
    <definedName name="tar17high">[60]Calculate!#REF!</definedName>
    <definedName name="tar17low">[60]Calculate!#REF!</definedName>
    <definedName name="tar18high">[60]Calculate!#REF!</definedName>
    <definedName name="tar18low">[60]Calculate!#REF!</definedName>
    <definedName name="tar19high">[60]Calculate!#REF!</definedName>
    <definedName name="tar19low">[60]Calculate!#REF!</definedName>
    <definedName name="tar1high">[60]Calculate!#REF!</definedName>
    <definedName name="tar20high">[60]Calculate!#REF!</definedName>
    <definedName name="tar20low">[60]Calculate!#REF!</definedName>
    <definedName name="tar2high">[60]Calculate!#REF!</definedName>
    <definedName name="tar3high">[60]Calculate!#REF!</definedName>
    <definedName name="tar4high">[60]Calculate!#REF!</definedName>
    <definedName name="tar5high">[60]Calculate!#REF!</definedName>
    <definedName name="tar6high">[60]Calculate!#REF!</definedName>
    <definedName name="tar7high">[60]Calculate!#REF!</definedName>
    <definedName name="tar8high">[60]Calculate!#REF!</definedName>
    <definedName name="tar9high">[60]Calculate!#REF!</definedName>
    <definedName name="tar9low">[60]Calculate!#REF!</definedName>
    <definedName name="TAXCALC2">[59]summary:fit!$A$1:$V$287</definedName>
    <definedName name="TB" localSheetId="4">'[9]COPY ELECTRONIC TB HERE'!$A:$G</definedName>
    <definedName name="TB_02">'[73]2002 - TB'!$A$1:$E$65536</definedName>
    <definedName name="TB_03">'[73]2003 - TB'!$A$1:$E$452</definedName>
    <definedName name="TB_04">'[73]2004 - TB'!$A$1:$E$446</definedName>
    <definedName name="TB_05">'[73]2005 - TB'!$A$1:$E$65536</definedName>
    <definedName name="TB_06">'[73]2006 - TB'!$A$1:$E$65536</definedName>
    <definedName name="TB_07">'[73]2007 - TB'!$A$1:$E$65536</definedName>
    <definedName name="TB_08">'[73]2008 - TB'!$A$1:$C$65536</definedName>
    <definedName name="TC.CE" localSheetId="9">#REF!</definedName>
    <definedName name="TC.CE" localSheetId="4">#REF!</definedName>
    <definedName name="TC.CE">#REF!</definedName>
    <definedName name="Test">'[28]WSC Factor'!$C$4</definedName>
    <definedName name="test_year_end_date" localSheetId="13">'[74]Input Schedule'!$C$7</definedName>
    <definedName name="test_year_end_date" localSheetId="4">'[9]Input Schedule'!$C$7</definedName>
    <definedName name="test_year_end_date">'[10]Input Schedule'!$C$7</definedName>
    <definedName name="TestYear">'[28]General Data'!$C$4</definedName>
    <definedName name="TestYearEnded">'[48]Input Schedule'!$G$9</definedName>
    <definedName name="TestYr">'[31]General Data'!$C$4</definedName>
    <definedName name="Ticker">""</definedName>
    <definedName name="TN.1" localSheetId="13">#REF!</definedName>
    <definedName name="TN.1" localSheetId="9">#REF!</definedName>
    <definedName name="TN.1" localSheetId="4">#REF!</definedName>
    <definedName name="TN.1">#REF!</definedName>
    <definedName name="TN.3" localSheetId="13">#REF!</definedName>
    <definedName name="TN.3" localSheetId="9">#REF!</definedName>
    <definedName name="TN.3" localSheetId="4">#REF!</definedName>
    <definedName name="TN.3">#REF!</definedName>
    <definedName name="TN.5" localSheetId="9">#REF!</definedName>
    <definedName name="TN.5" localSheetId="4">#REF!</definedName>
    <definedName name="TN.5">#REF!</definedName>
    <definedName name="TN.CE" localSheetId="9">#REF!</definedName>
    <definedName name="TN.CE" localSheetId="4">#REF!</definedName>
    <definedName name="TN.CE">#REF!</definedName>
    <definedName name="TN.CEP" localSheetId="9">#REF!</definedName>
    <definedName name="TN.CEP" localSheetId="4">#REF!</definedName>
    <definedName name="TN.CEP">#REF!</definedName>
    <definedName name="TOT">'[30]Cust Eq Input'!#REF!</definedName>
    <definedName name="TOT.CNC.CE" localSheetId="9">#REF!</definedName>
    <definedName name="TOT.CNC.CE" localSheetId="4">'[30]Cust Eq Input'!#REF!</definedName>
    <definedName name="TOT.CNC.CE">#REF!</definedName>
    <definedName name="total_UI_ERC" localSheetId="13">'[74]Input Schedule'!$C$16</definedName>
    <definedName name="total_UI_ERC" localSheetId="9">'[73]Input Schedule'!#REF!</definedName>
    <definedName name="total_UI_ERC">'[73]Input Schedule'!#REF!</definedName>
    <definedName name="TotalLines">[75]Drivers!$B$11</definedName>
    <definedName name="UIF.CE" localSheetId="9">#REF!</definedName>
    <definedName name="UIF.CE" localSheetId="4">#REF!</definedName>
    <definedName name="UIF.CE">#REF!</definedName>
    <definedName name="update_date" localSheetId="13">[14]Lead!$C$12</definedName>
    <definedName name="update_date">[15]Lead!$C$12</definedName>
    <definedName name="UUC.CE" localSheetId="9">#REF!</definedName>
    <definedName name="UUC.CE" localSheetId="4">#REF!</definedName>
    <definedName name="UUC.CE">#REF!</definedName>
    <definedName name="v" localSheetId="13">'[30]Cust Eq Input'!#REF!</definedName>
    <definedName name="v">'[76]Input Schedule'!$D$39</definedName>
    <definedName name="VA.1" localSheetId="13">#REF!</definedName>
    <definedName name="VA.1" localSheetId="9">#REF!</definedName>
    <definedName name="VA.1" localSheetId="4">#REF!</definedName>
    <definedName name="VA.1">#REF!</definedName>
    <definedName name="VA.3" localSheetId="13">#REF!</definedName>
    <definedName name="VA.3" localSheetId="9">#REF!</definedName>
    <definedName name="VA.3" localSheetId="4">#REF!</definedName>
    <definedName name="VA.3">#REF!</definedName>
    <definedName name="VA.5" localSheetId="13">#REF!</definedName>
    <definedName name="VA.5" localSheetId="9">#REF!</definedName>
    <definedName name="VA.5" localSheetId="4">#REF!</definedName>
    <definedName name="VA.5">#REF!</definedName>
    <definedName name="VA.CE" localSheetId="9">#REF!</definedName>
    <definedName name="VA.CE" localSheetId="4">#REF!</definedName>
    <definedName name="VA.CE">#REF!</definedName>
    <definedName name="VA.CEP" localSheetId="9">#REF!</definedName>
    <definedName name="VA.CEP" localSheetId="4">#REF!</definedName>
    <definedName name="VA.CEP">#REF!</definedName>
    <definedName name="Vacancy_Rate">[71]Salaries!$BH$15</definedName>
    <definedName name="vaffas" hidden="1">{#N/A,#N/A,FALSE,"New-RegularBevel";#N/A,#N/A,FALSE,"Optiva-Optiva2";#N/A,#N/A,FALSE,"Cathlon-Monoblok";#N/A,#N/A,FALSE,"Stylets"}</definedName>
    <definedName name="VAL.CE" localSheetId="9">#REF!</definedName>
    <definedName name="VAL.CE" localSheetId="4">#REF!</definedName>
    <definedName name="VAL.CE">#REF!</definedName>
    <definedName name="Vehicles_rate">[37]Input!$B$21</definedName>
    <definedName name="vlapp">'[21]CAPM VL Appr Pot. (Sc 12 - WP)'!$A$1:$J$51</definedName>
    <definedName name="vvvv" hidden="1">{#N/A,#N/A,FALSE,"New-RegularBevel";#N/A,#N/A,FALSE,"Optiva-Optiva2";#N/A,#N/A,FALSE,"Cathlon-Monoblok";#N/A,#N/A,FALSE,"Stylets"}</definedName>
    <definedName name="vvvvv" hidden="1">{#N/A,#N/A,FALSE,"Costi per Gruppo ";#N/A,#N/A,FALSE,"New-RegularBevel";#N/A,#N/A,FALSE,"Optiva-Optiva2";#N/A,#N/A,FALSE,"Cathlon-Monoblok";#N/A,#N/A,FALSE,"Stylets";#N/A,#N/A,FALSE,"Totali"}</definedName>
    <definedName name="WADPRIM" localSheetId="9">'[1]A-15'!#REF!</definedName>
    <definedName name="WADPRIM" localSheetId="4">'[1]A-15'!#REF!</definedName>
    <definedName name="WADPRIM">'[1]A-15'!#REF!</definedName>
    <definedName name="water_customer" localSheetId="13">'[17]Input Schedule'!$C$13</definedName>
    <definedName name="water_customer" localSheetId="15">'[70]Input Schedule'!$C$11</definedName>
    <definedName name="water_customer" localSheetId="4">'[9]Input Schedule'!$C$11</definedName>
    <definedName name="water_customer">'[10]Input Schedule'!$C$11</definedName>
    <definedName name="water_customer_2014">'[43]Input Schedule'!$E$11</definedName>
    <definedName name="water_customers" localSheetId="13">'[74]Input Schedule'!$C$11</definedName>
    <definedName name="Water_customers">[34]Input!$B$10</definedName>
    <definedName name="Water_distributions_of_costs_to_plant">[37]Input!$B$13</definedName>
    <definedName name="Water_Rates" localSheetId="9">#REF!</definedName>
    <definedName name="Water_Rates" localSheetId="4">#REF!</definedName>
    <definedName name="Water_Rates">#REF!</definedName>
    <definedName name="wavylws"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D.CE" localSheetId="13">'[30]Cust Eq Input'!#REF!</definedName>
    <definedName name="WD.CE" localSheetId="9">#REF!</definedName>
    <definedName name="WD.CE" localSheetId="4">'[30]Cust Eq Input'!#REF!</definedName>
    <definedName name="WD.CE">#REF!</definedName>
    <definedName name="West">[11]West!$F:$F</definedName>
    <definedName name="WestID">[11]West!$B:$B</definedName>
    <definedName name="WH.CE" localSheetId="9">#REF!</definedName>
    <definedName name="WH.CE" localSheetId="4">#REF!</definedName>
    <definedName name="WH.CE">#REF!</definedName>
    <definedName name="wishlws"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tness2">[77]titlepage!$B$8</definedName>
    <definedName name="work">'[78]CAPM Backup (Sc 12 - p. 2)'!$A$18:$K$79</definedName>
    <definedName name="WorkingCapital" localSheetId="13">#REF!</definedName>
    <definedName name="WorkingCapital">#REF!</definedName>
    <definedName name="WP" localSheetId="13">#REF!</definedName>
    <definedName name="WP">#REF!</definedName>
    <definedName name="WPPRIM" localSheetId="9">'[1]A-15'!#REF!</definedName>
    <definedName name="WPPRIM" localSheetId="4">'[1]A-15'!#REF!</definedName>
    <definedName name="WPPRIM">'[1]A-15'!#REF!</definedName>
    <definedName name="WProjectBudget" localSheetId="13">'[79]Approved Budget'!$A$5:$AJ$163</definedName>
    <definedName name="WProjectBudget">'[80]Approved Budget'!$A$5:$AJ$163</definedName>
    <definedName name="WRB" localSheetId="9">'[1]A-15'!#REF!</definedName>
    <definedName name="WRB" localSheetId="4">'[1]A-15'!#REF!</definedName>
    <definedName name="WRB">'[1]A-15'!#REF!</definedName>
    <definedName name="wrn.AcqState." hidden="1">{#N/A,#N/A,TRUE,"Acq-Ass";#N/A,#N/A,TRUE,"Acq-IS";#N/A,#N/A,TRUE,"Acq-BS";#N/A,#N/A,TRUE,"Acq-CF"}</definedName>
    <definedName name="wrn.AcqState._2" hidden="1">{#N/A,#N/A,TRUE,"Acq-Ass";#N/A,#N/A,TRUE,"Acq-IS";#N/A,#N/A,TRUE,"Acq-BS";#N/A,#N/A,TRUE,"Acq-CF"}</definedName>
    <definedName name="wrn.AcqState._22" hidden="1">{#N/A,#N/A,TRUE,"Acq-Ass";#N/A,#N/A,TRUE,"Acq-IS";#N/A,#N/A,TRUE,"Acq-BS";#N/A,#N/A,TRUE,"Acq-CF"}</definedName>
    <definedName name="wrn.AcqState.2" hidden="1">{#N/A,#N/A,TRUE,"Acq-Ass";#N/A,#N/A,TRUE,"Acq-IS";#N/A,#N/A,TRUE,"Acq-BS";#N/A,#N/A,TRUE,"Acq-CF"}</definedName>
    <definedName name="wrn.Acquiror." hidden="1">{#N/A,#N/A,TRUE,"Acq-Ass";#N/A,#N/A,TRUE,"Acq-IS";#N/A,#N/A,TRUE,"Acq-BS";#N/A,#N/A,TRUE,"Acq-CF";#N/A,#N/A,TRUE,"Acq-Proj";#N/A,#N/A,TRUE,"Acq-CapEx";#N/A,#N/A,TRUE,"Acq-Debt";#N/A,#N/A,TRUE,"Acq-Int";#N/A,#N/A,TRUE,"Acq-BD";#N/A,#N/A,TRUE,"Acq-TD";#N/A,#N/A,TRUE,"Acq-Taxes";#N/A,#N/A,TRUE,"Acq-Credit";#N/A,#N/A,TRUE,"Acq-Val";#N/A,#N/A,TRUE,"Acq-Mult Val"}</definedName>
    <definedName name="wrn.Acquiror._2" hidden="1">{#N/A,#N/A,TRUE,"Acq-Ass";#N/A,#N/A,TRUE,"Acq-IS";#N/A,#N/A,TRUE,"Acq-BS";#N/A,#N/A,TRUE,"Acq-CF";#N/A,#N/A,TRUE,"Acq-Proj";#N/A,#N/A,TRUE,"Acq-CapEx";#N/A,#N/A,TRUE,"Acq-Debt";#N/A,#N/A,TRUE,"Acq-Int";#N/A,#N/A,TRUE,"Acq-BD";#N/A,#N/A,TRUE,"Acq-TD";#N/A,#N/A,TRUE,"Acq-Taxes";#N/A,#N/A,TRUE,"Acq-Credit";#N/A,#N/A,TRUE,"Acq-Val";#N/A,#N/A,TRUE,"Acq-Mult Val"}</definedName>
    <definedName name="wrn.Acquiror._22" hidden="1">{#N/A,#N/A,TRUE,"Acq-Ass";#N/A,#N/A,TRUE,"Acq-IS";#N/A,#N/A,TRUE,"Acq-BS";#N/A,#N/A,TRUE,"Acq-CF";#N/A,#N/A,TRUE,"Acq-Proj";#N/A,#N/A,TRUE,"Acq-CapEx";#N/A,#N/A,TRUE,"Acq-Debt";#N/A,#N/A,TRUE,"Acq-Int";#N/A,#N/A,TRUE,"Acq-BD";#N/A,#N/A,TRUE,"Acq-TD";#N/A,#N/A,TRUE,"Acq-Taxes";#N/A,#N/A,TRUE,"Acq-Credit";#N/A,#N/A,TRUE,"Acq-Val";#N/A,#N/A,TRUE,"Acq-Mult Val"}</definedName>
    <definedName name="wrn.Acquiror.2" hidden="1">{#N/A,#N/A,TRUE,"Acq-Ass";#N/A,#N/A,TRUE,"Acq-IS";#N/A,#N/A,TRUE,"Acq-BS";#N/A,#N/A,TRUE,"Acq-CF";#N/A,#N/A,TRUE,"Acq-Proj";#N/A,#N/A,TRUE,"Acq-CapEx";#N/A,#N/A,TRUE,"Acq-Debt";#N/A,#N/A,TRUE,"Acq-Int";#N/A,#N/A,TRUE,"Acq-BD";#N/A,#N/A,TRUE,"Acq-TD";#N/A,#N/A,TRUE,"Acq-Taxes";#N/A,#N/A,TRUE,"Acq-Credit";#N/A,#N/A,TRUE,"Acq-Val";#N/A,#N/A,TRUE,"Acq-Mult Val"}</definedName>
    <definedName name="wrn.AcqVal." hidden="1">{#N/A,#N/A,FALSE,"Acq-Val";#N/A,#N/A,FALSE,"Acq-Mult Val"}</definedName>
    <definedName name="wrn.AcqVal._2" hidden="1">{#N/A,#N/A,FALSE,"Acq-Val";#N/A,#N/A,FALSE,"Acq-Mult Val"}</definedName>
    <definedName name="wrn.AcqVal._22" hidden="1">{#N/A,#N/A,FALSE,"Acq-Val";#N/A,#N/A,FALSE,"Acq-Mult Val"}</definedName>
    <definedName name="wrn.AcqVal.2" hidden="1">{#N/A,#N/A,FALSE,"Acq-Val";#N/A,#N/A,FALSE,"Acq-Mult Val"}</definedName>
    <definedName name="wrn.all." hidden="1">{#N/A,#N/A,FALSE,"Brad BANM_S";#N/A,#N/A,FALSE,"Brad SAM_BANM";#N/A,#N/A,FALSE,"Brad_LD";#N/A,#N/A,FALSE,"BANM-&gt;S";#N/A,#N/A,FALSE,"BANM_S";#N/A,#N/A,FALSE,"S-&gt;BANM";#N/A,#N/A,FALSE,"SAM_BANM";#N/A,#N/A,FALSE,"BANM";#N/A,#N/A,FALSE,"Sam"}</definedName>
    <definedName name="wrn.All._.Financials." hidden="1">{#N/A,#N/A,TRUE,"Assumptions";#N/A,#N/A,TRUE,"Op Projection";#N/A,#N/A,TRUE,"Capital";#N/A,#N/A,TRUE,"Income";#N/A,#N/A,TRUE,"Balance";#N/A,#N/A,TRUE,"Sources&amp;Uses"}</definedName>
    <definedName name="wrn.Balance._.Sheets." hidden="1">{#N/A,#N/A,FALSE,"Bal sht";"Qtrly Bal Sht",#N/A,FALSE,"Bal sht - QTR"}</definedName>
    <definedName name="wrn.Board._.Forecast."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CANWEST._.GLOBAL." hidden="1">{"BS",#N/A,FALSE;"RE",#N/A,FALSE;"IS",#N/A,FALSE;"CASH",#N/A,FALSE}</definedName>
    <definedName name="wrn.Combination."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oResults." hidden="1">{#N/A,#N/A,FALSE,"Combo-Ass ";#N/A,#N/A,FALSE,"Combo-AD sum";#N/A,#N/A,FALSE,"Combo-Syn Sens";#N/A,#N/A,FALSE,"Combo-Contr";#N/A,#N/A,FALSE,"Combo-Credit Sum";#N/A,#N/A,FALSE,"Combo-Credit";#N/A,#N/A,FALSE,"Combo-AD";#N/A,#N/A,FALSE,"Combo-AD CF"}</definedName>
    <definedName name="wrn.ComboResults._2" hidden="1">{#N/A,#N/A,FALSE,"Combo-Ass ";#N/A,#N/A,FALSE,"Combo-AD sum";#N/A,#N/A,FALSE,"Combo-Syn Sens";#N/A,#N/A,FALSE,"Combo-Contr";#N/A,#N/A,FALSE,"Combo-Credit Sum";#N/A,#N/A,FALSE,"Combo-Credit";#N/A,#N/A,FALSE,"Combo-AD";#N/A,#N/A,FALSE,"Combo-AD CF"}</definedName>
    <definedName name="wrn.ComboResults._22" hidden="1">{#N/A,#N/A,FALSE,"Combo-Ass ";#N/A,#N/A,FALSE,"Combo-AD sum";#N/A,#N/A,FALSE,"Combo-Syn Sens";#N/A,#N/A,FALSE,"Combo-Contr";#N/A,#N/A,FALSE,"Combo-Credit Sum";#N/A,#N/A,FALSE,"Combo-Credit";#N/A,#N/A,FALSE,"Combo-AD";#N/A,#N/A,FALSE,"Combo-AD CF"}</definedName>
    <definedName name="wrn.ComboResults.2" hidden="1">{#N/A,#N/A,FALSE,"Combo-Ass ";#N/A,#N/A,FALSE,"Combo-AD sum";#N/A,#N/A,FALSE,"Combo-Syn Sens";#N/A,#N/A,FALSE,"Combo-Contr";#N/A,#N/A,FALSE,"Combo-Credit Sum";#N/A,#N/A,FALSE,"Combo-Credit";#N/A,#N/A,FALSE,"Combo-AD";#N/A,#N/A,FALSE,"Combo-AD CF"}</definedName>
    <definedName name="wrn.ComboState." hidden="1">{#N/A,#N/A,FALSE,"Combo-Ass ";#N/A,#N/A,FALSE,"Combo-IS";#N/A,#N/A,FALSE,"Combo-BS";#N/A,#N/A,FALSE,"Combo-CF"}</definedName>
    <definedName name="wrn.ComboState._2" hidden="1">{#N/A,#N/A,FALSE,"Combo-Ass ";#N/A,#N/A,FALSE,"Combo-IS";#N/A,#N/A,FALSE,"Combo-BS";#N/A,#N/A,FALSE,"Combo-CF"}</definedName>
    <definedName name="wrn.ComboState._22" hidden="1">{#N/A,#N/A,FALSE,"Combo-Ass ";#N/A,#N/A,FALSE,"Combo-IS";#N/A,#N/A,FALSE,"Combo-BS";#N/A,#N/A,FALSE,"Combo-CF"}</definedName>
    <definedName name="wrn.ComboState.2" hidden="1">{#N/A,#N/A,FALSE,"Combo-Ass ";#N/A,#N/A,FALSE,"Combo-IS";#N/A,#N/A,FALSE,"Combo-BS";#N/A,#N/A,FALSE,"Combo-CF"}</definedName>
    <definedName name="wrn.DCF." hidden="1">{#N/A,#N/A,FALSE,"Brad_DCFM";#N/A,#N/A,FALSE,"Nick_DCFM";#N/A,#N/A,FALSE,"Mobile_DCFM"}</definedName>
    <definedName name="wrn.Detail._.Income._.Statement." hidden="1">{"Facility Detail",#N/A,FALSE,"P&amp;L Detail"}</definedName>
    <definedName name="wrn.Everything." hidden="1">{"Inc.St. Annual",#N/A,FALSE,"Inc.St.";"Inc.St. Qtr",#N/A,FALSE,"Inc.St.";#N/A,#N/A,FALSE,"Bal.Sht.";"Cash Flow Annual",#N/A,FALSE,"Cash Flow";"Cash Flow Qtr",#N/A,FALSE,"Cash Flow";#N/A,#N/A,FALSE,"Debt";#N/A,#N/A,FALSE,"DCF";"Summary Annual",#N/A,FALSE,"Summary";"Summary Qtr",#N/A,FALSE,"Summary"}</definedName>
    <definedName name="wrn.Facility._.Profit._.and._.Loss." hidden="1">{"Domestic Prisons - Prior to 1998 - 1",#N/A,FALSE,"Domestic Prisons";"Domestic Prisons - Prior to 1998 - 2",#N/A,FALSE,"Domestic Prisons";"Domestic Prisons - 1998",#N/A,FALSE,"Domestic Prisons";"Domestic Prisons - 1999",#N/A,FALSE,"Domestic Prisons";"Domestic Prisons - 2000",#N/A,FALSE,"Domestic Prisons";"Domestic Prisons - 2001",#N/A,FALSE,"Domestic Prisons"}</definedName>
    <definedName name="wrn.Financial._.Statements." hidden="1">{"Stmt of Ops",#N/A,FALSE,"Statement of Operations";"Stmt of Ops - non-GAAP",#N/A,FALSE,"Stmt of Ops_non GAAP analysis";"BS &amp; CF",#N/A,FALSE,"Balsheet &amp; Cashflow";"CapEx buildup",#N/A,FALSE,"CapEx Buildup";"headcount buildup",#N/A,FALSE,"Headcount Buildup";"expense summary",#N/A,FALSE,"Expense Summary"}</definedName>
    <definedName name="wrn.ICP." hidden="1">{#N/A,#N/A,FALSE,"ICP Europa";#N/A,#N/A,FALSE,"ICP Francia";#N/A,#N/A,FALSE,"ICP Oriente";#N/A,#N/A,FALSE,"ICP Giappone";#N/A,#N/A,FALSE,"ICP Korea";#N/A,#N/A,FALSE,"ICP Riepilogo"}</definedName>
    <definedName name="wrn.Income._.Statements." hidden="1">{"Income Statement",#N/A,FALSE,"P&amp;L - $";"Quarterly Income Statement",#N/A,FALSE,"P&amp;L Detail"}</definedName>
    <definedName name="wrn.LUXCOS." hidden="1">{"LUX_ASSET",#N/A,FALSE,"CII-Q494.XLS";"LUX_LIAB",#N/A,FALSE,"CII-Q494.XLS";"LUX_INC",#N/A,FALSE,"CII-Q494.XLS";"LUXje",#N/A,FALSE,"CII-Q494.XLS"}</definedName>
    <definedName name="wrn.Market._.Share._.Report."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Phase._.in." hidden="1">{"Phase in summary",#N/A,FALSE,"P&amp;L Phased"}</definedName>
    <definedName name="wrn.PL._.Detail." hidden="1">{#N/A,#N/A,FALSE,"P&amp;L Detail";#N/A,#N/A,FALSE,"P&amp;L Detail";#N/A,#N/A,FALSE,"P&amp;L Detail"}</definedName>
    <definedName name="wrn.Print."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_.All._.Worksheets." hidden="1">{#N/A,#N/A,FALSE,"Capitaliztion Matrix";#N/A,#N/A,FALSE,"4YR P&amp;L";#N/A,#N/A,FALSE,"Program Contributions";#N/A,#N/A,FALSE,"P&amp;L Trans YR 2";#N/A,#N/A,FALSE,"Rev &amp; EBITDA YR2";#N/A,#N/A,FALSE,"P&amp;L Trans YR 1";#N/A,#N/A,FALSE,"Rev &amp; EBITDA YR1"}</definedName>
    <definedName name="wrn.Print2."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3."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ac." hidden="1">{#N/A,#N/A,FALSE,"Op-BS";#N/A,#N/A,FALSE,"Assum";#N/A,#N/A,FALSE,"IS";#N/A,#N/A,FALSE,"Syn+Elim";#N/A,#N/A,FALSE,"BSCF";#N/A,#N/A,FALSE,"Blue_IS";#N/A,#N/A,FALSE,"Blue_BSCF";#N/A,#N/A,FALSE,"Ratings"}</definedName>
    <definedName name="wrn.Produzione." hidden="1">{#N/A,#N/A,FALSE,"Produzione 1";#N/A,#N/A,FALSE,"Rettifica 1";#N/A,#N/A,FALSE,"Produzione 2";#N/A,#N/A,FALSE,"Rettifica 2";#N/A,#N/A,FALSE,"Produzione 3"}</definedName>
    <definedName name="wrn.Quarterly._.Income._.Statement." hidden="1">{"Quarterly Income Statement",#N/A,FALSE,"P&amp;L Detail"}</definedName>
    <definedName name="wrn.Report." hidden="1">{#N/A,#N/A,FALSE,"Cost Comparison";#N/A,#N/A,FALSE,"ICP Comparison "}</definedName>
    <definedName name="wrn.Report._.2." hidden="1">{#N/A,#N/A,TRUE,"Pivots-Employee";#N/A,"Scenerio2",TRUE,"Assumptions Summary"}</definedName>
    <definedName name="wrn.Report1." hidden="1">{#N/A,#N/A,TRUE,"Pivots-Employee";#N/A,"Scenario1",TRUE,"Assumptions Summary"}</definedName>
    <definedName name="wrn.Research._.Dept." hidden="1">{"hc buildup",#N/A,FALSE,"Headcount Build-up";"7xx - ops summary - hc",#N/A,FALSE,"7xx_Research Summary";"7xx operations summary",#N/A,FALSE,"7xx_Research Summary";"720 custom research",#N/A,FALSE,"720_Custom Research";"730 syn research",#N/A,FALSE,"730_Syndicated Research"}</definedName>
    <definedName name="wrn.Revenue._.Cost._.Model." hidden="1">{"revenue buildup",#N/A,FALSE,"Revenue_Cost Model";"hc buildup",#N/A,FALSE,"Headcount Build-up";"1xx summary ops - HC",#N/A,FALSE,"1xx_Operations Summary";"1xx ops summary - expense",#N/A,FALSE,"1xx_Operations Summary";"110 admin ops",#N/A,FALSE,"110_Admin";"120 survey ops",#N/A,FALSE,"120_Survey Research";"130 resorce mgmt",#N/A,FALSE,"130_Resource Mgmt.";"140 panel member",#N/A,FALSE,"140_Panel Member"}</definedName>
    <definedName name="wrn.review." hidden="1">{"review",#N/A,FALSE,"FACTSHT"}</definedName>
    <definedName name="wrn.review1." hidden="1">{"review",#N/A,FALSE,"FACTSHT"}</definedName>
    <definedName name="wrn.SBEI." hidden="1">{#N/A,#N/A,TRUE,"Table1";#N/A,#N/A,TRUE,"Table2";#N/A,#N/A,TRUE,"Table3";#N/A,#N/A,TRUE,"Table4";#N/A,#N/A,TRUE,"Table5";#N/A,#N/A,TRUE,"Table6";#N/A,#N/A,TRUE,"Table7";#N/A,#N/A,TRUE,"Table8";#N/A,#N/A,TRUE,"Table9";#N/A,#N/A,TRUE,"Table10";#N/A,#N/A,TRUE,"Table11";#N/A,#N/A,TRUE,"Table12";#N/A,#N/A,TRUE,"Table13";#N/A,#N/A,TRUE,"Table14"}</definedName>
    <definedName name="wrn.Statistics." hidden="1">{"Std Poor",#N/A,FALSE,"S&amp;P";"Sum Stats",#N/A,FALSE,"Stats"}</definedName>
    <definedName name="wrn.Target."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LBO." hidden="1">{#N/A,#N/A,TRUE,"Tar-Ass";#N/A,#N/A,TRUE,"Tar-Ass LBO";#N/A,#N/A,TRUE,"LBO Ret";#N/A,#N/A,TRUE,"Tar-BS LBO";#N/A,#N/A,TRUE,"Tar-IS LBO";#N/A,#N/A,TRUE,"Tar-CF LBO";#N/A,#N/A,TRUE,"Tar-Debt LBO";#N/A,#N/A,TRUE,"Tar-Int LBO";#N/A,#N/A,TRUE,"Tar-Taxes LBO";#N/A,#N/A,TRUE,"Tar-Val LBO"}</definedName>
    <definedName name="wrn.TargetLBO._2" hidden="1">{#N/A,#N/A,TRUE,"Tar-Ass";#N/A,#N/A,TRUE,"Tar-Ass LBO";#N/A,#N/A,TRUE,"LBO Ret";#N/A,#N/A,TRUE,"Tar-BS LBO";#N/A,#N/A,TRUE,"Tar-IS LBO";#N/A,#N/A,TRUE,"Tar-CF LBO";#N/A,#N/A,TRUE,"Tar-Debt LBO";#N/A,#N/A,TRUE,"Tar-Int LBO";#N/A,#N/A,TRUE,"Tar-Taxes LBO";#N/A,#N/A,TRUE,"Tar-Val LBO"}</definedName>
    <definedName name="wrn.TargetLBO._22" hidden="1">{#N/A,#N/A,TRUE,"Tar-Ass";#N/A,#N/A,TRUE,"Tar-Ass LBO";#N/A,#N/A,TRUE,"LBO Ret";#N/A,#N/A,TRUE,"Tar-BS LBO";#N/A,#N/A,TRUE,"Tar-IS LBO";#N/A,#N/A,TRUE,"Tar-CF LBO";#N/A,#N/A,TRUE,"Tar-Debt LBO";#N/A,#N/A,TRUE,"Tar-Int LBO";#N/A,#N/A,TRUE,"Tar-Taxes LBO";#N/A,#N/A,TRUE,"Tar-Val LBO"}</definedName>
    <definedName name="wrn.TargetLBO.2" hidden="1">{#N/A,#N/A,TRUE,"Tar-Ass";#N/A,#N/A,TRUE,"Tar-Ass LBO";#N/A,#N/A,TRUE,"LBO Ret";#N/A,#N/A,TRUE,"Tar-BS LBO";#N/A,#N/A,TRUE,"Tar-IS LBO";#N/A,#N/A,TRUE,"Tar-CF LBO";#N/A,#N/A,TRUE,"Tar-Debt LBO";#N/A,#N/A,TRUE,"Tar-Int LBO";#N/A,#N/A,TRUE,"Tar-Taxes LBO";#N/A,#N/A,TRUE,"Tar-Val LBO"}</definedName>
    <definedName name="wrn.TargetState." hidden="1">{#N/A,#N/A,FALSE,"Tar-Ass";#N/A,#N/A,FALSE,"Tar-IS";#N/A,#N/A,FALSE,"Tar-BS";#N/A,#N/A,FALSE,"Tar-Adg BS";#N/A,#N/A,FALSE,"Tar-CF"}</definedName>
    <definedName name="wrn.TargetState._2" hidden="1">{#N/A,#N/A,FALSE,"Tar-Ass";#N/A,#N/A,FALSE,"Tar-IS";#N/A,#N/A,FALSE,"Tar-BS";#N/A,#N/A,FALSE,"Tar-Adg BS";#N/A,#N/A,FALSE,"Tar-CF"}</definedName>
    <definedName name="wrn.TargetState._22" hidden="1">{#N/A,#N/A,FALSE,"Tar-Ass";#N/A,#N/A,FALSE,"Tar-IS";#N/A,#N/A,FALSE,"Tar-BS";#N/A,#N/A,FALSE,"Tar-Adg BS";#N/A,#N/A,FALSE,"Tar-CF"}</definedName>
    <definedName name="wrn.TargetState.2" hidden="1">{#N/A,#N/A,FALSE,"Tar-Ass";#N/A,#N/A,FALSE,"Tar-IS";#N/A,#N/A,FALSE,"Tar-BS";#N/A,#N/A,FALSE,"Tar-Adg BS";#N/A,#N/A,FALSE,"Tar-CF"}</definedName>
    <definedName name="wrn.TargetVal." hidden="1">{#N/A,#N/A,TRUE,"Val - sum";#N/A,#N/A,TRUE,"Val - Sum1";#N/A,#N/A,TRUE,"Val - sum2";#N/A,#N/A,TRUE,"Val - Sum3";#N/A,#N/A,TRUE,"Tar-DCF";#N/A,#N/A,TRUE,"Tar-Val LBO";#N/A,#N/A,TRUE,"Tar-Mult Val"}</definedName>
    <definedName name="wrn.TargetVal._2" hidden="1">{#N/A,#N/A,TRUE,"Val - sum";#N/A,#N/A,TRUE,"Val - Sum1";#N/A,#N/A,TRUE,"Val - sum2";#N/A,#N/A,TRUE,"Val - Sum3";#N/A,#N/A,TRUE,"Tar-DCF";#N/A,#N/A,TRUE,"Tar-Val LBO";#N/A,#N/A,TRUE,"Tar-Mult Val"}</definedName>
    <definedName name="wrn.TargetVal._22" hidden="1">{#N/A,#N/A,TRUE,"Val - sum";#N/A,#N/A,TRUE,"Val - Sum1";#N/A,#N/A,TRUE,"Val - sum2";#N/A,#N/A,TRUE,"Val - Sum3";#N/A,#N/A,TRUE,"Tar-DCF";#N/A,#N/A,TRUE,"Tar-Val LBO";#N/A,#N/A,TRUE,"Tar-Mult Val"}</definedName>
    <definedName name="wrn.TargetVal.2" hidden="1">{#N/A,#N/A,TRUE,"Val - sum";#N/A,#N/A,TRUE,"Val - Sum1";#N/A,#N/A,TRUE,"Val - sum2";#N/A,#N/A,TRUE,"Val - Sum3";#N/A,#N/A,TRUE,"Tar-DCF";#N/A,#N/A,TRUE,"Tar-Val LBO";#N/A,#N/A,TRUE,"Tar-Mult Val"}</definedName>
    <definedName name="wrn.Vendite." hidden="1">{#N/A,#N/A,FALSE,"Vendite Europa";#N/A,#N/A,FALSE,"Vendite Francia";#N/A,#N/A,FALSE,"Vendite Korea";#N/A,#N/A,FALSE,"Vendite Oriente";#N/A,#N/A,FALSE,"Vendite Giappone";#N/A,#N/A,FALSE,"Vendite Riepilogo"}</definedName>
    <definedName name="WSCBSAllocation">[13]Data!$BE$13:$BF$131</definedName>
    <definedName name="wtr_comp_dep" localSheetId="13">'[81]Input Schedule'!$C$21</definedName>
    <definedName name="wtr_comp_dep" localSheetId="4">'[9]Input Schedule'!$C$23</definedName>
    <definedName name="wtr_comp_dep">'[10]Input Schedule'!$C$29</definedName>
    <definedName name="wtr_cust_per" localSheetId="13">'[17]Input Schedule'!$D$13</definedName>
    <definedName name="wtr_cust_per" localSheetId="15">'[70]Input Schedule'!$D$11</definedName>
    <definedName name="wtr_cust_per" localSheetId="4">'[9]Input Schedule'!$D$11</definedName>
    <definedName name="wtr_cust_per">'[10]Input Schedule'!$D$11</definedName>
    <definedName name="wtr_cust_per_2014">'[43]Input Schedule'!$F$11</definedName>
    <definedName name="wtr_plt_dep" localSheetId="13">'[72]Input Schedule'!$C$20</definedName>
    <definedName name="wtr_plt_dep" localSheetId="9">'[10]Input Schedule'!#REF!</definedName>
    <definedName name="wtr_plt_dep" localSheetId="4">'[43]Input Schedule'!#REF!</definedName>
    <definedName name="wtr_plt_dep">'[10]Input Schedule'!#REF!</definedName>
    <definedName name="wtr_vhle_dep" localSheetId="13">'[81]Input Schedule'!$C$22</definedName>
    <definedName name="wtr_vhle_dep" localSheetId="4">'[9]Input Schedule'!$C$24</definedName>
    <definedName name="wtr_vhle_dep">'[10]Input Schedule'!$C$30</definedName>
    <definedName name="WUW.CE" localSheetId="9">#REF!</definedName>
    <definedName name="WUW.CE" localSheetId="4">#REF!</definedName>
    <definedName name="WUW.CE">#REF!</definedName>
    <definedName name="WV.CE" localSheetId="9">#REF!</definedName>
    <definedName name="WV.CE" localSheetId="4">#REF!</definedName>
    <definedName name="WV.CE">#REF!</definedName>
    <definedName name="x" localSheetId="13">#REF!</definedName>
    <definedName name="x">#REF!</definedName>
    <definedName name="xxxx" hidden="1">{#N/A,#N/A,FALSE,"New-RegularBevel";#N/A,#N/A,FALSE,"Optiva-Optiva2";#N/A,#N/A,FALSE,"Cathlon-Monoblok";#N/A,#N/A,FALSE,"Stylets"}</definedName>
    <definedName name="xxxxxxxxxxx" hidden="1">{#N/A,#N/A,FALSE,"Costi per Gruppo ";#N/A,#N/A,FALSE,"New-RegularBevel";#N/A,#N/A,FALSE,"Optiva-Optiva2";#N/A,#N/A,FALSE,"Cathlon-Monoblok";#N/A,#N/A,FALSE,"Stylets";#N/A,#N/A,FALSE,"Totali"}</definedName>
    <definedName name="Year">'[50]USI Schedule 1 W'!$A$6</definedName>
    <definedName name="Year_End_Results_for_1997__1996____1995" localSheetId="9">#REF!</definedName>
    <definedName name="Year_End_Results_for_1997__1996____1995" localSheetId="4">#REF!</definedName>
    <definedName name="Year_End_Results_for_1997__1996____1995">#REF!</definedName>
    <definedName name="YIELDS">#REF!</definedName>
  </definedNames>
  <calcPr calcId="191028" calcMode="manual"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105" i="55" l="1"/>
  <c r="L101" i="55"/>
  <c r="L100" i="55"/>
  <c r="L99" i="55"/>
  <c r="L98" i="55"/>
  <c r="L97" i="55"/>
  <c r="L96" i="55"/>
  <c r="L95" i="55"/>
  <c r="L94" i="55"/>
  <c r="L93" i="55"/>
  <c r="L92" i="55"/>
  <c r="L91" i="55"/>
  <c r="L90" i="55"/>
  <c r="L89" i="55"/>
  <c r="L88" i="55"/>
  <c r="L87" i="55"/>
  <c r="L86" i="55"/>
  <c r="L85" i="55"/>
  <c r="L84" i="55"/>
  <c r="L83" i="55"/>
  <c r="L82" i="55"/>
  <c r="L81" i="55"/>
  <c r="L80" i="55"/>
  <c r="L79" i="55"/>
  <c r="L78" i="55"/>
  <c r="L77" i="55"/>
  <c r="L76" i="55"/>
  <c r="L75" i="55"/>
  <c r="L74" i="55"/>
  <c r="L73" i="55"/>
  <c r="L72" i="55"/>
  <c r="L71" i="55"/>
  <c r="L70" i="55"/>
  <c r="L69" i="55"/>
  <c r="L68" i="55"/>
  <c r="L67" i="55"/>
  <c r="L66" i="55"/>
  <c r="L65" i="55"/>
  <c r="L64" i="55"/>
  <c r="L63" i="55"/>
  <c r="L62" i="55"/>
  <c r="L61" i="55"/>
  <c r="L60" i="55"/>
  <c r="L59" i="55"/>
  <c r="L58" i="55"/>
  <c r="L57" i="55"/>
  <c r="L56" i="55"/>
  <c r="L55" i="55"/>
  <c r="L54" i="55"/>
  <c r="L53" i="55"/>
  <c r="L52" i="55"/>
  <c r="L51" i="55"/>
  <c r="L50" i="55"/>
  <c r="L49" i="55"/>
  <c r="L48" i="55"/>
  <c r="L47" i="55"/>
  <c r="L46" i="55"/>
  <c r="L45" i="55"/>
  <c r="L44" i="55"/>
  <c r="L43" i="55"/>
  <c r="L42" i="55"/>
  <c r="L41" i="55"/>
  <c r="L40" i="55"/>
  <c r="L39" i="55"/>
  <c r="L38" i="55"/>
  <c r="L37" i="55"/>
  <c r="L36" i="55"/>
  <c r="L35" i="55"/>
  <c r="L34" i="55"/>
  <c r="L33" i="55"/>
  <c r="L32" i="55"/>
  <c r="L31" i="55"/>
  <c r="L30" i="55"/>
  <c r="L29" i="55"/>
  <c r="L28" i="55"/>
  <c r="L27" i="55"/>
  <c r="L26" i="55"/>
  <c r="L25" i="55"/>
  <c r="L24" i="55"/>
  <c r="L23" i="55"/>
  <c r="L22" i="55"/>
  <c r="L21" i="55"/>
  <c r="L20" i="55"/>
  <c r="L19" i="55"/>
  <c r="L18" i="55"/>
  <c r="L17" i="55"/>
  <c r="L16" i="55"/>
  <c r="L15" i="55"/>
  <c r="L14" i="55"/>
  <c r="L13" i="55"/>
  <c r="L12" i="55"/>
  <c r="L11" i="55"/>
  <c r="L10" i="55"/>
  <c r="L9" i="55"/>
  <c r="L8" i="55"/>
  <c r="L7" i="55"/>
  <c r="L6" i="55"/>
  <c r="L5" i="55"/>
  <c r="L4" i="55"/>
  <c r="L3" i="55"/>
  <c r="L2" i="55"/>
  <c r="V99" i="55" l="1"/>
  <c r="V53" i="55"/>
  <c r="V27" i="55"/>
  <c r="V15" i="55"/>
  <c r="V4" i="55"/>
  <c r="Q28" i="51"/>
  <c r="Q27" i="51"/>
  <c r="Q26" i="51"/>
  <c r="Q25" i="51"/>
  <c r="Q24" i="51"/>
  <c r="Q23" i="51"/>
  <c r="Q22" i="51"/>
  <c r="Q21" i="51"/>
  <c r="Q20" i="51"/>
  <c r="Q19" i="51"/>
  <c r="Q18" i="51"/>
  <c r="Q17" i="51"/>
  <c r="Q16" i="51"/>
  <c r="Q15" i="51"/>
  <c r="Q14" i="51"/>
  <c r="Q13" i="51"/>
  <c r="Q12" i="51"/>
  <c r="Q11" i="51"/>
  <c r="Q10" i="51"/>
  <c r="Q9" i="51"/>
  <c r="Q8" i="51"/>
  <c r="Q7" i="51"/>
  <c r="Q6" i="51"/>
  <c r="Q5" i="51"/>
  <c r="Q4" i="51"/>
  <c r="Q3" i="51"/>
  <c r="Q2" i="51"/>
  <c r="X112" i="55" l="1"/>
  <c r="X111" i="55"/>
  <c r="X110" i="55"/>
  <c r="X109" i="55"/>
  <c r="X108" i="55"/>
  <c r="X107" i="55"/>
  <c r="X106" i="55"/>
  <c r="X105" i="55"/>
  <c r="X104" i="55"/>
  <c r="X103" i="55"/>
  <c r="X102" i="55"/>
  <c r="X101" i="55"/>
  <c r="X100" i="55"/>
  <c r="X99" i="55"/>
  <c r="X98" i="55"/>
  <c r="X97" i="55"/>
  <c r="X96" i="55"/>
  <c r="X95" i="55"/>
  <c r="X94" i="55"/>
  <c r="X93" i="55"/>
  <c r="X92" i="55"/>
  <c r="X91" i="55"/>
  <c r="X90" i="55"/>
  <c r="X89" i="55"/>
  <c r="X88" i="55"/>
  <c r="X87" i="55"/>
  <c r="X86" i="55"/>
  <c r="X85" i="55"/>
  <c r="X84" i="55"/>
  <c r="X83" i="55"/>
  <c r="X82" i="55"/>
  <c r="X81" i="55"/>
  <c r="X80" i="55"/>
  <c r="X79" i="55"/>
  <c r="X78" i="55"/>
  <c r="X77" i="55"/>
  <c r="X76" i="55"/>
  <c r="X75" i="55"/>
  <c r="X74" i="55"/>
  <c r="X73" i="55"/>
  <c r="X72" i="55"/>
  <c r="X71" i="55"/>
  <c r="X70" i="55"/>
  <c r="X69" i="55"/>
  <c r="X68" i="55"/>
  <c r="X67" i="55"/>
  <c r="X66" i="55"/>
  <c r="X65" i="55"/>
  <c r="X64" i="55"/>
  <c r="X63" i="55"/>
  <c r="X62" i="55"/>
  <c r="X61" i="55"/>
  <c r="X60" i="55"/>
  <c r="X59" i="55"/>
  <c r="X58" i="55"/>
  <c r="X57" i="55"/>
  <c r="X56" i="55"/>
  <c r="X55" i="55"/>
  <c r="X54" i="55"/>
  <c r="X53" i="55"/>
  <c r="X52" i="55"/>
  <c r="X51" i="55"/>
  <c r="X50" i="55"/>
  <c r="X49" i="55"/>
  <c r="X48" i="55"/>
  <c r="X47" i="55"/>
  <c r="X46" i="55"/>
  <c r="X45" i="55"/>
  <c r="X44" i="55"/>
  <c r="X43" i="55"/>
  <c r="X42" i="55"/>
  <c r="X41" i="55"/>
  <c r="X40" i="55"/>
  <c r="X39" i="55"/>
  <c r="X38" i="55"/>
  <c r="X37" i="55"/>
  <c r="X36" i="55"/>
  <c r="X35" i="55"/>
  <c r="X34" i="55"/>
  <c r="X33" i="55"/>
  <c r="X32" i="55"/>
  <c r="X31" i="55"/>
  <c r="X30" i="55"/>
  <c r="X29" i="55"/>
  <c r="X28" i="55"/>
  <c r="X27" i="55"/>
  <c r="X26" i="55"/>
  <c r="X25" i="55"/>
  <c r="X24" i="55"/>
  <c r="X23" i="55"/>
  <c r="X22" i="55"/>
  <c r="X21" i="55"/>
  <c r="X20" i="55"/>
  <c r="X19" i="55"/>
  <c r="X18" i="55"/>
  <c r="X17" i="55"/>
  <c r="X16" i="55"/>
  <c r="X15" i="55"/>
  <c r="X14" i="55"/>
  <c r="X13" i="55"/>
  <c r="X12" i="55"/>
  <c r="X11" i="55"/>
  <c r="X10" i="55"/>
  <c r="X9" i="55"/>
  <c r="X8" i="55"/>
  <c r="X7" i="55"/>
  <c r="X6" i="55"/>
  <c r="X5" i="55"/>
  <c r="X4" i="55"/>
  <c r="X3" i="55"/>
  <c r="X2" i="55"/>
  <c r="I28" i="51" l="1"/>
  <c r="I27" i="51"/>
  <c r="I26" i="51"/>
  <c r="I23" i="51"/>
  <c r="I22" i="51"/>
  <c r="I21" i="51"/>
  <c r="I20" i="51"/>
  <c r="I19" i="51"/>
  <c r="I18" i="51"/>
  <c r="I17" i="51"/>
  <c r="I16" i="51"/>
  <c r="I15" i="51"/>
  <c r="I14" i="51"/>
  <c r="I13" i="51"/>
  <c r="I12" i="51"/>
  <c r="I11" i="51"/>
  <c r="I10" i="51"/>
  <c r="I9" i="51"/>
  <c r="I8" i="51"/>
  <c r="I5" i="51"/>
  <c r="I4" i="51"/>
  <c r="I3" i="51"/>
  <c r="I2" i="51"/>
  <c r="C31" i="2" l="1"/>
  <c r="E31" i="2" s="1"/>
  <c r="C32" i="2"/>
  <c r="AF32" i="2"/>
  <c r="C33" i="2"/>
  <c r="E33" i="2" s="1"/>
  <c r="C34" i="2"/>
  <c r="AH34" i="2" s="1"/>
  <c r="C35" i="2"/>
  <c r="AB35" i="2" s="1"/>
  <c r="C36" i="2"/>
  <c r="AH36" i="2" s="1"/>
  <c r="C37" i="2"/>
  <c r="AF37" i="2" s="1"/>
  <c r="C38" i="2"/>
  <c r="AH38" i="2" s="1"/>
  <c r="C39" i="2"/>
  <c r="AH39" i="2" s="1"/>
  <c r="C40" i="2"/>
  <c r="C41" i="2"/>
  <c r="E41" i="2" s="1"/>
  <c r="C42" i="2"/>
  <c r="E42" i="2" s="1"/>
  <c r="AF42" i="2" l="1"/>
  <c r="AH33" i="2"/>
  <c r="E38" i="2"/>
  <c r="AF38" i="2"/>
  <c r="AJ38" i="2" s="1"/>
  <c r="AD38" i="2" s="1"/>
  <c r="AH41" i="2"/>
  <c r="E37" i="2"/>
  <c r="AF33" i="2"/>
  <c r="AB33" i="2"/>
  <c r="AH32" i="2"/>
  <c r="AJ32" i="2" s="1"/>
  <c r="AD32" i="2" s="1"/>
  <c r="AH31" i="2"/>
  <c r="AB31" i="2"/>
  <c r="AF41" i="2"/>
  <c r="E40" i="2"/>
  <c r="AF36" i="2"/>
  <c r="AJ36" i="2" s="1"/>
  <c r="AD36" i="2" s="1"/>
  <c r="AH40" i="2"/>
  <c r="AF39" i="2"/>
  <c r="AJ39" i="2" s="1"/>
  <c r="AD39" i="2" s="1"/>
  <c r="AB38" i="2"/>
  <c r="AH37" i="2"/>
  <c r="AJ37" i="2" s="1"/>
  <c r="AD37" i="2" s="1"/>
  <c r="AB36" i="2"/>
  <c r="AF31" i="2"/>
  <c r="E35" i="2"/>
  <c r="AF40" i="2"/>
  <c r="AH42" i="2"/>
  <c r="AJ42" i="2" s="1"/>
  <c r="AD42" i="2" s="1"/>
  <c r="E32" i="2"/>
  <c r="AF35" i="2"/>
  <c r="AF34" i="2"/>
  <c r="AJ34" i="2" s="1"/>
  <c r="AD34" i="2" s="1"/>
  <c r="AH35" i="2"/>
  <c r="AB34" i="2"/>
  <c r="AB39" i="2"/>
  <c r="E36" i="2"/>
  <c r="E39" i="2"/>
  <c r="E34" i="2"/>
  <c r="AJ33" i="2" l="1"/>
  <c r="AD33" i="2" s="1"/>
  <c r="AJ41" i="2"/>
  <c r="AD41" i="2" s="1"/>
  <c r="AJ31" i="2"/>
  <c r="AD31" i="2" s="1"/>
  <c r="AJ40" i="2"/>
  <c r="AD40" i="2" s="1"/>
  <c r="AJ35" i="2"/>
  <c r="AD35" i="2" s="1"/>
  <c r="C30" i="2" l="1"/>
  <c r="U7" i="51" l="1"/>
  <c r="Z35" i="2" s="1"/>
  <c r="AL35" i="2" s="1"/>
  <c r="F35" i="2" s="1"/>
  <c r="U6" i="51"/>
  <c r="Z34" i="2" s="1"/>
  <c r="AL34" i="2" s="1"/>
  <c r="F34" i="2" s="1"/>
  <c r="T34" i="2" l="1"/>
  <c r="R34" i="2"/>
  <c r="J34" i="2"/>
  <c r="H34" i="2"/>
  <c r="H35" i="2"/>
  <c r="R35" i="2"/>
  <c r="T35" i="2"/>
  <c r="J35" i="2"/>
  <c r="B140" i="18"/>
  <c r="B139" i="18"/>
  <c r="B138" i="18"/>
  <c r="E30" i="2"/>
  <c r="E27" i="2"/>
  <c r="E26" i="2"/>
  <c r="E25" i="2"/>
  <c r="E24" i="2"/>
  <c r="E23" i="2"/>
  <c r="E22" i="2"/>
  <c r="E21" i="2"/>
  <c r="E20" i="2"/>
  <c r="E19" i="2"/>
  <c r="E18" i="2"/>
  <c r="E17" i="2"/>
  <c r="E16" i="2"/>
  <c r="E15" i="2"/>
  <c r="E14" i="2"/>
  <c r="R20" i="51" l="1"/>
  <c r="AB23" i="2"/>
  <c r="O25" i="51"/>
  <c r="AB24" i="2" s="1"/>
  <c r="O24" i="51"/>
  <c r="AB21" i="2" s="1"/>
  <c r="O2" i="51"/>
  <c r="AH30" i="2"/>
  <c r="AH27" i="2"/>
  <c r="AH26" i="2"/>
  <c r="AH25" i="2"/>
  <c r="AH24" i="2"/>
  <c r="AH23" i="2"/>
  <c r="AH22" i="2"/>
  <c r="AH21" i="2"/>
  <c r="AH20" i="2"/>
  <c r="AH19" i="2"/>
  <c r="AH18" i="2"/>
  <c r="AH17" i="2"/>
  <c r="AH16" i="2"/>
  <c r="AH15" i="2"/>
  <c r="AH14" i="2"/>
  <c r="AF30" i="2"/>
  <c r="AF27" i="2"/>
  <c r="AF26" i="2"/>
  <c r="AF25" i="2"/>
  <c r="AF24" i="2"/>
  <c r="AF23" i="2"/>
  <c r="AF22" i="2"/>
  <c r="AF21" i="2"/>
  <c r="AF20" i="2"/>
  <c r="AF19" i="2"/>
  <c r="AF18" i="2"/>
  <c r="AF17" i="2"/>
  <c r="AF16" i="2"/>
  <c r="AF15" i="2"/>
  <c r="AF14" i="2"/>
  <c r="AB30" i="2" l="1"/>
  <c r="AJ15" i="2"/>
  <c r="AD15" i="2" s="1"/>
  <c r="AJ23" i="2"/>
  <c r="AD23" i="2" s="1"/>
  <c r="AJ21" i="2"/>
  <c r="AD21" i="2" s="1"/>
  <c r="AJ17" i="2"/>
  <c r="AD17" i="2" s="1"/>
  <c r="AJ25" i="2"/>
  <c r="AD25" i="2" s="1"/>
  <c r="AJ18" i="2"/>
  <c r="AD18" i="2" s="1"/>
  <c r="AJ26" i="2"/>
  <c r="AD26" i="2" s="1"/>
  <c r="AJ19" i="2"/>
  <c r="AD19" i="2" s="1"/>
  <c r="AJ27" i="2"/>
  <c r="AD27" i="2" s="1"/>
  <c r="AJ20" i="2"/>
  <c r="AD20" i="2" s="1"/>
  <c r="AJ30" i="2"/>
  <c r="AD30" i="2" s="1"/>
  <c r="AJ14" i="2"/>
  <c r="AD14" i="2" s="1"/>
  <c r="AJ22" i="2"/>
  <c r="AD22" i="2" s="1"/>
  <c r="AJ16" i="2"/>
  <c r="AD16" i="2" s="1"/>
  <c r="AJ24" i="2"/>
  <c r="AD24" i="2" s="1"/>
  <c r="Z21" i="2" l="1"/>
  <c r="AL21" i="2" s="1"/>
  <c r="Z19" i="2"/>
  <c r="R24" i="51" l="1"/>
  <c r="H11" i="60" l="1"/>
  <c r="H10" i="60"/>
  <c r="H7" i="60"/>
  <c r="H6" i="60"/>
  <c r="H5" i="60"/>
  <c r="H4" i="60"/>
  <c r="D213" i="61"/>
  <c r="C213" i="61" s="1"/>
  <c r="D212" i="61"/>
  <c r="C212" i="61" s="1"/>
  <c r="D211" i="61"/>
  <c r="C211" i="61" s="1"/>
  <c r="D210" i="61"/>
  <c r="C210" i="61"/>
  <c r="D209" i="61"/>
  <c r="C209" i="61" s="1"/>
  <c r="D208" i="61"/>
  <c r="C208" i="61" s="1"/>
  <c r="D207" i="61"/>
  <c r="C207" i="61" s="1"/>
  <c r="D206" i="61"/>
  <c r="C206" i="61"/>
  <c r="D205" i="61"/>
  <c r="C205" i="61" s="1"/>
  <c r="D204" i="61"/>
  <c r="C204" i="61" s="1"/>
  <c r="D203" i="61"/>
  <c r="C203" i="61" s="1"/>
  <c r="D202" i="61"/>
  <c r="C202" i="61"/>
  <c r="D201" i="61"/>
  <c r="C201" i="61" s="1"/>
  <c r="D200" i="61"/>
  <c r="C200" i="61" s="1"/>
  <c r="D199" i="61"/>
  <c r="C199" i="61" s="1"/>
  <c r="D198" i="61"/>
  <c r="C198" i="61"/>
  <c r="D197" i="61"/>
  <c r="C197" i="61" s="1"/>
  <c r="D196" i="61"/>
  <c r="C196" i="61" s="1"/>
  <c r="D195" i="61"/>
  <c r="C195" i="61" s="1"/>
  <c r="D194" i="61"/>
  <c r="C194" i="61"/>
  <c r="D193" i="61"/>
  <c r="C193" i="61" s="1"/>
  <c r="D192" i="61"/>
  <c r="C192" i="61" s="1"/>
  <c r="D191" i="61"/>
  <c r="C191" i="61" s="1"/>
  <c r="D190" i="61"/>
  <c r="C190" i="61"/>
  <c r="D189" i="61"/>
  <c r="C189" i="61" s="1"/>
  <c r="D188" i="61"/>
  <c r="C188" i="61" s="1"/>
  <c r="D187" i="61"/>
  <c r="C187" i="61" s="1"/>
  <c r="D186" i="61"/>
  <c r="C186" i="61"/>
  <c r="D185" i="61"/>
  <c r="C185" i="61" s="1"/>
  <c r="D184" i="61"/>
  <c r="C184" i="61" s="1"/>
  <c r="D183" i="61"/>
  <c r="C183" i="61" s="1"/>
  <c r="D182" i="61"/>
  <c r="C182" i="61"/>
  <c r="D181" i="61"/>
  <c r="C181" i="61" s="1"/>
  <c r="D180" i="61"/>
  <c r="C180" i="61" s="1"/>
  <c r="D179" i="61"/>
  <c r="C179" i="61" s="1"/>
  <c r="D178" i="61"/>
  <c r="C178" i="61"/>
  <c r="D177" i="61"/>
  <c r="C177" i="61" s="1"/>
  <c r="D176" i="61"/>
  <c r="C176" i="61" s="1"/>
  <c r="D175" i="61"/>
  <c r="C175" i="61" s="1"/>
  <c r="D174" i="61"/>
  <c r="C174" i="61"/>
  <c r="D173" i="61"/>
  <c r="C173" i="61" s="1"/>
  <c r="D172" i="61"/>
  <c r="C172" i="61" s="1"/>
  <c r="D171" i="61"/>
  <c r="C171" i="61" s="1"/>
  <c r="D170" i="61"/>
  <c r="C170" i="61"/>
  <c r="D169" i="61"/>
  <c r="C169" i="61" s="1"/>
  <c r="D168" i="61"/>
  <c r="C168" i="61" s="1"/>
  <c r="D167" i="61"/>
  <c r="C167" i="61" s="1"/>
  <c r="D166" i="61"/>
  <c r="C166" i="61"/>
  <c r="D165" i="61"/>
  <c r="C165" i="61" s="1"/>
  <c r="D164" i="61"/>
  <c r="C164" i="61" s="1"/>
  <c r="D163" i="61"/>
  <c r="C163" i="61" s="1"/>
  <c r="D111" i="61"/>
  <c r="C111" i="61"/>
  <c r="D110" i="61"/>
  <c r="C110" i="61" s="1"/>
  <c r="D109" i="61"/>
  <c r="C109" i="61" s="1"/>
  <c r="D108" i="61"/>
  <c r="C108" i="61" s="1"/>
  <c r="D107" i="61"/>
  <c r="C107" i="61"/>
  <c r="D106" i="61"/>
  <c r="C106" i="61" s="1"/>
  <c r="D105" i="61"/>
  <c r="C105" i="61" s="1"/>
  <c r="D104" i="61"/>
  <c r="C104" i="61" s="1"/>
  <c r="D103" i="61"/>
  <c r="C103" i="61"/>
  <c r="D102" i="61"/>
  <c r="C102" i="61" s="1"/>
  <c r="D101" i="61"/>
  <c r="C101" i="61" s="1"/>
  <c r="D100" i="61"/>
  <c r="C100" i="61" s="1"/>
  <c r="D99" i="61"/>
  <c r="C99" i="61"/>
  <c r="D98" i="61"/>
  <c r="C98" i="61" s="1"/>
  <c r="D97" i="61"/>
  <c r="C97" i="61" s="1"/>
  <c r="D96" i="61"/>
  <c r="C96" i="61" s="1"/>
  <c r="D95" i="61"/>
  <c r="C95" i="61"/>
  <c r="D94" i="61"/>
  <c r="C94" i="61" s="1"/>
  <c r="D93" i="61"/>
  <c r="C93" i="61" s="1"/>
  <c r="D92" i="61"/>
  <c r="C92" i="61" s="1"/>
  <c r="D91" i="61"/>
  <c r="C91" i="61"/>
  <c r="D90" i="61"/>
  <c r="C90" i="61" s="1"/>
  <c r="D89" i="61"/>
  <c r="C89" i="61" s="1"/>
  <c r="D88" i="61"/>
  <c r="C88" i="61" s="1"/>
  <c r="D87" i="61"/>
  <c r="C87" i="61"/>
  <c r="D86" i="61"/>
  <c r="C86" i="61" s="1"/>
  <c r="D85" i="61"/>
  <c r="C85" i="61" s="1"/>
  <c r="D84" i="61"/>
  <c r="C84" i="61" s="1"/>
  <c r="D83" i="61"/>
  <c r="C83" i="61"/>
  <c r="D82" i="61"/>
  <c r="C82" i="61" s="1"/>
  <c r="D81" i="61"/>
  <c r="C81" i="61" s="1"/>
  <c r="D80" i="61"/>
  <c r="C80" i="61" s="1"/>
  <c r="D79" i="61"/>
  <c r="C79" i="61"/>
  <c r="D78" i="61"/>
  <c r="C78" i="61" s="1"/>
  <c r="D77" i="61"/>
  <c r="C77" i="61" s="1"/>
  <c r="D76" i="61"/>
  <c r="C76" i="61" s="1"/>
  <c r="D75" i="61"/>
  <c r="C75" i="61"/>
  <c r="D74" i="61"/>
  <c r="C74" i="61" s="1"/>
  <c r="D73" i="61"/>
  <c r="C73" i="61" s="1"/>
  <c r="D72" i="61"/>
  <c r="C72" i="61" s="1"/>
  <c r="D71" i="61"/>
  <c r="C71" i="61"/>
  <c r="D70" i="61"/>
  <c r="C70" i="61" s="1"/>
  <c r="D69" i="61"/>
  <c r="D68" i="61"/>
  <c r="C68" i="61"/>
  <c r="D67" i="61"/>
  <c r="C67" i="61"/>
  <c r="D66" i="61"/>
  <c r="C66" i="61" s="1"/>
  <c r="D65" i="61"/>
  <c r="C65" i="61"/>
  <c r="D64" i="61"/>
  <c r="C64" i="61"/>
  <c r="D63" i="61"/>
  <c r="C63" i="61"/>
  <c r="D62" i="61"/>
  <c r="C62" i="61" s="1"/>
  <c r="D61" i="61"/>
  <c r="C61" i="61"/>
  <c r="D60" i="61"/>
  <c r="C60" i="61"/>
  <c r="D59" i="61"/>
  <c r="C59" i="61"/>
  <c r="D58" i="61"/>
  <c r="C58" i="61" s="1"/>
  <c r="D57" i="61"/>
  <c r="C57" i="61"/>
  <c r="D56" i="61"/>
  <c r="C56" i="61"/>
  <c r="D55" i="61"/>
  <c r="C55" i="61"/>
  <c r="D54" i="61"/>
  <c r="C54" i="61" s="1"/>
  <c r="D53" i="61"/>
  <c r="C53" i="61"/>
  <c r="D52" i="61"/>
  <c r="C52" i="61"/>
  <c r="D51" i="61"/>
  <c r="C51" i="61"/>
  <c r="D50" i="61"/>
  <c r="C50" i="61" s="1"/>
  <c r="D49" i="61"/>
  <c r="C49" i="61"/>
  <c r="D48" i="61"/>
  <c r="C48" i="61"/>
  <c r="D47" i="61"/>
  <c r="C47" i="61"/>
  <c r="D46" i="61"/>
  <c r="C46" i="61" s="1"/>
  <c r="D45" i="61"/>
  <c r="C45" i="61"/>
  <c r="D44" i="61"/>
  <c r="C44" i="61"/>
  <c r="D43" i="61"/>
  <c r="C43" i="61"/>
  <c r="D42" i="61"/>
  <c r="C42" i="61" s="1"/>
  <c r="D41" i="61"/>
  <c r="C41" i="61"/>
  <c r="D40" i="61"/>
  <c r="C40" i="61"/>
  <c r="D39" i="61"/>
  <c r="C39" i="61"/>
  <c r="D38" i="61"/>
  <c r="C38" i="61" s="1"/>
  <c r="D37" i="61"/>
  <c r="C37" i="61"/>
  <c r="D36" i="61"/>
  <c r="C36" i="61"/>
  <c r="D35" i="61"/>
  <c r="C35" i="61"/>
  <c r="D34" i="61"/>
  <c r="C34" i="61" s="1"/>
  <c r="D33" i="61"/>
  <c r="C33" i="61"/>
  <c r="D32" i="61"/>
  <c r="C32" i="61"/>
  <c r="D31" i="61"/>
  <c r="C31" i="61"/>
  <c r="D30" i="61"/>
  <c r="C30" i="61" s="1"/>
  <c r="D29" i="61"/>
  <c r="C29" i="61"/>
  <c r="D28" i="61"/>
  <c r="C28" i="61"/>
  <c r="D27" i="61"/>
  <c r="C27" i="61"/>
  <c r="D26" i="61"/>
  <c r="C26" i="61" s="1"/>
  <c r="D25" i="61"/>
  <c r="C25" i="61"/>
  <c r="D24" i="61"/>
  <c r="C24" i="61"/>
  <c r="D23" i="61"/>
  <c r="C23" i="61"/>
  <c r="D22" i="61"/>
  <c r="C22" i="61" s="1"/>
  <c r="D21" i="61"/>
  <c r="C21" i="61"/>
  <c r="D20" i="61"/>
  <c r="C20" i="61"/>
  <c r="D19" i="61"/>
  <c r="C19" i="61"/>
  <c r="D18" i="61"/>
  <c r="C18" i="61" s="1"/>
  <c r="D17" i="61"/>
  <c r="D16" i="61"/>
  <c r="C16" i="61" s="1"/>
  <c r="D15" i="61"/>
  <c r="C15" i="61" s="1"/>
  <c r="D14" i="61"/>
  <c r="C14" i="61"/>
  <c r="D13" i="61"/>
  <c r="C13" i="61" s="1"/>
  <c r="D12" i="61"/>
  <c r="C12" i="61" s="1"/>
  <c r="D11" i="61"/>
  <c r="C11" i="61" s="1"/>
  <c r="D10" i="61"/>
  <c r="C10" i="61"/>
  <c r="D9" i="61"/>
  <c r="C9" i="61" s="1"/>
  <c r="V128" i="18"/>
  <c r="N128" i="18"/>
  <c r="A9" i="60"/>
  <c r="F128" i="18"/>
  <c r="T6" i="51" l="1"/>
  <c r="X34" i="2" s="1"/>
  <c r="T14" i="51"/>
  <c r="X42" i="2" s="1"/>
  <c r="T13" i="51"/>
  <c r="X41" i="2" s="1"/>
  <c r="T12" i="51"/>
  <c r="X40" i="2" s="1"/>
  <c r="T11" i="51"/>
  <c r="X39" i="2" s="1"/>
  <c r="T10" i="51"/>
  <c r="X38" i="2" s="1"/>
  <c r="T9" i="51"/>
  <c r="X37" i="2" s="1"/>
  <c r="T8" i="51"/>
  <c r="X36" i="2" s="1"/>
  <c r="T5" i="51"/>
  <c r="X33" i="2" s="1"/>
  <c r="T4" i="51"/>
  <c r="X32" i="2" s="1"/>
  <c r="T3" i="51"/>
  <c r="X31" i="2" s="1"/>
  <c r="T7" i="51"/>
  <c r="X35" i="2" s="1"/>
  <c r="T2" i="51"/>
  <c r="X30" i="2" s="1"/>
  <c r="T28" i="51"/>
  <c r="X27" i="2" s="1"/>
  <c r="T27" i="51"/>
  <c r="X26" i="2" s="1"/>
  <c r="T26" i="51"/>
  <c r="X25" i="2" s="1"/>
  <c r="T25" i="51"/>
  <c r="X24" i="2" s="1"/>
  <c r="T24" i="51"/>
  <c r="X21" i="2" s="1"/>
  <c r="T23" i="51"/>
  <c r="X23" i="2" s="1"/>
  <c r="T22" i="51"/>
  <c r="X22" i="2" s="1"/>
  <c r="T21" i="51"/>
  <c r="X20" i="2" s="1"/>
  <c r="T20" i="51"/>
  <c r="X19" i="2" s="1"/>
  <c r="T19" i="51"/>
  <c r="X18" i="2" s="1"/>
  <c r="T18" i="51"/>
  <c r="X17" i="2" s="1"/>
  <c r="T17" i="51"/>
  <c r="X16" i="2" s="1"/>
  <c r="T16" i="51"/>
  <c r="X15" i="2" s="1"/>
  <c r="T15" i="51"/>
  <c r="X14" i="2" s="1"/>
  <c r="AC18" i="5"/>
  <c r="W18" i="5"/>
  <c r="Q18" i="5"/>
  <c r="K18" i="5" s="1"/>
  <c r="E18" i="5"/>
  <c r="AC17" i="5"/>
  <c r="W17" i="5"/>
  <c r="Q17" i="5"/>
  <c r="K17" i="5" s="1"/>
  <c r="E17" i="5"/>
  <c r="AC16" i="5"/>
  <c r="W16" i="5"/>
  <c r="Q16" i="5"/>
  <c r="K16" i="5" s="1"/>
  <c r="E16" i="5"/>
  <c r="AC15" i="5"/>
  <c r="W15" i="5"/>
  <c r="Q15" i="5"/>
  <c r="E15" i="5"/>
  <c r="Y16" i="18"/>
  <c r="Y17" i="18"/>
  <c r="Y18" i="18"/>
  <c r="Y19" i="18"/>
  <c r="Y20" i="18"/>
  <c r="Y21" i="18"/>
  <c r="Y22" i="18"/>
  <c r="Y23" i="18"/>
  <c r="Y24" i="18"/>
  <c r="Y25" i="18"/>
  <c r="Y26" i="18"/>
  <c r="Y27" i="18"/>
  <c r="Y28" i="18"/>
  <c r="P28" i="18" s="1"/>
  <c r="Y29" i="18"/>
  <c r="Y30" i="18"/>
  <c r="Y31" i="18"/>
  <c r="Y32" i="18"/>
  <c r="Y33" i="18"/>
  <c r="Y34" i="18"/>
  <c r="Y35" i="18"/>
  <c r="Y36" i="18"/>
  <c r="Y37" i="18"/>
  <c r="Y38" i="18"/>
  <c r="Y39" i="18"/>
  <c r="Y40" i="18"/>
  <c r="Y41" i="18"/>
  <c r="Y42" i="18"/>
  <c r="Y43" i="18"/>
  <c r="Y44" i="18"/>
  <c r="Y45" i="18"/>
  <c r="Y46" i="18"/>
  <c r="Y47" i="18"/>
  <c r="Y48" i="18"/>
  <c r="Y49" i="18"/>
  <c r="Y50" i="18"/>
  <c r="Y51" i="18"/>
  <c r="Y52" i="18"/>
  <c r="Y53" i="18"/>
  <c r="Y54" i="18"/>
  <c r="Y55" i="18"/>
  <c r="Y56" i="18"/>
  <c r="Y57" i="18"/>
  <c r="Y58" i="18"/>
  <c r="Y59" i="18"/>
  <c r="Y60" i="18"/>
  <c r="Y61" i="18"/>
  <c r="Y62" i="18"/>
  <c r="Y63" i="18"/>
  <c r="Y64" i="18"/>
  <c r="P64" i="18" s="1"/>
  <c r="Y65" i="18"/>
  <c r="Y66" i="18"/>
  <c r="Y67" i="18"/>
  <c r="P67" i="18" s="1"/>
  <c r="Y68" i="18"/>
  <c r="Y69" i="18"/>
  <c r="Y70" i="18"/>
  <c r="Y71" i="18"/>
  <c r="Y72" i="18"/>
  <c r="Y73" i="18"/>
  <c r="Y74" i="18"/>
  <c r="Y75" i="18"/>
  <c r="Y76" i="18"/>
  <c r="Y77" i="18"/>
  <c r="Y78" i="18"/>
  <c r="Y79" i="18"/>
  <c r="Y80" i="18"/>
  <c r="P80" i="18" s="1"/>
  <c r="Y81" i="18"/>
  <c r="Y82" i="18"/>
  <c r="Y83" i="18"/>
  <c r="Y84" i="18"/>
  <c r="Y85" i="18"/>
  <c r="Y86" i="18"/>
  <c r="Y87" i="18"/>
  <c r="Y88" i="18"/>
  <c r="Y89" i="18"/>
  <c r="Y90" i="18"/>
  <c r="Y91" i="18"/>
  <c r="Y92" i="18"/>
  <c r="Y93" i="18"/>
  <c r="Y94" i="18"/>
  <c r="Y95" i="18"/>
  <c r="Y96" i="18"/>
  <c r="Y97" i="18"/>
  <c r="Y98" i="18"/>
  <c r="Y99" i="18"/>
  <c r="Y100" i="18"/>
  <c r="Y101" i="18"/>
  <c r="Y102" i="18"/>
  <c r="Y103" i="18"/>
  <c r="Y104" i="18"/>
  <c r="Y105" i="18"/>
  <c r="Y106" i="18"/>
  <c r="Y107" i="18"/>
  <c r="Y108" i="18"/>
  <c r="Y109" i="18"/>
  <c r="Y110" i="18"/>
  <c r="Y111" i="18"/>
  <c r="Y112" i="18"/>
  <c r="Y113" i="18"/>
  <c r="Y114" i="18"/>
  <c r="Y115" i="18"/>
  <c r="Y116" i="18"/>
  <c r="Y117" i="18"/>
  <c r="Y118" i="18"/>
  <c r="Y119" i="18"/>
  <c r="Y120" i="18"/>
  <c r="Y121" i="18"/>
  <c r="Y122" i="18"/>
  <c r="Y123" i="18"/>
  <c r="P123" i="18" s="1"/>
  <c r="Y124" i="18"/>
  <c r="Y125" i="18"/>
  <c r="Y15" i="18"/>
  <c r="X115" i="18"/>
  <c r="X116" i="18"/>
  <c r="X117" i="18"/>
  <c r="X118" i="18"/>
  <c r="X119" i="18"/>
  <c r="X120" i="18"/>
  <c r="X121" i="18"/>
  <c r="X122" i="18"/>
  <c r="X123" i="18"/>
  <c r="X124" i="18"/>
  <c r="X125" i="18"/>
  <c r="AC14" i="5"/>
  <c r="AC13" i="5"/>
  <c r="AC12" i="5"/>
  <c r="AC11" i="5"/>
  <c r="AC10" i="5"/>
  <c r="AC9" i="5"/>
  <c r="W14" i="5"/>
  <c r="W13" i="5"/>
  <c r="W12" i="5"/>
  <c r="W11" i="5"/>
  <c r="W10" i="5"/>
  <c r="W9" i="5"/>
  <c r="Q14" i="5"/>
  <c r="K14" i="5" s="1"/>
  <c r="Q13" i="5"/>
  <c r="K13" i="5" s="1"/>
  <c r="Q12" i="5"/>
  <c r="Q11" i="5"/>
  <c r="Q10" i="5"/>
  <c r="Q9" i="5"/>
  <c r="E14" i="5"/>
  <c r="E13" i="5"/>
  <c r="E12" i="5"/>
  <c r="E11" i="5"/>
  <c r="E10" i="5"/>
  <c r="E9" i="5"/>
  <c r="AE9" i="5"/>
  <c r="Y9" i="5"/>
  <c r="Y16" i="5" s="1"/>
  <c r="S9" i="5"/>
  <c r="K11" i="5" l="1"/>
  <c r="F68" i="2"/>
  <c r="H68" i="2"/>
  <c r="R68" i="2"/>
  <c r="T68" i="2"/>
  <c r="J68" i="2"/>
  <c r="F67" i="2"/>
  <c r="H67" i="2"/>
  <c r="T67" i="2"/>
  <c r="R67" i="2"/>
  <c r="J67" i="2"/>
  <c r="M9" i="5"/>
  <c r="K9" i="5"/>
  <c r="T80" i="18"/>
  <c r="T64" i="18"/>
  <c r="R67" i="18"/>
  <c r="R123" i="18"/>
  <c r="T67" i="18"/>
  <c r="T123" i="18"/>
  <c r="R28" i="18"/>
  <c r="R64" i="18"/>
  <c r="R80" i="18"/>
  <c r="T28" i="18"/>
  <c r="K10" i="5"/>
  <c r="K15" i="5"/>
  <c r="K12" i="5"/>
  <c r="E19" i="5"/>
  <c r="AC19" i="5"/>
  <c r="W19" i="5"/>
  <c r="Q19" i="5"/>
  <c r="AA16" i="5"/>
  <c r="S16" i="5"/>
  <c r="S18" i="5"/>
  <c r="AE15" i="5"/>
  <c r="AG15" i="5" s="1"/>
  <c r="AE17" i="5"/>
  <c r="AG17" i="5" s="1"/>
  <c r="S15" i="5"/>
  <c r="S17" i="5"/>
  <c r="Y18" i="5"/>
  <c r="AA18" i="5" s="1"/>
  <c r="AE16" i="5"/>
  <c r="AG16" i="5" s="1"/>
  <c r="AE18" i="5"/>
  <c r="AG18" i="5" s="1"/>
  <c r="Y15" i="5"/>
  <c r="AA15" i="5" s="1"/>
  <c r="Y17" i="5"/>
  <c r="AA17" i="5" s="1"/>
  <c r="S11" i="5"/>
  <c r="S14" i="5"/>
  <c r="Y10" i="5"/>
  <c r="AE11" i="5"/>
  <c r="Y12" i="5"/>
  <c r="AE12" i="5"/>
  <c r="Y14" i="5"/>
  <c r="AE14" i="5"/>
  <c r="S12" i="5"/>
  <c r="S13" i="5"/>
  <c r="AE10" i="5"/>
  <c r="Y11" i="5"/>
  <c r="S10" i="5"/>
  <c r="Y13" i="5"/>
  <c r="AE13" i="5"/>
  <c r="G9" i="5"/>
  <c r="O9" i="5" l="1"/>
  <c r="K19" i="5"/>
  <c r="I34" i="5"/>
  <c r="U17" i="5"/>
  <c r="M17" i="5"/>
  <c r="O17" i="5" s="1"/>
  <c r="M13" i="5"/>
  <c r="O13" i="5" s="1"/>
  <c r="M14" i="5"/>
  <c r="O14" i="5" s="1"/>
  <c r="U15" i="5"/>
  <c r="M15" i="5"/>
  <c r="O15" i="5" s="1"/>
  <c r="M12" i="5"/>
  <c r="O12" i="5" s="1"/>
  <c r="M11" i="5"/>
  <c r="O11" i="5" s="1"/>
  <c r="U18" i="5"/>
  <c r="M18" i="5"/>
  <c r="O18" i="5" s="1"/>
  <c r="U16" i="5"/>
  <c r="M16" i="5"/>
  <c r="O16" i="5" s="1"/>
  <c r="M10" i="5"/>
  <c r="O10" i="5" s="1"/>
  <c r="AG11" i="5"/>
  <c r="G18" i="5"/>
  <c r="I18" i="5" s="1"/>
  <c r="G16" i="5"/>
  <c r="I16" i="5" s="1"/>
  <c r="G17" i="5"/>
  <c r="I17" i="5" s="1"/>
  <c r="G15" i="5"/>
  <c r="I15" i="5" s="1"/>
  <c r="AA9" i="5"/>
  <c r="U14" i="5"/>
  <c r="AG9" i="5"/>
  <c r="AG12" i="5"/>
  <c r="U10" i="5"/>
  <c r="AA10" i="5"/>
  <c r="AG10" i="5"/>
  <c r="AA14" i="5"/>
  <c r="AG14" i="5"/>
  <c r="U12" i="5"/>
  <c r="U13" i="5"/>
  <c r="AA13" i="5"/>
  <c r="AG13" i="5"/>
  <c r="U9" i="5"/>
  <c r="AA12" i="5"/>
  <c r="U11" i="5"/>
  <c r="AA11" i="5"/>
  <c r="O19" i="5" l="1"/>
  <c r="U19" i="5"/>
  <c r="AG19" i="5"/>
  <c r="AA19" i="5"/>
  <c r="P31" i="2" l="1"/>
  <c r="P34" i="2"/>
  <c r="P36" i="2"/>
  <c r="P39" i="2"/>
  <c r="P38" i="2"/>
  <c r="P41" i="2"/>
  <c r="P74" i="2" s="1"/>
  <c r="P33" i="2"/>
  <c r="P40" i="2"/>
  <c r="P35" i="2"/>
  <c r="P37" i="2"/>
  <c r="P42" i="2"/>
  <c r="P32" i="2"/>
  <c r="P65" i="2" s="1"/>
  <c r="P27" i="2"/>
  <c r="P62" i="2" s="1"/>
  <c r="P19" i="2"/>
  <c r="P54" i="2" s="1"/>
  <c r="P26" i="2"/>
  <c r="P61" i="2" s="1"/>
  <c r="P18" i="2"/>
  <c r="P53" i="2" s="1"/>
  <c r="P25" i="2"/>
  <c r="P60" i="2" s="1"/>
  <c r="P17" i="2"/>
  <c r="P52" i="2" s="1"/>
  <c r="P24" i="2"/>
  <c r="P59" i="2" s="1"/>
  <c r="P16" i="2"/>
  <c r="P51" i="2" s="1"/>
  <c r="P23" i="2"/>
  <c r="P58" i="2" s="1"/>
  <c r="P15" i="2"/>
  <c r="P50" i="2" s="1"/>
  <c r="P22" i="2"/>
  <c r="P57" i="2" s="1"/>
  <c r="P14" i="2"/>
  <c r="P21" i="2"/>
  <c r="P56" i="2" s="1"/>
  <c r="P30" i="2"/>
  <c r="P20" i="2"/>
  <c r="P55" i="2" s="1"/>
  <c r="P73" i="2" l="1"/>
  <c r="P66" i="2"/>
  <c r="P71" i="2"/>
  <c r="P72" i="2"/>
  <c r="P75" i="2"/>
  <c r="P69" i="2"/>
  <c r="P70" i="2"/>
  <c r="V34" i="2"/>
  <c r="P67" i="2"/>
  <c r="V67" i="2" s="1"/>
  <c r="V35" i="2"/>
  <c r="P68" i="2"/>
  <c r="V68" i="2" s="1"/>
  <c r="P64" i="2"/>
  <c r="D101" i="55"/>
  <c r="D100" i="55"/>
  <c r="V100" i="55" s="1"/>
  <c r="D99" i="55"/>
  <c r="X112" i="18" s="1"/>
  <c r="D98" i="55"/>
  <c r="V98" i="55" s="1"/>
  <c r="D97" i="55"/>
  <c r="D96" i="55"/>
  <c r="V96" i="55" s="1"/>
  <c r="D95" i="55"/>
  <c r="D94" i="55"/>
  <c r="D93" i="55"/>
  <c r="D92" i="55"/>
  <c r="D91" i="55"/>
  <c r="D90" i="55"/>
  <c r="D89" i="55"/>
  <c r="D88" i="55"/>
  <c r="V88" i="55" s="1"/>
  <c r="D87" i="55"/>
  <c r="V87" i="55" s="1"/>
  <c r="D86" i="55"/>
  <c r="V86" i="55" s="1"/>
  <c r="D85" i="55"/>
  <c r="V85" i="55" s="1"/>
  <c r="D84" i="55"/>
  <c r="V84" i="55" s="1"/>
  <c r="D83" i="55"/>
  <c r="V83" i="55" s="1"/>
  <c r="D82" i="55"/>
  <c r="V82" i="55" s="1"/>
  <c r="D81" i="55"/>
  <c r="V81" i="55" s="1"/>
  <c r="D80" i="55"/>
  <c r="D79" i="55"/>
  <c r="D78" i="55"/>
  <c r="D77" i="55"/>
  <c r="D76" i="55"/>
  <c r="D75" i="55"/>
  <c r="D74" i="55"/>
  <c r="D73" i="55"/>
  <c r="D72" i="55"/>
  <c r="D71" i="55"/>
  <c r="D70" i="55"/>
  <c r="D69" i="55"/>
  <c r="D68" i="55"/>
  <c r="D67" i="55"/>
  <c r="D66" i="55"/>
  <c r="D65" i="55"/>
  <c r="V65" i="55" s="1"/>
  <c r="D64" i="55"/>
  <c r="V64" i="55" s="1"/>
  <c r="D63" i="55"/>
  <c r="D62" i="55"/>
  <c r="D61" i="55"/>
  <c r="D60" i="55"/>
  <c r="D59" i="55"/>
  <c r="D58" i="55"/>
  <c r="D57" i="55"/>
  <c r="V57" i="55" s="1"/>
  <c r="D56" i="55"/>
  <c r="V56" i="55" s="1"/>
  <c r="D55" i="55"/>
  <c r="D54" i="55"/>
  <c r="V54" i="55" s="1"/>
  <c r="D53" i="55"/>
  <c r="X66" i="18" s="1"/>
  <c r="D52" i="55"/>
  <c r="D51" i="55"/>
  <c r="D50" i="55"/>
  <c r="D49" i="55"/>
  <c r="D48" i="55"/>
  <c r="D47" i="55"/>
  <c r="D46" i="55"/>
  <c r="D45" i="55"/>
  <c r="D44" i="55"/>
  <c r="D43" i="55"/>
  <c r="D42" i="55"/>
  <c r="D41" i="55"/>
  <c r="D40" i="55"/>
  <c r="V40" i="55" s="1"/>
  <c r="D39" i="55"/>
  <c r="V39" i="55" s="1"/>
  <c r="D38" i="55"/>
  <c r="D37" i="55"/>
  <c r="D36" i="55"/>
  <c r="D35" i="55"/>
  <c r="D34" i="55"/>
  <c r="D33" i="55"/>
  <c r="D32" i="55"/>
  <c r="V32" i="55" s="1"/>
  <c r="D31" i="55"/>
  <c r="D30" i="55"/>
  <c r="D29" i="55"/>
  <c r="D28" i="55"/>
  <c r="D27" i="55"/>
  <c r="X40" i="18" s="1"/>
  <c r="D26" i="55"/>
  <c r="D25" i="55"/>
  <c r="D24" i="55"/>
  <c r="D23" i="55"/>
  <c r="D22" i="55"/>
  <c r="D21" i="55"/>
  <c r="D20" i="55"/>
  <c r="D19" i="55"/>
  <c r="D18" i="55"/>
  <c r="D17" i="55"/>
  <c r="D16" i="55"/>
  <c r="V16" i="55" s="1"/>
  <c r="D15" i="55"/>
  <c r="X28" i="18" s="1"/>
  <c r="D14" i="55"/>
  <c r="V14" i="55" s="1"/>
  <c r="D13" i="55"/>
  <c r="V13" i="55" s="1"/>
  <c r="D12" i="55"/>
  <c r="V12" i="55" s="1"/>
  <c r="D11" i="55"/>
  <c r="V11" i="55" s="1"/>
  <c r="D10" i="55"/>
  <c r="D9" i="55"/>
  <c r="D8" i="55"/>
  <c r="X21" i="18" s="1"/>
  <c r="D7" i="55"/>
  <c r="X20" i="18" s="1"/>
  <c r="D6" i="55"/>
  <c r="X19" i="18" s="1"/>
  <c r="D5" i="55"/>
  <c r="D4" i="55"/>
  <c r="X17" i="18" s="1"/>
  <c r="D3" i="55"/>
  <c r="D2" i="55"/>
  <c r="C2" i="53"/>
  <c r="D2" i="53"/>
  <c r="E2" i="53"/>
  <c r="F2" i="53"/>
  <c r="G2" i="53"/>
  <c r="H2" i="53"/>
  <c r="I2" i="53"/>
  <c r="J2" i="53"/>
  <c r="K2" i="53"/>
  <c r="L2" i="53"/>
  <c r="M2" i="53"/>
  <c r="C3" i="53"/>
  <c r="D3" i="53"/>
  <c r="E3" i="53"/>
  <c r="F3" i="53"/>
  <c r="G3" i="53"/>
  <c r="H3" i="53"/>
  <c r="I3" i="53"/>
  <c r="J3" i="53"/>
  <c r="K3" i="53"/>
  <c r="L3" i="53"/>
  <c r="M3" i="53"/>
  <c r="B3" i="53"/>
  <c r="B2" i="53"/>
  <c r="N3" i="53" l="1"/>
  <c r="O9" i="51" s="1"/>
  <c r="AB37" i="2" s="1"/>
  <c r="X54" i="18"/>
  <c r="V41" i="55"/>
  <c r="X35" i="18"/>
  <c r="V22" i="55"/>
  <c r="X43" i="18"/>
  <c r="V30" i="55"/>
  <c r="X51" i="18"/>
  <c r="V38" i="55"/>
  <c r="X59" i="18"/>
  <c r="V46" i="55"/>
  <c r="X75" i="18"/>
  <c r="V62" i="55"/>
  <c r="X83" i="18"/>
  <c r="V70" i="55"/>
  <c r="X91" i="18"/>
  <c r="V78" i="55"/>
  <c r="X107" i="18"/>
  <c r="V94" i="55"/>
  <c r="X61" i="18"/>
  <c r="V48" i="55"/>
  <c r="X36" i="18"/>
  <c r="V23" i="55"/>
  <c r="X44" i="18"/>
  <c r="V31" i="55"/>
  <c r="X60" i="18"/>
  <c r="V47" i="55"/>
  <c r="X68" i="18"/>
  <c r="V55" i="55"/>
  <c r="X76" i="18"/>
  <c r="V63" i="55"/>
  <c r="X84" i="18"/>
  <c r="V71" i="55"/>
  <c r="X92" i="18"/>
  <c r="V79" i="55"/>
  <c r="X108" i="18"/>
  <c r="V95" i="55"/>
  <c r="X85" i="18"/>
  <c r="V72" i="55"/>
  <c r="X93" i="18"/>
  <c r="V80" i="55"/>
  <c r="X46" i="18"/>
  <c r="V33" i="55"/>
  <c r="X62" i="18"/>
  <c r="V49" i="55"/>
  <c r="X86" i="18"/>
  <c r="V73" i="55"/>
  <c r="X102" i="18"/>
  <c r="V89" i="55"/>
  <c r="X110" i="18"/>
  <c r="V97" i="55"/>
  <c r="X31" i="18"/>
  <c r="V18" i="55"/>
  <c r="X39" i="18"/>
  <c r="V26" i="55"/>
  <c r="X47" i="18"/>
  <c r="V34" i="55"/>
  <c r="X55" i="18"/>
  <c r="V42" i="55"/>
  <c r="X63" i="18"/>
  <c r="V50" i="55"/>
  <c r="X71" i="18"/>
  <c r="V58" i="55"/>
  <c r="X79" i="18"/>
  <c r="V66" i="55"/>
  <c r="X87" i="18"/>
  <c r="V74" i="55"/>
  <c r="X103" i="18"/>
  <c r="V90" i="55"/>
  <c r="X30" i="18"/>
  <c r="V17" i="55"/>
  <c r="X32" i="18"/>
  <c r="V19" i="55"/>
  <c r="X48" i="18"/>
  <c r="V35" i="55"/>
  <c r="X56" i="18"/>
  <c r="V43" i="55"/>
  <c r="X64" i="18"/>
  <c r="V51" i="55"/>
  <c r="X72" i="18"/>
  <c r="V59" i="55"/>
  <c r="X80" i="18"/>
  <c r="V67" i="55"/>
  <c r="X88" i="18"/>
  <c r="V75" i="55"/>
  <c r="X104" i="18"/>
  <c r="V91" i="55"/>
  <c r="X38" i="18"/>
  <c r="V25" i="55"/>
  <c r="X33" i="18"/>
  <c r="V20" i="55"/>
  <c r="X41" i="18"/>
  <c r="V28" i="55"/>
  <c r="X49" i="18"/>
  <c r="V36" i="55"/>
  <c r="X57" i="18"/>
  <c r="V44" i="55"/>
  <c r="X65" i="18"/>
  <c r="V52" i="55"/>
  <c r="X73" i="18"/>
  <c r="V60" i="55"/>
  <c r="X81" i="18"/>
  <c r="V68" i="55"/>
  <c r="X89" i="18"/>
  <c r="V76" i="55"/>
  <c r="X105" i="18"/>
  <c r="V92" i="55"/>
  <c r="X37" i="18"/>
  <c r="V24" i="55"/>
  <c r="X34" i="18"/>
  <c r="V21" i="55"/>
  <c r="X42" i="18"/>
  <c r="V29" i="55"/>
  <c r="X50" i="18"/>
  <c r="V37" i="55"/>
  <c r="X58" i="18"/>
  <c r="V45" i="55"/>
  <c r="X74" i="18"/>
  <c r="V61" i="55"/>
  <c r="X82" i="18"/>
  <c r="V69" i="55"/>
  <c r="X90" i="18"/>
  <c r="V77" i="55"/>
  <c r="X106" i="18"/>
  <c r="V93" i="55"/>
  <c r="X114" i="18"/>
  <c r="V101" i="55"/>
  <c r="X27" i="18"/>
  <c r="X67" i="18"/>
  <c r="X99" i="18"/>
  <c r="X52" i="18"/>
  <c r="X100" i="18"/>
  <c r="X29" i="18"/>
  <c r="X45" i="18"/>
  <c r="X53" i="18"/>
  <c r="X69" i="18"/>
  <c r="X77" i="18"/>
  <c r="X101" i="18"/>
  <c r="X109" i="18"/>
  <c r="X22" i="18"/>
  <c r="X70" i="18"/>
  <c r="X78" i="18"/>
  <c r="X94" i="18"/>
  <c r="X23" i="18"/>
  <c r="X95" i="18"/>
  <c r="X111" i="18"/>
  <c r="X16" i="18"/>
  <c r="X24" i="18"/>
  <c r="X96" i="18"/>
  <c r="X25" i="18"/>
  <c r="X97" i="18"/>
  <c r="X113" i="18"/>
  <c r="X18" i="18"/>
  <c r="X26" i="18"/>
  <c r="X98" i="18"/>
  <c r="X15" i="18"/>
  <c r="F118" i="18"/>
  <c r="L118" i="18" s="1"/>
  <c r="D117" i="18"/>
  <c r="D120" i="18"/>
  <c r="F116" i="18"/>
  <c r="F120" i="18"/>
  <c r="D116" i="18"/>
  <c r="D122" i="18"/>
  <c r="D119" i="18"/>
  <c r="F124" i="18"/>
  <c r="D121" i="18"/>
  <c r="F119" i="18"/>
  <c r="D124" i="18"/>
  <c r="F121" i="18"/>
  <c r="F125" i="18"/>
  <c r="F123" i="18"/>
  <c r="D125" i="18"/>
  <c r="D123" i="18"/>
  <c r="F122" i="18"/>
  <c r="F117" i="18"/>
  <c r="F115" i="18"/>
  <c r="D115" i="18"/>
  <c r="D25" i="18"/>
  <c r="F25" i="18"/>
  <c r="F18" i="18"/>
  <c r="D18" i="18"/>
  <c r="F26" i="18"/>
  <c r="D26" i="18"/>
  <c r="F34" i="18"/>
  <c r="D34" i="18"/>
  <c r="F42" i="18"/>
  <c r="D42" i="18"/>
  <c r="F50" i="18"/>
  <c r="D50" i="18"/>
  <c r="F58" i="18"/>
  <c r="D58" i="18"/>
  <c r="F66" i="18"/>
  <c r="D66" i="18"/>
  <c r="F74" i="18"/>
  <c r="D74" i="18"/>
  <c r="F82" i="18"/>
  <c r="D82" i="18"/>
  <c r="F90" i="18"/>
  <c r="D90" i="18"/>
  <c r="F98" i="18"/>
  <c r="D98" i="18"/>
  <c r="F106" i="18"/>
  <c r="D106" i="18"/>
  <c r="F114" i="18"/>
  <c r="D114" i="18"/>
  <c r="F19" i="18"/>
  <c r="D19" i="18"/>
  <c r="F27" i="18"/>
  <c r="D27" i="18"/>
  <c r="F35" i="18"/>
  <c r="D35" i="18"/>
  <c r="F43" i="18"/>
  <c r="D43" i="18"/>
  <c r="F51" i="18"/>
  <c r="D51" i="18"/>
  <c r="F59" i="18"/>
  <c r="D59" i="18"/>
  <c r="F67" i="18"/>
  <c r="D67" i="18"/>
  <c r="F75" i="18"/>
  <c r="D75" i="18"/>
  <c r="F83" i="18"/>
  <c r="D83" i="18"/>
  <c r="F91" i="18"/>
  <c r="D91" i="18"/>
  <c r="F99" i="18"/>
  <c r="D99" i="18"/>
  <c r="F107" i="18"/>
  <c r="D107" i="18"/>
  <c r="F20" i="18"/>
  <c r="D20" i="18"/>
  <c r="F28" i="18"/>
  <c r="D28" i="18"/>
  <c r="F36" i="18"/>
  <c r="D36" i="18"/>
  <c r="F44" i="18"/>
  <c r="D44" i="18"/>
  <c r="F52" i="18"/>
  <c r="D52" i="18"/>
  <c r="F60" i="18"/>
  <c r="D60" i="18"/>
  <c r="F68" i="18"/>
  <c r="D68" i="18"/>
  <c r="F76" i="18"/>
  <c r="R76" i="18" s="1"/>
  <c r="D76" i="18"/>
  <c r="F84" i="18"/>
  <c r="D84" i="18"/>
  <c r="F92" i="18"/>
  <c r="D92" i="18"/>
  <c r="F100" i="18"/>
  <c r="D100" i="18"/>
  <c r="F108" i="18"/>
  <c r="D108" i="18"/>
  <c r="F21" i="18"/>
  <c r="T21" i="18" s="1"/>
  <c r="D21" i="18"/>
  <c r="F29" i="18"/>
  <c r="T29" i="18" s="1"/>
  <c r="D29" i="18"/>
  <c r="F37" i="18"/>
  <c r="D37" i="18"/>
  <c r="F45" i="18"/>
  <c r="D45" i="18"/>
  <c r="F53" i="18"/>
  <c r="T53" i="18" s="1"/>
  <c r="D53" i="18"/>
  <c r="F61" i="18"/>
  <c r="T61" i="18" s="1"/>
  <c r="D61" i="18"/>
  <c r="F69" i="18"/>
  <c r="T69" i="18" s="1"/>
  <c r="D69" i="18"/>
  <c r="F77" i="18"/>
  <c r="D77" i="18"/>
  <c r="F85" i="18"/>
  <c r="R85" i="18" s="1"/>
  <c r="D85" i="18"/>
  <c r="F93" i="18"/>
  <c r="R93" i="18" s="1"/>
  <c r="D93" i="18"/>
  <c r="F101" i="18"/>
  <c r="D101" i="18"/>
  <c r="F109" i="18"/>
  <c r="D109" i="18"/>
  <c r="F17" i="18"/>
  <c r="D17" i="18"/>
  <c r="D22" i="18"/>
  <c r="F22" i="18"/>
  <c r="D30" i="18"/>
  <c r="F30" i="18"/>
  <c r="D38" i="18"/>
  <c r="F38" i="18"/>
  <c r="F46" i="18"/>
  <c r="D46" i="18"/>
  <c r="D54" i="18"/>
  <c r="F54" i="18"/>
  <c r="D62" i="18"/>
  <c r="F62" i="18"/>
  <c r="D70" i="18"/>
  <c r="F70" i="18"/>
  <c r="D78" i="18"/>
  <c r="F78" i="18"/>
  <c r="D86" i="18"/>
  <c r="F86" i="18"/>
  <c r="D94" i="18"/>
  <c r="F94" i="18"/>
  <c r="F102" i="18"/>
  <c r="D102" i="18"/>
  <c r="D110" i="18"/>
  <c r="F110" i="18"/>
  <c r="D15" i="18"/>
  <c r="F15" i="18"/>
  <c r="D23" i="18"/>
  <c r="F23" i="18"/>
  <c r="D31" i="18"/>
  <c r="F31" i="18"/>
  <c r="D39" i="18"/>
  <c r="F39" i="18"/>
  <c r="D47" i="18"/>
  <c r="F47" i="18"/>
  <c r="D55" i="18"/>
  <c r="F55" i="18"/>
  <c r="D63" i="18"/>
  <c r="F63" i="18"/>
  <c r="D71" i="18"/>
  <c r="F71" i="18"/>
  <c r="D79" i="18"/>
  <c r="F79" i="18"/>
  <c r="D87" i="18"/>
  <c r="F87" i="18"/>
  <c r="D95" i="18"/>
  <c r="F95" i="18"/>
  <c r="D103" i="18"/>
  <c r="F103" i="18"/>
  <c r="D111" i="18"/>
  <c r="F111" i="18"/>
  <c r="D16" i="18"/>
  <c r="F16" i="18"/>
  <c r="T16" i="18" s="1"/>
  <c r="D24" i="18"/>
  <c r="F24" i="18"/>
  <c r="D32" i="18"/>
  <c r="F32" i="18"/>
  <c r="F40" i="18"/>
  <c r="D40" i="18"/>
  <c r="D48" i="18"/>
  <c r="F48" i="18"/>
  <c r="R48" i="18" s="1"/>
  <c r="D56" i="18"/>
  <c r="F56" i="18"/>
  <c r="F64" i="18"/>
  <c r="D64" i="18"/>
  <c r="D72" i="18"/>
  <c r="F72" i="18"/>
  <c r="D80" i="18"/>
  <c r="F80" i="18"/>
  <c r="D88" i="18"/>
  <c r="F88" i="18"/>
  <c r="F96" i="18"/>
  <c r="D96" i="18"/>
  <c r="D104" i="18"/>
  <c r="F104" i="18"/>
  <c r="T104" i="18" s="1"/>
  <c r="D112" i="18"/>
  <c r="F112" i="18"/>
  <c r="R112" i="18" s="1"/>
  <c r="D33" i="18"/>
  <c r="F33" i="18"/>
  <c r="R33" i="18" s="1"/>
  <c r="F41" i="18"/>
  <c r="D41" i="18"/>
  <c r="D49" i="18"/>
  <c r="F49" i="18"/>
  <c r="D57" i="18"/>
  <c r="F57" i="18"/>
  <c r="F65" i="18"/>
  <c r="D65" i="18"/>
  <c r="D73" i="18"/>
  <c r="F73" i="18"/>
  <c r="D81" i="18"/>
  <c r="F81" i="18"/>
  <c r="R81" i="18" s="1"/>
  <c r="D89" i="18"/>
  <c r="F89" i="18"/>
  <c r="D97" i="18"/>
  <c r="F97" i="18"/>
  <c r="T97" i="18" s="1"/>
  <c r="D105" i="18"/>
  <c r="F105" i="18"/>
  <c r="F113" i="18"/>
  <c r="T113" i="18" s="1"/>
  <c r="D113" i="18"/>
  <c r="R110" i="18"/>
  <c r="T110" i="18"/>
  <c r="T32" i="18"/>
  <c r="R32" i="18"/>
  <c r="R16" i="18"/>
  <c r="R15" i="18"/>
  <c r="T15" i="18"/>
  <c r="R31" i="18"/>
  <c r="T31" i="18"/>
  <c r="R47" i="18"/>
  <c r="T47" i="18"/>
  <c r="R63" i="18"/>
  <c r="T63" i="18"/>
  <c r="T79" i="18"/>
  <c r="R79" i="18"/>
  <c r="R95" i="18"/>
  <c r="T95" i="18"/>
  <c r="R111" i="18"/>
  <c r="T111" i="18"/>
  <c r="R124" i="18"/>
  <c r="T124" i="18"/>
  <c r="R108" i="18"/>
  <c r="R92" i="18"/>
  <c r="T76" i="18"/>
  <c r="R60" i="18"/>
  <c r="T60" i="18"/>
  <c r="T44" i="18"/>
  <c r="R44" i="18"/>
  <c r="T19" i="18"/>
  <c r="R19" i="18"/>
  <c r="R35" i="18"/>
  <c r="T35" i="18"/>
  <c r="T51" i="18"/>
  <c r="R51" i="18"/>
  <c r="T83" i="18"/>
  <c r="R83" i="18"/>
  <c r="R99" i="18"/>
  <c r="T99" i="18"/>
  <c r="T115" i="18"/>
  <c r="R115" i="18"/>
  <c r="R78" i="18"/>
  <c r="T78" i="18"/>
  <c r="R122" i="18"/>
  <c r="T122" i="18"/>
  <c r="R106" i="18"/>
  <c r="T106" i="18"/>
  <c r="R90" i="18"/>
  <c r="T90" i="18"/>
  <c r="R74" i="18"/>
  <c r="T74" i="18"/>
  <c r="R58" i="18"/>
  <c r="T58" i="18"/>
  <c r="R42" i="18"/>
  <c r="T42" i="18"/>
  <c r="R26" i="18"/>
  <c r="T26" i="18"/>
  <c r="R69" i="18"/>
  <c r="R117" i="18"/>
  <c r="T117" i="18"/>
  <c r="R62" i="18"/>
  <c r="T62" i="18"/>
  <c r="T121" i="18"/>
  <c r="R121" i="18"/>
  <c r="T105" i="18"/>
  <c r="R105" i="18"/>
  <c r="T73" i="18"/>
  <c r="R73" i="18"/>
  <c r="R25" i="18"/>
  <c r="T25" i="18"/>
  <c r="R22" i="18"/>
  <c r="T22" i="18"/>
  <c r="R38" i="18"/>
  <c r="T38" i="18"/>
  <c r="R54" i="18"/>
  <c r="T54" i="18"/>
  <c r="R70" i="18"/>
  <c r="T70" i="18"/>
  <c r="R86" i="18"/>
  <c r="T86" i="18"/>
  <c r="R118" i="18"/>
  <c r="T118" i="18"/>
  <c r="R94" i="18"/>
  <c r="T94" i="18"/>
  <c r="T120" i="18"/>
  <c r="R120" i="18"/>
  <c r="T88" i="18"/>
  <c r="R88" i="18"/>
  <c r="T72" i="18"/>
  <c r="R72" i="18"/>
  <c r="T56" i="18"/>
  <c r="R56" i="18"/>
  <c r="T24" i="18"/>
  <c r="R24" i="18"/>
  <c r="T23" i="18"/>
  <c r="R23" i="18"/>
  <c r="R39" i="18"/>
  <c r="T39" i="18"/>
  <c r="T55" i="18"/>
  <c r="R55" i="18"/>
  <c r="R71" i="18"/>
  <c r="T71" i="18"/>
  <c r="T87" i="18"/>
  <c r="R87" i="18"/>
  <c r="R103" i="18"/>
  <c r="T103" i="18"/>
  <c r="T119" i="18"/>
  <c r="R119" i="18"/>
  <c r="T116" i="18"/>
  <c r="R116" i="18"/>
  <c r="T84" i="18"/>
  <c r="T68" i="18"/>
  <c r="R68" i="18"/>
  <c r="T52" i="18"/>
  <c r="R52" i="18"/>
  <c r="R36" i="18"/>
  <c r="T36" i="18"/>
  <c r="T20" i="18"/>
  <c r="R20" i="18"/>
  <c r="R27" i="18"/>
  <c r="T27" i="18"/>
  <c r="T43" i="18"/>
  <c r="R43" i="18"/>
  <c r="R59" i="18"/>
  <c r="T59" i="18"/>
  <c r="T75" i="18"/>
  <c r="R75" i="18"/>
  <c r="R91" i="18"/>
  <c r="T91" i="18"/>
  <c r="T107" i="18"/>
  <c r="R107" i="18"/>
  <c r="R30" i="18"/>
  <c r="T30" i="18"/>
  <c r="R100" i="18"/>
  <c r="T100" i="18"/>
  <c r="R114" i="18"/>
  <c r="T114" i="18"/>
  <c r="R98" i="18"/>
  <c r="T98" i="18"/>
  <c r="R82" i="18"/>
  <c r="T82" i="18"/>
  <c r="R66" i="18"/>
  <c r="T66" i="18"/>
  <c r="R50" i="18"/>
  <c r="T50" i="18"/>
  <c r="R34" i="18"/>
  <c r="T34" i="18"/>
  <c r="R18" i="18"/>
  <c r="T18" i="18"/>
  <c r="T45" i="18"/>
  <c r="R125" i="18"/>
  <c r="T125" i="18"/>
  <c r="V64" i="18"/>
  <c r="V67" i="18"/>
  <c r="V123" i="18"/>
  <c r="U14" i="51"/>
  <c r="Z42" i="2" s="1"/>
  <c r="B13" i="53"/>
  <c r="C6" i="53" l="1"/>
  <c r="D6" i="53"/>
  <c r="E6" i="53"/>
  <c r="F6" i="53"/>
  <c r="G6" i="53"/>
  <c r="H6" i="53"/>
  <c r="I6" i="53"/>
  <c r="J6" i="53"/>
  <c r="K6" i="53"/>
  <c r="L6" i="53"/>
  <c r="M6" i="53"/>
  <c r="R29" i="18"/>
  <c r="R21" i="18"/>
  <c r="T81" i="18"/>
  <c r="T33" i="18"/>
  <c r="L123" i="18"/>
  <c r="H123" i="18"/>
  <c r="J123" i="18"/>
  <c r="L125" i="18"/>
  <c r="H125" i="18"/>
  <c r="J125" i="18"/>
  <c r="H121" i="18"/>
  <c r="L121" i="18"/>
  <c r="J121" i="18"/>
  <c r="H120" i="18"/>
  <c r="J120" i="18"/>
  <c r="L120" i="18"/>
  <c r="N120" i="18" s="1"/>
  <c r="L115" i="18"/>
  <c r="H115" i="18"/>
  <c r="J115" i="18"/>
  <c r="J116" i="18"/>
  <c r="L116" i="18"/>
  <c r="H116" i="18"/>
  <c r="L117" i="18"/>
  <c r="H117" i="18"/>
  <c r="J117" i="18"/>
  <c r="H119" i="18"/>
  <c r="J119" i="18"/>
  <c r="L119" i="18"/>
  <c r="J122" i="18"/>
  <c r="L122" i="18"/>
  <c r="H122" i="18"/>
  <c r="L124" i="18"/>
  <c r="H124" i="18"/>
  <c r="J124" i="18"/>
  <c r="H102" i="18"/>
  <c r="J102" i="18"/>
  <c r="L102" i="18"/>
  <c r="J57" i="18"/>
  <c r="L57" i="18"/>
  <c r="H57" i="18"/>
  <c r="J81" i="18"/>
  <c r="L81" i="18"/>
  <c r="H81" i="18"/>
  <c r="T49" i="18"/>
  <c r="J49" i="18"/>
  <c r="L49" i="18"/>
  <c r="H49" i="18"/>
  <c r="R104" i="18"/>
  <c r="H104" i="18"/>
  <c r="J104" i="18"/>
  <c r="L104" i="18"/>
  <c r="H72" i="18"/>
  <c r="J72" i="18"/>
  <c r="L72" i="18"/>
  <c r="H111" i="18"/>
  <c r="J111" i="18"/>
  <c r="L111" i="18"/>
  <c r="H79" i="18"/>
  <c r="J79" i="18"/>
  <c r="L79" i="18"/>
  <c r="H47" i="18"/>
  <c r="J47" i="18"/>
  <c r="L47" i="18"/>
  <c r="H15" i="18"/>
  <c r="J15" i="18"/>
  <c r="L15" i="18"/>
  <c r="H86" i="18"/>
  <c r="J86" i="18"/>
  <c r="L86" i="18"/>
  <c r="H54" i="18"/>
  <c r="J54" i="18"/>
  <c r="L54" i="18"/>
  <c r="H22" i="18"/>
  <c r="J22" i="18"/>
  <c r="L22" i="18"/>
  <c r="T41" i="18"/>
  <c r="J41" i="18"/>
  <c r="L41" i="18"/>
  <c r="H41" i="18"/>
  <c r="R89" i="18"/>
  <c r="J89" i="18"/>
  <c r="H89" i="18"/>
  <c r="L89" i="18"/>
  <c r="R40" i="18"/>
  <c r="H40" i="18"/>
  <c r="J40" i="18"/>
  <c r="L40" i="18"/>
  <c r="H93" i="18"/>
  <c r="J93" i="18"/>
  <c r="L93" i="18"/>
  <c r="T92" i="18"/>
  <c r="L92" i="18"/>
  <c r="H92" i="18"/>
  <c r="J92" i="18"/>
  <c r="L60" i="18"/>
  <c r="H60" i="18"/>
  <c r="J60" i="18"/>
  <c r="L28" i="18"/>
  <c r="H28" i="18"/>
  <c r="J28" i="18"/>
  <c r="L91" i="18"/>
  <c r="J91" i="18"/>
  <c r="H91" i="18"/>
  <c r="L59" i="18"/>
  <c r="H59" i="18"/>
  <c r="J59" i="18"/>
  <c r="L27" i="18"/>
  <c r="H27" i="18"/>
  <c r="J27" i="18"/>
  <c r="J98" i="18"/>
  <c r="L98" i="18"/>
  <c r="H98" i="18"/>
  <c r="J66" i="18"/>
  <c r="L66" i="18"/>
  <c r="H66" i="18"/>
  <c r="J34" i="18"/>
  <c r="L34" i="18"/>
  <c r="H34" i="18"/>
  <c r="H109" i="18"/>
  <c r="J109" i="18"/>
  <c r="L109" i="18"/>
  <c r="J113" i="18"/>
  <c r="L113" i="18"/>
  <c r="H113" i="18"/>
  <c r="R61" i="18"/>
  <c r="H61" i="18"/>
  <c r="J61" i="18"/>
  <c r="L61" i="18"/>
  <c r="N61" i="18" s="1"/>
  <c r="H29" i="18"/>
  <c r="J29" i="18"/>
  <c r="L29" i="18"/>
  <c r="T93" i="18"/>
  <c r="R49" i="18"/>
  <c r="T40" i="18"/>
  <c r="J105" i="18"/>
  <c r="L105" i="18"/>
  <c r="H105" i="18"/>
  <c r="H73" i="18"/>
  <c r="J73" i="18"/>
  <c r="L73" i="18"/>
  <c r="H32" i="18"/>
  <c r="J32" i="18"/>
  <c r="L32" i="18"/>
  <c r="H103" i="18"/>
  <c r="J103" i="18"/>
  <c r="L103" i="18"/>
  <c r="H71" i="18"/>
  <c r="J71" i="18"/>
  <c r="L71" i="18"/>
  <c r="H39" i="18"/>
  <c r="J39" i="18"/>
  <c r="L39" i="18"/>
  <c r="H110" i="18"/>
  <c r="J110" i="18"/>
  <c r="L110" i="18"/>
  <c r="H78" i="18"/>
  <c r="J78" i="18"/>
  <c r="L78" i="18"/>
  <c r="H96" i="18"/>
  <c r="J96" i="18"/>
  <c r="L96" i="18"/>
  <c r="T17" i="18"/>
  <c r="J17" i="18"/>
  <c r="L17" i="18"/>
  <c r="H17" i="18"/>
  <c r="H53" i="18"/>
  <c r="J53" i="18"/>
  <c r="L53" i="18"/>
  <c r="H21" i="18"/>
  <c r="J21" i="18"/>
  <c r="L21" i="18"/>
  <c r="R84" i="18"/>
  <c r="L84" i="18"/>
  <c r="H84" i="18"/>
  <c r="J84" i="18"/>
  <c r="L52" i="18"/>
  <c r="H52" i="18"/>
  <c r="J52" i="18"/>
  <c r="L20" i="18"/>
  <c r="H20" i="18"/>
  <c r="J20" i="18"/>
  <c r="L83" i="18"/>
  <c r="H83" i="18"/>
  <c r="J83" i="18"/>
  <c r="L51" i="18"/>
  <c r="H51" i="18"/>
  <c r="J51" i="18"/>
  <c r="J19" i="18"/>
  <c r="L19" i="18"/>
  <c r="H19" i="18"/>
  <c r="J90" i="18"/>
  <c r="L90" i="18"/>
  <c r="H90" i="18"/>
  <c r="J58" i="18"/>
  <c r="L58" i="18"/>
  <c r="H58" i="18"/>
  <c r="J26" i="18"/>
  <c r="L26" i="18"/>
  <c r="H26" i="18"/>
  <c r="H64" i="18"/>
  <c r="J64" i="18"/>
  <c r="L64" i="18"/>
  <c r="H46" i="18"/>
  <c r="J46" i="18"/>
  <c r="L46" i="18"/>
  <c r="T85" i="18"/>
  <c r="H85" i="18"/>
  <c r="J85" i="18"/>
  <c r="L85" i="18"/>
  <c r="R113" i="18"/>
  <c r="R53" i="18"/>
  <c r="R97" i="18"/>
  <c r="J97" i="18"/>
  <c r="L97" i="18"/>
  <c r="H97" i="18"/>
  <c r="J33" i="18"/>
  <c r="L33" i="18"/>
  <c r="H33" i="18"/>
  <c r="H88" i="18"/>
  <c r="J88" i="18"/>
  <c r="L88" i="18"/>
  <c r="H56" i="18"/>
  <c r="J56" i="18"/>
  <c r="L56" i="18"/>
  <c r="N56" i="18" s="1"/>
  <c r="H24" i="18"/>
  <c r="J24" i="18"/>
  <c r="L24" i="18"/>
  <c r="N24" i="18" s="1"/>
  <c r="H95" i="18"/>
  <c r="J95" i="18"/>
  <c r="L95" i="18"/>
  <c r="H63" i="18"/>
  <c r="J63" i="18"/>
  <c r="L63" i="18"/>
  <c r="H31" i="18"/>
  <c r="J31" i="18"/>
  <c r="L31" i="18"/>
  <c r="H70" i="18"/>
  <c r="J70" i="18"/>
  <c r="L70" i="18"/>
  <c r="H38" i="18"/>
  <c r="J38" i="18"/>
  <c r="L38" i="18"/>
  <c r="T77" i="18"/>
  <c r="H77" i="18"/>
  <c r="J77" i="18"/>
  <c r="L77" i="18"/>
  <c r="H45" i="18"/>
  <c r="J45" i="18"/>
  <c r="L45" i="18"/>
  <c r="T108" i="18"/>
  <c r="L108" i="18"/>
  <c r="H108" i="18"/>
  <c r="J108" i="18"/>
  <c r="L76" i="18"/>
  <c r="H76" i="18"/>
  <c r="J76" i="18"/>
  <c r="L44" i="18"/>
  <c r="H44" i="18"/>
  <c r="J44" i="18"/>
  <c r="N44" i="18" s="1"/>
  <c r="L107" i="18"/>
  <c r="H107" i="18"/>
  <c r="J107" i="18"/>
  <c r="L75" i="18"/>
  <c r="J75" i="18"/>
  <c r="H75" i="18"/>
  <c r="L43" i="18"/>
  <c r="H43" i="18"/>
  <c r="J43" i="18"/>
  <c r="J114" i="18"/>
  <c r="L114" i="18"/>
  <c r="H114" i="18"/>
  <c r="J82" i="18"/>
  <c r="L82" i="18"/>
  <c r="H82" i="18"/>
  <c r="J50" i="18"/>
  <c r="L50" i="18"/>
  <c r="H50" i="18"/>
  <c r="J18" i="18"/>
  <c r="L18" i="18"/>
  <c r="H18" i="18"/>
  <c r="H112" i="18"/>
  <c r="J112" i="18"/>
  <c r="L112" i="18"/>
  <c r="H80" i="18"/>
  <c r="J80" i="18"/>
  <c r="L80" i="18"/>
  <c r="T48" i="18"/>
  <c r="H48" i="18"/>
  <c r="J48" i="18"/>
  <c r="L48" i="18"/>
  <c r="H16" i="18"/>
  <c r="J16" i="18"/>
  <c r="L16" i="18"/>
  <c r="H87" i="18"/>
  <c r="J87" i="18"/>
  <c r="L87" i="18"/>
  <c r="H55" i="18"/>
  <c r="J55" i="18"/>
  <c r="L55" i="18"/>
  <c r="H23" i="18"/>
  <c r="J23" i="18"/>
  <c r="L23" i="18"/>
  <c r="H94" i="18"/>
  <c r="J94" i="18"/>
  <c r="L94" i="18"/>
  <c r="N94" i="18" s="1"/>
  <c r="H62" i="18"/>
  <c r="J62" i="18"/>
  <c r="L62" i="18"/>
  <c r="H30" i="18"/>
  <c r="J30" i="18"/>
  <c r="L30" i="18"/>
  <c r="H25" i="18"/>
  <c r="J25" i="18"/>
  <c r="L25" i="18"/>
  <c r="R65" i="18"/>
  <c r="J65" i="18"/>
  <c r="H65" i="18"/>
  <c r="L65" i="18"/>
  <c r="R101" i="18"/>
  <c r="H101" i="18"/>
  <c r="J101" i="18"/>
  <c r="L101" i="18"/>
  <c r="H69" i="18"/>
  <c r="J69" i="18"/>
  <c r="L69" i="18"/>
  <c r="T37" i="18"/>
  <c r="H37" i="18"/>
  <c r="L37" i="18"/>
  <c r="J37" i="18"/>
  <c r="L100" i="18"/>
  <c r="H100" i="18"/>
  <c r="J100" i="18"/>
  <c r="L68" i="18"/>
  <c r="H68" i="18"/>
  <c r="J68" i="18"/>
  <c r="L36" i="18"/>
  <c r="H36" i="18"/>
  <c r="J36" i="18"/>
  <c r="J99" i="18"/>
  <c r="L99" i="18"/>
  <c r="H99" i="18"/>
  <c r="L67" i="18"/>
  <c r="H67" i="18"/>
  <c r="J67" i="18"/>
  <c r="L35" i="18"/>
  <c r="H35" i="18"/>
  <c r="J35" i="18"/>
  <c r="J106" i="18"/>
  <c r="L106" i="18"/>
  <c r="H106" i="18"/>
  <c r="J74" i="18"/>
  <c r="L74" i="18"/>
  <c r="H74" i="18"/>
  <c r="J42" i="18"/>
  <c r="L42" i="18"/>
  <c r="H42" i="18"/>
  <c r="R17" i="18"/>
  <c r="R77" i="18"/>
  <c r="T89" i="18"/>
  <c r="R37" i="18"/>
  <c r="R45" i="18"/>
  <c r="T101" i="18"/>
  <c r="T102" i="18"/>
  <c r="R57" i="18"/>
  <c r="T46" i="18"/>
  <c r="R96" i="18"/>
  <c r="R41" i="18"/>
  <c r="R109" i="18"/>
  <c r="R102" i="18"/>
  <c r="T57" i="18"/>
  <c r="T96" i="18"/>
  <c r="T65" i="18"/>
  <c r="T109" i="18"/>
  <c r="R46" i="18"/>
  <c r="N96" i="18"/>
  <c r="T112" i="18"/>
  <c r="N92" i="18"/>
  <c r="N104" i="18"/>
  <c r="N57" i="18"/>
  <c r="N111" i="18"/>
  <c r="N53" i="18"/>
  <c r="N32" i="18"/>
  <c r="N27" i="18"/>
  <c r="N39" i="18"/>
  <c r="N63" i="18"/>
  <c r="N81" i="18"/>
  <c r="N26" i="18"/>
  <c r="N40" i="18"/>
  <c r="N54" i="18"/>
  <c r="N85" i="18"/>
  <c r="N41" i="18"/>
  <c r="N78" i="18"/>
  <c r="V80" i="18"/>
  <c r="V28" i="18"/>
  <c r="N124" i="18"/>
  <c r="N76" i="18"/>
  <c r="N47" i="18"/>
  <c r="N66" i="18"/>
  <c r="N123" i="18"/>
  <c r="N90" i="18"/>
  <c r="N122" i="18"/>
  <c r="N115" i="18"/>
  <c r="N83" i="18"/>
  <c r="N125" i="18"/>
  <c r="N98" i="18"/>
  <c r="N91" i="18"/>
  <c r="N84" i="18"/>
  <c r="N118" i="18"/>
  <c r="N45" i="18"/>
  <c r="N49" i="18"/>
  <c r="B6" i="53"/>
  <c r="K242" i="52"/>
  <c r="K241" i="52"/>
  <c r="K240" i="52"/>
  <c r="K239" i="52"/>
  <c r="K238" i="52"/>
  <c r="K237" i="52"/>
  <c r="K236" i="52"/>
  <c r="K235" i="52"/>
  <c r="K234" i="52"/>
  <c r="K233" i="52"/>
  <c r="K232" i="52"/>
  <c r="K231" i="52"/>
  <c r="K230" i="52"/>
  <c r="K229" i="52"/>
  <c r="K228" i="52"/>
  <c r="K227" i="52"/>
  <c r="K226" i="52"/>
  <c r="K225" i="52"/>
  <c r="K224" i="52"/>
  <c r="K223" i="52"/>
  <c r="K222" i="52"/>
  <c r="K221" i="52"/>
  <c r="K220" i="52"/>
  <c r="K219" i="52"/>
  <c r="K218" i="52"/>
  <c r="K217" i="52"/>
  <c r="K216" i="52"/>
  <c r="K215" i="52"/>
  <c r="K214" i="52"/>
  <c r="K213" i="52"/>
  <c r="K212" i="52"/>
  <c r="K211" i="52"/>
  <c r="K210" i="52"/>
  <c r="K209" i="52"/>
  <c r="K208" i="52"/>
  <c r="K207" i="52"/>
  <c r="K206" i="52"/>
  <c r="K205" i="52"/>
  <c r="K204" i="52"/>
  <c r="K203" i="52"/>
  <c r="K202" i="52"/>
  <c r="K201" i="52"/>
  <c r="K200" i="52"/>
  <c r="K199" i="52"/>
  <c r="K198" i="52"/>
  <c r="K197" i="52"/>
  <c r="K196" i="52"/>
  <c r="K195" i="52"/>
  <c r="K194" i="52"/>
  <c r="K193" i="52"/>
  <c r="K192" i="52"/>
  <c r="K191" i="52"/>
  <c r="K190" i="52"/>
  <c r="K189" i="52"/>
  <c r="K188" i="52"/>
  <c r="K187" i="52"/>
  <c r="K186" i="52"/>
  <c r="K185" i="52"/>
  <c r="K184" i="52"/>
  <c r="K183" i="52"/>
  <c r="K182" i="52"/>
  <c r="K181" i="52"/>
  <c r="K180" i="52"/>
  <c r="K179" i="52"/>
  <c r="K178" i="52"/>
  <c r="K177" i="52"/>
  <c r="K176" i="52"/>
  <c r="K175" i="52"/>
  <c r="K174" i="52"/>
  <c r="K173" i="52"/>
  <c r="K172" i="52"/>
  <c r="K171" i="52"/>
  <c r="K170" i="52"/>
  <c r="K169" i="52"/>
  <c r="K168" i="52"/>
  <c r="K167" i="52"/>
  <c r="K166" i="52"/>
  <c r="K165" i="52"/>
  <c r="K164" i="52"/>
  <c r="K163" i="52"/>
  <c r="K162" i="52"/>
  <c r="K161" i="52"/>
  <c r="K160" i="52"/>
  <c r="K159" i="52"/>
  <c r="K158" i="52"/>
  <c r="K157" i="52"/>
  <c r="K156" i="52"/>
  <c r="K155" i="52"/>
  <c r="K154" i="52"/>
  <c r="K153" i="52"/>
  <c r="K152" i="52"/>
  <c r="K151" i="52"/>
  <c r="K150" i="52"/>
  <c r="K149" i="52"/>
  <c r="K148" i="52"/>
  <c r="K147" i="52"/>
  <c r="K146" i="52"/>
  <c r="K145" i="52"/>
  <c r="K144" i="52"/>
  <c r="K143" i="52"/>
  <c r="K142" i="52"/>
  <c r="K141" i="52"/>
  <c r="K140" i="52"/>
  <c r="K139" i="52"/>
  <c r="K138" i="52"/>
  <c r="K137" i="52"/>
  <c r="K136" i="52"/>
  <c r="K135" i="52"/>
  <c r="K134" i="52"/>
  <c r="K133" i="52"/>
  <c r="K132" i="52"/>
  <c r="K131" i="52"/>
  <c r="K130" i="52"/>
  <c r="K129" i="52"/>
  <c r="K128" i="52"/>
  <c r="K127" i="52"/>
  <c r="K126" i="52"/>
  <c r="K125" i="52"/>
  <c r="K124" i="52"/>
  <c r="K123" i="52"/>
  <c r="K122" i="52"/>
  <c r="K121" i="52"/>
  <c r="K120" i="52"/>
  <c r="O18" i="51" s="1"/>
  <c r="AB17" i="2" s="1"/>
  <c r="K119" i="52"/>
  <c r="K118" i="52"/>
  <c r="K117" i="52"/>
  <c r="K116" i="52"/>
  <c r="K115" i="52"/>
  <c r="K114" i="52"/>
  <c r="K113" i="52"/>
  <c r="K112" i="52"/>
  <c r="K111" i="52"/>
  <c r="K110" i="52"/>
  <c r="K109" i="52"/>
  <c r="K108" i="52"/>
  <c r="K107" i="52"/>
  <c r="K106" i="52"/>
  <c r="K105" i="52"/>
  <c r="K104" i="52"/>
  <c r="K103" i="52"/>
  <c r="O20" i="51" s="1"/>
  <c r="AB19" i="2" s="1"/>
  <c r="AL19" i="2" s="1"/>
  <c r="K102" i="52"/>
  <c r="K101" i="52"/>
  <c r="K100" i="52"/>
  <c r="K99" i="52"/>
  <c r="K98" i="52"/>
  <c r="K97" i="52"/>
  <c r="K96" i="52"/>
  <c r="K95" i="52"/>
  <c r="K94" i="52"/>
  <c r="K93" i="52"/>
  <c r="K92" i="52"/>
  <c r="K91" i="52"/>
  <c r="K90" i="52"/>
  <c r="O21" i="51" s="1"/>
  <c r="AB20" i="2" s="1"/>
  <c r="K89" i="52"/>
  <c r="K88" i="52"/>
  <c r="K87" i="52"/>
  <c r="K86" i="52"/>
  <c r="K85" i="52"/>
  <c r="K84" i="52"/>
  <c r="K83" i="52"/>
  <c r="K82" i="52"/>
  <c r="K81" i="52"/>
  <c r="K80" i="52"/>
  <c r="K79" i="52"/>
  <c r="K78" i="52"/>
  <c r="K77" i="52"/>
  <c r="K76" i="52"/>
  <c r="K75" i="52"/>
  <c r="K74" i="52"/>
  <c r="O22" i="51" s="1"/>
  <c r="AB22" i="2" s="1"/>
  <c r="K73" i="52"/>
  <c r="K72" i="52"/>
  <c r="K71" i="52"/>
  <c r="K70" i="52"/>
  <c r="K69" i="52"/>
  <c r="K68" i="52"/>
  <c r="K67" i="52"/>
  <c r="O28" i="51" s="1"/>
  <c r="AB27" i="2" s="1"/>
  <c r="K66" i="52"/>
  <c r="K65" i="52"/>
  <c r="K64" i="52"/>
  <c r="K63" i="52"/>
  <c r="K62" i="52"/>
  <c r="O17" i="51" s="1"/>
  <c r="AB16" i="2" s="1"/>
  <c r="K61" i="52"/>
  <c r="K60" i="52"/>
  <c r="K59" i="52"/>
  <c r="K58" i="52"/>
  <c r="K57" i="52"/>
  <c r="K56" i="52"/>
  <c r="K55" i="52"/>
  <c r="O27" i="51" s="1"/>
  <c r="AB26" i="2" s="1"/>
  <c r="K54" i="52"/>
  <c r="K53" i="52"/>
  <c r="K52" i="52"/>
  <c r="K51" i="52"/>
  <c r="K50" i="52"/>
  <c r="K49" i="52"/>
  <c r="K48" i="52"/>
  <c r="K47" i="52"/>
  <c r="K46" i="52"/>
  <c r="K45" i="52"/>
  <c r="K44" i="52"/>
  <c r="K43" i="52"/>
  <c r="K42" i="52"/>
  <c r="K41" i="52"/>
  <c r="K40" i="52"/>
  <c r="K39" i="52"/>
  <c r="K38" i="52"/>
  <c r="K37" i="52"/>
  <c r="K36" i="52"/>
  <c r="K35" i="52"/>
  <c r="K34" i="52"/>
  <c r="K33" i="52"/>
  <c r="K32" i="52"/>
  <c r="K31" i="52"/>
  <c r="K30" i="52"/>
  <c r="K29" i="52"/>
  <c r="O16" i="51" s="1"/>
  <c r="AB15" i="2" s="1"/>
  <c r="K28" i="52"/>
  <c r="K27" i="52"/>
  <c r="K26" i="52"/>
  <c r="K25" i="52"/>
  <c r="K24" i="52"/>
  <c r="K23" i="52"/>
  <c r="K22" i="52"/>
  <c r="K21" i="52"/>
  <c r="K20" i="52"/>
  <c r="K19" i="52"/>
  <c r="O26" i="51" s="1"/>
  <c r="AB25" i="2" s="1"/>
  <c r="K18" i="52"/>
  <c r="K17" i="52"/>
  <c r="K16" i="52"/>
  <c r="K15" i="52"/>
  <c r="K14" i="52"/>
  <c r="K13" i="52"/>
  <c r="K12" i="52"/>
  <c r="K11" i="52"/>
  <c r="K10" i="52"/>
  <c r="K9" i="52"/>
  <c r="K8" i="52"/>
  <c r="K7" i="52"/>
  <c r="K6" i="52"/>
  <c r="K5" i="52"/>
  <c r="K4" i="52"/>
  <c r="K3" i="52"/>
  <c r="K2" i="52"/>
  <c r="O15" i="51" s="1"/>
  <c r="N97" i="18" l="1"/>
  <c r="O19" i="51"/>
  <c r="AB18" i="2" s="1"/>
  <c r="AB14" i="2"/>
  <c r="N75" i="18"/>
  <c r="N70" i="18"/>
  <c r="N105" i="18"/>
  <c r="N109" i="18"/>
  <c r="N60" i="18"/>
  <c r="N117" i="18"/>
  <c r="N6" i="53"/>
  <c r="N74" i="18"/>
  <c r="N22" i="18"/>
  <c r="N59" i="18"/>
  <c r="N113" i="18"/>
  <c r="N25" i="18"/>
  <c r="N48" i="18"/>
  <c r="N38" i="18"/>
  <c r="N33" i="18"/>
  <c r="N64" i="18"/>
  <c r="N51" i="18"/>
  <c r="N52" i="18"/>
  <c r="N21" i="18"/>
  <c r="N110" i="18"/>
  <c r="N103" i="18"/>
  <c r="N29" i="18"/>
  <c r="N93" i="18"/>
  <c r="N89" i="18"/>
  <c r="N67" i="18"/>
  <c r="N30" i="18"/>
  <c r="N18" i="18"/>
  <c r="N36" i="18"/>
  <c r="N99" i="18"/>
  <c r="N100" i="18"/>
  <c r="N69" i="18"/>
  <c r="N62" i="18"/>
  <c r="N16" i="18"/>
  <c r="N50" i="18"/>
  <c r="N43" i="18"/>
  <c r="N107" i="18"/>
  <c r="N31" i="18"/>
  <c r="N58" i="18"/>
  <c r="N20" i="18"/>
  <c r="N17" i="18"/>
  <c r="N71" i="18"/>
  <c r="N73" i="18"/>
  <c r="N34" i="18"/>
  <c r="N28" i="18"/>
  <c r="N86" i="18"/>
  <c r="N79" i="18"/>
  <c r="N72" i="18"/>
  <c r="N119" i="18"/>
  <c r="N121" i="18"/>
  <c r="N68" i="18"/>
  <c r="N87" i="18"/>
  <c r="N114" i="18"/>
  <c r="N108" i="18"/>
  <c r="N77" i="18"/>
  <c r="N95" i="18"/>
  <c r="N88" i="18"/>
  <c r="N46" i="18"/>
  <c r="N19" i="18"/>
  <c r="N102" i="18"/>
  <c r="N116" i="18"/>
  <c r="N42" i="18"/>
  <c r="N101" i="18"/>
  <c r="N82" i="18"/>
  <c r="N35" i="18"/>
  <c r="N55" i="18"/>
  <c r="N112" i="18"/>
  <c r="N37" i="18"/>
  <c r="N65" i="18"/>
  <c r="N23" i="18"/>
  <c r="N80" i="18"/>
  <c r="N106" i="18"/>
  <c r="N2" i="53"/>
  <c r="O12" i="51" s="1"/>
  <c r="AB40" i="2" s="1"/>
  <c r="O14" i="51"/>
  <c r="AB42" i="2" s="1"/>
  <c r="AL42" i="2" s="1"/>
  <c r="F42" i="2" s="1"/>
  <c r="U28" i="51"/>
  <c r="Z27" i="2" s="1"/>
  <c r="AL27" i="2" s="1"/>
  <c r="U27" i="51"/>
  <c r="Z26" i="2" s="1"/>
  <c r="AL26" i="2" s="1"/>
  <c r="U26" i="51"/>
  <c r="Z25" i="2" s="1"/>
  <c r="AL25" i="2" s="1"/>
  <c r="U23" i="51"/>
  <c r="Z23" i="2" s="1"/>
  <c r="AL23" i="2" s="1"/>
  <c r="U21" i="51"/>
  <c r="Z20" i="2" s="1"/>
  <c r="AL20" i="2" s="1"/>
  <c r="U19" i="51"/>
  <c r="Z18" i="2" s="1"/>
  <c r="AL18" i="2" s="1"/>
  <c r="U18" i="51"/>
  <c r="Z17" i="2" s="1"/>
  <c r="AL17" i="2" s="1"/>
  <c r="U17" i="51"/>
  <c r="Z16" i="2" s="1"/>
  <c r="AL16" i="2" s="1"/>
  <c r="U16" i="51"/>
  <c r="Z15" i="2" s="1"/>
  <c r="AL15" i="2" s="1"/>
  <c r="U15" i="51"/>
  <c r="Z14" i="2" s="1"/>
  <c r="U13" i="51"/>
  <c r="Z41" i="2" s="1"/>
  <c r="U12" i="51"/>
  <c r="Z40" i="2" s="1"/>
  <c r="U11" i="51"/>
  <c r="Z39" i="2" s="1"/>
  <c r="AL39" i="2" s="1"/>
  <c r="F39" i="2" s="1"/>
  <c r="U10" i="51"/>
  <c r="Z38" i="2" s="1"/>
  <c r="AL38" i="2" s="1"/>
  <c r="F38" i="2" s="1"/>
  <c r="U9" i="51"/>
  <c r="Z37" i="2" s="1"/>
  <c r="AL37" i="2" s="1"/>
  <c r="F37" i="2" s="1"/>
  <c r="U8" i="51"/>
  <c r="Z36" i="2" s="1"/>
  <c r="AL36" i="2" s="1"/>
  <c r="F36" i="2" s="1"/>
  <c r="U5" i="51"/>
  <c r="Z33" i="2" s="1"/>
  <c r="AL33" i="2" s="1"/>
  <c r="F33" i="2" s="1"/>
  <c r="U4" i="51"/>
  <c r="Z32" i="2" s="1"/>
  <c r="U3" i="51"/>
  <c r="Z31" i="2" s="1"/>
  <c r="AL31" i="2" s="1"/>
  <c r="F31" i="2" s="1"/>
  <c r="U2" i="51"/>
  <c r="Z30" i="2" s="1"/>
  <c r="AL30" i="2" s="1"/>
  <c r="J31" i="2" l="1"/>
  <c r="J64" i="2" s="1"/>
  <c r="T31" i="2"/>
  <c r="T64" i="2" s="1"/>
  <c r="R31" i="2"/>
  <c r="H31" i="2"/>
  <c r="H64" i="2" s="1"/>
  <c r="F64" i="2"/>
  <c r="T33" i="2"/>
  <c r="T66" i="2" s="1"/>
  <c r="J33" i="2"/>
  <c r="J66" i="2" s="1"/>
  <c r="R33" i="2"/>
  <c r="H33" i="2"/>
  <c r="H66" i="2" s="1"/>
  <c r="F66" i="2"/>
  <c r="R36" i="2"/>
  <c r="T36" i="2"/>
  <c r="T69" i="2" s="1"/>
  <c r="J36" i="2"/>
  <c r="J69" i="2" s="1"/>
  <c r="H36" i="2"/>
  <c r="H69" i="2" s="1"/>
  <c r="F69" i="2"/>
  <c r="F70" i="2"/>
  <c r="T37" i="2"/>
  <c r="T70" i="2" s="1"/>
  <c r="R37" i="2"/>
  <c r="J37" i="2"/>
  <c r="J70" i="2" s="1"/>
  <c r="H37" i="2"/>
  <c r="H70" i="2" s="1"/>
  <c r="H38" i="2"/>
  <c r="H71" i="2" s="1"/>
  <c r="J38" i="2"/>
  <c r="J71" i="2" s="1"/>
  <c r="R38" i="2"/>
  <c r="T38" i="2"/>
  <c r="T71" i="2" s="1"/>
  <c r="F71" i="2"/>
  <c r="J39" i="2"/>
  <c r="J72" i="2" s="1"/>
  <c r="T39" i="2"/>
  <c r="T72" i="2" s="1"/>
  <c r="H39" i="2"/>
  <c r="H72" i="2" s="1"/>
  <c r="R39" i="2"/>
  <c r="F72" i="2"/>
  <c r="AL40" i="2"/>
  <c r="F40" i="2" s="1"/>
  <c r="H40" i="2" s="1"/>
  <c r="H73" i="2" s="1"/>
  <c r="F75" i="2"/>
  <c r="H42" i="2"/>
  <c r="H75" i="2" s="1"/>
  <c r="R42" i="2"/>
  <c r="T42" i="2"/>
  <c r="T75" i="2" s="1"/>
  <c r="J42" i="2"/>
  <c r="J75" i="2" s="1"/>
  <c r="AL48" i="2"/>
  <c r="AL47" i="2"/>
  <c r="U22" i="51"/>
  <c r="Z22" i="2" s="1"/>
  <c r="AL22" i="2" s="1"/>
  <c r="J40" i="2" l="1"/>
  <c r="J73" i="2" s="1"/>
  <c r="F73" i="2"/>
  <c r="R40" i="2"/>
  <c r="T40" i="2"/>
  <c r="T73" i="2" s="1"/>
  <c r="R72" i="2"/>
  <c r="V72" i="2" s="1"/>
  <c r="V39" i="2"/>
  <c r="R71" i="2"/>
  <c r="V71" i="2" s="1"/>
  <c r="V38" i="2"/>
  <c r="R70" i="2"/>
  <c r="V70" i="2" s="1"/>
  <c r="V37" i="2"/>
  <c r="R69" i="2"/>
  <c r="V69" i="2" s="1"/>
  <c r="V36" i="2"/>
  <c r="R66" i="2"/>
  <c r="V66" i="2" s="1"/>
  <c r="V33" i="2"/>
  <c r="R64" i="2"/>
  <c r="V64" i="2" s="1"/>
  <c r="V31" i="2"/>
  <c r="R73" i="2"/>
  <c r="R75" i="2"/>
  <c r="V75" i="2" s="1"/>
  <c r="V42" i="2"/>
  <c r="R22" i="51"/>
  <c r="V73" i="2" l="1"/>
  <c r="V40" i="2"/>
  <c r="F22" i="2"/>
  <c r="F57" i="2" s="1"/>
  <c r="H22" i="2" l="1"/>
  <c r="H57" i="2" s="1"/>
  <c r="J22" i="2"/>
  <c r="J57" i="2" s="1"/>
  <c r="R22" i="2"/>
  <c r="R57" i="2" s="1"/>
  <c r="T22" i="2"/>
  <c r="T57" i="2" s="1"/>
  <c r="V57" i="2" l="1"/>
  <c r="H88" i="2"/>
  <c r="AL14" i="2"/>
  <c r="E88" i="2"/>
  <c r="F23" i="2" l="1"/>
  <c r="F58" i="2" s="1"/>
  <c r="F18" i="2"/>
  <c r="F53" i="2" s="1"/>
  <c r="F30" i="2"/>
  <c r="F21" i="2"/>
  <c r="F56" i="2" s="1"/>
  <c r="F17" i="2"/>
  <c r="F52" i="2" s="1"/>
  <c r="F26" i="2"/>
  <c r="F61" i="2" s="1"/>
  <c r="F25" i="2"/>
  <c r="F60" i="2" s="1"/>
  <c r="F20" i="2"/>
  <c r="F55" i="2" s="1"/>
  <c r="F16" i="2"/>
  <c r="F51" i="2" s="1"/>
  <c r="F27" i="2"/>
  <c r="F62" i="2" s="1"/>
  <c r="F19" i="2"/>
  <c r="F54" i="2" s="1"/>
  <c r="F15" i="2"/>
  <c r="F50" i="2" s="1"/>
  <c r="P88" i="2"/>
  <c r="L88" i="2"/>
  <c r="H23" i="2" l="1"/>
  <c r="H58" i="2" s="1"/>
  <c r="J23" i="2"/>
  <c r="J58" i="2" s="1"/>
  <c r="H17" i="2"/>
  <c r="H52" i="2" s="1"/>
  <c r="J17" i="2"/>
  <c r="J52" i="2" s="1"/>
  <c r="H19" i="2"/>
  <c r="H54" i="2" s="1"/>
  <c r="J19" i="2"/>
  <c r="J54" i="2" s="1"/>
  <c r="H21" i="2"/>
  <c r="H56" i="2" s="1"/>
  <c r="J21" i="2"/>
  <c r="J56" i="2" s="1"/>
  <c r="H16" i="2"/>
  <c r="H51" i="2" s="1"/>
  <c r="J16" i="2"/>
  <c r="J51" i="2" s="1"/>
  <c r="H30" i="2"/>
  <c r="J30" i="2"/>
  <c r="H20" i="2"/>
  <c r="H55" i="2" s="1"/>
  <c r="J20" i="2"/>
  <c r="J55" i="2" s="1"/>
  <c r="H15" i="2"/>
  <c r="H50" i="2" s="1"/>
  <c r="J15" i="2"/>
  <c r="J50" i="2" s="1"/>
  <c r="H26" i="2"/>
  <c r="H61" i="2" s="1"/>
  <c r="J26" i="2"/>
  <c r="J61" i="2" s="1"/>
  <c r="H27" i="2"/>
  <c r="H62" i="2" s="1"/>
  <c r="J27" i="2"/>
  <c r="J62" i="2" s="1"/>
  <c r="H25" i="2"/>
  <c r="H60" i="2" s="1"/>
  <c r="J25" i="2"/>
  <c r="J60" i="2" s="1"/>
  <c r="H18" i="2"/>
  <c r="H53" i="2" s="1"/>
  <c r="J18" i="2"/>
  <c r="J53" i="2" s="1"/>
  <c r="R26" i="2"/>
  <c r="R61" i="2" s="1"/>
  <c r="T26" i="2"/>
  <c r="T61" i="2" s="1"/>
  <c r="T27" i="2"/>
  <c r="T62" i="2" s="1"/>
  <c r="R27" i="2"/>
  <c r="R62" i="2" s="1"/>
  <c r="V62" i="2" l="1"/>
  <c r="V61" i="2"/>
  <c r="N15" i="18"/>
  <c r="J63" i="2" l="1"/>
  <c r="R18" i="2" l="1"/>
  <c r="R53" i="2" s="1"/>
  <c r="R23" i="2"/>
  <c r="R58" i="2" s="1"/>
  <c r="T30" i="2"/>
  <c r="T63" i="2" s="1"/>
  <c r="R21" i="2"/>
  <c r="R56" i="2" s="1"/>
  <c r="T20" i="2"/>
  <c r="T55" i="2" s="1"/>
  <c r="T16" i="2"/>
  <c r="T51" i="2" s="1"/>
  <c r="T25" i="2"/>
  <c r="T60" i="2" s="1"/>
  <c r="R30" i="2"/>
  <c r="R25" i="2"/>
  <c r="R60" i="2" s="1"/>
  <c r="R20" i="2"/>
  <c r="R55" i="2" s="1"/>
  <c r="T19" i="2"/>
  <c r="T54" i="2" s="1"/>
  <c r="R16" i="2"/>
  <c r="R51" i="2" s="1"/>
  <c r="T15" i="2"/>
  <c r="T50" i="2" s="1"/>
  <c r="R17" i="2"/>
  <c r="R52" i="2" s="1"/>
  <c r="T23" i="2"/>
  <c r="T58" i="2" s="1"/>
  <c r="R19" i="2"/>
  <c r="R54" i="2" s="1"/>
  <c r="T18" i="2"/>
  <c r="T53" i="2" s="1"/>
  <c r="R15" i="2"/>
  <c r="R50" i="2" s="1"/>
  <c r="T21" i="2"/>
  <c r="T56" i="2" s="1"/>
  <c r="T17" i="2"/>
  <c r="T52" i="2" s="1"/>
  <c r="F63" i="2"/>
  <c r="V52" i="2" l="1"/>
  <c r="V56" i="2"/>
  <c r="V51" i="2"/>
  <c r="V55" i="2"/>
  <c r="V60" i="2"/>
  <c r="V58" i="2"/>
  <c r="V50" i="2"/>
  <c r="V54" i="2"/>
  <c r="V53" i="2"/>
  <c r="H63" i="2"/>
  <c r="R63" i="2"/>
  <c r="F14" i="2" l="1"/>
  <c r="H14" i="2" l="1"/>
  <c r="J14" i="2"/>
  <c r="J49" i="2" s="1"/>
  <c r="T14" i="2"/>
  <c r="R14" i="2"/>
  <c r="F49" i="2"/>
  <c r="R49" i="2" l="1"/>
  <c r="T49" i="2"/>
  <c r="H49" i="2"/>
  <c r="A1" i="18" l="1"/>
  <c r="A3" i="18"/>
  <c r="G11" i="5" l="1"/>
  <c r="G12" i="5" l="1"/>
  <c r="G13" i="5"/>
  <c r="G14" i="5"/>
  <c r="G10" i="5"/>
  <c r="J126" i="18" l="1"/>
  <c r="L126" i="18" l="1"/>
  <c r="F126" i="18"/>
  <c r="F129" i="18" s="1"/>
  <c r="H126" i="18" l="1"/>
  <c r="R126" i="18"/>
  <c r="T126" i="18"/>
  <c r="N126" i="18" l="1"/>
  <c r="A3" i="5" l="1"/>
  <c r="A1" i="5" l="1"/>
  <c r="I10" i="5" l="1"/>
  <c r="I9" i="5"/>
  <c r="H11" i="2"/>
  <c r="I11" i="5" l="1"/>
  <c r="N129" i="18" l="1"/>
  <c r="H83" i="2" l="1"/>
  <c r="H85" i="2" s="1"/>
  <c r="J83" i="2"/>
  <c r="I12" i="5"/>
  <c r="J85" i="2" l="1"/>
  <c r="N83" i="2"/>
  <c r="L83" i="2"/>
  <c r="I13" i="5"/>
  <c r="L85" i="2" l="1"/>
  <c r="N85" i="2"/>
  <c r="H86" i="2"/>
  <c r="H90" i="2" s="1"/>
  <c r="R83" i="2"/>
  <c r="P83" i="2"/>
  <c r="J86" i="2"/>
  <c r="J90" i="2" s="1"/>
  <c r="D11" i="19" s="1"/>
  <c r="I14" i="5"/>
  <c r="I19" i="5" s="1"/>
  <c r="P122" i="18" l="1"/>
  <c r="V122" i="18" s="1"/>
  <c r="P58" i="18"/>
  <c r="V58" i="18" s="1"/>
  <c r="P99" i="18"/>
  <c r="V99" i="18" s="1"/>
  <c r="P27" i="18"/>
  <c r="V27" i="18" s="1"/>
  <c r="P73" i="18"/>
  <c r="V73" i="18" s="1"/>
  <c r="P48" i="18"/>
  <c r="V48" i="18" s="1"/>
  <c r="P103" i="18"/>
  <c r="V103" i="18" s="1"/>
  <c r="P39" i="18"/>
  <c r="V39" i="18" s="1"/>
  <c r="P78" i="18"/>
  <c r="V78" i="18" s="1"/>
  <c r="P117" i="18"/>
  <c r="V117" i="18" s="1"/>
  <c r="P53" i="18"/>
  <c r="V53" i="18" s="1"/>
  <c r="P100" i="18"/>
  <c r="V100" i="18" s="1"/>
  <c r="P36" i="18"/>
  <c r="V36" i="18" s="1"/>
  <c r="P114" i="18"/>
  <c r="V114" i="18" s="1"/>
  <c r="P50" i="18"/>
  <c r="V50" i="18" s="1"/>
  <c r="P91" i="18"/>
  <c r="V91" i="18" s="1"/>
  <c r="P19" i="18"/>
  <c r="V19" i="18" s="1"/>
  <c r="P65" i="18"/>
  <c r="V65" i="18" s="1"/>
  <c r="P120" i="18"/>
  <c r="V120" i="18" s="1"/>
  <c r="P40" i="18"/>
  <c r="V40" i="18" s="1"/>
  <c r="P95" i="18"/>
  <c r="V95" i="18" s="1"/>
  <c r="P31" i="18"/>
  <c r="V31" i="18" s="1"/>
  <c r="P70" i="18"/>
  <c r="V70" i="18" s="1"/>
  <c r="P109" i="18"/>
  <c r="V109" i="18" s="1"/>
  <c r="P45" i="18"/>
  <c r="V45" i="18" s="1"/>
  <c r="P92" i="18"/>
  <c r="V92" i="18" s="1"/>
  <c r="P20" i="18"/>
  <c r="V20" i="18" s="1"/>
  <c r="P106" i="18"/>
  <c r="V106" i="18" s="1"/>
  <c r="P42" i="18"/>
  <c r="V42" i="18" s="1"/>
  <c r="P83" i="18"/>
  <c r="V83" i="18" s="1"/>
  <c r="P121" i="18"/>
  <c r="V121" i="18" s="1"/>
  <c r="P57" i="18"/>
  <c r="V57" i="18" s="1"/>
  <c r="P112" i="18"/>
  <c r="V112" i="18" s="1"/>
  <c r="P32" i="18"/>
  <c r="V32" i="18" s="1"/>
  <c r="P87" i="18"/>
  <c r="V87" i="18" s="1"/>
  <c r="P23" i="18"/>
  <c r="V23" i="18" s="1"/>
  <c r="P62" i="18"/>
  <c r="V62" i="18" s="1"/>
  <c r="P101" i="18"/>
  <c r="V101" i="18" s="1"/>
  <c r="P37" i="18"/>
  <c r="V37" i="18" s="1"/>
  <c r="P84" i="18"/>
  <c r="V84" i="18" s="1"/>
  <c r="P102" i="18"/>
  <c r="V102" i="18" s="1"/>
  <c r="P60" i="18"/>
  <c r="V60" i="18" s="1"/>
  <c r="P111" i="18"/>
  <c r="V111" i="18" s="1"/>
  <c r="P108" i="18"/>
  <c r="V108" i="18" s="1"/>
  <c r="P98" i="18"/>
  <c r="V98" i="18" s="1"/>
  <c r="P34" i="18"/>
  <c r="V34" i="18" s="1"/>
  <c r="P75" i="18"/>
  <c r="V75" i="18" s="1"/>
  <c r="P113" i="18"/>
  <c r="V113" i="18" s="1"/>
  <c r="P49" i="18"/>
  <c r="V49" i="18" s="1"/>
  <c r="P104" i="18"/>
  <c r="V104" i="18" s="1"/>
  <c r="P24" i="18"/>
  <c r="V24" i="18" s="1"/>
  <c r="P79" i="18"/>
  <c r="V79" i="18" s="1"/>
  <c r="P15" i="18"/>
  <c r="V15" i="18" s="1"/>
  <c r="P46" i="18"/>
  <c r="V46" i="18" s="1"/>
  <c r="P93" i="18"/>
  <c r="V93" i="18" s="1"/>
  <c r="P29" i="18"/>
  <c r="V29" i="18" s="1"/>
  <c r="P76" i="18"/>
  <c r="V76" i="18" s="1"/>
  <c r="P77" i="18"/>
  <c r="V77" i="18" s="1"/>
  <c r="P118" i="18"/>
  <c r="V118" i="18" s="1"/>
  <c r="P56" i="18"/>
  <c r="V56" i="18" s="1"/>
  <c r="P44" i="18"/>
  <c r="V44" i="18" s="1"/>
  <c r="P90" i="18"/>
  <c r="V90" i="18" s="1"/>
  <c r="P26" i="18"/>
  <c r="V26" i="18" s="1"/>
  <c r="P59" i="18"/>
  <c r="V59" i="18" s="1"/>
  <c r="P105" i="18"/>
  <c r="V105" i="18" s="1"/>
  <c r="P41" i="18"/>
  <c r="V41" i="18" s="1"/>
  <c r="P96" i="18"/>
  <c r="V96" i="18" s="1"/>
  <c r="P16" i="18"/>
  <c r="V16" i="18" s="1"/>
  <c r="P71" i="18"/>
  <c r="V71" i="18" s="1"/>
  <c r="P110" i="18"/>
  <c r="V110" i="18" s="1"/>
  <c r="P38" i="18"/>
  <c r="V38" i="18" s="1"/>
  <c r="P85" i="18"/>
  <c r="V85" i="18" s="1"/>
  <c r="P21" i="18"/>
  <c r="V21" i="18" s="1"/>
  <c r="P68" i="18"/>
  <c r="V68" i="18" s="1"/>
  <c r="P54" i="18"/>
  <c r="V54" i="18" s="1"/>
  <c r="P82" i="18"/>
  <c r="V82" i="18" s="1"/>
  <c r="P18" i="18"/>
  <c r="V18" i="18" s="1"/>
  <c r="P51" i="18"/>
  <c r="V51" i="18" s="1"/>
  <c r="P97" i="18"/>
  <c r="V97" i="18" s="1"/>
  <c r="P33" i="18"/>
  <c r="V33" i="18" s="1"/>
  <c r="P88" i="18"/>
  <c r="V88" i="18" s="1"/>
  <c r="P63" i="18"/>
  <c r="V63" i="18" s="1"/>
  <c r="P30" i="18"/>
  <c r="V30" i="18" s="1"/>
  <c r="P124" i="18"/>
  <c r="V124" i="18" s="1"/>
  <c r="P86" i="18"/>
  <c r="V86" i="18" s="1"/>
  <c r="P61" i="18"/>
  <c r="V61" i="18" s="1"/>
  <c r="P74" i="18"/>
  <c r="V74" i="18" s="1"/>
  <c r="P115" i="18"/>
  <c r="V115" i="18" s="1"/>
  <c r="P43" i="18"/>
  <c r="V43" i="18" s="1"/>
  <c r="P89" i="18"/>
  <c r="V89" i="18" s="1"/>
  <c r="P25" i="18"/>
  <c r="V25" i="18" s="1"/>
  <c r="P72" i="18"/>
  <c r="V72" i="18" s="1"/>
  <c r="P119" i="18"/>
  <c r="V119" i="18" s="1"/>
  <c r="P55" i="18"/>
  <c r="V55" i="18" s="1"/>
  <c r="P94" i="18"/>
  <c r="V94" i="18" s="1"/>
  <c r="P22" i="18"/>
  <c r="V22" i="18" s="1"/>
  <c r="P69" i="18"/>
  <c r="V69" i="18" s="1"/>
  <c r="P116" i="18"/>
  <c r="V116" i="18" s="1"/>
  <c r="P52" i="18"/>
  <c r="V52" i="18" s="1"/>
  <c r="P66" i="18"/>
  <c r="V66" i="18" s="1"/>
  <c r="P107" i="18"/>
  <c r="V107" i="18" s="1"/>
  <c r="P35" i="18"/>
  <c r="V35" i="18" s="1"/>
  <c r="P81" i="18"/>
  <c r="V81" i="18" s="1"/>
  <c r="P17" i="18"/>
  <c r="V17" i="18" s="1"/>
  <c r="P47" i="18"/>
  <c r="V47" i="18" s="1"/>
  <c r="P125" i="18"/>
  <c r="V125" i="18" s="1"/>
  <c r="V22" i="2"/>
  <c r="C11" i="19"/>
  <c r="V26" i="2" l="1"/>
  <c r="V27" i="2"/>
  <c r="V15" i="2"/>
  <c r="V25" i="2"/>
  <c r="V21" i="2"/>
  <c r="V20" i="2"/>
  <c r="P63" i="2"/>
  <c r="V63" i="2" s="1"/>
  <c r="V30" i="2"/>
  <c r="V17" i="2"/>
  <c r="V18" i="2"/>
  <c r="V16" i="2"/>
  <c r="V23" i="2"/>
  <c r="V19" i="2"/>
  <c r="P49" i="2"/>
  <c r="V14" i="2"/>
  <c r="P44" i="2"/>
  <c r="V49" i="2" l="1"/>
  <c r="P77" i="2"/>
  <c r="P126" i="18"/>
  <c r="V126" i="18"/>
  <c r="V129" i="18" s="1"/>
  <c r="P85" i="2" s="1"/>
  <c r="R85" i="2" l="1"/>
  <c r="AL49" i="2" l="1"/>
  <c r="AM47" i="2" s="1"/>
  <c r="B5" i="54" s="1"/>
  <c r="AM48" i="2" l="1"/>
  <c r="B4" i="54" s="1"/>
  <c r="D4" i="53" s="1"/>
  <c r="G5" i="53"/>
  <c r="H5" i="53"/>
  <c r="I5" i="53"/>
  <c r="B5" i="53"/>
  <c r="J5" i="53"/>
  <c r="C5" i="53"/>
  <c r="K5" i="53"/>
  <c r="D5" i="53"/>
  <c r="L5" i="53"/>
  <c r="E5" i="53"/>
  <c r="M5" i="53"/>
  <c r="F5" i="53"/>
  <c r="H4" i="53" l="1"/>
  <c r="H7" i="53" s="1"/>
  <c r="G4" i="53"/>
  <c r="G7" i="53" s="1"/>
  <c r="B6" i="54"/>
  <c r="F4" i="53"/>
  <c r="M4" i="53"/>
  <c r="M7" i="53" s="1"/>
  <c r="C4" i="53"/>
  <c r="C7" i="53" s="1"/>
  <c r="E4" i="53"/>
  <c r="E7" i="53" s="1"/>
  <c r="I4" i="53"/>
  <c r="I7" i="53" s="1"/>
  <c r="K4" i="53"/>
  <c r="K7" i="53" s="1"/>
  <c r="J4" i="53"/>
  <c r="J7" i="53" s="1"/>
  <c r="L4" i="53"/>
  <c r="L7" i="53" s="1"/>
  <c r="B4" i="53"/>
  <c r="B7" i="53" s="1"/>
  <c r="F7" i="53"/>
  <c r="N5" i="53"/>
  <c r="D7" i="53"/>
  <c r="N4" i="53" l="1"/>
  <c r="O13" i="51" s="1"/>
  <c r="AB41" i="2" s="1"/>
  <c r="AL41" i="2" s="1"/>
  <c r="F41" i="2" s="1"/>
  <c r="O4" i="51"/>
  <c r="AB32" i="2" l="1"/>
  <c r="AL32" i="2" s="1"/>
  <c r="F32" i="2" s="1"/>
  <c r="T32" i="2" s="1"/>
  <c r="T65" i="2" s="1"/>
  <c r="F74" i="2"/>
  <c r="T41" i="2"/>
  <c r="H41" i="2"/>
  <c r="H74" i="2" s="1"/>
  <c r="J41" i="2"/>
  <c r="J74" i="2" s="1"/>
  <c r="R41" i="2"/>
  <c r="R74" i="2" s="1"/>
  <c r="N7" i="53"/>
  <c r="R32" i="2" l="1"/>
  <c r="F65" i="2"/>
  <c r="J32" i="2"/>
  <c r="J65" i="2" s="1"/>
  <c r="H32" i="2"/>
  <c r="H65" i="2" s="1"/>
  <c r="V41" i="2"/>
  <c r="T74" i="2"/>
  <c r="V74" i="2" s="1"/>
  <c r="V32" i="2"/>
  <c r="R65" i="2"/>
  <c r="V65" i="2" s="1"/>
  <c r="Z24" i="2"/>
  <c r="AL24" i="2" s="1"/>
  <c r="F24" i="2" l="1"/>
  <c r="F59" i="2" s="1"/>
  <c r="F77" i="2" s="1"/>
  <c r="AL44" i="2"/>
  <c r="H24" i="2" l="1"/>
  <c r="H59" i="2" s="1"/>
  <c r="H77" i="2" s="1"/>
  <c r="J24" i="2"/>
  <c r="J59" i="2" s="1"/>
  <c r="J77" i="2" s="1"/>
  <c r="R24" i="2"/>
  <c r="R59" i="2" s="1"/>
  <c r="T24" i="2"/>
  <c r="T59" i="2" s="1"/>
  <c r="T77" i="2" s="1"/>
  <c r="F44" i="2"/>
  <c r="V59" i="2" l="1"/>
  <c r="V77" i="2" s="1"/>
  <c r="R77" i="2"/>
  <c r="J44" i="2"/>
  <c r="E84" i="2"/>
  <c r="E86" i="2" s="1"/>
  <c r="E90" i="2" s="1"/>
  <c r="T44" i="2"/>
  <c r="H44" i="2"/>
  <c r="R44" i="2"/>
  <c r="V24" i="2"/>
  <c r="V44" i="2" s="1"/>
  <c r="C10" i="19" l="1"/>
  <c r="F84" i="2"/>
  <c r="F86" i="2" s="1"/>
  <c r="F90" i="2" s="1"/>
  <c r="D10" i="19" s="1"/>
  <c r="P84" i="2" l="1"/>
  <c r="P86" i="2" s="1"/>
  <c r="P90" i="2" s="1"/>
  <c r="C13" i="19" l="1"/>
  <c r="R84" i="2"/>
  <c r="R86" i="2" s="1"/>
  <c r="R90" i="2" s="1"/>
  <c r="D13" i="19" s="1"/>
  <c r="R25" i="51"/>
  <c r="R31" i="51" s="1"/>
  <c r="V3" i="55" l="1"/>
  <c r="V9" i="55" l="1"/>
  <c r="V6" i="55"/>
  <c r="V5" i="55"/>
  <c r="V2" i="55"/>
  <c r="V10" i="55"/>
  <c r="V105" i="55"/>
  <c r="V7" i="55"/>
  <c r="V8" i="55"/>
  <c r="C12" i="19"/>
  <c r="D12" i="19"/>
  <c r="C14" i="19"/>
  <c r="D14" i="19"/>
  <c r="L14" i="2"/>
  <c r="N14" i="2"/>
  <c r="L15" i="2"/>
  <c r="N15" i="2"/>
  <c r="L16" i="2"/>
  <c r="N16" i="2"/>
  <c r="L17" i="2"/>
  <c r="N17" i="2"/>
  <c r="L18" i="2"/>
  <c r="N18" i="2"/>
  <c r="L19" i="2"/>
  <c r="N19" i="2"/>
  <c r="L20" i="2"/>
  <c r="N20" i="2"/>
  <c r="L21" i="2"/>
  <c r="N21" i="2"/>
  <c r="L22" i="2"/>
  <c r="N22" i="2"/>
  <c r="L23" i="2"/>
  <c r="N23" i="2"/>
  <c r="L24" i="2"/>
  <c r="N24" i="2"/>
  <c r="L25" i="2"/>
  <c r="N25" i="2"/>
  <c r="L26" i="2"/>
  <c r="N26" i="2"/>
  <c r="L27" i="2"/>
  <c r="N27" i="2"/>
  <c r="L30" i="2"/>
  <c r="N30" i="2"/>
  <c r="L31" i="2"/>
  <c r="N31" i="2"/>
  <c r="L32" i="2"/>
  <c r="N32" i="2"/>
  <c r="L33" i="2"/>
  <c r="N33" i="2"/>
  <c r="L34" i="2"/>
  <c r="N34" i="2"/>
  <c r="L35" i="2"/>
  <c r="N35" i="2"/>
  <c r="L36" i="2"/>
  <c r="N36" i="2"/>
  <c r="L37" i="2"/>
  <c r="N37" i="2"/>
  <c r="L38" i="2"/>
  <c r="N38" i="2"/>
  <c r="L39" i="2"/>
  <c r="N39" i="2"/>
  <c r="L40" i="2"/>
  <c r="N40" i="2"/>
  <c r="L41" i="2"/>
  <c r="N41" i="2"/>
  <c r="L42" i="2"/>
  <c r="N42" i="2"/>
  <c r="L44" i="2"/>
  <c r="N44" i="2"/>
  <c r="L49" i="2"/>
  <c r="N49" i="2"/>
  <c r="L50" i="2"/>
  <c r="N50" i="2"/>
  <c r="L51" i="2"/>
  <c r="N51" i="2"/>
  <c r="L52" i="2"/>
  <c r="N52" i="2"/>
  <c r="L53" i="2"/>
  <c r="N53" i="2"/>
  <c r="L54" i="2"/>
  <c r="N54" i="2"/>
  <c r="L55" i="2"/>
  <c r="N55" i="2"/>
  <c r="L56" i="2"/>
  <c r="N56" i="2"/>
  <c r="L57" i="2"/>
  <c r="N57" i="2"/>
  <c r="L58" i="2"/>
  <c r="N58" i="2"/>
  <c r="L59" i="2"/>
  <c r="N59" i="2"/>
  <c r="L60" i="2"/>
  <c r="N60" i="2"/>
  <c r="L61" i="2"/>
  <c r="N61" i="2"/>
  <c r="L62" i="2"/>
  <c r="N62" i="2"/>
  <c r="L63" i="2"/>
  <c r="N63" i="2"/>
  <c r="L64" i="2"/>
  <c r="N64" i="2"/>
  <c r="L65" i="2"/>
  <c r="N65" i="2"/>
  <c r="L66" i="2"/>
  <c r="N66" i="2"/>
  <c r="L67" i="2"/>
  <c r="N67" i="2"/>
  <c r="L68" i="2"/>
  <c r="N68" i="2"/>
  <c r="L69" i="2"/>
  <c r="N69" i="2"/>
  <c r="L70" i="2"/>
  <c r="N70" i="2"/>
  <c r="L71" i="2"/>
  <c r="N71" i="2"/>
  <c r="L72" i="2"/>
  <c r="N72" i="2"/>
  <c r="L73" i="2"/>
  <c r="N73" i="2"/>
  <c r="L74" i="2"/>
  <c r="N74" i="2"/>
  <c r="L75" i="2"/>
  <c r="N75" i="2"/>
  <c r="L77" i="2"/>
  <c r="N77" i="2"/>
  <c r="L84" i="2"/>
  <c r="N84" i="2"/>
  <c r="L86" i="2"/>
  <c r="N86" i="2"/>
  <c r="L90" i="2"/>
  <c r="N90" i="2"/>
</calcChain>
</file>

<file path=xl/sharedStrings.xml><?xml version="1.0" encoding="utf-8"?>
<sst xmlns="http://schemas.openxmlformats.org/spreadsheetml/2006/main" count="27153" uniqueCount="1619">
  <si>
    <t>Water Service Corporation of Kentucky</t>
  </si>
  <si>
    <t>Case No. 2020 - 00160</t>
  </si>
  <si>
    <t>Summary of Payroll &amp; Benefits Adjustments</t>
  </si>
  <si>
    <t>Test Year Ended March 31, 2020</t>
  </si>
  <si>
    <t>A</t>
  </si>
  <si>
    <t>B</t>
  </si>
  <si>
    <t>C</t>
  </si>
  <si>
    <t>Line</t>
  </si>
  <si>
    <t>Description</t>
  </si>
  <si>
    <t>Water</t>
  </si>
  <si>
    <t>Sewer</t>
  </si>
  <si>
    <t>Salaries - Operations &amp; Regional Management</t>
  </si>
  <si>
    <t>Salaries - Shared Services</t>
  </si>
  <si>
    <t>Payroll Taxes</t>
  </si>
  <si>
    <t>Benefits</t>
  </si>
  <si>
    <t>Total Payroll &amp; Benefits Adjustments</t>
  </si>
  <si>
    <t>w/p-[b]</t>
  </si>
  <si>
    <t>Calculation of Operations &amp; Mangement Payroll &amp; Benefits</t>
  </si>
  <si>
    <t>CONFIDENTIAL</t>
  </si>
  <si>
    <t>D</t>
  </si>
  <si>
    <t>E</t>
  </si>
  <si>
    <t>F</t>
  </si>
  <si>
    <t>G</t>
  </si>
  <si>
    <t>H</t>
  </si>
  <si>
    <t>I</t>
  </si>
  <si>
    <t>J</t>
  </si>
  <si>
    <t>K</t>
  </si>
  <si>
    <t>L</t>
  </si>
  <si>
    <t>Company</t>
  </si>
  <si>
    <t>Percentage</t>
  </si>
  <si>
    <t>Annualized</t>
  </si>
  <si>
    <t>FICA</t>
  </si>
  <si>
    <t>FUTA</t>
  </si>
  <si>
    <t>Health &amp;</t>
  </si>
  <si>
    <t>401(k)</t>
  </si>
  <si>
    <t>Contribution</t>
  </si>
  <si>
    <t>Allocated to</t>
  </si>
  <si>
    <t>Period</t>
  </si>
  <si>
    <t>Pay Period</t>
  </si>
  <si>
    <t>Employee Type</t>
  </si>
  <si>
    <t>State</t>
  </si>
  <si>
    <t>Salary</t>
  </si>
  <si>
    <t>7,000 @ .6%</t>
  </si>
  <si>
    <t>SUTA</t>
  </si>
  <si>
    <t>Other Benefits</t>
  </si>
  <si>
    <t>at 3%</t>
  </si>
  <si>
    <t>at 4%</t>
  </si>
  <si>
    <t>WSCKY</t>
  </si>
  <si>
    <t>Pay</t>
  </si>
  <si>
    <t>All other</t>
  </si>
  <si>
    <t>per Year</t>
  </si>
  <si>
    <t>H/S</t>
  </si>
  <si>
    <t>Status</t>
  </si>
  <si>
    <t>Title</t>
  </si>
  <si>
    <t>Kentucky Operations</t>
  </si>
  <si>
    <t>[1]</t>
  </si>
  <si>
    <t>[5]</t>
  </si>
  <si>
    <t>OPS-HAS</t>
  </si>
  <si>
    <t>OPS-INT</t>
  </si>
  <si>
    <t>Regional Management</t>
  </si>
  <si>
    <t>[2]</t>
  </si>
  <si>
    <t>[3]</t>
  </si>
  <si>
    <t>[4]</t>
  </si>
  <si>
    <t>Gross Payroll &amp; Benefits</t>
  </si>
  <si>
    <t>Allocation</t>
  </si>
  <si>
    <t>KY</t>
  </si>
  <si>
    <t>IL</t>
  </si>
  <si>
    <t>Net Operations &amp; Regional Payroll &amp; Benefits</t>
  </si>
  <si>
    <t xml:space="preserve">    Salaries (Ops &amp; Mgmt)</t>
  </si>
  <si>
    <t>Salaries (Shared Services)</t>
  </si>
  <si>
    <t>Operations &amp; Regional Management</t>
  </si>
  <si>
    <t>Shared Services</t>
  </si>
  <si>
    <t>Total</t>
  </si>
  <si>
    <t>Adjustments (Water/Sewer)</t>
  </si>
  <si>
    <t>W</t>
  </si>
  <si>
    <t>S</t>
  </si>
  <si>
    <t>Reference</t>
  </si>
  <si>
    <t>Kentucky 2020 SUTA $10,800 limit at .50%</t>
  </si>
  <si>
    <t>Indiana 2020 SUTA $9,500 limit at 3.80%</t>
  </si>
  <si>
    <t>Illinois 2020 SUTA $12,960 limit at 1.48%</t>
  </si>
  <si>
    <t>Wisconsin 2020 SUTA $14,000 limit at 3.25%</t>
  </si>
  <si>
    <t>Allocation percentages are calculated using ERC ratios</t>
  </si>
  <si>
    <t>w/p-[b-2]</t>
  </si>
  <si>
    <t>w/p-[b-3]</t>
  </si>
  <si>
    <t>Calculation of Health and Other Benefits Per Employee</t>
  </si>
  <si>
    <t>M</t>
  </si>
  <si>
    <t>N</t>
  </si>
  <si>
    <t>Account</t>
  </si>
  <si>
    <t>Account Name</t>
  </si>
  <si>
    <t>Shared Services Direct Charge Benefits Test Year Ended 3/31/20</t>
  </si>
  <si>
    <t>Shared Services Pro-Forma Full Time Head Count</t>
  </si>
  <si>
    <t>Benefit Per Shared Services Employee</t>
  </si>
  <si>
    <t>Operations &amp; Management Direct Charge Benefits Test Year Ended 3/31/20</t>
  </si>
  <si>
    <t>Operations &amp; Management Pro-Forma Full Time Head Count</t>
  </si>
  <si>
    <t>Benefit Per Operations &amp; Management Employee</t>
  </si>
  <si>
    <t>[6]</t>
  </si>
  <si>
    <t>MWMA Direct Charge Benefits Test Year Ended 3/31/20</t>
  </si>
  <si>
    <t>MWMA Pro-Forma Full Time Head Count</t>
  </si>
  <si>
    <t>Benefit Per MWMA Employee</t>
  </si>
  <si>
    <t>MW Direct Charge Benefits Test Year Ended 3/31/20</t>
  </si>
  <si>
    <t>[7]</t>
  </si>
  <si>
    <t>MW Pro-Forma Full Time Head Count</t>
  </si>
  <si>
    <t>[8]</t>
  </si>
  <si>
    <t>Benefit Per MW Employee</t>
  </si>
  <si>
    <t>[9]</t>
  </si>
  <si>
    <t>WSCK Direct Charge Benefits Test Year Ended 3/31/20</t>
  </si>
  <si>
    <t>[10]</t>
  </si>
  <si>
    <t>WSCK Pro-Forma Full Time Head Count</t>
  </si>
  <si>
    <t>[11]</t>
  </si>
  <si>
    <t>Benefit Per WSCK Employee</t>
  </si>
  <si>
    <t>[12]</t>
  </si>
  <si>
    <t>HEALTH ADMIN AND STOP L</t>
  </si>
  <si>
    <t>DENTAL</t>
  </si>
  <si>
    <t>EMPLOYEE INS DEDUCTIONS</t>
  </si>
  <si>
    <t>HEALTH COSTS &amp; OTHER</t>
  </si>
  <si>
    <t>HEALTH INS CLAIMS</t>
  </si>
  <si>
    <t>OTHER EMP BENEFITS</t>
  </si>
  <si>
    <t>TERM LIFE INS</t>
  </si>
  <si>
    <t>TERM LIFE INS-OPT</t>
  </si>
  <si>
    <t>DEPEND LIFE INS-OPT</t>
  </si>
  <si>
    <t>TUITION</t>
  </si>
  <si>
    <t>TOTAL:</t>
  </si>
  <si>
    <t>Note</t>
  </si>
  <si>
    <t>Per Direct Charge Shared Services Cost Center TYE 3/31/20</t>
  </si>
  <si>
    <t>Pro-Forma WSC Cost Center Headcount</t>
  </si>
  <si>
    <t>Column [C] divided by Column [D]</t>
  </si>
  <si>
    <t>Per Direct Charge Operations &amp; Management Cost Centers TYE 3/31/20</t>
  </si>
  <si>
    <t>Pro-Forma Operations &amp; Management Cost Center Headcount</t>
  </si>
  <si>
    <t>Column [F] divided by Column [G]</t>
  </si>
  <si>
    <t>CHK</t>
  </si>
  <si>
    <t>Calculation of Shared Services Payroll &amp; Benefits</t>
  </si>
  <si>
    <t xml:space="preserve">Line </t>
  </si>
  <si>
    <t>7.65%</t>
  </si>
  <si>
    <t>Employee ID</t>
  </si>
  <si>
    <t>Gross Shared Services Payroll &amp; Benefits</t>
  </si>
  <si>
    <t>Allocation Percentage (WSCK/WSC ERCs)</t>
  </si>
  <si>
    <t>Net Allocated Shared Services Payroll &amp; Benefits</t>
  </si>
  <si>
    <t>Illinois 2020 SUTA $12,740 limit at 1.48%</t>
  </si>
  <si>
    <t>Florida 2020 SUTA $7,000 limit at .26%</t>
  </si>
  <si>
    <t>Nevada 2020 SUTA $32,500 limit at 1.80%</t>
  </si>
  <si>
    <t>North Carolina 2020 SUTA $25,200 limit at .40%</t>
  </si>
  <si>
    <t>Colorodo 2020 SUTA $13,600 limit at 1.70%</t>
  </si>
  <si>
    <t>Person Number</t>
  </si>
  <si>
    <t>Assignment Number</t>
  </si>
  <si>
    <t>Legacy System ID</t>
  </si>
  <si>
    <t>Employee Number</t>
  </si>
  <si>
    <t>Last Name</t>
  </si>
  <si>
    <t>First Name</t>
  </si>
  <si>
    <t>Worker Type</t>
  </si>
  <si>
    <t>Original Hire Date</t>
  </si>
  <si>
    <t>Test Period Regular Hours</t>
  </si>
  <si>
    <t>Test Period Overtime Hours</t>
  </si>
  <si>
    <t>Test Period Captime</t>
  </si>
  <si>
    <t>Length of Employment (Months)</t>
  </si>
  <si>
    <t>PRT Location</t>
  </si>
  <si>
    <t>Job Title</t>
  </si>
  <si>
    <t>Department</t>
  </si>
  <si>
    <t>Full/Part Time</t>
  </si>
  <si>
    <t>Hourly/Salaried</t>
  </si>
  <si>
    <t>FTE</t>
  </si>
  <si>
    <t>Head Count</t>
  </si>
  <si>
    <t>Cost Center</t>
  </si>
  <si>
    <t>TYE 3/31/2020 Annualized Salary</t>
  </si>
  <si>
    <t>3/31/2020 Annualized Pay Rate</t>
  </si>
  <si>
    <t>Annualized Salary (4/1/20)</t>
  </si>
  <si>
    <t>4/1/2020 Annualized Pay Rate</t>
  </si>
  <si>
    <t>E10026</t>
  </si>
  <si>
    <t>1001001</t>
  </si>
  <si>
    <t>Employee</t>
  </si>
  <si>
    <t>2020-211085 COO Regulated Utility Cost Ctr</t>
  </si>
  <si>
    <t>Full time</t>
  </si>
  <si>
    <t>Salaried</t>
  </si>
  <si>
    <t>COO Regulated Utility Cost Ctr</t>
  </si>
  <si>
    <t>E30216</t>
  </si>
  <si>
    <t>1099915</t>
  </si>
  <si>
    <t>2020-211010 Accounting/Finance Cost Ctr</t>
  </si>
  <si>
    <t>Accounting/Finance Cost Ctr</t>
  </si>
  <si>
    <t>1001850</t>
  </si>
  <si>
    <t>NV</t>
  </si>
  <si>
    <t>2020-211095 Legal Cost Center</t>
  </si>
  <si>
    <t>Legal Cost Center</t>
  </si>
  <si>
    <t>E30218</t>
  </si>
  <si>
    <t>1099918</t>
  </si>
  <si>
    <t>2020-211020 Human Resources Cost Ctr</t>
  </si>
  <si>
    <t>Human Resources Cost Ctr</t>
  </si>
  <si>
    <t>1099981</t>
  </si>
  <si>
    <t>2020-211045 Administrative Services</t>
  </si>
  <si>
    <t>Administrative Services</t>
  </si>
  <si>
    <t>E30235</t>
  </si>
  <si>
    <t>1099945</t>
  </si>
  <si>
    <t>2020-211075 Corporate Finance Cost Ctr</t>
  </si>
  <si>
    <t>Corporate Finance Cost Ctr</t>
  </si>
  <si>
    <t>E30211</t>
  </si>
  <si>
    <t>1099914</t>
  </si>
  <si>
    <t>2020-211040 Executive Cost Ctr</t>
  </si>
  <si>
    <t>Executive Cost Ctr</t>
  </si>
  <si>
    <t>E10416</t>
  </si>
  <si>
    <t>1001763</t>
  </si>
  <si>
    <t>2020-211090 CRO Cost Center</t>
  </si>
  <si>
    <t>CRO Cost Center</t>
  </si>
  <si>
    <t>E10243</t>
  </si>
  <si>
    <t>1001509</t>
  </si>
  <si>
    <t>SC</t>
  </si>
  <si>
    <t>1001805</t>
  </si>
  <si>
    <t>E10296</t>
  </si>
  <si>
    <t>1001608</t>
  </si>
  <si>
    <t>Hourly</t>
  </si>
  <si>
    <t>1001797</t>
  </si>
  <si>
    <t>E30175</t>
  </si>
  <si>
    <t>1099820</t>
  </si>
  <si>
    <t>1001696</t>
  </si>
  <si>
    <t>Part time</t>
  </si>
  <si>
    <t>E30189</t>
  </si>
  <si>
    <t>1099823</t>
  </si>
  <si>
    <t>E10449</t>
  </si>
  <si>
    <t>1098872</t>
  </si>
  <si>
    <t>E10288</t>
  </si>
  <si>
    <t>1001594</t>
  </si>
  <si>
    <t>E30209</t>
  </si>
  <si>
    <t>1099895</t>
  </si>
  <si>
    <t>E10218</t>
  </si>
  <si>
    <t>1001446</t>
  </si>
  <si>
    <t>1099997</t>
  </si>
  <si>
    <t>E10083</t>
  </si>
  <si>
    <t>1001192</t>
  </si>
  <si>
    <t>E10220</t>
  </si>
  <si>
    <t>1001447</t>
  </si>
  <si>
    <t>E30237</t>
  </si>
  <si>
    <t>1099946</t>
  </si>
  <si>
    <t>E10523</t>
  </si>
  <si>
    <t>1099548</t>
  </si>
  <si>
    <t>E10228</t>
  </si>
  <si>
    <t>1001474</t>
  </si>
  <si>
    <t>2020-211015 COM / ENG</t>
  </si>
  <si>
    <t>COM / ENG</t>
  </si>
  <si>
    <t>E30219</t>
  </si>
  <si>
    <t>1099921</t>
  </si>
  <si>
    <t>CO</t>
  </si>
  <si>
    <t>E10176</t>
  </si>
  <si>
    <t>1001389</t>
  </si>
  <si>
    <t>E10267</t>
  </si>
  <si>
    <t>1001564</t>
  </si>
  <si>
    <t>E10335</t>
  </si>
  <si>
    <t>1001646</t>
  </si>
  <si>
    <t>E10371</t>
  </si>
  <si>
    <t>1001702</t>
  </si>
  <si>
    <t>1099980</t>
  </si>
  <si>
    <t>E10068</t>
  </si>
  <si>
    <t>1001139</t>
  </si>
  <si>
    <t>2020-211025 IT Cost Ctr</t>
  </si>
  <si>
    <t>IT Cost Ctr</t>
  </si>
  <si>
    <t>E10114</t>
  </si>
  <si>
    <t>1001283</t>
  </si>
  <si>
    <t>E10190</t>
  </si>
  <si>
    <t>1001408</t>
  </si>
  <si>
    <t>E10234</t>
  </si>
  <si>
    <t>1001486</t>
  </si>
  <si>
    <t>E10254</t>
  </si>
  <si>
    <t>1001528</t>
  </si>
  <si>
    <t>E10354</t>
  </si>
  <si>
    <t>1001679</t>
  </si>
  <si>
    <t>E10403</t>
  </si>
  <si>
    <t>1001747</t>
  </si>
  <si>
    <t>E10512-2</t>
  </si>
  <si>
    <t>1099436</t>
  </si>
  <si>
    <t>E30004</t>
  </si>
  <si>
    <t>1099717</t>
  </si>
  <si>
    <t>E30198</t>
  </si>
  <si>
    <t>1099851</t>
  </si>
  <si>
    <t>E30208</t>
  </si>
  <si>
    <t>1099875</t>
  </si>
  <si>
    <t>E10025</t>
  </si>
  <si>
    <t>1000766</t>
  </si>
  <si>
    <t>FL</t>
  </si>
  <si>
    <t>2020-211030 Customer Care &amp; Billing</t>
  </si>
  <si>
    <t>Customer Care &amp; Billing</t>
  </si>
  <si>
    <t>E10081</t>
  </si>
  <si>
    <t>1001181</t>
  </si>
  <si>
    <t>E10284</t>
  </si>
  <si>
    <t>1001587</t>
  </si>
  <si>
    <t>E10304</t>
  </si>
  <si>
    <t>1001615</t>
  </si>
  <si>
    <t>E10439</t>
  </si>
  <si>
    <t>1098717</t>
  </si>
  <si>
    <t>E10466</t>
  </si>
  <si>
    <t>1099039</t>
  </si>
  <si>
    <t>NC</t>
  </si>
  <si>
    <t>E10520</t>
  </si>
  <si>
    <t>1099538</t>
  </si>
  <si>
    <t>LA</t>
  </si>
  <si>
    <t>E10543</t>
  </si>
  <si>
    <t>1099644</t>
  </si>
  <si>
    <t>E30003</t>
  </si>
  <si>
    <t>1099714</t>
  </si>
  <si>
    <t>1001860</t>
  </si>
  <si>
    <t>E10173</t>
  </si>
  <si>
    <t>1001385</t>
  </si>
  <si>
    <t>2020-211035 Customer Service</t>
  </si>
  <si>
    <t>Customer Service</t>
  </si>
  <si>
    <t>E10393</t>
  </si>
  <si>
    <t>1001730</t>
  </si>
  <si>
    <t>1001811</t>
  </si>
  <si>
    <t>E10518</t>
  </si>
  <si>
    <t>1099503</t>
  </si>
  <si>
    <t>E10450</t>
  </si>
  <si>
    <t>1098885</t>
  </si>
  <si>
    <t>E10438</t>
  </si>
  <si>
    <t>1098712</t>
  </si>
  <si>
    <t>E10040</t>
  </si>
  <si>
    <t>1001051</t>
  </si>
  <si>
    <t>E10109</t>
  </si>
  <si>
    <t>1001273</t>
  </si>
  <si>
    <t>E10171</t>
  </si>
  <si>
    <t>1001383</t>
  </si>
  <si>
    <t>E10386</t>
  </si>
  <si>
    <t>1001719</t>
  </si>
  <si>
    <t>E10414</t>
  </si>
  <si>
    <t>1001760</t>
  </si>
  <si>
    <t>E10522</t>
  </si>
  <si>
    <t>1099543</t>
  </si>
  <si>
    <t>E30001</t>
  </si>
  <si>
    <t>1099707</t>
  </si>
  <si>
    <t>E10230</t>
  </si>
  <si>
    <t>1001477</t>
  </si>
  <si>
    <t>E10302</t>
  </si>
  <si>
    <t>1001613</t>
  </si>
  <si>
    <t>E10461</t>
  </si>
  <si>
    <t>1098986</t>
  </si>
  <si>
    <t>E10436</t>
  </si>
  <si>
    <t>1098648</t>
  </si>
  <si>
    <t>E10045</t>
  </si>
  <si>
    <t>1001061</t>
  </si>
  <si>
    <t>E10096</t>
  </si>
  <si>
    <t>1001222</t>
  </si>
  <si>
    <t>E10222</t>
  </si>
  <si>
    <t>1001458</t>
  </si>
  <si>
    <t>E10241</t>
  </si>
  <si>
    <t>1001507</t>
  </si>
  <si>
    <t>E10242</t>
  </si>
  <si>
    <t>1001508</t>
  </si>
  <si>
    <t>E10246</t>
  </si>
  <si>
    <t>1001516</t>
  </si>
  <si>
    <t>E10247</t>
  </si>
  <si>
    <t>1001517</t>
  </si>
  <si>
    <t>E10256</t>
  </si>
  <si>
    <t>1001536</t>
  </si>
  <si>
    <t>E10327</t>
  </si>
  <si>
    <t>1001636</t>
  </si>
  <si>
    <t>E10347</t>
  </si>
  <si>
    <t>1001667</t>
  </si>
  <si>
    <t>E10351</t>
  </si>
  <si>
    <t>1001675</t>
  </si>
  <si>
    <t>E10415</t>
  </si>
  <si>
    <t>1001761</t>
  </si>
  <si>
    <t>1001769</t>
  </si>
  <si>
    <t>1001786</t>
  </si>
  <si>
    <t>1001812</t>
  </si>
  <si>
    <t>1001813</t>
  </si>
  <si>
    <t>1001744</t>
  </si>
  <si>
    <t>E30002</t>
  </si>
  <si>
    <t>1099708</t>
  </si>
  <si>
    <t>E30223</t>
  </si>
  <si>
    <t>1099925</t>
  </si>
  <si>
    <t>E10451</t>
  </si>
  <si>
    <t>1098886</t>
  </si>
  <si>
    <t>E10510</t>
  </si>
  <si>
    <t>1099427</t>
  </si>
  <si>
    <t>E10552</t>
  </si>
  <si>
    <t>1099678</t>
  </si>
  <si>
    <t>E10506</t>
  </si>
  <si>
    <t>1099397</t>
  </si>
  <si>
    <t>2020-211050 HSE</t>
  </si>
  <si>
    <t>HSE</t>
  </si>
  <si>
    <t>E30061</t>
  </si>
  <si>
    <t>1099788</t>
  </si>
  <si>
    <t>1001800</t>
  </si>
  <si>
    <t>E10055</t>
  </si>
  <si>
    <t>1001104</t>
  </si>
  <si>
    <t>1001817</t>
  </si>
  <si>
    <t>E10104</t>
  </si>
  <si>
    <t>1001249</t>
  </si>
  <si>
    <t>NE</t>
  </si>
  <si>
    <t>2020-211080 Business Betterment Cost Ctr</t>
  </si>
  <si>
    <t>Business Betterment Cost Ctr</t>
  </si>
  <si>
    <t>E10299</t>
  </si>
  <si>
    <t>1001611</t>
  </si>
  <si>
    <t>E10319</t>
  </si>
  <si>
    <t>1001630</t>
  </si>
  <si>
    <t>1001834</t>
  </si>
  <si>
    <t>2020-211105 Transformation</t>
  </si>
  <si>
    <t>Transformation</t>
  </si>
  <si>
    <t>Vacancy</t>
  </si>
  <si>
    <t>Vac 1</t>
  </si>
  <si>
    <t>Vac 2</t>
  </si>
  <si>
    <t>Vac 3</t>
  </si>
  <si>
    <t>Canada</t>
  </si>
  <si>
    <t>JW</t>
  </si>
  <si>
    <t>Vac 4</t>
  </si>
  <si>
    <t>Vac 5</t>
  </si>
  <si>
    <t>Vac 6</t>
  </si>
  <si>
    <t>Vac 7</t>
  </si>
  <si>
    <t>Vac 8</t>
  </si>
  <si>
    <t>Part Time</t>
  </si>
  <si>
    <t>Vac 9</t>
  </si>
  <si>
    <t>Vac 10</t>
  </si>
  <si>
    <t>Fusion Person Number</t>
  </si>
  <si>
    <t>JDE EE ID</t>
  </si>
  <si>
    <t>Last, First</t>
  </si>
  <si>
    <t>Start Date</t>
  </si>
  <si>
    <t>Branch</t>
  </si>
  <si>
    <t>PRT State</t>
  </si>
  <si>
    <t>Hourly/Salary</t>
  </si>
  <si>
    <t>FT/PT</t>
  </si>
  <si>
    <t>Other</t>
  </si>
  <si>
    <t>3/31/2020 Pay Rate</t>
  </si>
  <si>
    <t>Alloc %</t>
  </si>
  <si>
    <t>4/1/2020 Pay Rate</t>
  </si>
  <si>
    <t>MW</t>
  </si>
  <si>
    <t>OPS OFFICE</t>
  </si>
  <si>
    <t>IN</t>
  </si>
  <si>
    <t>Full Time</t>
  </si>
  <si>
    <t>MWMA</t>
  </si>
  <si>
    <t>OPS LEADERSHIP</t>
  </si>
  <si>
    <t>CM-MWMA</t>
  </si>
  <si>
    <t>VP-BD</t>
  </si>
  <si>
    <t>MW-MW</t>
  </si>
  <si>
    <t>MW PM</t>
  </si>
  <si>
    <t>WI</t>
  </si>
  <si>
    <t>WSCK</t>
  </si>
  <si>
    <t>OPERATIONS</t>
  </si>
  <si>
    <t>Seasonal</t>
  </si>
  <si>
    <t>Type</t>
  </si>
  <si>
    <t>Accounts Receivables Processing Specialist</t>
  </si>
  <si>
    <t xml:space="preserve">Responsible for executing assigned billing and accounts receivables functions to assure timely payment processing to customer accounts. Responsible for processing and preparing internal and external reports as assigned. Works to achieve the goals and visions of Utilities, Inc. </t>
  </si>
  <si>
    <t>Administrative Assistant</t>
  </si>
  <si>
    <t>Under direct supervision of the President, VP of Operations or
Regional Manager provides administrative and secretarial support to
Operations Leadership.</t>
  </si>
  <si>
    <t>AP Clerk</t>
  </si>
  <si>
    <t>Maintains accounts payable records, including editing, checking and
preparing accounts payable entries and tabulating control statistics</t>
  </si>
  <si>
    <t>AP Supervisor</t>
  </si>
  <si>
    <t xml:space="preserve"> Responsible for management of the Accounts Payable Department,
including directing, planning, managing, staffing and organizing the
AP aspect of all Utilities, Inc. subsidiaries. Directs and leads
department staff on a daily basis and ensures development to meet
department objectives. Oversees the accurate and timely payment of
vendors and ensures the proper daily, weekly and monthly
reconciliations occur.</t>
  </si>
  <si>
    <t>AP Support</t>
  </si>
  <si>
    <t xml:space="preserve">Maintains accounts payable records, including editing, checking and preparing accounts payable entries and tabulating control statistics. </t>
  </si>
  <si>
    <t>Assistant Controller</t>
  </si>
  <si>
    <t>Oversee the daily management of all general accounting functions and financial reporting and direct the preparation and distribution of operating and financial reports inside the organization.</t>
  </si>
  <si>
    <t>Billing Admin</t>
  </si>
  <si>
    <t>Assist with the preparation and distribution of monthly meter read and billing calendars including table configuration in CC&amp;B. Prepares internal and external billing reports. Assists with third party payment research and reconciliation.</t>
  </si>
  <si>
    <t>Billing Audit &amp; Compliance Specialist</t>
  </si>
  <si>
    <t xml:space="preserve">Responsible for internal audits of customer accounts, rate schedules and premises. Responsible for processing and preparing internal and external reports as assigned. Works to achieve the goals and visions of Utilities, Inc. </t>
  </si>
  <si>
    <t>Billing Supervisor</t>
  </si>
  <si>
    <t>Responsible for management of the Billing Department, including
directing, planning, managing, staffing and organizing the billing of all
Utilities, Inc. subsidiaries. Accountable for all billing activities. Works
with Business Units and Shared Services Team to assure continuity of
processes, goals and vision of UI.</t>
  </si>
  <si>
    <t>Business Strategy &amp; Planning Manager</t>
  </si>
  <si>
    <t>Collections Admin. Assistant</t>
  </si>
  <si>
    <t>Responsible for promptly responding to customer inquiries regarding lien search and utility payoff requests received through fax and email in a timely manner. Follows company procedure regarding the processing of incoming requests received. Works under direct supervision.</t>
  </si>
  <si>
    <t>Collections Representative</t>
  </si>
  <si>
    <t>Responsible for executing collection functions for assigned geographic areas. Works with Customer Service, Operations and Billing to assure continuity of the collection process, goals and UI vision. Responds to inquiries received through phone system, as needed, with customers by following standard scripts and procedures.</t>
  </si>
  <si>
    <t>Collections Supervisor</t>
  </si>
  <si>
    <t>Responsible for management of the Collections Department including directing, planning, managing, staffing and organizing the collections efforts for the company. Directs and leads departmental staff on a daily basis and ensures development to meet departmental objectives. Responsible for executing collection functions for assigned geographic areas and preparation of analytical reporting.</t>
  </si>
  <si>
    <t>Commission Relations Liaison</t>
  </si>
  <si>
    <t>Serves as liaison to State Public Utilities Commissions, Regulatory Agencies, Better Business Bureau or legal/regulatory agency regarding customer service issues and complaints.</t>
  </si>
  <si>
    <t>Communications Specialist</t>
  </si>
  <si>
    <t>Develops, tailors and delivers the Company’s message through print and
digital communications. This includes overseeing all organizational
communication vehicles such as the website, intranet site, social media,
publications, and e-newsletter.</t>
  </si>
  <si>
    <t>Compliance Tax Manager</t>
  </si>
  <si>
    <t>Responsible for the preparation of the Company’s federal, state, and local
corporate income and franchise tax returns. In addition, supports the Sr. Tax
Manager and works with businesses, service providers and other tax
professionals in carrying out the responsibilities of the position.</t>
  </si>
  <si>
    <t>Contact Center Administrator</t>
  </si>
  <si>
    <t>Responsible for providing quality and efficient customer service to
customers through the daily management of the Customer Service
team by monitoring the phone queues, staffing levels and call flow
changes that directly impact the service goals of the company.</t>
  </si>
  <si>
    <t>Contact Center Supervisor</t>
  </si>
  <si>
    <t>Responsible for providing quality and efficient customer service to customers through the daily management of a team of employees, including hiring, motivating, recognition and rewarding, coaching, counseling, training and problem solving. This position will serve as the primary contact for problem resolution and information gathering regarding customer inquiries.</t>
  </si>
  <si>
    <t>Controller</t>
  </si>
  <si>
    <t>Provides leadership and coordination of Company corporate
accounting, treasury, debt financing and capital project functions.
Ensures company accounting procedures conform to generally
accepted accounting principles.</t>
  </si>
  <si>
    <t>Corporate Executive Assistant</t>
  </si>
  <si>
    <t>Under direct supervision of the President &amp; CEO, provides administrative and secretarial support to the RVP or Executive Team.</t>
  </si>
  <si>
    <t>Corporate Trainer</t>
  </si>
  <si>
    <t>Responsible for facilitating training and buy-in of corporate initiatie roll-outs.</t>
  </si>
  <si>
    <t>Customer Resolution Advocate</t>
  </si>
  <si>
    <t>Responds to inquiries received through phone, email and/or written
correspondence with customers by following departmental
procedures. Uses Customer Care and Billing, the Intranet, and JDE
to research, store, and resolve customer issues as well as enter field
orders. Responds to inquiries requiring written response. Works
under general supervision.</t>
  </si>
  <si>
    <t>Customer Service Administrative Assistant</t>
  </si>
  <si>
    <t>Assist with the reconciliation of customer’s mail returned undelivered. Research and resolve mailing address errors and adjustments. Scans and files customer correspondence, waivers, auto drafts, leases and customer identification. Works under direct supervision.</t>
  </si>
  <si>
    <t>Customer Service Administrative Support</t>
  </si>
  <si>
    <t>Customer Service Manager</t>
  </si>
  <si>
    <t>Responsible for providing quality and efficient customer service to
customers through the daily management of a team of employees,
including hiring, motivating, recognition and rewarding, coaching,
counseling, training and problem solving in all customer service
offices. This position will serve as the primary contact for problem
resolution and information gathering regarding customer inquiries and
departmental issues.</t>
  </si>
  <si>
    <t>Customer Service Rep</t>
  </si>
  <si>
    <t>Responds to inquiries received through phone, email and/or written
correspondence with customers by following standard scripts and
procedures. Uses a computer system to track questions and answers
as well as enter orders. Responds to inquiries requiring written
response with the use of standard form letters. Works under direct
supervision.</t>
  </si>
  <si>
    <t>Director of Process and Lean Integration</t>
  </si>
  <si>
    <t>Director, Billing &amp; Regulatory Relations</t>
  </si>
  <si>
    <t>Responsible for the overall direction, coordination and evaluation of the Billing Department to ensure continuity of processes, goals and vision of UI</t>
  </si>
  <si>
    <t>Director, Customer Service</t>
  </si>
  <si>
    <t>Responsible for the overall direction, coordination and evaluation of the Customer Service to ensure continuity of processes, goals and vision of UI.</t>
  </si>
  <si>
    <t>Director, FP&amp;A - Regulated</t>
  </si>
  <si>
    <t>Serves as a highly visible, key financial and strategic leader to work directly with the CEO, the broader finance function, and BU Leadership to execute the Company’s strategy. This role is charged with developing best in class financial modeling, planning, budgeting, and forecasting to ensure a consistent financial process across FP&amp;A teams Companywide to meet the company’s strategic objectives. Leverages proven level of financial expertise to address business intelligence challenges, improve access to information to support decision-making, and develop key financial indicators to influence financial outcomes across the business.</t>
  </si>
  <si>
    <t>Director, Strategic Projects (PMO)</t>
  </si>
  <si>
    <t>EVP &amp; COO, Regulated Utilities</t>
  </si>
  <si>
    <t>EVP, Risk Management</t>
  </si>
  <si>
    <t>EVP, Support Services</t>
  </si>
  <si>
    <t>Financial Systems Analyst</t>
  </si>
  <si>
    <t>Fleet and Administrative Services Specialist</t>
  </si>
  <si>
    <t>Coordinates the Company fleet program, maintaining records, managing telematics vendors and vehicle maintenance vendors for company vehicles.</t>
  </si>
  <si>
    <t>HCM Cloud Analyst</t>
  </si>
  <si>
    <t>Help Desk Specialist</t>
  </si>
  <si>
    <t>Serves as the initial point of contact for troubleshooting
hardware/software, PC and printer problems to effect real time
problem analysis and resolutions.</t>
  </si>
  <si>
    <t>HR Administrator</t>
  </si>
  <si>
    <t>Administers and maintains the Company’s various leave and time off policies. Contributes to the Human Resources department through assisting various HR and Payroll functions and completing project based work including, internal audits, evaluation and benchmarking of company benefits and employee satisfaction surveys.</t>
  </si>
  <si>
    <t>HR Business Partner</t>
  </si>
  <si>
    <t>Serves as an HR strategic business partner to the organization by providing consultation, direction and support on HR matters. Performs HR related duties at the professional level.</t>
  </si>
  <si>
    <t>HR Generalist</t>
  </si>
  <si>
    <t>HSE Manager</t>
  </si>
  <si>
    <t>Develops, implements, evaluates and directs the Company’s programs, policies and practices to ensure all areas of operations function in a safe manner and are proactively in compliance with Federal, State and local regulatory requirements.</t>
  </si>
  <si>
    <t>HSE Specialist</t>
  </si>
  <si>
    <t xml:space="preserve">Under direct supervision of the HSE Manager provides support to the Health, Safety and Environment (HSE) team. </t>
  </si>
  <si>
    <t>IT Director</t>
  </si>
  <si>
    <t>Responsible for analyzing and directing all IT related activates of the organization. Accountable for ensuring continuity of computer services for users throughout the organization through planning, technical leadership and project coordination.</t>
  </si>
  <si>
    <t>IT Security Analyst</t>
  </si>
  <si>
    <t>Meter-to-Cash Specialist</t>
  </si>
  <si>
    <t>Responsible for executing assigned billing functions to assure proper bill generation resulting in timely and accurate bills. Works to achieve the goals and visions of Utilities, Inc.</t>
  </si>
  <si>
    <t>Network Engineer</t>
  </si>
  <si>
    <t xml:space="preserve">Performs general network maintenance on LAN and WAN relating to users, contexts and network devices. Responsible for solving server issues and infrastructure upgrades and expansions. Recommends design, implementation procedures, development and enhancement of LAN/WAN and application configuration. </t>
  </si>
  <si>
    <t>OMS Coordinator</t>
  </si>
  <si>
    <t>The OMS Coordinator is responsible for the development, maintenance,
organization, administration and troubleshooting of the Geographic
Information Systems (GIS) and Computerized Maintenance Management
Systems (CMMS) databases, collectively referred to as the Operations
Maintenance System (OMS). Working with the Business Unit partners, the
OMS Coordinator supports the consistent implementation, design, planning,
and guidance on best practices to ensure consistent, successful application of
the OMS activities locally.</t>
  </si>
  <si>
    <t>Paralegal/Legal Assistant</t>
  </si>
  <si>
    <t>Payroll and Administrative Services Specialist</t>
  </si>
  <si>
    <t>Performs all activities necessary to process payroll, including maintaining related records, filing tax reports and voluntary deduction reports, processing involuntary deductions such as levies and garnishments, preparing accounting transactions and documents. Manage benefit deductions and vendor reconciliation.</t>
  </si>
  <si>
    <t>Public Relations Director</t>
  </si>
  <si>
    <t>Responsible for providing strategic, analytical and process support to
the various state level business units. Represents the Company in
interactions with the media, customers and politicians.</t>
  </si>
  <si>
    <t>Purchase Card Administrator</t>
  </si>
  <si>
    <t>Receptionist</t>
  </si>
  <si>
    <t>Provides general office support with a variety of clerical activities and related tasks. The receptionist will be responsible for answering incoming calls, directing calls to appropriate associates, flow of correspondence, requisition of office supplies, as well as additional clerical duties as necessary.</t>
  </si>
  <si>
    <t>Reporting Analyst</t>
  </si>
  <si>
    <t>Senior Accountant</t>
  </si>
  <si>
    <t>Responsible for performing high level accounting work and assisting
in the development of appropriate policies and procedures. Provides
leadership to others in the Corporate Accounting Department.
Prepares monthly financial statements, reconciles and maintains all
monthly General Ledger accounts.</t>
  </si>
  <si>
    <t>Senior Analyst, Corporate Finance &amp; Valuation</t>
  </si>
  <si>
    <t>Senior Help Desk Specialist</t>
  </si>
  <si>
    <t>Senior Legal Counsel</t>
  </si>
  <si>
    <t>Senior Tax Manager</t>
  </si>
  <si>
    <t>Responsible for the Company’s tax compliance, tax planning and research and
accounting for income taxes. In addition, the Sr. Tax Manager works with
businesses, service providers and other tax professionals in carrying out the
responsibilities of the position.</t>
  </si>
  <si>
    <t>Service Desk Manager</t>
  </si>
  <si>
    <t>Responsible for managing and facilitating the IT help desk system an flow process. Serves as the initial point of contact for troubleshooting hardware/software, PC and printer problems to effect real time problem analysis and resolutions.</t>
  </si>
  <si>
    <t>Sr. Billing Services Specialist</t>
  </si>
  <si>
    <t>Maintains accounts receivable records, including processing customer payments in accordance with company business rules and processes; batching, balancing, and scanning customer payments to meet posting deadlines. Maintains payment logs and prepares daily deposits. Enters and validates rate changes into CC&amp;B.</t>
  </si>
  <si>
    <t>Sr. Manager, Engineering &amp; Asset Management</t>
  </si>
  <si>
    <t>Responsible for all water and wastewater utility construction projects from initial contract negotiations through warranty termination.</t>
  </si>
  <si>
    <t>Sr. Meter-to-Cash Specialist</t>
  </si>
  <si>
    <t>Responsible for executing assigned billing functions to assure proper bill generation resulting in timely and accurate bills. Responsible for review and approval of E-Bill confirmations with First Billing Services. Responsible for processing and preparing internal and external reports as assigned. Works to achieve the goals and visions of Utilities, Inc.</t>
  </si>
  <si>
    <t>Staff Accountant</t>
  </si>
  <si>
    <t>Responsible for performing entry-level accounting work, including
daily GL maintenance, assisting with month-end close, account
reconciliations, account analysis and special projects.</t>
  </si>
  <si>
    <t>Systems Administrator</t>
  </si>
  <si>
    <t>Responsible for monitoring, adjusting, troubleshooting and overall efficient operation of the computing environment.</t>
  </si>
  <si>
    <t>Tax Specialist</t>
  </si>
  <si>
    <t>Responsible for filing and paying miscellaneous Company taxes in 15 states.</t>
  </si>
  <si>
    <t>Vice President, Human Resources</t>
  </si>
  <si>
    <t>Vice President, Support Operations</t>
  </si>
  <si>
    <t>VP &amp; General Counsel</t>
  </si>
  <si>
    <t>VP, Corporate Finance</t>
  </si>
  <si>
    <t>Senior Financial Analyst</t>
  </si>
  <si>
    <t>Operations &amp; Management</t>
  </si>
  <si>
    <t>Performs financial and business related analyses and research in such
areas as financial and expense performance, rate of return,
depreciation, working capital and investments at the state level.
Prepares forecasts and analyzes and projects trends in revenue,
finance, general business conditions and other related issues.
Prepares and analyses and responses for Commission staff during
regulatory revenue increase requests and rate increase filings.</t>
  </si>
  <si>
    <t>Director of Engineering &amp; Asset Management</t>
  </si>
  <si>
    <t>Responsible for all water and wastewater utility construction projects from initial contract negotiations through warranty termination while leading the development and implementation of the asset management plan and capital plan.</t>
  </si>
  <si>
    <t>Compliance Manager</t>
  </si>
  <si>
    <t>Responsible for implementing and administering water and wastewater
compliance programs per Federal, State, Local and internal compliance
programs.</t>
  </si>
  <si>
    <t>Project Manager - Midwest</t>
  </si>
  <si>
    <t>Financial Analyst II</t>
  </si>
  <si>
    <t>Performs financial and business related analyses and research in such areas as financial and expense performance, rate of return, depreciation, working capital and investments at the state level. Prepares forecasts and analyzes and projects trends in revenue, finance, general business conditions and other related issues. Prepares analysis for state regulatory agencies to review during revenue requests and rate filings; responds to commission issued discovery requests as needed.</t>
  </si>
  <si>
    <t>Financial Planning &amp; Analysis Manager</t>
  </si>
  <si>
    <t>Responsible for the daily management of all state level accounting and finance operations, as well as reporting monthly and quarterly consolidated results. Performs financial and business related analyses and research in such areas as financial and expense performance. Prepares budgets and forecasts and analyzes trends in revenue, finance, general business conditions and other related issues.</t>
  </si>
  <si>
    <t>GIS Analyst</t>
  </si>
  <si>
    <t>Responsible for GIS database management, map creation, spatial analysis, and
supporting the development,implementation, and maintenance of the asset
management plan and capital plan</t>
  </si>
  <si>
    <t>VP of Operations</t>
  </si>
  <si>
    <t>Responsible for directing the safe and efficient operations of all Utilities,
Inc. subsidiaries in assigned Business Unit (BU). Oversees all areas of
operations: water, wastewater, business development. Provides oversight,
guidance and leadership to the BU operations staff.</t>
  </si>
  <si>
    <t>Director of Business Development</t>
  </si>
  <si>
    <t>Under direct supervision of the Vice President of Regulatory Affairs &amp; Business Development, the Business Development Manager is responsible for identifying, pursuing and evaluating water and wastewater acquisition opportunities. The position manages community relationships; implementing and coordinating the programs necessary to manage water and wastewater systems acquisitions, mergers, and consolidations.</t>
  </si>
  <si>
    <t>President</t>
  </si>
  <si>
    <t>Provide visionary and strategic leadership and direction to the Operations and Financial functions of the Business Unit (BU) to achieve customer, investor and employee satisfaction. Responsible for all facets of the business including operations, finance, business development safety, compliance, regulatory matters and customer experience within the BU. Represents Utilities, Inc. in state and county regulatory proceedings impacting revenues.</t>
  </si>
  <si>
    <t>Field Tech I</t>
  </si>
  <si>
    <t>Responsible for the accurate and timely reading and recording of water meters to facilitate customer billing; to identify water meter equipment problems; and to perform minor water meter and/or system maintenance.</t>
  </si>
  <si>
    <t>Lead Water-Wastewater Operator</t>
  </si>
  <si>
    <t xml:space="preserve"> Under limited supervision, performs routine tasks related to the operation of a
water/wastewater treatment facility. Responsible for maintaining plant
compliance with EPA standards and state water Commission. Assists with
training of other personnel and leading work crews. Demonstrates continuous
effort to improve operations, decrease turnaround times, streamline work
processes and works cooperatively to provide quality seamless utility service.
Works with AM and RM to ensure continuity of processes, goals and vision of
UI.</t>
  </si>
  <si>
    <t>State Operations Manager</t>
  </si>
  <si>
    <t>Manages the operation and maintenance of water and wastewater treatment plants within the state. Provides direction in water and wastewater plant management, planning and staffing. Works with Area operations to ensure continuity of processes, goals and vision of UI.</t>
  </si>
  <si>
    <t>KY Operations Apprentice</t>
  </si>
  <si>
    <t>To perform a variety of administrative functions in the office and support operations.</t>
  </si>
  <si>
    <t>KY Operations Intern</t>
  </si>
  <si>
    <t>Water-Wastewater Operator II</t>
  </si>
  <si>
    <t>Under general supervision, performs routine tasks related to the operation of water and/or wastewater treatment facilities. Maintains plant compliance with EPA standards and state water Commission. Performs general cleaning of grounds and buildings. Ensures plant safety and sanitary requirements.</t>
  </si>
  <si>
    <t>Water-Wastewater Operator I</t>
  </si>
  <si>
    <t>Under direct supervision, performs routine tasks related to the operation of water and/or wastewater treatment facilities. Assists with maintaining plant compliance with EPA standards and state water Commission. Performs general cleaning of grounds and buildings. Ensures plant safety and sanitary requirements.</t>
  </si>
  <si>
    <t>Trial Balance - Fully Allocated</t>
  </si>
  <si>
    <t>Year Ended 3/31/2020</t>
  </si>
  <si>
    <t>LINE #</t>
  </si>
  <si>
    <t>OBJ</t>
  </si>
  <si>
    <t>ACCOUNT DESCRIPTION</t>
  </si>
  <si>
    <t>Bal</t>
  </si>
  <si>
    <t>ORGANIZATION</t>
  </si>
  <si>
    <t>LAND &amp; LAND RIGHTS GEN</t>
  </si>
  <si>
    <t>STRUCT &amp; IMPRV SRC SUPP</t>
  </si>
  <si>
    <t>STRUCT &amp; IMPRV WTR TRT</t>
  </si>
  <si>
    <t>STRUCT &amp; IMPRV TRANS DI</t>
  </si>
  <si>
    <t>STRUCT &amp; IMPRV GEN PLT</t>
  </si>
  <si>
    <t>WELLS &amp; SPRINGS</t>
  </si>
  <si>
    <t>SUPPLY MAINS</t>
  </si>
  <si>
    <t>ELECTRIC PUMP EQUIP SRC</t>
  </si>
  <si>
    <t>ELECTRIC PUMP EQUIP WTP</t>
  </si>
  <si>
    <t>ELECTRIC PUMP EQUIP TRA</t>
  </si>
  <si>
    <t>WATER TREATMENT EQPT</t>
  </si>
  <si>
    <t>DIST RESV &amp; STANDPIPES</t>
  </si>
  <si>
    <t>TRANS &amp; DISTR MAINS</t>
  </si>
  <si>
    <t>SERVICE LINES</t>
  </si>
  <si>
    <t>METERS</t>
  </si>
  <si>
    <t>METER INSTALLATIONS</t>
  </si>
  <si>
    <t>HYDRANTS</t>
  </si>
  <si>
    <t>BACKFLOW PREVENTION DEV</t>
  </si>
  <si>
    <t>OFFICE STRUCT &amp; IMPRV</t>
  </si>
  <si>
    <t>OFFICE FURN &amp; EQPT</t>
  </si>
  <si>
    <t>STORES EQUIPMENT</t>
  </si>
  <si>
    <t>TOOL SHOP &amp; MISC EQPT</t>
  </si>
  <si>
    <t>LABORATORY EQUIPMENT</t>
  </si>
  <si>
    <t>POWER OPERATED EQUIP</t>
  </si>
  <si>
    <t>COMMUNICATION EQPT</t>
  </si>
  <si>
    <t>WATER PLANT ALLOCATED</t>
  </si>
  <si>
    <t>OTHER PLT TREATMENT</t>
  </si>
  <si>
    <t>TRANSPORTATION EQPT WTR</t>
  </si>
  <si>
    <t>MAINFRAME COMPUTER WTR</t>
  </si>
  <si>
    <t>MINI COMPUTERS WTR</t>
  </si>
  <si>
    <t>COMP SYS COST WTR</t>
  </si>
  <si>
    <t>MICRO SYS COST WTR</t>
  </si>
  <si>
    <t>WIP-CAP TIME WATER STO</t>
  </si>
  <si>
    <t>WIP - INTEREST DURING</t>
  </si>
  <si>
    <t>WIP - ENGINEERING</t>
  </si>
  <si>
    <t>WIP - LABOR/INSTALLATI</t>
  </si>
  <si>
    <t>WIP - EQUIPMENT</t>
  </si>
  <si>
    <t>WIP - MATERIAL</t>
  </si>
  <si>
    <t>WIP - PIPING</t>
  </si>
  <si>
    <t>WIP - SITE WORK</t>
  </si>
  <si>
    <t>WIP - PUMPS/EQUIPMENT</t>
  </si>
  <si>
    <t>WIP - TRANSFER TO FIXE</t>
  </si>
  <si>
    <t>WIP-CAP TIME OFFICE RE</t>
  </si>
  <si>
    <t>WIP-CAP TIME WATER TOW</t>
  </si>
  <si>
    <t>WIP - CONTRACTOR/LABOR</t>
  </si>
  <si>
    <t>ACC DEPR-ORGANIZATION</t>
  </si>
  <si>
    <t>ACC DEPR-STRUCT&amp;IMPRV S</t>
  </si>
  <si>
    <t>ACC DEPR-STRUCT&amp;IMPRV W</t>
  </si>
  <si>
    <t>ACC DEPR-STRUCT&amp;IMPRV T</t>
  </si>
  <si>
    <t>ACC DEPR-STRUCT&amp;IMPRV G</t>
  </si>
  <si>
    <t>ACC DEPR-WELLS &amp; SPRING</t>
  </si>
  <si>
    <t>ACC DEPR-SUPPLY MAINS</t>
  </si>
  <si>
    <t>ACC DEPR-ELECT PUMP EQU</t>
  </si>
  <si>
    <t>ACC DEPR-WATER TREATMEN</t>
  </si>
  <si>
    <t>ACC DEPR-DIST RESV &amp; ST</t>
  </si>
  <si>
    <t>ACC DEPR-TRANS &amp; DISTR</t>
  </si>
  <si>
    <t>ACC DEPR-SERVICE LINES</t>
  </si>
  <si>
    <t>ACC DEPR-METERS</t>
  </si>
  <si>
    <t>ACC DEPR-METER INSTALLS</t>
  </si>
  <si>
    <t>ACC DEPR-HYDRANTS</t>
  </si>
  <si>
    <t>ACC DEPR-BACKFLOW PREVE</t>
  </si>
  <si>
    <t>ACC DEPR-OFFICE STRUCTU</t>
  </si>
  <si>
    <t>ACC DEPR-OFFICE FURN/EQ</t>
  </si>
  <si>
    <t>ACC DEPR-STORES EQUIPME</t>
  </si>
  <si>
    <t>ACC DEPR-TOOL SHOP &amp; MI</t>
  </si>
  <si>
    <t>ACC DEPR-LABORATORY EQU</t>
  </si>
  <si>
    <t>ACC DEPR-POWER OPERATED</t>
  </si>
  <si>
    <t>ACC DEPR-COMMUNICATION</t>
  </si>
  <si>
    <t>ACC DEPR-OTHER TANG PLT</t>
  </si>
  <si>
    <t>ACC DEPR-OTHER PLT TREA</t>
  </si>
  <si>
    <t>ACC DEPR-TRANSPORTATION</t>
  </si>
  <si>
    <t>ACC DEPR-MAINFRAME COMP</t>
  </si>
  <si>
    <t>ACC DEPR-MINI COMP WTR</t>
  </si>
  <si>
    <t>COMP SYS AMORTIZATION W</t>
  </si>
  <si>
    <t>MICRO SYS AMORTIZATION</t>
  </si>
  <si>
    <t>UTILITY PAA WTR PLANT AM</t>
  </si>
  <si>
    <t>ACC AMORT UTIL PAA-WATER</t>
  </si>
  <si>
    <t>CASH-CHASE-DEPOSITORY</t>
  </si>
  <si>
    <t>A/R-CUSTOMER TRADE CC&amp;B</t>
  </si>
  <si>
    <t>A/R-CUSTOMER ACCRUAL</t>
  </si>
  <si>
    <t>ACCUM PROV UNCOLLECT ACC</t>
  </si>
  <si>
    <t>A/R-OTHER</t>
  </si>
  <si>
    <t>A/R ASSOC COS</t>
  </si>
  <si>
    <t>INVENTORY</t>
  </si>
  <si>
    <t>SPECIAL DEPOSITS</t>
  </si>
  <si>
    <t>RCIP - ATTORNEY FEES</t>
  </si>
  <si>
    <t>RCIP - CAPITALIZED TIM</t>
  </si>
  <si>
    <t>RCIP - ADMINISTRATIVE</t>
  </si>
  <si>
    <t>RCIP - TRAVEL</t>
  </si>
  <si>
    <t>RCIP - CONSULTING FEES</t>
  </si>
  <si>
    <t>RCIP - TRANSFER TO RC</t>
  </si>
  <si>
    <t>RATE CASE BEING AMORT</t>
  </si>
  <si>
    <t>RATE CASE ACCUM AMORT</t>
  </si>
  <si>
    <t>DEF CHGS-TANK MAINT&amp;REP</t>
  </si>
  <si>
    <t>DEF CHGS-OTHER</t>
  </si>
  <si>
    <t>DEF CHGS-OTHER WTR &amp; SW</t>
  </si>
  <si>
    <t>DEF CHGS-MULTI YR TESTI</t>
  </si>
  <si>
    <t>AMORT - TANK MAINT&amp;REP</t>
  </si>
  <si>
    <t>AMORT - OTHER</t>
  </si>
  <si>
    <t>AMORT - OTHER WTR &amp; SWR</t>
  </si>
  <si>
    <t>AMORT - MULTI YR TESTIN</t>
  </si>
  <si>
    <t>CIAC-METERS</t>
  </si>
  <si>
    <t>CIAC-OTHER TANGIBLE PLT</t>
  </si>
  <si>
    <t>CIAC-WATER-TAP</t>
  </si>
  <si>
    <t>CIAC-WTR MGMT FEE</t>
  </si>
  <si>
    <t>CIAC-WTR PLT MTR FEE</t>
  </si>
  <si>
    <t>ACC AMORT METERS</t>
  </si>
  <si>
    <t>ACC AMORT OTHER TANG PL</t>
  </si>
  <si>
    <t>ACC AMORT WATER-CIAC TA</t>
  </si>
  <si>
    <t>ACC AMORT WTR MGMT FEE</t>
  </si>
  <si>
    <t>ACC AMORT WTR PLT MTR F</t>
  </si>
  <si>
    <t>ACCUM DEF INCOME TAX-FE</t>
  </si>
  <si>
    <t>DEF FED TAX - TAP FEE P</t>
  </si>
  <si>
    <t>DEF FED TAX - RATE CASE</t>
  </si>
  <si>
    <t>DEF FED TAX - DEF MAINT</t>
  </si>
  <si>
    <t>DEF FED TAX - ORGN EXP</t>
  </si>
  <si>
    <t>DEF FED TAX - BAD DEBT</t>
  </si>
  <si>
    <t>DEF FED TAX - DEPRECIAT</t>
  </si>
  <si>
    <t>DEF FED TAX - NOL</t>
  </si>
  <si>
    <t>ACCUM DEF INCOME TAX -</t>
  </si>
  <si>
    <t>DEF ST TAX - TAP FEE PO</t>
  </si>
  <si>
    <t>DEF ST TAX - RATE CASE</t>
  </si>
  <si>
    <t>DEF ST TAX - DEF MAINT</t>
  </si>
  <si>
    <t>DEF ST TAX - ORGN EXP</t>
  </si>
  <si>
    <t>DEF ST TAX - BAD DEBT</t>
  </si>
  <si>
    <t>DEF ST TAX - DEPRECIATI</t>
  </si>
  <si>
    <t>DEF ST TAX - NOL</t>
  </si>
  <si>
    <t>A/P TRADE</t>
  </si>
  <si>
    <t>A/P TRADE - ACCRUAL</t>
  </si>
  <si>
    <t>A/P TRADE - RECD NOT VO</t>
  </si>
  <si>
    <t>A/P-ASSOC COMPANIES</t>
  </si>
  <si>
    <t>A/P MISCELLANEOUS</t>
  </si>
  <si>
    <t>AMORT DEF CREDITS</t>
  </si>
  <si>
    <t>ADVANCES FROM UTILITIES</t>
  </si>
  <si>
    <t>CUSTOMER DEPOSITS</t>
  </si>
  <si>
    <t>ACCRUED TAXES GENERAL</t>
  </si>
  <si>
    <t>ACCRUED FRANCHISE TAX A</t>
  </si>
  <si>
    <t>ACCRUED UTIL OR COMM TA</t>
  </si>
  <si>
    <t>ACCRUED REAL EST TAX</t>
  </si>
  <si>
    <t>ACCRUED SALES TAX</t>
  </si>
  <si>
    <t>ACCRUED USE TAX</t>
  </si>
  <si>
    <t>ACCRUED COUNTY TAX A</t>
  </si>
  <si>
    <t>ACCRUED COUNTY TAX B</t>
  </si>
  <si>
    <t>ACCRUED CITY TAX A</t>
  </si>
  <si>
    <t>ACCRUED CITY TAX B</t>
  </si>
  <si>
    <t>ACCRUED ST INCOME TAX</t>
  </si>
  <si>
    <t>ACCRUED CUST DEP INTERE</t>
  </si>
  <si>
    <t>COMMON STOCK</t>
  </si>
  <si>
    <t>PAID IN CAPITAL</t>
  </si>
  <si>
    <t>MISC PAID IN CAPITAL</t>
  </si>
  <si>
    <t>RETAINED EARN-PRIOR YEAR</t>
  </si>
  <si>
    <t>WATER REVENUE-RESIDENTI</t>
  </si>
  <si>
    <t>WATER REVENUE-ACCRUALS</t>
  </si>
  <si>
    <t>WATER REVENUE-COMMERCIA</t>
  </si>
  <si>
    <t>WATER REVENUE-PUBLIC AU</t>
  </si>
  <si>
    <t>PUBLIC FIRE PROTECTION</t>
  </si>
  <si>
    <t>PRIVATE FIRE PROTECTION</t>
  </si>
  <si>
    <t>FORFEITED DISCOUNTS</t>
  </si>
  <si>
    <t>MISC SERVICE REVENUE</t>
  </si>
  <si>
    <t>OTHER W/S REVENUES</t>
  </si>
  <si>
    <t>REV FROM MGMT SERVICES</t>
  </si>
  <si>
    <t>PURCHASED WATER-WATER S</t>
  </si>
  <si>
    <t>ELEC PWR - WTR SYSTEM S</t>
  </si>
  <si>
    <t>ELEC PWR - SWR SYSTEM C</t>
  </si>
  <si>
    <t>CHLORINE</t>
  </si>
  <si>
    <t>OTHER TREATMENT CHEMICA</t>
  </si>
  <si>
    <t>AGENCY EXPENSE</t>
  </si>
  <si>
    <t>UNCOLLECTIBLE ACCOUNTS</t>
  </si>
  <si>
    <t>UNCOLL ACCOUNTS ACCRUAL</t>
  </si>
  <si>
    <t>BILLING COMPUTER SUPPLI</t>
  </si>
  <si>
    <t>BILLING POSTAGE</t>
  </si>
  <si>
    <t>CUSTOMER SERVICE PRINTI</t>
  </si>
  <si>
    <t>NON-REGULATED COGS B</t>
  </si>
  <si>
    <t>401K</t>
  </si>
  <si>
    <t>401K MATCH</t>
  </si>
  <si>
    <t>INSURANCE-VEHICLE</t>
  </si>
  <si>
    <t>INSURANCE-GEN LIAB</t>
  </si>
  <si>
    <t>INSURANCE-WORKERS COMP</t>
  </si>
  <si>
    <t>INSURANCE-OTHER</t>
  </si>
  <si>
    <t>COMPUTER MAINTENANCE</t>
  </si>
  <si>
    <t>COMPUTER SUPPLIES</t>
  </si>
  <si>
    <t>INTERNET SUPPLIER</t>
  </si>
  <si>
    <t>ADVERTISING/MARKETING</t>
  </si>
  <si>
    <t>BANK SERVICE CHARGE</t>
  </si>
  <si>
    <t>CONTRIBUTIONS</t>
  </si>
  <si>
    <t>LICENSE FEES</t>
  </si>
  <si>
    <t>MEMBERSHIPS</t>
  </si>
  <si>
    <t>TRAINING EXPENSE</t>
  </si>
  <si>
    <t>OTHER MISC EXPENSE</t>
  </si>
  <si>
    <t>ANSWERING SERVICE</t>
  </si>
  <si>
    <t>CLEANING SUPPLIES</t>
  </si>
  <si>
    <t>COPY MACHINE</t>
  </si>
  <si>
    <t>HOLIDAY EVENTS/PICNICS</t>
  </si>
  <si>
    <t>KITCHEN SUPPLIES</t>
  </si>
  <si>
    <t>OFFICE SUPPLY STORES</t>
  </si>
  <si>
    <t>PRINTING/BLUEPRINTS</t>
  </si>
  <si>
    <t>PUBL SUBSCRIPTIONS/TAPE</t>
  </si>
  <si>
    <t>SHIPPING CHARGES</t>
  </si>
  <si>
    <t>OTHER OFFICE EXPENSES</t>
  </si>
  <si>
    <t>OFFICE ELECTRIC</t>
  </si>
  <si>
    <t>OFFICE GAS</t>
  </si>
  <si>
    <t>OFFICE WATER</t>
  </si>
  <si>
    <t>OFFICE TELECOM</t>
  </si>
  <si>
    <t>OFFICE GARBAGE REMOVAL</t>
  </si>
  <si>
    <t>OFFICE LANDSCAPE / MOW</t>
  </si>
  <si>
    <t>OFFICE ALARM SYS PHONE</t>
  </si>
  <si>
    <t>OFFICE MAINTENANCE</t>
  </si>
  <si>
    <t>OFFICE CLEANING SERVICE</t>
  </si>
  <si>
    <t>OFFICE MACHINE/HEAT&amp;COO</t>
  </si>
  <si>
    <t>OTHER OFFICE UTILITIES</t>
  </si>
  <si>
    <t>AUDIT FEES</t>
  </si>
  <si>
    <t>EMPLOY FINDER FEES</t>
  </si>
  <si>
    <t>LEGAL FEES</t>
  </si>
  <si>
    <t>MANAGEMENT FEES</t>
  </si>
  <si>
    <t>PAYROLL SERVICES</t>
  </si>
  <si>
    <t>TAX RETURN REVIEW</t>
  </si>
  <si>
    <t>TEMP EMPLOY - CLERICAL</t>
  </si>
  <si>
    <t>OTHER OUTSIDE SERVICES</t>
  </si>
  <si>
    <t>RATE CASE AMORT EXPENSE</t>
  </si>
  <si>
    <t>MISC REG MATTERS COMM E</t>
  </si>
  <si>
    <t>RENT</t>
  </si>
  <si>
    <t>SALARIES-ACCOUNTING</t>
  </si>
  <si>
    <t>SALARIES-ADMIN</t>
  </si>
  <si>
    <t>SALARIES-OFFICERS/STKHL</t>
  </si>
  <si>
    <t>SALARIES-HR</t>
  </si>
  <si>
    <t>SALARIES-IT</t>
  </si>
  <si>
    <t>SALARIES-LEADERSHIP OPS</t>
  </si>
  <si>
    <t>SALARIES-HSE</t>
  </si>
  <si>
    <t>SALARIES-CUSTOMER SERVI</t>
  </si>
  <si>
    <t>SALARIES-BILLING</t>
  </si>
  <si>
    <t>SALARIES-CORP SERVICE A</t>
  </si>
  <si>
    <t>SALARIES-OPERATIONS FIE</t>
  </si>
  <si>
    <t>SALARIES-OPERATIONS OFF</t>
  </si>
  <si>
    <t>SALARIES-CHGD TO PLT-WS</t>
  </si>
  <si>
    <t>CAPITALIZED TIME ADJUST</t>
  </si>
  <si>
    <t>TRAVEL LODGING</t>
  </si>
  <si>
    <t>TRAVEL AIRFARE</t>
  </si>
  <si>
    <t>TRAVEL TRANSPORTATION</t>
  </si>
  <si>
    <t>TRAVEL MEALS</t>
  </si>
  <si>
    <t>TRAVEL ENTERTAINMENT</t>
  </si>
  <si>
    <t>TRAVEL OTHER</t>
  </si>
  <si>
    <t>FUEL</t>
  </si>
  <si>
    <t>AUTO REPAIR/TIRES</t>
  </si>
  <si>
    <t>AUTO LICENSES</t>
  </si>
  <si>
    <t>OTHER TRANS EXPENSES</t>
  </si>
  <si>
    <t>TEST-WATER</t>
  </si>
  <si>
    <t>TEST-EQUIP/CHEMICAL</t>
  </si>
  <si>
    <t>TEST-SEWER</t>
  </si>
  <si>
    <t>WATER-MAINT SUPPLIES</t>
  </si>
  <si>
    <t>WATER-MAINT REPAIRS</t>
  </si>
  <si>
    <t>WATER-MAIN BREAKS</t>
  </si>
  <si>
    <t>WATER-ELEC EQUIPT REPAI</t>
  </si>
  <si>
    <t>WATER-OTHER MAINT EXP</t>
  </si>
  <si>
    <t>SEWER-MAINT SUPPLIES</t>
  </si>
  <si>
    <t>SEWER-MAINT REPAIRS</t>
  </si>
  <si>
    <t>SEWER-MAIN BREAKS</t>
  </si>
  <si>
    <t>SEWER-ELEC EQUIPT REPAI</t>
  </si>
  <si>
    <t>SEWER-OTHER MAINT EXP</t>
  </si>
  <si>
    <t>DEFERRED MAINT EXPENSE</t>
  </si>
  <si>
    <t>COMMUNICATION EXPENSE</t>
  </si>
  <si>
    <t>EQUIPMENT RENTALS</t>
  </si>
  <si>
    <t>OPER CONTRACTED WORKERS</t>
  </si>
  <si>
    <t>UNIFORMS</t>
  </si>
  <si>
    <t>WEATHER/HURRICANE/FUEL</t>
  </si>
  <si>
    <t>SEWER RODDING</t>
  </si>
  <si>
    <t>DEPREC-ORGANIZATION</t>
  </si>
  <si>
    <t>DEPREC-STRUCT &amp; IMPRV S</t>
  </si>
  <si>
    <t>DEPREC-STRUCT &amp; IMPRV W</t>
  </si>
  <si>
    <t>DEPREC-STRUCT &amp; IMPRV D</t>
  </si>
  <si>
    <t>DEPREC-STRUCT &amp; IMPRV G</t>
  </si>
  <si>
    <t>DEPREC-WELLS &amp; SPRINGS</t>
  </si>
  <si>
    <t>DEPREC-SUPPLY MAINS</t>
  </si>
  <si>
    <t>DEPREC-ELEC PUMP EQP SR</t>
  </si>
  <si>
    <t>DEPREC-ELEC PUMP EQP WT</t>
  </si>
  <si>
    <t>DEPREC-ELEC PUMP EQP TR</t>
  </si>
  <si>
    <t>DEPREC-WATER TREATMENT</t>
  </si>
  <si>
    <t>DEPREC-DIST RESV &amp; STAN</t>
  </si>
  <si>
    <t>DEPREC-TRANS &amp; DISTR MA</t>
  </si>
  <si>
    <t>DEPREC-SERVICE LINES</t>
  </si>
  <si>
    <t>DEPREC-METERS</t>
  </si>
  <si>
    <t>DEPREC-METER INSTALLS</t>
  </si>
  <si>
    <t>DEPREC-HYDRANTS</t>
  </si>
  <si>
    <t>DEPREC-BACKFLOW PREVENT</t>
  </si>
  <si>
    <t>DEPREC-OFFICE STRUCTURE</t>
  </si>
  <si>
    <t>DEPREC-OFFICE FURN/EQPT</t>
  </si>
  <si>
    <t>DEPREC-STORES EQUIPMENT</t>
  </si>
  <si>
    <t>DEPREC-TOOL SHOP &amp; MISC</t>
  </si>
  <si>
    <t>DEPREC-LABORATORY EQUIP</t>
  </si>
  <si>
    <t>DEPREC-POWER OPERATED E</t>
  </si>
  <si>
    <t>DEPREC-COMMUNICATION EQ</t>
  </si>
  <si>
    <t>DEPREC-OTHER TANG PLT W</t>
  </si>
  <si>
    <t>DEPREC-OTHER PLT TREATM</t>
  </si>
  <si>
    <t>DEPREC-AUTO TRANS</t>
  </si>
  <si>
    <t>DEPREC-COMPUTER</t>
  </si>
  <si>
    <t>AMORT OF UTIL PAA-WATER</t>
  </si>
  <si>
    <t>AMORT-METERS</t>
  </si>
  <si>
    <t>AMORT-OTHER TANGIBLE PL</t>
  </si>
  <si>
    <t>AMORT-WATER-TAP</t>
  </si>
  <si>
    <t>AMORT-WTR MGMT FEE</t>
  </si>
  <si>
    <t>AMORT-WTR PLT MTR FEE</t>
  </si>
  <si>
    <t>FICA EXPENSE</t>
  </si>
  <si>
    <t>FEDERAL UNEMPLOYMENT TA</t>
  </si>
  <si>
    <t>STATE UNEMPLOYMENT TAX</t>
  </si>
  <si>
    <t>FRANCHISE TAX</t>
  </si>
  <si>
    <t>PERSONAL PROPERTY/ICT T</t>
  </si>
  <si>
    <t>PROPERTY/OTHER GENERAL</t>
  </si>
  <si>
    <t>REAL ESTATE TAX</t>
  </si>
  <si>
    <t>UTILITY/COMMISSION TAX</t>
  </si>
  <si>
    <t>DEF INCOME TAX-FEDERAL</t>
  </si>
  <si>
    <t>DEF INCOME TAXES-STATE</t>
  </si>
  <si>
    <t>INCOME TAXES-STATE</t>
  </si>
  <si>
    <t>CIAC GROSS-UP TAX</t>
  </si>
  <si>
    <t>INTEREST EXPENSE-INTERCO</t>
  </si>
  <si>
    <t>S/T INT EXP BANK ONE</t>
  </si>
  <si>
    <t>INTEREST DURING CONSTRUC</t>
  </si>
  <si>
    <t>SALE OF UTILITY PROPERTY</t>
  </si>
  <si>
    <t>JDE Desc</t>
  </si>
  <si>
    <t>Co</t>
  </si>
  <si>
    <t>Business Unit</t>
  </si>
  <si>
    <t>Obj Acct</t>
  </si>
  <si>
    <t>Amount</t>
  </si>
  <si>
    <t>G/L Date</t>
  </si>
  <si>
    <t>Region</t>
  </si>
  <si>
    <t>Explanation Alpha Name</t>
  </si>
  <si>
    <t>Explanation -Remark-</t>
  </si>
  <si>
    <t>Asset ID</t>
  </si>
  <si>
    <t>Document Number</t>
  </si>
  <si>
    <t>Batch Number</t>
  </si>
  <si>
    <t>Purchase Order</t>
  </si>
  <si>
    <t>PO Originator</t>
  </si>
  <si>
    <t>PO Do Ty</t>
  </si>
  <si>
    <t>Rev Void</t>
  </si>
  <si>
    <t>Do Ty</t>
  </si>
  <si>
    <t>Sub</t>
  </si>
  <si>
    <t>Sub Type</t>
  </si>
  <si>
    <t>Sub- ledger</t>
  </si>
  <si>
    <t>Per No</t>
  </si>
  <si>
    <t>FY</t>
  </si>
  <si>
    <t>Units</t>
  </si>
  <si>
    <t>Address Number</t>
  </si>
  <si>
    <t>LT</t>
  </si>
  <si>
    <t>Doc Co</t>
  </si>
  <si>
    <t>Bth Ty</t>
  </si>
  <si>
    <t>Posted Code</t>
  </si>
  <si>
    <t>JE Line Number</t>
  </si>
  <si>
    <t>Line Extension</t>
  </si>
  <si>
    <t>Reconciled</t>
  </si>
  <si>
    <t>Corporate</t>
  </si>
  <si>
    <t>DIRECT CHARGE HEALTH ADMIN &amp; S</t>
  </si>
  <si>
    <t>JE</t>
  </si>
  <si>
    <t>AA</t>
  </si>
  <si>
    <t>P</t>
  </si>
  <si>
    <t>BLUE CROSS BLUE SHIELD OF ILL</t>
  </si>
  <si>
    <t>PV</t>
  </si>
  <si>
    <t>V</t>
  </si>
  <si>
    <t>CORIX CHARGE OUT-JAN 2020</t>
  </si>
  <si>
    <t>CORIX CHARGE OUT-FEB 2020</t>
  </si>
  <si>
    <t>CORIX CHARGE OUT-MAR 2020</t>
  </si>
  <si>
    <t>JE 04-09-19 HOURLY</t>
  </si>
  <si>
    <t>WSC - DENTAL</t>
  </si>
  <si>
    <t>JE 04-15-19 SALARY</t>
  </si>
  <si>
    <t>JE 04-23-19 HOURLY</t>
  </si>
  <si>
    <t>METROPOLITAN LIFE INSURANCE</t>
  </si>
  <si>
    <t>SR TAX MGR TO CORIX APR 2019</t>
  </si>
  <si>
    <t>ACH APR 2019-DELTA</t>
  </si>
  <si>
    <t>PMT TO DENTAL (4/03/19)</t>
  </si>
  <si>
    <t>JE 04-30-19 SALARY</t>
  </si>
  <si>
    <t>DIRECT CHARGE DENTAL</t>
  </si>
  <si>
    <t>JE 05-07-19 HOURLY</t>
  </si>
  <si>
    <t>JE 05-15-19 SALARY</t>
  </si>
  <si>
    <t>JE 05-21-19 HOURLY</t>
  </si>
  <si>
    <t>SR TAX MGR TO CORIX MAY 2019</t>
  </si>
  <si>
    <t>ACH MAY 2019-DELTA</t>
  </si>
  <si>
    <t>PMT TO DENTAL (5/22/19)</t>
  </si>
  <si>
    <t>DEPOSITS</t>
  </si>
  <si>
    <t>STEVEN HABERY BENEFITS</t>
  </si>
  <si>
    <t>JE 05-31-19 SALARY</t>
  </si>
  <si>
    <t>HR ADVISOR TO CORIX</t>
  </si>
  <si>
    <t>JE 06-04-19 HOURLY</t>
  </si>
  <si>
    <t>JE 06-15-19 SALARY</t>
  </si>
  <si>
    <t>JE 06-18-19 HOURLY</t>
  </si>
  <si>
    <t>ACH JUNE 2019-DELTA</t>
  </si>
  <si>
    <t>PMT TO DENTAL (6/26/19)</t>
  </si>
  <si>
    <t>SR TAX MGR TO CORIX JUNE 2019</t>
  </si>
  <si>
    <t>HR ADVISOR TO CORIX-JUNE 2019</t>
  </si>
  <si>
    <t>JE 06-30-19 SALARY</t>
  </si>
  <si>
    <t>JE 07-02-19 HOURLY</t>
  </si>
  <si>
    <t>JE 07-15-19 SALARY</t>
  </si>
  <si>
    <t>JE 07-16-19 HOURLY</t>
  </si>
  <si>
    <t>JE 07-30-19 HOURLY</t>
  </si>
  <si>
    <t>ACH JULY 2019-DELTA</t>
  </si>
  <si>
    <t>PMT TO DENTAL (6/30/19)</t>
  </si>
  <si>
    <t>SR TAX MGR TO CORIX JULY 2019</t>
  </si>
  <si>
    <t>HR ADVISOR TO CORIX-JULY 2019</t>
  </si>
  <si>
    <t>JE 07-31-19 SALARY</t>
  </si>
  <si>
    <t>STEVEN HABERY BENEFIT</t>
  </si>
  <si>
    <t>DIRECT CHARGE ACCRUAL</t>
  </si>
  <si>
    <t>DIRECT CHARGE ACCRUAL DENTAL</t>
  </si>
  <si>
    <t>R</t>
  </si>
  <si>
    <t>SR TAX MGR RECLASS TO 102101</t>
  </si>
  <si>
    <t>JE 08-13-19 HOURLY</t>
  </si>
  <si>
    <t>JE 08-15-19 SALARY</t>
  </si>
  <si>
    <t>JE 08-27-19 HOURLY</t>
  </si>
  <si>
    <t>SR TAX MGR TO CORIX AUG 2019</t>
  </si>
  <si>
    <t>HR ADVISOR TO CORIX-AUG 2019</t>
  </si>
  <si>
    <t>JE 08-31-19 SALARY</t>
  </si>
  <si>
    <t>SE 5 AP ACCRUAL AUG 19</t>
  </si>
  <si>
    <t>JE 09-10-19 HOURLY</t>
  </si>
  <si>
    <t>JE 09-15-19 SALARY</t>
  </si>
  <si>
    <t>JE 09-24-19 HOURLY</t>
  </si>
  <si>
    <t>COO TO CORIX-AUG 2019 RCL</t>
  </si>
  <si>
    <t>ACH SEPT 2019-DELTA</t>
  </si>
  <si>
    <t>PMT TO DENTAL (9/4/19)</t>
  </si>
  <si>
    <t>COO TO CORIX-SEPT 2019</t>
  </si>
  <si>
    <t>SR TAX MGR TO CORIX SEPT 2019</t>
  </si>
  <si>
    <t>HR ADVISOR TO CORIX-SEPT 2019</t>
  </si>
  <si>
    <t>JE 09-30-19 SALARY</t>
  </si>
  <si>
    <t>SE 5 AP ACCRUAL SEP 19</t>
  </si>
  <si>
    <t>JE 10-08-19 HOURLY</t>
  </si>
  <si>
    <t>JE 10-15-19 SALARY</t>
  </si>
  <si>
    <t>JE 10-22-19 HOURLY</t>
  </si>
  <si>
    <t>SR TAX MGR TO CORIX OCT 2019</t>
  </si>
  <si>
    <t>HR ADVISOR TO CORIX-OCT 2019</t>
  </si>
  <si>
    <t>COO TO CORIX-OCT 2019</t>
  </si>
  <si>
    <t>VP TO CORIX-OCT 2019</t>
  </si>
  <si>
    <t>JE 10-31-19 SALARY</t>
  </si>
  <si>
    <t>DEPOSIT</t>
  </si>
  <si>
    <t>JE 11-05-19 HOURLY</t>
  </si>
  <si>
    <t>JE 11-15-19 SALARY</t>
  </si>
  <si>
    <t>JE 11-19-19 HOURLY</t>
  </si>
  <si>
    <t>SR TAX MGR BENEFIT RCL</t>
  </si>
  <si>
    <t>SR TAX MGR TO CORIX NOV 2019</t>
  </si>
  <si>
    <t>HR ADVISOR TO CORIX-NOV 2019</t>
  </si>
  <si>
    <t>COO TO CORIX-NOV 2019</t>
  </si>
  <si>
    <t>VP TO CORIX-NOV 2019</t>
  </si>
  <si>
    <t>VP FINANCE TO CORIX-OCT 2019</t>
  </si>
  <si>
    <t>VP FINANCE TO CORIX-NOV 2019</t>
  </si>
  <si>
    <t>DIRECTOR TO CORIX-OCT 2019</t>
  </si>
  <si>
    <t>DIRECTOR TO CORIX-NOV 2019</t>
  </si>
  <si>
    <t>ACH NOV 2019-DELTA</t>
  </si>
  <si>
    <t>PMT TO DENTAL 11/28/19</t>
  </si>
  <si>
    <t>JE 11-30-19 SALARY</t>
  </si>
  <si>
    <t>JE 12-03-19 HOURLY</t>
  </si>
  <si>
    <t>JE 12-15-19 HOURLY</t>
  </si>
  <si>
    <t>JE 12-17-19 HOURLY</t>
  </si>
  <si>
    <t>SR TAX MGR TO CORIX DEC 2019</t>
  </si>
  <si>
    <t>HR ADVISOR TO CORIX-DEC 2019</t>
  </si>
  <si>
    <t>COO TO CORIX-DEC 2019</t>
  </si>
  <si>
    <t>VP TO CORIX-DEC 2019</t>
  </si>
  <si>
    <t>VP FINANCE TO CORIX DEC 2019</t>
  </si>
  <si>
    <t>DIRECTOR TO CORIX-DEC 2019</t>
  </si>
  <si>
    <t>JE 12-31-19 SALARY</t>
  </si>
  <si>
    <t>JE 12-31-19 HOURLY</t>
  </si>
  <si>
    <t>JE 12-31-19 HOURLY OFF CYCLE</t>
  </si>
  <si>
    <t>Hourly 12/31/19 JJ</t>
  </si>
  <si>
    <t>JE 01-14-20 HOURLY</t>
  </si>
  <si>
    <t>JE 01-15-20 SALARY</t>
  </si>
  <si>
    <t>JE 01-28-20 HOURLY</t>
  </si>
  <si>
    <t>SG TT Offcycle Reverse Out</t>
  </si>
  <si>
    <t>SE 5 AP ACCRUAL JAN 20</t>
  </si>
  <si>
    <t>HR ADVISOR TO CORIX-JAN 2020</t>
  </si>
  <si>
    <t>COO TO CORIX-JAN 2020</t>
  </si>
  <si>
    <t>DIRECTOR TO CORIX-JAN 2020</t>
  </si>
  <si>
    <t>JE 01-31-20 SALARY</t>
  </si>
  <si>
    <t>JE 02-11-20 HOURLY</t>
  </si>
  <si>
    <t>JE 02-15-20 SALARY</t>
  </si>
  <si>
    <t>JE 02-25-20 HOURLY</t>
  </si>
  <si>
    <t>HR ADVISOR TO CORIX-FEB 2020</t>
  </si>
  <si>
    <t>COO TO CORIX-FEB 2020</t>
  </si>
  <si>
    <t>DIRECTOR TO CORIX-FEB 2020</t>
  </si>
  <si>
    <t>JE 02-29-20 SALARY</t>
  </si>
  <si>
    <t>JE 03-10-20 HOURLY</t>
  </si>
  <si>
    <t>JE 03-15-20 SALARY</t>
  </si>
  <si>
    <t>JE 03-24-20 HOURLY</t>
  </si>
  <si>
    <t>HR ADVISOR TO CORIX-MAR 2020</t>
  </si>
  <si>
    <t>COO TO CORIX-MAR 2020</t>
  </si>
  <si>
    <t>DIRECTOR TO CORIX-MAR 2020</t>
  </si>
  <si>
    <t>JE 03-31-20 SALARY</t>
  </si>
  <si>
    <t>JE 04-07-20 HOURLY</t>
  </si>
  <si>
    <t>JE 04-15-20 SALARY</t>
  </si>
  <si>
    <t>WSC - MEDICAL</t>
  </si>
  <si>
    <t>POST TAX MEDICAL</t>
  </si>
  <si>
    <t>DIRECT CHARGE EE INS DEDUC</t>
  </si>
  <si>
    <t>WSC DEPENDANT SURCHARGE</t>
  </si>
  <si>
    <t>COBRA JAN THROUGH MAR 19</t>
  </si>
  <si>
    <t>COBRA 1-15-19</t>
  </si>
  <si>
    <t>COBRA 2-15-19</t>
  </si>
  <si>
    <t>COBRA 3-15-19</t>
  </si>
  <si>
    <t>COBRA MAY 2019</t>
  </si>
  <si>
    <t>COBRA 5-15-19</t>
  </si>
  <si>
    <t>COBRA JUNE AND JULY 2019</t>
  </si>
  <si>
    <t>COBRA 6-14-19</t>
  </si>
  <si>
    <t>COBRA 7-15-19</t>
  </si>
  <si>
    <t>COBRA AUG AND SEPT 2019</t>
  </si>
  <si>
    <t>COBRA 8-15-19</t>
  </si>
  <si>
    <t>COBRA 9-13-19</t>
  </si>
  <si>
    <t>COBRA OCT AND NOV 2019</t>
  </si>
  <si>
    <t>COBRA 10-16-19</t>
  </si>
  <si>
    <t>COBRA 11-15-19</t>
  </si>
  <si>
    <t>COBRA DEC 2019</t>
  </si>
  <si>
    <t>COBRA 12-13-19</t>
  </si>
  <si>
    <t>DEPOSITORY REC JANUARY 2020</t>
  </si>
  <si>
    <t>COBRA 1/15/20</t>
  </si>
  <si>
    <t>WSC - POST TAX MEDICAL</t>
  </si>
  <si>
    <t>DEPOSITORY REC FEBRUARY 2020</t>
  </si>
  <si>
    <t>COBRA 2/14/20</t>
  </si>
  <si>
    <t>DEPOSITORY REC MARCH 2020</t>
  </si>
  <si>
    <t>COBRA 3/13/20</t>
  </si>
  <si>
    <t>STAFFORD HEALTHCARE CLINICS</t>
  </si>
  <si>
    <t>SENTARA RMH OCCUPATIONAL HEALT</t>
  </si>
  <si>
    <t>SAFETY PLUS, LLC.</t>
  </si>
  <si>
    <t>SE 5 AP ACCRUAL JUN 19</t>
  </si>
  <si>
    <t>THE CARLE FOUNDATION HOSPITAL</t>
  </si>
  <si>
    <t>NORTH OAKS PHYSICIAN GROUP</t>
  </si>
  <si>
    <t>UNITED STATES TREASURY</t>
  </si>
  <si>
    <t>AUG 2019 DEPOSIT</t>
  </si>
  <si>
    <t>HEALTHCARE PARTNERS CK#34328</t>
  </si>
  <si>
    <t>MITCHELL COUNTY HOSPITAL</t>
  </si>
  <si>
    <t>MERCY URGENT CARE</t>
  </si>
  <si>
    <t>OCHSNER CLINIC FOUNDATION</t>
  </si>
  <si>
    <t>VSP OF ILLINOIS, NFP</t>
  </si>
  <si>
    <t>TELADOC, INC</t>
  </si>
  <si>
    <t>MEDICAL</t>
  </si>
  <si>
    <t>VISION</t>
  </si>
  <si>
    <t>TELADOC</t>
  </si>
  <si>
    <t>ACH APR 2019-Rx'n Go</t>
  </si>
  <si>
    <t>PMT TO Rx'n Go (4/15/19)</t>
  </si>
  <si>
    <t>PMT TO Rx'n Go (4/30/19)</t>
  </si>
  <si>
    <t>PMT TO Rx'n Go (4/30/19)-ADD'L</t>
  </si>
  <si>
    <t>DIRECT CHARGE HEALTH INS CLAIM</t>
  </si>
  <si>
    <t>LABORATORY CORP OF AMERICA HOL</t>
  </si>
  <si>
    <t xml:space="preserve"> ACH MAY 2019-Rx'n Go</t>
  </si>
  <si>
    <t>PMT TO Rx'n Go (5/15/19)</t>
  </si>
  <si>
    <t>PMT TO Rx'n Go (5/31/19)</t>
  </si>
  <si>
    <t>ADVENTHEALTH CENTRA CARE</t>
  </si>
  <si>
    <t>ACH JUNE 2019-Rx'n Go</t>
  </si>
  <si>
    <t>PMT TO Rx'n Go (6/15/19)</t>
  </si>
  <si>
    <t>PMT TO Rx'n Go (6/30/19)</t>
  </si>
  <si>
    <t>ACH JULY 2019-Rx'n Go</t>
  </si>
  <si>
    <t>PMT TO Rx'n Go (7/15/19)</t>
  </si>
  <si>
    <t>PMT TO Rx'n Go (7/31/19)</t>
  </si>
  <si>
    <t>ACH AUG 2019-Rx'n Go</t>
  </si>
  <si>
    <t>PMT TO Rx'n Go (8/15/19)</t>
  </si>
  <si>
    <t>PMT TO Rx'n Go (8/31/19)</t>
  </si>
  <si>
    <t>ACH SEPT 2019-Rx'n Go</t>
  </si>
  <si>
    <t>PMT TO Rx'n Go (9/15/19)</t>
  </si>
  <si>
    <t>PMT TO Rx'n Go (9/30/19)</t>
  </si>
  <si>
    <t>ACH OCT 2019-Rx'n Go</t>
  </si>
  <si>
    <t>PMT TO Rx'n Go (10/15/19)</t>
  </si>
  <si>
    <t>PMT TO Rx'n Go (10/31/19)</t>
  </si>
  <si>
    <t>ACH NOV 2019-Rx'n Go</t>
  </si>
  <si>
    <t>PMT TO Rx'n Go (11/15/19)</t>
  </si>
  <si>
    <t>PMT TO Rx'n Go (11/30/19)</t>
  </si>
  <si>
    <t>SE 5 AP ACCRUAL NOV 19</t>
  </si>
  <si>
    <t>TOWN OF DALLAS</t>
  </si>
  <si>
    <t>ACH DEC 2019-Rx'n Go</t>
  </si>
  <si>
    <t>PMT TO Rx'n Go (12/15/19)</t>
  </si>
  <si>
    <t>ACH DEC 2019-Rx'n Go ACCR</t>
  </si>
  <si>
    <t>Rx'n Go (12/31/19) ACCR</t>
  </si>
  <si>
    <t>HEALTH INSURANCE RESERVES ADJ</t>
  </si>
  <si>
    <t>ACH Rx'n Go</t>
  </si>
  <si>
    <t>PMT TO Rx'n Go (12/31/19)</t>
  </si>
  <si>
    <t>PMT TO Rx'n Go (1/15/20)</t>
  </si>
  <si>
    <t>PMT TO Rx'n Go (1/31/20)</t>
  </si>
  <si>
    <t>KOUTS HEALTH CARE INC.</t>
  </si>
  <si>
    <t>PMT TO Rx'n Go (2/15/20)</t>
  </si>
  <si>
    <t>PMT TO Rx'n Go (2/29/20)</t>
  </si>
  <si>
    <t>SE 5 AP ACCRUAL FEB 20</t>
  </si>
  <si>
    <t>PMT TO Rx'n Go (3/15/20)</t>
  </si>
  <si>
    <t>PMT TO Rx'n Go (3/31/20)</t>
  </si>
  <si>
    <t>SE 5 AP ACCRUAL MARCH 19</t>
  </si>
  <si>
    <t>AWARDS NETWORK</t>
  </si>
  <si>
    <t>OUUG Conf/Billing Luncheon</t>
  </si>
  <si>
    <t>PC</t>
  </si>
  <si>
    <t>MOVE PPD TO EXP</t>
  </si>
  <si>
    <t>DIRECT CHARGE OTHER EE BENEFIT</t>
  </si>
  <si>
    <t xml:space="preserve"> Northbrook Office Expenses</t>
  </si>
  <si>
    <t>Monthly Expenses</t>
  </si>
  <si>
    <t>SE 5 AP ACCRUAL MAY 19</t>
  </si>
  <si>
    <t>Monthly BOA Statement</t>
  </si>
  <si>
    <t>Appreciation Lunch</t>
  </si>
  <si>
    <t>PX</t>
  </si>
  <si>
    <t>RCL 102106</t>
  </si>
  <si>
    <t>RCL PX 1063270</t>
  </si>
  <si>
    <t>HSE Expenses</t>
  </si>
  <si>
    <t>Chicago Spvr Welcome / FL work</t>
  </si>
  <si>
    <t xml:space="preserve"> MOVE PPD TO EXP</t>
  </si>
  <si>
    <t>COO TO CORIX-AUG 2019</t>
  </si>
  <si>
    <t>401K (4%)</t>
  </si>
  <si>
    <t>LIFE/AD&amp;D/LTD</t>
  </si>
  <si>
    <t>NON-ELECTIVE (4% GROSS WAGES)</t>
  </si>
  <si>
    <t>SE 5 AP ACCRUAL OCT 19</t>
  </si>
  <si>
    <t>SE 5 AP ACCRUAL MAR 20</t>
  </si>
  <si>
    <t>LIFELOCK INC.</t>
  </si>
  <si>
    <t>AFLAC GROUP</t>
  </si>
  <si>
    <t>DIRECT CHARGE TERM LIFE INS</t>
  </si>
  <si>
    <t>DIRECT CHARGE ACCRUAL MET LIFE</t>
  </si>
  <si>
    <t>LIFELOCK CK#3083</t>
  </si>
  <si>
    <t>SMITHWELL INC.</t>
  </si>
  <si>
    <t>CROCKETT LAW GROUP PLLC</t>
  </si>
  <si>
    <t>CRITICAL ILLNESS</t>
  </si>
  <si>
    <t>AFLAC POST</t>
  </si>
  <si>
    <t>AFLAC HOSPITAL</t>
  </si>
  <si>
    <t>LifeLock</t>
  </si>
  <si>
    <t>CRITICAL ILLNESS EMPLOYEEE</t>
  </si>
  <si>
    <t>DIRECT CHARGE TERM LIFE INS-OP</t>
  </si>
  <si>
    <t>WSC - AFLAC HOSPITAL</t>
  </si>
  <si>
    <t>WSC - AFLAC POST</t>
  </si>
  <si>
    <t>WSC - CRITICAL ILLNESS</t>
  </si>
  <si>
    <t>WSC - LIFELOCK</t>
  </si>
  <si>
    <t>WSC - Vol LIFE POST</t>
  </si>
  <si>
    <t>VOL LIFE POST</t>
  </si>
  <si>
    <t>DIRECT CHARGE DEPEND LIFE INS-</t>
  </si>
  <si>
    <t>WSC - DEP LIFE</t>
  </si>
  <si>
    <t>WSC - CHILD LIFE</t>
  </si>
  <si>
    <t>WSC - VOLUNTARY LIFE CHILD</t>
  </si>
  <si>
    <t>WSC - VOLUNTARY LIFE EE</t>
  </si>
  <si>
    <t>WSC - VOLUNTARY LIFE SPOUSE</t>
  </si>
  <si>
    <t>Tuition Reimbursment</t>
  </si>
  <si>
    <t>Midwest</t>
  </si>
  <si>
    <t>Last, First Name</t>
  </si>
  <si>
    <t>Position</t>
  </si>
  <si>
    <t>Check Date</t>
  </si>
  <si>
    <t>OT 1.5</t>
  </si>
  <si>
    <t>EH Holiday</t>
  </si>
  <si>
    <t>EX Hol Work</t>
  </si>
  <si>
    <t>EC Cert Pay</t>
  </si>
  <si>
    <t>EOC On Call</t>
  </si>
  <si>
    <t>Full Time - Full Time Hourly</t>
  </si>
  <si>
    <t>2020 Total</t>
  </si>
  <si>
    <t>2020 Accrual</t>
  </si>
  <si>
    <t>Cost Center Allocations</t>
  </si>
  <si>
    <t>ERC Count</t>
  </si>
  <si>
    <t>Allocation %</t>
  </si>
  <si>
    <t>WSC</t>
  </si>
  <si>
    <t xml:space="preserve">Water </t>
  </si>
  <si>
    <t>Water Serv Corp Kentucky</t>
  </si>
  <si>
    <t>Waste Water</t>
  </si>
  <si>
    <t>Accounts</t>
  </si>
  <si>
    <t xml:space="preserve">  Payroll Taxes - Personnel</t>
  </si>
  <si>
    <t>ALABAMA</t>
  </si>
  <si>
    <t>Alabama</t>
  </si>
  <si>
    <t>AL</t>
  </si>
  <si>
    <t>Ala.</t>
  </si>
  <si>
    <t xml:space="preserve">    FICA</t>
  </si>
  <si>
    <t>ALASKA</t>
  </si>
  <si>
    <t>Alaska</t>
  </si>
  <si>
    <t>AK</t>
  </si>
  <si>
    <t xml:space="preserve">      Social Security Max (Annual)</t>
  </si>
  <si>
    <t>ARIZONA</t>
  </si>
  <si>
    <t>Arizona</t>
  </si>
  <si>
    <t>AZ</t>
  </si>
  <si>
    <t>Ariz.</t>
  </si>
  <si>
    <t xml:space="preserve">      Social Security Rate</t>
  </si>
  <si>
    <t>ARKANSAS</t>
  </si>
  <si>
    <t>Arkansas</t>
  </si>
  <si>
    <t>AR</t>
  </si>
  <si>
    <t>Ark.</t>
  </si>
  <si>
    <t xml:space="preserve">      Medicare Rate</t>
  </si>
  <si>
    <t>CALIFORNIA</t>
  </si>
  <si>
    <t>California</t>
  </si>
  <si>
    <t>CA</t>
  </si>
  <si>
    <t>Calif.</t>
  </si>
  <si>
    <t xml:space="preserve">    SUI</t>
  </si>
  <si>
    <t>COLORADO</t>
  </si>
  <si>
    <t>Colorado</t>
  </si>
  <si>
    <t>Colo.</t>
  </si>
  <si>
    <t xml:space="preserve">      State Unemployment Max (Annual)</t>
  </si>
  <si>
    <t>CONNECTICUT</t>
  </si>
  <si>
    <t>Connecticut</t>
  </si>
  <si>
    <t>CT</t>
  </si>
  <si>
    <t>Conn.</t>
  </si>
  <si>
    <t xml:space="preserve">        Alabama</t>
  </si>
  <si>
    <t>DELAWARE</t>
  </si>
  <si>
    <t>Delaware</t>
  </si>
  <si>
    <t>DE</t>
  </si>
  <si>
    <t>Del.</t>
  </si>
  <si>
    <t/>
  </si>
  <si>
    <t xml:space="preserve">        Alaska</t>
  </si>
  <si>
    <t>FLORIDA</t>
  </si>
  <si>
    <t>Florida</t>
  </si>
  <si>
    <t>Fla.</t>
  </si>
  <si>
    <t xml:space="preserve">        Arizona</t>
  </si>
  <si>
    <t>GEORGIA</t>
  </si>
  <si>
    <t>Georgia</t>
  </si>
  <si>
    <t>GA</t>
  </si>
  <si>
    <t>Ga.</t>
  </si>
  <si>
    <t xml:space="preserve">        Arkansas</t>
  </si>
  <si>
    <t>HAWAII</t>
  </si>
  <si>
    <t>Hawaii</t>
  </si>
  <si>
    <t>HI</t>
  </si>
  <si>
    <t xml:space="preserve">        California</t>
  </si>
  <si>
    <t>IDAHO</t>
  </si>
  <si>
    <t>Idaho</t>
  </si>
  <si>
    <t>ID</t>
  </si>
  <si>
    <t xml:space="preserve">        Colorado</t>
  </si>
  <si>
    <t>ILLINOIS</t>
  </si>
  <si>
    <t>Illinois</t>
  </si>
  <si>
    <t>Ill.</t>
  </si>
  <si>
    <t xml:space="preserve">        Connecticut</t>
  </si>
  <si>
    <t>INDIANA</t>
  </si>
  <si>
    <t>Indiana</t>
  </si>
  <si>
    <t>Ind.</t>
  </si>
  <si>
    <t xml:space="preserve">        Delaware</t>
  </si>
  <si>
    <t>IOWA</t>
  </si>
  <si>
    <t>Iowa</t>
  </si>
  <si>
    <t>IA</t>
  </si>
  <si>
    <t xml:space="preserve">        District of Columbia</t>
  </si>
  <si>
    <t>DC</t>
  </si>
  <si>
    <t>KANSAS</t>
  </si>
  <si>
    <t>Kansas</t>
  </si>
  <si>
    <t>KS</t>
  </si>
  <si>
    <t>Kan.</t>
  </si>
  <si>
    <t xml:space="preserve">        Florida</t>
  </si>
  <si>
    <t>KENTUCKY</t>
  </si>
  <si>
    <t>Kentucky</t>
  </si>
  <si>
    <t>Ky.</t>
  </si>
  <si>
    <t xml:space="preserve">        Georgia</t>
  </si>
  <si>
    <t>LOUISIANA</t>
  </si>
  <si>
    <t>Louisiana</t>
  </si>
  <si>
    <t>La.</t>
  </si>
  <si>
    <t xml:space="preserve">        Louisiana</t>
  </si>
  <si>
    <t xml:space="preserve">        Hawaii</t>
  </si>
  <si>
    <t>MAINE</t>
  </si>
  <si>
    <t>Maine</t>
  </si>
  <si>
    <t>ME</t>
  </si>
  <si>
    <t xml:space="preserve">        Idaho</t>
  </si>
  <si>
    <t>MARYLAND</t>
  </si>
  <si>
    <t>Maryland</t>
  </si>
  <si>
    <t>MD</t>
  </si>
  <si>
    <t>Md.</t>
  </si>
  <si>
    <t xml:space="preserve">        North Carolina</t>
  </si>
  <si>
    <t>North Carolina</t>
  </si>
  <si>
    <t xml:space="preserve">        Illinois</t>
  </si>
  <si>
    <t>MASSACHUSETTS</t>
  </si>
  <si>
    <t>Massachusetts</t>
  </si>
  <si>
    <t>MA</t>
  </si>
  <si>
    <t>Mass.</t>
  </si>
  <si>
    <t xml:space="preserve">        Indiana</t>
  </si>
  <si>
    <t>MICHIGAN</t>
  </si>
  <si>
    <t>Michigan</t>
  </si>
  <si>
    <t>MI</t>
  </si>
  <si>
    <t>Mich.</t>
  </si>
  <si>
    <t xml:space="preserve">        Iowa</t>
  </si>
  <si>
    <t>MINNESOTA</t>
  </si>
  <si>
    <t>Minnesota</t>
  </si>
  <si>
    <t>MN</t>
  </si>
  <si>
    <t>Minn.</t>
  </si>
  <si>
    <t xml:space="preserve">        Kansas</t>
  </si>
  <si>
    <t>MISSISSIPPI</t>
  </si>
  <si>
    <t>Mississippi</t>
  </si>
  <si>
    <t>MS</t>
  </si>
  <si>
    <t>Miss.</t>
  </si>
  <si>
    <t xml:space="preserve">        Virginia</t>
  </si>
  <si>
    <t>VA</t>
  </si>
  <si>
    <t>Virginia</t>
  </si>
  <si>
    <t xml:space="preserve">        Kentucky</t>
  </si>
  <si>
    <t>MISSOURI</t>
  </si>
  <si>
    <t>Missouri</t>
  </si>
  <si>
    <t>MO</t>
  </si>
  <si>
    <t>Mo.</t>
  </si>
  <si>
    <t>MONTANA</t>
  </si>
  <si>
    <t>Montana</t>
  </si>
  <si>
    <t>MT</t>
  </si>
  <si>
    <t>Mont.</t>
  </si>
  <si>
    <t xml:space="preserve">        Maryland</t>
  </si>
  <si>
    <t xml:space="preserve">        Maine</t>
  </si>
  <si>
    <t>NEBRASKA</t>
  </si>
  <si>
    <t>Nebraska</t>
  </si>
  <si>
    <t>Neb.</t>
  </si>
  <si>
    <t>NEVADA</t>
  </si>
  <si>
    <t>Nevada</t>
  </si>
  <si>
    <t>Nev.</t>
  </si>
  <si>
    <t xml:space="preserve">        Massachusetts</t>
  </si>
  <si>
    <t>NEW HAMPSHIRE</t>
  </si>
  <si>
    <t>New Hampshire</t>
  </si>
  <si>
    <t>NH</t>
  </si>
  <si>
    <t>N.H.</t>
  </si>
  <si>
    <t xml:space="preserve">        Michigan</t>
  </si>
  <si>
    <t>NEW JERSEY</t>
  </si>
  <si>
    <t>New Jersey</t>
  </si>
  <si>
    <t>NJ</t>
  </si>
  <si>
    <t>N.J.</t>
  </si>
  <si>
    <t xml:space="preserve">        Nebraska</t>
  </si>
  <si>
    <t xml:space="preserve">        Minnesota</t>
  </si>
  <si>
    <t>NEW MEXICO</t>
  </si>
  <si>
    <t>New Mexico</t>
  </si>
  <si>
    <t>NM</t>
  </si>
  <si>
    <t>N.M.</t>
  </si>
  <si>
    <t xml:space="preserve">        Mississippi</t>
  </si>
  <si>
    <t>NEW YORK</t>
  </si>
  <si>
    <t>New York</t>
  </si>
  <si>
    <t>NY</t>
  </si>
  <si>
    <t>N.Y.</t>
  </si>
  <si>
    <t xml:space="preserve">        Nevada</t>
  </si>
  <si>
    <t xml:space="preserve">        Missouri</t>
  </si>
  <si>
    <t>NORTH CAROLINA</t>
  </si>
  <si>
    <t>N.C.</t>
  </si>
  <si>
    <t xml:space="preserve">        Montana</t>
  </si>
  <si>
    <t>NORTH DAKOTA</t>
  </si>
  <si>
    <t>North Dakota</t>
  </si>
  <si>
    <t>ND</t>
  </si>
  <si>
    <t>N.D.</t>
  </si>
  <si>
    <t xml:space="preserve">        South Carolina</t>
  </si>
  <si>
    <t>South Carolina</t>
  </si>
  <si>
    <t>OHIO</t>
  </si>
  <si>
    <t>Ohio</t>
  </si>
  <si>
    <t>OH</t>
  </si>
  <si>
    <t>OKLAHOMA</t>
  </si>
  <si>
    <t>Oklahoma</t>
  </si>
  <si>
    <t>OK</t>
  </si>
  <si>
    <t>Okla.</t>
  </si>
  <si>
    <t xml:space="preserve">        New Hampshire</t>
  </si>
  <si>
    <t>OREGON</t>
  </si>
  <si>
    <t>Oregon</t>
  </si>
  <si>
    <t>OR</t>
  </si>
  <si>
    <t>Ore.</t>
  </si>
  <si>
    <t xml:space="preserve">        New Jersey</t>
  </si>
  <si>
    <t>PENNSYLVANIA</t>
  </si>
  <si>
    <t>Pennsylvania</t>
  </si>
  <si>
    <t>PA</t>
  </si>
  <si>
    <t>Pa.</t>
  </si>
  <si>
    <t>Florida 2019 SUTA $7,000 limit at .26%</t>
  </si>
  <si>
    <t xml:space="preserve">        New Mexico</t>
  </si>
  <si>
    <t>RHODE ISLAND</t>
  </si>
  <si>
    <t>Rhode Island</t>
  </si>
  <si>
    <t>RI</t>
  </si>
  <si>
    <t>R.I.</t>
  </si>
  <si>
    <t>Louisiana 2019 SUTA $7,700 limit at 1.97%</t>
  </si>
  <si>
    <t xml:space="preserve">        New York</t>
  </si>
  <si>
    <t>SOUTH CAROLINA</t>
  </si>
  <si>
    <t>S.C.</t>
  </si>
  <si>
    <t>North Carolina 2019 SUTA $24,300 limit at .40%</t>
  </si>
  <si>
    <t>SOUTH DAKOTA</t>
  </si>
  <si>
    <t>South Dakota</t>
  </si>
  <si>
    <t>SD</t>
  </si>
  <si>
    <t>S.D.</t>
  </si>
  <si>
    <t>Wisconsin</t>
  </si>
  <si>
    <t>Wisconsin 2019 SUTA $14,000 limit at 3.45%</t>
  </si>
  <si>
    <t xml:space="preserve">        North Dakota</t>
  </si>
  <si>
    <t>TENNESSEE</t>
  </si>
  <si>
    <t>Tennessee</t>
  </si>
  <si>
    <t>TN</t>
  </si>
  <si>
    <t>Tenn.</t>
  </si>
  <si>
    <t xml:space="preserve">        Ohio</t>
  </si>
  <si>
    <t>TEXAS</t>
  </si>
  <si>
    <t>Texas</t>
  </si>
  <si>
    <t>TX</t>
  </si>
  <si>
    <t>Maryland 2019 SUTA $8,500 limit at .90%</t>
  </si>
  <si>
    <t xml:space="preserve">        Oklahoma</t>
  </si>
  <si>
    <t>UTAH</t>
  </si>
  <si>
    <t>Utah</t>
  </si>
  <si>
    <t>UT</t>
  </si>
  <si>
    <t>Illinois 2019 SUTA $12,960 limit at 1.48%</t>
  </si>
  <si>
    <t xml:space="preserve">        Oregon</t>
  </si>
  <si>
    <t>VERMONT</t>
  </si>
  <si>
    <t>Vermont</t>
  </si>
  <si>
    <t>VT</t>
  </si>
  <si>
    <t>Vt.</t>
  </si>
  <si>
    <t>Nebraska 2019 SUTA $9,000 limit at 1.50%</t>
  </si>
  <si>
    <t xml:space="preserve">        Pennsylvania</t>
  </si>
  <si>
    <t>VIRGINIA</t>
  </si>
  <si>
    <t>Va.</t>
  </si>
  <si>
    <t>Nevada 2019 SUTA $31,200 limit at 1.80%</t>
  </si>
  <si>
    <t xml:space="preserve">        Rhode Island</t>
  </si>
  <si>
    <t>WASHINGTON</t>
  </si>
  <si>
    <t>Washington</t>
  </si>
  <si>
    <t>WA</t>
  </si>
  <si>
    <t>Wash.</t>
  </si>
  <si>
    <t>Indiana 2019 SUTA $9,500 limit at 3.80%</t>
  </si>
  <si>
    <t>WEST VIRGINIA</t>
  </si>
  <si>
    <t>West Virginia</t>
  </si>
  <si>
    <t>WV</t>
  </si>
  <si>
    <t>W.Va.</t>
  </si>
  <si>
    <t>South Carolina 2019 SUTA $14,000 limit at 2.89%</t>
  </si>
  <si>
    <t xml:space="preserve">        South Dakota</t>
  </si>
  <si>
    <t>WISCONSIN</t>
  </si>
  <si>
    <t>Wis.</t>
  </si>
  <si>
    <t>Pennsylvania 2019 SUTA $10,000 limit at 2.98%</t>
  </si>
  <si>
    <t xml:space="preserve">        Tennessee</t>
  </si>
  <si>
    <t>WYOMING</t>
  </si>
  <si>
    <t>Wyoming</t>
  </si>
  <si>
    <t>WY</t>
  </si>
  <si>
    <t>Wyo.</t>
  </si>
  <si>
    <t>Colorodo 2019 SUTA $13,100 limit at 1.70%</t>
  </si>
  <si>
    <t xml:space="preserve">        Texas</t>
  </si>
  <si>
    <t xml:space="preserve">        Utah</t>
  </si>
  <si>
    <t xml:space="preserve">        Vermont</t>
  </si>
  <si>
    <t xml:space="preserve">        Washington</t>
  </si>
  <si>
    <t xml:space="preserve">        West Virginia</t>
  </si>
  <si>
    <t xml:space="preserve">        Wisconsin</t>
  </si>
  <si>
    <t xml:space="preserve">        Wyoming</t>
  </si>
  <si>
    <t xml:space="preserve">      State Unemployment Rate</t>
  </si>
  <si>
    <t xml:space="preserve">    FUTA</t>
  </si>
  <si>
    <t xml:space="preserve">      FUTA Max (Annual)</t>
  </si>
  <si>
    <t xml:space="preserve">      FUTA Rate</t>
  </si>
  <si>
    <t xml:space="preserve">  Other - Personnel</t>
  </si>
  <si>
    <t xml:space="preserve">    Benefits</t>
  </si>
  <si>
    <t xml:space="preserve">      Canada Benefits</t>
  </si>
  <si>
    <t xml:space="preserve">        Sun Life</t>
  </si>
  <si>
    <t xml:space="preserve">          Sun Life Single</t>
  </si>
  <si>
    <t xml:space="preserve">          Sun Life Couple</t>
  </si>
  <si>
    <t xml:space="preserve">          Sun life Family</t>
  </si>
  <si>
    <t xml:space="preserve">          Sun Life Exec Single</t>
  </si>
  <si>
    <t xml:space="preserve">          Sun Life Exec Couple</t>
  </si>
  <si>
    <t xml:space="preserve">          Sun Life Exec Family</t>
  </si>
  <si>
    <t xml:space="preserve">        Employer Paid Deductions</t>
  </si>
  <si>
    <t xml:space="preserve">          EI - Quebec %</t>
  </si>
  <si>
    <t xml:space="preserve">          EI - Quebec Max Earnings (Annual)</t>
  </si>
  <si>
    <t xml:space="preserve">          EI - Quebec Employer Premium</t>
  </si>
  <si>
    <t xml:space="preserve">          EI %</t>
  </si>
  <si>
    <t xml:space="preserve">          EI Max Earnings (Annual)</t>
  </si>
  <si>
    <t xml:space="preserve">          EI Employer Premium</t>
  </si>
  <si>
    <t xml:space="preserve">          CPP %</t>
  </si>
  <si>
    <t xml:space="preserve">          CPP Max Earnings</t>
  </si>
  <si>
    <t xml:space="preserve">        Employer Health Tax</t>
  </si>
  <si>
    <t xml:space="preserve">          Employer Health Tax % - Ontario</t>
  </si>
  <si>
    <t xml:space="preserve">          Employer Health Tax % - BC</t>
  </si>
  <si>
    <t xml:space="preserve">      United States Benefits</t>
  </si>
  <si>
    <t xml:space="preserve">        PEPM Healthcare Claims</t>
  </si>
  <si>
    <t xml:space="preserve">          PEPM Healthcare Claims - Lower 48</t>
  </si>
  <si>
    <t xml:space="preserve">          PEPM Healthcare Claims - US Contract</t>
  </si>
  <si>
    <t xml:space="preserve">          PEPM Healthcare Claims - FSW</t>
  </si>
  <si>
    <t xml:space="preserve">        PEPM Healthcare Admin</t>
  </si>
  <si>
    <t xml:space="preserve">          PEPM Healthcare Admin - Lower 48</t>
  </si>
  <si>
    <t xml:space="preserve">          PEPM Healthcare Admin - US Contract</t>
  </si>
  <si>
    <t xml:space="preserve">          PEPM Healthcare Admin - FSW</t>
  </si>
  <si>
    <t xml:space="preserve">        EE Healthcare Cost Share</t>
  </si>
  <si>
    <t xml:space="preserve">          EE Healthcare Cost Share - Lower 48</t>
  </si>
  <si>
    <t xml:space="preserve">          EE Healthcare Cost Share - US Contract</t>
  </si>
  <si>
    <t xml:space="preserve">          EE Healthcare Cost Share - FSW</t>
  </si>
  <si>
    <t xml:space="preserve">        Dental Rate per Employee</t>
  </si>
  <si>
    <t xml:space="preserve">          Dental Rate per Employee - Lower 48</t>
  </si>
  <si>
    <t xml:space="preserve">          Dental Rate per Employee - US Contract</t>
  </si>
  <si>
    <t xml:space="preserve">          Dental Rate per Employee - FSW</t>
  </si>
  <si>
    <t xml:space="preserve">        Vision Rate per Employee</t>
  </si>
  <si>
    <t xml:space="preserve">          Vision Rate per Employee - Lower 48</t>
  </si>
  <si>
    <t xml:space="preserve">          Vision Rate per Employee - US Contract</t>
  </si>
  <si>
    <t xml:space="preserve">          Vision Rate per Employee - FSW</t>
  </si>
  <si>
    <t xml:space="preserve">        Life Insurance Rate</t>
  </si>
  <si>
    <t xml:space="preserve">          Life Insurance Rate - Lower 48</t>
  </si>
  <si>
    <t xml:space="preserve">          Life Insurance Rate - US Contract</t>
  </si>
  <si>
    <t xml:space="preserve">          Life Insurance Rate - FSW</t>
  </si>
  <si>
    <t xml:space="preserve">        State Workers Compensation Rate</t>
  </si>
  <si>
    <t xml:space="preserve">          Alabama</t>
  </si>
  <si>
    <t xml:space="preserve">          Alaska</t>
  </si>
  <si>
    <t xml:space="preserve">          Arizona</t>
  </si>
  <si>
    <t xml:space="preserve">          Arkansas</t>
  </si>
  <si>
    <t xml:space="preserve">          California</t>
  </si>
  <si>
    <t xml:space="preserve">          Colorado</t>
  </si>
  <si>
    <t xml:space="preserve">          Connecticut</t>
  </si>
  <si>
    <t xml:space="preserve">          Delaware</t>
  </si>
  <si>
    <t xml:space="preserve">          District of Columbia</t>
  </si>
  <si>
    <t xml:space="preserve">          Florida</t>
  </si>
  <si>
    <t xml:space="preserve">          Georgia</t>
  </si>
  <si>
    <t xml:space="preserve">          Hawaii</t>
  </si>
  <si>
    <t xml:space="preserve">          Idaho</t>
  </si>
  <si>
    <t xml:space="preserve">          Illinois</t>
  </si>
  <si>
    <t xml:space="preserve">          Indiana</t>
  </si>
  <si>
    <t xml:space="preserve">          Iowa</t>
  </si>
  <si>
    <t xml:space="preserve">          Kansas</t>
  </si>
  <si>
    <t xml:space="preserve">          Kentucky</t>
  </si>
  <si>
    <t xml:space="preserve">          Louisiana</t>
  </si>
  <si>
    <t xml:space="preserve">          Maine</t>
  </si>
  <si>
    <t xml:space="preserve">          Maryland</t>
  </si>
  <si>
    <t xml:space="preserve">          Massachusetts</t>
  </si>
  <si>
    <t xml:space="preserve">          Michigan</t>
  </si>
  <si>
    <t xml:space="preserve">          Minnesota</t>
  </si>
  <si>
    <t xml:space="preserve">          Mississippi</t>
  </si>
  <si>
    <t xml:space="preserve">          Missouri</t>
  </si>
  <si>
    <t xml:space="preserve">          Montana</t>
  </si>
  <si>
    <t xml:space="preserve">          Nebraska</t>
  </si>
  <si>
    <t xml:space="preserve">          Nevada</t>
  </si>
  <si>
    <t xml:space="preserve">          New Hampshire</t>
  </si>
  <si>
    <t xml:space="preserve">          New Jersey</t>
  </si>
  <si>
    <t xml:space="preserve">          New Mexico</t>
  </si>
  <si>
    <t xml:space="preserve">          New York</t>
  </si>
  <si>
    <t xml:space="preserve">          North Carolina</t>
  </si>
  <si>
    <t xml:space="preserve">          North Dakota</t>
  </si>
  <si>
    <t xml:space="preserve">          Ohio</t>
  </si>
  <si>
    <t xml:space="preserve">          Oklahoma</t>
  </si>
  <si>
    <t xml:space="preserve">          Oregon</t>
  </si>
  <si>
    <t xml:space="preserve">          Pennsylvania</t>
  </si>
  <si>
    <t xml:space="preserve">          Rhode Island</t>
  </si>
  <si>
    <t xml:space="preserve">          South Carolina</t>
  </si>
  <si>
    <t xml:space="preserve">          South Dakota</t>
  </si>
  <si>
    <t xml:space="preserve">          Tennessee</t>
  </si>
  <si>
    <t xml:space="preserve">          Texas</t>
  </si>
  <si>
    <t xml:space="preserve">          Utah</t>
  </si>
  <si>
    <t xml:space="preserve">          Vermont</t>
  </si>
  <si>
    <t xml:space="preserve">          Virginia</t>
  </si>
  <si>
    <t xml:space="preserve">          Washington</t>
  </si>
  <si>
    <t xml:space="preserve">          West Virginia</t>
  </si>
  <si>
    <t xml:space="preserve">          Wisconsin</t>
  </si>
  <si>
    <t xml:space="preserve">          Wyoming</t>
  </si>
  <si>
    <t xml:space="preserve">  Hours per Week</t>
  </si>
  <si>
    <t xml:space="preserve">    Regular Full Time Hours per Week</t>
  </si>
  <si>
    <t xml:space="preserve">    Regular Reduced Time Hours per Week</t>
  </si>
  <si>
    <t xml:space="preserve">    Part Time Hours per Week</t>
  </si>
  <si>
    <t xml:space="preserve">    Temp Hours per Week</t>
  </si>
  <si>
    <t xml:space="preserve">    Full Time Temp Hours per Week</t>
  </si>
  <si>
    <t xml:space="preserve">    Full time Union Hours per Week</t>
  </si>
  <si>
    <t xml:space="preserve">  GHU Union</t>
  </si>
  <si>
    <t xml:space="preserve">    Plumber's Card per Hour</t>
  </si>
  <si>
    <t xml:space="preserve">    Electrician's Card per Hour</t>
  </si>
  <si>
    <t xml:space="preserve">    Base Rate</t>
  </si>
  <si>
    <t xml:space="preserve">    Training Fund</t>
  </si>
  <si>
    <t xml:space="preserve">    Employer Health and Welfare</t>
  </si>
  <si>
    <t xml:space="preserve">    Pension 1</t>
  </si>
  <si>
    <t xml:space="preserve">    Pension 2</t>
  </si>
  <si>
    <t xml:space="preserve">    Pension 3</t>
  </si>
  <si>
    <t xml:space="preserve">    Alternate Foreman % of Base Rate</t>
  </si>
  <si>
    <t>Notes:</t>
  </si>
  <si>
    <t>Aug 15, 2019 2:02:22 PM CDT</t>
  </si>
  <si>
    <t>Confidential Information. Do not distribute without permission.</t>
  </si>
  <si>
    <t>Facilitates overall execution of high level strategic plan.</t>
  </si>
  <si>
    <t>To create and lead the Quality Strategy and operational implementation/execution of Quality, ensuring engrained into the business culture</t>
  </si>
  <si>
    <t>Works closely with the Strategy team to design and execute our strategic planning process. Drives the overarching strategic roadmap for the organization and helps us define our long-term KPIs. Assists the senior management team and shapes the development of long-term strategic projects.</t>
  </si>
  <si>
    <t>The chief operating officer (COO) is a senior executive tasked with overseeing the day-to-day administrative and operational functions of a business. The COO reports directly to the chief executive officer (CEO).</t>
  </si>
  <si>
    <t>Implements, develops and leads risk management practices. Enables the organization to make risk-effective decisions that create and sustain value.</t>
  </si>
  <si>
    <t>Responsible for maximizing organization's operating performance and achieving its financial goals. Broad array of responsibilities ranging from communicating with the board of directors to preparing operating budgets to overseeing a strategic plan.</t>
  </si>
  <si>
    <t>Monitor computer networks for security issues. Investigate security breaches and other cyber security incidents. Install security measures and operate software to protect systems and information infrastructure, including firewalls and data encryption programs.</t>
  </si>
  <si>
    <t>Supports the legal team.</t>
  </si>
  <si>
    <t>Provides internal legal guidance across the organization</t>
  </si>
  <si>
    <t>Leads and directs the human resources team. Provides strategic direction.</t>
  </si>
  <si>
    <t>Supports the EVP - Support Services. Responsible for maximizing organization's operating performance and achieving its financial goals. Broad array of responsibilities ranging from communicating with the board of directors to preparing operating budgets to overseeing a strategic plan.</t>
  </si>
  <si>
    <t>Legal research, strategic direction, and compliance.</t>
  </si>
  <si>
    <t xml:space="preserve">Serves as a highly visible, key financial and strategic leader to work directly with the CEO, the broader finance function, and Corix Leadership to execute strategic plan.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</si>
</sst>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_(* \(#,##0\);_(* &quot;-&quot;_);_(@_)"/>
    <numFmt numFmtId="44" formatCode="_(&quot;$&quot;* #,##0.00_);_(&quot;$&quot;* \(#,##0.00\);_(&quot;$&quot;* &quot;-&quot;??_);_(@_)"/>
    <numFmt numFmtId="43" formatCode="_(* #,##0.00_);_(* \(#,##0.00\);_(* &quot;-&quot;??_);_(@_)"/>
    <numFmt numFmtId="164" formatCode="[$-409]mmmm\-yy;@"/>
    <numFmt numFmtId="165" formatCode="#,##0.000_);\(#,##0.000\)"/>
    <numFmt numFmtId="166" formatCode="0.0%"/>
    <numFmt numFmtId="167" formatCode="#,##0.0000_);\(#,##0.0000\)"/>
    <numFmt numFmtId="168" formatCode="_(* #,##0_);_(* \(#,##0\);_(* &quot;-&quot;??_);_(@_)"/>
    <numFmt numFmtId="169" formatCode="[$-409]mmm\-yy;@"/>
    <numFmt numFmtId="170" formatCode="#."/>
    <numFmt numFmtId="171" formatCode="&quot;Test Year Ended&quot;\ mmmm\ dd\,\ yyyy"/>
    <numFmt numFmtId="172" formatCode="#########"/>
    <numFmt numFmtId="173" formatCode="##"/>
    <numFmt numFmtId="174" formatCode="mm/dd/yy"/>
    <numFmt numFmtId="175" formatCode="mm/yy"/>
    <numFmt numFmtId="176" formatCode="_([$€-2]* #,##0.00_);_([$€-2]* \(#,##0.00\);_([$€-2]* &quot;-&quot;??_)"/>
    <numFmt numFmtId="177" formatCode="&quot;Trial Balance @ &quot;mmmm\ dd\,\ yyyy"/>
    <numFmt numFmtId="178" formatCode="_(&quot;$&quot;* #,##0_);_(&quot;$&quot;* \(#,##0\);_(&quot;$&quot;* &quot;-&quot;??_);_(@_)"/>
    <numFmt numFmtId="179" formatCode="0.0"/>
    <numFmt numFmtId="180" formatCode="#,##0.00%"/>
    <numFmt numFmtId="181" formatCode="#,##0.0"/>
  </numFmts>
  <fonts count="93">
    <font>
      <sz val="10"/>
      <name val="Courier"/>
      <family val="3"/>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Geneva"/>
    </font>
    <font>
      <sz val="10"/>
      <name val="Courier"/>
      <family val="3"/>
    </font>
    <font>
      <b/>
      <sz val="10"/>
      <name val="Book Antiqua"/>
      <family val="1"/>
    </font>
    <font>
      <sz val="10"/>
      <name val="Book Antiqua"/>
      <family val="1"/>
    </font>
    <font>
      <u/>
      <sz val="10"/>
      <name val="Book Antiqua"/>
      <family val="1"/>
    </font>
    <font>
      <b/>
      <sz val="10"/>
      <color theme="1"/>
      <name val="Book Antiqua"/>
      <family val="1"/>
    </font>
    <font>
      <sz val="10"/>
      <color theme="1"/>
      <name val="Book Antiqua"/>
      <family val="1"/>
    </font>
    <font>
      <sz val="10"/>
      <color rgb="FFFF0000"/>
      <name val="Book Antiqua"/>
      <family val="1"/>
    </font>
    <font>
      <sz val="10"/>
      <name val="Bookman"/>
      <family val="1"/>
    </font>
    <font>
      <sz val="10"/>
      <color theme="1"/>
      <name val="Arial"/>
      <family val="2"/>
    </font>
    <font>
      <sz val="10"/>
      <name val="Bookman Old Style"/>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Arial"/>
      <family val="2"/>
    </font>
    <font>
      <sz val="10"/>
      <color indexed="8"/>
      <name val="Arial"/>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1"/>
      <color theme="1"/>
      <name val="Arial"/>
      <family val="2"/>
    </font>
    <font>
      <sz val="11"/>
      <color indexed="8"/>
      <name val="Arial"/>
      <family val="2"/>
    </font>
    <font>
      <sz val="10"/>
      <name val="Times New Roman"/>
      <family val="1"/>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Calibri"/>
      <family val="2"/>
      <scheme val="minor"/>
    </font>
    <font>
      <b/>
      <sz val="11"/>
      <name val="Book Antiqua"/>
      <family val="1"/>
    </font>
    <font>
      <sz val="11"/>
      <name val="Book Antiqua"/>
      <family val="1"/>
    </font>
    <font>
      <b/>
      <sz val="12"/>
      <color theme="1"/>
      <name val="Calibri"/>
      <family val="2"/>
      <scheme val="minor"/>
    </font>
    <font>
      <u/>
      <sz val="11"/>
      <color theme="1"/>
      <name val="Calibri"/>
      <family val="2"/>
      <scheme val="minor"/>
    </font>
    <font>
      <b/>
      <sz val="18"/>
      <name val="Book Antiqua"/>
      <family val="1"/>
    </font>
    <font>
      <sz val="10"/>
      <color theme="1"/>
      <name val="Calibri"/>
      <family val="2"/>
      <scheme val="minor"/>
    </font>
    <font>
      <b/>
      <sz val="10"/>
      <name val="Arial"/>
      <family val="2"/>
    </font>
    <font>
      <sz val="10"/>
      <name val="Calibri"/>
      <family val="2"/>
      <scheme val="minor"/>
    </font>
    <font>
      <sz val="10"/>
      <name val="Courier"/>
    </font>
    <font>
      <b/>
      <sz val="9"/>
      <color theme="3"/>
      <name val="Calibri"/>
      <family val="2"/>
      <scheme val="minor"/>
    </font>
    <font>
      <sz val="8"/>
      <color theme="4" tint="-0.499984740745262"/>
      <name val="Calibri"/>
      <family val="2"/>
      <scheme val="minor"/>
    </font>
    <font>
      <sz val="8"/>
      <name val="Calibri"/>
      <family val="2"/>
      <scheme val="minor"/>
    </font>
    <font>
      <sz val="8"/>
      <color rgb="FF0070C0"/>
      <name val="Calibri"/>
      <family val="2"/>
      <scheme val="minor"/>
    </font>
    <font>
      <sz val="10"/>
      <color theme="0"/>
      <name val="Book Antiqua"/>
      <family val="1"/>
    </font>
    <font>
      <sz val="18"/>
      <color theme="3"/>
      <name val="Cambria"/>
      <family val="2"/>
      <scheme val="major"/>
    </font>
    <font>
      <sz val="8"/>
      <color theme="1"/>
      <name val="Calibri"/>
      <family val="2"/>
    </font>
    <font>
      <sz val="8"/>
      <name val="Courier"/>
      <family val="3"/>
    </font>
    <font>
      <sz val="18"/>
      <color theme="3"/>
      <name val="Calibri"/>
      <family val="2"/>
      <scheme val="minor"/>
    </font>
    <font>
      <sz val="11"/>
      <color indexed="8"/>
      <name val="Calibri"/>
      <family val="2"/>
      <scheme val="minor"/>
    </font>
    <font>
      <b/>
      <sz val="10"/>
      <color indexed="8"/>
      <name val="Calibri"/>
      <family val="2"/>
      <scheme val="minor"/>
    </font>
    <font>
      <sz val="10"/>
      <color indexed="8"/>
      <name val="Calibri"/>
      <family val="2"/>
      <scheme val="minor"/>
    </font>
    <font>
      <u/>
      <sz val="10"/>
      <name val="Arial"/>
      <family val="2"/>
    </font>
    <font>
      <sz val="10"/>
      <color indexed="8"/>
      <name val="Calibri"/>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0000"/>
        <bgColor indexed="64"/>
      </patternFill>
    </fill>
    <fill>
      <patternFill patternType="solid">
        <fgColor rgb="FFF0F4FA"/>
      </patternFill>
    </fill>
    <fill>
      <patternFill patternType="solid">
        <fgColor theme="7" tint="0.79998168889431442"/>
        <bgColor indexed="64"/>
      </patternFill>
    </fill>
    <fill>
      <patternFill patternType="solid">
        <fgColor theme="0"/>
        <bgColor indexed="64"/>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double">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105">
    <xf numFmtId="164" fontId="0" fillId="0" borderId="0"/>
    <xf numFmtId="43" fontId="36" fillId="0" borderId="0" applyFont="0" applyFill="0" applyBorder="0" applyAlignment="0" applyProtection="0"/>
    <xf numFmtId="9" fontId="18" fillId="0" borderId="0" applyFont="0" applyFill="0" applyBorder="0" applyAlignment="0" applyProtection="0"/>
    <xf numFmtId="164" fontId="35" fillId="0" borderId="0"/>
    <xf numFmtId="0" fontId="36" fillId="0" borderId="0"/>
    <xf numFmtId="164" fontId="35" fillId="0" borderId="0"/>
    <xf numFmtId="9" fontId="36" fillId="0" borderId="0" applyFont="0" applyFill="0" applyBorder="0" applyAlignment="0" applyProtection="0"/>
    <xf numFmtId="164" fontId="35" fillId="0" borderId="0"/>
    <xf numFmtId="43" fontId="36" fillId="0" borderId="0" applyFont="0" applyFill="0" applyBorder="0" applyAlignment="0" applyProtection="0"/>
    <xf numFmtId="164" fontId="36" fillId="0" borderId="0"/>
    <xf numFmtId="169" fontId="17" fillId="0" borderId="0"/>
    <xf numFmtId="169" fontId="36" fillId="0" borderId="0"/>
    <xf numFmtId="9" fontId="17" fillId="0" borderId="0" applyFont="0" applyFill="0" applyBorder="0" applyAlignment="0" applyProtection="0"/>
    <xf numFmtId="169" fontId="17" fillId="0" borderId="0"/>
    <xf numFmtId="169" fontId="17" fillId="0" borderId="0"/>
    <xf numFmtId="164" fontId="17" fillId="0" borderId="0"/>
    <xf numFmtId="43" fontId="43" fillId="0" borderId="0" applyFont="0" applyFill="0" applyBorder="0" applyAlignment="0" applyProtection="0"/>
    <xf numFmtId="0" fontId="17" fillId="0" borderId="0"/>
    <xf numFmtId="164" fontId="35" fillId="0" borderId="0"/>
    <xf numFmtId="0" fontId="36" fillId="0" borderId="0"/>
    <xf numFmtId="164" fontId="36" fillId="0" borderId="0"/>
    <xf numFmtId="43" fontId="36" fillId="0" borderId="0" applyFont="0" applyFill="0" applyBorder="0" applyAlignment="0" applyProtection="0"/>
    <xf numFmtId="164" fontId="36" fillId="0" borderId="0"/>
    <xf numFmtId="164" fontId="36" fillId="0" borderId="0"/>
    <xf numFmtId="169" fontId="36" fillId="0" borderId="0"/>
    <xf numFmtId="43" fontId="44" fillId="0" borderId="0" applyFont="0" applyFill="0" applyBorder="0" applyAlignment="0" applyProtection="0"/>
    <xf numFmtId="43" fontId="17" fillId="0" borderId="0" applyFont="0" applyFill="0" applyBorder="0" applyAlignment="0" applyProtection="0"/>
    <xf numFmtId="9" fontId="36" fillId="0" borderId="0" applyFont="0" applyFill="0" applyBorder="0" applyAlignment="0" applyProtection="0"/>
    <xf numFmtId="172" fontId="45" fillId="0" borderId="0"/>
    <xf numFmtId="172" fontId="45" fillId="0" borderId="0"/>
    <xf numFmtId="172" fontId="45" fillId="0" borderId="0"/>
    <xf numFmtId="172" fontId="45" fillId="0" borderId="0"/>
    <xf numFmtId="172" fontId="45" fillId="0" borderId="0"/>
    <xf numFmtId="164" fontId="17" fillId="10" borderId="0" applyNumberFormat="0" applyBorder="0" applyAlignment="0" applyProtection="0"/>
    <xf numFmtId="169" fontId="46" fillId="33" borderId="0" applyNumberFormat="0" applyBorder="0" applyAlignment="0" applyProtection="0"/>
    <xf numFmtId="169" fontId="17" fillId="10" borderId="0" applyNumberFormat="0" applyBorder="0" applyAlignment="0" applyProtection="0"/>
    <xf numFmtId="0" fontId="46" fillId="33" borderId="0" applyNumberFormat="0" applyBorder="0" applyAlignment="0" applyProtection="0"/>
    <xf numFmtId="164" fontId="17" fillId="10" borderId="0" applyNumberFormat="0" applyBorder="0" applyAlignment="0" applyProtection="0"/>
    <xf numFmtId="169" fontId="46" fillId="33" borderId="0" applyNumberFormat="0" applyBorder="0" applyAlignment="0" applyProtection="0"/>
    <xf numFmtId="169" fontId="17" fillId="10" borderId="0" applyNumberFormat="0" applyBorder="0" applyAlignment="0" applyProtection="0"/>
    <xf numFmtId="0" fontId="46" fillId="33" borderId="0" applyNumberFormat="0" applyBorder="0" applyAlignment="0" applyProtection="0"/>
    <xf numFmtId="164" fontId="17" fillId="10" borderId="0" applyNumberFormat="0" applyBorder="0" applyAlignment="0" applyProtection="0"/>
    <xf numFmtId="169" fontId="17" fillId="10" borderId="0" applyNumberFormat="0" applyBorder="0" applyAlignment="0" applyProtection="0"/>
    <xf numFmtId="169" fontId="17" fillId="10" borderId="0" applyNumberFormat="0" applyBorder="0" applyAlignment="0" applyProtection="0"/>
    <xf numFmtId="0" fontId="46" fillId="33" borderId="0" applyNumberFormat="0" applyBorder="0" applyAlignment="0" applyProtection="0"/>
    <xf numFmtId="169" fontId="46" fillId="33" borderId="0" applyNumberFormat="0" applyBorder="0" applyAlignment="0" applyProtection="0"/>
    <xf numFmtId="169" fontId="46" fillId="33" borderId="0" applyNumberFormat="0" applyBorder="0" applyAlignment="0" applyProtection="0"/>
    <xf numFmtId="0" fontId="46" fillId="33" borderId="0" applyNumberFormat="0" applyBorder="0" applyAlignment="0" applyProtection="0"/>
    <xf numFmtId="164" fontId="17" fillId="14" borderId="0" applyNumberFormat="0" applyBorder="0" applyAlignment="0" applyProtection="0"/>
    <xf numFmtId="169" fontId="46" fillId="34" borderId="0" applyNumberFormat="0" applyBorder="0" applyAlignment="0" applyProtection="0"/>
    <xf numFmtId="169" fontId="17" fillId="14" borderId="0" applyNumberFormat="0" applyBorder="0" applyAlignment="0" applyProtection="0"/>
    <xf numFmtId="0" fontId="46" fillId="34" borderId="0" applyNumberFormat="0" applyBorder="0" applyAlignment="0" applyProtection="0"/>
    <xf numFmtId="164" fontId="17" fillId="14" borderId="0" applyNumberFormat="0" applyBorder="0" applyAlignment="0" applyProtection="0"/>
    <xf numFmtId="169" fontId="46" fillId="34" borderId="0" applyNumberFormat="0" applyBorder="0" applyAlignment="0" applyProtection="0"/>
    <xf numFmtId="169" fontId="17" fillId="14" borderId="0" applyNumberFormat="0" applyBorder="0" applyAlignment="0" applyProtection="0"/>
    <xf numFmtId="0" fontId="46" fillId="34" borderId="0" applyNumberFormat="0" applyBorder="0" applyAlignment="0" applyProtection="0"/>
    <xf numFmtId="164" fontId="17" fillId="14" borderId="0" applyNumberFormat="0" applyBorder="0" applyAlignment="0" applyProtection="0"/>
    <xf numFmtId="169" fontId="17" fillId="14" borderId="0" applyNumberFormat="0" applyBorder="0" applyAlignment="0" applyProtection="0"/>
    <xf numFmtId="169" fontId="17" fillId="14" borderId="0" applyNumberFormat="0" applyBorder="0" applyAlignment="0" applyProtection="0"/>
    <xf numFmtId="0" fontId="46" fillId="34" borderId="0" applyNumberFormat="0" applyBorder="0" applyAlignment="0" applyProtection="0"/>
    <xf numFmtId="169" fontId="46" fillId="34" borderId="0" applyNumberFormat="0" applyBorder="0" applyAlignment="0" applyProtection="0"/>
    <xf numFmtId="169" fontId="46" fillId="34" borderId="0" applyNumberFormat="0" applyBorder="0" applyAlignment="0" applyProtection="0"/>
    <xf numFmtId="0" fontId="46" fillId="34" borderId="0" applyNumberFormat="0" applyBorder="0" applyAlignment="0" applyProtection="0"/>
    <xf numFmtId="164" fontId="17" fillId="18" borderId="0" applyNumberFormat="0" applyBorder="0" applyAlignment="0" applyProtection="0"/>
    <xf numFmtId="169" fontId="46" fillId="35" borderId="0" applyNumberFormat="0" applyBorder="0" applyAlignment="0" applyProtection="0"/>
    <xf numFmtId="169" fontId="17" fillId="18" borderId="0" applyNumberFormat="0" applyBorder="0" applyAlignment="0" applyProtection="0"/>
    <xf numFmtId="0" fontId="46" fillId="35" borderId="0" applyNumberFormat="0" applyBorder="0" applyAlignment="0" applyProtection="0"/>
    <xf numFmtId="164" fontId="17" fillId="18" borderId="0" applyNumberFormat="0" applyBorder="0" applyAlignment="0" applyProtection="0"/>
    <xf numFmtId="169" fontId="46" fillId="35" borderId="0" applyNumberFormat="0" applyBorder="0" applyAlignment="0" applyProtection="0"/>
    <xf numFmtId="169" fontId="17" fillId="18" borderId="0" applyNumberFormat="0" applyBorder="0" applyAlignment="0" applyProtection="0"/>
    <xf numFmtId="0" fontId="46" fillId="35" borderId="0" applyNumberFormat="0" applyBorder="0" applyAlignment="0" applyProtection="0"/>
    <xf numFmtId="164" fontId="17" fillId="18" borderId="0" applyNumberFormat="0" applyBorder="0" applyAlignment="0" applyProtection="0"/>
    <xf numFmtId="169" fontId="17" fillId="18" borderId="0" applyNumberFormat="0" applyBorder="0" applyAlignment="0" applyProtection="0"/>
    <xf numFmtId="169" fontId="17" fillId="18" borderId="0" applyNumberFormat="0" applyBorder="0" applyAlignment="0" applyProtection="0"/>
    <xf numFmtId="0" fontId="46" fillId="35" borderId="0" applyNumberFormat="0" applyBorder="0" applyAlignment="0" applyProtection="0"/>
    <xf numFmtId="169" fontId="46" fillId="35" borderId="0" applyNumberFormat="0" applyBorder="0" applyAlignment="0" applyProtection="0"/>
    <xf numFmtId="169" fontId="46" fillId="35" borderId="0" applyNumberFormat="0" applyBorder="0" applyAlignment="0" applyProtection="0"/>
    <xf numFmtId="0" fontId="46" fillId="35" borderId="0" applyNumberFormat="0" applyBorder="0" applyAlignment="0" applyProtection="0"/>
    <xf numFmtId="164" fontId="17" fillId="22" borderId="0" applyNumberFormat="0" applyBorder="0" applyAlignment="0" applyProtection="0"/>
    <xf numFmtId="169" fontId="46" fillId="36" borderId="0" applyNumberFormat="0" applyBorder="0" applyAlignment="0" applyProtection="0"/>
    <xf numFmtId="169" fontId="17" fillId="22" borderId="0" applyNumberFormat="0" applyBorder="0" applyAlignment="0" applyProtection="0"/>
    <xf numFmtId="0" fontId="46" fillId="36" borderId="0" applyNumberFormat="0" applyBorder="0" applyAlignment="0" applyProtection="0"/>
    <xf numFmtId="164" fontId="17" fillId="22" borderId="0" applyNumberFormat="0" applyBorder="0" applyAlignment="0" applyProtection="0"/>
    <xf numFmtId="169" fontId="46" fillId="36" borderId="0" applyNumberFormat="0" applyBorder="0" applyAlignment="0" applyProtection="0"/>
    <xf numFmtId="169" fontId="17" fillId="22" borderId="0" applyNumberFormat="0" applyBorder="0" applyAlignment="0" applyProtection="0"/>
    <xf numFmtId="0" fontId="46" fillId="36" borderId="0" applyNumberFormat="0" applyBorder="0" applyAlignment="0" applyProtection="0"/>
    <xf numFmtId="164" fontId="17" fillId="22" borderId="0" applyNumberFormat="0" applyBorder="0" applyAlignment="0" applyProtection="0"/>
    <xf numFmtId="169" fontId="17" fillId="22" borderId="0" applyNumberFormat="0" applyBorder="0" applyAlignment="0" applyProtection="0"/>
    <xf numFmtId="169" fontId="17" fillId="22" borderId="0" applyNumberFormat="0" applyBorder="0" applyAlignment="0" applyProtection="0"/>
    <xf numFmtId="0" fontId="46" fillId="36" borderId="0" applyNumberFormat="0" applyBorder="0" applyAlignment="0" applyProtection="0"/>
    <xf numFmtId="169" fontId="46" fillId="36" borderId="0" applyNumberFormat="0" applyBorder="0" applyAlignment="0" applyProtection="0"/>
    <xf numFmtId="169" fontId="46" fillId="36" borderId="0" applyNumberFormat="0" applyBorder="0" applyAlignment="0" applyProtection="0"/>
    <xf numFmtId="0" fontId="46" fillId="36" borderId="0" applyNumberFormat="0" applyBorder="0" applyAlignment="0" applyProtection="0"/>
    <xf numFmtId="164" fontId="17" fillId="26" borderId="0" applyNumberFormat="0" applyBorder="0" applyAlignment="0" applyProtection="0"/>
    <xf numFmtId="169" fontId="46" fillId="37" borderId="0" applyNumberFormat="0" applyBorder="0" applyAlignment="0" applyProtection="0"/>
    <xf numFmtId="169" fontId="17" fillId="26" borderId="0" applyNumberFormat="0" applyBorder="0" applyAlignment="0" applyProtection="0"/>
    <xf numFmtId="0" fontId="46" fillId="37" borderId="0" applyNumberFormat="0" applyBorder="0" applyAlignment="0" applyProtection="0"/>
    <xf numFmtId="164" fontId="17" fillId="26" borderId="0" applyNumberFormat="0" applyBorder="0" applyAlignment="0" applyProtection="0"/>
    <xf numFmtId="169" fontId="46" fillId="37" borderId="0" applyNumberFormat="0" applyBorder="0" applyAlignment="0" applyProtection="0"/>
    <xf numFmtId="169" fontId="17" fillId="26" borderId="0" applyNumberFormat="0" applyBorder="0" applyAlignment="0" applyProtection="0"/>
    <xf numFmtId="0" fontId="46" fillId="37" borderId="0" applyNumberFormat="0" applyBorder="0" applyAlignment="0" applyProtection="0"/>
    <xf numFmtId="164" fontId="17" fillId="26" borderId="0" applyNumberFormat="0" applyBorder="0" applyAlignment="0" applyProtection="0"/>
    <xf numFmtId="169" fontId="17" fillId="26" borderId="0" applyNumberFormat="0" applyBorder="0" applyAlignment="0" applyProtection="0"/>
    <xf numFmtId="169" fontId="17" fillId="26" borderId="0" applyNumberFormat="0" applyBorder="0" applyAlignment="0" applyProtection="0"/>
    <xf numFmtId="0" fontId="46" fillId="37" borderId="0" applyNumberFormat="0" applyBorder="0" applyAlignment="0" applyProtection="0"/>
    <xf numFmtId="169" fontId="46" fillId="37" borderId="0" applyNumberFormat="0" applyBorder="0" applyAlignment="0" applyProtection="0"/>
    <xf numFmtId="169" fontId="46" fillId="37" borderId="0" applyNumberFormat="0" applyBorder="0" applyAlignment="0" applyProtection="0"/>
    <xf numFmtId="0" fontId="46" fillId="37" borderId="0" applyNumberFormat="0" applyBorder="0" applyAlignment="0" applyProtection="0"/>
    <xf numFmtId="164" fontId="17" fillId="30" borderId="0" applyNumberFormat="0" applyBorder="0" applyAlignment="0" applyProtection="0"/>
    <xf numFmtId="169" fontId="46" fillId="38" borderId="0" applyNumberFormat="0" applyBorder="0" applyAlignment="0" applyProtection="0"/>
    <xf numFmtId="169" fontId="17" fillId="30" borderId="0" applyNumberFormat="0" applyBorder="0" applyAlignment="0" applyProtection="0"/>
    <xf numFmtId="0" fontId="46" fillId="38" borderId="0" applyNumberFormat="0" applyBorder="0" applyAlignment="0" applyProtection="0"/>
    <xf numFmtId="164" fontId="17" fillId="30" borderId="0" applyNumberFormat="0" applyBorder="0" applyAlignment="0" applyProtection="0"/>
    <xf numFmtId="169" fontId="46" fillId="38" borderId="0" applyNumberFormat="0" applyBorder="0" applyAlignment="0" applyProtection="0"/>
    <xf numFmtId="169" fontId="17" fillId="30" borderId="0" applyNumberFormat="0" applyBorder="0" applyAlignment="0" applyProtection="0"/>
    <xf numFmtId="0" fontId="46" fillId="38" borderId="0" applyNumberFormat="0" applyBorder="0" applyAlignment="0" applyProtection="0"/>
    <xf numFmtId="164" fontId="17" fillId="30" borderId="0" applyNumberFormat="0" applyBorder="0" applyAlignment="0" applyProtection="0"/>
    <xf numFmtId="169" fontId="17" fillId="30" borderId="0" applyNumberFormat="0" applyBorder="0" applyAlignment="0" applyProtection="0"/>
    <xf numFmtId="169" fontId="17" fillId="30" borderId="0" applyNumberFormat="0" applyBorder="0" applyAlignment="0" applyProtection="0"/>
    <xf numFmtId="0" fontId="46" fillId="38" borderId="0" applyNumberFormat="0" applyBorder="0" applyAlignment="0" applyProtection="0"/>
    <xf numFmtId="169" fontId="46" fillId="38" borderId="0" applyNumberFormat="0" applyBorder="0" applyAlignment="0" applyProtection="0"/>
    <xf numFmtId="169" fontId="46" fillId="38" borderId="0" applyNumberFormat="0" applyBorder="0" applyAlignment="0" applyProtection="0"/>
    <xf numFmtId="0" fontId="46" fillId="38" borderId="0" applyNumberFormat="0" applyBorder="0" applyAlignment="0" applyProtection="0"/>
    <xf numFmtId="164" fontId="17" fillId="11" borderId="0" applyNumberFormat="0" applyBorder="0" applyAlignment="0" applyProtection="0"/>
    <xf numFmtId="169" fontId="46" fillId="39" borderId="0" applyNumberFormat="0" applyBorder="0" applyAlignment="0" applyProtection="0"/>
    <xf numFmtId="169" fontId="17" fillId="11" borderId="0" applyNumberFormat="0" applyBorder="0" applyAlignment="0" applyProtection="0"/>
    <xf numFmtId="0" fontId="46" fillId="39" borderId="0" applyNumberFormat="0" applyBorder="0" applyAlignment="0" applyProtection="0"/>
    <xf numFmtId="164" fontId="17" fillId="11" borderId="0" applyNumberFormat="0" applyBorder="0" applyAlignment="0" applyProtection="0"/>
    <xf numFmtId="169" fontId="46" fillId="39" borderId="0" applyNumberFormat="0" applyBorder="0" applyAlignment="0" applyProtection="0"/>
    <xf numFmtId="169" fontId="17" fillId="11" borderId="0" applyNumberFormat="0" applyBorder="0" applyAlignment="0" applyProtection="0"/>
    <xf numFmtId="0" fontId="46" fillId="39" borderId="0" applyNumberFormat="0" applyBorder="0" applyAlignment="0" applyProtection="0"/>
    <xf numFmtId="164" fontId="17" fillId="11" borderId="0" applyNumberFormat="0" applyBorder="0" applyAlignment="0" applyProtection="0"/>
    <xf numFmtId="169" fontId="17" fillId="11" borderId="0" applyNumberFormat="0" applyBorder="0" applyAlignment="0" applyProtection="0"/>
    <xf numFmtId="169" fontId="17" fillId="11" borderId="0" applyNumberFormat="0" applyBorder="0" applyAlignment="0" applyProtection="0"/>
    <xf numFmtId="0" fontId="46" fillId="39" borderId="0" applyNumberFormat="0" applyBorder="0" applyAlignment="0" applyProtection="0"/>
    <xf numFmtId="169" fontId="46" fillId="39" borderId="0" applyNumberFormat="0" applyBorder="0" applyAlignment="0" applyProtection="0"/>
    <xf numFmtId="169" fontId="46" fillId="39" borderId="0" applyNumberFormat="0" applyBorder="0" applyAlignment="0" applyProtection="0"/>
    <xf numFmtId="0" fontId="46" fillId="39" borderId="0" applyNumberFormat="0" applyBorder="0" applyAlignment="0" applyProtection="0"/>
    <xf numFmtId="164" fontId="17" fillId="15" borderId="0" applyNumberFormat="0" applyBorder="0" applyAlignment="0" applyProtection="0"/>
    <xf numFmtId="169" fontId="46" fillId="40" borderId="0" applyNumberFormat="0" applyBorder="0" applyAlignment="0" applyProtection="0"/>
    <xf numFmtId="169" fontId="17" fillId="15" borderId="0" applyNumberFormat="0" applyBorder="0" applyAlignment="0" applyProtection="0"/>
    <xf numFmtId="0" fontId="46" fillId="40" borderId="0" applyNumberFormat="0" applyBorder="0" applyAlignment="0" applyProtection="0"/>
    <xf numFmtId="164" fontId="17" fillId="15" borderId="0" applyNumberFormat="0" applyBorder="0" applyAlignment="0" applyProtection="0"/>
    <xf numFmtId="169" fontId="46" fillId="40" borderId="0" applyNumberFormat="0" applyBorder="0" applyAlignment="0" applyProtection="0"/>
    <xf numFmtId="169" fontId="17" fillId="15" borderId="0" applyNumberFormat="0" applyBorder="0" applyAlignment="0" applyProtection="0"/>
    <xf numFmtId="0" fontId="46" fillId="40" borderId="0" applyNumberFormat="0" applyBorder="0" applyAlignment="0" applyProtection="0"/>
    <xf numFmtId="164" fontId="17" fillId="15" borderId="0" applyNumberFormat="0" applyBorder="0" applyAlignment="0" applyProtection="0"/>
    <xf numFmtId="169" fontId="17" fillId="15" borderId="0" applyNumberFormat="0" applyBorder="0" applyAlignment="0" applyProtection="0"/>
    <xf numFmtId="169" fontId="17" fillId="15" borderId="0" applyNumberFormat="0" applyBorder="0" applyAlignment="0" applyProtection="0"/>
    <xf numFmtId="0" fontId="46" fillId="40" borderId="0" applyNumberFormat="0" applyBorder="0" applyAlignment="0" applyProtection="0"/>
    <xf numFmtId="169" fontId="46" fillId="40" borderId="0" applyNumberFormat="0" applyBorder="0" applyAlignment="0" applyProtection="0"/>
    <xf numFmtId="169" fontId="46" fillId="40" borderId="0" applyNumberFormat="0" applyBorder="0" applyAlignment="0" applyProtection="0"/>
    <xf numFmtId="0" fontId="46" fillId="40" borderId="0" applyNumberFormat="0" applyBorder="0" applyAlignment="0" applyProtection="0"/>
    <xf numFmtId="164" fontId="17" fillId="19" borderId="0" applyNumberFormat="0" applyBorder="0" applyAlignment="0" applyProtection="0"/>
    <xf numFmtId="169" fontId="46" fillId="41" borderId="0" applyNumberFormat="0" applyBorder="0" applyAlignment="0" applyProtection="0"/>
    <xf numFmtId="169" fontId="17" fillId="19" borderId="0" applyNumberFormat="0" applyBorder="0" applyAlignment="0" applyProtection="0"/>
    <xf numFmtId="0" fontId="46" fillId="41" borderId="0" applyNumberFormat="0" applyBorder="0" applyAlignment="0" applyProtection="0"/>
    <xf numFmtId="164" fontId="17" fillId="19" borderId="0" applyNumberFormat="0" applyBorder="0" applyAlignment="0" applyProtection="0"/>
    <xf numFmtId="169" fontId="46" fillId="41" borderId="0" applyNumberFormat="0" applyBorder="0" applyAlignment="0" applyProtection="0"/>
    <xf numFmtId="169" fontId="17" fillId="19" borderId="0" applyNumberFormat="0" applyBorder="0" applyAlignment="0" applyProtection="0"/>
    <xf numFmtId="0" fontId="46" fillId="41" borderId="0" applyNumberFormat="0" applyBorder="0" applyAlignment="0" applyProtection="0"/>
    <xf numFmtId="164" fontId="17" fillId="19" borderId="0" applyNumberFormat="0" applyBorder="0" applyAlignment="0" applyProtection="0"/>
    <xf numFmtId="169" fontId="17" fillId="19" borderId="0" applyNumberFormat="0" applyBorder="0" applyAlignment="0" applyProtection="0"/>
    <xf numFmtId="169" fontId="17" fillId="19" borderId="0" applyNumberFormat="0" applyBorder="0" applyAlignment="0" applyProtection="0"/>
    <xf numFmtId="0" fontId="46" fillId="41" borderId="0" applyNumberFormat="0" applyBorder="0" applyAlignment="0" applyProtection="0"/>
    <xf numFmtId="169" fontId="46" fillId="41" borderId="0" applyNumberFormat="0" applyBorder="0" applyAlignment="0" applyProtection="0"/>
    <xf numFmtId="169" fontId="46" fillId="41" borderId="0" applyNumberFormat="0" applyBorder="0" applyAlignment="0" applyProtection="0"/>
    <xf numFmtId="0" fontId="46" fillId="41" borderId="0" applyNumberFormat="0" applyBorder="0" applyAlignment="0" applyProtection="0"/>
    <xf numFmtId="164" fontId="17" fillId="23" borderId="0" applyNumberFormat="0" applyBorder="0" applyAlignment="0" applyProtection="0"/>
    <xf numFmtId="169" fontId="46" fillId="36" borderId="0" applyNumberFormat="0" applyBorder="0" applyAlignment="0" applyProtection="0"/>
    <xf numFmtId="169" fontId="17" fillId="23" borderId="0" applyNumberFormat="0" applyBorder="0" applyAlignment="0" applyProtection="0"/>
    <xf numFmtId="0" fontId="46" fillId="36" borderId="0" applyNumberFormat="0" applyBorder="0" applyAlignment="0" applyProtection="0"/>
    <xf numFmtId="164" fontId="17" fillId="23" borderId="0" applyNumberFormat="0" applyBorder="0" applyAlignment="0" applyProtection="0"/>
    <xf numFmtId="169" fontId="46" fillId="36" borderId="0" applyNumberFormat="0" applyBorder="0" applyAlignment="0" applyProtection="0"/>
    <xf numFmtId="169" fontId="17" fillId="23" borderId="0" applyNumberFormat="0" applyBorder="0" applyAlignment="0" applyProtection="0"/>
    <xf numFmtId="0" fontId="46" fillId="36" borderId="0" applyNumberFormat="0" applyBorder="0" applyAlignment="0" applyProtection="0"/>
    <xf numFmtId="164" fontId="17" fillId="23" borderId="0" applyNumberFormat="0" applyBorder="0" applyAlignment="0" applyProtection="0"/>
    <xf numFmtId="169" fontId="17" fillId="23" borderId="0" applyNumberFormat="0" applyBorder="0" applyAlignment="0" applyProtection="0"/>
    <xf numFmtId="169" fontId="17" fillId="23" borderId="0" applyNumberFormat="0" applyBorder="0" applyAlignment="0" applyProtection="0"/>
    <xf numFmtId="0" fontId="46" fillId="36" borderId="0" applyNumberFormat="0" applyBorder="0" applyAlignment="0" applyProtection="0"/>
    <xf numFmtId="169" fontId="46" fillId="36" borderId="0" applyNumberFormat="0" applyBorder="0" applyAlignment="0" applyProtection="0"/>
    <xf numFmtId="169" fontId="46" fillId="36" borderId="0" applyNumberFormat="0" applyBorder="0" applyAlignment="0" applyProtection="0"/>
    <xf numFmtId="0" fontId="46" fillId="36" borderId="0" applyNumberFormat="0" applyBorder="0" applyAlignment="0" applyProtection="0"/>
    <xf numFmtId="164" fontId="17" fillId="27" borderId="0" applyNumberFormat="0" applyBorder="0" applyAlignment="0" applyProtection="0"/>
    <xf numFmtId="169" fontId="46" fillId="39" borderId="0" applyNumberFormat="0" applyBorder="0" applyAlignment="0" applyProtection="0"/>
    <xf numFmtId="169" fontId="17" fillId="27" borderId="0" applyNumberFormat="0" applyBorder="0" applyAlignment="0" applyProtection="0"/>
    <xf numFmtId="0" fontId="46" fillId="39" borderId="0" applyNumberFormat="0" applyBorder="0" applyAlignment="0" applyProtection="0"/>
    <xf numFmtId="164" fontId="17" fillId="27" borderId="0" applyNumberFormat="0" applyBorder="0" applyAlignment="0" applyProtection="0"/>
    <xf numFmtId="169" fontId="46" fillId="39" borderId="0" applyNumberFormat="0" applyBorder="0" applyAlignment="0" applyProtection="0"/>
    <xf numFmtId="169" fontId="17" fillId="27" borderId="0" applyNumberFormat="0" applyBorder="0" applyAlignment="0" applyProtection="0"/>
    <xf numFmtId="0" fontId="46" fillId="39" borderId="0" applyNumberFormat="0" applyBorder="0" applyAlignment="0" applyProtection="0"/>
    <xf numFmtId="164" fontId="17" fillId="27" borderId="0" applyNumberFormat="0" applyBorder="0" applyAlignment="0" applyProtection="0"/>
    <xf numFmtId="169" fontId="17" fillId="27" borderId="0" applyNumberFormat="0" applyBorder="0" applyAlignment="0" applyProtection="0"/>
    <xf numFmtId="169" fontId="17" fillId="27" borderId="0" applyNumberFormat="0" applyBorder="0" applyAlignment="0" applyProtection="0"/>
    <xf numFmtId="0" fontId="46" fillId="39" borderId="0" applyNumberFormat="0" applyBorder="0" applyAlignment="0" applyProtection="0"/>
    <xf numFmtId="169" fontId="46" fillId="39" borderId="0" applyNumberFormat="0" applyBorder="0" applyAlignment="0" applyProtection="0"/>
    <xf numFmtId="169" fontId="46" fillId="39" borderId="0" applyNumberFormat="0" applyBorder="0" applyAlignment="0" applyProtection="0"/>
    <xf numFmtId="0" fontId="46" fillId="39" borderId="0" applyNumberFormat="0" applyBorder="0" applyAlignment="0" applyProtection="0"/>
    <xf numFmtId="164" fontId="17" fillId="31" borderId="0" applyNumberFormat="0" applyBorder="0" applyAlignment="0" applyProtection="0"/>
    <xf numFmtId="169" fontId="46" fillId="42" borderId="0" applyNumberFormat="0" applyBorder="0" applyAlignment="0" applyProtection="0"/>
    <xf numFmtId="169" fontId="17" fillId="31" borderId="0" applyNumberFormat="0" applyBorder="0" applyAlignment="0" applyProtection="0"/>
    <xf numFmtId="0" fontId="46" fillId="42" borderId="0" applyNumberFormat="0" applyBorder="0" applyAlignment="0" applyProtection="0"/>
    <xf numFmtId="164" fontId="17" fillId="31" borderId="0" applyNumberFormat="0" applyBorder="0" applyAlignment="0" applyProtection="0"/>
    <xf numFmtId="169" fontId="46" fillId="42" borderId="0" applyNumberFormat="0" applyBorder="0" applyAlignment="0" applyProtection="0"/>
    <xf numFmtId="169" fontId="17" fillId="31" borderId="0" applyNumberFormat="0" applyBorder="0" applyAlignment="0" applyProtection="0"/>
    <xf numFmtId="0" fontId="46" fillId="42" borderId="0" applyNumberFormat="0" applyBorder="0" applyAlignment="0" applyProtection="0"/>
    <xf numFmtId="164" fontId="17" fillId="31" borderId="0" applyNumberFormat="0" applyBorder="0" applyAlignment="0" applyProtection="0"/>
    <xf numFmtId="169" fontId="17" fillId="31" borderId="0" applyNumberFormat="0" applyBorder="0" applyAlignment="0" applyProtection="0"/>
    <xf numFmtId="169" fontId="17" fillId="31" borderId="0" applyNumberFormat="0" applyBorder="0" applyAlignment="0" applyProtection="0"/>
    <xf numFmtId="0" fontId="46" fillId="42" borderId="0" applyNumberFormat="0" applyBorder="0" applyAlignment="0" applyProtection="0"/>
    <xf numFmtId="169" fontId="46" fillId="42" borderId="0" applyNumberFormat="0" applyBorder="0" applyAlignment="0" applyProtection="0"/>
    <xf numFmtId="169" fontId="46" fillId="42" borderId="0" applyNumberFormat="0" applyBorder="0" applyAlignment="0" applyProtection="0"/>
    <xf numFmtId="0" fontId="46" fillId="42" borderId="0" applyNumberFormat="0" applyBorder="0" applyAlignment="0" applyProtection="0"/>
    <xf numFmtId="164" fontId="34" fillId="12" borderId="0" applyNumberFormat="0" applyBorder="0" applyAlignment="0" applyProtection="0"/>
    <xf numFmtId="169" fontId="47" fillId="43" borderId="0" applyNumberFormat="0" applyBorder="0" applyAlignment="0" applyProtection="0"/>
    <xf numFmtId="169" fontId="34" fillId="12" borderId="0" applyNumberFormat="0" applyBorder="0" applyAlignment="0" applyProtection="0"/>
    <xf numFmtId="0" fontId="47" fillId="43" borderId="0" applyNumberFormat="0" applyBorder="0" applyAlignment="0" applyProtection="0"/>
    <xf numFmtId="164" fontId="34" fillId="12" borderId="0" applyNumberFormat="0" applyBorder="0" applyAlignment="0" applyProtection="0"/>
    <xf numFmtId="169" fontId="47" fillId="43" borderId="0" applyNumberFormat="0" applyBorder="0" applyAlignment="0" applyProtection="0"/>
    <xf numFmtId="169" fontId="34" fillId="12" borderId="0" applyNumberFormat="0" applyBorder="0" applyAlignment="0" applyProtection="0"/>
    <xf numFmtId="0" fontId="47" fillId="43" borderId="0" applyNumberFormat="0" applyBorder="0" applyAlignment="0" applyProtection="0"/>
    <xf numFmtId="164" fontId="34" fillId="12" borderId="0" applyNumberFormat="0" applyBorder="0" applyAlignment="0" applyProtection="0"/>
    <xf numFmtId="169" fontId="34" fillId="12" borderId="0" applyNumberFormat="0" applyBorder="0" applyAlignment="0" applyProtection="0"/>
    <xf numFmtId="169" fontId="34" fillId="12" borderId="0" applyNumberFormat="0" applyBorder="0" applyAlignment="0" applyProtection="0"/>
    <xf numFmtId="0" fontId="47" fillId="43" borderId="0" applyNumberFormat="0" applyBorder="0" applyAlignment="0" applyProtection="0"/>
    <xf numFmtId="169" fontId="47" fillId="43" borderId="0" applyNumberFormat="0" applyBorder="0" applyAlignment="0" applyProtection="0"/>
    <xf numFmtId="169" fontId="47" fillId="43" borderId="0" applyNumberFormat="0" applyBorder="0" applyAlignment="0" applyProtection="0"/>
    <xf numFmtId="0" fontId="47" fillId="43" borderId="0" applyNumberFormat="0" applyBorder="0" applyAlignment="0" applyProtection="0"/>
    <xf numFmtId="164" fontId="34" fillId="16" borderId="0" applyNumberFormat="0" applyBorder="0" applyAlignment="0" applyProtection="0"/>
    <xf numFmtId="169" fontId="47" fillId="40" borderId="0" applyNumberFormat="0" applyBorder="0" applyAlignment="0" applyProtection="0"/>
    <xf numFmtId="169" fontId="34" fillId="16" borderId="0" applyNumberFormat="0" applyBorder="0" applyAlignment="0" applyProtection="0"/>
    <xf numFmtId="0" fontId="47" fillId="40" borderId="0" applyNumberFormat="0" applyBorder="0" applyAlignment="0" applyProtection="0"/>
    <xf numFmtId="164" fontId="34" fillId="16" borderId="0" applyNumberFormat="0" applyBorder="0" applyAlignment="0" applyProtection="0"/>
    <xf numFmtId="169" fontId="47" fillId="40" borderId="0" applyNumberFormat="0" applyBorder="0" applyAlignment="0" applyProtection="0"/>
    <xf numFmtId="169" fontId="34" fillId="16" borderId="0" applyNumberFormat="0" applyBorder="0" applyAlignment="0" applyProtection="0"/>
    <xf numFmtId="0" fontId="47" fillId="40" borderId="0" applyNumberFormat="0" applyBorder="0" applyAlignment="0" applyProtection="0"/>
    <xf numFmtId="164" fontId="34" fillId="16" borderId="0" applyNumberFormat="0" applyBorder="0" applyAlignment="0" applyProtection="0"/>
    <xf numFmtId="169" fontId="34" fillId="16" borderId="0" applyNumberFormat="0" applyBorder="0" applyAlignment="0" applyProtection="0"/>
    <xf numFmtId="169" fontId="34" fillId="16" borderId="0" applyNumberFormat="0" applyBorder="0" applyAlignment="0" applyProtection="0"/>
    <xf numFmtId="0" fontId="47" fillId="40" borderId="0" applyNumberFormat="0" applyBorder="0" applyAlignment="0" applyProtection="0"/>
    <xf numFmtId="169" fontId="47" fillId="40" borderId="0" applyNumberFormat="0" applyBorder="0" applyAlignment="0" applyProtection="0"/>
    <xf numFmtId="169" fontId="47" fillId="40" borderId="0" applyNumberFormat="0" applyBorder="0" applyAlignment="0" applyProtection="0"/>
    <xf numFmtId="0" fontId="47" fillId="40" borderId="0" applyNumberFormat="0" applyBorder="0" applyAlignment="0" applyProtection="0"/>
    <xf numFmtId="164" fontId="34" fillId="20" borderId="0" applyNumberFormat="0" applyBorder="0" applyAlignment="0" applyProtection="0"/>
    <xf numFmtId="169" fontId="47" fillId="41" borderId="0" applyNumberFormat="0" applyBorder="0" applyAlignment="0" applyProtection="0"/>
    <xf numFmtId="169" fontId="34" fillId="20" borderId="0" applyNumberFormat="0" applyBorder="0" applyAlignment="0" applyProtection="0"/>
    <xf numFmtId="0" fontId="47" fillId="41" borderId="0" applyNumberFormat="0" applyBorder="0" applyAlignment="0" applyProtection="0"/>
    <xf numFmtId="164" fontId="34" fillId="20" borderId="0" applyNumberFormat="0" applyBorder="0" applyAlignment="0" applyProtection="0"/>
    <xf numFmtId="169" fontId="47" fillId="41" borderId="0" applyNumberFormat="0" applyBorder="0" applyAlignment="0" applyProtection="0"/>
    <xf numFmtId="169" fontId="34" fillId="20" borderId="0" applyNumberFormat="0" applyBorder="0" applyAlignment="0" applyProtection="0"/>
    <xf numFmtId="0" fontId="47" fillId="41" borderId="0" applyNumberFormat="0" applyBorder="0" applyAlignment="0" applyProtection="0"/>
    <xf numFmtId="164" fontId="34" fillId="20" borderId="0" applyNumberFormat="0" applyBorder="0" applyAlignment="0" applyProtection="0"/>
    <xf numFmtId="169" fontId="34" fillId="20" borderId="0" applyNumberFormat="0" applyBorder="0" applyAlignment="0" applyProtection="0"/>
    <xf numFmtId="169" fontId="34" fillId="20" borderId="0" applyNumberFormat="0" applyBorder="0" applyAlignment="0" applyProtection="0"/>
    <xf numFmtId="0" fontId="47" fillId="41" borderId="0" applyNumberFormat="0" applyBorder="0" applyAlignment="0" applyProtection="0"/>
    <xf numFmtId="169" fontId="47" fillId="41" borderId="0" applyNumberFormat="0" applyBorder="0" applyAlignment="0" applyProtection="0"/>
    <xf numFmtId="169" fontId="47" fillId="41" borderId="0" applyNumberFormat="0" applyBorder="0" applyAlignment="0" applyProtection="0"/>
    <xf numFmtId="0" fontId="47" fillId="41" borderId="0" applyNumberFormat="0" applyBorder="0" applyAlignment="0" applyProtection="0"/>
    <xf numFmtId="164" fontId="34" fillId="24" borderId="0" applyNumberFormat="0" applyBorder="0" applyAlignment="0" applyProtection="0"/>
    <xf numFmtId="169" fontId="47" fillId="44" borderId="0" applyNumberFormat="0" applyBorder="0" applyAlignment="0" applyProtection="0"/>
    <xf numFmtId="169" fontId="34" fillId="24" borderId="0" applyNumberFormat="0" applyBorder="0" applyAlignment="0" applyProtection="0"/>
    <xf numFmtId="0" fontId="47" fillId="44" borderId="0" applyNumberFormat="0" applyBorder="0" applyAlignment="0" applyProtection="0"/>
    <xf numFmtId="164" fontId="34" fillId="24" borderId="0" applyNumberFormat="0" applyBorder="0" applyAlignment="0" applyProtection="0"/>
    <xf numFmtId="169" fontId="47" fillId="44" borderId="0" applyNumberFormat="0" applyBorder="0" applyAlignment="0" applyProtection="0"/>
    <xf numFmtId="169" fontId="34" fillId="24" borderId="0" applyNumberFormat="0" applyBorder="0" applyAlignment="0" applyProtection="0"/>
    <xf numFmtId="0" fontId="47" fillId="44" borderId="0" applyNumberFormat="0" applyBorder="0" applyAlignment="0" applyProtection="0"/>
    <xf numFmtId="164" fontId="34" fillId="24" borderId="0" applyNumberFormat="0" applyBorder="0" applyAlignment="0" applyProtection="0"/>
    <xf numFmtId="169" fontId="34" fillId="24" borderId="0" applyNumberFormat="0" applyBorder="0" applyAlignment="0" applyProtection="0"/>
    <xf numFmtId="169" fontId="34" fillId="24" borderId="0" applyNumberFormat="0" applyBorder="0" applyAlignment="0" applyProtection="0"/>
    <xf numFmtId="0" fontId="47" fillId="44" borderId="0" applyNumberFormat="0" applyBorder="0" applyAlignment="0" applyProtection="0"/>
    <xf numFmtId="169" fontId="47" fillId="44" borderId="0" applyNumberFormat="0" applyBorder="0" applyAlignment="0" applyProtection="0"/>
    <xf numFmtId="169" fontId="47" fillId="44" borderId="0" applyNumberFormat="0" applyBorder="0" applyAlignment="0" applyProtection="0"/>
    <xf numFmtId="0" fontId="47" fillId="44" borderId="0" applyNumberFormat="0" applyBorder="0" applyAlignment="0" applyProtection="0"/>
    <xf numFmtId="164" fontId="34" fillId="28" borderId="0" applyNumberFormat="0" applyBorder="0" applyAlignment="0" applyProtection="0"/>
    <xf numFmtId="169" fontId="47" fillId="45" borderId="0" applyNumberFormat="0" applyBorder="0" applyAlignment="0" applyProtection="0"/>
    <xf numFmtId="169" fontId="34" fillId="28" borderId="0" applyNumberFormat="0" applyBorder="0" applyAlignment="0" applyProtection="0"/>
    <xf numFmtId="0" fontId="47" fillId="45" borderId="0" applyNumberFormat="0" applyBorder="0" applyAlignment="0" applyProtection="0"/>
    <xf numFmtId="164" fontId="34" fillId="28" borderId="0" applyNumberFormat="0" applyBorder="0" applyAlignment="0" applyProtection="0"/>
    <xf numFmtId="169" fontId="47" fillId="45" borderId="0" applyNumberFormat="0" applyBorder="0" applyAlignment="0" applyProtection="0"/>
    <xf numFmtId="169" fontId="34" fillId="28" borderId="0" applyNumberFormat="0" applyBorder="0" applyAlignment="0" applyProtection="0"/>
    <xf numFmtId="0" fontId="47" fillId="45" borderId="0" applyNumberFormat="0" applyBorder="0" applyAlignment="0" applyProtection="0"/>
    <xf numFmtId="164" fontId="34" fillId="28" borderId="0" applyNumberFormat="0" applyBorder="0" applyAlignment="0" applyProtection="0"/>
    <xf numFmtId="169" fontId="34" fillId="28" borderId="0" applyNumberFormat="0" applyBorder="0" applyAlignment="0" applyProtection="0"/>
    <xf numFmtId="169" fontId="34" fillId="28" borderId="0" applyNumberFormat="0" applyBorder="0" applyAlignment="0" applyProtection="0"/>
    <xf numFmtId="0" fontId="47" fillId="45" borderId="0" applyNumberFormat="0" applyBorder="0" applyAlignment="0" applyProtection="0"/>
    <xf numFmtId="169" fontId="47" fillId="45" borderId="0" applyNumberFormat="0" applyBorder="0" applyAlignment="0" applyProtection="0"/>
    <xf numFmtId="169" fontId="47" fillId="45" borderId="0" applyNumberFormat="0" applyBorder="0" applyAlignment="0" applyProtection="0"/>
    <xf numFmtId="0" fontId="47" fillId="45" borderId="0" applyNumberFormat="0" applyBorder="0" applyAlignment="0" applyProtection="0"/>
    <xf numFmtId="164" fontId="34" fillId="32" borderId="0" applyNumberFormat="0" applyBorder="0" applyAlignment="0" applyProtection="0"/>
    <xf numFmtId="169" fontId="47" fillId="46" borderId="0" applyNumberFormat="0" applyBorder="0" applyAlignment="0" applyProtection="0"/>
    <xf numFmtId="169" fontId="34" fillId="32" borderId="0" applyNumberFormat="0" applyBorder="0" applyAlignment="0" applyProtection="0"/>
    <xf numFmtId="0" fontId="47" fillId="46" borderId="0" applyNumberFormat="0" applyBorder="0" applyAlignment="0" applyProtection="0"/>
    <xf numFmtId="164" fontId="34" fillId="32" borderId="0" applyNumberFormat="0" applyBorder="0" applyAlignment="0" applyProtection="0"/>
    <xf numFmtId="169" fontId="47" fillId="46" borderId="0" applyNumberFormat="0" applyBorder="0" applyAlignment="0" applyProtection="0"/>
    <xf numFmtId="169" fontId="34" fillId="32" borderId="0" applyNumberFormat="0" applyBorder="0" applyAlignment="0" applyProtection="0"/>
    <xf numFmtId="0" fontId="47" fillId="46" borderId="0" applyNumberFormat="0" applyBorder="0" applyAlignment="0" applyProtection="0"/>
    <xf numFmtId="164" fontId="34" fillId="32" borderId="0" applyNumberFormat="0" applyBorder="0" applyAlignment="0" applyProtection="0"/>
    <xf numFmtId="169" fontId="34" fillId="32" borderId="0" applyNumberFormat="0" applyBorder="0" applyAlignment="0" applyProtection="0"/>
    <xf numFmtId="169" fontId="34" fillId="32" borderId="0" applyNumberFormat="0" applyBorder="0" applyAlignment="0" applyProtection="0"/>
    <xf numFmtId="0" fontId="47" fillId="46" borderId="0" applyNumberFormat="0" applyBorder="0" applyAlignment="0" applyProtection="0"/>
    <xf numFmtId="169" fontId="47" fillId="46" borderId="0" applyNumberFormat="0" applyBorder="0" applyAlignment="0" applyProtection="0"/>
    <xf numFmtId="169" fontId="47" fillId="46" borderId="0" applyNumberFormat="0" applyBorder="0" applyAlignment="0" applyProtection="0"/>
    <xf numFmtId="0" fontId="47" fillId="46" borderId="0" applyNumberFormat="0" applyBorder="0" applyAlignment="0" applyProtection="0"/>
    <xf numFmtId="164" fontId="34" fillId="9" borderId="0" applyNumberFormat="0" applyBorder="0" applyAlignment="0" applyProtection="0"/>
    <xf numFmtId="169" fontId="47" fillId="47" borderId="0" applyNumberFormat="0" applyBorder="0" applyAlignment="0" applyProtection="0"/>
    <xf numFmtId="169" fontId="34" fillId="9" borderId="0" applyNumberFormat="0" applyBorder="0" applyAlignment="0" applyProtection="0"/>
    <xf numFmtId="0" fontId="47" fillId="47" borderId="0" applyNumberFormat="0" applyBorder="0" applyAlignment="0" applyProtection="0"/>
    <xf numFmtId="164" fontId="34" fillId="9" borderId="0" applyNumberFormat="0" applyBorder="0" applyAlignment="0" applyProtection="0"/>
    <xf numFmtId="169" fontId="47" fillId="47" borderId="0" applyNumberFormat="0" applyBorder="0" applyAlignment="0" applyProtection="0"/>
    <xf numFmtId="169" fontId="34" fillId="9" borderId="0" applyNumberFormat="0" applyBorder="0" applyAlignment="0" applyProtection="0"/>
    <xf numFmtId="0" fontId="47" fillId="47" borderId="0" applyNumberFormat="0" applyBorder="0" applyAlignment="0" applyProtection="0"/>
    <xf numFmtId="164" fontId="34" fillId="9" borderId="0" applyNumberFormat="0" applyBorder="0" applyAlignment="0" applyProtection="0"/>
    <xf numFmtId="169" fontId="34" fillId="9" borderId="0" applyNumberFormat="0" applyBorder="0" applyAlignment="0" applyProtection="0"/>
    <xf numFmtId="169" fontId="34" fillId="9" borderId="0" applyNumberFormat="0" applyBorder="0" applyAlignment="0" applyProtection="0"/>
    <xf numFmtId="0" fontId="47" fillId="47" borderId="0" applyNumberFormat="0" applyBorder="0" applyAlignment="0" applyProtection="0"/>
    <xf numFmtId="169" fontId="47" fillId="47" borderId="0" applyNumberFormat="0" applyBorder="0" applyAlignment="0" applyProtection="0"/>
    <xf numFmtId="169" fontId="47" fillId="47" borderId="0" applyNumberFormat="0" applyBorder="0" applyAlignment="0" applyProtection="0"/>
    <xf numFmtId="0" fontId="47" fillId="47" borderId="0" applyNumberFormat="0" applyBorder="0" applyAlignment="0" applyProtection="0"/>
    <xf numFmtId="164" fontId="34" fillId="13" borderId="0" applyNumberFormat="0" applyBorder="0" applyAlignment="0" applyProtection="0"/>
    <xf numFmtId="169" fontId="47" fillId="48" borderId="0" applyNumberFormat="0" applyBorder="0" applyAlignment="0" applyProtection="0"/>
    <xf numFmtId="169" fontId="34" fillId="13" borderId="0" applyNumberFormat="0" applyBorder="0" applyAlignment="0" applyProtection="0"/>
    <xf numFmtId="0" fontId="47" fillId="48" borderId="0" applyNumberFormat="0" applyBorder="0" applyAlignment="0" applyProtection="0"/>
    <xf numFmtId="164" fontId="34" fillId="13" borderId="0" applyNumberFormat="0" applyBorder="0" applyAlignment="0" applyProtection="0"/>
    <xf numFmtId="169" fontId="47" fillId="48" borderId="0" applyNumberFormat="0" applyBorder="0" applyAlignment="0" applyProtection="0"/>
    <xf numFmtId="169" fontId="34" fillId="13" borderId="0" applyNumberFormat="0" applyBorder="0" applyAlignment="0" applyProtection="0"/>
    <xf numFmtId="0" fontId="47" fillId="48" borderId="0" applyNumberFormat="0" applyBorder="0" applyAlignment="0" applyProtection="0"/>
    <xf numFmtId="164" fontId="34" fillId="13" borderId="0" applyNumberFormat="0" applyBorder="0" applyAlignment="0" applyProtection="0"/>
    <xf numFmtId="169" fontId="34" fillId="13" borderId="0" applyNumberFormat="0" applyBorder="0" applyAlignment="0" applyProtection="0"/>
    <xf numFmtId="169" fontId="34" fillId="13" borderId="0" applyNumberFormat="0" applyBorder="0" applyAlignment="0" applyProtection="0"/>
    <xf numFmtId="0" fontId="47" fillId="48" borderId="0" applyNumberFormat="0" applyBorder="0" applyAlignment="0" applyProtection="0"/>
    <xf numFmtId="169" fontId="47" fillId="48" borderId="0" applyNumberFormat="0" applyBorder="0" applyAlignment="0" applyProtection="0"/>
    <xf numFmtId="169" fontId="47" fillId="48" borderId="0" applyNumberFormat="0" applyBorder="0" applyAlignment="0" applyProtection="0"/>
    <xf numFmtId="0" fontId="47" fillId="48" borderId="0" applyNumberFormat="0" applyBorder="0" applyAlignment="0" applyProtection="0"/>
    <xf numFmtId="164" fontId="34" fillId="17" borderId="0" applyNumberFormat="0" applyBorder="0" applyAlignment="0" applyProtection="0"/>
    <xf numFmtId="169" fontId="47" fillId="49" borderId="0" applyNumberFormat="0" applyBorder="0" applyAlignment="0" applyProtection="0"/>
    <xf numFmtId="169" fontId="34" fillId="17" borderId="0" applyNumberFormat="0" applyBorder="0" applyAlignment="0" applyProtection="0"/>
    <xf numFmtId="0" fontId="47" fillId="49" borderId="0" applyNumberFormat="0" applyBorder="0" applyAlignment="0" applyProtection="0"/>
    <xf numFmtId="164" fontId="34" fillId="17" borderId="0" applyNumberFormat="0" applyBorder="0" applyAlignment="0" applyProtection="0"/>
    <xf numFmtId="169" fontId="47" fillId="49" borderId="0" applyNumberFormat="0" applyBorder="0" applyAlignment="0" applyProtection="0"/>
    <xf numFmtId="169" fontId="34" fillId="17" borderId="0" applyNumberFormat="0" applyBorder="0" applyAlignment="0" applyProtection="0"/>
    <xf numFmtId="0" fontId="47" fillId="49" borderId="0" applyNumberFormat="0" applyBorder="0" applyAlignment="0" applyProtection="0"/>
    <xf numFmtId="164" fontId="34" fillId="17" borderId="0" applyNumberFormat="0" applyBorder="0" applyAlignment="0" applyProtection="0"/>
    <xf numFmtId="169" fontId="34" fillId="17" borderId="0" applyNumberFormat="0" applyBorder="0" applyAlignment="0" applyProtection="0"/>
    <xf numFmtId="169" fontId="34" fillId="17" borderId="0" applyNumberFormat="0" applyBorder="0" applyAlignment="0" applyProtection="0"/>
    <xf numFmtId="0" fontId="47" fillId="49" borderId="0" applyNumberFormat="0" applyBorder="0" applyAlignment="0" applyProtection="0"/>
    <xf numFmtId="169" fontId="47" fillId="49" borderId="0" applyNumberFormat="0" applyBorder="0" applyAlignment="0" applyProtection="0"/>
    <xf numFmtId="169" fontId="47" fillId="49" borderId="0" applyNumberFormat="0" applyBorder="0" applyAlignment="0" applyProtection="0"/>
    <xf numFmtId="0" fontId="47" fillId="49" borderId="0" applyNumberFormat="0" applyBorder="0" applyAlignment="0" applyProtection="0"/>
    <xf numFmtId="164" fontId="34" fillId="21" borderId="0" applyNumberFormat="0" applyBorder="0" applyAlignment="0" applyProtection="0"/>
    <xf numFmtId="169" fontId="47" fillId="44" borderId="0" applyNumberFormat="0" applyBorder="0" applyAlignment="0" applyProtection="0"/>
    <xf numFmtId="169" fontId="34" fillId="21" borderId="0" applyNumberFormat="0" applyBorder="0" applyAlignment="0" applyProtection="0"/>
    <xf numFmtId="0" fontId="47" fillId="44" borderId="0" applyNumberFormat="0" applyBorder="0" applyAlignment="0" applyProtection="0"/>
    <xf numFmtId="164" fontId="34" fillId="21" borderId="0" applyNumberFormat="0" applyBorder="0" applyAlignment="0" applyProtection="0"/>
    <xf numFmtId="169" fontId="47" fillId="44" borderId="0" applyNumberFormat="0" applyBorder="0" applyAlignment="0" applyProtection="0"/>
    <xf numFmtId="169" fontId="34" fillId="21" borderId="0" applyNumberFormat="0" applyBorder="0" applyAlignment="0" applyProtection="0"/>
    <xf numFmtId="0" fontId="47" fillId="44" borderId="0" applyNumberFormat="0" applyBorder="0" applyAlignment="0" applyProtection="0"/>
    <xf numFmtId="164" fontId="34" fillId="21" borderId="0" applyNumberFormat="0" applyBorder="0" applyAlignment="0" applyProtection="0"/>
    <xf numFmtId="169" fontId="34" fillId="21" borderId="0" applyNumberFormat="0" applyBorder="0" applyAlignment="0" applyProtection="0"/>
    <xf numFmtId="169" fontId="34" fillId="21" borderId="0" applyNumberFormat="0" applyBorder="0" applyAlignment="0" applyProtection="0"/>
    <xf numFmtId="0" fontId="47" fillId="44" borderId="0" applyNumberFormat="0" applyBorder="0" applyAlignment="0" applyProtection="0"/>
    <xf numFmtId="169" fontId="47" fillId="44" borderId="0" applyNumberFormat="0" applyBorder="0" applyAlignment="0" applyProtection="0"/>
    <xf numFmtId="169" fontId="47" fillId="44" borderId="0" applyNumberFormat="0" applyBorder="0" applyAlignment="0" applyProtection="0"/>
    <xf numFmtId="0" fontId="47" fillId="44" borderId="0" applyNumberFormat="0" applyBorder="0" applyAlignment="0" applyProtection="0"/>
    <xf numFmtId="164" fontId="34" fillId="25" borderId="0" applyNumberFormat="0" applyBorder="0" applyAlignment="0" applyProtection="0"/>
    <xf numFmtId="169" fontId="47" fillId="45" borderId="0" applyNumberFormat="0" applyBorder="0" applyAlignment="0" applyProtection="0"/>
    <xf numFmtId="169" fontId="34" fillId="25" borderId="0" applyNumberFormat="0" applyBorder="0" applyAlignment="0" applyProtection="0"/>
    <xf numFmtId="0" fontId="47" fillId="45" borderId="0" applyNumberFormat="0" applyBorder="0" applyAlignment="0" applyProtection="0"/>
    <xf numFmtId="164" fontId="34" fillId="25" borderId="0" applyNumberFormat="0" applyBorder="0" applyAlignment="0" applyProtection="0"/>
    <xf numFmtId="169" fontId="47" fillId="45" borderId="0" applyNumberFormat="0" applyBorder="0" applyAlignment="0" applyProtection="0"/>
    <xf numFmtId="169" fontId="34" fillId="25" borderId="0" applyNumberFormat="0" applyBorder="0" applyAlignment="0" applyProtection="0"/>
    <xf numFmtId="0" fontId="47" fillId="45" borderId="0" applyNumberFormat="0" applyBorder="0" applyAlignment="0" applyProtection="0"/>
    <xf numFmtId="164" fontId="34" fillId="25" borderId="0" applyNumberFormat="0" applyBorder="0" applyAlignment="0" applyProtection="0"/>
    <xf numFmtId="169" fontId="34" fillId="25" borderId="0" applyNumberFormat="0" applyBorder="0" applyAlignment="0" applyProtection="0"/>
    <xf numFmtId="169" fontId="34" fillId="25" borderId="0" applyNumberFormat="0" applyBorder="0" applyAlignment="0" applyProtection="0"/>
    <xf numFmtId="0" fontId="47" fillId="45" borderId="0" applyNumberFormat="0" applyBorder="0" applyAlignment="0" applyProtection="0"/>
    <xf numFmtId="169" fontId="47" fillId="45" borderId="0" applyNumberFormat="0" applyBorder="0" applyAlignment="0" applyProtection="0"/>
    <xf numFmtId="169" fontId="47" fillId="45" borderId="0" applyNumberFormat="0" applyBorder="0" applyAlignment="0" applyProtection="0"/>
    <xf numFmtId="0" fontId="47" fillId="45" borderId="0" applyNumberFormat="0" applyBorder="0" applyAlignment="0" applyProtection="0"/>
    <xf numFmtId="164" fontId="34" fillId="29" borderId="0" applyNumberFormat="0" applyBorder="0" applyAlignment="0" applyProtection="0"/>
    <xf numFmtId="169" fontId="47" fillId="50" borderId="0" applyNumberFormat="0" applyBorder="0" applyAlignment="0" applyProtection="0"/>
    <xf numFmtId="169" fontId="34" fillId="29" borderId="0" applyNumberFormat="0" applyBorder="0" applyAlignment="0" applyProtection="0"/>
    <xf numFmtId="0" fontId="47" fillId="50" borderId="0" applyNumberFormat="0" applyBorder="0" applyAlignment="0" applyProtection="0"/>
    <xf numFmtId="164" fontId="34" fillId="29" borderId="0" applyNumberFormat="0" applyBorder="0" applyAlignment="0" applyProtection="0"/>
    <xf numFmtId="169" fontId="47" fillId="50" borderId="0" applyNumberFormat="0" applyBorder="0" applyAlignment="0" applyProtection="0"/>
    <xf numFmtId="169" fontId="34" fillId="29" borderId="0" applyNumberFormat="0" applyBorder="0" applyAlignment="0" applyProtection="0"/>
    <xf numFmtId="0" fontId="47" fillId="50" borderId="0" applyNumberFormat="0" applyBorder="0" applyAlignment="0" applyProtection="0"/>
    <xf numFmtId="164" fontId="34" fillId="29" borderId="0" applyNumberFormat="0" applyBorder="0" applyAlignment="0" applyProtection="0"/>
    <xf numFmtId="169" fontId="34" fillId="29" borderId="0" applyNumberFormat="0" applyBorder="0" applyAlignment="0" applyProtection="0"/>
    <xf numFmtId="169" fontId="34" fillId="29" borderId="0" applyNumberFormat="0" applyBorder="0" applyAlignment="0" applyProtection="0"/>
    <xf numFmtId="0" fontId="47" fillId="50" borderId="0" applyNumberFormat="0" applyBorder="0" applyAlignment="0" applyProtection="0"/>
    <xf numFmtId="169" fontId="47" fillId="50" borderId="0" applyNumberFormat="0" applyBorder="0" applyAlignment="0" applyProtection="0"/>
    <xf numFmtId="169" fontId="47" fillId="50" borderId="0" applyNumberFormat="0" applyBorder="0" applyAlignment="0" applyProtection="0"/>
    <xf numFmtId="0" fontId="47" fillId="50" borderId="0" applyNumberFormat="0" applyBorder="0" applyAlignment="0" applyProtection="0"/>
    <xf numFmtId="164" fontId="24" fillId="3" borderId="0" applyNumberFormat="0" applyBorder="0" applyAlignment="0" applyProtection="0"/>
    <xf numFmtId="169" fontId="48" fillId="34" borderId="0" applyNumberFormat="0" applyBorder="0" applyAlignment="0" applyProtection="0"/>
    <xf numFmtId="169" fontId="24" fillId="3" borderId="0" applyNumberFormat="0" applyBorder="0" applyAlignment="0" applyProtection="0"/>
    <xf numFmtId="0" fontId="48" fillId="34" borderId="0" applyNumberFormat="0" applyBorder="0" applyAlignment="0" applyProtection="0"/>
    <xf numFmtId="164" fontId="24" fillId="3" borderId="0" applyNumberFormat="0" applyBorder="0" applyAlignment="0" applyProtection="0"/>
    <xf numFmtId="169" fontId="48" fillId="34" borderId="0" applyNumberFormat="0" applyBorder="0" applyAlignment="0" applyProtection="0"/>
    <xf numFmtId="169" fontId="24" fillId="3" borderId="0" applyNumberFormat="0" applyBorder="0" applyAlignment="0" applyProtection="0"/>
    <xf numFmtId="0" fontId="48" fillId="34" borderId="0" applyNumberFormat="0" applyBorder="0" applyAlignment="0" applyProtection="0"/>
    <xf numFmtId="164" fontId="24" fillId="3" borderId="0" applyNumberFormat="0" applyBorder="0" applyAlignment="0" applyProtection="0"/>
    <xf numFmtId="169" fontId="24" fillId="3" borderId="0" applyNumberFormat="0" applyBorder="0" applyAlignment="0" applyProtection="0"/>
    <xf numFmtId="169" fontId="24" fillId="3" borderId="0" applyNumberFormat="0" applyBorder="0" applyAlignment="0" applyProtection="0"/>
    <xf numFmtId="0" fontId="48" fillId="34" borderId="0" applyNumberFormat="0" applyBorder="0" applyAlignment="0" applyProtection="0"/>
    <xf numFmtId="169" fontId="48" fillId="34" borderId="0" applyNumberFormat="0" applyBorder="0" applyAlignment="0" applyProtection="0"/>
    <xf numFmtId="169" fontId="48" fillId="34" borderId="0" applyNumberFormat="0" applyBorder="0" applyAlignment="0" applyProtection="0"/>
    <xf numFmtId="0" fontId="48" fillId="34" borderId="0" applyNumberFormat="0" applyBorder="0" applyAlignment="0" applyProtection="0"/>
    <xf numFmtId="164" fontId="28" fillId="6" borderId="4" applyNumberFormat="0" applyAlignment="0" applyProtection="0"/>
    <xf numFmtId="169" fontId="49" fillId="51" borderId="15" applyNumberFormat="0" applyAlignment="0" applyProtection="0"/>
    <xf numFmtId="169" fontId="28" fillId="6" borderId="4" applyNumberFormat="0" applyAlignment="0" applyProtection="0"/>
    <xf numFmtId="0" fontId="49" fillId="51" borderId="15" applyNumberFormat="0" applyAlignment="0" applyProtection="0"/>
    <xf numFmtId="164" fontId="28" fillId="6" borderId="4" applyNumberFormat="0" applyAlignment="0" applyProtection="0"/>
    <xf numFmtId="169" fontId="49" fillId="51" borderId="15" applyNumberFormat="0" applyAlignment="0" applyProtection="0"/>
    <xf numFmtId="169" fontId="28" fillId="6" borderId="4" applyNumberFormat="0" applyAlignment="0" applyProtection="0"/>
    <xf numFmtId="0" fontId="49" fillId="51" borderId="15" applyNumberFormat="0" applyAlignment="0" applyProtection="0"/>
    <xf numFmtId="164" fontId="28" fillId="6" borderId="4" applyNumberFormat="0" applyAlignment="0" applyProtection="0"/>
    <xf numFmtId="169" fontId="28" fillId="6" borderId="4" applyNumberFormat="0" applyAlignment="0" applyProtection="0"/>
    <xf numFmtId="169" fontId="28" fillId="6" borderId="4" applyNumberFormat="0" applyAlignment="0" applyProtection="0"/>
    <xf numFmtId="0" fontId="49" fillId="51" borderId="15" applyNumberFormat="0" applyAlignment="0" applyProtection="0"/>
    <xf numFmtId="169" fontId="49" fillId="51" borderId="15" applyNumberFormat="0" applyAlignment="0" applyProtection="0"/>
    <xf numFmtId="169" fontId="49" fillId="51" borderId="15" applyNumberFormat="0" applyAlignment="0" applyProtection="0"/>
    <xf numFmtId="0" fontId="49" fillId="51" borderId="15" applyNumberFormat="0" applyAlignment="0" applyProtection="0"/>
    <xf numFmtId="164" fontId="30" fillId="7" borderId="7" applyNumberFormat="0" applyAlignment="0" applyProtection="0"/>
    <xf numFmtId="169" fontId="50" fillId="52" borderId="16" applyNumberFormat="0" applyAlignment="0" applyProtection="0"/>
    <xf numFmtId="169" fontId="30" fillId="7" borderId="7" applyNumberFormat="0" applyAlignment="0" applyProtection="0"/>
    <xf numFmtId="0" fontId="50" fillId="52" borderId="16" applyNumberFormat="0" applyAlignment="0" applyProtection="0"/>
    <xf numFmtId="164" fontId="30" fillId="7" borderId="7" applyNumberFormat="0" applyAlignment="0" applyProtection="0"/>
    <xf numFmtId="169" fontId="50" fillId="52" borderId="16" applyNumberFormat="0" applyAlignment="0" applyProtection="0"/>
    <xf numFmtId="169" fontId="30" fillId="7" borderId="7" applyNumberFormat="0" applyAlignment="0" applyProtection="0"/>
    <xf numFmtId="0" fontId="50" fillId="52" borderId="16" applyNumberFormat="0" applyAlignment="0" applyProtection="0"/>
    <xf numFmtId="164" fontId="30" fillId="7" borderId="7" applyNumberFormat="0" applyAlignment="0" applyProtection="0"/>
    <xf numFmtId="169" fontId="30" fillId="7" borderId="7" applyNumberFormat="0" applyAlignment="0" applyProtection="0"/>
    <xf numFmtId="169" fontId="30" fillId="7" borderId="7" applyNumberFormat="0" applyAlignment="0" applyProtection="0"/>
    <xf numFmtId="0" fontId="50" fillId="52" borderId="16" applyNumberFormat="0" applyAlignment="0" applyProtection="0"/>
    <xf numFmtId="169" fontId="50" fillId="52" borderId="16" applyNumberFormat="0" applyAlignment="0" applyProtection="0"/>
    <xf numFmtId="169" fontId="50" fillId="52" borderId="16" applyNumberFormat="0" applyAlignment="0" applyProtection="0"/>
    <xf numFmtId="0" fontId="50" fillId="52" borderId="16" applyNumberFormat="0" applyAlignment="0" applyProtection="0"/>
    <xf numFmtId="173" fontId="35" fillId="0" borderId="0" applyFont="0"/>
    <xf numFmtId="37" fontId="51"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37" fontId="51" fillId="0" borderId="0"/>
    <xf numFmtId="43" fontId="17" fillId="0" borderId="0" applyFont="0" applyFill="0" applyBorder="0" applyAlignment="0" applyProtection="0"/>
    <xf numFmtId="43" fontId="52"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5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7"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5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6"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6"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37" fontId="51" fillId="0" borderId="0"/>
    <xf numFmtId="37" fontId="51" fillId="0" borderId="0"/>
    <xf numFmtId="44" fontId="53"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44"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166" fontId="51" fillId="0" borderId="0"/>
    <xf numFmtId="166" fontId="51" fillId="0" borderId="0"/>
    <xf numFmtId="174" fontId="51" fillId="0" borderId="0"/>
    <xf numFmtId="174" fontId="51" fillId="0" borderId="0"/>
    <xf numFmtId="44" fontId="5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4" fontId="35" fillId="0" borderId="0"/>
    <xf numFmtId="175" fontId="45" fillId="0" borderId="0" applyFont="0" applyAlignment="0"/>
    <xf numFmtId="164" fontId="36" fillId="0" borderId="0" applyFont="0" applyFill="0" applyBorder="0" applyAlignment="0" applyProtection="0"/>
    <xf numFmtId="176" fontId="36" fillId="0" borderId="0" applyFont="0" applyFill="0" applyBorder="0" applyAlignment="0" applyProtection="0"/>
    <xf numFmtId="164" fontId="32" fillId="0" borderId="0" applyNumberFormat="0" applyFill="0" applyBorder="0" applyAlignment="0" applyProtection="0"/>
    <xf numFmtId="169" fontId="54" fillId="0" borderId="0" applyNumberFormat="0" applyFill="0" applyBorder="0" applyAlignment="0" applyProtection="0"/>
    <xf numFmtId="169" fontId="32" fillId="0" borderId="0" applyNumberFormat="0" applyFill="0" applyBorder="0" applyAlignment="0" applyProtection="0"/>
    <xf numFmtId="0" fontId="54" fillId="0" borderId="0" applyNumberFormat="0" applyFill="0" applyBorder="0" applyAlignment="0" applyProtection="0"/>
    <xf numFmtId="164" fontId="32" fillId="0" borderId="0" applyNumberFormat="0" applyFill="0" applyBorder="0" applyAlignment="0" applyProtection="0"/>
    <xf numFmtId="169" fontId="54" fillId="0" borderId="0" applyNumberFormat="0" applyFill="0" applyBorder="0" applyAlignment="0" applyProtection="0"/>
    <xf numFmtId="169" fontId="32" fillId="0" borderId="0" applyNumberFormat="0" applyFill="0" applyBorder="0" applyAlignment="0" applyProtection="0"/>
    <xf numFmtId="0" fontId="54" fillId="0" borderId="0" applyNumberFormat="0" applyFill="0" applyBorder="0" applyAlignment="0" applyProtection="0"/>
    <xf numFmtId="164" fontId="32" fillId="0" borderId="0" applyNumberFormat="0" applyFill="0" applyBorder="0" applyAlignment="0" applyProtection="0"/>
    <xf numFmtId="169" fontId="32" fillId="0" borderId="0" applyNumberFormat="0" applyFill="0" applyBorder="0" applyAlignment="0" applyProtection="0"/>
    <xf numFmtId="169" fontId="32" fillId="0" borderId="0" applyNumberFormat="0" applyFill="0" applyBorder="0" applyAlignment="0" applyProtection="0"/>
    <xf numFmtId="0" fontId="54" fillId="0" borderId="0" applyNumberFormat="0" applyFill="0" applyBorder="0" applyAlignment="0" applyProtection="0"/>
    <xf numFmtId="169" fontId="54" fillId="0" borderId="0" applyNumberFormat="0" applyFill="0" applyBorder="0" applyAlignment="0" applyProtection="0"/>
    <xf numFmtId="169" fontId="54" fillId="0" borderId="0" applyNumberFormat="0" applyFill="0" applyBorder="0" applyAlignment="0" applyProtection="0"/>
    <xf numFmtId="0" fontId="54" fillId="0" borderId="0" applyNumberFormat="0" applyFill="0" applyBorder="0" applyAlignment="0" applyProtection="0"/>
    <xf numFmtId="164" fontId="51" fillId="0" borderId="0">
      <alignment horizontal="right"/>
    </xf>
    <xf numFmtId="169" fontId="51" fillId="0" borderId="0">
      <alignment horizontal="right"/>
    </xf>
    <xf numFmtId="169" fontId="51" fillId="0" borderId="0">
      <alignment horizontal="right"/>
    </xf>
    <xf numFmtId="0" fontId="51" fillId="0" borderId="0">
      <alignment horizontal="right"/>
    </xf>
    <xf numFmtId="164" fontId="23" fillId="2" borderId="0" applyNumberFormat="0" applyBorder="0" applyAlignment="0" applyProtection="0"/>
    <xf numFmtId="169" fontId="55" fillId="35" borderId="0" applyNumberFormat="0" applyBorder="0" applyAlignment="0" applyProtection="0"/>
    <xf numFmtId="169" fontId="23" fillId="2" borderId="0" applyNumberFormat="0" applyBorder="0" applyAlignment="0" applyProtection="0"/>
    <xf numFmtId="0" fontId="55" fillId="35" borderId="0" applyNumberFormat="0" applyBorder="0" applyAlignment="0" applyProtection="0"/>
    <xf numFmtId="164" fontId="23" fillId="2" borderId="0" applyNumberFormat="0" applyBorder="0" applyAlignment="0" applyProtection="0"/>
    <xf numFmtId="169" fontId="55" fillId="35" borderId="0" applyNumberFormat="0" applyBorder="0" applyAlignment="0" applyProtection="0"/>
    <xf numFmtId="169" fontId="23" fillId="2" borderId="0" applyNumberFormat="0" applyBorder="0" applyAlignment="0" applyProtection="0"/>
    <xf numFmtId="0" fontId="55" fillId="35" borderId="0" applyNumberFormat="0" applyBorder="0" applyAlignment="0" applyProtection="0"/>
    <xf numFmtId="164" fontId="23" fillId="2" borderId="0" applyNumberFormat="0" applyBorder="0" applyAlignment="0" applyProtection="0"/>
    <xf numFmtId="169" fontId="23" fillId="2" borderId="0" applyNumberFormat="0" applyBorder="0" applyAlignment="0" applyProtection="0"/>
    <xf numFmtId="169" fontId="23" fillId="2" borderId="0" applyNumberFormat="0" applyBorder="0" applyAlignment="0" applyProtection="0"/>
    <xf numFmtId="0" fontId="55" fillId="35" borderId="0" applyNumberFormat="0" applyBorder="0" applyAlignment="0" applyProtection="0"/>
    <xf numFmtId="169" fontId="55" fillId="35" borderId="0" applyNumberFormat="0" applyBorder="0" applyAlignment="0" applyProtection="0"/>
    <xf numFmtId="169" fontId="55" fillId="35" borderId="0" applyNumberFormat="0" applyBorder="0" applyAlignment="0" applyProtection="0"/>
    <xf numFmtId="0" fontId="55" fillId="35" borderId="0" applyNumberFormat="0" applyBorder="0" applyAlignment="0" applyProtection="0"/>
    <xf numFmtId="164" fontId="20" fillId="0" borderId="1" applyNumberFormat="0" applyFill="0" applyAlignment="0" applyProtection="0"/>
    <xf numFmtId="169" fontId="56" fillId="0" borderId="17" applyNumberFormat="0" applyFill="0" applyAlignment="0" applyProtection="0"/>
    <xf numFmtId="169" fontId="20" fillId="0" borderId="1" applyNumberFormat="0" applyFill="0" applyAlignment="0" applyProtection="0"/>
    <xf numFmtId="0" fontId="56" fillId="0" borderId="17" applyNumberFormat="0" applyFill="0" applyAlignment="0" applyProtection="0"/>
    <xf numFmtId="164" fontId="20" fillId="0" borderId="1" applyNumberFormat="0" applyFill="0" applyAlignment="0" applyProtection="0"/>
    <xf numFmtId="169" fontId="56" fillId="0" borderId="17" applyNumberFormat="0" applyFill="0" applyAlignment="0" applyProtection="0"/>
    <xf numFmtId="169" fontId="20" fillId="0" borderId="1" applyNumberFormat="0" applyFill="0" applyAlignment="0" applyProtection="0"/>
    <xf numFmtId="0" fontId="56" fillId="0" borderId="17" applyNumberFormat="0" applyFill="0" applyAlignment="0" applyProtection="0"/>
    <xf numFmtId="164" fontId="20" fillId="0" borderId="1" applyNumberFormat="0" applyFill="0" applyAlignment="0" applyProtection="0"/>
    <xf numFmtId="169" fontId="20" fillId="0" borderId="1" applyNumberFormat="0" applyFill="0" applyAlignment="0" applyProtection="0"/>
    <xf numFmtId="169" fontId="20" fillId="0" borderId="1" applyNumberFormat="0" applyFill="0" applyAlignment="0" applyProtection="0"/>
    <xf numFmtId="0" fontId="56" fillId="0" borderId="17" applyNumberFormat="0" applyFill="0" applyAlignment="0" applyProtection="0"/>
    <xf numFmtId="169" fontId="56" fillId="0" borderId="17" applyNumberFormat="0" applyFill="0" applyAlignment="0" applyProtection="0"/>
    <xf numFmtId="169" fontId="56" fillId="0" borderId="17" applyNumberFormat="0" applyFill="0" applyAlignment="0" applyProtection="0"/>
    <xf numFmtId="0" fontId="56" fillId="0" borderId="17" applyNumberFormat="0" applyFill="0" applyAlignment="0" applyProtection="0"/>
    <xf numFmtId="164" fontId="21" fillId="0" borderId="2" applyNumberFormat="0" applyFill="0" applyAlignment="0" applyProtection="0"/>
    <xf numFmtId="169" fontId="57" fillId="0" borderId="18" applyNumberFormat="0" applyFill="0" applyAlignment="0" applyProtection="0"/>
    <xf numFmtId="169" fontId="21" fillId="0" borderId="2" applyNumberFormat="0" applyFill="0" applyAlignment="0" applyProtection="0"/>
    <xf numFmtId="0" fontId="57" fillId="0" borderId="18" applyNumberFormat="0" applyFill="0" applyAlignment="0" applyProtection="0"/>
    <xf numFmtId="164" fontId="21" fillId="0" borderId="2" applyNumberFormat="0" applyFill="0" applyAlignment="0" applyProtection="0"/>
    <xf numFmtId="169" fontId="57" fillId="0" borderId="18" applyNumberFormat="0" applyFill="0" applyAlignment="0" applyProtection="0"/>
    <xf numFmtId="169" fontId="21" fillId="0" borderId="2" applyNumberFormat="0" applyFill="0" applyAlignment="0" applyProtection="0"/>
    <xf numFmtId="0" fontId="57" fillId="0" borderId="18" applyNumberFormat="0" applyFill="0" applyAlignment="0" applyProtection="0"/>
    <xf numFmtId="164" fontId="21" fillId="0" borderId="2" applyNumberFormat="0" applyFill="0" applyAlignment="0" applyProtection="0"/>
    <xf numFmtId="169" fontId="21" fillId="0" borderId="2" applyNumberFormat="0" applyFill="0" applyAlignment="0" applyProtection="0"/>
    <xf numFmtId="169" fontId="21" fillId="0" borderId="2" applyNumberFormat="0" applyFill="0" applyAlignment="0" applyProtection="0"/>
    <xf numFmtId="0" fontId="57" fillId="0" borderId="18" applyNumberFormat="0" applyFill="0" applyAlignment="0" applyProtection="0"/>
    <xf numFmtId="169" fontId="57" fillId="0" borderId="18" applyNumberFormat="0" applyFill="0" applyAlignment="0" applyProtection="0"/>
    <xf numFmtId="169" fontId="57" fillId="0" borderId="18" applyNumberFormat="0" applyFill="0" applyAlignment="0" applyProtection="0"/>
    <xf numFmtId="0" fontId="57" fillId="0" borderId="18" applyNumberFormat="0" applyFill="0" applyAlignment="0" applyProtection="0"/>
    <xf numFmtId="164" fontId="22" fillId="0" borderId="3" applyNumberFormat="0" applyFill="0" applyAlignment="0" applyProtection="0"/>
    <xf numFmtId="169" fontId="58" fillId="0" borderId="19" applyNumberFormat="0" applyFill="0" applyAlignment="0" applyProtection="0"/>
    <xf numFmtId="169" fontId="22" fillId="0" borderId="3" applyNumberFormat="0" applyFill="0" applyAlignment="0" applyProtection="0"/>
    <xf numFmtId="0" fontId="58" fillId="0" borderId="19" applyNumberFormat="0" applyFill="0" applyAlignment="0" applyProtection="0"/>
    <xf numFmtId="164" fontId="22" fillId="0" borderId="3" applyNumberFormat="0" applyFill="0" applyAlignment="0" applyProtection="0"/>
    <xf numFmtId="169" fontId="58" fillId="0" borderId="19" applyNumberFormat="0" applyFill="0" applyAlignment="0" applyProtection="0"/>
    <xf numFmtId="169" fontId="22" fillId="0" borderId="3" applyNumberFormat="0" applyFill="0" applyAlignment="0" applyProtection="0"/>
    <xf numFmtId="0" fontId="58" fillId="0" borderId="19" applyNumberFormat="0" applyFill="0" applyAlignment="0" applyProtection="0"/>
    <xf numFmtId="164" fontId="22" fillId="0" borderId="3" applyNumberFormat="0" applyFill="0" applyAlignment="0" applyProtection="0"/>
    <xf numFmtId="169" fontId="22" fillId="0" borderId="3" applyNumberFormat="0" applyFill="0" applyAlignment="0" applyProtection="0"/>
    <xf numFmtId="169" fontId="22" fillId="0" borderId="3" applyNumberFormat="0" applyFill="0" applyAlignment="0" applyProtection="0"/>
    <xf numFmtId="0" fontId="58" fillId="0" borderId="19" applyNumberFormat="0" applyFill="0" applyAlignment="0" applyProtection="0"/>
    <xf numFmtId="169" fontId="58" fillId="0" borderId="19" applyNumberFormat="0" applyFill="0" applyAlignment="0" applyProtection="0"/>
    <xf numFmtId="169" fontId="58" fillId="0" borderId="19" applyNumberFormat="0" applyFill="0" applyAlignment="0" applyProtection="0"/>
    <xf numFmtId="0" fontId="58" fillId="0" borderId="19" applyNumberFormat="0" applyFill="0" applyAlignment="0" applyProtection="0"/>
    <xf numFmtId="164" fontId="22" fillId="0" borderId="0" applyNumberFormat="0" applyFill="0" applyBorder="0" applyAlignment="0" applyProtection="0"/>
    <xf numFmtId="169" fontId="58" fillId="0" borderId="0" applyNumberFormat="0" applyFill="0" applyBorder="0" applyAlignment="0" applyProtection="0"/>
    <xf numFmtId="169" fontId="22" fillId="0" borderId="0" applyNumberFormat="0" applyFill="0" applyBorder="0" applyAlignment="0" applyProtection="0"/>
    <xf numFmtId="0" fontId="58" fillId="0" borderId="0" applyNumberFormat="0" applyFill="0" applyBorder="0" applyAlignment="0" applyProtection="0"/>
    <xf numFmtId="164" fontId="22" fillId="0" borderId="0" applyNumberFormat="0" applyFill="0" applyBorder="0" applyAlignment="0" applyProtection="0"/>
    <xf numFmtId="169" fontId="58" fillId="0" borderId="0" applyNumberFormat="0" applyFill="0" applyBorder="0" applyAlignment="0" applyProtection="0"/>
    <xf numFmtId="169" fontId="22" fillId="0" borderId="0" applyNumberFormat="0" applyFill="0" applyBorder="0" applyAlignment="0" applyProtection="0"/>
    <xf numFmtId="0" fontId="58" fillId="0" borderId="0" applyNumberFormat="0" applyFill="0" applyBorder="0" applyAlignment="0" applyProtection="0"/>
    <xf numFmtId="164" fontId="22" fillId="0" borderId="0" applyNumberFormat="0" applyFill="0" applyBorder="0" applyAlignment="0" applyProtection="0"/>
    <xf numFmtId="169" fontId="22" fillId="0" borderId="0" applyNumberFormat="0" applyFill="0" applyBorder="0" applyAlignment="0" applyProtection="0"/>
    <xf numFmtId="169" fontId="22" fillId="0" borderId="0" applyNumberFormat="0" applyFill="0" applyBorder="0" applyAlignment="0" applyProtection="0"/>
    <xf numFmtId="0" fontId="58" fillId="0" borderId="0" applyNumberFormat="0" applyFill="0" applyBorder="0" applyAlignment="0" applyProtection="0"/>
    <xf numFmtId="169" fontId="58" fillId="0" borderId="0" applyNumberFormat="0" applyFill="0" applyBorder="0" applyAlignment="0" applyProtection="0"/>
    <xf numFmtId="169" fontId="58" fillId="0" borderId="0" applyNumberFormat="0" applyFill="0" applyBorder="0" applyAlignment="0" applyProtection="0"/>
    <xf numFmtId="0" fontId="58" fillId="0" borderId="0" applyNumberFormat="0" applyFill="0" applyBorder="0" applyAlignment="0" applyProtection="0"/>
    <xf numFmtId="164" fontId="26" fillId="5" borderId="4" applyNumberFormat="0" applyAlignment="0" applyProtection="0"/>
    <xf numFmtId="169" fontId="59" fillId="38" borderId="15" applyNumberFormat="0" applyAlignment="0" applyProtection="0"/>
    <xf numFmtId="169" fontId="26" fillId="5" borderId="4" applyNumberFormat="0" applyAlignment="0" applyProtection="0"/>
    <xf numFmtId="0" fontId="59" fillId="38" borderId="15" applyNumberFormat="0" applyAlignment="0" applyProtection="0"/>
    <xf numFmtId="164" fontId="26" fillId="5" borderId="4" applyNumberFormat="0" applyAlignment="0" applyProtection="0"/>
    <xf numFmtId="169" fontId="59" fillId="38" borderId="15" applyNumberFormat="0" applyAlignment="0" applyProtection="0"/>
    <xf numFmtId="169" fontId="26" fillId="5" borderId="4" applyNumberFormat="0" applyAlignment="0" applyProtection="0"/>
    <xf numFmtId="0" fontId="59" fillId="38" borderId="15" applyNumberFormat="0" applyAlignment="0" applyProtection="0"/>
    <xf numFmtId="164" fontId="26" fillId="5" borderId="4" applyNumberFormat="0" applyAlignment="0" applyProtection="0"/>
    <xf numFmtId="169" fontId="26" fillId="5" borderId="4" applyNumberFormat="0" applyAlignment="0" applyProtection="0"/>
    <xf numFmtId="169" fontId="26" fillId="5" borderId="4" applyNumberFormat="0" applyAlignment="0" applyProtection="0"/>
    <xf numFmtId="0" fontId="59" fillId="38" borderId="15" applyNumberFormat="0" applyAlignment="0" applyProtection="0"/>
    <xf numFmtId="169" fontId="59" fillId="38" borderId="15" applyNumberFormat="0" applyAlignment="0" applyProtection="0"/>
    <xf numFmtId="169" fontId="59" fillId="38" borderId="15" applyNumberFormat="0" applyAlignment="0" applyProtection="0"/>
    <xf numFmtId="0" fontId="59" fillId="38" borderId="15" applyNumberFormat="0" applyAlignment="0" applyProtection="0"/>
    <xf numFmtId="49" fontId="51" fillId="0" borderId="0">
      <alignment horizontal="center"/>
    </xf>
    <xf numFmtId="164" fontId="29" fillId="0" borderId="6" applyNumberFormat="0" applyFill="0" applyAlignment="0" applyProtection="0"/>
    <xf numFmtId="169" fontId="60" fillId="0" borderId="20" applyNumberFormat="0" applyFill="0" applyAlignment="0" applyProtection="0"/>
    <xf numFmtId="169" fontId="29" fillId="0" borderId="6" applyNumberFormat="0" applyFill="0" applyAlignment="0" applyProtection="0"/>
    <xf numFmtId="0" fontId="60" fillId="0" borderId="20" applyNumberFormat="0" applyFill="0" applyAlignment="0" applyProtection="0"/>
    <xf numFmtId="164" fontId="29" fillId="0" borderId="6" applyNumberFormat="0" applyFill="0" applyAlignment="0" applyProtection="0"/>
    <xf numFmtId="169" fontId="60" fillId="0" borderId="20" applyNumberFormat="0" applyFill="0" applyAlignment="0" applyProtection="0"/>
    <xf numFmtId="169" fontId="29" fillId="0" borderId="6" applyNumberFormat="0" applyFill="0" applyAlignment="0" applyProtection="0"/>
    <xf numFmtId="0" fontId="60" fillId="0" borderId="20" applyNumberFormat="0" applyFill="0" applyAlignment="0" applyProtection="0"/>
    <xf numFmtId="164" fontId="29" fillId="0" borderId="6" applyNumberFormat="0" applyFill="0" applyAlignment="0" applyProtection="0"/>
    <xf numFmtId="169" fontId="29" fillId="0" borderId="6" applyNumberFormat="0" applyFill="0" applyAlignment="0" applyProtection="0"/>
    <xf numFmtId="169" fontId="29" fillId="0" borderId="6" applyNumberFormat="0" applyFill="0" applyAlignment="0" applyProtection="0"/>
    <xf numFmtId="0" fontId="60" fillId="0" borderId="20" applyNumberFormat="0" applyFill="0" applyAlignment="0" applyProtection="0"/>
    <xf numFmtId="169" fontId="60" fillId="0" borderId="20" applyNumberFormat="0" applyFill="0" applyAlignment="0" applyProtection="0"/>
    <xf numFmtId="169" fontId="60" fillId="0" borderId="20" applyNumberFormat="0" applyFill="0" applyAlignment="0" applyProtection="0"/>
    <xf numFmtId="0" fontId="60" fillId="0" borderId="20" applyNumberFormat="0" applyFill="0" applyAlignment="0" applyProtection="0"/>
    <xf numFmtId="164" fontId="25" fillId="4" borderId="0" applyNumberFormat="0" applyBorder="0" applyAlignment="0" applyProtection="0"/>
    <xf numFmtId="169" fontId="61" fillId="53" borderId="0" applyNumberFormat="0" applyBorder="0" applyAlignment="0" applyProtection="0"/>
    <xf numFmtId="169" fontId="25" fillId="4" borderId="0" applyNumberFormat="0" applyBorder="0" applyAlignment="0" applyProtection="0"/>
    <xf numFmtId="0" fontId="61" fillId="53" borderId="0" applyNumberFormat="0" applyBorder="0" applyAlignment="0" applyProtection="0"/>
    <xf numFmtId="164" fontId="25" fillId="4" borderId="0" applyNumberFormat="0" applyBorder="0" applyAlignment="0" applyProtection="0"/>
    <xf numFmtId="169" fontId="61" fillId="53" borderId="0" applyNumberFormat="0" applyBorder="0" applyAlignment="0" applyProtection="0"/>
    <xf numFmtId="169" fontId="25" fillId="4" borderId="0" applyNumberFormat="0" applyBorder="0" applyAlignment="0" applyProtection="0"/>
    <xf numFmtId="0" fontId="61" fillId="53" borderId="0" applyNumberFormat="0" applyBorder="0" applyAlignment="0" applyProtection="0"/>
    <xf numFmtId="164" fontId="25" fillId="4" borderId="0" applyNumberFormat="0" applyBorder="0" applyAlignment="0" applyProtection="0"/>
    <xf numFmtId="169" fontId="25" fillId="4" borderId="0" applyNumberFormat="0" applyBorder="0" applyAlignment="0" applyProtection="0"/>
    <xf numFmtId="169" fontId="25" fillId="4" borderId="0" applyNumberFormat="0" applyBorder="0" applyAlignment="0" applyProtection="0"/>
    <xf numFmtId="0" fontId="61" fillId="53" borderId="0" applyNumberFormat="0" applyBorder="0" applyAlignment="0" applyProtection="0"/>
    <xf numFmtId="169" fontId="61" fillId="53" borderId="0" applyNumberFormat="0" applyBorder="0" applyAlignment="0" applyProtection="0"/>
    <xf numFmtId="169" fontId="61" fillId="53" borderId="0" applyNumberFormat="0" applyBorder="0" applyAlignment="0" applyProtection="0"/>
    <xf numFmtId="0" fontId="61" fillId="53" borderId="0" applyNumberFormat="0" applyBorder="0" applyAlignment="0" applyProtection="0"/>
    <xf numFmtId="164" fontId="36" fillId="0" borderId="0"/>
    <xf numFmtId="169" fontId="36" fillId="0" borderId="0"/>
    <xf numFmtId="169" fontId="36" fillId="0" borderId="0"/>
    <xf numFmtId="169" fontId="36" fillId="0" borderId="0"/>
    <xf numFmtId="169" fontId="36" fillId="0" borderId="0"/>
    <xf numFmtId="169" fontId="36" fillId="0" borderId="0"/>
    <xf numFmtId="0" fontId="36" fillId="0" borderId="0"/>
    <xf numFmtId="164" fontId="36" fillId="0" borderId="0"/>
    <xf numFmtId="169" fontId="36" fillId="0" borderId="0"/>
    <xf numFmtId="169" fontId="36" fillId="0" borderId="0"/>
    <xf numFmtId="169" fontId="36" fillId="0" borderId="0"/>
    <xf numFmtId="169" fontId="36" fillId="0" borderId="0"/>
    <xf numFmtId="169" fontId="36" fillId="0" borderId="0"/>
    <xf numFmtId="0" fontId="36" fillId="0" borderId="0"/>
    <xf numFmtId="164" fontId="36" fillId="0" borderId="0"/>
    <xf numFmtId="169" fontId="36" fillId="0" borderId="0"/>
    <xf numFmtId="169" fontId="36" fillId="0" borderId="0"/>
    <xf numFmtId="169" fontId="36" fillId="0" borderId="0"/>
    <xf numFmtId="169" fontId="36" fillId="0" borderId="0"/>
    <xf numFmtId="169" fontId="36" fillId="0" borderId="0"/>
    <xf numFmtId="0" fontId="36" fillId="0" borderId="0"/>
    <xf numFmtId="164" fontId="36" fillId="0" borderId="0"/>
    <xf numFmtId="169" fontId="36" fillId="0" borderId="0"/>
    <xf numFmtId="169" fontId="36" fillId="0" borderId="0"/>
    <xf numFmtId="169" fontId="36" fillId="0" borderId="0"/>
    <xf numFmtId="169" fontId="36" fillId="0" borderId="0"/>
    <xf numFmtId="169" fontId="36" fillId="0" borderId="0"/>
    <xf numFmtId="0" fontId="36" fillId="0" borderId="0"/>
    <xf numFmtId="164" fontId="36" fillId="0" borderId="0"/>
    <xf numFmtId="169" fontId="36" fillId="0" borderId="0"/>
    <xf numFmtId="169" fontId="36" fillId="0" borderId="0"/>
    <xf numFmtId="169" fontId="36" fillId="0" borderId="0"/>
    <xf numFmtId="169" fontId="36" fillId="0" borderId="0"/>
    <xf numFmtId="169" fontId="36" fillId="0" borderId="0"/>
    <xf numFmtId="0" fontId="36" fillId="0" borderId="0"/>
    <xf numFmtId="164" fontId="36" fillId="0" borderId="0"/>
    <xf numFmtId="169" fontId="36" fillId="0" borderId="0"/>
    <xf numFmtId="169" fontId="36" fillId="0" borderId="0"/>
    <xf numFmtId="169" fontId="36" fillId="0" borderId="0"/>
    <xf numFmtId="169" fontId="36" fillId="0" borderId="0"/>
    <xf numFmtId="169" fontId="36" fillId="0" borderId="0"/>
    <xf numFmtId="0" fontId="36" fillId="0" borderId="0"/>
    <xf numFmtId="164" fontId="36" fillId="0" borderId="0"/>
    <xf numFmtId="169" fontId="36" fillId="0" borderId="0"/>
    <xf numFmtId="169" fontId="36" fillId="0" borderId="0"/>
    <xf numFmtId="169" fontId="36" fillId="0" borderId="0"/>
    <xf numFmtId="169" fontId="36" fillId="0" borderId="0"/>
    <xf numFmtId="169" fontId="36" fillId="0" borderId="0"/>
    <xf numFmtId="0" fontId="36" fillId="0" borderId="0"/>
    <xf numFmtId="164" fontId="36" fillId="0" borderId="0"/>
    <xf numFmtId="169" fontId="36" fillId="0" borderId="0"/>
    <xf numFmtId="169" fontId="36" fillId="0" borderId="0"/>
    <xf numFmtId="169" fontId="36" fillId="0" borderId="0"/>
    <xf numFmtId="169" fontId="36" fillId="0" borderId="0"/>
    <xf numFmtId="169" fontId="36" fillId="0" borderId="0"/>
    <xf numFmtId="0" fontId="36" fillId="0" borderId="0"/>
    <xf numFmtId="164" fontId="36" fillId="0" borderId="0"/>
    <xf numFmtId="169" fontId="36" fillId="0" borderId="0"/>
    <xf numFmtId="169" fontId="36" fillId="0" borderId="0"/>
    <xf numFmtId="169" fontId="36" fillId="0" borderId="0"/>
    <xf numFmtId="169" fontId="36" fillId="0" borderId="0"/>
    <xf numFmtId="169" fontId="36" fillId="0" borderId="0"/>
    <xf numFmtId="0" fontId="36" fillId="0" borderId="0"/>
    <xf numFmtId="164" fontId="62" fillId="0" borderId="0"/>
    <xf numFmtId="169" fontId="62" fillId="0" borderId="0"/>
    <xf numFmtId="169" fontId="62" fillId="0" borderId="0"/>
    <xf numFmtId="0" fontId="63" fillId="0" borderId="0"/>
    <xf numFmtId="164" fontId="53" fillId="0" borderId="0"/>
    <xf numFmtId="169" fontId="53" fillId="0" borderId="0"/>
    <xf numFmtId="169" fontId="44" fillId="0" borderId="0"/>
    <xf numFmtId="169" fontId="53" fillId="0" borderId="0"/>
    <xf numFmtId="169" fontId="53" fillId="0" borderId="0"/>
    <xf numFmtId="169" fontId="53" fillId="0" borderId="0"/>
    <xf numFmtId="169" fontId="53" fillId="0" borderId="0"/>
    <xf numFmtId="0" fontId="53" fillId="0" borderId="0"/>
    <xf numFmtId="169" fontId="53" fillId="0" borderId="0"/>
    <xf numFmtId="169" fontId="36" fillId="0" borderId="0"/>
    <xf numFmtId="169" fontId="17" fillId="0" borderId="0"/>
    <xf numFmtId="169" fontId="36" fillId="0" borderId="0"/>
    <xf numFmtId="164" fontId="36" fillId="0" borderId="0"/>
    <xf numFmtId="169" fontId="53" fillId="0" borderId="0"/>
    <xf numFmtId="169" fontId="17" fillId="0" borderId="0"/>
    <xf numFmtId="169" fontId="36" fillId="0" borderId="0"/>
    <xf numFmtId="169" fontId="36" fillId="0" borderId="0"/>
    <xf numFmtId="0" fontId="36" fillId="0" borderId="0"/>
    <xf numFmtId="164" fontId="53" fillId="0" borderId="0"/>
    <xf numFmtId="164" fontId="53" fillId="0" borderId="0"/>
    <xf numFmtId="164" fontId="17" fillId="0" borderId="0"/>
    <xf numFmtId="169" fontId="17" fillId="0" borderId="0"/>
    <xf numFmtId="0" fontId="46" fillId="0" borderId="0"/>
    <xf numFmtId="169" fontId="17" fillId="0" borderId="0"/>
    <xf numFmtId="169" fontId="17" fillId="0" borderId="0"/>
    <xf numFmtId="169" fontId="17" fillId="0" borderId="0"/>
    <xf numFmtId="169" fontId="17" fillId="0" borderId="0"/>
    <xf numFmtId="169" fontId="17" fillId="0" borderId="0"/>
    <xf numFmtId="169" fontId="17" fillId="0" borderId="0"/>
    <xf numFmtId="169" fontId="36" fillId="0" borderId="0"/>
    <xf numFmtId="0" fontId="46" fillId="0" borderId="0"/>
    <xf numFmtId="169" fontId="53" fillId="0" borderId="0"/>
    <xf numFmtId="169" fontId="53" fillId="0" borderId="0"/>
    <xf numFmtId="169" fontId="53" fillId="0" borderId="0"/>
    <xf numFmtId="169" fontId="53" fillId="0" borderId="0"/>
    <xf numFmtId="0" fontId="53" fillId="0" borderId="0"/>
    <xf numFmtId="169" fontId="53" fillId="0" borderId="0"/>
    <xf numFmtId="164" fontId="17" fillId="0" borderId="0"/>
    <xf numFmtId="169" fontId="17" fillId="0" borderId="0"/>
    <xf numFmtId="176" fontId="46" fillId="0" borderId="0"/>
    <xf numFmtId="169" fontId="17" fillId="0" borderId="0"/>
    <xf numFmtId="177" fontId="17" fillId="0" borderId="0"/>
    <xf numFmtId="177" fontId="17" fillId="0" borderId="0"/>
    <xf numFmtId="177" fontId="17" fillId="0" borderId="0"/>
    <xf numFmtId="169" fontId="17" fillId="0" borderId="0"/>
    <xf numFmtId="176" fontId="46" fillId="0" borderId="0"/>
    <xf numFmtId="164" fontId="51" fillId="0" borderId="0"/>
    <xf numFmtId="0" fontId="51" fillId="0" borderId="0"/>
    <xf numFmtId="164" fontId="51" fillId="0" borderId="0"/>
    <xf numFmtId="0" fontId="51" fillId="0" borderId="0"/>
    <xf numFmtId="0" fontId="52" fillId="0" borderId="0">
      <alignment vertical="top"/>
    </xf>
    <xf numFmtId="169" fontId="17" fillId="0" borderId="0"/>
    <xf numFmtId="169" fontId="44" fillId="0" borderId="0"/>
    <xf numFmtId="169" fontId="17" fillId="0" borderId="0"/>
    <xf numFmtId="0" fontId="17" fillId="0" borderId="0"/>
    <xf numFmtId="169" fontId="17" fillId="0" borderId="0"/>
    <xf numFmtId="169" fontId="36" fillId="0" borderId="0"/>
    <xf numFmtId="169" fontId="36" fillId="0" borderId="0"/>
    <xf numFmtId="169" fontId="17" fillId="0" borderId="0"/>
    <xf numFmtId="169" fontId="17" fillId="0" borderId="0"/>
    <xf numFmtId="169" fontId="17" fillId="0" borderId="0"/>
    <xf numFmtId="169" fontId="17" fillId="0" borderId="0"/>
    <xf numFmtId="164" fontId="17" fillId="0" borderId="0"/>
    <xf numFmtId="164" fontId="17" fillId="0" borderId="0"/>
    <xf numFmtId="169" fontId="17" fillId="0" borderId="0"/>
    <xf numFmtId="169" fontId="17" fillId="0" borderId="0"/>
    <xf numFmtId="0" fontId="46" fillId="0" borderId="0"/>
    <xf numFmtId="164" fontId="36" fillId="0" borderId="0"/>
    <xf numFmtId="169" fontId="36" fillId="0" borderId="0"/>
    <xf numFmtId="0" fontId="46" fillId="0" borderId="0"/>
    <xf numFmtId="169" fontId="36" fillId="0" borderId="0"/>
    <xf numFmtId="169" fontId="36" fillId="0" borderId="0"/>
    <xf numFmtId="169" fontId="36" fillId="0" borderId="0"/>
    <xf numFmtId="169" fontId="36" fillId="0" borderId="0"/>
    <xf numFmtId="0" fontId="36" fillId="0" borderId="0"/>
    <xf numFmtId="169" fontId="17" fillId="0" borderId="0"/>
    <xf numFmtId="169" fontId="17" fillId="0" borderId="0"/>
    <xf numFmtId="0" fontId="46" fillId="0" borderId="0"/>
    <xf numFmtId="169" fontId="44" fillId="0" borderId="0"/>
    <xf numFmtId="169" fontId="44" fillId="0" borderId="0"/>
    <xf numFmtId="169" fontId="52" fillId="0" borderId="0">
      <alignment vertical="top"/>
    </xf>
    <xf numFmtId="0" fontId="17" fillId="0" borderId="0"/>
    <xf numFmtId="0" fontId="17" fillId="0" borderId="0"/>
    <xf numFmtId="169" fontId="36" fillId="0" borderId="0"/>
    <xf numFmtId="169" fontId="36" fillId="0" borderId="0"/>
    <xf numFmtId="169" fontId="17" fillId="0" borderId="0"/>
    <xf numFmtId="169" fontId="36" fillId="0" borderId="0"/>
    <xf numFmtId="169" fontId="36" fillId="0" borderId="0"/>
    <xf numFmtId="169" fontId="36" fillId="0" borderId="0"/>
    <xf numFmtId="169" fontId="36" fillId="0" borderId="0"/>
    <xf numFmtId="164" fontId="17" fillId="0" borderId="0"/>
    <xf numFmtId="164" fontId="36" fillId="0" borderId="0"/>
    <xf numFmtId="0" fontId="64" fillId="0" borderId="0"/>
    <xf numFmtId="169" fontId="36" fillId="0" borderId="0"/>
    <xf numFmtId="169" fontId="36" fillId="0" borderId="0"/>
    <xf numFmtId="169" fontId="36" fillId="0" borderId="0"/>
    <xf numFmtId="169" fontId="36" fillId="0" borderId="0"/>
    <xf numFmtId="169" fontId="36" fillId="0" borderId="0"/>
    <xf numFmtId="0" fontId="36" fillId="0" borderId="0"/>
    <xf numFmtId="169" fontId="17" fillId="0" borderId="0"/>
    <xf numFmtId="169" fontId="17" fillId="0" borderId="0"/>
    <xf numFmtId="0" fontId="46" fillId="0" borderId="0"/>
    <xf numFmtId="169" fontId="36" fillId="0" borderId="0"/>
    <xf numFmtId="169" fontId="36" fillId="0" borderId="0"/>
    <xf numFmtId="169" fontId="36" fillId="0" borderId="0"/>
    <xf numFmtId="169" fontId="36" fillId="0" borderId="0"/>
    <xf numFmtId="169" fontId="17" fillId="0" borderId="0"/>
    <xf numFmtId="169" fontId="17" fillId="0" borderId="0"/>
    <xf numFmtId="169" fontId="17" fillId="0" borderId="0"/>
    <xf numFmtId="169" fontId="36" fillId="0" borderId="0"/>
    <xf numFmtId="169" fontId="36" fillId="0" borderId="0"/>
    <xf numFmtId="169" fontId="17" fillId="0" borderId="0"/>
    <xf numFmtId="0" fontId="17" fillId="0" borderId="0"/>
    <xf numFmtId="0" fontId="17" fillId="0" borderId="0"/>
    <xf numFmtId="164" fontId="17" fillId="0" borderId="0"/>
    <xf numFmtId="164" fontId="36" fillId="0" borderId="0"/>
    <xf numFmtId="169" fontId="36" fillId="0" borderId="0"/>
    <xf numFmtId="169" fontId="36" fillId="0" borderId="0"/>
    <xf numFmtId="169" fontId="36" fillId="0" borderId="0"/>
    <xf numFmtId="169" fontId="36" fillId="0" borderId="0"/>
    <xf numFmtId="169" fontId="36" fillId="0" borderId="0"/>
    <xf numFmtId="0" fontId="36" fillId="0" borderId="0"/>
    <xf numFmtId="169" fontId="17" fillId="0" borderId="0"/>
    <xf numFmtId="169" fontId="17" fillId="0" borderId="0"/>
    <xf numFmtId="0" fontId="46" fillId="0" borderId="0"/>
    <xf numFmtId="0" fontId="17" fillId="0" borderId="0"/>
    <xf numFmtId="0" fontId="17" fillId="0" borderId="0"/>
    <xf numFmtId="0" fontId="36" fillId="0" borderId="0"/>
    <xf numFmtId="0" fontId="17" fillId="0" borderId="0"/>
    <xf numFmtId="0" fontId="17" fillId="0" borderId="0"/>
    <xf numFmtId="0" fontId="36" fillId="0" borderId="0"/>
    <xf numFmtId="0" fontId="51" fillId="0" borderId="0"/>
    <xf numFmtId="0" fontId="51" fillId="0" borderId="0"/>
    <xf numFmtId="0" fontId="17" fillId="0" borderId="0"/>
    <xf numFmtId="164" fontId="36" fillId="0" borderId="0"/>
    <xf numFmtId="164" fontId="36" fillId="0" borderId="0"/>
    <xf numFmtId="169" fontId="36" fillId="0" borderId="0"/>
    <xf numFmtId="169" fontId="36" fillId="0" borderId="0"/>
    <xf numFmtId="169" fontId="36" fillId="0" borderId="0"/>
    <xf numFmtId="169" fontId="36" fillId="0" borderId="0"/>
    <xf numFmtId="0" fontId="36" fillId="0" borderId="0"/>
    <xf numFmtId="169" fontId="36" fillId="0" borderId="0"/>
    <xf numFmtId="169" fontId="36" fillId="0" borderId="0"/>
    <xf numFmtId="169" fontId="36" fillId="0" borderId="0"/>
    <xf numFmtId="169" fontId="36" fillId="0" borderId="0"/>
    <xf numFmtId="169" fontId="36" fillId="0" borderId="0"/>
    <xf numFmtId="0" fontId="36" fillId="0" borderId="0"/>
    <xf numFmtId="169" fontId="36" fillId="0" borderId="0"/>
    <xf numFmtId="169" fontId="17" fillId="0" borderId="0"/>
    <xf numFmtId="169" fontId="17" fillId="0" borderId="0"/>
    <xf numFmtId="169" fontId="17" fillId="0" borderId="0"/>
    <xf numFmtId="0" fontId="17" fillId="0" borderId="0"/>
    <xf numFmtId="169" fontId="17" fillId="0" borderId="0"/>
    <xf numFmtId="0" fontId="17" fillId="0" borderId="0"/>
    <xf numFmtId="0" fontId="17" fillId="0" borderId="0"/>
    <xf numFmtId="0" fontId="17" fillId="0" borderId="0"/>
    <xf numFmtId="169" fontId="46" fillId="0" borderId="0"/>
    <xf numFmtId="164" fontId="36" fillId="0" borderId="0"/>
    <xf numFmtId="164" fontId="36" fillId="0" borderId="0"/>
    <xf numFmtId="169" fontId="36" fillId="0" borderId="0"/>
    <xf numFmtId="169" fontId="36" fillId="0" borderId="0"/>
    <xf numFmtId="169" fontId="36" fillId="0" borderId="0"/>
    <xf numFmtId="169" fontId="36" fillId="0" borderId="0"/>
    <xf numFmtId="0" fontId="36" fillId="0" borderId="0"/>
    <xf numFmtId="169" fontId="36" fillId="0" borderId="0"/>
    <xf numFmtId="169" fontId="36" fillId="0" borderId="0"/>
    <xf numFmtId="169" fontId="36" fillId="0" borderId="0"/>
    <xf numFmtId="169" fontId="36" fillId="0" borderId="0"/>
    <xf numFmtId="169" fontId="36" fillId="0" borderId="0"/>
    <xf numFmtId="0" fontId="36" fillId="0" borderId="0"/>
    <xf numFmtId="169" fontId="36" fillId="0" borderId="0"/>
    <xf numFmtId="164" fontId="36" fillId="0" borderId="0"/>
    <xf numFmtId="169" fontId="36" fillId="0" borderId="0"/>
    <xf numFmtId="169" fontId="36" fillId="0" borderId="0"/>
    <xf numFmtId="169" fontId="36" fillId="0" borderId="0"/>
    <xf numFmtId="169" fontId="36" fillId="0" borderId="0"/>
    <xf numFmtId="169" fontId="36" fillId="0" borderId="0"/>
    <xf numFmtId="0" fontId="36" fillId="0" borderId="0"/>
    <xf numFmtId="164" fontId="36" fillId="0" borderId="0"/>
    <xf numFmtId="169" fontId="36" fillId="0" borderId="0"/>
    <xf numFmtId="169" fontId="36" fillId="0" borderId="0"/>
    <xf numFmtId="169" fontId="36" fillId="0" borderId="0"/>
    <xf numFmtId="169" fontId="36" fillId="0" borderId="0"/>
    <xf numFmtId="169" fontId="36" fillId="0" borderId="0"/>
    <xf numFmtId="0" fontId="36" fillId="0" borderId="0"/>
    <xf numFmtId="164" fontId="17" fillId="8" borderId="8" applyNumberFormat="0" applyFont="0" applyAlignment="0" applyProtection="0"/>
    <xf numFmtId="169" fontId="46" fillId="54" borderId="21" applyNumberFormat="0" applyFont="0" applyAlignment="0" applyProtection="0"/>
    <xf numFmtId="169" fontId="17" fillId="8" borderId="8" applyNumberFormat="0" applyFont="0" applyAlignment="0" applyProtection="0"/>
    <xf numFmtId="0" fontId="46" fillId="54" borderId="21" applyNumberFormat="0" applyFont="0" applyAlignment="0" applyProtection="0"/>
    <xf numFmtId="164" fontId="17" fillId="8" borderId="8" applyNumberFormat="0" applyFont="0" applyAlignment="0" applyProtection="0"/>
    <xf numFmtId="169" fontId="46" fillId="54" borderId="21" applyNumberFormat="0" applyFont="0" applyAlignment="0" applyProtection="0"/>
    <xf numFmtId="169" fontId="17" fillId="8" borderId="8" applyNumberFormat="0" applyFont="0" applyAlignment="0" applyProtection="0"/>
    <xf numFmtId="0" fontId="46" fillId="54" borderId="21" applyNumberFormat="0" applyFont="0" applyAlignment="0" applyProtection="0"/>
    <xf numFmtId="164" fontId="17" fillId="8" borderId="8" applyNumberFormat="0" applyFont="0" applyAlignment="0" applyProtection="0"/>
    <xf numFmtId="169" fontId="46" fillId="54" borderId="21" applyNumberFormat="0" applyFont="0" applyAlignment="0" applyProtection="0"/>
    <xf numFmtId="169" fontId="17" fillId="8" borderId="8" applyNumberFormat="0" applyFont="0" applyAlignment="0" applyProtection="0"/>
    <xf numFmtId="0" fontId="46" fillId="54" borderId="21" applyNumberFormat="0" applyFont="0" applyAlignment="0" applyProtection="0"/>
    <xf numFmtId="169" fontId="46" fillId="54" borderId="21" applyNumberFormat="0" applyFont="0" applyAlignment="0" applyProtection="0"/>
    <xf numFmtId="169" fontId="46" fillId="54" borderId="21" applyNumberFormat="0" applyFont="0" applyAlignment="0" applyProtection="0"/>
    <xf numFmtId="169" fontId="46" fillId="54" borderId="21" applyNumberFormat="0" applyFont="0" applyAlignment="0" applyProtection="0"/>
    <xf numFmtId="169" fontId="46" fillId="54" borderId="21" applyNumberFormat="0" applyFont="0" applyAlignment="0" applyProtection="0"/>
    <xf numFmtId="0" fontId="53" fillId="54" borderId="21" applyNumberFormat="0" applyFont="0" applyAlignment="0" applyProtection="0"/>
    <xf numFmtId="164" fontId="27" fillId="6" borderId="5" applyNumberFormat="0" applyAlignment="0" applyProtection="0"/>
    <xf numFmtId="169" fontId="65" fillId="51" borderId="22" applyNumberFormat="0" applyAlignment="0" applyProtection="0"/>
    <xf numFmtId="169" fontId="27" fillId="6" borderId="5" applyNumberFormat="0" applyAlignment="0" applyProtection="0"/>
    <xf numFmtId="0" fontId="65" fillId="51" borderId="22" applyNumberFormat="0" applyAlignment="0" applyProtection="0"/>
    <xf numFmtId="164" fontId="27" fillId="6" borderId="5" applyNumberFormat="0" applyAlignment="0" applyProtection="0"/>
    <xf numFmtId="169" fontId="65" fillId="51" borderId="22" applyNumberFormat="0" applyAlignment="0" applyProtection="0"/>
    <xf numFmtId="169" fontId="27" fillId="6" borderId="5" applyNumberFormat="0" applyAlignment="0" applyProtection="0"/>
    <xf numFmtId="0" fontId="65" fillId="51" borderId="22" applyNumberFormat="0" applyAlignment="0" applyProtection="0"/>
    <xf numFmtId="164" fontId="27" fillId="6" borderId="5" applyNumberFormat="0" applyAlignment="0" applyProtection="0"/>
    <xf numFmtId="169" fontId="27" fillId="6" borderId="5" applyNumberFormat="0" applyAlignment="0" applyProtection="0"/>
    <xf numFmtId="169" fontId="27" fillId="6" borderId="5" applyNumberFormat="0" applyAlignment="0" applyProtection="0"/>
    <xf numFmtId="0" fontId="65" fillId="51" borderId="22" applyNumberFormat="0" applyAlignment="0" applyProtection="0"/>
    <xf numFmtId="169" fontId="65" fillId="51" borderId="22" applyNumberFormat="0" applyAlignment="0" applyProtection="0"/>
    <xf numFmtId="169" fontId="65" fillId="51" borderId="22" applyNumberFormat="0" applyAlignment="0" applyProtection="0"/>
    <xf numFmtId="0" fontId="65" fillId="51" borderId="22"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4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4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7" fillId="0" borderId="0" applyFont="0" applyFill="0" applyBorder="0" applyAlignment="0" applyProtection="0"/>
    <xf numFmtId="9" fontId="53" fillId="0" borderId="0" applyFont="0" applyFill="0" applyBorder="0" applyAlignment="0" applyProtection="0"/>
    <xf numFmtId="9" fontId="17" fillId="0" borderId="0" applyFont="0" applyFill="0" applyBorder="0" applyAlignment="0" applyProtection="0"/>
    <xf numFmtId="9" fontId="5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64" fontId="19" fillId="0" borderId="0" applyNumberFormat="0" applyFill="0" applyBorder="0" applyAlignment="0" applyProtection="0"/>
    <xf numFmtId="169" fontId="66" fillId="0" borderId="0" applyNumberFormat="0" applyFill="0" applyBorder="0" applyAlignment="0" applyProtection="0"/>
    <xf numFmtId="169" fontId="19" fillId="0" borderId="0" applyNumberFormat="0" applyFill="0" applyBorder="0" applyAlignment="0" applyProtection="0"/>
    <xf numFmtId="0" fontId="66" fillId="0" borderId="0" applyNumberFormat="0" applyFill="0" applyBorder="0" applyAlignment="0" applyProtection="0"/>
    <xf numFmtId="164" fontId="19" fillId="0" borderId="0" applyNumberFormat="0" applyFill="0" applyBorder="0" applyAlignment="0" applyProtection="0"/>
    <xf numFmtId="169" fontId="66" fillId="0" borderId="0" applyNumberFormat="0" applyFill="0" applyBorder="0" applyAlignment="0" applyProtection="0"/>
    <xf numFmtId="169" fontId="19" fillId="0" borderId="0" applyNumberFormat="0" applyFill="0" applyBorder="0" applyAlignment="0" applyProtection="0"/>
    <xf numFmtId="0" fontId="66" fillId="0" borderId="0" applyNumberFormat="0" applyFill="0" applyBorder="0" applyAlignment="0" applyProtection="0"/>
    <xf numFmtId="164" fontId="19" fillId="0" borderId="0" applyNumberFormat="0" applyFill="0" applyBorder="0" applyAlignment="0" applyProtection="0"/>
    <xf numFmtId="169" fontId="19" fillId="0" borderId="0" applyNumberFormat="0" applyFill="0" applyBorder="0" applyAlignment="0" applyProtection="0"/>
    <xf numFmtId="169" fontId="19" fillId="0" borderId="0" applyNumberFormat="0" applyFill="0" applyBorder="0" applyAlignment="0" applyProtection="0"/>
    <xf numFmtId="0" fontId="66" fillId="0" borderId="0" applyNumberFormat="0" applyFill="0" applyBorder="0" applyAlignment="0" applyProtection="0"/>
    <xf numFmtId="169" fontId="66" fillId="0" borderId="0" applyNumberFormat="0" applyFill="0" applyBorder="0" applyAlignment="0" applyProtection="0"/>
    <xf numFmtId="169" fontId="66" fillId="0" borderId="0" applyNumberFormat="0" applyFill="0" applyBorder="0" applyAlignment="0" applyProtection="0"/>
    <xf numFmtId="0" fontId="66" fillId="0" borderId="0" applyNumberFormat="0" applyFill="0" applyBorder="0" applyAlignment="0" applyProtection="0"/>
    <xf numFmtId="164" fontId="33" fillId="0" borderId="9" applyNumberFormat="0" applyFill="0" applyAlignment="0" applyProtection="0"/>
    <xf numFmtId="169" fontId="67" fillId="0" borderId="23" applyNumberFormat="0" applyFill="0" applyAlignment="0" applyProtection="0"/>
    <xf numFmtId="169" fontId="33" fillId="0" borderId="9" applyNumberFormat="0" applyFill="0" applyAlignment="0" applyProtection="0"/>
    <xf numFmtId="0" fontId="67" fillId="0" borderId="23" applyNumberFormat="0" applyFill="0" applyAlignment="0" applyProtection="0"/>
    <xf numFmtId="164" fontId="33" fillId="0" borderId="9" applyNumberFormat="0" applyFill="0" applyAlignment="0" applyProtection="0"/>
    <xf numFmtId="169" fontId="67" fillId="0" borderId="23" applyNumberFormat="0" applyFill="0" applyAlignment="0" applyProtection="0"/>
    <xf numFmtId="169" fontId="33" fillId="0" borderId="9" applyNumberFormat="0" applyFill="0" applyAlignment="0" applyProtection="0"/>
    <xf numFmtId="0" fontId="67" fillId="0" borderId="23" applyNumberFormat="0" applyFill="0" applyAlignment="0" applyProtection="0"/>
    <xf numFmtId="164" fontId="33" fillId="0" borderId="9" applyNumberFormat="0" applyFill="0" applyAlignment="0" applyProtection="0"/>
    <xf numFmtId="169" fontId="33" fillId="0" borderId="9" applyNumberFormat="0" applyFill="0" applyAlignment="0" applyProtection="0"/>
    <xf numFmtId="169" fontId="33" fillId="0" borderId="9" applyNumberFormat="0" applyFill="0" applyAlignment="0" applyProtection="0"/>
    <xf numFmtId="0" fontId="67" fillId="0" borderId="23" applyNumberFormat="0" applyFill="0" applyAlignment="0" applyProtection="0"/>
    <xf numFmtId="169" fontId="67" fillId="0" borderId="23" applyNumberFormat="0" applyFill="0" applyAlignment="0" applyProtection="0"/>
    <xf numFmtId="169" fontId="67" fillId="0" borderId="23" applyNumberFormat="0" applyFill="0" applyAlignment="0" applyProtection="0"/>
    <xf numFmtId="0" fontId="67" fillId="0" borderId="23" applyNumberFormat="0" applyFill="0" applyAlignment="0" applyProtection="0"/>
    <xf numFmtId="164" fontId="31" fillId="0" borderId="0" applyNumberFormat="0" applyFill="0" applyBorder="0" applyAlignment="0" applyProtection="0"/>
    <xf numFmtId="169" fontId="68" fillId="0" borderId="0" applyNumberFormat="0" applyFill="0" applyBorder="0" applyAlignment="0" applyProtection="0"/>
    <xf numFmtId="169" fontId="31" fillId="0" borderId="0" applyNumberFormat="0" applyFill="0" applyBorder="0" applyAlignment="0" applyProtection="0"/>
    <xf numFmtId="0" fontId="68" fillId="0" borderId="0" applyNumberFormat="0" applyFill="0" applyBorder="0" applyAlignment="0" applyProtection="0"/>
    <xf numFmtId="164" fontId="31" fillId="0" borderId="0" applyNumberFormat="0" applyFill="0" applyBorder="0" applyAlignment="0" applyProtection="0"/>
    <xf numFmtId="169" fontId="68" fillId="0" borderId="0" applyNumberFormat="0" applyFill="0" applyBorder="0" applyAlignment="0" applyProtection="0"/>
    <xf numFmtId="169" fontId="31" fillId="0" borderId="0" applyNumberFormat="0" applyFill="0" applyBorder="0" applyAlignment="0" applyProtection="0"/>
    <xf numFmtId="0" fontId="68" fillId="0" borderId="0" applyNumberFormat="0" applyFill="0" applyBorder="0" applyAlignment="0" applyProtection="0"/>
    <xf numFmtId="164" fontId="31" fillId="0" borderId="0" applyNumberFormat="0" applyFill="0" applyBorder="0" applyAlignment="0" applyProtection="0"/>
    <xf numFmtId="169" fontId="31" fillId="0" borderId="0" applyNumberFormat="0" applyFill="0" applyBorder="0" applyAlignment="0" applyProtection="0"/>
    <xf numFmtId="169" fontId="31" fillId="0" borderId="0" applyNumberFormat="0" applyFill="0" applyBorder="0" applyAlignment="0" applyProtection="0"/>
    <xf numFmtId="0" fontId="68" fillId="0" borderId="0" applyNumberFormat="0" applyFill="0" applyBorder="0" applyAlignment="0" applyProtection="0"/>
    <xf numFmtId="169" fontId="68" fillId="0" borderId="0" applyNumberFormat="0" applyFill="0" applyBorder="0" applyAlignment="0" applyProtection="0"/>
    <xf numFmtId="169" fontId="68" fillId="0" borderId="0" applyNumberFormat="0" applyFill="0" applyBorder="0" applyAlignment="0" applyProtection="0"/>
    <xf numFmtId="0" fontId="68" fillId="0" borderId="0" applyNumberFormat="0" applyFill="0" applyBorder="0" applyAlignment="0" applyProtection="0"/>
    <xf numFmtId="0" fontId="35"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0" fontId="13" fillId="0" borderId="0"/>
    <xf numFmtId="43" fontId="13" fillId="0" borderId="0" applyFont="0" applyFill="0" applyBorder="0" applyAlignment="0" applyProtection="0"/>
    <xf numFmtId="0" fontId="53" fillId="0" borderId="13" applyNumberFormat="0" applyFont="0" applyBorder="0" applyAlignment="0" applyProtection="0">
      <alignment horizontal="left"/>
    </xf>
    <xf numFmtId="0" fontId="76" fillId="55" borderId="13" applyNumberFormat="0" applyFont="0" applyBorder="0" applyAlignment="0" applyProtection="0">
      <alignment horizontal="center"/>
    </xf>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0" fontId="9" fillId="0" borderId="0"/>
    <xf numFmtId="43" fontId="9" fillId="0" borderId="0" applyFont="0" applyFill="0" applyBorder="0" applyAlignment="0" applyProtection="0"/>
    <xf numFmtId="0" fontId="9" fillId="0" borderId="0"/>
    <xf numFmtId="0" fontId="9"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36" fillId="0" borderId="0" applyFont="0" applyFill="0" applyBorder="0" applyAlignment="0" applyProtection="0"/>
    <xf numFmtId="0" fontId="6" fillId="0" borderId="0"/>
    <xf numFmtId="0" fontId="22" fillId="0" borderId="3" applyNumberFormat="0" applyFill="0" applyAlignment="0" applyProtection="0"/>
    <xf numFmtId="0" fontId="78" fillId="0" borderId="0"/>
    <xf numFmtId="0" fontId="5" fillId="0" borderId="0"/>
    <xf numFmtId="44" fontId="5" fillId="0" borderId="0" applyFont="0" applyFill="0" applyBorder="0" applyAlignment="0" applyProtection="0"/>
    <xf numFmtId="41" fontId="53" fillId="0" borderId="0" applyFont="0" applyFill="0" applyBorder="0" applyAlignment="0" applyProtection="0"/>
    <xf numFmtId="0" fontId="4" fillId="0" borderId="0"/>
    <xf numFmtId="43" fontId="4" fillId="0" borderId="0" applyFont="0" applyFill="0" applyBorder="0" applyAlignment="0" applyProtection="0"/>
    <xf numFmtId="0" fontId="84" fillId="0" borderId="0" applyNumberFormat="0" applyFill="0" applyBorder="0" applyAlignment="0" applyProtection="0"/>
    <xf numFmtId="0" fontId="22" fillId="0" borderId="0" applyNumberFormat="0" applyFill="0" applyBorder="0" applyAlignment="0" applyProtection="0"/>
    <xf numFmtId="0" fontId="33" fillId="0" borderId="9"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88" fillId="0" borderId="0"/>
    <xf numFmtId="0" fontId="32" fillId="0" borderId="0" applyNumberFormat="0" applyFill="0" applyBorder="0" applyAlignment="0" applyProtection="0"/>
    <xf numFmtId="0" fontId="2" fillId="0" borderId="0"/>
    <xf numFmtId="0" fontId="1" fillId="0" borderId="0"/>
  </cellStyleXfs>
  <cellXfs count="317">
    <xf numFmtId="164" fontId="0" fillId="0" borderId="0" xfId="0"/>
    <xf numFmtId="37" fontId="38" fillId="0" borderId="0" xfId="3" applyNumberFormat="1" applyFont="1" applyFill="1"/>
    <xf numFmtId="37" fontId="38" fillId="0" borderId="0" xfId="7" applyNumberFormat="1" applyFont="1" applyFill="1" applyBorder="1"/>
    <xf numFmtId="168" fontId="38" fillId="0" borderId="0" xfId="8" applyNumberFormat="1" applyFont="1" applyFill="1" applyBorder="1"/>
    <xf numFmtId="168" fontId="38" fillId="0" borderId="11" xfId="8" applyNumberFormat="1" applyFont="1" applyFill="1" applyBorder="1"/>
    <xf numFmtId="168" fontId="38" fillId="0" borderId="0" xfId="8" applyNumberFormat="1" applyFont="1" applyFill="1"/>
    <xf numFmtId="37" fontId="38" fillId="0" borderId="0" xfId="3" applyNumberFormat="1" applyFont="1" applyFill="1" applyBorder="1"/>
    <xf numFmtId="37" fontId="37" fillId="0" borderId="0" xfId="3" applyNumberFormat="1" applyFont="1" applyFill="1" applyBorder="1"/>
    <xf numFmtId="37" fontId="37" fillId="0" borderId="0" xfId="3" applyNumberFormat="1" applyFont="1" applyFill="1"/>
    <xf numFmtId="10" fontId="38" fillId="0" borderId="0" xfId="6" applyNumberFormat="1" applyFont="1" applyFill="1" applyBorder="1"/>
    <xf numFmtId="0" fontId="41" fillId="0" borderId="0" xfId="15" applyNumberFormat="1" applyFont="1" applyFill="1" applyBorder="1" applyAlignment="1">
      <alignment horizontal="center"/>
    </xf>
    <xf numFmtId="164" fontId="41" fillId="0" borderId="0" xfId="15" applyFont="1" applyFill="1" applyBorder="1"/>
    <xf numFmtId="168" fontId="38" fillId="0" borderId="0" xfId="16" applyNumberFormat="1" applyFont="1" applyFill="1"/>
    <xf numFmtId="168" fontId="41" fillId="0" borderId="0" xfId="15" applyNumberFormat="1" applyFont="1" applyFill="1"/>
    <xf numFmtId="164" fontId="41" fillId="0" borderId="0" xfId="15" applyFont="1" applyFill="1"/>
    <xf numFmtId="164" fontId="41" fillId="0" borderId="0" xfId="15" applyFont="1" applyFill="1" applyBorder="1" applyAlignment="1">
      <alignment horizontal="center"/>
    </xf>
    <xf numFmtId="164" fontId="41" fillId="0" borderId="0" xfId="15" applyFont="1" applyFill="1" applyBorder="1" applyAlignment="1">
      <alignment horizontal="left" indent="1"/>
    </xf>
    <xf numFmtId="168" fontId="38" fillId="0" borderId="0" xfId="16" applyNumberFormat="1" applyFont="1" applyFill="1" applyBorder="1"/>
    <xf numFmtId="164" fontId="42" fillId="0" borderId="0" xfId="15" applyFont="1" applyFill="1"/>
    <xf numFmtId="43" fontId="42" fillId="0" borderId="0" xfId="15" applyNumberFormat="1" applyFont="1" applyFill="1"/>
    <xf numFmtId="164" fontId="41" fillId="0" borderId="0" xfId="15" applyFont="1" applyFill="1" applyAlignment="1">
      <alignment horizontal="left"/>
    </xf>
    <xf numFmtId="37" fontId="38" fillId="0" borderId="0" xfId="18" applyNumberFormat="1" applyFont="1" applyFill="1" applyBorder="1"/>
    <xf numFmtId="37" fontId="38" fillId="0" borderId="0" xfId="18" applyNumberFormat="1" applyFont="1" applyFill="1" applyAlignment="1">
      <alignment horizontal="center"/>
    </xf>
    <xf numFmtId="37" fontId="37" fillId="0" borderId="0" xfId="18" applyNumberFormat="1" applyFont="1" applyFill="1"/>
    <xf numFmtId="37" fontId="37" fillId="0" borderId="0" xfId="18" applyNumberFormat="1" applyFont="1" applyFill="1" applyBorder="1"/>
    <xf numFmtId="164" fontId="37" fillId="0" borderId="0" xfId="20" applyFont="1" applyFill="1"/>
    <xf numFmtId="168" fontId="37" fillId="0" borderId="0" xfId="21" applyNumberFormat="1" applyFont="1" applyFill="1" applyBorder="1" applyAlignment="1">
      <alignment horizontal="center"/>
    </xf>
    <xf numFmtId="37" fontId="37" fillId="0" borderId="0" xfId="18" applyNumberFormat="1" applyFont="1" applyFill="1" applyAlignment="1">
      <alignment horizontal="center"/>
    </xf>
    <xf numFmtId="164" fontId="37" fillId="0" borderId="0" xfId="22" applyFont="1" applyFill="1"/>
    <xf numFmtId="168" fontId="37" fillId="0" borderId="0" xfId="21" applyNumberFormat="1" applyFont="1" applyFill="1" applyAlignment="1">
      <alignment horizontal="center"/>
    </xf>
    <xf numFmtId="37" fontId="37" fillId="0" borderId="10" xfId="18" applyNumberFormat="1" applyFont="1" applyFill="1" applyBorder="1"/>
    <xf numFmtId="164" fontId="37" fillId="0" borderId="10" xfId="22" applyFont="1" applyFill="1" applyBorder="1"/>
    <xf numFmtId="164" fontId="37" fillId="0" borderId="0" xfId="20" applyFont="1" applyFill="1" applyBorder="1"/>
    <xf numFmtId="168" fontId="37" fillId="0" borderId="10" xfId="21" applyNumberFormat="1" applyFont="1" applyFill="1" applyBorder="1" applyAlignment="1">
      <alignment horizontal="center"/>
    </xf>
    <xf numFmtId="164" fontId="38" fillId="0" borderId="0" xfId="23" applyFont="1" applyFill="1" applyBorder="1"/>
    <xf numFmtId="164" fontId="38" fillId="0" borderId="0" xfId="22" applyNumberFormat="1" applyFont="1" applyFill="1" applyBorder="1"/>
    <xf numFmtId="0" fontId="38" fillId="0" borderId="0" xfId="24" applyNumberFormat="1" applyFont="1" applyFill="1"/>
    <xf numFmtId="164" fontId="38" fillId="0" borderId="0" xfId="20" applyFont="1" applyFill="1" applyBorder="1"/>
    <xf numFmtId="168" fontId="38" fillId="0" borderId="0" xfId="21" applyNumberFormat="1" applyFont="1" applyFill="1" applyBorder="1"/>
    <xf numFmtId="164" fontId="38" fillId="0" borderId="0" xfId="22" applyFont="1" applyFill="1" applyAlignment="1">
      <alignment horizontal="right"/>
    </xf>
    <xf numFmtId="164" fontId="38" fillId="0" borderId="0" xfId="22" applyFont="1" applyFill="1" applyBorder="1"/>
    <xf numFmtId="164" fontId="38" fillId="0" borderId="0" xfId="23" applyNumberFormat="1" applyFont="1" applyFill="1"/>
    <xf numFmtId="164" fontId="38" fillId="0" borderId="0" xfId="23" applyFont="1" applyFill="1"/>
    <xf numFmtId="10" fontId="38" fillId="0" borderId="0" xfId="27" applyNumberFormat="1" applyFont="1" applyFill="1" applyBorder="1"/>
    <xf numFmtId="10" fontId="37" fillId="0" borderId="0" xfId="6" applyNumberFormat="1" applyFont="1" applyFill="1" applyBorder="1"/>
    <xf numFmtId="37" fontId="40" fillId="0" borderId="0" xfId="17" applyNumberFormat="1" applyFont="1"/>
    <xf numFmtId="10" fontId="40" fillId="0" borderId="0" xfId="10" applyNumberFormat="1" applyFont="1" applyFill="1" applyAlignment="1">
      <alignment horizontal="right"/>
    </xf>
    <xf numFmtId="165" fontId="70" fillId="0" borderId="0" xfId="1058" applyNumberFormat="1" applyFont="1" applyFill="1"/>
    <xf numFmtId="37" fontId="37" fillId="0" borderId="0" xfId="3" applyNumberFormat="1" applyFont="1" applyFill="1" applyAlignment="1">
      <alignment horizontal="left"/>
    </xf>
    <xf numFmtId="164" fontId="38" fillId="0" borderId="0" xfId="9" applyFont="1" applyFill="1"/>
    <xf numFmtId="37" fontId="37" fillId="0" borderId="0" xfId="3" applyNumberFormat="1" applyFont="1" applyFill="1" applyBorder="1" applyAlignment="1">
      <alignment horizontal="left"/>
    </xf>
    <xf numFmtId="37" fontId="38" fillId="0" borderId="0" xfId="3" applyNumberFormat="1" applyFont="1" applyFill="1" applyBorder="1" applyAlignment="1">
      <alignment horizontal="center"/>
    </xf>
    <xf numFmtId="10" fontId="38" fillId="0" borderId="0" xfId="6" applyNumberFormat="1" applyFont="1" applyFill="1"/>
    <xf numFmtId="37" fontId="37" fillId="0" borderId="0" xfId="3" applyNumberFormat="1" applyFont="1" applyFill="1" applyBorder="1" applyAlignment="1">
      <alignment horizontal="center"/>
    </xf>
    <xf numFmtId="37" fontId="38" fillId="0" borderId="0" xfId="7" applyNumberFormat="1" applyFont="1" applyFill="1" applyBorder="1" applyAlignment="1">
      <alignment horizontal="center"/>
    </xf>
    <xf numFmtId="37" fontId="38" fillId="0" borderId="0" xfId="3" applyNumberFormat="1" applyFont="1" applyFill="1" applyAlignment="1">
      <alignment horizontal="center"/>
    </xf>
    <xf numFmtId="37" fontId="38" fillId="0" borderId="0" xfId="7" applyNumberFormat="1" applyFont="1" applyFill="1" applyAlignment="1">
      <alignment horizontal="center"/>
    </xf>
    <xf numFmtId="37" fontId="38" fillId="0" borderId="0" xfId="7" applyNumberFormat="1" applyFont="1" applyFill="1"/>
    <xf numFmtId="168" fontId="38" fillId="0" borderId="12" xfId="8" applyNumberFormat="1" applyFont="1" applyFill="1" applyBorder="1"/>
    <xf numFmtId="168" fontId="38" fillId="0" borderId="0" xfId="1" applyNumberFormat="1" applyFont="1" applyFill="1"/>
    <xf numFmtId="164" fontId="38" fillId="0" borderId="0" xfId="0" applyFont="1" applyFill="1"/>
    <xf numFmtId="37" fontId="38" fillId="0" borderId="0" xfId="9" applyNumberFormat="1" applyFont="1" applyFill="1" applyAlignment="1"/>
    <xf numFmtId="41" fontId="38" fillId="0" borderId="0" xfId="9" applyNumberFormat="1" applyFont="1" applyFill="1"/>
    <xf numFmtId="164" fontId="38" fillId="0" borderId="0" xfId="9" quotePrefix="1" applyNumberFormat="1" applyFont="1" applyFill="1" applyAlignment="1">
      <alignment horizontal="right"/>
    </xf>
    <xf numFmtId="41" fontId="38" fillId="0" borderId="0" xfId="9" quotePrefix="1" applyNumberFormat="1" applyFont="1" applyFill="1" applyAlignment="1">
      <alignment horizontal="right"/>
    </xf>
    <xf numFmtId="10" fontId="38" fillId="0" borderId="13" xfId="3" applyNumberFormat="1" applyFont="1" applyFill="1" applyBorder="1"/>
    <xf numFmtId="10" fontId="38" fillId="0" borderId="0" xfId="3" applyNumberFormat="1" applyFont="1" applyFill="1"/>
    <xf numFmtId="168" fontId="37" fillId="0" borderId="0" xfId="8" applyNumberFormat="1" applyFont="1" applyFill="1"/>
    <xf numFmtId="164" fontId="38" fillId="0" borderId="0" xfId="9" applyFont="1" applyFill="1" applyAlignment="1">
      <alignment horizontal="center"/>
    </xf>
    <xf numFmtId="9" fontId="38" fillId="0" borderId="0" xfId="6" applyFont="1" applyFill="1" applyBorder="1"/>
    <xf numFmtId="168" fontId="38" fillId="0" borderId="0" xfId="6" applyNumberFormat="1" applyFont="1" applyFill="1" applyBorder="1"/>
    <xf numFmtId="164" fontId="38" fillId="0" borderId="0" xfId="9" applyFont="1" applyFill="1" applyBorder="1"/>
    <xf numFmtId="164" fontId="39" fillId="0" borderId="0" xfId="9" quotePrefix="1" applyFont="1" applyFill="1" applyBorder="1" applyAlignment="1">
      <alignment horizontal="center"/>
    </xf>
    <xf numFmtId="37" fontId="39" fillId="0" borderId="0" xfId="3" applyNumberFormat="1" applyFont="1" applyFill="1" applyBorder="1" applyAlignment="1">
      <alignment horizontal="center"/>
    </xf>
    <xf numFmtId="164" fontId="37" fillId="0" borderId="0" xfId="9" applyFont="1" applyFill="1" applyAlignment="1">
      <alignment horizontal="center"/>
    </xf>
    <xf numFmtId="37" fontId="37" fillId="0" borderId="0" xfId="3" applyNumberFormat="1" applyFont="1" applyFill="1" applyAlignment="1">
      <alignment horizontal="center"/>
    </xf>
    <xf numFmtId="10" fontId="37" fillId="0" borderId="0" xfId="6" applyNumberFormat="1" applyFont="1" applyFill="1" applyAlignment="1">
      <alignment horizontal="center"/>
    </xf>
    <xf numFmtId="170" fontId="37" fillId="0" borderId="0" xfId="3" applyNumberFormat="1" applyFont="1" applyFill="1" applyAlignment="1">
      <alignment horizontal="center"/>
    </xf>
    <xf numFmtId="37" fontId="37" fillId="0" borderId="0" xfId="5" applyNumberFormat="1" applyFont="1" applyFill="1" applyAlignment="1">
      <alignment horizontal="right"/>
    </xf>
    <xf numFmtId="164" fontId="40" fillId="0" borderId="0" xfId="15" applyFont="1" applyFill="1" applyAlignment="1">
      <alignment horizontal="left"/>
    </xf>
    <xf numFmtId="171" fontId="37" fillId="0" borderId="0" xfId="0" applyNumberFormat="1" applyFont="1" applyFill="1" applyAlignment="1"/>
    <xf numFmtId="164" fontId="37" fillId="0" borderId="0" xfId="0" applyFont="1" applyFill="1" applyAlignment="1"/>
    <xf numFmtId="164" fontId="41" fillId="0" borderId="0" xfId="15" applyFont="1" applyFill="1" applyAlignment="1">
      <alignment horizontal="center"/>
    </xf>
    <xf numFmtId="170" fontId="40" fillId="0" borderId="0" xfId="15" applyNumberFormat="1" applyFont="1" applyFill="1" applyAlignment="1">
      <alignment horizontal="center"/>
    </xf>
    <xf numFmtId="164" fontId="40" fillId="0" borderId="0" xfId="15" applyFont="1" applyFill="1" applyAlignment="1">
      <alignment horizontal="center"/>
    </xf>
    <xf numFmtId="164" fontId="40" fillId="0" borderId="10" xfId="15" applyFont="1" applyFill="1" applyBorder="1" applyAlignment="1">
      <alignment horizontal="center" wrapText="1"/>
    </xf>
    <xf numFmtId="164" fontId="37" fillId="0" borderId="10" xfId="15" applyFont="1" applyFill="1" applyBorder="1" applyAlignment="1">
      <alignment horizontal="center" wrapText="1"/>
    </xf>
    <xf numFmtId="164" fontId="40" fillId="0" borderId="0" xfId="15" applyFont="1" applyFill="1"/>
    <xf numFmtId="164" fontId="38" fillId="0" borderId="0" xfId="15" applyFont="1" applyFill="1" applyAlignment="1">
      <alignment horizontal="center"/>
    </xf>
    <xf numFmtId="0" fontId="41" fillId="0" borderId="0" xfId="1063" applyFont="1" applyFill="1"/>
    <xf numFmtId="0" fontId="41" fillId="0" borderId="0" xfId="1063" applyFont="1"/>
    <xf numFmtId="0" fontId="40" fillId="0" borderId="0" xfId="1063" applyFont="1"/>
    <xf numFmtId="0" fontId="41" fillId="0" borderId="0" xfId="1063" applyFont="1" applyAlignment="1">
      <alignment horizontal="center"/>
    </xf>
    <xf numFmtId="43" fontId="38" fillId="0" borderId="0" xfId="1064" applyFont="1" applyFill="1"/>
    <xf numFmtId="164" fontId="37" fillId="0" borderId="0" xfId="20" applyFont="1" applyFill="1" applyAlignment="1">
      <alignment horizontal="center"/>
    </xf>
    <xf numFmtId="164" fontId="37" fillId="0" borderId="10" xfId="20" applyFont="1" applyFill="1" applyBorder="1" applyAlignment="1">
      <alignment horizontal="center"/>
    </xf>
    <xf numFmtId="164" fontId="38" fillId="0" borderId="0" xfId="20" applyFont="1" applyFill="1" applyBorder="1" applyAlignment="1">
      <alignment horizontal="center"/>
    </xf>
    <xf numFmtId="168" fontId="38" fillId="0" borderId="0" xfId="21" applyNumberFormat="1" applyFont="1" applyFill="1" applyAlignment="1">
      <alignment horizontal="center"/>
    </xf>
    <xf numFmtId="10" fontId="38" fillId="0" borderId="0" xfId="27" applyNumberFormat="1" applyFont="1" applyFill="1" applyBorder="1" applyAlignment="1">
      <alignment horizontal="center"/>
    </xf>
    <xf numFmtId="168" fontId="38" fillId="0" borderId="12" xfId="21" applyNumberFormat="1" applyFont="1" applyFill="1" applyBorder="1"/>
    <xf numFmtId="164" fontId="71" fillId="0" borderId="0" xfId="0" applyFont="1"/>
    <xf numFmtId="164" fontId="71" fillId="0" borderId="0" xfId="0" applyFont="1" applyAlignment="1">
      <alignment horizontal="center"/>
    </xf>
    <xf numFmtId="164" fontId="71" fillId="0" borderId="12" xfId="0" applyFont="1" applyBorder="1"/>
    <xf numFmtId="164" fontId="70" fillId="0" borderId="0" xfId="0" applyFont="1"/>
    <xf numFmtId="170" fontId="70" fillId="0" borderId="12" xfId="0" applyNumberFormat="1" applyFont="1" applyBorder="1" applyAlignment="1">
      <alignment horizontal="center"/>
    </xf>
    <xf numFmtId="170" fontId="70" fillId="0" borderId="0" xfId="0" applyNumberFormat="1" applyFont="1" applyBorder="1" applyAlignment="1">
      <alignment horizontal="center"/>
    </xf>
    <xf numFmtId="37" fontId="74" fillId="0" borderId="0" xfId="3" applyNumberFormat="1" applyFont="1" applyFill="1"/>
    <xf numFmtId="9" fontId="38" fillId="0" borderId="0" xfId="2" applyFont="1" applyFill="1"/>
    <xf numFmtId="170" fontId="37" fillId="0" borderId="0" xfId="18" quotePrefix="1" applyNumberFormat="1" applyFont="1" applyFill="1" applyAlignment="1">
      <alignment horizontal="center"/>
    </xf>
    <xf numFmtId="0" fontId="72" fillId="0" borderId="0" xfId="1072" applyFont="1" applyFill="1"/>
    <xf numFmtId="0" fontId="11" fillId="0" borderId="0" xfId="1072" applyFont="1" applyFill="1" applyAlignment="1">
      <alignment horizontal="center"/>
    </xf>
    <xf numFmtId="0" fontId="11" fillId="0" borderId="0" xfId="1072" applyFont="1" applyFill="1"/>
    <xf numFmtId="0" fontId="33" fillId="0" borderId="0" xfId="1072" applyFont="1" applyFill="1" applyAlignment="1">
      <alignment horizontal="center"/>
    </xf>
    <xf numFmtId="0" fontId="73" fillId="0" borderId="0" xfId="1072" applyFont="1" applyFill="1" applyAlignment="1">
      <alignment horizontal="center"/>
    </xf>
    <xf numFmtId="44" fontId="38" fillId="0" borderId="0" xfId="11" applyNumberFormat="1" applyFont="1" applyFill="1"/>
    <xf numFmtId="168" fontId="69" fillId="0" borderId="0" xfId="1" applyNumberFormat="1" applyFont="1"/>
    <xf numFmtId="168" fontId="69" fillId="0" borderId="0" xfId="1" applyNumberFormat="1" applyFont="1" applyFill="1"/>
    <xf numFmtId="168" fontId="41" fillId="0" borderId="0" xfId="1" applyNumberFormat="1" applyFont="1" applyFill="1"/>
    <xf numFmtId="178" fontId="38" fillId="0" borderId="0" xfId="1085" applyNumberFormat="1" applyFont="1" applyFill="1"/>
    <xf numFmtId="178" fontId="41" fillId="0" borderId="0" xfId="1085" applyNumberFormat="1" applyFont="1" applyFill="1"/>
    <xf numFmtId="178" fontId="38" fillId="0" borderId="14" xfId="1085" applyNumberFormat="1" applyFont="1" applyFill="1" applyBorder="1"/>
    <xf numFmtId="178" fontId="38" fillId="0" borderId="12" xfId="1085" applyNumberFormat="1" applyFont="1" applyFill="1" applyBorder="1"/>
    <xf numFmtId="178" fontId="38" fillId="0" borderId="0" xfId="1085" applyNumberFormat="1" applyFont="1" applyFill="1" applyBorder="1"/>
    <xf numFmtId="43" fontId="38" fillId="0" borderId="0" xfId="1" applyFont="1" applyFill="1" applyAlignment="1">
      <alignment horizontal="right"/>
    </xf>
    <xf numFmtId="43" fontId="38" fillId="0" borderId="0" xfId="1" applyFont="1" applyFill="1" applyBorder="1" applyAlignment="1">
      <alignment horizontal="right"/>
    </xf>
    <xf numFmtId="43" fontId="38" fillId="0" borderId="0" xfId="1" applyFont="1" applyFill="1" applyBorder="1"/>
    <xf numFmtId="168" fontId="71" fillId="0" borderId="0" xfId="1" applyNumberFormat="1" applyFont="1" applyAlignment="1">
      <alignment horizontal="center"/>
    </xf>
    <xf numFmtId="164" fontId="80" fillId="0" borderId="25" xfId="801" applyFont="1" applyFill="1" applyBorder="1" applyAlignment="1">
      <alignment horizontal="left"/>
    </xf>
    <xf numFmtId="164" fontId="80" fillId="0" borderId="25" xfId="801" applyFont="1" applyFill="1" applyBorder="1" applyAlignment="1">
      <alignment horizontal="center"/>
    </xf>
    <xf numFmtId="1" fontId="80" fillId="0" borderId="25" xfId="801" applyNumberFormat="1" applyFont="1" applyFill="1" applyBorder="1" applyAlignment="1">
      <alignment horizontal="left"/>
    </xf>
    <xf numFmtId="168" fontId="82" fillId="0" borderId="26" xfId="1" applyNumberFormat="1" applyFont="1" applyFill="1" applyBorder="1" applyAlignment="1">
      <alignment horizontal="right"/>
    </xf>
    <xf numFmtId="168" fontId="81" fillId="0" borderId="26" xfId="1" applyNumberFormat="1" applyFont="1" applyFill="1" applyBorder="1" applyAlignment="1">
      <alignment horizontal="right"/>
    </xf>
    <xf numFmtId="168" fontId="0" fillId="0" borderId="0" xfId="1" applyNumberFormat="1" applyFont="1" applyFill="1" applyAlignment="1">
      <alignment horizontal="right"/>
    </xf>
    <xf numFmtId="164" fontId="0" fillId="0" borderId="0" xfId="0" applyFill="1" applyAlignment="1">
      <alignment horizontal="center"/>
    </xf>
    <xf numFmtId="0" fontId="79" fillId="0" borderId="3" xfId="1087" applyFont="1" applyFill="1" applyAlignment="1" applyProtection="1">
      <alignment horizontal="left"/>
      <protection locked="0"/>
    </xf>
    <xf numFmtId="0" fontId="79" fillId="0" borderId="3" xfId="1087" applyFont="1" applyFill="1" applyAlignment="1" applyProtection="1">
      <alignment horizontal="center"/>
      <protection locked="0"/>
    </xf>
    <xf numFmtId="168" fontId="79" fillId="0" borderId="3" xfId="1" applyNumberFormat="1" applyFont="1" applyFill="1" applyBorder="1" applyAlignment="1" applyProtection="1">
      <alignment horizontal="right"/>
      <protection locked="0"/>
    </xf>
    <xf numFmtId="164" fontId="17" fillId="0" borderId="0" xfId="801" applyFill="1" applyAlignment="1"/>
    <xf numFmtId="164" fontId="17" fillId="0" borderId="0" xfId="801" applyAlignment="1"/>
    <xf numFmtId="1" fontId="0" fillId="0" borderId="0" xfId="0" applyNumberFormat="1" applyFill="1" applyAlignment="1"/>
    <xf numFmtId="164" fontId="0" fillId="0" borderId="0" xfId="0" applyFill="1" applyAlignment="1"/>
    <xf numFmtId="37" fontId="83" fillId="0" borderId="0" xfId="3" applyNumberFormat="1" applyFont="1" applyFill="1"/>
    <xf numFmtId="9" fontId="80" fillId="0" borderId="25" xfId="2" applyFont="1" applyFill="1" applyBorder="1" applyAlignment="1">
      <alignment horizontal="center"/>
    </xf>
    <xf numFmtId="43" fontId="37" fillId="0" borderId="0" xfId="1" applyFont="1" applyFill="1" applyAlignment="1">
      <alignment horizontal="left"/>
    </xf>
    <xf numFmtId="43" fontId="38" fillId="0" borderId="0" xfId="1" applyFont="1" applyFill="1"/>
    <xf numFmtId="43" fontId="37" fillId="0" borderId="0" xfId="1" applyFont="1" applyFill="1"/>
    <xf numFmtId="168" fontId="37" fillId="0" borderId="0" xfId="1" applyNumberFormat="1" applyFont="1" applyFill="1" applyAlignment="1">
      <alignment horizontal="left"/>
    </xf>
    <xf numFmtId="168" fontId="38" fillId="0" borderId="0" xfId="1" applyNumberFormat="1" applyFont="1" applyFill="1" applyAlignment="1">
      <alignment horizontal="right"/>
    </xf>
    <xf numFmtId="168" fontId="38" fillId="0" borderId="0" xfId="1" applyNumberFormat="1" applyFont="1" applyFill="1" applyBorder="1" applyAlignment="1">
      <alignment horizontal="right"/>
    </xf>
    <xf numFmtId="168" fontId="38" fillId="0" borderId="0" xfId="1" applyNumberFormat="1" applyFont="1" applyFill="1" applyBorder="1"/>
    <xf numFmtId="168" fontId="37" fillId="0" borderId="0" xfId="1" applyNumberFormat="1" applyFont="1" applyFill="1"/>
    <xf numFmtId="43" fontId="80" fillId="0" borderId="25" xfId="1" applyFont="1" applyFill="1" applyBorder="1" applyAlignment="1">
      <alignment horizontal="center"/>
    </xf>
    <xf numFmtId="43" fontId="37" fillId="0" borderId="0" xfId="1" applyFont="1" applyFill="1" applyAlignment="1">
      <alignment horizontal="center"/>
    </xf>
    <xf numFmtId="0" fontId="11" fillId="0" borderId="0" xfId="1072" applyFont="1" applyFill="1" applyAlignment="1">
      <alignment horizontal="left"/>
    </xf>
    <xf numFmtId="0" fontId="73" fillId="0" borderId="0" xfId="1072" applyFont="1" applyFill="1" applyAlignment="1">
      <alignment horizontal="left"/>
    </xf>
    <xf numFmtId="14" fontId="37" fillId="0" borderId="0" xfId="3" quotePrefix="1" applyNumberFormat="1" applyFont="1" applyFill="1" applyBorder="1" applyAlignment="1">
      <alignment horizontal="center"/>
    </xf>
    <xf numFmtId="178" fontId="33" fillId="0" borderId="0" xfId="1098" applyNumberFormat="1" applyFont="1" applyAlignment="1">
      <alignment horizontal="right"/>
    </xf>
    <xf numFmtId="0" fontId="22" fillId="0" borderId="3" xfId="1087" applyFont="1"/>
    <xf numFmtId="169" fontId="22" fillId="0" borderId="3" xfId="1087" applyNumberFormat="1" applyFont="1"/>
    <xf numFmtId="169" fontId="22" fillId="0" borderId="3" xfId="1087" applyNumberFormat="1" applyFont="1" applyAlignment="1">
      <alignment horizontal="right"/>
    </xf>
    <xf numFmtId="0" fontId="3" fillId="0" borderId="0" xfId="1097" applyFont="1"/>
    <xf numFmtId="168" fontId="77" fillId="0" borderId="0" xfId="1099" applyNumberFormat="1" applyFont="1"/>
    <xf numFmtId="0" fontId="3" fillId="0" borderId="0" xfId="1097" applyFont="1" applyAlignment="1">
      <alignment horizontal="right"/>
    </xf>
    <xf numFmtId="9" fontId="77" fillId="0" borderId="0" xfId="1100" applyFont="1"/>
    <xf numFmtId="178" fontId="33" fillId="0" borderId="9" xfId="1096" applyNumberFormat="1" applyFont="1"/>
    <xf numFmtId="178" fontId="69" fillId="0" borderId="0" xfId="1098" applyNumberFormat="1" applyFont="1"/>
    <xf numFmtId="9" fontId="69" fillId="0" borderId="0" xfId="1100" applyFont="1"/>
    <xf numFmtId="0" fontId="22" fillId="0" borderId="10" xfId="1095" applyFont="1" applyBorder="1" applyAlignment="1">
      <alignment horizontal="right"/>
    </xf>
    <xf numFmtId="10" fontId="38" fillId="0" borderId="0" xfId="2" applyNumberFormat="1" applyFont="1" applyFill="1" applyBorder="1" applyAlignment="1">
      <alignment horizontal="left"/>
    </xf>
    <xf numFmtId="178" fontId="69" fillId="0" borderId="24" xfId="1085" applyNumberFormat="1" applyFont="1" applyBorder="1"/>
    <xf numFmtId="178" fontId="33" fillId="0" borderId="24" xfId="1085" applyNumberFormat="1" applyFont="1" applyBorder="1" applyAlignment="1">
      <alignment horizontal="right"/>
    </xf>
    <xf numFmtId="0" fontId="85" fillId="56" borderId="13" xfId="1097" applyFont="1" applyFill="1" applyBorder="1" applyAlignment="1">
      <alignment horizontal="left" vertical="top"/>
    </xf>
    <xf numFmtId="14" fontId="85" fillId="56" borderId="13" xfId="1097" applyNumberFormat="1" applyFont="1" applyFill="1" applyBorder="1" applyAlignment="1">
      <alignment horizontal="left" vertical="top"/>
    </xf>
    <xf numFmtId="0" fontId="85" fillId="0" borderId="0" xfId="1097" applyFont="1"/>
    <xf numFmtId="14" fontId="85" fillId="0" borderId="0" xfId="1097" applyNumberFormat="1" applyFont="1"/>
    <xf numFmtId="0" fontId="85" fillId="0" borderId="0" xfId="1097" applyFont="1" applyFill="1"/>
    <xf numFmtId="0" fontId="85" fillId="0" borderId="13" xfId="1097" applyFont="1" applyFill="1" applyBorder="1" applyAlignment="1">
      <alignment horizontal="left" vertical="top"/>
    </xf>
    <xf numFmtId="14" fontId="85" fillId="0" borderId="13" xfId="1097" applyNumberFormat="1" applyFont="1" applyFill="1" applyBorder="1" applyAlignment="1">
      <alignment horizontal="left" vertical="top"/>
    </xf>
    <xf numFmtId="179" fontId="85" fillId="0" borderId="13" xfId="1097" applyNumberFormat="1" applyFont="1" applyFill="1" applyBorder="1" applyAlignment="1">
      <alignment horizontal="right" vertical="top"/>
    </xf>
    <xf numFmtId="0" fontId="85" fillId="0" borderId="13" xfId="1097" applyFont="1" applyFill="1" applyBorder="1"/>
    <xf numFmtId="164" fontId="77" fillId="0" borderId="0" xfId="0" applyFont="1"/>
    <xf numFmtId="164" fontId="69" fillId="0" borderId="0" xfId="0" applyFont="1"/>
    <xf numFmtId="14" fontId="69" fillId="0" borderId="0" xfId="0" applyNumberFormat="1" applyFont="1"/>
    <xf numFmtId="1" fontId="69" fillId="0" borderId="0" xfId="0" applyNumberFormat="1" applyFont="1"/>
    <xf numFmtId="168" fontId="69" fillId="0" borderId="0" xfId="1099" applyNumberFormat="1" applyFont="1" applyAlignment="1">
      <alignment horizontal="right"/>
    </xf>
    <xf numFmtId="43" fontId="41" fillId="0" borderId="0" xfId="1" applyFont="1" applyFill="1"/>
    <xf numFmtId="168" fontId="83" fillId="0" borderId="0" xfId="1" applyNumberFormat="1" applyFont="1" applyFill="1"/>
    <xf numFmtId="164" fontId="40" fillId="0" borderId="0" xfId="15" applyFont="1" applyFill="1" applyAlignment="1">
      <alignment horizontal="left" indent="1"/>
    </xf>
    <xf numFmtId="164" fontId="41" fillId="0" borderId="10" xfId="15" applyFont="1" applyFill="1" applyBorder="1"/>
    <xf numFmtId="164" fontId="37" fillId="0" borderId="0" xfId="15" applyFont="1" applyFill="1" applyBorder="1" applyAlignment="1">
      <alignment horizontal="center" wrapText="1"/>
    </xf>
    <xf numFmtId="164" fontId="41" fillId="0" borderId="10" xfId="15" applyFont="1" applyFill="1" applyBorder="1" applyAlignment="1">
      <alignment horizontal="left"/>
    </xf>
    <xf numFmtId="164" fontId="37" fillId="0" borderId="10" xfId="15" applyFont="1" applyFill="1" applyBorder="1" applyAlignment="1">
      <alignment horizontal="left" wrapText="1"/>
    </xf>
    <xf numFmtId="164" fontId="41" fillId="0" borderId="0" xfId="15" applyFont="1" applyFill="1" applyAlignment="1">
      <alignment wrapText="1"/>
    </xf>
    <xf numFmtId="164" fontId="40" fillId="0" borderId="0" xfId="15" applyFont="1" applyFill="1" applyAlignment="1">
      <alignment wrapText="1"/>
    </xf>
    <xf numFmtId="178" fontId="37" fillId="0" borderId="14" xfId="1085" applyNumberFormat="1" applyFont="1" applyFill="1" applyBorder="1"/>
    <xf numFmtId="37" fontId="37" fillId="0" borderId="10" xfId="3" applyNumberFormat="1" applyFont="1" applyFill="1" applyBorder="1" applyAlignment="1">
      <alignment horizontal="center"/>
    </xf>
    <xf numFmtId="0" fontId="87" fillId="0" borderId="0" xfId="1094" applyFont="1"/>
    <xf numFmtId="168" fontId="22" fillId="0" borderId="0" xfId="1095" applyNumberFormat="1" applyFont="1"/>
    <xf numFmtId="10" fontId="77" fillId="0" borderId="0" xfId="1100" applyNumberFormat="1" applyFont="1"/>
    <xf numFmtId="10" fontId="77" fillId="0" borderId="0" xfId="0" applyNumberFormat="1" applyFont="1"/>
    <xf numFmtId="164" fontId="70" fillId="0" borderId="0" xfId="0" applyFont="1" applyAlignment="1">
      <alignment horizontal="left" indent="1"/>
    </xf>
    <xf numFmtId="164" fontId="71" fillId="0" borderId="10" xfId="0" applyFont="1" applyBorder="1"/>
    <xf numFmtId="178" fontId="37" fillId="0" borderId="11" xfId="1085" applyNumberFormat="1" applyFont="1" applyFill="1" applyBorder="1"/>
    <xf numFmtId="178" fontId="37" fillId="0" borderId="0" xfId="1085" applyNumberFormat="1" applyFont="1" applyFill="1" applyBorder="1"/>
    <xf numFmtId="37" fontId="37" fillId="0" borderId="0" xfId="18" applyNumberFormat="1" applyFont="1" applyFill="1" applyBorder="1" applyAlignment="1">
      <alignment horizontal="left" indent="1"/>
    </xf>
    <xf numFmtId="0" fontId="40" fillId="0" borderId="0" xfId="1063" applyFont="1" applyAlignment="1">
      <alignment horizontal="center"/>
    </xf>
    <xf numFmtId="168" fontId="41" fillId="0" borderId="0" xfId="1" applyNumberFormat="1" applyFont="1" applyFill="1" applyBorder="1" applyAlignment="1">
      <alignment horizontal="center"/>
    </xf>
    <xf numFmtId="178" fontId="71" fillId="0" borderId="12" xfId="1085" applyNumberFormat="1" applyFont="1" applyBorder="1" applyAlignment="1">
      <alignment horizontal="center"/>
    </xf>
    <xf numFmtId="178" fontId="71" fillId="0" borderId="24" xfId="1085" applyNumberFormat="1" applyFont="1" applyBorder="1" applyAlignment="1">
      <alignment horizontal="center"/>
    </xf>
    <xf numFmtId="1" fontId="80" fillId="57" borderId="25" xfId="801" applyNumberFormat="1" applyFont="1" applyFill="1" applyBorder="1" applyAlignment="1">
      <alignment horizontal="left"/>
    </xf>
    <xf numFmtId="164" fontId="80" fillId="57" borderId="25" xfId="801" applyFont="1" applyFill="1" applyBorder="1" applyAlignment="1">
      <alignment horizontal="left"/>
    </xf>
    <xf numFmtId="164" fontId="80" fillId="57" borderId="25" xfId="801" applyFont="1" applyFill="1" applyBorder="1" applyAlignment="1">
      <alignment horizontal="center"/>
    </xf>
    <xf numFmtId="168" fontId="82" fillId="57" borderId="26" xfId="1" applyNumberFormat="1" applyFont="1" applyFill="1" applyBorder="1" applyAlignment="1">
      <alignment horizontal="right"/>
    </xf>
    <xf numFmtId="168" fontId="81" fillId="57" borderId="26" xfId="1" applyNumberFormat="1" applyFont="1" applyFill="1" applyBorder="1" applyAlignment="1">
      <alignment horizontal="right"/>
    </xf>
    <xf numFmtId="9" fontId="80" fillId="57" borderId="25" xfId="2" applyFont="1" applyFill="1" applyBorder="1" applyAlignment="1">
      <alignment horizontal="center"/>
    </xf>
    <xf numFmtId="43" fontId="80" fillId="57" borderId="25" xfId="1" applyFont="1" applyFill="1" applyBorder="1" applyAlignment="1">
      <alignment horizontal="center"/>
    </xf>
    <xf numFmtId="43" fontId="0" fillId="0" borderId="0" xfId="1" applyFont="1" applyFill="1" applyAlignment="1">
      <alignment horizontal="center"/>
    </xf>
    <xf numFmtId="168" fontId="32" fillId="0" borderId="0" xfId="1102" applyNumberFormat="1" applyFill="1" applyAlignment="1">
      <alignment horizontal="right"/>
    </xf>
    <xf numFmtId="37" fontId="91" fillId="58" borderId="0" xfId="3" applyNumberFormat="1" applyFont="1" applyFill="1"/>
    <xf numFmtId="37" fontId="53" fillId="58" borderId="0" xfId="3" applyNumberFormat="1" applyFont="1" applyFill="1"/>
    <xf numFmtId="168" fontId="38" fillId="0" borderId="0" xfId="8" applyNumberFormat="1" applyFont="1" applyFill="1" applyAlignment="1">
      <alignment horizontal="center"/>
    </xf>
    <xf numFmtId="168" fontId="38" fillId="0" borderId="0" xfId="8" applyNumberFormat="1" applyFont="1" applyFill="1" applyBorder="1" applyAlignment="1">
      <alignment horizontal="center"/>
    </xf>
    <xf numFmtId="10" fontId="38" fillId="0" borderId="0" xfId="3" applyNumberFormat="1" applyFont="1" applyFill="1" applyAlignment="1">
      <alignment horizontal="center"/>
    </xf>
    <xf numFmtId="10" fontId="38" fillId="0" borderId="0" xfId="6" applyNumberFormat="1" applyFont="1" applyFill="1" applyBorder="1" applyAlignment="1">
      <alignment horizontal="center"/>
    </xf>
    <xf numFmtId="178" fontId="38" fillId="0" borderId="0" xfId="1085" applyNumberFormat="1" applyFont="1" applyFill="1" applyBorder="1" applyAlignment="1">
      <alignment horizontal="center"/>
    </xf>
    <xf numFmtId="168" fontId="38" fillId="0" borderId="0" xfId="21" applyNumberFormat="1" applyFont="1" applyFill="1" applyBorder="1" applyAlignment="1">
      <alignment horizontal="center"/>
    </xf>
    <xf numFmtId="178" fontId="38" fillId="0" borderId="0" xfId="1085" applyNumberFormat="1" applyFont="1" applyFill="1" applyAlignment="1">
      <alignment horizontal="center"/>
    </xf>
    <xf numFmtId="164" fontId="38" fillId="0" borderId="0" xfId="23" applyFont="1" applyFill="1" applyAlignment="1">
      <alignment horizontal="center"/>
    </xf>
    <xf numFmtId="178" fontId="37" fillId="0" borderId="0" xfId="1085" applyNumberFormat="1" applyFont="1" applyFill="1" applyBorder="1" applyAlignment="1">
      <alignment horizontal="center"/>
    </xf>
    <xf numFmtId="0" fontId="41" fillId="0" borderId="10" xfId="1063" applyFont="1" applyBorder="1"/>
    <xf numFmtId="164" fontId="38" fillId="0" borderId="0" xfId="23" applyNumberFormat="1" applyFont="1" applyFill="1" applyBorder="1" applyAlignment="1"/>
    <xf numFmtId="37" fontId="37" fillId="0" borderId="0" xfId="7" applyNumberFormat="1" applyFont="1" applyFill="1" applyBorder="1" applyAlignment="1">
      <alignment horizontal="center"/>
    </xf>
    <xf numFmtId="37" fontId="37" fillId="0" borderId="10" xfId="7" applyNumberFormat="1" applyFont="1" applyFill="1" applyBorder="1" applyAlignment="1">
      <alignment horizontal="center"/>
    </xf>
    <xf numFmtId="164" fontId="37" fillId="0" borderId="0" xfId="9" applyFont="1" applyFill="1"/>
    <xf numFmtId="167" fontId="37" fillId="0" borderId="0" xfId="3" applyNumberFormat="1" applyFont="1" applyFill="1"/>
    <xf numFmtId="37" fontId="37" fillId="0" borderId="0" xfId="7" applyNumberFormat="1" applyFont="1" applyFill="1" applyAlignment="1">
      <alignment horizontal="center"/>
    </xf>
    <xf numFmtId="168" fontId="37" fillId="0" borderId="0" xfId="1" applyNumberFormat="1" applyFont="1" applyFill="1" applyAlignment="1">
      <alignment horizontal="center"/>
    </xf>
    <xf numFmtId="43" fontId="37" fillId="0" borderId="10" xfId="1" quotePrefix="1" applyFont="1" applyFill="1" applyBorder="1" applyAlignment="1">
      <alignment horizontal="center"/>
    </xf>
    <xf numFmtId="168" fontId="37" fillId="0" borderId="10" xfId="1" quotePrefix="1" applyNumberFormat="1" applyFont="1" applyFill="1" applyBorder="1" applyAlignment="1">
      <alignment horizontal="center"/>
    </xf>
    <xf numFmtId="37" fontId="37" fillId="0" borderId="0" xfId="7" applyNumberFormat="1" applyFont="1" applyFill="1" applyBorder="1"/>
    <xf numFmtId="37" fontId="37" fillId="0" borderId="0" xfId="7" applyNumberFormat="1" applyFont="1" applyFill="1"/>
    <xf numFmtId="178" fontId="38" fillId="0" borderId="11" xfId="1085" applyNumberFormat="1" applyFont="1" applyFill="1" applyBorder="1"/>
    <xf numFmtId="164" fontId="38" fillId="0" borderId="10" xfId="22" applyNumberFormat="1" applyFont="1" applyFill="1" applyBorder="1"/>
    <xf numFmtId="178" fontId="38" fillId="0" borderId="10" xfId="1085" applyNumberFormat="1" applyFont="1" applyFill="1" applyBorder="1"/>
    <xf numFmtId="178" fontId="37" fillId="0" borderId="0" xfId="1085" applyNumberFormat="1" applyFont="1" applyFill="1"/>
    <xf numFmtId="178" fontId="37" fillId="0" borderId="0" xfId="1085" applyNumberFormat="1" applyFont="1" applyFill="1" applyAlignment="1">
      <alignment horizontal="center"/>
    </xf>
    <xf numFmtId="37" fontId="37" fillId="0" borderId="10" xfId="3" applyNumberFormat="1" applyFont="1" applyFill="1" applyBorder="1"/>
    <xf numFmtId="37" fontId="38" fillId="0" borderId="10" xfId="3" applyNumberFormat="1" applyFont="1" applyFill="1" applyBorder="1"/>
    <xf numFmtId="0" fontId="38" fillId="0" borderId="10" xfId="24" applyNumberFormat="1" applyFont="1" applyFill="1" applyBorder="1"/>
    <xf numFmtId="164" fontId="38" fillId="0" borderId="10" xfId="20" applyFont="1" applyFill="1" applyBorder="1" applyAlignment="1">
      <alignment horizontal="center"/>
    </xf>
    <xf numFmtId="0" fontId="4" fillId="0" borderId="0" xfId="1092" applyFont="1" applyFill="1" applyAlignment="1">
      <alignment horizontal="center"/>
    </xf>
    <xf numFmtId="0" fontId="4" fillId="0" borderId="0" xfId="1092" applyFont="1" applyFill="1"/>
    <xf numFmtId="14" fontId="4" fillId="0" borderId="0" xfId="1092" applyNumberFormat="1" applyFont="1" applyFill="1" applyAlignment="1">
      <alignment horizontal="center"/>
    </xf>
    <xf numFmtId="168" fontId="69" fillId="0" borderId="0" xfId="1093" applyNumberFormat="1" applyFont="1" applyFill="1" applyAlignment="1">
      <alignment horizontal="right"/>
    </xf>
    <xf numFmtId="168" fontId="69" fillId="0" borderId="0" xfId="1" applyNumberFormat="1" applyFont="1" applyFill="1" applyAlignment="1">
      <alignment horizontal="right"/>
    </xf>
    <xf numFmtId="0" fontId="89" fillId="0" borderId="10" xfId="1101" applyFont="1" applyFill="1" applyBorder="1" applyAlignment="1">
      <alignment horizontal="center"/>
    </xf>
    <xf numFmtId="0" fontId="90" fillId="0" borderId="0" xfId="1101" applyFont="1" applyFill="1"/>
    <xf numFmtId="0" fontId="89" fillId="0" borderId="0" xfId="1101" applyFont="1" applyFill="1" applyAlignment="1">
      <alignment horizontal="left"/>
    </xf>
    <xf numFmtId="3" fontId="90" fillId="0" borderId="0" xfId="1101" applyNumberFormat="1" applyFont="1" applyFill="1" applyAlignment="1">
      <alignment horizontal="right"/>
    </xf>
    <xf numFmtId="180" fontId="90" fillId="0" borderId="0" xfId="1101" applyNumberFormat="1" applyFont="1" applyFill="1" applyAlignment="1">
      <alignment horizontal="right"/>
    </xf>
    <xf numFmtId="4" fontId="90" fillId="0" borderId="0" xfId="1101" applyNumberFormat="1" applyFont="1" applyFill="1" applyAlignment="1">
      <alignment horizontal="right"/>
    </xf>
    <xf numFmtId="0" fontId="75" fillId="0" borderId="27" xfId="1097" applyFont="1" applyFill="1" applyBorder="1"/>
    <xf numFmtId="168" fontId="77" fillId="0" borderId="28" xfId="1099" applyNumberFormat="1" applyFont="1" applyFill="1" applyBorder="1"/>
    <xf numFmtId="0" fontId="75" fillId="0" borderId="28" xfId="1097" applyFont="1" applyFill="1" applyBorder="1"/>
    <xf numFmtId="0" fontId="75" fillId="0" borderId="29" xfId="1097" applyFont="1" applyFill="1" applyBorder="1"/>
    <xf numFmtId="0" fontId="75" fillId="0" borderId="30" xfId="1097" applyFont="1" applyFill="1" applyBorder="1"/>
    <xf numFmtId="10" fontId="77" fillId="0" borderId="0" xfId="1100" applyNumberFormat="1" applyFont="1" applyFill="1"/>
    <xf numFmtId="0" fontId="75" fillId="0" borderId="0" xfId="1097" applyFont="1" applyFill="1"/>
    <xf numFmtId="0" fontId="75" fillId="0" borderId="31" xfId="1097" applyFont="1" applyFill="1" applyBorder="1"/>
    <xf numFmtId="168" fontId="77" fillId="0" borderId="0" xfId="1099" applyNumberFormat="1" applyFont="1" applyFill="1"/>
    <xf numFmtId="4" fontId="92" fillId="0" borderId="0" xfId="1101" applyNumberFormat="1" applyFont="1" applyFill="1" applyAlignment="1">
      <alignment horizontal="right"/>
    </xf>
    <xf numFmtId="0" fontId="75" fillId="0" borderId="32" xfId="1097" applyFont="1" applyFill="1" applyBorder="1"/>
    <xf numFmtId="10" fontId="77" fillId="0" borderId="33" xfId="1100" applyNumberFormat="1" applyFont="1" applyFill="1" applyBorder="1"/>
    <xf numFmtId="0" fontId="75" fillId="0" borderId="33" xfId="1097" applyFont="1" applyFill="1" applyBorder="1"/>
    <xf numFmtId="0" fontId="75" fillId="0" borderId="34" xfId="1097" applyFont="1" applyFill="1" applyBorder="1"/>
    <xf numFmtId="181" fontId="90" fillId="0" borderId="0" xfId="1101" applyNumberFormat="1" applyFont="1" applyFill="1" applyAlignment="1">
      <alignment horizontal="right"/>
    </xf>
    <xf numFmtId="4" fontId="90" fillId="0" borderId="0" xfId="1101" quotePrefix="1" applyNumberFormat="1" applyFont="1" applyFill="1" applyAlignment="1">
      <alignment horizontal="right"/>
    </xf>
    <xf numFmtId="1" fontId="79" fillId="0" borderId="3" xfId="1087" applyNumberFormat="1" applyFont="1" applyFill="1" applyAlignment="1" applyProtection="1">
      <alignment horizontal="center"/>
      <protection locked="0"/>
    </xf>
    <xf numFmtId="1" fontId="80" fillId="0" borderId="25" xfId="1" applyNumberFormat="1" applyFont="1" applyFill="1" applyBorder="1" applyAlignment="1">
      <alignment horizontal="center"/>
    </xf>
    <xf numFmtId="1" fontId="80" fillId="0" borderId="25" xfId="801" applyNumberFormat="1" applyFont="1" applyFill="1" applyBorder="1" applyAlignment="1">
      <alignment horizontal="center"/>
    </xf>
    <xf numFmtId="1" fontId="80" fillId="57" borderId="25" xfId="801" applyNumberFormat="1" applyFont="1" applyFill="1" applyBorder="1" applyAlignment="1">
      <alignment horizontal="center"/>
    </xf>
    <xf numFmtId="1" fontId="0" fillId="0" borderId="0" xfId="0" applyNumberFormat="1" applyFill="1" applyAlignment="1">
      <alignment horizontal="center"/>
    </xf>
    <xf numFmtId="14" fontId="79" fillId="0" borderId="3" xfId="1087" applyNumberFormat="1" applyFont="1" applyFill="1" applyAlignment="1" applyProtection="1">
      <alignment horizontal="center"/>
      <protection locked="0"/>
    </xf>
    <xf numFmtId="14" fontId="80" fillId="0" borderId="25" xfId="801" applyNumberFormat="1" applyFont="1" applyFill="1" applyBorder="1" applyAlignment="1">
      <alignment horizontal="center"/>
    </xf>
    <xf numFmtId="14" fontId="80" fillId="57" borderId="25" xfId="801" applyNumberFormat="1" applyFont="1" applyFill="1" applyBorder="1" applyAlignment="1">
      <alignment horizontal="center"/>
    </xf>
    <xf numFmtId="14" fontId="0" fillId="0" borderId="0" xfId="0" applyNumberFormat="1" applyFill="1" applyAlignment="1">
      <alignment horizontal="center"/>
    </xf>
    <xf numFmtId="43" fontId="85" fillId="0" borderId="13" xfId="1" applyNumberFormat="1" applyFont="1" applyFill="1" applyBorder="1" applyAlignment="1">
      <alignment horizontal="right"/>
    </xf>
    <xf numFmtId="43" fontId="85" fillId="56" borderId="13" xfId="1" applyNumberFormat="1" applyFont="1" applyFill="1" applyBorder="1" applyAlignment="1">
      <alignment horizontal="right" vertical="top"/>
    </xf>
    <xf numFmtId="43" fontId="85" fillId="0" borderId="13" xfId="1" applyNumberFormat="1" applyFont="1" applyFill="1" applyBorder="1"/>
    <xf numFmtId="43" fontId="85" fillId="0" borderId="0" xfId="1" applyNumberFormat="1" applyFont="1"/>
    <xf numFmtId="43" fontId="85" fillId="0" borderId="0" xfId="1" applyNumberFormat="1" applyFont="1" applyAlignment="1">
      <alignment horizontal="right"/>
    </xf>
    <xf numFmtId="168" fontId="85" fillId="0" borderId="13" xfId="1" applyNumberFormat="1" applyFont="1" applyFill="1" applyBorder="1" applyAlignment="1">
      <alignment horizontal="left" vertical="top"/>
    </xf>
    <xf numFmtId="164" fontId="64" fillId="0" borderId="0" xfId="0" applyFont="1" applyFill="1"/>
    <xf numFmtId="0" fontId="90" fillId="0" borderId="0" xfId="1101" applyFont="1" applyFill="1"/>
    <xf numFmtId="43" fontId="1" fillId="0" borderId="0" xfId="1" applyNumberFormat="1" applyFont="1" applyFill="1" applyAlignment="1"/>
    <xf numFmtId="0" fontId="1" fillId="0" borderId="0" xfId="1072" applyFont="1" applyFill="1" applyAlignment="1">
      <alignment horizontal="center"/>
    </xf>
    <xf numFmtId="0" fontId="1" fillId="0" borderId="0" xfId="1072" applyFont="1" applyFill="1"/>
    <xf numFmtId="0" fontId="1" fillId="0" borderId="0" xfId="1072" applyFont="1" applyFill="1" applyAlignment="1">
      <alignment horizontal="left"/>
    </xf>
    <xf numFmtId="168" fontId="1" fillId="0" borderId="0" xfId="1" applyNumberFormat="1" applyFont="1" applyFill="1"/>
    <xf numFmtId="0" fontId="1" fillId="0" borderId="0" xfId="1092" applyFont="1" applyFill="1" applyAlignment="1">
      <alignment horizontal="center"/>
    </xf>
    <xf numFmtId="0" fontId="1" fillId="0" borderId="0" xfId="1092" applyFont="1" applyFill="1"/>
    <xf numFmtId="14" fontId="1" fillId="0" borderId="0" xfId="1092" applyNumberFormat="1" applyFont="1" applyFill="1" applyAlignment="1">
      <alignment horizontal="center"/>
    </xf>
    <xf numFmtId="0" fontId="1" fillId="0" borderId="0" xfId="1092" applyNumberFormat="1" applyFont="1" applyFill="1" applyAlignment="1">
      <alignment horizontal="center"/>
    </xf>
    <xf numFmtId="14" fontId="1" fillId="0" borderId="0" xfId="1092" applyNumberFormat="1" applyFont="1" applyFill="1"/>
    <xf numFmtId="0" fontId="1" fillId="0" borderId="0" xfId="1097" applyFont="1"/>
    <xf numFmtId="0" fontId="1" fillId="0" borderId="0" xfId="1097" applyFont="1" applyAlignment="1">
      <alignment horizontal="right"/>
    </xf>
    <xf numFmtId="164" fontId="70" fillId="0" borderId="0" xfId="0" applyFont="1" applyAlignment="1">
      <alignment horizontal="center"/>
    </xf>
    <xf numFmtId="168" fontId="80" fillId="0" borderId="25" xfId="1" applyNumberFormat="1" applyFont="1" applyFill="1" applyBorder="1" applyAlignment="1">
      <alignment horizontal="left"/>
    </xf>
    <xf numFmtId="168" fontId="80" fillId="57" borderId="25" xfId="1" applyNumberFormat="1" applyFont="1" applyFill="1" applyBorder="1" applyAlignment="1">
      <alignment horizontal="left"/>
    </xf>
    <xf numFmtId="0" fontId="79" fillId="0" borderId="3" xfId="1087" applyFont="1" applyFill="1" applyAlignment="1" applyProtection="1">
      <alignment horizontal="right"/>
      <protection locked="0"/>
    </xf>
    <xf numFmtId="168" fontId="80" fillId="0" borderId="25" xfId="1" applyNumberFormat="1" applyFont="1" applyFill="1" applyBorder="1" applyAlignment="1">
      <alignment horizontal="right"/>
    </xf>
    <xf numFmtId="168" fontId="80" fillId="57" borderId="25" xfId="1" applyNumberFormat="1" applyFont="1" applyFill="1" applyBorder="1" applyAlignment="1">
      <alignment horizontal="right"/>
    </xf>
    <xf numFmtId="164" fontId="0" fillId="0" borderId="0" xfId="0" applyFill="1" applyAlignment="1">
      <alignment horizontal="right"/>
    </xf>
    <xf numFmtId="164" fontId="70" fillId="0" borderId="0" xfId="0" applyFont="1" applyAlignment="1">
      <alignment horizontal="center"/>
    </xf>
    <xf numFmtId="0" fontId="90" fillId="0" borderId="0" xfId="1101" applyFont="1" applyFill="1" applyAlignment="1"/>
    <xf numFmtId="164" fontId="64" fillId="0" borderId="0" xfId="0" applyFont="1" applyFill="1" applyAlignment="1"/>
    <xf numFmtId="164" fontId="0" fillId="0" borderId="0" xfId="0" applyFill="1"/>
  </cellXfs>
  <cellStyles count="1105">
    <cellStyle name="########" xfId="28" xr:uid="{00000000-0005-0000-0000-000000000000}"/>
    <cellStyle name="######## 2" xfId="29" xr:uid="{00000000-0005-0000-0000-000001000000}"/>
    <cellStyle name="######## 3" xfId="30" xr:uid="{00000000-0005-0000-0000-000002000000}"/>
    <cellStyle name="######## 4" xfId="31" xr:uid="{00000000-0005-0000-0000-000003000000}"/>
    <cellStyle name="######## 5" xfId="32" xr:uid="{00000000-0005-0000-0000-000004000000}"/>
    <cellStyle name="20% - Accent1 2" xfId="33" xr:uid="{00000000-0005-0000-0000-000005000000}"/>
    <cellStyle name="20% - Accent1 2 2" xfId="34" xr:uid="{00000000-0005-0000-0000-000006000000}"/>
    <cellStyle name="20% - Accent1 2 3" xfId="35" xr:uid="{00000000-0005-0000-0000-000007000000}"/>
    <cellStyle name="20% - Accent1 2 4" xfId="36" xr:uid="{00000000-0005-0000-0000-000008000000}"/>
    <cellStyle name="20% - Accent1 3" xfId="37" xr:uid="{00000000-0005-0000-0000-000009000000}"/>
    <cellStyle name="20% - Accent1 3 2" xfId="38" xr:uid="{00000000-0005-0000-0000-00000A000000}"/>
    <cellStyle name="20% - Accent1 3 3" xfId="39" xr:uid="{00000000-0005-0000-0000-00000B000000}"/>
    <cellStyle name="20% - Accent1 3 4" xfId="40" xr:uid="{00000000-0005-0000-0000-00000C000000}"/>
    <cellStyle name="20% - Accent1 4" xfId="41" xr:uid="{00000000-0005-0000-0000-00000D000000}"/>
    <cellStyle name="20% - Accent1 4 2" xfId="42" xr:uid="{00000000-0005-0000-0000-00000E000000}"/>
    <cellStyle name="20% - Accent1 4 3" xfId="43" xr:uid="{00000000-0005-0000-0000-00000F000000}"/>
    <cellStyle name="20% - Accent1 4 4" xfId="44" xr:uid="{00000000-0005-0000-0000-000010000000}"/>
    <cellStyle name="20% - Accent1 5" xfId="45" xr:uid="{00000000-0005-0000-0000-000011000000}"/>
    <cellStyle name="20% - Accent1 6" xfId="46" xr:uid="{00000000-0005-0000-0000-000012000000}"/>
    <cellStyle name="20% - Accent1 7" xfId="47" xr:uid="{00000000-0005-0000-0000-000013000000}"/>
    <cellStyle name="20% - Accent2 2" xfId="48" xr:uid="{00000000-0005-0000-0000-000014000000}"/>
    <cellStyle name="20% - Accent2 2 2" xfId="49" xr:uid="{00000000-0005-0000-0000-000015000000}"/>
    <cellStyle name="20% - Accent2 2 3" xfId="50" xr:uid="{00000000-0005-0000-0000-000016000000}"/>
    <cellStyle name="20% - Accent2 2 4" xfId="51" xr:uid="{00000000-0005-0000-0000-000017000000}"/>
    <cellStyle name="20% - Accent2 3" xfId="52" xr:uid="{00000000-0005-0000-0000-000018000000}"/>
    <cellStyle name="20% - Accent2 3 2" xfId="53" xr:uid="{00000000-0005-0000-0000-000019000000}"/>
    <cellStyle name="20% - Accent2 3 3" xfId="54" xr:uid="{00000000-0005-0000-0000-00001A000000}"/>
    <cellStyle name="20% - Accent2 3 4" xfId="55" xr:uid="{00000000-0005-0000-0000-00001B000000}"/>
    <cellStyle name="20% - Accent2 4" xfId="56" xr:uid="{00000000-0005-0000-0000-00001C000000}"/>
    <cellStyle name="20% - Accent2 4 2" xfId="57" xr:uid="{00000000-0005-0000-0000-00001D000000}"/>
    <cellStyle name="20% - Accent2 4 3" xfId="58" xr:uid="{00000000-0005-0000-0000-00001E000000}"/>
    <cellStyle name="20% - Accent2 4 4" xfId="59" xr:uid="{00000000-0005-0000-0000-00001F000000}"/>
    <cellStyle name="20% - Accent2 5" xfId="60" xr:uid="{00000000-0005-0000-0000-000020000000}"/>
    <cellStyle name="20% - Accent2 6" xfId="61" xr:uid="{00000000-0005-0000-0000-000021000000}"/>
    <cellStyle name="20% - Accent2 7" xfId="62" xr:uid="{00000000-0005-0000-0000-000022000000}"/>
    <cellStyle name="20% - Accent3 2" xfId="63" xr:uid="{00000000-0005-0000-0000-000023000000}"/>
    <cellStyle name="20% - Accent3 2 2" xfId="64" xr:uid="{00000000-0005-0000-0000-000024000000}"/>
    <cellStyle name="20% - Accent3 2 3" xfId="65" xr:uid="{00000000-0005-0000-0000-000025000000}"/>
    <cellStyle name="20% - Accent3 2 4" xfId="66" xr:uid="{00000000-0005-0000-0000-000026000000}"/>
    <cellStyle name="20% - Accent3 3" xfId="67" xr:uid="{00000000-0005-0000-0000-000027000000}"/>
    <cellStyle name="20% - Accent3 3 2" xfId="68" xr:uid="{00000000-0005-0000-0000-000028000000}"/>
    <cellStyle name="20% - Accent3 3 3" xfId="69" xr:uid="{00000000-0005-0000-0000-000029000000}"/>
    <cellStyle name="20% - Accent3 3 4" xfId="70" xr:uid="{00000000-0005-0000-0000-00002A000000}"/>
    <cellStyle name="20% - Accent3 4" xfId="71" xr:uid="{00000000-0005-0000-0000-00002B000000}"/>
    <cellStyle name="20% - Accent3 4 2" xfId="72" xr:uid="{00000000-0005-0000-0000-00002C000000}"/>
    <cellStyle name="20% - Accent3 4 3" xfId="73" xr:uid="{00000000-0005-0000-0000-00002D000000}"/>
    <cellStyle name="20% - Accent3 4 4" xfId="74" xr:uid="{00000000-0005-0000-0000-00002E000000}"/>
    <cellStyle name="20% - Accent3 5" xfId="75" xr:uid="{00000000-0005-0000-0000-00002F000000}"/>
    <cellStyle name="20% - Accent3 6" xfId="76" xr:uid="{00000000-0005-0000-0000-000030000000}"/>
    <cellStyle name="20% - Accent3 7" xfId="77" xr:uid="{00000000-0005-0000-0000-000031000000}"/>
    <cellStyle name="20% - Accent4 2" xfId="78" xr:uid="{00000000-0005-0000-0000-000032000000}"/>
    <cellStyle name="20% - Accent4 2 2" xfId="79" xr:uid="{00000000-0005-0000-0000-000033000000}"/>
    <cellStyle name="20% - Accent4 2 3" xfId="80" xr:uid="{00000000-0005-0000-0000-000034000000}"/>
    <cellStyle name="20% - Accent4 2 4" xfId="81" xr:uid="{00000000-0005-0000-0000-000035000000}"/>
    <cellStyle name="20% - Accent4 3" xfId="82" xr:uid="{00000000-0005-0000-0000-000036000000}"/>
    <cellStyle name="20% - Accent4 3 2" xfId="83" xr:uid="{00000000-0005-0000-0000-000037000000}"/>
    <cellStyle name="20% - Accent4 3 3" xfId="84" xr:uid="{00000000-0005-0000-0000-000038000000}"/>
    <cellStyle name="20% - Accent4 3 4" xfId="85" xr:uid="{00000000-0005-0000-0000-000039000000}"/>
    <cellStyle name="20% - Accent4 4" xfId="86" xr:uid="{00000000-0005-0000-0000-00003A000000}"/>
    <cellStyle name="20% - Accent4 4 2" xfId="87" xr:uid="{00000000-0005-0000-0000-00003B000000}"/>
    <cellStyle name="20% - Accent4 4 3" xfId="88" xr:uid="{00000000-0005-0000-0000-00003C000000}"/>
    <cellStyle name="20% - Accent4 4 4" xfId="89" xr:uid="{00000000-0005-0000-0000-00003D000000}"/>
    <cellStyle name="20% - Accent4 5" xfId="90" xr:uid="{00000000-0005-0000-0000-00003E000000}"/>
    <cellStyle name="20% - Accent4 6" xfId="91" xr:uid="{00000000-0005-0000-0000-00003F000000}"/>
    <cellStyle name="20% - Accent4 7" xfId="92" xr:uid="{00000000-0005-0000-0000-000040000000}"/>
    <cellStyle name="20% - Accent5 2" xfId="93" xr:uid="{00000000-0005-0000-0000-000042000000}"/>
    <cellStyle name="20% - Accent5 2 2" xfId="94" xr:uid="{00000000-0005-0000-0000-000043000000}"/>
    <cellStyle name="20% - Accent5 2 3" xfId="95" xr:uid="{00000000-0005-0000-0000-000044000000}"/>
    <cellStyle name="20% - Accent5 2 4" xfId="96" xr:uid="{00000000-0005-0000-0000-000045000000}"/>
    <cellStyle name="20% - Accent5 3" xfId="97" xr:uid="{00000000-0005-0000-0000-000046000000}"/>
    <cellStyle name="20% - Accent5 3 2" xfId="98" xr:uid="{00000000-0005-0000-0000-000047000000}"/>
    <cellStyle name="20% - Accent5 3 3" xfId="99" xr:uid="{00000000-0005-0000-0000-000048000000}"/>
    <cellStyle name="20% - Accent5 3 4" xfId="100" xr:uid="{00000000-0005-0000-0000-000049000000}"/>
    <cellStyle name="20% - Accent5 4" xfId="101" xr:uid="{00000000-0005-0000-0000-00004A000000}"/>
    <cellStyle name="20% - Accent5 4 2" xfId="102" xr:uid="{00000000-0005-0000-0000-00004B000000}"/>
    <cellStyle name="20% - Accent5 4 3" xfId="103" xr:uid="{00000000-0005-0000-0000-00004C000000}"/>
    <cellStyle name="20% - Accent5 4 4" xfId="104" xr:uid="{00000000-0005-0000-0000-00004D000000}"/>
    <cellStyle name="20% - Accent5 5" xfId="105" xr:uid="{00000000-0005-0000-0000-00004E000000}"/>
    <cellStyle name="20% - Accent5 6" xfId="106" xr:uid="{00000000-0005-0000-0000-00004F000000}"/>
    <cellStyle name="20% - Accent5 7" xfId="107" xr:uid="{00000000-0005-0000-0000-000050000000}"/>
    <cellStyle name="20% - Accent6 2" xfId="108" xr:uid="{00000000-0005-0000-0000-000051000000}"/>
    <cellStyle name="20% - Accent6 2 2" xfId="109" xr:uid="{00000000-0005-0000-0000-000052000000}"/>
    <cellStyle name="20% - Accent6 2 3" xfId="110" xr:uid="{00000000-0005-0000-0000-000053000000}"/>
    <cellStyle name="20% - Accent6 2 4" xfId="111" xr:uid="{00000000-0005-0000-0000-000054000000}"/>
    <cellStyle name="20% - Accent6 3" xfId="112" xr:uid="{00000000-0005-0000-0000-000055000000}"/>
    <cellStyle name="20% - Accent6 3 2" xfId="113" xr:uid="{00000000-0005-0000-0000-000056000000}"/>
    <cellStyle name="20% - Accent6 3 3" xfId="114" xr:uid="{00000000-0005-0000-0000-000057000000}"/>
    <cellStyle name="20% - Accent6 3 4" xfId="115" xr:uid="{00000000-0005-0000-0000-000058000000}"/>
    <cellStyle name="20% - Accent6 4" xfId="116" xr:uid="{00000000-0005-0000-0000-000059000000}"/>
    <cellStyle name="20% - Accent6 4 2" xfId="117" xr:uid="{00000000-0005-0000-0000-00005A000000}"/>
    <cellStyle name="20% - Accent6 4 3" xfId="118" xr:uid="{00000000-0005-0000-0000-00005B000000}"/>
    <cellStyle name="20% - Accent6 4 4" xfId="119" xr:uid="{00000000-0005-0000-0000-00005C000000}"/>
    <cellStyle name="20% - Accent6 5" xfId="120" xr:uid="{00000000-0005-0000-0000-00005D000000}"/>
    <cellStyle name="20% - Accent6 6" xfId="121" xr:uid="{00000000-0005-0000-0000-00005E000000}"/>
    <cellStyle name="20% - Accent6 7" xfId="122" xr:uid="{00000000-0005-0000-0000-00005F000000}"/>
    <cellStyle name="40% - Accent1 2" xfId="123" xr:uid="{00000000-0005-0000-0000-000060000000}"/>
    <cellStyle name="40% - Accent1 2 2" xfId="124" xr:uid="{00000000-0005-0000-0000-000061000000}"/>
    <cellStyle name="40% - Accent1 2 3" xfId="125" xr:uid="{00000000-0005-0000-0000-000062000000}"/>
    <cellStyle name="40% - Accent1 2 4" xfId="126" xr:uid="{00000000-0005-0000-0000-000063000000}"/>
    <cellStyle name="40% - Accent1 3" xfId="127" xr:uid="{00000000-0005-0000-0000-000064000000}"/>
    <cellStyle name="40% - Accent1 3 2" xfId="128" xr:uid="{00000000-0005-0000-0000-000065000000}"/>
    <cellStyle name="40% - Accent1 3 3" xfId="129" xr:uid="{00000000-0005-0000-0000-000066000000}"/>
    <cellStyle name="40% - Accent1 3 4" xfId="130" xr:uid="{00000000-0005-0000-0000-000067000000}"/>
    <cellStyle name="40% - Accent1 4" xfId="131" xr:uid="{00000000-0005-0000-0000-000068000000}"/>
    <cellStyle name="40% - Accent1 4 2" xfId="132" xr:uid="{00000000-0005-0000-0000-000069000000}"/>
    <cellStyle name="40% - Accent1 4 3" xfId="133" xr:uid="{00000000-0005-0000-0000-00006A000000}"/>
    <cellStyle name="40% - Accent1 4 4" xfId="134" xr:uid="{00000000-0005-0000-0000-00006B000000}"/>
    <cellStyle name="40% - Accent1 5" xfId="135" xr:uid="{00000000-0005-0000-0000-00006C000000}"/>
    <cellStyle name="40% - Accent1 6" xfId="136" xr:uid="{00000000-0005-0000-0000-00006D000000}"/>
    <cellStyle name="40% - Accent1 7" xfId="137" xr:uid="{00000000-0005-0000-0000-00006E000000}"/>
    <cellStyle name="40% - Accent2 2" xfId="138" xr:uid="{00000000-0005-0000-0000-00006F000000}"/>
    <cellStyle name="40% - Accent2 2 2" xfId="139" xr:uid="{00000000-0005-0000-0000-000070000000}"/>
    <cellStyle name="40% - Accent2 2 3" xfId="140" xr:uid="{00000000-0005-0000-0000-000071000000}"/>
    <cellStyle name="40% - Accent2 2 4" xfId="141" xr:uid="{00000000-0005-0000-0000-000072000000}"/>
    <cellStyle name="40% - Accent2 3" xfId="142" xr:uid="{00000000-0005-0000-0000-000073000000}"/>
    <cellStyle name="40% - Accent2 3 2" xfId="143" xr:uid="{00000000-0005-0000-0000-000074000000}"/>
    <cellStyle name="40% - Accent2 3 3" xfId="144" xr:uid="{00000000-0005-0000-0000-000075000000}"/>
    <cellStyle name="40% - Accent2 3 4" xfId="145" xr:uid="{00000000-0005-0000-0000-000076000000}"/>
    <cellStyle name="40% - Accent2 4" xfId="146" xr:uid="{00000000-0005-0000-0000-000077000000}"/>
    <cellStyle name="40% - Accent2 4 2" xfId="147" xr:uid="{00000000-0005-0000-0000-000078000000}"/>
    <cellStyle name="40% - Accent2 4 3" xfId="148" xr:uid="{00000000-0005-0000-0000-000079000000}"/>
    <cellStyle name="40% - Accent2 4 4" xfId="149" xr:uid="{00000000-0005-0000-0000-00007A000000}"/>
    <cellStyle name="40% - Accent2 5" xfId="150" xr:uid="{00000000-0005-0000-0000-00007B000000}"/>
    <cellStyle name="40% - Accent2 6" xfId="151" xr:uid="{00000000-0005-0000-0000-00007C000000}"/>
    <cellStyle name="40% - Accent2 7" xfId="152" xr:uid="{00000000-0005-0000-0000-00007D000000}"/>
    <cellStyle name="40% - Accent3 2" xfId="153" xr:uid="{00000000-0005-0000-0000-00007E000000}"/>
    <cellStyle name="40% - Accent3 2 2" xfId="154" xr:uid="{00000000-0005-0000-0000-00007F000000}"/>
    <cellStyle name="40% - Accent3 2 3" xfId="155" xr:uid="{00000000-0005-0000-0000-000080000000}"/>
    <cellStyle name="40% - Accent3 2 4" xfId="156" xr:uid="{00000000-0005-0000-0000-000081000000}"/>
    <cellStyle name="40% - Accent3 3" xfId="157" xr:uid="{00000000-0005-0000-0000-000082000000}"/>
    <cellStyle name="40% - Accent3 3 2" xfId="158" xr:uid="{00000000-0005-0000-0000-000083000000}"/>
    <cellStyle name="40% - Accent3 3 3" xfId="159" xr:uid="{00000000-0005-0000-0000-000084000000}"/>
    <cellStyle name="40% - Accent3 3 4" xfId="160" xr:uid="{00000000-0005-0000-0000-000085000000}"/>
    <cellStyle name="40% - Accent3 4" xfId="161" xr:uid="{00000000-0005-0000-0000-000086000000}"/>
    <cellStyle name="40% - Accent3 4 2" xfId="162" xr:uid="{00000000-0005-0000-0000-000087000000}"/>
    <cellStyle name="40% - Accent3 4 3" xfId="163" xr:uid="{00000000-0005-0000-0000-000088000000}"/>
    <cellStyle name="40% - Accent3 4 4" xfId="164" xr:uid="{00000000-0005-0000-0000-000089000000}"/>
    <cellStyle name="40% - Accent3 5" xfId="165" xr:uid="{00000000-0005-0000-0000-00008A000000}"/>
    <cellStyle name="40% - Accent3 6" xfId="166" xr:uid="{00000000-0005-0000-0000-00008B000000}"/>
    <cellStyle name="40% - Accent3 7" xfId="167" xr:uid="{00000000-0005-0000-0000-00008C000000}"/>
    <cellStyle name="40% - Accent4 2" xfId="168" xr:uid="{00000000-0005-0000-0000-00008D000000}"/>
    <cellStyle name="40% - Accent4 2 2" xfId="169" xr:uid="{00000000-0005-0000-0000-00008E000000}"/>
    <cellStyle name="40% - Accent4 2 3" xfId="170" xr:uid="{00000000-0005-0000-0000-00008F000000}"/>
    <cellStyle name="40% - Accent4 2 4" xfId="171" xr:uid="{00000000-0005-0000-0000-000090000000}"/>
    <cellStyle name="40% - Accent4 3" xfId="172" xr:uid="{00000000-0005-0000-0000-000091000000}"/>
    <cellStyle name="40% - Accent4 3 2" xfId="173" xr:uid="{00000000-0005-0000-0000-000092000000}"/>
    <cellStyle name="40% - Accent4 3 3" xfId="174" xr:uid="{00000000-0005-0000-0000-000093000000}"/>
    <cellStyle name="40% - Accent4 3 4" xfId="175" xr:uid="{00000000-0005-0000-0000-000094000000}"/>
    <cellStyle name="40% - Accent4 4" xfId="176" xr:uid="{00000000-0005-0000-0000-000095000000}"/>
    <cellStyle name="40% - Accent4 4 2" xfId="177" xr:uid="{00000000-0005-0000-0000-000096000000}"/>
    <cellStyle name="40% - Accent4 4 3" xfId="178" xr:uid="{00000000-0005-0000-0000-000097000000}"/>
    <cellStyle name="40% - Accent4 4 4" xfId="179" xr:uid="{00000000-0005-0000-0000-000098000000}"/>
    <cellStyle name="40% - Accent4 5" xfId="180" xr:uid="{00000000-0005-0000-0000-000099000000}"/>
    <cellStyle name="40% - Accent4 6" xfId="181" xr:uid="{00000000-0005-0000-0000-00009A000000}"/>
    <cellStyle name="40% - Accent4 7" xfId="182" xr:uid="{00000000-0005-0000-0000-00009B000000}"/>
    <cellStyle name="40% - Accent5 2" xfId="183" xr:uid="{00000000-0005-0000-0000-00009C000000}"/>
    <cellStyle name="40% - Accent5 2 2" xfId="184" xr:uid="{00000000-0005-0000-0000-00009D000000}"/>
    <cellStyle name="40% - Accent5 2 3" xfId="185" xr:uid="{00000000-0005-0000-0000-00009E000000}"/>
    <cellStyle name="40% - Accent5 2 4" xfId="186" xr:uid="{00000000-0005-0000-0000-00009F000000}"/>
    <cellStyle name="40% - Accent5 3" xfId="187" xr:uid="{00000000-0005-0000-0000-0000A0000000}"/>
    <cellStyle name="40% - Accent5 3 2" xfId="188" xr:uid="{00000000-0005-0000-0000-0000A1000000}"/>
    <cellStyle name="40% - Accent5 3 3" xfId="189" xr:uid="{00000000-0005-0000-0000-0000A2000000}"/>
    <cellStyle name="40% - Accent5 3 4" xfId="190" xr:uid="{00000000-0005-0000-0000-0000A3000000}"/>
    <cellStyle name="40% - Accent5 4" xfId="191" xr:uid="{00000000-0005-0000-0000-0000A4000000}"/>
    <cellStyle name="40% - Accent5 4 2" xfId="192" xr:uid="{00000000-0005-0000-0000-0000A5000000}"/>
    <cellStyle name="40% - Accent5 4 3" xfId="193" xr:uid="{00000000-0005-0000-0000-0000A6000000}"/>
    <cellStyle name="40% - Accent5 4 4" xfId="194" xr:uid="{00000000-0005-0000-0000-0000A7000000}"/>
    <cellStyle name="40% - Accent5 5" xfId="195" xr:uid="{00000000-0005-0000-0000-0000A8000000}"/>
    <cellStyle name="40% - Accent5 6" xfId="196" xr:uid="{00000000-0005-0000-0000-0000A9000000}"/>
    <cellStyle name="40% - Accent5 7" xfId="197" xr:uid="{00000000-0005-0000-0000-0000AA000000}"/>
    <cellStyle name="40% - Accent6 2" xfId="198" xr:uid="{00000000-0005-0000-0000-0000AB000000}"/>
    <cellStyle name="40% - Accent6 2 2" xfId="199" xr:uid="{00000000-0005-0000-0000-0000AC000000}"/>
    <cellStyle name="40% - Accent6 2 3" xfId="200" xr:uid="{00000000-0005-0000-0000-0000AD000000}"/>
    <cellStyle name="40% - Accent6 2 4" xfId="201" xr:uid="{00000000-0005-0000-0000-0000AE000000}"/>
    <cellStyle name="40% - Accent6 3" xfId="202" xr:uid="{00000000-0005-0000-0000-0000AF000000}"/>
    <cellStyle name="40% - Accent6 3 2" xfId="203" xr:uid="{00000000-0005-0000-0000-0000B0000000}"/>
    <cellStyle name="40% - Accent6 3 3" xfId="204" xr:uid="{00000000-0005-0000-0000-0000B1000000}"/>
    <cellStyle name="40% - Accent6 3 4" xfId="205" xr:uid="{00000000-0005-0000-0000-0000B2000000}"/>
    <cellStyle name="40% - Accent6 4" xfId="206" xr:uid="{00000000-0005-0000-0000-0000B3000000}"/>
    <cellStyle name="40% - Accent6 4 2" xfId="207" xr:uid="{00000000-0005-0000-0000-0000B4000000}"/>
    <cellStyle name="40% - Accent6 4 3" xfId="208" xr:uid="{00000000-0005-0000-0000-0000B5000000}"/>
    <cellStyle name="40% - Accent6 4 4" xfId="209" xr:uid="{00000000-0005-0000-0000-0000B6000000}"/>
    <cellStyle name="40% - Accent6 5" xfId="210" xr:uid="{00000000-0005-0000-0000-0000B7000000}"/>
    <cellStyle name="40% - Accent6 6" xfId="211" xr:uid="{00000000-0005-0000-0000-0000B8000000}"/>
    <cellStyle name="40% - Accent6 7" xfId="212" xr:uid="{00000000-0005-0000-0000-0000B9000000}"/>
    <cellStyle name="60% - Accent1 2" xfId="213" xr:uid="{00000000-0005-0000-0000-0000BA000000}"/>
    <cellStyle name="60% - Accent1 2 2" xfId="214" xr:uid="{00000000-0005-0000-0000-0000BB000000}"/>
    <cellStyle name="60% - Accent1 2 3" xfId="215" xr:uid="{00000000-0005-0000-0000-0000BC000000}"/>
    <cellStyle name="60% - Accent1 2 4" xfId="216" xr:uid="{00000000-0005-0000-0000-0000BD000000}"/>
    <cellStyle name="60% - Accent1 3" xfId="217" xr:uid="{00000000-0005-0000-0000-0000BE000000}"/>
    <cellStyle name="60% - Accent1 3 2" xfId="218" xr:uid="{00000000-0005-0000-0000-0000BF000000}"/>
    <cellStyle name="60% - Accent1 3 3" xfId="219" xr:uid="{00000000-0005-0000-0000-0000C0000000}"/>
    <cellStyle name="60% - Accent1 3 4" xfId="220" xr:uid="{00000000-0005-0000-0000-0000C1000000}"/>
    <cellStyle name="60% - Accent1 4" xfId="221" xr:uid="{00000000-0005-0000-0000-0000C2000000}"/>
    <cellStyle name="60% - Accent1 4 2" xfId="222" xr:uid="{00000000-0005-0000-0000-0000C3000000}"/>
    <cellStyle name="60% - Accent1 4 3" xfId="223" xr:uid="{00000000-0005-0000-0000-0000C4000000}"/>
    <cellStyle name="60% - Accent1 4 4" xfId="224" xr:uid="{00000000-0005-0000-0000-0000C5000000}"/>
    <cellStyle name="60% - Accent1 5" xfId="225" xr:uid="{00000000-0005-0000-0000-0000C6000000}"/>
    <cellStyle name="60% - Accent1 6" xfId="226" xr:uid="{00000000-0005-0000-0000-0000C7000000}"/>
    <cellStyle name="60% - Accent1 7" xfId="227" xr:uid="{00000000-0005-0000-0000-0000C8000000}"/>
    <cellStyle name="60% - Accent2 2" xfId="228" xr:uid="{00000000-0005-0000-0000-0000C9000000}"/>
    <cellStyle name="60% - Accent2 2 2" xfId="229" xr:uid="{00000000-0005-0000-0000-0000CA000000}"/>
    <cellStyle name="60% - Accent2 2 3" xfId="230" xr:uid="{00000000-0005-0000-0000-0000CB000000}"/>
    <cellStyle name="60% - Accent2 2 4" xfId="231" xr:uid="{00000000-0005-0000-0000-0000CC000000}"/>
    <cellStyle name="60% - Accent2 3" xfId="232" xr:uid="{00000000-0005-0000-0000-0000CD000000}"/>
    <cellStyle name="60% - Accent2 3 2" xfId="233" xr:uid="{00000000-0005-0000-0000-0000CE000000}"/>
    <cellStyle name="60% - Accent2 3 3" xfId="234" xr:uid="{00000000-0005-0000-0000-0000CF000000}"/>
    <cellStyle name="60% - Accent2 3 4" xfId="235" xr:uid="{00000000-0005-0000-0000-0000D0000000}"/>
    <cellStyle name="60% - Accent2 4" xfId="236" xr:uid="{00000000-0005-0000-0000-0000D1000000}"/>
    <cellStyle name="60% - Accent2 4 2" xfId="237" xr:uid="{00000000-0005-0000-0000-0000D2000000}"/>
    <cellStyle name="60% - Accent2 4 3" xfId="238" xr:uid="{00000000-0005-0000-0000-0000D3000000}"/>
    <cellStyle name="60% - Accent2 4 4" xfId="239" xr:uid="{00000000-0005-0000-0000-0000D4000000}"/>
    <cellStyle name="60% - Accent2 5" xfId="240" xr:uid="{00000000-0005-0000-0000-0000D5000000}"/>
    <cellStyle name="60% - Accent2 6" xfId="241" xr:uid="{00000000-0005-0000-0000-0000D6000000}"/>
    <cellStyle name="60% - Accent2 7" xfId="242" xr:uid="{00000000-0005-0000-0000-0000D7000000}"/>
    <cellStyle name="60% - Accent3 2" xfId="243" xr:uid="{00000000-0005-0000-0000-0000D8000000}"/>
    <cellStyle name="60% - Accent3 2 2" xfId="244" xr:uid="{00000000-0005-0000-0000-0000D9000000}"/>
    <cellStyle name="60% - Accent3 2 3" xfId="245" xr:uid="{00000000-0005-0000-0000-0000DA000000}"/>
    <cellStyle name="60% - Accent3 2 4" xfId="246" xr:uid="{00000000-0005-0000-0000-0000DB000000}"/>
    <cellStyle name="60% - Accent3 3" xfId="247" xr:uid="{00000000-0005-0000-0000-0000DC000000}"/>
    <cellStyle name="60% - Accent3 3 2" xfId="248" xr:uid="{00000000-0005-0000-0000-0000DD000000}"/>
    <cellStyle name="60% - Accent3 3 3" xfId="249" xr:uid="{00000000-0005-0000-0000-0000DE000000}"/>
    <cellStyle name="60% - Accent3 3 4" xfId="250" xr:uid="{00000000-0005-0000-0000-0000DF000000}"/>
    <cellStyle name="60% - Accent3 4" xfId="251" xr:uid="{00000000-0005-0000-0000-0000E0000000}"/>
    <cellStyle name="60% - Accent3 4 2" xfId="252" xr:uid="{00000000-0005-0000-0000-0000E1000000}"/>
    <cellStyle name="60% - Accent3 4 3" xfId="253" xr:uid="{00000000-0005-0000-0000-0000E2000000}"/>
    <cellStyle name="60% - Accent3 4 4" xfId="254" xr:uid="{00000000-0005-0000-0000-0000E3000000}"/>
    <cellStyle name="60% - Accent3 5" xfId="255" xr:uid="{00000000-0005-0000-0000-0000E4000000}"/>
    <cellStyle name="60% - Accent3 6" xfId="256" xr:uid="{00000000-0005-0000-0000-0000E5000000}"/>
    <cellStyle name="60% - Accent3 7" xfId="257" xr:uid="{00000000-0005-0000-0000-0000E6000000}"/>
    <cellStyle name="60% - Accent4 2" xfId="258" xr:uid="{00000000-0005-0000-0000-0000E7000000}"/>
    <cellStyle name="60% - Accent4 2 2" xfId="259" xr:uid="{00000000-0005-0000-0000-0000E8000000}"/>
    <cellStyle name="60% - Accent4 2 3" xfId="260" xr:uid="{00000000-0005-0000-0000-0000E9000000}"/>
    <cellStyle name="60% - Accent4 2 4" xfId="261" xr:uid="{00000000-0005-0000-0000-0000EA000000}"/>
    <cellStyle name="60% - Accent4 3" xfId="262" xr:uid="{00000000-0005-0000-0000-0000EB000000}"/>
    <cellStyle name="60% - Accent4 3 2" xfId="263" xr:uid="{00000000-0005-0000-0000-0000EC000000}"/>
    <cellStyle name="60% - Accent4 3 3" xfId="264" xr:uid="{00000000-0005-0000-0000-0000ED000000}"/>
    <cellStyle name="60% - Accent4 3 4" xfId="265" xr:uid="{00000000-0005-0000-0000-0000EE000000}"/>
    <cellStyle name="60% - Accent4 4" xfId="266" xr:uid="{00000000-0005-0000-0000-0000EF000000}"/>
    <cellStyle name="60% - Accent4 4 2" xfId="267" xr:uid="{00000000-0005-0000-0000-0000F0000000}"/>
    <cellStyle name="60% - Accent4 4 3" xfId="268" xr:uid="{00000000-0005-0000-0000-0000F1000000}"/>
    <cellStyle name="60% - Accent4 4 4" xfId="269" xr:uid="{00000000-0005-0000-0000-0000F2000000}"/>
    <cellStyle name="60% - Accent4 5" xfId="270" xr:uid="{00000000-0005-0000-0000-0000F3000000}"/>
    <cellStyle name="60% - Accent4 6" xfId="271" xr:uid="{00000000-0005-0000-0000-0000F4000000}"/>
    <cellStyle name="60% - Accent4 7" xfId="272" xr:uid="{00000000-0005-0000-0000-0000F5000000}"/>
    <cellStyle name="60% - Accent5 2" xfId="273" xr:uid="{00000000-0005-0000-0000-0000F6000000}"/>
    <cellStyle name="60% - Accent5 2 2" xfId="274" xr:uid="{00000000-0005-0000-0000-0000F7000000}"/>
    <cellStyle name="60% - Accent5 2 3" xfId="275" xr:uid="{00000000-0005-0000-0000-0000F8000000}"/>
    <cellStyle name="60% - Accent5 2 4" xfId="276" xr:uid="{00000000-0005-0000-0000-0000F9000000}"/>
    <cellStyle name="60% - Accent5 3" xfId="277" xr:uid="{00000000-0005-0000-0000-0000FA000000}"/>
    <cellStyle name="60% - Accent5 3 2" xfId="278" xr:uid="{00000000-0005-0000-0000-0000FB000000}"/>
    <cellStyle name="60% - Accent5 3 3" xfId="279" xr:uid="{00000000-0005-0000-0000-0000FC000000}"/>
    <cellStyle name="60% - Accent5 3 4" xfId="280" xr:uid="{00000000-0005-0000-0000-0000FD000000}"/>
    <cellStyle name="60% - Accent5 4" xfId="281" xr:uid="{00000000-0005-0000-0000-0000FE000000}"/>
    <cellStyle name="60% - Accent5 4 2" xfId="282" xr:uid="{00000000-0005-0000-0000-0000FF000000}"/>
    <cellStyle name="60% - Accent5 4 3" xfId="283" xr:uid="{00000000-0005-0000-0000-000000010000}"/>
    <cellStyle name="60% - Accent5 4 4" xfId="284" xr:uid="{00000000-0005-0000-0000-000001010000}"/>
    <cellStyle name="60% - Accent5 5" xfId="285" xr:uid="{00000000-0005-0000-0000-000002010000}"/>
    <cellStyle name="60% - Accent5 6" xfId="286" xr:uid="{00000000-0005-0000-0000-000003010000}"/>
    <cellStyle name="60% - Accent5 7" xfId="287" xr:uid="{00000000-0005-0000-0000-000004010000}"/>
    <cellStyle name="60% - Accent6 2" xfId="288" xr:uid="{00000000-0005-0000-0000-000005010000}"/>
    <cellStyle name="60% - Accent6 2 2" xfId="289" xr:uid="{00000000-0005-0000-0000-000006010000}"/>
    <cellStyle name="60% - Accent6 2 3" xfId="290" xr:uid="{00000000-0005-0000-0000-000007010000}"/>
    <cellStyle name="60% - Accent6 2 4" xfId="291" xr:uid="{00000000-0005-0000-0000-000008010000}"/>
    <cellStyle name="60% - Accent6 3" xfId="292" xr:uid="{00000000-0005-0000-0000-000009010000}"/>
    <cellStyle name="60% - Accent6 3 2" xfId="293" xr:uid="{00000000-0005-0000-0000-00000A010000}"/>
    <cellStyle name="60% - Accent6 3 3" xfId="294" xr:uid="{00000000-0005-0000-0000-00000B010000}"/>
    <cellStyle name="60% - Accent6 3 4" xfId="295" xr:uid="{00000000-0005-0000-0000-00000C010000}"/>
    <cellStyle name="60% - Accent6 4" xfId="296" xr:uid="{00000000-0005-0000-0000-00000D010000}"/>
    <cellStyle name="60% - Accent6 4 2" xfId="297" xr:uid="{00000000-0005-0000-0000-00000E010000}"/>
    <cellStyle name="60% - Accent6 4 3" xfId="298" xr:uid="{00000000-0005-0000-0000-00000F010000}"/>
    <cellStyle name="60% - Accent6 4 4" xfId="299" xr:uid="{00000000-0005-0000-0000-000010010000}"/>
    <cellStyle name="60% - Accent6 5" xfId="300" xr:uid="{00000000-0005-0000-0000-000011010000}"/>
    <cellStyle name="60% - Accent6 6" xfId="301" xr:uid="{00000000-0005-0000-0000-000012010000}"/>
    <cellStyle name="60% - Accent6 7" xfId="302" xr:uid="{00000000-0005-0000-0000-000013010000}"/>
    <cellStyle name="Accent1 2" xfId="303" xr:uid="{00000000-0005-0000-0000-000014010000}"/>
    <cellStyle name="Accent1 2 2" xfId="304" xr:uid="{00000000-0005-0000-0000-000015010000}"/>
    <cellStyle name="Accent1 2 3" xfId="305" xr:uid="{00000000-0005-0000-0000-000016010000}"/>
    <cellStyle name="Accent1 2 4" xfId="306" xr:uid="{00000000-0005-0000-0000-000017010000}"/>
    <cellStyle name="Accent1 3" xfId="307" xr:uid="{00000000-0005-0000-0000-000018010000}"/>
    <cellStyle name="Accent1 3 2" xfId="308" xr:uid="{00000000-0005-0000-0000-000019010000}"/>
    <cellStyle name="Accent1 3 3" xfId="309" xr:uid="{00000000-0005-0000-0000-00001A010000}"/>
    <cellStyle name="Accent1 3 4" xfId="310" xr:uid="{00000000-0005-0000-0000-00001B010000}"/>
    <cellStyle name="Accent1 4" xfId="311" xr:uid="{00000000-0005-0000-0000-00001C010000}"/>
    <cellStyle name="Accent1 4 2" xfId="312" xr:uid="{00000000-0005-0000-0000-00001D010000}"/>
    <cellStyle name="Accent1 4 3" xfId="313" xr:uid="{00000000-0005-0000-0000-00001E010000}"/>
    <cellStyle name="Accent1 4 4" xfId="314" xr:uid="{00000000-0005-0000-0000-00001F010000}"/>
    <cellStyle name="Accent1 5" xfId="315" xr:uid="{00000000-0005-0000-0000-000020010000}"/>
    <cellStyle name="Accent1 6" xfId="316" xr:uid="{00000000-0005-0000-0000-000021010000}"/>
    <cellStyle name="Accent1 7" xfId="317" xr:uid="{00000000-0005-0000-0000-000022010000}"/>
    <cellStyle name="Accent2 2" xfId="318" xr:uid="{00000000-0005-0000-0000-000023010000}"/>
    <cellStyle name="Accent2 2 2" xfId="319" xr:uid="{00000000-0005-0000-0000-000024010000}"/>
    <cellStyle name="Accent2 2 3" xfId="320" xr:uid="{00000000-0005-0000-0000-000025010000}"/>
    <cellStyle name="Accent2 2 4" xfId="321" xr:uid="{00000000-0005-0000-0000-000026010000}"/>
    <cellStyle name="Accent2 3" xfId="322" xr:uid="{00000000-0005-0000-0000-000027010000}"/>
    <cellStyle name="Accent2 3 2" xfId="323" xr:uid="{00000000-0005-0000-0000-000028010000}"/>
    <cellStyle name="Accent2 3 3" xfId="324" xr:uid="{00000000-0005-0000-0000-000029010000}"/>
    <cellStyle name="Accent2 3 4" xfId="325" xr:uid="{00000000-0005-0000-0000-00002A010000}"/>
    <cellStyle name="Accent2 4" xfId="326" xr:uid="{00000000-0005-0000-0000-00002B010000}"/>
    <cellStyle name="Accent2 4 2" xfId="327" xr:uid="{00000000-0005-0000-0000-00002C010000}"/>
    <cellStyle name="Accent2 4 3" xfId="328" xr:uid="{00000000-0005-0000-0000-00002D010000}"/>
    <cellStyle name="Accent2 4 4" xfId="329" xr:uid="{00000000-0005-0000-0000-00002E010000}"/>
    <cellStyle name="Accent2 5" xfId="330" xr:uid="{00000000-0005-0000-0000-00002F010000}"/>
    <cellStyle name="Accent2 6" xfId="331" xr:uid="{00000000-0005-0000-0000-000030010000}"/>
    <cellStyle name="Accent2 7" xfId="332" xr:uid="{00000000-0005-0000-0000-000031010000}"/>
    <cellStyle name="Accent3 2" xfId="333" xr:uid="{00000000-0005-0000-0000-000032010000}"/>
    <cellStyle name="Accent3 2 2" xfId="334" xr:uid="{00000000-0005-0000-0000-000033010000}"/>
    <cellStyle name="Accent3 2 3" xfId="335" xr:uid="{00000000-0005-0000-0000-000034010000}"/>
    <cellStyle name="Accent3 2 4" xfId="336" xr:uid="{00000000-0005-0000-0000-000035010000}"/>
    <cellStyle name="Accent3 3" xfId="337" xr:uid="{00000000-0005-0000-0000-000036010000}"/>
    <cellStyle name="Accent3 3 2" xfId="338" xr:uid="{00000000-0005-0000-0000-000037010000}"/>
    <cellStyle name="Accent3 3 3" xfId="339" xr:uid="{00000000-0005-0000-0000-000038010000}"/>
    <cellStyle name="Accent3 3 4" xfId="340" xr:uid="{00000000-0005-0000-0000-000039010000}"/>
    <cellStyle name="Accent3 4" xfId="341" xr:uid="{00000000-0005-0000-0000-00003A010000}"/>
    <cellStyle name="Accent3 4 2" xfId="342" xr:uid="{00000000-0005-0000-0000-00003B010000}"/>
    <cellStyle name="Accent3 4 3" xfId="343" xr:uid="{00000000-0005-0000-0000-00003C010000}"/>
    <cellStyle name="Accent3 4 4" xfId="344" xr:uid="{00000000-0005-0000-0000-00003D010000}"/>
    <cellStyle name="Accent3 5" xfId="345" xr:uid="{00000000-0005-0000-0000-00003E010000}"/>
    <cellStyle name="Accent3 6" xfId="346" xr:uid="{00000000-0005-0000-0000-00003F010000}"/>
    <cellStyle name="Accent3 7" xfId="347" xr:uid="{00000000-0005-0000-0000-000040010000}"/>
    <cellStyle name="Accent4 2" xfId="348" xr:uid="{00000000-0005-0000-0000-000041010000}"/>
    <cellStyle name="Accent4 2 2" xfId="349" xr:uid="{00000000-0005-0000-0000-000042010000}"/>
    <cellStyle name="Accent4 2 3" xfId="350" xr:uid="{00000000-0005-0000-0000-000043010000}"/>
    <cellStyle name="Accent4 2 4" xfId="351" xr:uid="{00000000-0005-0000-0000-000044010000}"/>
    <cellStyle name="Accent4 3" xfId="352" xr:uid="{00000000-0005-0000-0000-000045010000}"/>
    <cellStyle name="Accent4 3 2" xfId="353" xr:uid="{00000000-0005-0000-0000-000046010000}"/>
    <cellStyle name="Accent4 3 3" xfId="354" xr:uid="{00000000-0005-0000-0000-000047010000}"/>
    <cellStyle name="Accent4 3 4" xfId="355" xr:uid="{00000000-0005-0000-0000-000048010000}"/>
    <cellStyle name="Accent4 4" xfId="356" xr:uid="{00000000-0005-0000-0000-000049010000}"/>
    <cellStyle name="Accent4 4 2" xfId="357" xr:uid="{00000000-0005-0000-0000-00004A010000}"/>
    <cellStyle name="Accent4 4 3" xfId="358" xr:uid="{00000000-0005-0000-0000-00004B010000}"/>
    <cellStyle name="Accent4 4 4" xfId="359" xr:uid="{00000000-0005-0000-0000-00004C010000}"/>
    <cellStyle name="Accent4 5" xfId="360" xr:uid="{00000000-0005-0000-0000-00004D010000}"/>
    <cellStyle name="Accent4 6" xfId="361" xr:uid="{00000000-0005-0000-0000-00004E010000}"/>
    <cellStyle name="Accent4 7" xfId="362" xr:uid="{00000000-0005-0000-0000-00004F010000}"/>
    <cellStyle name="Accent5 2" xfId="363" xr:uid="{00000000-0005-0000-0000-000050010000}"/>
    <cellStyle name="Accent5 2 2" xfId="364" xr:uid="{00000000-0005-0000-0000-000051010000}"/>
    <cellStyle name="Accent5 2 3" xfId="365" xr:uid="{00000000-0005-0000-0000-000052010000}"/>
    <cellStyle name="Accent5 2 4" xfId="366" xr:uid="{00000000-0005-0000-0000-000053010000}"/>
    <cellStyle name="Accent5 3" xfId="367" xr:uid="{00000000-0005-0000-0000-000054010000}"/>
    <cellStyle name="Accent5 3 2" xfId="368" xr:uid="{00000000-0005-0000-0000-000055010000}"/>
    <cellStyle name="Accent5 3 3" xfId="369" xr:uid="{00000000-0005-0000-0000-000056010000}"/>
    <cellStyle name="Accent5 3 4" xfId="370" xr:uid="{00000000-0005-0000-0000-000057010000}"/>
    <cellStyle name="Accent5 4" xfId="371" xr:uid="{00000000-0005-0000-0000-000058010000}"/>
    <cellStyle name="Accent5 4 2" xfId="372" xr:uid="{00000000-0005-0000-0000-000059010000}"/>
    <cellStyle name="Accent5 4 3" xfId="373" xr:uid="{00000000-0005-0000-0000-00005A010000}"/>
    <cellStyle name="Accent5 4 4" xfId="374" xr:uid="{00000000-0005-0000-0000-00005B010000}"/>
    <cellStyle name="Accent5 5" xfId="375" xr:uid="{00000000-0005-0000-0000-00005C010000}"/>
    <cellStyle name="Accent5 6" xfId="376" xr:uid="{00000000-0005-0000-0000-00005D010000}"/>
    <cellStyle name="Accent5 7" xfId="377" xr:uid="{00000000-0005-0000-0000-00005E010000}"/>
    <cellStyle name="Accent6 2" xfId="378" xr:uid="{00000000-0005-0000-0000-00005F010000}"/>
    <cellStyle name="Accent6 2 2" xfId="379" xr:uid="{00000000-0005-0000-0000-000060010000}"/>
    <cellStyle name="Accent6 2 3" xfId="380" xr:uid="{00000000-0005-0000-0000-000061010000}"/>
    <cellStyle name="Accent6 2 4" xfId="381" xr:uid="{00000000-0005-0000-0000-000062010000}"/>
    <cellStyle name="Accent6 3" xfId="382" xr:uid="{00000000-0005-0000-0000-000063010000}"/>
    <cellStyle name="Accent6 3 2" xfId="383" xr:uid="{00000000-0005-0000-0000-000064010000}"/>
    <cellStyle name="Accent6 3 3" xfId="384" xr:uid="{00000000-0005-0000-0000-000065010000}"/>
    <cellStyle name="Accent6 3 4" xfId="385" xr:uid="{00000000-0005-0000-0000-000066010000}"/>
    <cellStyle name="Accent6 4" xfId="386" xr:uid="{00000000-0005-0000-0000-000067010000}"/>
    <cellStyle name="Accent6 4 2" xfId="387" xr:uid="{00000000-0005-0000-0000-000068010000}"/>
    <cellStyle name="Accent6 4 3" xfId="388" xr:uid="{00000000-0005-0000-0000-000069010000}"/>
    <cellStyle name="Accent6 4 4" xfId="389" xr:uid="{00000000-0005-0000-0000-00006A010000}"/>
    <cellStyle name="Accent6 5" xfId="390" xr:uid="{00000000-0005-0000-0000-00006B010000}"/>
    <cellStyle name="Accent6 6" xfId="391" xr:uid="{00000000-0005-0000-0000-00006C010000}"/>
    <cellStyle name="Accent6 7" xfId="392" xr:uid="{00000000-0005-0000-0000-00006D010000}"/>
    <cellStyle name="Bad 2" xfId="393" xr:uid="{00000000-0005-0000-0000-00006E010000}"/>
    <cellStyle name="Bad 2 2" xfId="394" xr:uid="{00000000-0005-0000-0000-00006F010000}"/>
    <cellStyle name="Bad 2 3" xfId="395" xr:uid="{00000000-0005-0000-0000-000070010000}"/>
    <cellStyle name="Bad 2 4" xfId="396" xr:uid="{00000000-0005-0000-0000-000071010000}"/>
    <cellStyle name="Bad 3" xfId="397" xr:uid="{00000000-0005-0000-0000-000072010000}"/>
    <cellStyle name="Bad 3 2" xfId="398" xr:uid="{00000000-0005-0000-0000-000073010000}"/>
    <cellStyle name="Bad 3 3" xfId="399" xr:uid="{00000000-0005-0000-0000-000074010000}"/>
    <cellStyle name="Bad 3 4" xfId="400" xr:uid="{00000000-0005-0000-0000-000075010000}"/>
    <cellStyle name="Bad 4" xfId="401" xr:uid="{00000000-0005-0000-0000-000076010000}"/>
    <cellStyle name="Bad 4 2" xfId="402" xr:uid="{00000000-0005-0000-0000-000077010000}"/>
    <cellStyle name="Bad 4 3" xfId="403" xr:uid="{00000000-0005-0000-0000-000078010000}"/>
    <cellStyle name="Bad 4 4" xfId="404" xr:uid="{00000000-0005-0000-0000-000079010000}"/>
    <cellStyle name="Bad 5" xfId="405" xr:uid="{00000000-0005-0000-0000-00007A010000}"/>
    <cellStyle name="Bad 6" xfId="406" xr:uid="{00000000-0005-0000-0000-00007B010000}"/>
    <cellStyle name="Bad 7" xfId="407" xr:uid="{00000000-0005-0000-0000-00007C010000}"/>
    <cellStyle name="Calculation 2" xfId="408" xr:uid="{00000000-0005-0000-0000-00007D010000}"/>
    <cellStyle name="Calculation 2 2" xfId="409" xr:uid="{00000000-0005-0000-0000-00007E010000}"/>
    <cellStyle name="Calculation 2 3" xfId="410" xr:uid="{00000000-0005-0000-0000-00007F010000}"/>
    <cellStyle name="Calculation 2 4" xfId="411" xr:uid="{00000000-0005-0000-0000-000080010000}"/>
    <cellStyle name="Calculation 3" xfId="412" xr:uid="{00000000-0005-0000-0000-000081010000}"/>
    <cellStyle name="Calculation 3 2" xfId="413" xr:uid="{00000000-0005-0000-0000-000082010000}"/>
    <cellStyle name="Calculation 3 3" xfId="414" xr:uid="{00000000-0005-0000-0000-000083010000}"/>
    <cellStyle name="Calculation 3 4" xfId="415" xr:uid="{00000000-0005-0000-0000-000084010000}"/>
    <cellStyle name="Calculation 4" xfId="416" xr:uid="{00000000-0005-0000-0000-000085010000}"/>
    <cellStyle name="Calculation 4 2" xfId="417" xr:uid="{00000000-0005-0000-0000-000086010000}"/>
    <cellStyle name="Calculation 4 3" xfId="418" xr:uid="{00000000-0005-0000-0000-000087010000}"/>
    <cellStyle name="Calculation 4 4" xfId="419" xr:uid="{00000000-0005-0000-0000-000088010000}"/>
    <cellStyle name="Calculation 5" xfId="420" xr:uid="{00000000-0005-0000-0000-000089010000}"/>
    <cellStyle name="Calculation 6" xfId="421" xr:uid="{00000000-0005-0000-0000-00008A010000}"/>
    <cellStyle name="Calculation 7" xfId="422" xr:uid="{00000000-0005-0000-0000-00008B010000}"/>
    <cellStyle name="Check Cell 2" xfId="423" xr:uid="{00000000-0005-0000-0000-00008C010000}"/>
    <cellStyle name="Check Cell 2 2" xfId="424" xr:uid="{00000000-0005-0000-0000-00008D010000}"/>
    <cellStyle name="Check Cell 2 3" xfId="425" xr:uid="{00000000-0005-0000-0000-00008E010000}"/>
    <cellStyle name="Check Cell 2 4" xfId="426" xr:uid="{00000000-0005-0000-0000-00008F010000}"/>
    <cellStyle name="Check Cell 3" xfId="427" xr:uid="{00000000-0005-0000-0000-000090010000}"/>
    <cellStyle name="Check Cell 3 2" xfId="428" xr:uid="{00000000-0005-0000-0000-000091010000}"/>
    <cellStyle name="Check Cell 3 3" xfId="429" xr:uid="{00000000-0005-0000-0000-000092010000}"/>
    <cellStyle name="Check Cell 3 4" xfId="430" xr:uid="{00000000-0005-0000-0000-000093010000}"/>
    <cellStyle name="Check Cell 4" xfId="431" xr:uid="{00000000-0005-0000-0000-000094010000}"/>
    <cellStyle name="Check Cell 4 2" xfId="432" xr:uid="{00000000-0005-0000-0000-000095010000}"/>
    <cellStyle name="Check Cell 4 3" xfId="433" xr:uid="{00000000-0005-0000-0000-000096010000}"/>
    <cellStyle name="Check Cell 4 4" xfId="434" xr:uid="{00000000-0005-0000-0000-000097010000}"/>
    <cellStyle name="Check Cell 5" xfId="435" xr:uid="{00000000-0005-0000-0000-000098010000}"/>
    <cellStyle name="Check Cell 6" xfId="436" xr:uid="{00000000-0005-0000-0000-000099010000}"/>
    <cellStyle name="Check Cell 7" xfId="437" xr:uid="{00000000-0005-0000-0000-00009A010000}"/>
    <cellStyle name="Co #" xfId="438" xr:uid="{00000000-0005-0000-0000-00009B010000}"/>
    <cellStyle name="Comma" xfId="1" builtinId="3"/>
    <cellStyle name="Comma [0] 2" xfId="1091" xr:uid="{80D0845A-A7E6-42DA-8926-E055B1B59E93}"/>
    <cellStyle name="Comma 10" xfId="439" xr:uid="{00000000-0005-0000-0000-00009D010000}"/>
    <cellStyle name="Comma 10 2" xfId="440" xr:uid="{00000000-0005-0000-0000-00009E010000}"/>
    <cellStyle name="Comma 10 2 2" xfId="441" xr:uid="{00000000-0005-0000-0000-00009F010000}"/>
    <cellStyle name="Comma 10 3" xfId="442" xr:uid="{00000000-0005-0000-0000-0000A0010000}"/>
    <cellStyle name="Comma 10 4" xfId="443" xr:uid="{00000000-0005-0000-0000-0000A1010000}"/>
    <cellStyle name="Comma 10 5" xfId="444" xr:uid="{00000000-0005-0000-0000-0000A2010000}"/>
    <cellStyle name="Comma 10 6" xfId="445" xr:uid="{00000000-0005-0000-0000-0000A3010000}"/>
    <cellStyle name="Comma 10 7" xfId="446" xr:uid="{00000000-0005-0000-0000-0000A4010000}"/>
    <cellStyle name="Comma 11" xfId="447" xr:uid="{00000000-0005-0000-0000-0000A5010000}"/>
    <cellStyle name="Comma 11 2" xfId="448" xr:uid="{00000000-0005-0000-0000-0000A6010000}"/>
    <cellStyle name="Comma 12" xfId="449" xr:uid="{00000000-0005-0000-0000-0000A7010000}"/>
    <cellStyle name="Comma 13" xfId="25" xr:uid="{00000000-0005-0000-0000-0000A8010000}"/>
    <cellStyle name="Comma 13 2" xfId="450" xr:uid="{00000000-0005-0000-0000-0000A9010000}"/>
    <cellStyle name="Comma 13 3" xfId="451" xr:uid="{00000000-0005-0000-0000-0000AA010000}"/>
    <cellStyle name="Comma 13 3 2" xfId="452" xr:uid="{00000000-0005-0000-0000-0000AB010000}"/>
    <cellStyle name="Comma 13 3 3" xfId="26" xr:uid="{00000000-0005-0000-0000-0000AC010000}"/>
    <cellStyle name="Comma 13 3 3 2" xfId="1064" xr:uid="{00000000-0005-0000-0000-0000AD010000}"/>
    <cellStyle name="Comma 13 4" xfId="453" xr:uid="{00000000-0005-0000-0000-0000AE010000}"/>
    <cellStyle name="Comma 14" xfId="454" xr:uid="{00000000-0005-0000-0000-0000AF010000}"/>
    <cellStyle name="Comma 15" xfId="455" xr:uid="{00000000-0005-0000-0000-0000B0010000}"/>
    <cellStyle name="Comma 15 2" xfId="456" xr:uid="{00000000-0005-0000-0000-0000B1010000}"/>
    <cellStyle name="Comma 15 2 2" xfId="457" xr:uid="{00000000-0005-0000-0000-0000B2010000}"/>
    <cellStyle name="Comma 15 3" xfId="458" xr:uid="{00000000-0005-0000-0000-0000B3010000}"/>
    <cellStyle name="Comma 16" xfId="459" xr:uid="{00000000-0005-0000-0000-0000B4010000}"/>
    <cellStyle name="Comma 17" xfId="460" xr:uid="{00000000-0005-0000-0000-0000B5010000}"/>
    <cellStyle name="Comma 17 2" xfId="461" xr:uid="{00000000-0005-0000-0000-0000B6010000}"/>
    <cellStyle name="Comma 18" xfId="462" xr:uid="{00000000-0005-0000-0000-0000B7010000}"/>
    <cellStyle name="Comma 19" xfId="463" xr:uid="{00000000-0005-0000-0000-0000B8010000}"/>
    <cellStyle name="Comma 19 2" xfId="464" xr:uid="{00000000-0005-0000-0000-0000B9010000}"/>
    <cellStyle name="Comma 19 5" xfId="465" xr:uid="{00000000-0005-0000-0000-0000BA010000}"/>
    <cellStyle name="Comma 2" xfId="8" xr:uid="{00000000-0005-0000-0000-0000BB010000}"/>
    <cellStyle name="Comma 2 2" xfId="466" xr:uid="{00000000-0005-0000-0000-0000BC010000}"/>
    <cellStyle name="Comma 2 2 2" xfId="16" xr:uid="{00000000-0005-0000-0000-0000BD010000}"/>
    <cellStyle name="Comma 2 2 2 2" xfId="467" xr:uid="{00000000-0005-0000-0000-0000BE010000}"/>
    <cellStyle name="Comma 2 2 2 3" xfId="468" xr:uid="{00000000-0005-0000-0000-0000BF010000}"/>
    <cellStyle name="Comma 2 2 2 4" xfId="469" xr:uid="{00000000-0005-0000-0000-0000C0010000}"/>
    <cellStyle name="Comma 2 2 2 5" xfId="470" xr:uid="{00000000-0005-0000-0000-0000C1010000}"/>
    <cellStyle name="Comma 2 2 3" xfId="471" xr:uid="{00000000-0005-0000-0000-0000C2010000}"/>
    <cellStyle name="Comma 2 2 4" xfId="472" xr:uid="{00000000-0005-0000-0000-0000C3010000}"/>
    <cellStyle name="Comma 2 2 5" xfId="473" xr:uid="{00000000-0005-0000-0000-0000C4010000}"/>
    <cellStyle name="Comma 2 2 6" xfId="474" xr:uid="{00000000-0005-0000-0000-0000C5010000}"/>
    <cellStyle name="Comma 2 3" xfId="475" xr:uid="{00000000-0005-0000-0000-0000C6010000}"/>
    <cellStyle name="Comma 2 4" xfId="476" xr:uid="{00000000-0005-0000-0000-0000C7010000}"/>
    <cellStyle name="Comma 2 5" xfId="21" xr:uid="{00000000-0005-0000-0000-0000C8010000}"/>
    <cellStyle name="Comma 2 6" xfId="477" xr:uid="{00000000-0005-0000-0000-0000C9010000}"/>
    <cellStyle name="Comma 20" xfId="478" xr:uid="{00000000-0005-0000-0000-0000CA010000}"/>
    <cellStyle name="Comma 20 5" xfId="479" xr:uid="{00000000-0005-0000-0000-0000CB010000}"/>
    <cellStyle name="Comma 21" xfId="480" xr:uid="{00000000-0005-0000-0000-0000CC010000}"/>
    <cellStyle name="Comma 22" xfId="481" xr:uid="{00000000-0005-0000-0000-0000CD010000}"/>
    <cellStyle name="Comma 23" xfId="482" xr:uid="{00000000-0005-0000-0000-0000CE010000}"/>
    <cellStyle name="Comma 24" xfId="483" xr:uid="{00000000-0005-0000-0000-0000CF010000}"/>
    <cellStyle name="Comma 25" xfId="484" xr:uid="{00000000-0005-0000-0000-0000D0010000}"/>
    <cellStyle name="Comma 25 2" xfId="485" xr:uid="{00000000-0005-0000-0000-0000D1010000}"/>
    <cellStyle name="Comma 26" xfId="486" xr:uid="{00000000-0005-0000-0000-0000D2010000}"/>
    <cellStyle name="Comma 27" xfId="487" xr:uid="{00000000-0005-0000-0000-0000D3010000}"/>
    <cellStyle name="Comma 28" xfId="488" xr:uid="{00000000-0005-0000-0000-0000D4010000}"/>
    <cellStyle name="Comma 29" xfId="489" xr:uid="{00000000-0005-0000-0000-0000D5010000}"/>
    <cellStyle name="Comma 3" xfId="490" xr:uid="{00000000-0005-0000-0000-0000D6010000}"/>
    <cellStyle name="Comma 3 2" xfId="491" xr:uid="{00000000-0005-0000-0000-0000D7010000}"/>
    <cellStyle name="Comma 3 2 2" xfId="492" xr:uid="{00000000-0005-0000-0000-0000D8010000}"/>
    <cellStyle name="Comma 3 3" xfId="493" xr:uid="{00000000-0005-0000-0000-0000D9010000}"/>
    <cellStyle name="Comma 3 4" xfId="494" xr:uid="{00000000-0005-0000-0000-0000DA010000}"/>
    <cellStyle name="Comma 3 5" xfId="495" xr:uid="{00000000-0005-0000-0000-0000DB010000}"/>
    <cellStyle name="Comma 3 6" xfId="496" xr:uid="{00000000-0005-0000-0000-0000DC010000}"/>
    <cellStyle name="Comma 30" xfId="497" xr:uid="{00000000-0005-0000-0000-0000DD010000}"/>
    <cellStyle name="Comma 31" xfId="498" xr:uid="{00000000-0005-0000-0000-0000DE010000}"/>
    <cellStyle name="Comma 32" xfId="499" xr:uid="{00000000-0005-0000-0000-0000DF010000}"/>
    <cellStyle name="Comma 33" xfId="500" xr:uid="{00000000-0005-0000-0000-0000E0010000}"/>
    <cellStyle name="Comma 34" xfId="1060" xr:uid="{00000000-0005-0000-0000-0000E1010000}"/>
    <cellStyle name="Comma 35" xfId="1067" xr:uid="{00000000-0005-0000-0000-0000E2010000}"/>
    <cellStyle name="Comma 36" xfId="1071" xr:uid="{00000000-0005-0000-0000-0000E3010000}"/>
    <cellStyle name="Comma 37" xfId="1073" xr:uid="{00000000-0005-0000-0000-0000E4010000}"/>
    <cellStyle name="Comma 38" xfId="1076" xr:uid="{00000000-0005-0000-0000-0000E5010000}"/>
    <cellStyle name="Comma 39" xfId="1081" xr:uid="{00000000-0005-0000-0000-0000E6010000}"/>
    <cellStyle name="Comma 4" xfId="501" xr:uid="{00000000-0005-0000-0000-0000E7010000}"/>
    <cellStyle name="Comma 4 2" xfId="502" xr:uid="{00000000-0005-0000-0000-0000E8010000}"/>
    <cellStyle name="Comma 4 2 2" xfId="503" xr:uid="{00000000-0005-0000-0000-0000E9010000}"/>
    <cellStyle name="Comma 4 2 3" xfId="504" xr:uid="{00000000-0005-0000-0000-0000EA010000}"/>
    <cellStyle name="Comma 4 2 4" xfId="505" xr:uid="{00000000-0005-0000-0000-0000EB010000}"/>
    <cellStyle name="Comma 4 2 5" xfId="506" xr:uid="{00000000-0005-0000-0000-0000EC010000}"/>
    <cellStyle name="Comma 4 3" xfId="507" xr:uid="{00000000-0005-0000-0000-0000ED010000}"/>
    <cellStyle name="Comma 4 4" xfId="508" xr:uid="{00000000-0005-0000-0000-0000EE010000}"/>
    <cellStyle name="Comma 4 5" xfId="509" xr:uid="{00000000-0005-0000-0000-0000EF010000}"/>
    <cellStyle name="Comma 40" xfId="1093" xr:uid="{8410227A-9165-4092-8671-3D1C3600271C}"/>
    <cellStyle name="Comma 41" xfId="1099" xr:uid="{3AB6A780-9FFC-4614-89C1-6959340BCD82}"/>
    <cellStyle name="Comma 5" xfId="510" xr:uid="{00000000-0005-0000-0000-0000F0010000}"/>
    <cellStyle name="Comma 5 2" xfId="511" xr:uid="{00000000-0005-0000-0000-0000F1010000}"/>
    <cellStyle name="Comma 5 3" xfId="512" xr:uid="{00000000-0005-0000-0000-0000F2010000}"/>
    <cellStyle name="Comma 5 4" xfId="513" xr:uid="{00000000-0005-0000-0000-0000F3010000}"/>
    <cellStyle name="Comma 5 5" xfId="514" xr:uid="{00000000-0005-0000-0000-0000F4010000}"/>
    <cellStyle name="Comma 6" xfId="515" xr:uid="{00000000-0005-0000-0000-0000F5010000}"/>
    <cellStyle name="Comma 6 2" xfId="516" xr:uid="{00000000-0005-0000-0000-0000F6010000}"/>
    <cellStyle name="Comma 6 3" xfId="517" xr:uid="{00000000-0005-0000-0000-0000F7010000}"/>
    <cellStyle name="Comma 6 4" xfId="518" xr:uid="{00000000-0005-0000-0000-0000F8010000}"/>
    <cellStyle name="Comma 7" xfId="519" xr:uid="{00000000-0005-0000-0000-0000F9010000}"/>
    <cellStyle name="Comma 7 2" xfId="520" xr:uid="{00000000-0005-0000-0000-0000FA010000}"/>
    <cellStyle name="Comma 7 3" xfId="521" xr:uid="{00000000-0005-0000-0000-0000FB010000}"/>
    <cellStyle name="Comma 7 4" xfId="522" xr:uid="{00000000-0005-0000-0000-0000FC010000}"/>
    <cellStyle name="Comma 7 5" xfId="523" xr:uid="{00000000-0005-0000-0000-0000FD010000}"/>
    <cellStyle name="Comma 8" xfId="524" xr:uid="{00000000-0005-0000-0000-0000FE010000}"/>
    <cellStyle name="Comma 8 2" xfId="525" xr:uid="{00000000-0005-0000-0000-0000FF010000}"/>
    <cellStyle name="Comma 8 2 2" xfId="526" xr:uid="{00000000-0005-0000-0000-000000020000}"/>
    <cellStyle name="Comma 8 2 2 2" xfId="527" xr:uid="{00000000-0005-0000-0000-000001020000}"/>
    <cellStyle name="Comma 8 2 3" xfId="528" xr:uid="{00000000-0005-0000-0000-000002020000}"/>
    <cellStyle name="Comma 8 2 4" xfId="529" xr:uid="{00000000-0005-0000-0000-000003020000}"/>
    <cellStyle name="Comma 8 2 5" xfId="530" xr:uid="{00000000-0005-0000-0000-000004020000}"/>
    <cellStyle name="Comma 8 2 6" xfId="531" xr:uid="{00000000-0005-0000-0000-000005020000}"/>
    <cellStyle name="Comma 8 3" xfId="532" xr:uid="{00000000-0005-0000-0000-000006020000}"/>
    <cellStyle name="Comma 8 4" xfId="533" xr:uid="{00000000-0005-0000-0000-000007020000}"/>
    <cellStyle name="Comma 8 5" xfId="534" xr:uid="{00000000-0005-0000-0000-000008020000}"/>
    <cellStyle name="Comma 8 6" xfId="535" xr:uid="{00000000-0005-0000-0000-000009020000}"/>
    <cellStyle name="Comma 9" xfId="536" xr:uid="{00000000-0005-0000-0000-00000A020000}"/>
    <cellStyle name="Comma 9 2" xfId="537" xr:uid="{00000000-0005-0000-0000-00000B020000}"/>
    <cellStyle name="Currency" xfId="1085" builtinId="4"/>
    <cellStyle name="Currency 10" xfId="1090" xr:uid="{00000000-0005-0000-0000-00000D020000}"/>
    <cellStyle name="Currency 11" xfId="1098" xr:uid="{C8FC79FA-2D75-4854-890D-2BE42BB948FE}"/>
    <cellStyle name="Currency 2" xfId="538" xr:uid="{00000000-0005-0000-0000-00000E020000}"/>
    <cellStyle name="Currency 2 2" xfId="539" xr:uid="{00000000-0005-0000-0000-00000F020000}"/>
    <cellStyle name="Currency 2 2 15" xfId="540" xr:uid="{00000000-0005-0000-0000-000010020000}"/>
    <cellStyle name="Currency 2 2 2" xfId="541" xr:uid="{00000000-0005-0000-0000-000011020000}"/>
    <cellStyle name="Currency 2 3" xfId="542" xr:uid="{00000000-0005-0000-0000-000012020000}"/>
    <cellStyle name="Currency 2 4" xfId="543" xr:uid="{00000000-0005-0000-0000-000013020000}"/>
    <cellStyle name="Currency 2 5" xfId="544" xr:uid="{00000000-0005-0000-0000-000014020000}"/>
    <cellStyle name="Currency 3" xfId="545" xr:uid="{00000000-0005-0000-0000-000015020000}"/>
    <cellStyle name="Currency 3 2" xfId="546" xr:uid="{00000000-0005-0000-0000-000016020000}"/>
    <cellStyle name="Currency 4" xfId="547" xr:uid="{00000000-0005-0000-0000-000017020000}"/>
    <cellStyle name="Currency 4 2" xfId="548" xr:uid="{00000000-0005-0000-0000-000018020000}"/>
    <cellStyle name="Currency 5" xfId="549" xr:uid="{00000000-0005-0000-0000-000019020000}"/>
    <cellStyle name="Currency 6" xfId="550" xr:uid="{00000000-0005-0000-0000-00001A020000}"/>
    <cellStyle name="Currency 6 2" xfId="551" xr:uid="{00000000-0005-0000-0000-00001B020000}"/>
    <cellStyle name="Currency 7" xfId="552" xr:uid="{00000000-0005-0000-0000-00001C020000}"/>
    <cellStyle name="Currency 8" xfId="1061" xr:uid="{00000000-0005-0000-0000-00001D020000}"/>
    <cellStyle name="Currency 9" xfId="1083" xr:uid="{00000000-0005-0000-0000-00001E020000}"/>
    <cellStyle name="Date" xfId="553" xr:uid="{00000000-0005-0000-0000-00001F020000}"/>
    <cellStyle name="Date-Regulatory" xfId="554" xr:uid="{00000000-0005-0000-0000-000020020000}"/>
    <cellStyle name="Euro" xfId="555" xr:uid="{00000000-0005-0000-0000-000021020000}"/>
    <cellStyle name="Euro 2" xfId="556" xr:uid="{00000000-0005-0000-0000-000022020000}"/>
    <cellStyle name="Explanatory Text" xfId="1102" builtinId="53"/>
    <cellStyle name="Explanatory Text 2" xfId="557" xr:uid="{00000000-0005-0000-0000-000023020000}"/>
    <cellStyle name="Explanatory Text 2 2" xfId="558" xr:uid="{00000000-0005-0000-0000-000024020000}"/>
    <cellStyle name="Explanatory Text 2 3" xfId="559" xr:uid="{00000000-0005-0000-0000-000025020000}"/>
    <cellStyle name="Explanatory Text 2 4" xfId="560" xr:uid="{00000000-0005-0000-0000-000026020000}"/>
    <cellStyle name="Explanatory Text 3" xfId="561" xr:uid="{00000000-0005-0000-0000-000027020000}"/>
    <cellStyle name="Explanatory Text 3 2" xfId="562" xr:uid="{00000000-0005-0000-0000-000028020000}"/>
    <cellStyle name="Explanatory Text 3 3" xfId="563" xr:uid="{00000000-0005-0000-0000-000029020000}"/>
    <cellStyle name="Explanatory Text 3 4" xfId="564" xr:uid="{00000000-0005-0000-0000-00002A020000}"/>
    <cellStyle name="Explanatory Text 4" xfId="565" xr:uid="{00000000-0005-0000-0000-00002B020000}"/>
    <cellStyle name="Explanatory Text 4 2" xfId="566" xr:uid="{00000000-0005-0000-0000-00002C020000}"/>
    <cellStyle name="Explanatory Text 4 3" xfId="567" xr:uid="{00000000-0005-0000-0000-00002D020000}"/>
    <cellStyle name="Explanatory Text 4 4" xfId="568" xr:uid="{00000000-0005-0000-0000-00002E020000}"/>
    <cellStyle name="Explanatory Text 5" xfId="569" xr:uid="{00000000-0005-0000-0000-00002F020000}"/>
    <cellStyle name="Explanatory Text 6" xfId="570" xr:uid="{00000000-0005-0000-0000-000030020000}"/>
    <cellStyle name="Explanatory Text 7" xfId="571" xr:uid="{00000000-0005-0000-0000-000031020000}"/>
    <cellStyle name="Footnote" xfId="572" xr:uid="{00000000-0005-0000-0000-000032020000}"/>
    <cellStyle name="Footnote 2" xfId="573" xr:uid="{00000000-0005-0000-0000-000033020000}"/>
    <cellStyle name="Footnote 3" xfId="574" xr:uid="{00000000-0005-0000-0000-000034020000}"/>
    <cellStyle name="Footnote 4" xfId="575" xr:uid="{00000000-0005-0000-0000-000035020000}"/>
    <cellStyle name="Good 2" xfId="576" xr:uid="{00000000-0005-0000-0000-000036020000}"/>
    <cellStyle name="Good 2 2" xfId="577" xr:uid="{00000000-0005-0000-0000-000037020000}"/>
    <cellStyle name="Good 2 3" xfId="578" xr:uid="{00000000-0005-0000-0000-000038020000}"/>
    <cellStyle name="Good 2 4" xfId="579" xr:uid="{00000000-0005-0000-0000-000039020000}"/>
    <cellStyle name="Good 3" xfId="580" xr:uid="{00000000-0005-0000-0000-00003A020000}"/>
    <cellStyle name="Good 3 2" xfId="581" xr:uid="{00000000-0005-0000-0000-00003B020000}"/>
    <cellStyle name="Good 3 3" xfId="582" xr:uid="{00000000-0005-0000-0000-00003C020000}"/>
    <cellStyle name="Good 3 4" xfId="583" xr:uid="{00000000-0005-0000-0000-00003D020000}"/>
    <cellStyle name="Good 4" xfId="584" xr:uid="{00000000-0005-0000-0000-00003E020000}"/>
    <cellStyle name="Good 4 2" xfId="585" xr:uid="{00000000-0005-0000-0000-00003F020000}"/>
    <cellStyle name="Good 4 3" xfId="586" xr:uid="{00000000-0005-0000-0000-000040020000}"/>
    <cellStyle name="Good 4 4" xfId="587" xr:uid="{00000000-0005-0000-0000-000041020000}"/>
    <cellStyle name="Good 5" xfId="588" xr:uid="{00000000-0005-0000-0000-000042020000}"/>
    <cellStyle name="Good 6" xfId="589" xr:uid="{00000000-0005-0000-0000-000043020000}"/>
    <cellStyle name="Good 7" xfId="590" xr:uid="{00000000-0005-0000-0000-000044020000}"/>
    <cellStyle name="Heading 1 2" xfId="591" xr:uid="{00000000-0005-0000-0000-000046020000}"/>
    <cellStyle name="Heading 1 2 2" xfId="592" xr:uid="{00000000-0005-0000-0000-000047020000}"/>
    <cellStyle name="Heading 1 2 3" xfId="593" xr:uid="{00000000-0005-0000-0000-000048020000}"/>
    <cellStyle name="Heading 1 2 4" xfId="594" xr:uid="{00000000-0005-0000-0000-000049020000}"/>
    <cellStyle name="Heading 1 3" xfId="595" xr:uid="{00000000-0005-0000-0000-00004A020000}"/>
    <cellStyle name="Heading 1 3 2" xfId="596" xr:uid="{00000000-0005-0000-0000-00004B020000}"/>
    <cellStyle name="Heading 1 3 3" xfId="597" xr:uid="{00000000-0005-0000-0000-00004C020000}"/>
    <cellStyle name="Heading 1 3 4" xfId="598" xr:uid="{00000000-0005-0000-0000-00004D020000}"/>
    <cellStyle name="Heading 1 4" xfId="599" xr:uid="{00000000-0005-0000-0000-00004E020000}"/>
    <cellStyle name="Heading 1 4 2" xfId="600" xr:uid="{00000000-0005-0000-0000-00004F020000}"/>
    <cellStyle name="Heading 1 4 3" xfId="601" xr:uid="{00000000-0005-0000-0000-000050020000}"/>
    <cellStyle name="Heading 1 4 4" xfId="602" xr:uid="{00000000-0005-0000-0000-000051020000}"/>
    <cellStyle name="Heading 1 5" xfId="603" xr:uid="{00000000-0005-0000-0000-000052020000}"/>
    <cellStyle name="Heading 1 6" xfId="604" xr:uid="{00000000-0005-0000-0000-000053020000}"/>
    <cellStyle name="Heading 1 7" xfId="605" xr:uid="{00000000-0005-0000-0000-000054020000}"/>
    <cellStyle name="Heading 2 2" xfId="606" xr:uid="{00000000-0005-0000-0000-000056020000}"/>
    <cellStyle name="Heading 2 2 2" xfId="607" xr:uid="{00000000-0005-0000-0000-000057020000}"/>
    <cellStyle name="Heading 2 2 3" xfId="608" xr:uid="{00000000-0005-0000-0000-000058020000}"/>
    <cellStyle name="Heading 2 2 4" xfId="609" xr:uid="{00000000-0005-0000-0000-000059020000}"/>
    <cellStyle name="Heading 2 3" xfId="610" xr:uid="{00000000-0005-0000-0000-00005A020000}"/>
    <cellStyle name="Heading 2 3 2" xfId="611" xr:uid="{00000000-0005-0000-0000-00005B020000}"/>
    <cellStyle name="Heading 2 3 3" xfId="612" xr:uid="{00000000-0005-0000-0000-00005C020000}"/>
    <cellStyle name="Heading 2 3 4" xfId="613" xr:uid="{00000000-0005-0000-0000-00005D020000}"/>
    <cellStyle name="Heading 2 4" xfId="614" xr:uid="{00000000-0005-0000-0000-00005E020000}"/>
    <cellStyle name="Heading 2 4 2" xfId="615" xr:uid="{00000000-0005-0000-0000-00005F020000}"/>
    <cellStyle name="Heading 2 4 3" xfId="616" xr:uid="{00000000-0005-0000-0000-000060020000}"/>
    <cellStyle name="Heading 2 4 4" xfId="617" xr:uid="{00000000-0005-0000-0000-000061020000}"/>
    <cellStyle name="Heading 2 5" xfId="618" xr:uid="{00000000-0005-0000-0000-000062020000}"/>
    <cellStyle name="Heading 2 6" xfId="619" xr:uid="{00000000-0005-0000-0000-000063020000}"/>
    <cellStyle name="Heading 2 7" xfId="620" xr:uid="{00000000-0005-0000-0000-000064020000}"/>
    <cellStyle name="Heading 3" xfId="1087" builtinId="18"/>
    <cellStyle name="Heading 3 2" xfId="621" xr:uid="{00000000-0005-0000-0000-000066020000}"/>
    <cellStyle name="Heading 3 2 2" xfId="622" xr:uid="{00000000-0005-0000-0000-000067020000}"/>
    <cellStyle name="Heading 3 2 3" xfId="623" xr:uid="{00000000-0005-0000-0000-000068020000}"/>
    <cellStyle name="Heading 3 2 4" xfId="624" xr:uid="{00000000-0005-0000-0000-000069020000}"/>
    <cellStyle name="Heading 3 3" xfId="625" xr:uid="{00000000-0005-0000-0000-00006A020000}"/>
    <cellStyle name="Heading 3 3 2" xfId="626" xr:uid="{00000000-0005-0000-0000-00006B020000}"/>
    <cellStyle name="Heading 3 3 3" xfId="627" xr:uid="{00000000-0005-0000-0000-00006C020000}"/>
    <cellStyle name="Heading 3 3 4" xfId="628" xr:uid="{00000000-0005-0000-0000-00006D020000}"/>
    <cellStyle name="Heading 3 4" xfId="629" xr:uid="{00000000-0005-0000-0000-00006E020000}"/>
    <cellStyle name="Heading 3 4 2" xfId="630" xr:uid="{00000000-0005-0000-0000-00006F020000}"/>
    <cellStyle name="Heading 3 4 3" xfId="631" xr:uid="{00000000-0005-0000-0000-000070020000}"/>
    <cellStyle name="Heading 3 4 4" xfId="632" xr:uid="{00000000-0005-0000-0000-000071020000}"/>
    <cellStyle name="Heading 3 5" xfId="633" xr:uid="{00000000-0005-0000-0000-000072020000}"/>
    <cellStyle name="Heading 3 6" xfId="634" xr:uid="{00000000-0005-0000-0000-000073020000}"/>
    <cellStyle name="Heading 3 7" xfId="635" xr:uid="{00000000-0005-0000-0000-000074020000}"/>
    <cellStyle name="Heading 4" xfId="1095" builtinId="19"/>
    <cellStyle name="Heading 4 2" xfId="636" xr:uid="{00000000-0005-0000-0000-000075020000}"/>
    <cellStyle name="Heading 4 2 2" xfId="637" xr:uid="{00000000-0005-0000-0000-000076020000}"/>
    <cellStyle name="Heading 4 2 3" xfId="638" xr:uid="{00000000-0005-0000-0000-000077020000}"/>
    <cellStyle name="Heading 4 2 4" xfId="639" xr:uid="{00000000-0005-0000-0000-000078020000}"/>
    <cellStyle name="Heading 4 3" xfId="640" xr:uid="{00000000-0005-0000-0000-000079020000}"/>
    <cellStyle name="Heading 4 3 2" xfId="641" xr:uid="{00000000-0005-0000-0000-00007A020000}"/>
    <cellStyle name="Heading 4 3 3" xfId="642" xr:uid="{00000000-0005-0000-0000-00007B020000}"/>
    <cellStyle name="Heading 4 3 4" xfId="643" xr:uid="{00000000-0005-0000-0000-00007C020000}"/>
    <cellStyle name="Heading 4 4" xfId="644" xr:uid="{00000000-0005-0000-0000-00007D020000}"/>
    <cellStyle name="Heading 4 4 2" xfId="645" xr:uid="{00000000-0005-0000-0000-00007E020000}"/>
    <cellStyle name="Heading 4 4 3" xfId="646" xr:uid="{00000000-0005-0000-0000-00007F020000}"/>
    <cellStyle name="Heading 4 4 4" xfId="647" xr:uid="{00000000-0005-0000-0000-000080020000}"/>
    <cellStyle name="Heading 4 5" xfId="648" xr:uid="{00000000-0005-0000-0000-000081020000}"/>
    <cellStyle name="Heading 4 6" xfId="649" xr:uid="{00000000-0005-0000-0000-000082020000}"/>
    <cellStyle name="Heading 4 7" xfId="650" xr:uid="{00000000-0005-0000-0000-000083020000}"/>
    <cellStyle name="Input 2" xfId="651" xr:uid="{00000000-0005-0000-0000-000085020000}"/>
    <cellStyle name="Input 2 2" xfId="652" xr:uid="{00000000-0005-0000-0000-000086020000}"/>
    <cellStyle name="Input 2 3" xfId="653" xr:uid="{00000000-0005-0000-0000-000087020000}"/>
    <cellStyle name="Input 2 4" xfId="654" xr:uid="{00000000-0005-0000-0000-000088020000}"/>
    <cellStyle name="Input 3" xfId="655" xr:uid="{00000000-0005-0000-0000-000089020000}"/>
    <cellStyle name="Input 3 2" xfId="656" xr:uid="{00000000-0005-0000-0000-00008A020000}"/>
    <cellStyle name="Input 3 3" xfId="657" xr:uid="{00000000-0005-0000-0000-00008B020000}"/>
    <cellStyle name="Input 3 4" xfId="658" xr:uid="{00000000-0005-0000-0000-00008C020000}"/>
    <cellStyle name="Input 4" xfId="659" xr:uid="{00000000-0005-0000-0000-00008D020000}"/>
    <cellStyle name="Input 4 2" xfId="660" xr:uid="{00000000-0005-0000-0000-00008E020000}"/>
    <cellStyle name="Input 4 3" xfId="661" xr:uid="{00000000-0005-0000-0000-00008F020000}"/>
    <cellStyle name="Input 4 4" xfId="662" xr:uid="{00000000-0005-0000-0000-000090020000}"/>
    <cellStyle name="Input 5" xfId="663" xr:uid="{00000000-0005-0000-0000-000091020000}"/>
    <cellStyle name="Input 6" xfId="664" xr:uid="{00000000-0005-0000-0000-000092020000}"/>
    <cellStyle name="Input 7" xfId="665" xr:uid="{00000000-0005-0000-0000-000093020000}"/>
    <cellStyle name="Line Number" xfId="666" xr:uid="{00000000-0005-0000-0000-000094020000}"/>
    <cellStyle name="Linked Cell 2" xfId="667" xr:uid="{00000000-0005-0000-0000-000095020000}"/>
    <cellStyle name="Linked Cell 2 2" xfId="668" xr:uid="{00000000-0005-0000-0000-000096020000}"/>
    <cellStyle name="Linked Cell 2 3" xfId="669" xr:uid="{00000000-0005-0000-0000-000097020000}"/>
    <cellStyle name="Linked Cell 2 4" xfId="670" xr:uid="{00000000-0005-0000-0000-000098020000}"/>
    <cellStyle name="Linked Cell 3" xfId="671" xr:uid="{00000000-0005-0000-0000-000099020000}"/>
    <cellStyle name="Linked Cell 3 2" xfId="672" xr:uid="{00000000-0005-0000-0000-00009A020000}"/>
    <cellStyle name="Linked Cell 3 3" xfId="673" xr:uid="{00000000-0005-0000-0000-00009B020000}"/>
    <cellStyle name="Linked Cell 3 4" xfId="674" xr:uid="{00000000-0005-0000-0000-00009C020000}"/>
    <cellStyle name="Linked Cell 4" xfId="675" xr:uid="{00000000-0005-0000-0000-00009D020000}"/>
    <cellStyle name="Linked Cell 4 2" xfId="676" xr:uid="{00000000-0005-0000-0000-00009E020000}"/>
    <cellStyle name="Linked Cell 4 3" xfId="677" xr:uid="{00000000-0005-0000-0000-00009F020000}"/>
    <cellStyle name="Linked Cell 4 4" xfId="678" xr:uid="{00000000-0005-0000-0000-0000A0020000}"/>
    <cellStyle name="Linked Cell 5" xfId="679" xr:uid="{00000000-0005-0000-0000-0000A1020000}"/>
    <cellStyle name="Linked Cell 6" xfId="680" xr:uid="{00000000-0005-0000-0000-0000A2020000}"/>
    <cellStyle name="Linked Cell 7" xfId="681" xr:uid="{00000000-0005-0000-0000-0000A3020000}"/>
    <cellStyle name="Neutral 2" xfId="682" xr:uid="{00000000-0005-0000-0000-0000A4020000}"/>
    <cellStyle name="Neutral 2 2" xfId="683" xr:uid="{00000000-0005-0000-0000-0000A5020000}"/>
    <cellStyle name="Neutral 2 3" xfId="684" xr:uid="{00000000-0005-0000-0000-0000A6020000}"/>
    <cellStyle name="Neutral 2 4" xfId="685" xr:uid="{00000000-0005-0000-0000-0000A7020000}"/>
    <cellStyle name="Neutral 3" xfId="686" xr:uid="{00000000-0005-0000-0000-0000A8020000}"/>
    <cellStyle name="Neutral 3 2" xfId="687" xr:uid="{00000000-0005-0000-0000-0000A9020000}"/>
    <cellStyle name="Neutral 3 3" xfId="688" xr:uid="{00000000-0005-0000-0000-0000AA020000}"/>
    <cellStyle name="Neutral 3 4" xfId="689" xr:uid="{00000000-0005-0000-0000-0000AB020000}"/>
    <cellStyle name="Neutral 4" xfId="690" xr:uid="{00000000-0005-0000-0000-0000AC020000}"/>
    <cellStyle name="Neutral 4 2" xfId="691" xr:uid="{00000000-0005-0000-0000-0000AD020000}"/>
    <cellStyle name="Neutral 4 3" xfId="692" xr:uid="{00000000-0005-0000-0000-0000AE020000}"/>
    <cellStyle name="Neutral 4 4" xfId="693" xr:uid="{00000000-0005-0000-0000-0000AF020000}"/>
    <cellStyle name="Neutral 5" xfId="694" xr:uid="{00000000-0005-0000-0000-0000B0020000}"/>
    <cellStyle name="Neutral 6" xfId="695" xr:uid="{00000000-0005-0000-0000-0000B1020000}"/>
    <cellStyle name="Neutral 7" xfId="696" xr:uid="{00000000-0005-0000-0000-0000B2020000}"/>
    <cellStyle name="New Hire" xfId="1068" xr:uid="{00000000-0005-0000-0000-0000B3020000}"/>
    <cellStyle name="Normal" xfId="0" builtinId="0"/>
    <cellStyle name="Normal 10" xfId="697" xr:uid="{00000000-0005-0000-0000-0000B5020000}"/>
    <cellStyle name="Normal 10 2" xfId="698" xr:uid="{00000000-0005-0000-0000-0000B6020000}"/>
    <cellStyle name="Normal 10 3" xfId="699" xr:uid="{00000000-0005-0000-0000-0000B7020000}"/>
    <cellStyle name="Normal 10 4" xfId="700" xr:uid="{00000000-0005-0000-0000-0000B8020000}"/>
    <cellStyle name="Normal 10 5" xfId="701" xr:uid="{00000000-0005-0000-0000-0000B9020000}"/>
    <cellStyle name="Normal 10 6" xfId="702" xr:uid="{00000000-0005-0000-0000-0000BA020000}"/>
    <cellStyle name="Normal 10 7" xfId="703" xr:uid="{00000000-0005-0000-0000-0000BB020000}"/>
    <cellStyle name="Normal 11" xfId="704" xr:uid="{00000000-0005-0000-0000-0000BC020000}"/>
    <cellStyle name="Normal 11 2" xfId="705" xr:uid="{00000000-0005-0000-0000-0000BD020000}"/>
    <cellStyle name="Normal 11 3" xfId="706" xr:uid="{00000000-0005-0000-0000-0000BE020000}"/>
    <cellStyle name="Normal 11 4" xfId="707" xr:uid="{00000000-0005-0000-0000-0000BF020000}"/>
    <cellStyle name="Normal 11 5" xfId="708" xr:uid="{00000000-0005-0000-0000-0000C0020000}"/>
    <cellStyle name="Normal 11 6" xfId="709" xr:uid="{00000000-0005-0000-0000-0000C1020000}"/>
    <cellStyle name="Normal 11 7" xfId="710" xr:uid="{00000000-0005-0000-0000-0000C2020000}"/>
    <cellStyle name="Normal 12" xfId="711" xr:uid="{00000000-0005-0000-0000-0000C3020000}"/>
    <cellStyle name="Normal 12 2" xfId="712" xr:uid="{00000000-0005-0000-0000-0000C4020000}"/>
    <cellStyle name="Normal 12 3" xfId="713" xr:uid="{00000000-0005-0000-0000-0000C5020000}"/>
    <cellStyle name="Normal 12 4" xfId="714" xr:uid="{00000000-0005-0000-0000-0000C6020000}"/>
    <cellStyle name="Normal 12 5" xfId="715" xr:uid="{00000000-0005-0000-0000-0000C7020000}"/>
    <cellStyle name="Normal 12 6" xfId="716" xr:uid="{00000000-0005-0000-0000-0000C8020000}"/>
    <cellStyle name="Normal 12 7" xfId="717" xr:uid="{00000000-0005-0000-0000-0000C9020000}"/>
    <cellStyle name="Normal 13" xfId="718" xr:uid="{00000000-0005-0000-0000-0000CA020000}"/>
    <cellStyle name="Normal 13 2" xfId="719" xr:uid="{00000000-0005-0000-0000-0000CB020000}"/>
    <cellStyle name="Normal 13 3" xfId="720" xr:uid="{00000000-0005-0000-0000-0000CC020000}"/>
    <cellStyle name="Normal 13 4" xfId="721" xr:uid="{00000000-0005-0000-0000-0000CD020000}"/>
    <cellStyle name="Normal 13 5" xfId="722" xr:uid="{00000000-0005-0000-0000-0000CE020000}"/>
    <cellStyle name="Normal 13 6" xfId="723" xr:uid="{00000000-0005-0000-0000-0000CF020000}"/>
    <cellStyle name="Normal 13 7" xfId="724" xr:uid="{00000000-0005-0000-0000-0000D0020000}"/>
    <cellStyle name="Normal 14" xfId="725" xr:uid="{00000000-0005-0000-0000-0000D1020000}"/>
    <cellStyle name="Normal 14 2" xfId="726" xr:uid="{00000000-0005-0000-0000-0000D2020000}"/>
    <cellStyle name="Normal 14 3" xfId="727" xr:uid="{00000000-0005-0000-0000-0000D3020000}"/>
    <cellStyle name="Normal 14 4" xfId="728" xr:uid="{00000000-0005-0000-0000-0000D4020000}"/>
    <cellStyle name="Normal 14 5" xfId="729" xr:uid="{00000000-0005-0000-0000-0000D5020000}"/>
    <cellStyle name="Normal 14 6" xfId="730" xr:uid="{00000000-0005-0000-0000-0000D6020000}"/>
    <cellStyle name="Normal 14 7" xfId="731" xr:uid="{00000000-0005-0000-0000-0000D7020000}"/>
    <cellStyle name="Normal 15" xfId="732" xr:uid="{00000000-0005-0000-0000-0000D8020000}"/>
    <cellStyle name="Normal 15 2" xfId="733" xr:uid="{00000000-0005-0000-0000-0000D9020000}"/>
    <cellStyle name="Normal 15 3" xfId="734" xr:uid="{00000000-0005-0000-0000-0000DA020000}"/>
    <cellStyle name="Normal 15 4" xfId="735" xr:uid="{00000000-0005-0000-0000-0000DB020000}"/>
    <cellStyle name="Normal 15 5" xfId="736" xr:uid="{00000000-0005-0000-0000-0000DC020000}"/>
    <cellStyle name="Normal 15 6" xfId="737" xr:uid="{00000000-0005-0000-0000-0000DD020000}"/>
    <cellStyle name="Normal 15 7" xfId="738" xr:uid="{00000000-0005-0000-0000-0000DE020000}"/>
    <cellStyle name="Normal 16" xfId="739" xr:uid="{00000000-0005-0000-0000-0000DF020000}"/>
    <cellStyle name="Normal 16 2" xfId="740" xr:uid="{00000000-0005-0000-0000-0000E0020000}"/>
    <cellStyle name="Normal 16 3" xfId="741" xr:uid="{00000000-0005-0000-0000-0000E1020000}"/>
    <cellStyle name="Normal 16 4" xfId="742" xr:uid="{00000000-0005-0000-0000-0000E2020000}"/>
    <cellStyle name="Normal 16 5" xfId="743" xr:uid="{00000000-0005-0000-0000-0000E3020000}"/>
    <cellStyle name="Normal 16 6" xfId="744" xr:uid="{00000000-0005-0000-0000-0000E4020000}"/>
    <cellStyle name="Normal 16 7" xfId="745" xr:uid="{00000000-0005-0000-0000-0000E5020000}"/>
    <cellStyle name="Normal 17" xfId="746" xr:uid="{00000000-0005-0000-0000-0000E6020000}"/>
    <cellStyle name="Normal 17 2" xfId="747" xr:uid="{00000000-0005-0000-0000-0000E7020000}"/>
    <cellStyle name="Normal 17 3" xfId="748" xr:uid="{00000000-0005-0000-0000-0000E8020000}"/>
    <cellStyle name="Normal 17 4" xfId="749" xr:uid="{00000000-0005-0000-0000-0000E9020000}"/>
    <cellStyle name="Normal 17 5" xfId="750" xr:uid="{00000000-0005-0000-0000-0000EA020000}"/>
    <cellStyle name="Normal 17 6" xfId="751" xr:uid="{00000000-0005-0000-0000-0000EB020000}"/>
    <cellStyle name="Normal 17 7" xfId="752" xr:uid="{00000000-0005-0000-0000-0000EC020000}"/>
    <cellStyle name="Normal 18" xfId="753" xr:uid="{00000000-0005-0000-0000-0000ED020000}"/>
    <cellStyle name="Normal 18 2" xfId="754" xr:uid="{00000000-0005-0000-0000-0000EE020000}"/>
    <cellStyle name="Normal 18 3" xfId="755" xr:uid="{00000000-0005-0000-0000-0000EF020000}"/>
    <cellStyle name="Normal 18 4" xfId="756" xr:uid="{00000000-0005-0000-0000-0000F0020000}"/>
    <cellStyle name="Normal 18 5" xfId="757" xr:uid="{00000000-0005-0000-0000-0000F1020000}"/>
    <cellStyle name="Normal 18 6" xfId="758" xr:uid="{00000000-0005-0000-0000-0000F2020000}"/>
    <cellStyle name="Normal 18 7" xfId="759" xr:uid="{00000000-0005-0000-0000-0000F3020000}"/>
    <cellStyle name="Normal 19" xfId="760" xr:uid="{00000000-0005-0000-0000-0000F4020000}"/>
    <cellStyle name="Normal 19 2" xfId="761" xr:uid="{00000000-0005-0000-0000-0000F5020000}"/>
    <cellStyle name="Normal 19 3" xfId="762" xr:uid="{00000000-0005-0000-0000-0000F6020000}"/>
    <cellStyle name="Normal 19 4" xfId="763" xr:uid="{00000000-0005-0000-0000-0000F7020000}"/>
    <cellStyle name="Normal 2" xfId="9" xr:uid="{00000000-0005-0000-0000-0000F8020000}"/>
    <cellStyle name="Normal 2 10" xfId="4" xr:uid="{00000000-0005-0000-0000-0000F9020000}"/>
    <cellStyle name="Normal 2 2" xfId="764" xr:uid="{00000000-0005-0000-0000-0000FA020000}"/>
    <cellStyle name="Normal 2 2 2" xfId="765" xr:uid="{00000000-0005-0000-0000-0000FB020000}"/>
    <cellStyle name="Normal 2 2 2 2" xfId="766" xr:uid="{00000000-0005-0000-0000-0000FC020000}"/>
    <cellStyle name="Normal 2 2 3" xfId="767" xr:uid="{00000000-0005-0000-0000-0000FD020000}"/>
    <cellStyle name="Normal 2 2 4" xfId="768" xr:uid="{00000000-0005-0000-0000-0000FE020000}"/>
    <cellStyle name="Normal 2 2 5" xfId="769" xr:uid="{00000000-0005-0000-0000-0000FF020000}"/>
    <cellStyle name="Normal 2 2 6" xfId="770" xr:uid="{00000000-0005-0000-0000-000000030000}"/>
    <cellStyle name="Normal 2 2 7" xfId="771" xr:uid="{00000000-0005-0000-0000-000001030000}"/>
    <cellStyle name="Normal 2 2_Xl0000123" xfId="772" xr:uid="{00000000-0005-0000-0000-000002030000}"/>
    <cellStyle name="Normal 2 3" xfId="773" xr:uid="{00000000-0005-0000-0000-000003030000}"/>
    <cellStyle name="Normal 2 4" xfId="774" xr:uid="{00000000-0005-0000-0000-000004030000}"/>
    <cellStyle name="Normal 2 4 2" xfId="775" xr:uid="{00000000-0005-0000-0000-000005030000}"/>
    <cellStyle name="Normal 2 4 2 2" xfId="20" xr:uid="{00000000-0005-0000-0000-000006030000}"/>
    <cellStyle name="Normal 2 4 3" xfId="776" xr:uid="{00000000-0005-0000-0000-000007030000}"/>
    <cellStyle name="Normal 2 5" xfId="777" xr:uid="{00000000-0005-0000-0000-000008030000}"/>
    <cellStyle name="Normal 2 6" xfId="778" xr:uid="{00000000-0005-0000-0000-000009030000}"/>
    <cellStyle name="Normal 2 7" xfId="779" xr:uid="{00000000-0005-0000-0000-00000A030000}"/>
    <cellStyle name="Normal 2 8" xfId="780" xr:uid="{00000000-0005-0000-0000-00000B030000}"/>
    <cellStyle name="Normal 2 9" xfId="781" xr:uid="{00000000-0005-0000-0000-00000C030000}"/>
    <cellStyle name="Normal 2_Adjustment to Insurance Expense WSC KY 2008" xfId="782" xr:uid="{00000000-0005-0000-0000-00000D030000}"/>
    <cellStyle name="Normal 20" xfId="783" xr:uid="{00000000-0005-0000-0000-00000E030000}"/>
    <cellStyle name="Normal 20 2" xfId="784" xr:uid="{00000000-0005-0000-0000-00000F030000}"/>
    <cellStyle name="Normal 20 2 2" xfId="785" xr:uid="{00000000-0005-0000-0000-000010030000}"/>
    <cellStyle name="Normal 20 2 2 2" xfId="786" xr:uid="{00000000-0005-0000-0000-000011030000}"/>
    <cellStyle name="Normal 20 2 3" xfId="787" xr:uid="{00000000-0005-0000-0000-000012030000}"/>
    <cellStyle name="Normal 20 2 4" xfId="788" xr:uid="{00000000-0005-0000-0000-000013030000}"/>
    <cellStyle name="Normal 20 2 5" xfId="789" xr:uid="{00000000-0005-0000-0000-000014030000}"/>
    <cellStyle name="Normal 20 2 6" xfId="790" xr:uid="{00000000-0005-0000-0000-000015030000}"/>
    <cellStyle name="Normal 20 2 7" xfId="791" xr:uid="{00000000-0005-0000-0000-000016030000}"/>
    <cellStyle name="Normal 20 2 7 2" xfId="792" xr:uid="{00000000-0005-0000-0000-000017030000}"/>
    <cellStyle name="Normal 20 2 8" xfId="793" xr:uid="{00000000-0005-0000-0000-000018030000}"/>
    <cellStyle name="Normal 20 2 9" xfId="794" xr:uid="{00000000-0005-0000-0000-000019030000}"/>
    <cellStyle name="Normal 20 3" xfId="795" xr:uid="{00000000-0005-0000-0000-00001A030000}"/>
    <cellStyle name="Normal 20 4" xfId="796" xr:uid="{00000000-0005-0000-0000-00001B030000}"/>
    <cellStyle name="Normal 20 5" xfId="797" xr:uid="{00000000-0005-0000-0000-00001C030000}"/>
    <cellStyle name="Normal 20 6" xfId="798" xr:uid="{00000000-0005-0000-0000-00001D030000}"/>
    <cellStyle name="Normal 20 7" xfId="799" xr:uid="{00000000-0005-0000-0000-00001E030000}"/>
    <cellStyle name="Normal 20_Xl0000121" xfId="800" xr:uid="{00000000-0005-0000-0000-00001F030000}"/>
    <cellStyle name="Normal 21" xfId="801" xr:uid="{00000000-0005-0000-0000-000020030000}"/>
    <cellStyle name="Normal 21 2" xfId="802" xr:uid="{00000000-0005-0000-0000-000021030000}"/>
    <cellStyle name="Normal 21 2 2" xfId="803" xr:uid="{00000000-0005-0000-0000-000022030000}"/>
    <cellStyle name="Normal 21 3" xfId="804" xr:uid="{00000000-0005-0000-0000-000023030000}"/>
    <cellStyle name="Normal 21 4" xfId="805" xr:uid="{00000000-0005-0000-0000-000024030000}"/>
    <cellStyle name="Normal 21 5" xfId="806" xr:uid="{00000000-0005-0000-0000-000025030000}"/>
    <cellStyle name="Normal 21 6" xfId="807" xr:uid="{00000000-0005-0000-0000-000026030000}"/>
    <cellStyle name="Normal 21 7" xfId="808" xr:uid="{00000000-0005-0000-0000-000027030000}"/>
    <cellStyle name="Normal 21 8" xfId="809" xr:uid="{00000000-0005-0000-0000-000028030000}"/>
    <cellStyle name="Normal 22" xfId="810" xr:uid="{00000000-0005-0000-0000-000029030000}"/>
    <cellStyle name="Normal 22 2" xfId="811" xr:uid="{00000000-0005-0000-0000-00002A030000}"/>
    <cellStyle name="Normal 23" xfId="812" xr:uid="{00000000-0005-0000-0000-00002B030000}"/>
    <cellStyle name="Normal 23 2" xfId="813" xr:uid="{00000000-0005-0000-0000-00002C030000}"/>
    <cellStyle name="Normal 24" xfId="11" xr:uid="{00000000-0005-0000-0000-00002D030000}"/>
    <cellStyle name="Normal 24 2" xfId="814" xr:uid="{00000000-0005-0000-0000-00002E030000}"/>
    <cellStyle name="Normal 25" xfId="815" xr:uid="{00000000-0005-0000-0000-00002F030000}"/>
    <cellStyle name="Normal 26" xfId="816" xr:uid="{00000000-0005-0000-0000-000030030000}"/>
    <cellStyle name="Normal 26 2" xfId="817" xr:uid="{00000000-0005-0000-0000-000031030000}"/>
    <cellStyle name="Normal 26 2 2" xfId="818" xr:uid="{00000000-0005-0000-0000-000032030000}"/>
    <cellStyle name="Normal 27" xfId="819" xr:uid="{00000000-0005-0000-0000-000033030000}"/>
    <cellStyle name="Normal 27 2" xfId="820" xr:uid="{00000000-0005-0000-0000-000034030000}"/>
    <cellStyle name="Normal 27 2 2" xfId="821" xr:uid="{00000000-0005-0000-0000-000035030000}"/>
    <cellStyle name="Normal 27 2 3" xfId="22" xr:uid="{00000000-0005-0000-0000-000036030000}"/>
    <cellStyle name="Normal 27 3" xfId="23" xr:uid="{00000000-0005-0000-0000-000037030000}"/>
    <cellStyle name="Normal 28" xfId="822" xr:uid="{00000000-0005-0000-0000-000038030000}"/>
    <cellStyle name="Normal 28 2" xfId="823" xr:uid="{00000000-0005-0000-0000-000039030000}"/>
    <cellStyle name="Normal 28 2 2" xfId="824" xr:uid="{00000000-0005-0000-0000-00003A030000}"/>
    <cellStyle name="Normal 29" xfId="825" xr:uid="{00000000-0005-0000-0000-00003B030000}"/>
    <cellStyle name="Normal 3" xfId="826" xr:uid="{00000000-0005-0000-0000-00003C030000}"/>
    <cellStyle name="Normal 3 2" xfId="827" xr:uid="{00000000-0005-0000-0000-00003D030000}"/>
    <cellStyle name="Normal 3 2 2" xfId="828" xr:uid="{00000000-0005-0000-0000-00003E030000}"/>
    <cellStyle name="Normal 3 2 3" xfId="829" xr:uid="{00000000-0005-0000-0000-00003F030000}"/>
    <cellStyle name="Normal 3 2 4" xfId="830" xr:uid="{00000000-0005-0000-0000-000040030000}"/>
    <cellStyle name="Normal 3 3" xfId="831" xr:uid="{00000000-0005-0000-0000-000041030000}"/>
    <cellStyle name="Normal 3 3 2" xfId="832" xr:uid="{00000000-0005-0000-0000-000042030000}"/>
    <cellStyle name="Normal 3 3 20" xfId="833" xr:uid="{00000000-0005-0000-0000-000043030000}"/>
    <cellStyle name="Normal 3 3 3" xfId="834" xr:uid="{00000000-0005-0000-0000-000044030000}"/>
    <cellStyle name="Normal 3 3 4" xfId="835" xr:uid="{00000000-0005-0000-0000-000045030000}"/>
    <cellStyle name="Normal 3 3 5" xfId="836" xr:uid="{00000000-0005-0000-0000-000046030000}"/>
    <cellStyle name="Normal 3 3 6" xfId="837" xr:uid="{00000000-0005-0000-0000-000047030000}"/>
    <cellStyle name="Normal 3 3 7" xfId="838" xr:uid="{00000000-0005-0000-0000-000048030000}"/>
    <cellStyle name="Normal 3 4" xfId="839" xr:uid="{00000000-0005-0000-0000-000049030000}"/>
    <cellStyle name="Normal 3 5" xfId="840" xr:uid="{00000000-0005-0000-0000-00004A030000}"/>
    <cellStyle name="Normal 3 6" xfId="841" xr:uid="{00000000-0005-0000-0000-00004B030000}"/>
    <cellStyle name="Normal 30" xfId="842" xr:uid="{00000000-0005-0000-0000-00004C030000}"/>
    <cellStyle name="Normal 30 2" xfId="843" xr:uid="{00000000-0005-0000-0000-00004D030000}"/>
    <cellStyle name="Normal 31" xfId="844" xr:uid="{00000000-0005-0000-0000-00004E030000}"/>
    <cellStyle name="Normal 31 2" xfId="19" xr:uid="{00000000-0005-0000-0000-00004F030000}"/>
    <cellStyle name="Normal 32" xfId="13" xr:uid="{00000000-0005-0000-0000-000050030000}"/>
    <cellStyle name="Normal 32 10" xfId="845" xr:uid="{00000000-0005-0000-0000-000051030000}"/>
    <cellStyle name="Normal 32 10 2" xfId="846" xr:uid="{00000000-0005-0000-0000-000052030000}"/>
    <cellStyle name="Normal 33" xfId="10" xr:uid="{00000000-0005-0000-0000-000053030000}"/>
    <cellStyle name="Normal 34" xfId="847" xr:uid="{00000000-0005-0000-0000-000054030000}"/>
    <cellStyle name="Normal 34 2" xfId="848" xr:uid="{00000000-0005-0000-0000-000055030000}"/>
    <cellStyle name="Normal 35" xfId="849" xr:uid="{00000000-0005-0000-0000-000056030000}"/>
    <cellStyle name="Normal 36" xfId="850" xr:uid="{00000000-0005-0000-0000-000057030000}"/>
    <cellStyle name="Normal 37" xfId="851" xr:uid="{00000000-0005-0000-0000-000058030000}"/>
    <cellStyle name="Normal 38" xfId="852" xr:uid="{00000000-0005-0000-0000-000059030000}"/>
    <cellStyle name="Normal 39" xfId="853" xr:uid="{00000000-0005-0000-0000-00005A030000}"/>
    <cellStyle name="Normal 4" xfId="854" xr:uid="{00000000-0005-0000-0000-00005B030000}"/>
    <cellStyle name="Normal 4 2" xfId="855" xr:uid="{00000000-0005-0000-0000-00005C030000}"/>
    <cellStyle name="Normal 4 2 10 2 2" xfId="856" xr:uid="{00000000-0005-0000-0000-00005D030000}"/>
    <cellStyle name="Normal 4 2 2" xfId="857" xr:uid="{00000000-0005-0000-0000-00005E030000}"/>
    <cellStyle name="Normal 4 2 3" xfId="858" xr:uid="{00000000-0005-0000-0000-00005F030000}"/>
    <cellStyle name="Normal 4 2 4" xfId="859" xr:uid="{00000000-0005-0000-0000-000060030000}"/>
    <cellStyle name="Normal 4 2 5" xfId="860" xr:uid="{00000000-0005-0000-0000-000061030000}"/>
    <cellStyle name="Normal 4 2 6" xfId="861" xr:uid="{00000000-0005-0000-0000-000062030000}"/>
    <cellStyle name="Normal 4 2 7" xfId="862" xr:uid="{00000000-0005-0000-0000-000063030000}"/>
    <cellStyle name="Normal 4 3" xfId="863" xr:uid="{00000000-0005-0000-0000-000064030000}"/>
    <cellStyle name="Normal 4 4" xfId="864" xr:uid="{00000000-0005-0000-0000-000065030000}"/>
    <cellStyle name="Normal 4 5" xfId="865" xr:uid="{00000000-0005-0000-0000-000066030000}"/>
    <cellStyle name="Normal 4 6" xfId="1101" xr:uid="{FDEA0E91-A0AA-4510-A5E7-2BE7E780804C}"/>
    <cellStyle name="Normal 40" xfId="866" xr:uid="{00000000-0005-0000-0000-000067030000}"/>
    <cellStyle name="Normal 40 2" xfId="14" xr:uid="{00000000-0005-0000-0000-000068030000}"/>
    <cellStyle name="Normal 41" xfId="867" xr:uid="{00000000-0005-0000-0000-000069030000}"/>
    <cellStyle name="Normal 42" xfId="868" xr:uid="{00000000-0005-0000-0000-00006A030000}"/>
    <cellStyle name="Normal 43" xfId="869" xr:uid="{00000000-0005-0000-0000-00006B030000}"/>
    <cellStyle name="Normal 44" xfId="870" xr:uid="{00000000-0005-0000-0000-00006C030000}"/>
    <cellStyle name="Normal 45" xfId="871" xr:uid="{00000000-0005-0000-0000-00006D030000}"/>
    <cellStyle name="Normal 46" xfId="872" xr:uid="{00000000-0005-0000-0000-00006E030000}"/>
    <cellStyle name="Normal 47" xfId="873" xr:uid="{00000000-0005-0000-0000-00006F030000}"/>
    <cellStyle name="Normal 47 2" xfId="874" xr:uid="{00000000-0005-0000-0000-000070030000}"/>
    <cellStyle name="Normal 48" xfId="875" xr:uid="{00000000-0005-0000-0000-000071030000}"/>
    <cellStyle name="Normal 49" xfId="876" xr:uid="{00000000-0005-0000-0000-000072030000}"/>
    <cellStyle name="Normal 49 2" xfId="877" xr:uid="{00000000-0005-0000-0000-000073030000}"/>
    <cellStyle name="Normal 49 3" xfId="17" xr:uid="{00000000-0005-0000-0000-000074030000}"/>
    <cellStyle name="Normal 49 3 2" xfId="1063" xr:uid="{00000000-0005-0000-0000-000075030000}"/>
    <cellStyle name="Normal 5" xfId="878" xr:uid="{00000000-0005-0000-0000-000076030000}"/>
    <cellStyle name="Normal 5 2" xfId="879" xr:uid="{00000000-0005-0000-0000-000077030000}"/>
    <cellStyle name="Normal 5 2 2" xfId="880" xr:uid="{00000000-0005-0000-0000-000078030000}"/>
    <cellStyle name="Normal 5 2 3" xfId="881" xr:uid="{00000000-0005-0000-0000-000079030000}"/>
    <cellStyle name="Normal 5 2 4" xfId="882" xr:uid="{00000000-0005-0000-0000-00007A030000}"/>
    <cellStyle name="Normal 5 2 5" xfId="883" xr:uid="{00000000-0005-0000-0000-00007B030000}"/>
    <cellStyle name="Normal 5 2 6" xfId="884" xr:uid="{00000000-0005-0000-0000-00007C030000}"/>
    <cellStyle name="Normal 5 2 7" xfId="885" xr:uid="{00000000-0005-0000-0000-00007D030000}"/>
    <cellStyle name="Normal 5 3" xfId="886" xr:uid="{00000000-0005-0000-0000-00007E030000}"/>
    <cellStyle name="Normal 5 4" xfId="887" xr:uid="{00000000-0005-0000-0000-00007F030000}"/>
    <cellStyle name="Normal 5 5" xfId="888" xr:uid="{00000000-0005-0000-0000-000080030000}"/>
    <cellStyle name="Normal 50" xfId="889" xr:uid="{00000000-0005-0000-0000-000081030000}"/>
    <cellStyle name="Normal 51" xfId="890" xr:uid="{00000000-0005-0000-0000-000082030000}"/>
    <cellStyle name="Normal 52" xfId="891" xr:uid="{00000000-0005-0000-0000-000083030000}"/>
    <cellStyle name="Normal 53" xfId="892" xr:uid="{00000000-0005-0000-0000-000084030000}"/>
    <cellStyle name="Normal 54" xfId="893" xr:uid="{00000000-0005-0000-0000-000085030000}"/>
    <cellStyle name="Normal 55" xfId="894" xr:uid="{00000000-0005-0000-0000-000086030000}"/>
    <cellStyle name="Normal 56" xfId="24" xr:uid="{00000000-0005-0000-0000-000087030000}"/>
    <cellStyle name="Normal 57" xfId="895" xr:uid="{00000000-0005-0000-0000-000088030000}"/>
    <cellStyle name="Normal 58" xfId="896" xr:uid="{00000000-0005-0000-0000-000089030000}"/>
    <cellStyle name="Normal 59" xfId="1059" xr:uid="{00000000-0005-0000-0000-00008A030000}"/>
    <cellStyle name="Normal 6" xfId="15" xr:uid="{00000000-0005-0000-0000-00008B030000}"/>
    <cellStyle name="Normal 6 10" xfId="897" xr:uid="{00000000-0005-0000-0000-00008C030000}"/>
    <cellStyle name="Normal 6 2" xfId="898" xr:uid="{00000000-0005-0000-0000-00008D030000}"/>
    <cellStyle name="Normal 6 2 2" xfId="899" xr:uid="{00000000-0005-0000-0000-00008E030000}"/>
    <cellStyle name="Normal 6 2 2 2" xfId="900" xr:uid="{00000000-0005-0000-0000-00008F030000}"/>
    <cellStyle name="Normal 6 2 2 3" xfId="901" xr:uid="{00000000-0005-0000-0000-000090030000}"/>
    <cellStyle name="Normal 6 2 2 4" xfId="902" xr:uid="{00000000-0005-0000-0000-000091030000}"/>
    <cellStyle name="Normal 6 2 2 5" xfId="903" xr:uid="{00000000-0005-0000-0000-000092030000}"/>
    <cellStyle name="Normal 6 2 2 6" xfId="904" xr:uid="{00000000-0005-0000-0000-000093030000}"/>
    <cellStyle name="Normal 6 2 3" xfId="905" xr:uid="{00000000-0005-0000-0000-000094030000}"/>
    <cellStyle name="Normal 6 2 4" xfId="906" xr:uid="{00000000-0005-0000-0000-000095030000}"/>
    <cellStyle name="Normal 6 2 5" xfId="907" xr:uid="{00000000-0005-0000-0000-000096030000}"/>
    <cellStyle name="Normal 6 2 6" xfId="908" xr:uid="{00000000-0005-0000-0000-000097030000}"/>
    <cellStyle name="Normal 6 2 7" xfId="909" xr:uid="{00000000-0005-0000-0000-000098030000}"/>
    <cellStyle name="Normal 6 2 8" xfId="910" xr:uid="{00000000-0005-0000-0000-000099030000}"/>
    <cellStyle name="Normal 6 2_Xl0000121" xfId="911" xr:uid="{00000000-0005-0000-0000-00009A030000}"/>
    <cellStyle name="Normal 6 3" xfId="912" xr:uid="{00000000-0005-0000-0000-00009B030000}"/>
    <cellStyle name="Normal 6 4" xfId="913" xr:uid="{00000000-0005-0000-0000-00009C030000}"/>
    <cellStyle name="Normal 6 5" xfId="914" xr:uid="{00000000-0005-0000-0000-00009D030000}"/>
    <cellStyle name="Normal 6 6" xfId="915" xr:uid="{00000000-0005-0000-0000-00009E030000}"/>
    <cellStyle name="Normal 6 6 2" xfId="916" xr:uid="{00000000-0005-0000-0000-00009F030000}"/>
    <cellStyle name="Normal 6 7" xfId="917" xr:uid="{00000000-0005-0000-0000-0000A0030000}"/>
    <cellStyle name="Normal 6 8" xfId="918" xr:uid="{00000000-0005-0000-0000-0000A1030000}"/>
    <cellStyle name="Normal 6 9" xfId="919" xr:uid="{00000000-0005-0000-0000-0000A2030000}"/>
    <cellStyle name="Normal 6_Sheet1" xfId="920" xr:uid="{00000000-0005-0000-0000-0000A3030000}"/>
    <cellStyle name="Normal 60" xfId="1065" xr:uid="{00000000-0005-0000-0000-0000A4030000}"/>
    <cellStyle name="Normal 60 2" xfId="1074" xr:uid="{00000000-0005-0000-0000-0000A5030000}"/>
    <cellStyle name="Normal 61" xfId="1066" xr:uid="{00000000-0005-0000-0000-0000A6030000}"/>
    <cellStyle name="Normal 62" xfId="1070" xr:uid="{00000000-0005-0000-0000-0000A7030000}"/>
    <cellStyle name="Normal 63" xfId="1072" xr:uid="{00000000-0005-0000-0000-0000A8030000}"/>
    <cellStyle name="Normal 64" xfId="1075" xr:uid="{00000000-0005-0000-0000-0000A9030000}"/>
    <cellStyle name="Normal 65" xfId="1077" xr:uid="{00000000-0005-0000-0000-0000AA030000}"/>
    <cellStyle name="Normal 66" xfId="1078" xr:uid="{00000000-0005-0000-0000-0000AB030000}"/>
    <cellStyle name="Normal 67" xfId="1079" xr:uid="{00000000-0005-0000-0000-0000AC030000}"/>
    <cellStyle name="Normal 68" xfId="1082" xr:uid="{00000000-0005-0000-0000-0000AD030000}"/>
    <cellStyle name="Normal 69" xfId="1086" xr:uid="{00000000-0005-0000-0000-0000AE030000}"/>
    <cellStyle name="Normal 7" xfId="921" xr:uid="{00000000-0005-0000-0000-0000AF030000}"/>
    <cellStyle name="Normal 7 2" xfId="922" xr:uid="{00000000-0005-0000-0000-0000B0030000}"/>
    <cellStyle name="Normal 7 2 2" xfId="923" xr:uid="{00000000-0005-0000-0000-0000B1030000}"/>
    <cellStyle name="Normal 7 2 3" xfId="924" xr:uid="{00000000-0005-0000-0000-0000B2030000}"/>
    <cellStyle name="Normal 7 2 4" xfId="925" xr:uid="{00000000-0005-0000-0000-0000B3030000}"/>
    <cellStyle name="Normal 7 2 5" xfId="926" xr:uid="{00000000-0005-0000-0000-0000B4030000}"/>
    <cellStyle name="Normal 7 2 6" xfId="927" xr:uid="{00000000-0005-0000-0000-0000B5030000}"/>
    <cellStyle name="Normal 7 3" xfId="928" xr:uid="{00000000-0005-0000-0000-0000B6030000}"/>
    <cellStyle name="Normal 7 4" xfId="929" xr:uid="{00000000-0005-0000-0000-0000B7030000}"/>
    <cellStyle name="Normal 7 5" xfId="930" xr:uid="{00000000-0005-0000-0000-0000B8030000}"/>
    <cellStyle name="Normal 7 6" xfId="931" xr:uid="{00000000-0005-0000-0000-0000B9030000}"/>
    <cellStyle name="Normal 7 7" xfId="932" xr:uid="{00000000-0005-0000-0000-0000BA030000}"/>
    <cellStyle name="Normal 7 8" xfId="933" xr:uid="{00000000-0005-0000-0000-0000BB030000}"/>
    <cellStyle name="Normal 7_Xl0000121" xfId="934" xr:uid="{00000000-0005-0000-0000-0000BC030000}"/>
    <cellStyle name="Normal 70" xfId="1088" xr:uid="{00000000-0005-0000-0000-0000BD030000}"/>
    <cellStyle name="Normal 71" xfId="1089" xr:uid="{00000000-0005-0000-0000-0000BE030000}"/>
    <cellStyle name="Normal 72" xfId="1092" xr:uid="{F8C4E25C-CE4C-4537-B6ED-8C69437EF8A0}"/>
    <cellStyle name="Normal 73" xfId="1097" xr:uid="{3FE34C1B-21B9-47A1-8132-5BB8618FAA19}"/>
    <cellStyle name="Normal 74" xfId="1103" xr:uid="{F7B9CC09-BC95-4B3B-875F-37703E38CAD1}"/>
    <cellStyle name="Normal 75" xfId="1104" xr:uid="{0C26FBCA-9D56-4109-8D30-8258C120DB6A}"/>
    <cellStyle name="Normal 8" xfId="935" xr:uid="{00000000-0005-0000-0000-0000BF030000}"/>
    <cellStyle name="Normal 8 2" xfId="936" xr:uid="{00000000-0005-0000-0000-0000C0030000}"/>
    <cellStyle name="Normal 8 3" xfId="937" xr:uid="{00000000-0005-0000-0000-0000C1030000}"/>
    <cellStyle name="Normal 8 4" xfId="938" xr:uid="{00000000-0005-0000-0000-0000C2030000}"/>
    <cellStyle name="Normal 8 5" xfId="939" xr:uid="{00000000-0005-0000-0000-0000C3030000}"/>
    <cellStyle name="Normal 8 6" xfId="940" xr:uid="{00000000-0005-0000-0000-0000C4030000}"/>
    <cellStyle name="Normal 8 7" xfId="941" xr:uid="{00000000-0005-0000-0000-0000C5030000}"/>
    <cellStyle name="Normal 9" xfId="942" xr:uid="{00000000-0005-0000-0000-0000C6030000}"/>
    <cellStyle name="Normal 9 2" xfId="943" xr:uid="{00000000-0005-0000-0000-0000C7030000}"/>
    <cellStyle name="Normal 9 3" xfId="944" xr:uid="{00000000-0005-0000-0000-0000C8030000}"/>
    <cellStyle name="Normal 9 4" xfId="945" xr:uid="{00000000-0005-0000-0000-0000C9030000}"/>
    <cellStyle name="Normal 9 5" xfId="946" xr:uid="{00000000-0005-0000-0000-0000CA030000}"/>
    <cellStyle name="Normal 9 6" xfId="947" xr:uid="{00000000-0005-0000-0000-0000CB030000}"/>
    <cellStyle name="Normal 9 7" xfId="948" xr:uid="{00000000-0005-0000-0000-0000CC030000}"/>
    <cellStyle name="Normal_monthly.bill.wp" xfId="5" xr:uid="{00000000-0005-0000-0000-0000CD030000}"/>
    <cellStyle name="Normal_salary.wp" xfId="7" xr:uid="{00000000-0005-0000-0000-0000CE030000}"/>
    <cellStyle name="Normal_TRANS.RC.94.W/P.SAL" xfId="3" xr:uid="{00000000-0005-0000-0000-0000CF030000}"/>
    <cellStyle name="Normal_TRANS.RC.94.W/P.SAL 2" xfId="1058" xr:uid="{00000000-0005-0000-0000-0000D0030000}"/>
    <cellStyle name="Normal_TRANS.RC.94.W/P.SAL 2 2" xfId="18" xr:uid="{00000000-0005-0000-0000-0000D1030000}"/>
    <cellStyle name="Note 2" xfId="949" xr:uid="{00000000-0005-0000-0000-0000D3030000}"/>
    <cellStyle name="Note 2 2" xfId="950" xr:uid="{00000000-0005-0000-0000-0000D4030000}"/>
    <cellStyle name="Note 2 3" xfId="951" xr:uid="{00000000-0005-0000-0000-0000D5030000}"/>
    <cellStyle name="Note 2 4" xfId="952" xr:uid="{00000000-0005-0000-0000-0000D6030000}"/>
    <cellStyle name="Note 3" xfId="953" xr:uid="{00000000-0005-0000-0000-0000D7030000}"/>
    <cellStyle name="Note 3 2" xfId="954" xr:uid="{00000000-0005-0000-0000-0000D8030000}"/>
    <cellStyle name="Note 3 3" xfId="955" xr:uid="{00000000-0005-0000-0000-0000D9030000}"/>
    <cellStyle name="Note 3 4" xfId="956" xr:uid="{00000000-0005-0000-0000-0000DA030000}"/>
    <cellStyle name="Note 4" xfId="957" xr:uid="{00000000-0005-0000-0000-0000DB030000}"/>
    <cellStyle name="Note 4 2" xfId="958" xr:uid="{00000000-0005-0000-0000-0000DC030000}"/>
    <cellStyle name="Note 4 3" xfId="959" xr:uid="{00000000-0005-0000-0000-0000DD030000}"/>
    <cellStyle name="Note 4 4" xfId="960" xr:uid="{00000000-0005-0000-0000-0000DE030000}"/>
    <cellStyle name="Note 5" xfId="961" xr:uid="{00000000-0005-0000-0000-0000DF030000}"/>
    <cellStyle name="Note 5 2" xfId="962" xr:uid="{00000000-0005-0000-0000-0000E0030000}"/>
    <cellStyle name="Note 6" xfId="963" xr:uid="{00000000-0005-0000-0000-0000E1030000}"/>
    <cellStyle name="Note 6 2" xfId="964" xr:uid="{00000000-0005-0000-0000-0000E2030000}"/>
    <cellStyle name="Note 7" xfId="965" xr:uid="{00000000-0005-0000-0000-0000E3030000}"/>
    <cellStyle name="Output 2" xfId="966" xr:uid="{00000000-0005-0000-0000-0000E4030000}"/>
    <cellStyle name="Output 2 2" xfId="967" xr:uid="{00000000-0005-0000-0000-0000E5030000}"/>
    <cellStyle name="Output 2 3" xfId="968" xr:uid="{00000000-0005-0000-0000-0000E6030000}"/>
    <cellStyle name="Output 2 4" xfId="969" xr:uid="{00000000-0005-0000-0000-0000E7030000}"/>
    <cellStyle name="Output 3" xfId="970" xr:uid="{00000000-0005-0000-0000-0000E8030000}"/>
    <cellStyle name="Output 3 2" xfId="971" xr:uid="{00000000-0005-0000-0000-0000E9030000}"/>
    <cellStyle name="Output 3 3" xfId="972" xr:uid="{00000000-0005-0000-0000-0000EA030000}"/>
    <cellStyle name="Output 3 4" xfId="973" xr:uid="{00000000-0005-0000-0000-0000EB030000}"/>
    <cellStyle name="Output 4" xfId="974" xr:uid="{00000000-0005-0000-0000-0000EC030000}"/>
    <cellStyle name="Output 4 2" xfId="975" xr:uid="{00000000-0005-0000-0000-0000ED030000}"/>
    <cellStyle name="Output 4 3" xfId="976" xr:uid="{00000000-0005-0000-0000-0000EE030000}"/>
    <cellStyle name="Output 4 4" xfId="977" xr:uid="{00000000-0005-0000-0000-0000EF030000}"/>
    <cellStyle name="Output 5" xfId="978" xr:uid="{00000000-0005-0000-0000-0000F0030000}"/>
    <cellStyle name="Output 6" xfId="979" xr:uid="{00000000-0005-0000-0000-0000F1030000}"/>
    <cellStyle name="Output 7" xfId="980" xr:uid="{00000000-0005-0000-0000-0000F2030000}"/>
    <cellStyle name="Percent" xfId="2" builtinId="5"/>
    <cellStyle name="Percent 10" xfId="981" xr:uid="{00000000-0005-0000-0000-0000F4030000}"/>
    <cellStyle name="Percent 11" xfId="982" xr:uid="{00000000-0005-0000-0000-0000F5030000}"/>
    <cellStyle name="Percent 11 2" xfId="983" xr:uid="{00000000-0005-0000-0000-0000F6030000}"/>
    <cellStyle name="Percent 12" xfId="984" xr:uid="{00000000-0005-0000-0000-0000F7030000}"/>
    <cellStyle name="Percent 13" xfId="1062" xr:uid="{00000000-0005-0000-0000-0000F8030000}"/>
    <cellStyle name="Percent 14" xfId="1080" xr:uid="{00000000-0005-0000-0000-0000F9030000}"/>
    <cellStyle name="Percent 15" xfId="1084" xr:uid="{00000000-0005-0000-0000-0000FA030000}"/>
    <cellStyle name="Percent 16" xfId="1100" xr:uid="{026179FA-5C6F-4C62-843A-F80D4C35035D}"/>
    <cellStyle name="Percent 2" xfId="6" xr:uid="{00000000-0005-0000-0000-0000FB030000}"/>
    <cellStyle name="Percent 2 10" xfId="985" xr:uid="{00000000-0005-0000-0000-0000FC030000}"/>
    <cellStyle name="Percent 2 2" xfId="986" xr:uid="{00000000-0005-0000-0000-0000FD030000}"/>
    <cellStyle name="Percent 2 3" xfId="987" xr:uid="{00000000-0005-0000-0000-0000FE030000}"/>
    <cellStyle name="Percent 2 4" xfId="988" xr:uid="{00000000-0005-0000-0000-0000FF030000}"/>
    <cellStyle name="Percent 2 5" xfId="989" xr:uid="{00000000-0005-0000-0000-000000040000}"/>
    <cellStyle name="Percent 2 6" xfId="990" xr:uid="{00000000-0005-0000-0000-000001040000}"/>
    <cellStyle name="Percent 2 7" xfId="991" xr:uid="{00000000-0005-0000-0000-000002040000}"/>
    <cellStyle name="Percent 2 8" xfId="27" xr:uid="{00000000-0005-0000-0000-000003040000}"/>
    <cellStyle name="Percent 2 9" xfId="992" xr:uid="{00000000-0005-0000-0000-000004040000}"/>
    <cellStyle name="Percent 3" xfId="993" xr:uid="{00000000-0005-0000-0000-000005040000}"/>
    <cellStyle name="Percent 3 2" xfId="994" xr:uid="{00000000-0005-0000-0000-000006040000}"/>
    <cellStyle name="Percent 3 2 2" xfId="995" xr:uid="{00000000-0005-0000-0000-000007040000}"/>
    <cellStyle name="Percent 3 2 3" xfId="996" xr:uid="{00000000-0005-0000-0000-000008040000}"/>
    <cellStyle name="Percent 3 2 4" xfId="997" xr:uid="{00000000-0005-0000-0000-000009040000}"/>
    <cellStyle name="Percent 3 3" xfId="998" xr:uid="{00000000-0005-0000-0000-00000A040000}"/>
    <cellStyle name="Percent 3 4" xfId="999" xr:uid="{00000000-0005-0000-0000-00000B040000}"/>
    <cellStyle name="Percent 3 5" xfId="1000" xr:uid="{00000000-0005-0000-0000-00000C040000}"/>
    <cellStyle name="Percent 4" xfId="1001" xr:uid="{00000000-0005-0000-0000-00000D040000}"/>
    <cellStyle name="Percent 4 2" xfId="1002" xr:uid="{00000000-0005-0000-0000-00000E040000}"/>
    <cellStyle name="Percent 4 3" xfId="1003" xr:uid="{00000000-0005-0000-0000-00000F040000}"/>
    <cellStyle name="Percent 4 4" xfId="1004" xr:uid="{00000000-0005-0000-0000-000010040000}"/>
    <cellStyle name="Percent 4 5" xfId="1005" xr:uid="{00000000-0005-0000-0000-000011040000}"/>
    <cellStyle name="Percent 5" xfId="1006" xr:uid="{00000000-0005-0000-0000-000012040000}"/>
    <cellStyle name="Percent 6" xfId="1007" xr:uid="{00000000-0005-0000-0000-000013040000}"/>
    <cellStyle name="Percent 6 2" xfId="1008" xr:uid="{00000000-0005-0000-0000-000014040000}"/>
    <cellStyle name="Percent 7" xfId="1009" xr:uid="{00000000-0005-0000-0000-000015040000}"/>
    <cellStyle name="Percent 8" xfId="12" xr:uid="{00000000-0005-0000-0000-000016040000}"/>
    <cellStyle name="Percent 8 2" xfId="1010" xr:uid="{00000000-0005-0000-0000-000017040000}"/>
    <cellStyle name="Percent 8 3" xfId="1011" xr:uid="{00000000-0005-0000-0000-000018040000}"/>
    <cellStyle name="Percent 9" xfId="1012" xr:uid="{00000000-0005-0000-0000-000019040000}"/>
    <cellStyle name="Terminated" xfId="1069" xr:uid="{00000000-0005-0000-0000-00001A040000}"/>
    <cellStyle name="Title" xfId="1094" builtinId="15"/>
    <cellStyle name="Title 2" xfId="1013" xr:uid="{00000000-0005-0000-0000-00001B040000}"/>
    <cellStyle name="Title 2 2" xfId="1014" xr:uid="{00000000-0005-0000-0000-00001C040000}"/>
    <cellStyle name="Title 2 3" xfId="1015" xr:uid="{00000000-0005-0000-0000-00001D040000}"/>
    <cellStyle name="Title 2 4" xfId="1016" xr:uid="{00000000-0005-0000-0000-00001E040000}"/>
    <cellStyle name="Title 3" xfId="1017" xr:uid="{00000000-0005-0000-0000-00001F040000}"/>
    <cellStyle name="Title 3 2" xfId="1018" xr:uid="{00000000-0005-0000-0000-000020040000}"/>
    <cellStyle name="Title 3 3" xfId="1019" xr:uid="{00000000-0005-0000-0000-000021040000}"/>
    <cellStyle name="Title 3 4" xfId="1020" xr:uid="{00000000-0005-0000-0000-000022040000}"/>
    <cellStyle name="Title 4" xfId="1021" xr:uid="{00000000-0005-0000-0000-000023040000}"/>
    <cellStyle name="Title 4 2" xfId="1022" xr:uid="{00000000-0005-0000-0000-000024040000}"/>
    <cellStyle name="Title 4 3" xfId="1023" xr:uid="{00000000-0005-0000-0000-000025040000}"/>
    <cellStyle name="Title 4 4" xfId="1024" xr:uid="{00000000-0005-0000-0000-000026040000}"/>
    <cellStyle name="Title 5" xfId="1025" xr:uid="{00000000-0005-0000-0000-000027040000}"/>
    <cellStyle name="Title 6" xfId="1026" xr:uid="{00000000-0005-0000-0000-000028040000}"/>
    <cellStyle name="Title 7" xfId="1027" xr:uid="{00000000-0005-0000-0000-000029040000}"/>
    <cellStyle name="Total" xfId="1096" builtinId="25"/>
    <cellStyle name="Total 2" xfId="1028" xr:uid="{00000000-0005-0000-0000-00002A040000}"/>
    <cellStyle name="Total 2 2" xfId="1029" xr:uid="{00000000-0005-0000-0000-00002B040000}"/>
    <cellStyle name="Total 2 3" xfId="1030" xr:uid="{00000000-0005-0000-0000-00002C040000}"/>
    <cellStyle name="Total 2 4" xfId="1031" xr:uid="{00000000-0005-0000-0000-00002D040000}"/>
    <cellStyle name="Total 3" xfId="1032" xr:uid="{00000000-0005-0000-0000-00002E040000}"/>
    <cellStyle name="Total 3 2" xfId="1033" xr:uid="{00000000-0005-0000-0000-00002F040000}"/>
    <cellStyle name="Total 3 3" xfId="1034" xr:uid="{00000000-0005-0000-0000-000030040000}"/>
    <cellStyle name="Total 3 4" xfId="1035" xr:uid="{00000000-0005-0000-0000-000031040000}"/>
    <cellStyle name="Total 4" xfId="1036" xr:uid="{00000000-0005-0000-0000-000032040000}"/>
    <cellStyle name="Total 4 2" xfId="1037" xr:uid="{00000000-0005-0000-0000-000033040000}"/>
    <cellStyle name="Total 4 3" xfId="1038" xr:uid="{00000000-0005-0000-0000-000034040000}"/>
    <cellStyle name="Total 4 4" xfId="1039" xr:uid="{00000000-0005-0000-0000-000035040000}"/>
    <cellStyle name="Total 5" xfId="1040" xr:uid="{00000000-0005-0000-0000-000036040000}"/>
    <cellStyle name="Total 6" xfId="1041" xr:uid="{00000000-0005-0000-0000-000037040000}"/>
    <cellStyle name="Total 7" xfId="1042" xr:uid="{00000000-0005-0000-0000-000038040000}"/>
    <cellStyle name="Warning Text 2" xfId="1043" xr:uid="{00000000-0005-0000-0000-000039040000}"/>
    <cellStyle name="Warning Text 2 2" xfId="1044" xr:uid="{00000000-0005-0000-0000-00003A040000}"/>
    <cellStyle name="Warning Text 2 3" xfId="1045" xr:uid="{00000000-0005-0000-0000-00003B040000}"/>
    <cellStyle name="Warning Text 2 4" xfId="1046" xr:uid="{00000000-0005-0000-0000-00003C040000}"/>
    <cellStyle name="Warning Text 3" xfId="1047" xr:uid="{00000000-0005-0000-0000-00003D040000}"/>
    <cellStyle name="Warning Text 3 2" xfId="1048" xr:uid="{00000000-0005-0000-0000-00003E040000}"/>
    <cellStyle name="Warning Text 3 3" xfId="1049" xr:uid="{00000000-0005-0000-0000-00003F040000}"/>
    <cellStyle name="Warning Text 3 4" xfId="1050" xr:uid="{00000000-0005-0000-0000-000040040000}"/>
    <cellStyle name="Warning Text 4" xfId="1051" xr:uid="{00000000-0005-0000-0000-000041040000}"/>
    <cellStyle name="Warning Text 4 2" xfId="1052" xr:uid="{00000000-0005-0000-0000-000042040000}"/>
    <cellStyle name="Warning Text 4 3" xfId="1053" xr:uid="{00000000-0005-0000-0000-000043040000}"/>
    <cellStyle name="Warning Text 4 4" xfId="1054" xr:uid="{00000000-0005-0000-0000-000044040000}"/>
    <cellStyle name="Warning Text 5" xfId="1055" xr:uid="{00000000-0005-0000-0000-000045040000}"/>
    <cellStyle name="Warning Text 6" xfId="1056" xr:uid="{00000000-0005-0000-0000-000046040000}"/>
    <cellStyle name="Warning Text 7" xfId="1057" xr:uid="{00000000-0005-0000-0000-000047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63" Type="http://schemas.openxmlformats.org/officeDocument/2006/relationships/externalLink" Target="externalLinks/externalLink47.xml"/><Relationship Id="rId68" Type="http://schemas.openxmlformats.org/officeDocument/2006/relationships/externalLink" Target="externalLinks/externalLink52.xml"/><Relationship Id="rId84" Type="http://schemas.openxmlformats.org/officeDocument/2006/relationships/externalLink" Target="externalLinks/externalLink68.xml"/><Relationship Id="rId89" Type="http://schemas.openxmlformats.org/officeDocument/2006/relationships/externalLink" Target="externalLinks/externalLink7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74" Type="http://schemas.openxmlformats.org/officeDocument/2006/relationships/externalLink" Target="externalLinks/externalLink58.xml"/><Relationship Id="rId79" Type="http://schemas.openxmlformats.org/officeDocument/2006/relationships/externalLink" Target="externalLinks/externalLink63.xml"/><Relationship Id="rId102"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externalLink" Target="externalLinks/externalLink74.xml"/><Relationship Id="rId95" Type="http://schemas.openxmlformats.org/officeDocument/2006/relationships/externalLink" Target="externalLinks/externalLink79.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64" Type="http://schemas.openxmlformats.org/officeDocument/2006/relationships/externalLink" Target="externalLinks/externalLink48.xml"/><Relationship Id="rId69" Type="http://schemas.openxmlformats.org/officeDocument/2006/relationships/externalLink" Target="externalLinks/externalLink53.xml"/><Relationship Id="rId80" Type="http://schemas.openxmlformats.org/officeDocument/2006/relationships/externalLink" Target="externalLinks/externalLink64.xml"/><Relationship Id="rId85" Type="http://schemas.openxmlformats.org/officeDocument/2006/relationships/externalLink" Target="externalLinks/externalLink69.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externalLink" Target="externalLinks/externalLink51.xml"/><Relationship Id="rId103" Type="http://schemas.openxmlformats.org/officeDocument/2006/relationships/customXml" Target="../customXml/item2.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70" Type="http://schemas.openxmlformats.org/officeDocument/2006/relationships/externalLink" Target="externalLinks/externalLink54.xml"/><Relationship Id="rId75" Type="http://schemas.openxmlformats.org/officeDocument/2006/relationships/externalLink" Target="externalLinks/externalLink59.xml"/><Relationship Id="rId83" Type="http://schemas.openxmlformats.org/officeDocument/2006/relationships/externalLink" Target="externalLinks/externalLink67.xml"/><Relationship Id="rId88" Type="http://schemas.openxmlformats.org/officeDocument/2006/relationships/externalLink" Target="externalLinks/externalLink72.xml"/><Relationship Id="rId91" Type="http://schemas.openxmlformats.org/officeDocument/2006/relationships/externalLink" Target="externalLinks/externalLink75.xml"/><Relationship Id="rId96" Type="http://schemas.openxmlformats.org/officeDocument/2006/relationships/externalLink" Target="externalLinks/externalLink8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73" Type="http://schemas.openxmlformats.org/officeDocument/2006/relationships/externalLink" Target="externalLinks/externalLink57.xml"/><Relationship Id="rId78" Type="http://schemas.openxmlformats.org/officeDocument/2006/relationships/externalLink" Target="externalLinks/externalLink62.xml"/><Relationship Id="rId81" Type="http://schemas.openxmlformats.org/officeDocument/2006/relationships/externalLink" Target="externalLinks/externalLink65.xml"/><Relationship Id="rId86" Type="http://schemas.openxmlformats.org/officeDocument/2006/relationships/externalLink" Target="externalLinks/externalLink70.xml"/><Relationship Id="rId94" Type="http://schemas.openxmlformats.org/officeDocument/2006/relationships/externalLink" Target="externalLinks/externalLink78.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34" Type="http://schemas.openxmlformats.org/officeDocument/2006/relationships/externalLink" Target="externalLinks/externalLink18.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externalLink" Target="externalLinks/externalLink81.xml"/><Relationship Id="rId104"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2" Type="http://schemas.openxmlformats.org/officeDocument/2006/relationships/worksheet" Target="worksheets/sheet2.xml"/><Relationship Id="rId29" Type="http://schemas.openxmlformats.org/officeDocument/2006/relationships/externalLink" Target="externalLinks/externalLink13.xml"/><Relationship Id="rId24" Type="http://schemas.openxmlformats.org/officeDocument/2006/relationships/externalLink" Target="externalLinks/externalLink8.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externalLink" Target="externalLinks/externalLink71.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9" Type="http://schemas.openxmlformats.org/officeDocument/2006/relationships/externalLink" Target="externalLinks/externalLink3.xml"/><Relationship Id="rId14" Type="http://schemas.openxmlformats.org/officeDocument/2006/relationships/worksheet" Target="worksheets/sheet14.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56" Type="http://schemas.openxmlformats.org/officeDocument/2006/relationships/externalLink" Target="externalLinks/externalLink40.xml"/><Relationship Id="rId77" Type="http://schemas.openxmlformats.org/officeDocument/2006/relationships/externalLink" Target="externalLinks/externalLink61.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98" Type="http://schemas.openxmlformats.org/officeDocument/2006/relationships/theme" Target="theme/theme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99-MFR's%20(A)%20Rate%20Base"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ate%20Case/NC/122-Bradfield%20Farms/2014%20Rate%20Case/Filing%20Template/Bradfield%2012.31.2014%20RC%20Filling%20ORM.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iwater.com\files\Rate%20Case\Virginia\047-Massanutten\047%202014%20RC\Salary%20Workpapers\December%202013%20Headcount.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iwater.com\files\Rate%20Case\Illinois\%232014%20IL%20Consolidated%20Rate%20Case\Templates\IL%20Template%20V18%20(2015%20BGT,%20Repressio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0.0.1.157\Financial\FINANCIAL%20DEPT\FPA\ROE%20Schedules\2005%2012%20December\123105%20ROE%202-3v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uiwater.sharepoint.com/Business%20Units/Midwest%20and%20Mid%20Atlantic/Forecast/2019/2A-O&amp;M/2A-OM-V5-09172018-700%20-%20SS%20Pushdown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uiwater.sharepoint.com/teams/MidwestMid-AtlanticFPA/Shared%20Documents/General/Budget/2A-OM-V18%2009.09.19%20MAR%20-MH-AMB%20w%20PANJ.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045R8\NAMES.WK4"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iwater.com\files\Rate%20Case\Pennsylvania\003-2016%20CUPA%20Rate%20Case\Filing%20Template\CUPA%20-%20Filing%20Template%20-%20V24%20W%20Only.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saqil/Desktop/Excel%20Practice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watermain.uiwater.com/finance/Forecast/July%202010/Master%20File/Master%20File%20v0%20070210%20S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FINANCIAL%20DEPT\ACCOUNTING\WSC%20Allocation\2006\123106\SE50%20063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uiwater.sharepoint.com/finance/Forecast/July%202010/Master%20File/Master%20File%20v0%20070210%20SL.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center\usg\Utility%20Services%20Data\13-0191%20-%20San%20Jose%20Water%20(09)(PMA)\13-0172%20-%20Missouri%20American%20(PMA)\Rebuttal\Janous'%20Corrected%20CAP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Shared\DATA\Water%20&amp;%20Wastewater%20Division\IOU%20Rate%20Cases\44724%20-%20Community%20(CUII)\Case%20Documents\Petioner\Non-MSFR%20Workpapers\CUII%20Cause%20No.%2044724%20-%20Filing%20Template%20-%20Final%20(Schedules%20and%20WP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iwater.com\files\Users\Dylan%20D'Ascendis\Box%20Sync\Return%20on%20Equity\ROE%20Models\Bloomberg\Bloomberg%20output\Beta%20Workbook.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uiwater.sharepoint.com/Users/Dylan%20D'Ascendis/Box%20Sync/Return%20on%20Equity/ROE%20Models/Bloomberg/Bloomberg%20output/Beta%20Workbook.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asclufs\FolderRedirection\Leveraged%20Finance\Diversified%20Industries\Manufacturing%20and%20Ind.%20Tech\P&amp;L%20Coal\P&amp;L%20Coal%202002%20Deal\Credit\Natural%20Gas%20and%20GDP%20dat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asclufs\FolderRedirection\Inv_grad\Energy\RV%20Secondary%20Energy%202005%20Jan%2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uiwater.sharepoint.com/Finance/Personal%20Folders/Sam/Revenue%20Analysis%20and%20Reconciliation/2012/08%20August/Revenue%20Reconciliation%20File%20new%208-2012%20-%20Used%20to%20Reconcile%20Recast%20Budget%20to%20FCST%20v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ocuments%20and%20Settings/bwshrake/Local%20Settings/Temporary%20Internet%20Files/Content.Outlook/JJT6KL69/Copy%20of%20Copy%20of%20CWSS%20ws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jtnikodi/Local%20Settings/Temporary%20Internet%20Files/Content.Outlook/HD6NYU4M/2009%20Additions-Depreciation%20based%20on%201%205%25%20per%20books%20deprecia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32r7\names.wk4"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0.0.1.157\Financial\Documents%20and%20Settings\Phyllis%20Dobbs\Desktop\SE50%200630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iwater.com\files\ACCTNG\BARNETT\Sub%20297\Schedules\Sub%20297%20Settle%20Sch.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iwater.com\files\Rate%20Case\NC\083-CWS%20Systems,%20Inc\2010%20RC\Filing\Templates\CWS%20systems%202010%20Clearwater%20Filing%20New.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ate%20Case/NC/083-CWS%20Systems,%20Inc/2010%20RC/Filing/Templates/CWS%20systems%202010%20Clearwater%20Filing%20New.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atecase/NC/086-Carolina%20Trace%20Utilities/2008%20RC/Final%20Filing/Additional%20rate%20case%20schedule%20templates%20C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iwater.com\files\Rate%20Case\Indiana\IN%20Consolidation%202015%20Rate%20Case\Filing%20Template\IN%20Template%20V1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atecase/NC/083-CWS%20Systems,%20Inc/2008%20RC/Additional%20rate%20case%20schedule%20templat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iwater.com\files\Business%20Units\Midwest%20and%20Mid%20Atlantic\Monthly%20Variance\EBITDA\2017\12-Dec\2017%20EBITDA%20Variance%20December%20-%20Master%20v7%20(MWR%20View).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iwater.com\files\Business%20Units\Midwest%20and%20Mid%20Atlantic\Monthly%20Variance\EBITDA\2019\04%20Apr\2019%20EBITDA%20Variance%20April%20-%20MWR.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rporate\data\USERS\CSpitz\Trends\Con-OpSu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0.25.0.85\Rate%20Case\Maryland\043-Provinces%20Utilities\Provinces%202007%20Rate%20Case\TY%202007.06.30\2007%20Provinces%20filing%20template%20r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iwater.com\files\Business%20Units\Midwest%20and%20Mid%20Atlantic\Monthly%20Variance\Revenue\2015\11-2015\Revenue%20Reconciliation%20File%2011-2015%20v4%20JK.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ate%20Case/Illinois/#2012 Rate Cases/Holiday Hills/Filing Template/Holiday Hill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iwater.com\files\Rate%20Case\NC\122-Bradfield%20Farms\2014%20Rate%20Case\Filing%20Template\Bradfield%203.31.2014%20RC%20Filling%20ORM.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iwater.com\files\HR\HR%20Shared\Headcount%20Verisons\2016\2016%2007%20Utilities%20Inc%20Headcount%20Report.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Robert.Guttormsen/Documents/CONFIDENTIAL%20-%20UI%20LG-DN-RG/5-2019%20Massanutten%20Rate%20Case/2019%2010%20Utilities%20Inc%20Headcount%20Report.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iwater.com\files\Rate%20Case\Kentucky\2015%20WSCKY%20Rate%20Case\Salaries\From%20HR\2015%2009%20Utilities%20Inc%20Headcount%20Repor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uiwater.sharepoint.com/Business%20Units/Midwest%20and%20Mid%20Atlantic/RC%20Summary/RC%20Summary%20and%20Tracking%2011_30_16%20-%20(2016%20BGT).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iwater.com\files\Rate%20Case\Kentucky\2018%20WSCKY%20Rate%20Case\1-Filing\WSC%20Kentucky%20-%202018%20Historical%20TYE%202017%20Analysis%20-%20TEST.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iwater.com\files\Rate%20Case\Pennsylvania\003-2016%20CUPA%20Rate%20Case\Prior%20Filing%20Templates\Copy%20of%20Penn%20Estates%20UI%2009%20RC%20template%202010%206302011%20test%20year%20v3%20On%20call%20tim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Model\New%20UI%20Model%204-2-12\Model%20Outputs%20v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iwater.com\files\Rate%20Case\Illinois\3-IL%20QIP-DSIC%20info\QIP%20Template%20v7.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uey\Shares\PLDocs\JAL\8975\Database\13107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atecase/NC/083-CWS%20Systems,%20Inc/2008%20RC/Misc%20Input/2007%20Financial%20Statements/183%202007%20TB%20reconstructed%20032608%20AA%20UA%20U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NANCE/Frej/2009%20-%202010%20Utilities%20Inc%20rate%20cases/Water%20Sample/09-0548-549%20UI%20water%20sample%20non-constant%20DCF%20-%20growth%20test%2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R:\CH-PROJ\UtilitiesIncKY\063888-COS\5-ProjWrkng\B-PrelimRpt\Util%20KY%20COS%202018.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iwater.com\files\Business%20Units\Midwest%20and%20Mid%20Atlantic\Forecast\2015\2A-O&amp;M\2A-O&amp;M-V6-071714-IL-JK-TT-SW.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tate.in.us\file1\OUCC\Home\rcorey\CUII%2044724\44450%20Indiana%20American%20Future%20Test%20Yearf%20OUCC%20Schedule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uiwater.sharepoint.com/Rate%20Case/Indiana/IN%20Consolidation%202015%20Rate%20Case/Testimony/Direct%20Testimony/JPK/Expense%20Workbooks/Salaries%20and%20Wages%20Expense%20-%20CONFIDENTIAL.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uiwater.sharepoint.com/Rate%20Case/Indiana/IN%20Consolidation%202015%20Rate%20Case/Testimony/CUII%20Rebuttal/JPK/44724%20-%20Rebuttal%20CUII%20Schedules%20Final.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cos1298\AJK.xlw"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cp-wpp-ap67.pepcoholdings.biz/CaseWorks/225/DirectTestimony/Library/Morin/Morin%20Exhibits%20Delmarva%20Del%20FIN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center\usg\Utility%20Services%20Data\13-0194%20-%20Illinois%20Amer.%20(09)(PMA)\Exhibit%20IL%20Amer.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iwater.com\ratecase\Illinois\014-Galena%20Territory\2009%20RC%20Galena%20Territories\Filing%20Template\Galena%2009%20RC%20template%202010.02.24%20CONFIDENTIAL.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uey\Shares\Documents%20and%20Settings\Mga\Local%20Settings\Temporary%20Internet%20Files\OLK1A\Selection_skk.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atecase/NC/083-CWS%20Systems,%20Inc/2008%20RC/CWS%20Systems%2008%20RC%20templat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Rate%20Case\Transylvania%20Sub%207\Trans.%20Sub%207%20stipulate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032r8\NAMES.WK4"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asclufs\FolderRedirection\DEBT%20JOURNAL%20ENTRIES\2013\12-%20Dec%202013\KU\J043-0110-1213%20AMORT%20EXP%20AND%20LOSS%20ON%20DEBTwith%20error%20correction.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NANCE/Frej/2009%20-%202010%20Utilities%20Inc%20rate%20cases/Utility%20Sample/09-0548-549%20UI%20utility%20sample%20non-constant%20DCF%20growth%20test%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iwater.com\files\Business%20Units\Midwest%20and%20Mid%20Atlantic\Forecast\2020\2A-O&amp;M\2G-SAL\Salary%20Workbooks\RD%202\Staffing%20Salary%20Report%202019.10.01%20Final%20RD%202%20-%202019%20Summary%20Added%20-%20Update%204%20view%20cost%20savings.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uey\Shares\PLDocs\JAL\8767\Exhibit\Selection%20-%20Wepc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Pure%20Fishing\MODEL%20TO%20BANKS\Pure%20Fishing%20Base%20Case%202003%20Monthly%20Model%2003120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nasclufs\FolderRedirection\Users\bellis\AppData\Local\Microsoft\Windows\Temporary%20Internet%20Files\Content.Outlook\ZCA3XWVH\Massanutten%202017%20RC%20Filing%20RC%20CONFIDENTIAL.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iwater.com\files\Business%20Units\Midwest%20and%20Mid%20Atlantic\Forecast\2018\2A-O&amp;M\2G-SAL\Salary%20and%20Headcount%20-%20MWMA_v7%20Round%201%20FINAL.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iwater.com\files\Rate%20Case\Pennsylvania\003-2016%20CUPA%20Rate%20Case\Prior%20Filing%20Templates\Westgate%2009%20RC%20template%202009.06.30%20Final%20settlement%20adjs%20r10a.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ocuments%20and%20Settings/lmyap/Local%20Settings/Temporary%20Internet%20Files/Content.Outlook/R6U424UY/Copy%20of%20Apple%20Canyon%2009%20RC%20Actual%20Filing.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iwater.com\files\Rate%20Case\Pennsylvania\003-2016%20CUPA%20Rate%20Case\Prior%20Filing%20Templates\Penn%20Estates%20UI%20RC%20Filing%203.31.13%20Test%20Year%20(Final%20with%20Links)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Documents%20and%20Settings/jandrejk/Local%20Settings/Temporary%20Internet%20Files/Content.Outlook/E2SRNVYC/June%202010%20Headcount%20New%20Re-Org%20V2.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ratecase/NC/121-Carolina%20Pines/2008%20RC/Filling%20Template/Carolina%20Pines%2008%20RC%20Final%20Filing.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Rates\Rate%20Cases\10%20AZ\10%20Agua%20Fria%20Water\Schedules\2010%20Agua%20Fria%20Water%20Sch.%20A-F.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center\Utility%20Services%20Data\13-0191%20-%20San%20Jose%20Water%20(09)(PMA)\13-0172%20-%20Missouri%20American%20(PMA)\Rebuttal\Janous'%20Corrected%20CAPM.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iwater.com\files\Documents%20and%20Settings\Debbie%20Fields\My%20Documents\Capital%20Budget\MasterPlan\West\West%202007\West%202007%20Capital%20from%20NB%200607B.xls"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file:///\\uiwater.com\files\files.uiwater.com\files.uiwater.com\files.uiwater.com\files.uiwater.com\files.uiwater.com\files.uiwater.com\accounting\Documents%20and%20Settings\jqmischik\Desktop\Allocation\Upload%20Files\Dec%202007%20WSC%20Alloc%20For%20Upload.xls?DFD2917F" TargetMode="External"/><Relationship Id="rId1" Type="http://schemas.openxmlformats.org/officeDocument/2006/relationships/externalLinkPath" Target="file:///\\DFD2917F\Dec%202007%20WSC%20Alloc%20For%20Upload.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uiwater.sharepoint.com/Documents%20and%20Settings/Debbie%20Fields/My%20Documents/Capital%20Budget/MasterPlan/West/West%202007/West%202007%20Capital%20from%20NB%200607B.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uiwater.com\files\Rate%20Case\Pennsylvania\003-2016%20CUPA%20Rate%20Case\Prior%20Filing%20Templates\UIP%2009%20RC%20template%202009.06.30%20Final%20Settlement%20adjs%20r8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iwater.com\files\Rate%20Case\Illinois\%232012%20Rate%20Cases\Lake%20Marian\Filing%20Template\Lake%20Marian%202011%20RC%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5"/>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Control Panel"/>
      <sheetName val="COPY ELECTRONIC TB HERE"/>
      <sheetName val="Linked TB"/>
      <sheetName val="Sch.A-B.S"/>
      <sheetName val="Sch.B-I.S"/>
      <sheetName val="Sch.C-R.B"/>
      <sheetName val="Sch.D&amp;E-REV"/>
      <sheetName val="ORM"/>
      <sheetName val="wp.a-uncoll"/>
      <sheetName val="WSC Salaries"/>
      <sheetName val="Wp-b Salary"/>
      <sheetName val="wp-b1 - Allocation of Staff CH"/>
      <sheetName val="Wp-b Salary (2)"/>
      <sheetName val="wp-b3 Calc of Health and Other "/>
      <sheetName val="wp-b4 office salaries "/>
      <sheetName val="wp-c-def charges"/>
      <sheetName val="wp-c2-calc of def charges"/>
      <sheetName val="wp-c3-acc def inc taxes"/>
      <sheetName val="wp-c3a-adj acc def inc taxes"/>
      <sheetName val="wp-c3d-diff btwn tax and book"/>
      <sheetName val="wp-c3c-adit computers"/>
      <sheetName val="wp-c3d-adit gross plant"/>
      <sheetName val="wp-d-rc.exp"/>
      <sheetName val="wp-e-toi"/>
      <sheetName val="wp-e2-tax accruals"/>
      <sheetName val="wp-f-CIAC AA"/>
      <sheetName val="w-f2 depr reclass"/>
      <sheetName val="wp-g-inc.tx"/>
      <sheetName val="wp.h-cap.struc"/>
      <sheetName val="wp-i-wc"/>
      <sheetName val="wp-j-pf.plant"/>
      <sheetName val="wp-l-GL additions"/>
      <sheetName val="wp-n-CPI"/>
      <sheetName val="wp-p1 Allocation of Expenses"/>
      <sheetName val="wp-p1a Allocation of Rate base"/>
      <sheetName val="wp-p2 Allocation of Vehicles"/>
      <sheetName val="wp-p2a Allocation of Trans Exp"/>
      <sheetName val="wp-p3-alloc of State computers"/>
      <sheetName val="wp-p4-alloc of WSC computers"/>
      <sheetName val="wp-p5 WSC Salary Allocation"/>
      <sheetName val="wp-appendix"/>
      <sheetName val="wp-q Plant Removal"/>
      <sheetName val="wp-r  Insurance"/>
      <sheetName val="wp-s Woodbury Plant + CIAC"/>
      <sheetName val="wp-t Removal of Direct Exp"/>
      <sheetName val="wp-u Depreciation Recap "/>
      <sheetName val="Consumption Data"/>
      <sheetName val="xxxRate-Rev Comp"/>
      <sheetName val="12.31.13 ERC avail adjust  "/>
      <sheetName val="Compatibility Report"/>
    </sheetNames>
    <sheetDataSet>
      <sheetData sheetId="0">
        <row r="3">
          <cell r="C3" t="str">
            <v>Bradfield Farms Water Company</v>
          </cell>
        </row>
        <row r="5">
          <cell r="C5" t="str">
            <v>W-1044, SUB 19</v>
          </cell>
        </row>
        <row r="7">
          <cell r="C7">
            <v>41639</v>
          </cell>
        </row>
        <row r="11">
          <cell r="C11">
            <v>961.5</v>
          </cell>
          <cell r="D11">
            <v>0.39106190695044923</v>
          </cell>
        </row>
        <row r="12">
          <cell r="C12">
            <v>1497.19</v>
          </cell>
          <cell r="D12">
            <v>0.60893809304955082</v>
          </cell>
        </row>
        <row r="13">
          <cell r="C13">
            <v>2458.69</v>
          </cell>
        </row>
        <row r="29">
          <cell r="C29">
            <v>0.125</v>
          </cell>
          <cell r="D29">
            <v>0.125</v>
          </cell>
        </row>
        <row r="30">
          <cell r="C30">
            <v>0.25</v>
          </cell>
          <cell r="D30">
            <v>0.25</v>
          </cell>
        </row>
      </sheetData>
      <sheetData sheetId="1"/>
      <sheetData sheetId="2">
        <row r="2">
          <cell r="A2">
            <v>1020</v>
          </cell>
          <cell r="B2" t="str">
            <v xml:space="preserve">     ORGANIZATION</v>
          </cell>
          <cell r="D2">
            <v>33075</v>
          </cell>
        </row>
        <row r="3">
          <cell r="A3">
            <v>1025</v>
          </cell>
          <cell r="B3" t="str">
            <v xml:space="preserve">     FRANCHISES</v>
          </cell>
          <cell r="D3">
            <v>23493</v>
          </cell>
        </row>
        <row r="4">
          <cell r="A4">
            <v>1040</v>
          </cell>
          <cell r="B4" t="str">
            <v xml:space="preserve">     LAND &amp; LAND RIGHTS TRANS</v>
          </cell>
          <cell r="D4">
            <v>12000</v>
          </cell>
        </row>
        <row r="5">
          <cell r="A5">
            <v>1045</v>
          </cell>
          <cell r="B5" t="str">
            <v xml:space="preserve">     LAND &amp; LAND RIGHTS GEN PL</v>
          </cell>
          <cell r="D5">
            <v>48000</v>
          </cell>
        </row>
        <row r="6">
          <cell r="A6">
            <v>1050</v>
          </cell>
          <cell r="B6" t="str">
            <v xml:space="preserve">     STRUCT &amp; IMPRV SRC SUPPLY</v>
          </cell>
          <cell r="D6">
            <v>49927.35</v>
          </cell>
        </row>
        <row r="7">
          <cell r="A7">
            <v>1055</v>
          </cell>
          <cell r="B7" t="str">
            <v xml:space="preserve">     STRUCT &amp; IMPRV WTR TRT PL</v>
          </cell>
          <cell r="D7">
            <v>10174.370000000001</v>
          </cell>
        </row>
        <row r="8">
          <cell r="A8">
            <v>1060</v>
          </cell>
          <cell r="B8" t="str">
            <v xml:space="preserve">     STRUCT &amp; IMPRV TRANS DIST</v>
          </cell>
          <cell r="D8">
            <v>-200</v>
          </cell>
        </row>
        <row r="9">
          <cell r="A9">
            <v>1065</v>
          </cell>
          <cell r="B9" t="str">
            <v xml:space="preserve">     STRUCT &amp; IMPRV GEN PLT</v>
          </cell>
          <cell r="D9">
            <v>407</v>
          </cell>
        </row>
        <row r="10">
          <cell r="A10">
            <v>1080</v>
          </cell>
          <cell r="B10" t="str">
            <v xml:space="preserve">     WELLS &amp; SPRINGS</v>
          </cell>
          <cell r="D10">
            <v>446094.21</v>
          </cell>
        </row>
        <row r="11">
          <cell r="A11">
            <v>1090</v>
          </cell>
          <cell r="B11" t="str">
            <v xml:space="preserve">     SUPPLY MAINS</v>
          </cell>
          <cell r="D11">
            <v>308.56</v>
          </cell>
        </row>
        <row r="12">
          <cell r="A12">
            <v>1100</v>
          </cell>
          <cell r="B12" t="str">
            <v xml:space="preserve">     ELECTRIC PUMP EQUIP SRC P</v>
          </cell>
          <cell r="D12">
            <v>22146.98</v>
          </cell>
        </row>
        <row r="13">
          <cell r="A13">
            <v>1105</v>
          </cell>
          <cell r="B13" t="str">
            <v xml:space="preserve">     ELECTRIC PUMP EQUIP WTP</v>
          </cell>
          <cell r="D13">
            <v>86615.27</v>
          </cell>
        </row>
        <row r="14">
          <cell r="A14">
            <v>1110</v>
          </cell>
          <cell r="B14" t="str">
            <v xml:space="preserve">     ELECTRIC PUMP EQUIP TRANS</v>
          </cell>
          <cell r="D14">
            <v>1436.89</v>
          </cell>
        </row>
        <row r="15">
          <cell r="A15">
            <v>1115</v>
          </cell>
          <cell r="B15" t="str">
            <v xml:space="preserve">     WATER TREATMENT EQPT</v>
          </cell>
          <cell r="D15">
            <v>9263.7999999999993</v>
          </cell>
        </row>
        <row r="16">
          <cell r="A16">
            <v>1120</v>
          </cell>
          <cell r="B16" t="str">
            <v xml:space="preserve">     DIST RESV &amp; STANDPIPES</v>
          </cell>
          <cell r="D16">
            <v>408083.79</v>
          </cell>
        </row>
        <row r="17">
          <cell r="A17">
            <v>1125</v>
          </cell>
          <cell r="B17" t="str">
            <v xml:space="preserve">     TRANS &amp; DISTR MAINS</v>
          </cell>
          <cell r="D17">
            <v>433298.18</v>
          </cell>
        </row>
        <row r="18">
          <cell r="A18">
            <v>1130</v>
          </cell>
          <cell r="B18" t="str">
            <v xml:space="preserve">     SERVICE LINES</v>
          </cell>
          <cell r="D18">
            <v>425542.42</v>
          </cell>
        </row>
        <row r="19">
          <cell r="A19">
            <v>1135</v>
          </cell>
          <cell r="B19" t="str">
            <v xml:space="preserve">     METERS</v>
          </cell>
          <cell r="D19">
            <v>5987.44</v>
          </cell>
        </row>
        <row r="20">
          <cell r="A20">
            <v>1140</v>
          </cell>
          <cell r="B20" t="str">
            <v xml:space="preserve">     METER INSTALLATIONS</v>
          </cell>
          <cell r="D20">
            <v>61266.36</v>
          </cell>
        </row>
        <row r="21">
          <cell r="A21">
            <v>1145</v>
          </cell>
          <cell r="B21" t="str">
            <v xml:space="preserve">     HYDRANTS</v>
          </cell>
          <cell r="D21">
            <v>27057.22</v>
          </cell>
        </row>
        <row r="22">
          <cell r="A22">
            <v>1150</v>
          </cell>
          <cell r="B22" t="str">
            <v xml:space="preserve">     BACKFLOW PREVENTION DEVIC</v>
          </cell>
          <cell r="D22">
            <v>98</v>
          </cell>
        </row>
        <row r="23">
          <cell r="A23">
            <v>1170</v>
          </cell>
          <cell r="B23" t="str">
            <v xml:space="preserve">     OTH PLT&amp;MISC EQUIP TRANS</v>
          </cell>
          <cell r="D23">
            <v>0</v>
          </cell>
        </row>
        <row r="24">
          <cell r="A24">
            <v>1175</v>
          </cell>
          <cell r="B24" t="str">
            <v xml:space="preserve">     OFFICE STRUCT &amp; IMPRV</v>
          </cell>
          <cell r="D24">
            <v>1745</v>
          </cell>
        </row>
        <row r="25">
          <cell r="A25">
            <v>1180</v>
          </cell>
          <cell r="B25" t="str">
            <v xml:space="preserve">     OFFICE FURN &amp; EQPT</v>
          </cell>
          <cell r="D25">
            <v>1259</v>
          </cell>
        </row>
        <row r="26">
          <cell r="A26">
            <v>1190</v>
          </cell>
          <cell r="B26" t="str">
            <v xml:space="preserve">     TOOL SHOP &amp; MISC EQPT</v>
          </cell>
          <cell r="D26">
            <v>5661</v>
          </cell>
        </row>
        <row r="27">
          <cell r="A27">
            <v>1195</v>
          </cell>
          <cell r="B27" t="str">
            <v xml:space="preserve">     LABORATORY EQUIPMENT</v>
          </cell>
          <cell r="D27">
            <v>4853</v>
          </cell>
        </row>
        <row r="28">
          <cell r="A28">
            <v>1200</v>
          </cell>
          <cell r="B28" t="str">
            <v xml:space="preserve">     POWER OPERATED EQUIP</v>
          </cell>
          <cell r="D28">
            <v>16.12</v>
          </cell>
        </row>
        <row r="29">
          <cell r="A29">
            <v>1205</v>
          </cell>
          <cell r="B29" t="str">
            <v xml:space="preserve">     COMMUNICATION EQPT</v>
          </cell>
          <cell r="D29">
            <v>9425.24</v>
          </cell>
        </row>
        <row r="30">
          <cell r="A30">
            <v>1210</v>
          </cell>
          <cell r="B30" t="str">
            <v xml:space="preserve">     MISC EQUIPMENT</v>
          </cell>
          <cell r="D30">
            <v>18</v>
          </cell>
        </row>
        <row r="31">
          <cell r="A31">
            <v>1220</v>
          </cell>
          <cell r="B31" t="str">
            <v xml:space="preserve">     OTHER TANGIBLE PLT WATER</v>
          </cell>
          <cell r="D31">
            <v>2066.14</v>
          </cell>
        </row>
        <row r="32">
          <cell r="A32">
            <v>1245</v>
          </cell>
          <cell r="B32" t="str">
            <v xml:space="preserve">     ORGANIZATION</v>
          </cell>
          <cell r="D32">
            <v>8508</v>
          </cell>
        </row>
        <row r="33">
          <cell r="A33">
            <v>1250</v>
          </cell>
          <cell r="B33" t="str">
            <v xml:space="preserve">     FRANCHISES INTANG PLT</v>
          </cell>
          <cell r="D33">
            <v>20351</v>
          </cell>
        </row>
        <row r="34">
          <cell r="A34">
            <v>1285</v>
          </cell>
          <cell r="B34" t="str">
            <v xml:space="preserve">     LAND &amp; LAND RIGHTS GEN PL</v>
          </cell>
          <cell r="D34">
            <v>27000</v>
          </cell>
        </row>
        <row r="35">
          <cell r="A35">
            <v>1290</v>
          </cell>
          <cell r="B35" t="str">
            <v xml:space="preserve">     STRUCT/IMPRV COLL PLT</v>
          </cell>
          <cell r="D35">
            <v>0</v>
          </cell>
        </row>
        <row r="36">
          <cell r="A36">
            <v>1295</v>
          </cell>
          <cell r="B36" t="str">
            <v xml:space="preserve">     STRUCT/IMPRV PUMP PLT LS</v>
          </cell>
          <cell r="D36">
            <v>20550.84</v>
          </cell>
        </row>
        <row r="37">
          <cell r="A37">
            <v>1300</v>
          </cell>
          <cell r="B37" t="str">
            <v xml:space="preserve">     STRUCT/IMPRV TREAT PLT</v>
          </cell>
          <cell r="D37">
            <v>6308.1</v>
          </cell>
        </row>
        <row r="38">
          <cell r="A38">
            <v>1305</v>
          </cell>
          <cell r="B38" t="str">
            <v xml:space="preserve">     STRUCT/IMPRV RECLAIM WTP</v>
          </cell>
          <cell r="D38">
            <v>0</v>
          </cell>
        </row>
        <row r="39">
          <cell r="A39">
            <v>1310</v>
          </cell>
          <cell r="B39" t="str">
            <v xml:space="preserve">     STRUCT/IMPRV RECLAIM WTR</v>
          </cell>
          <cell r="D39">
            <v>2477</v>
          </cell>
        </row>
        <row r="40">
          <cell r="A40">
            <v>1315</v>
          </cell>
          <cell r="B40" t="str">
            <v xml:space="preserve">     STRUCT/IMPRV GEN PLT</v>
          </cell>
          <cell r="D40">
            <v>814750.15</v>
          </cell>
        </row>
        <row r="41">
          <cell r="A41">
            <v>1330</v>
          </cell>
          <cell r="B41" t="str">
            <v xml:space="preserve">     POWER GEN EQUIP TREAT PLT</v>
          </cell>
          <cell r="D41">
            <v>0</v>
          </cell>
        </row>
        <row r="42">
          <cell r="A42">
            <v>1345</v>
          </cell>
          <cell r="B42" t="str">
            <v xml:space="preserve">     SEWER FORCE MAIN</v>
          </cell>
          <cell r="D42">
            <v>-154985.98000000001</v>
          </cell>
        </row>
        <row r="43">
          <cell r="A43">
            <v>1350</v>
          </cell>
          <cell r="B43" t="str">
            <v xml:space="preserve">     SEWER GRAVITY MAIN</v>
          </cell>
          <cell r="D43">
            <v>1081563.97</v>
          </cell>
        </row>
        <row r="44">
          <cell r="A44">
            <v>1353</v>
          </cell>
          <cell r="B44" t="str">
            <v xml:space="preserve">     MANHOLES</v>
          </cell>
          <cell r="D44">
            <v>-1359</v>
          </cell>
        </row>
        <row r="45">
          <cell r="A45">
            <v>1355</v>
          </cell>
          <cell r="B45" t="str">
            <v xml:space="preserve">     SPECIAL COLL STRUCTURES</v>
          </cell>
          <cell r="D45">
            <v>775</v>
          </cell>
        </row>
        <row r="46">
          <cell r="A46">
            <v>1360</v>
          </cell>
          <cell r="B46" t="str">
            <v xml:space="preserve">     SERVICES TO CUSTOMERS</v>
          </cell>
          <cell r="D46">
            <v>16210.62</v>
          </cell>
        </row>
        <row r="47">
          <cell r="A47">
            <v>1365</v>
          </cell>
          <cell r="B47" t="str">
            <v xml:space="preserve">     FLOW MEASURE DEVICES</v>
          </cell>
          <cell r="D47">
            <v>6299.64</v>
          </cell>
        </row>
        <row r="48">
          <cell r="A48">
            <v>1370</v>
          </cell>
          <cell r="B48" t="str">
            <v xml:space="preserve">     FLOW MEASURE INSTALL</v>
          </cell>
          <cell r="D48">
            <v>0</v>
          </cell>
        </row>
        <row r="49">
          <cell r="A49">
            <v>1380</v>
          </cell>
          <cell r="B49" t="str">
            <v xml:space="preserve">     PUMPING EQUIPMENT PUMP PL</v>
          </cell>
          <cell r="D49">
            <v>60734.879999999997</v>
          </cell>
        </row>
        <row r="50">
          <cell r="A50">
            <v>1385</v>
          </cell>
          <cell r="B50" t="str">
            <v xml:space="preserve">     PUMPING EQUIPMENT RECLAIM</v>
          </cell>
          <cell r="D50">
            <v>-50</v>
          </cell>
        </row>
        <row r="51">
          <cell r="A51">
            <v>1400</v>
          </cell>
          <cell r="B51" t="str">
            <v xml:space="preserve">     TREAT/DISP EQUIP TRT PLT</v>
          </cell>
          <cell r="D51">
            <v>112125.52</v>
          </cell>
        </row>
        <row r="52">
          <cell r="A52">
            <v>1410</v>
          </cell>
          <cell r="B52" t="str">
            <v xml:space="preserve">     PLANT SEWERS TRTMT PLT</v>
          </cell>
          <cell r="D52">
            <v>351036.84</v>
          </cell>
        </row>
        <row r="53">
          <cell r="A53">
            <v>1430</v>
          </cell>
          <cell r="B53" t="str">
            <v xml:space="preserve">     OTHER PLT COLLECTION</v>
          </cell>
          <cell r="D53">
            <v>-224</v>
          </cell>
        </row>
        <row r="54">
          <cell r="A54">
            <v>1435</v>
          </cell>
          <cell r="B54" t="str">
            <v xml:space="preserve">     OTHER PLT PUMP</v>
          </cell>
          <cell r="D54">
            <v>2587.2600000000002</v>
          </cell>
        </row>
        <row r="55">
          <cell r="A55">
            <v>1455</v>
          </cell>
          <cell r="B55" t="str">
            <v xml:space="preserve">     OFFICE STRUCT &amp; IMPRV</v>
          </cell>
          <cell r="D55">
            <v>13509.51</v>
          </cell>
        </row>
        <row r="56">
          <cell r="A56">
            <v>1465</v>
          </cell>
          <cell r="B56" t="str">
            <v xml:space="preserve">     STORES EQUIPMENT</v>
          </cell>
          <cell r="D56">
            <v>2575</v>
          </cell>
        </row>
        <row r="57">
          <cell r="A57">
            <v>1470</v>
          </cell>
          <cell r="B57" t="str">
            <v xml:space="preserve">     TOOL SHOP &amp; MISC EQPT</v>
          </cell>
          <cell r="D57">
            <v>0</v>
          </cell>
        </row>
        <row r="58">
          <cell r="A58">
            <v>1475</v>
          </cell>
          <cell r="B58" t="str">
            <v xml:space="preserve">     LABORATORY EQPT</v>
          </cell>
          <cell r="D58">
            <v>-1</v>
          </cell>
        </row>
        <row r="59">
          <cell r="A59">
            <v>1480</v>
          </cell>
          <cell r="B59" t="str">
            <v xml:space="preserve">     POWER OPERATED EQUIP</v>
          </cell>
          <cell r="D59">
            <v>1695.64</v>
          </cell>
        </row>
        <row r="60">
          <cell r="A60">
            <v>1485</v>
          </cell>
          <cell r="B60" t="str">
            <v xml:space="preserve">     COMMUNICATION EQPT</v>
          </cell>
          <cell r="D60">
            <v>0</v>
          </cell>
        </row>
        <row r="61">
          <cell r="A61">
            <v>1490</v>
          </cell>
          <cell r="B61" t="str">
            <v xml:space="preserve">     MISC EQUIP SEWER</v>
          </cell>
          <cell r="D61">
            <v>6866</v>
          </cell>
        </row>
        <row r="62">
          <cell r="A62">
            <v>1535</v>
          </cell>
          <cell r="B62" t="str">
            <v xml:space="preserve">     REUSE DIST RESERVOIRS</v>
          </cell>
          <cell r="D62">
            <v>2763</v>
          </cell>
        </row>
        <row r="63">
          <cell r="A63">
            <v>1540</v>
          </cell>
          <cell r="B63" t="str">
            <v xml:space="preserve">     REUSE TRANMISSION &amp; DIST</v>
          </cell>
          <cell r="D63">
            <v>-2475.21</v>
          </cell>
        </row>
        <row r="64">
          <cell r="A64">
            <v>1705</v>
          </cell>
          <cell r="B64" t="str">
            <v xml:space="preserve">     WIP-CAP TIME EXPAND/MO</v>
          </cell>
          <cell r="D64">
            <v>1359.13</v>
          </cell>
        </row>
        <row r="65">
          <cell r="A65">
            <v>1706</v>
          </cell>
          <cell r="B65" t="str">
            <v xml:space="preserve">     WIP - INTEREST DURING </v>
          </cell>
          <cell r="D65">
            <v>6140.08</v>
          </cell>
        </row>
        <row r="66">
          <cell r="A66">
            <v>1707</v>
          </cell>
          <cell r="B66" t="str">
            <v xml:space="preserve">     WIP - ENGINEERING</v>
          </cell>
          <cell r="D66">
            <v>27243.61</v>
          </cell>
        </row>
        <row r="67">
          <cell r="A67">
            <v>1708</v>
          </cell>
          <cell r="B67" t="str">
            <v xml:space="preserve">     WIP - LABOR/INSTALLATI</v>
          </cell>
          <cell r="D67">
            <v>67019.23000000001</v>
          </cell>
        </row>
        <row r="68">
          <cell r="A68">
            <v>1709</v>
          </cell>
          <cell r="B68" t="str">
            <v xml:space="preserve">     WIP - EQUIPMENT</v>
          </cell>
          <cell r="D68">
            <v>248396.14</v>
          </cell>
        </row>
        <row r="69">
          <cell r="A69">
            <v>1739</v>
          </cell>
          <cell r="B69" t="str">
            <v xml:space="preserve">     WIP - TRANSFER TO FIXE</v>
          </cell>
          <cell r="D69">
            <v>-105074.6</v>
          </cell>
        </row>
        <row r="70">
          <cell r="A70">
            <v>1835</v>
          </cell>
          <cell r="B70" t="str">
            <v xml:space="preserve">     ACC DEPR-ORGANIZATION</v>
          </cell>
          <cell r="D70">
            <v>-7187.04</v>
          </cell>
        </row>
        <row r="71">
          <cell r="A71">
            <v>1840</v>
          </cell>
          <cell r="B71" t="str">
            <v xml:space="preserve">     ACC DEPR-FRANCHISES</v>
          </cell>
          <cell r="D71">
            <v>-6423.98</v>
          </cell>
        </row>
        <row r="72">
          <cell r="A72">
            <v>1845</v>
          </cell>
          <cell r="B72" t="str">
            <v xml:space="preserve">     ACC DEPR-STRUCT&amp;IMPRV SRC</v>
          </cell>
          <cell r="D72">
            <v>-9071.7900000000009</v>
          </cell>
        </row>
        <row r="73">
          <cell r="A73">
            <v>1850</v>
          </cell>
          <cell r="B73" t="str">
            <v xml:space="preserve">     ACC DEPR-STRUCT&amp;IMPRV WTP</v>
          </cell>
          <cell r="D73">
            <v>1307.02</v>
          </cell>
        </row>
        <row r="74">
          <cell r="A74">
            <v>1855</v>
          </cell>
          <cell r="B74" t="str">
            <v xml:space="preserve">     ACC DEPR-STRUCT&amp;IMPRV TRN</v>
          </cell>
          <cell r="D74">
            <v>21.82</v>
          </cell>
        </row>
        <row r="75">
          <cell r="A75">
            <v>1860</v>
          </cell>
          <cell r="B75" t="str">
            <v xml:space="preserve">     ACC DEPR-STRUCT&amp;IMPRV GEN</v>
          </cell>
          <cell r="D75">
            <v>-35.729999999999997</v>
          </cell>
        </row>
        <row r="76">
          <cell r="A76">
            <v>1875</v>
          </cell>
          <cell r="B76" t="str">
            <v xml:space="preserve">     ACC DEPR-WELLS &amp; SPRINGS</v>
          </cell>
          <cell r="D76">
            <v>-336490.83</v>
          </cell>
        </row>
        <row r="77">
          <cell r="A77">
            <v>1885</v>
          </cell>
          <cell r="B77" t="str">
            <v xml:space="preserve">     ACC DEPR-SUPPLY MAINS</v>
          </cell>
          <cell r="D77">
            <v>0.8</v>
          </cell>
        </row>
        <row r="78">
          <cell r="A78">
            <v>1895</v>
          </cell>
          <cell r="B78" t="str">
            <v xml:space="preserve">     ACC DEPR-ELECT PUMP EQUIP</v>
          </cell>
          <cell r="D78">
            <v>40215.72</v>
          </cell>
        </row>
        <row r="79">
          <cell r="A79">
            <v>1900</v>
          </cell>
          <cell r="B79" t="str">
            <v xml:space="preserve">     ACC DEPR-ELECT PUMP EQUIP</v>
          </cell>
          <cell r="D79">
            <v>-79243.91</v>
          </cell>
        </row>
        <row r="80">
          <cell r="A80">
            <v>1905</v>
          </cell>
          <cell r="B80" t="str">
            <v xml:space="preserve">     ACC DEPR-ELECT PUMP EQUIP</v>
          </cell>
          <cell r="D80">
            <v>781.96</v>
          </cell>
        </row>
        <row r="81">
          <cell r="A81">
            <v>1910</v>
          </cell>
          <cell r="B81" t="str">
            <v xml:space="preserve">     ACC DEPR-WATER TREATMENT</v>
          </cell>
          <cell r="D81">
            <v>-704.15</v>
          </cell>
        </row>
        <row r="82">
          <cell r="A82">
            <v>1915</v>
          </cell>
          <cell r="B82" t="str">
            <v xml:space="preserve">     ACC DEPR-DIST RESV &amp; STAN</v>
          </cell>
          <cell r="D82">
            <v>-83064.03</v>
          </cell>
        </row>
        <row r="83">
          <cell r="A83">
            <v>1920</v>
          </cell>
          <cell r="B83" t="str">
            <v xml:space="preserve">     ACC DEPR-TRANS &amp; DISTR MA</v>
          </cell>
          <cell r="D83">
            <v>-69475.55</v>
          </cell>
        </row>
        <row r="84">
          <cell r="A84">
            <v>1925</v>
          </cell>
          <cell r="B84" t="str">
            <v xml:space="preserve">     ACC DEPR-SERVICE LINES</v>
          </cell>
          <cell r="D84">
            <v>-83102.12</v>
          </cell>
        </row>
        <row r="85">
          <cell r="A85">
            <v>1930</v>
          </cell>
          <cell r="B85" t="str">
            <v xml:space="preserve">     ACC DEPR-METERS</v>
          </cell>
          <cell r="D85">
            <v>-953.43</v>
          </cell>
        </row>
        <row r="86">
          <cell r="A86">
            <v>1935</v>
          </cell>
          <cell r="B86" t="str">
            <v xml:space="preserve">     ACC DEPR-METER INSTALLS</v>
          </cell>
          <cell r="D86">
            <v>-10791.62</v>
          </cell>
        </row>
        <row r="87">
          <cell r="A87">
            <v>1940</v>
          </cell>
          <cell r="B87" t="str">
            <v xml:space="preserve">     ACC DEPR-HYDRANTS</v>
          </cell>
          <cell r="D87">
            <v>-6629.72</v>
          </cell>
        </row>
        <row r="88">
          <cell r="A88">
            <v>1945</v>
          </cell>
          <cell r="B88" t="str">
            <v xml:space="preserve">     ACC DEPR-BACKFLOW PREVENT</v>
          </cell>
          <cell r="D88">
            <v>-9.98</v>
          </cell>
        </row>
        <row r="89">
          <cell r="A89">
            <v>1965</v>
          </cell>
          <cell r="B89" t="str">
            <v xml:space="preserve">     ACC DEPR-OTH PLANT&amp;MISC T</v>
          </cell>
          <cell r="D89">
            <v>47.96</v>
          </cell>
        </row>
        <row r="90">
          <cell r="A90">
            <v>1970</v>
          </cell>
          <cell r="B90" t="str">
            <v xml:space="preserve">     ACC DEPR-OFFICE STRUCTURE</v>
          </cell>
          <cell r="D90">
            <v>-392.96</v>
          </cell>
        </row>
        <row r="91">
          <cell r="A91">
            <v>1975</v>
          </cell>
          <cell r="B91" t="str">
            <v xml:space="preserve">     ACC DEPR-OFFICE FURN/EQPT</v>
          </cell>
          <cell r="D91">
            <v>-455.16</v>
          </cell>
        </row>
        <row r="92">
          <cell r="A92">
            <v>1985</v>
          </cell>
          <cell r="B92" t="str">
            <v xml:space="preserve">     ACC DEPR-TOOL SHOP &amp; MISC</v>
          </cell>
          <cell r="D92">
            <v>-3195.18</v>
          </cell>
        </row>
        <row r="93">
          <cell r="A93">
            <v>1990</v>
          </cell>
          <cell r="B93" t="str">
            <v xml:space="preserve">     ACC DEPR-LABORATORY EQUIP</v>
          </cell>
          <cell r="D93">
            <v>-3672.78</v>
          </cell>
        </row>
        <row r="94">
          <cell r="A94">
            <v>1995</v>
          </cell>
          <cell r="B94" t="str">
            <v xml:space="preserve">     ACC DEPR-POWER OPERATED</v>
          </cell>
          <cell r="D94">
            <v>155.53</v>
          </cell>
        </row>
        <row r="95">
          <cell r="A95">
            <v>2000</v>
          </cell>
          <cell r="B95" t="str">
            <v xml:space="preserve">     ACC DEPR-COMMUNICATION EQ</v>
          </cell>
          <cell r="D95">
            <v>-4496.83</v>
          </cell>
        </row>
        <row r="96">
          <cell r="A96">
            <v>2005</v>
          </cell>
          <cell r="B96" t="str">
            <v xml:space="preserve">     ACC DEPR-MISC EQUIPMENT</v>
          </cell>
          <cell r="D96">
            <v>-5</v>
          </cell>
        </row>
        <row r="97">
          <cell r="A97">
            <v>2010</v>
          </cell>
          <cell r="B97" t="str">
            <v xml:space="preserve">     ACC DEPR-OTHER TANG PLT W</v>
          </cell>
          <cell r="D97">
            <v>-753.35</v>
          </cell>
        </row>
        <row r="98">
          <cell r="A98">
            <v>2030</v>
          </cell>
          <cell r="B98" t="str">
            <v xml:space="preserve">     ACC DEPR-ORGANIZATION</v>
          </cell>
          <cell r="D98">
            <v>-2388.98</v>
          </cell>
        </row>
        <row r="99">
          <cell r="A99">
            <v>2040</v>
          </cell>
          <cell r="B99" t="str">
            <v xml:space="preserve">     ACC DEPR FRANCHISES INTAN</v>
          </cell>
          <cell r="D99">
            <v>-5477.65</v>
          </cell>
        </row>
        <row r="100">
          <cell r="A100">
            <v>2050</v>
          </cell>
          <cell r="B100" t="str">
            <v xml:space="preserve">     ACC DEPR-STRUCT/IMPRV COL</v>
          </cell>
          <cell r="D100">
            <v>22.86</v>
          </cell>
        </row>
        <row r="101">
          <cell r="A101">
            <v>2055</v>
          </cell>
          <cell r="B101" t="str">
            <v xml:space="preserve">     ACC DEPR-STRUCT/IMPRV PUM</v>
          </cell>
          <cell r="D101">
            <v>13585.53</v>
          </cell>
        </row>
        <row r="102">
          <cell r="A102">
            <v>2060</v>
          </cell>
          <cell r="B102" t="str">
            <v xml:space="preserve">     ACC DEPR-STRUCT/IMPRV TRE</v>
          </cell>
          <cell r="D102">
            <v>4136.32</v>
          </cell>
        </row>
        <row r="103">
          <cell r="A103">
            <v>2065</v>
          </cell>
          <cell r="B103" t="str">
            <v xml:space="preserve">     ACC DEPR-STRUCT/IMPRV RCL</v>
          </cell>
          <cell r="D103">
            <v>7.01</v>
          </cell>
        </row>
        <row r="104">
          <cell r="A104">
            <v>2070</v>
          </cell>
          <cell r="B104" t="str">
            <v xml:space="preserve">     ACC DEPR-STRUCT/IMPRV RCL</v>
          </cell>
          <cell r="D104">
            <v>-212.1</v>
          </cell>
        </row>
        <row r="105">
          <cell r="A105">
            <v>2075</v>
          </cell>
          <cell r="B105" t="str">
            <v xml:space="preserve">     ACC DEPR-STRUCT/IMPRV GEN</v>
          </cell>
          <cell r="D105">
            <v>-414200.3</v>
          </cell>
        </row>
        <row r="106">
          <cell r="A106">
            <v>2090</v>
          </cell>
          <cell r="B106" t="str">
            <v xml:space="preserve">     ACC DEPR-PWR GEN EQP TRT</v>
          </cell>
          <cell r="D106">
            <v>37.61</v>
          </cell>
        </row>
        <row r="107">
          <cell r="A107">
            <v>2105</v>
          </cell>
          <cell r="B107" t="str">
            <v xml:space="preserve">     ACC DEPR-SEWER FORCE MAIN</v>
          </cell>
          <cell r="D107">
            <v>7029.31</v>
          </cell>
        </row>
        <row r="108">
          <cell r="A108">
            <v>2110</v>
          </cell>
          <cell r="B108" t="str">
            <v xml:space="preserve">     ACC DEPR-SEWER GRAVITY MA</v>
          </cell>
          <cell r="D108">
            <v>-24864.58</v>
          </cell>
        </row>
        <row r="109">
          <cell r="A109">
            <v>2113</v>
          </cell>
          <cell r="B109" t="str">
            <v xml:space="preserve">     ACC DEPR-MANHOLES</v>
          </cell>
          <cell r="D109">
            <v>-1195.6500000000001</v>
          </cell>
        </row>
        <row r="110">
          <cell r="A110">
            <v>2115</v>
          </cell>
          <cell r="B110" t="str">
            <v xml:space="preserve">     ACC DEPR-SPECIAL COLL STR</v>
          </cell>
          <cell r="D110">
            <v>-38.92</v>
          </cell>
        </row>
        <row r="111">
          <cell r="A111">
            <v>2120</v>
          </cell>
          <cell r="B111" t="str">
            <v xml:space="preserve">     ACC DEPR-SERVICES TO CUST</v>
          </cell>
          <cell r="D111">
            <v>-891.01</v>
          </cell>
        </row>
        <row r="112">
          <cell r="A112">
            <v>2125</v>
          </cell>
          <cell r="B112" t="str">
            <v xml:space="preserve">     ACC DEPR-FLOW MEASURE DEV</v>
          </cell>
          <cell r="D112">
            <v>-1686.93</v>
          </cell>
        </row>
        <row r="113">
          <cell r="A113">
            <v>2130</v>
          </cell>
          <cell r="B113" t="str">
            <v xml:space="preserve">     ACC DEPR-FLOW MEASURE INS</v>
          </cell>
          <cell r="D113">
            <v>584.78</v>
          </cell>
        </row>
        <row r="114">
          <cell r="A114">
            <v>2140</v>
          </cell>
          <cell r="B114" t="str">
            <v xml:space="preserve">     ACC DEPR-PUMP EQP PUMP PL</v>
          </cell>
          <cell r="D114">
            <v>8291.0499999999993</v>
          </cell>
        </row>
        <row r="115">
          <cell r="A115">
            <v>2145</v>
          </cell>
          <cell r="B115" t="str">
            <v xml:space="preserve">     ACC DEPR-PUMP EQP RCLM WT</v>
          </cell>
          <cell r="D115">
            <v>81.150000000000006</v>
          </cell>
        </row>
        <row r="116">
          <cell r="A116">
            <v>2160</v>
          </cell>
          <cell r="B116" t="str">
            <v xml:space="preserve">     ACC DEPR-TREAT/DISP EQP T</v>
          </cell>
          <cell r="D116">
            <v>35313.81</v>
          </cell>
        </row>
        <row r="117">
          <cell r="A117">
            <v>2170</v>
          </cell>
          <cell r="B117" t="str">
            <v xml:space="preserve">     ACC DEPR-PLANT SEWERS TRT</v>
          </cell>
          <cell r="D117">
            <v>-77289.67</v>
          </cell>
        </row>
        <row r="118">
          <cell r="A118">
            <v>2180</v>
          </cell>
          <cell r="B118" t="str">
            <v xml:space="preserve">     ACC DEPR-OUTFALL LINES</v>
          </cell>
          <cell r="D118">
            <v>0</v>
          </cell>
        </row>
        <row r="119">
          <cell r="A119">
            <v>2190</v>
          </cell>
          <cell r="B119" t="str">
            <v xml:space="preserve">     ACC DEPR-OTHER PLT COLL</v>
          </cell>
          <cell r="D119">
            <v>942.99</v>
          </cell>
        </row>
        <row r="120">
          <cell r="A120">
            <v>2195</v>
          </cell>
          <cell r="B120" t="str">
            <v xml:space="preserve">     ACC DEPR-OTHER PLT PUMP</v>
          </cell>
          <cell r="D120">
            <v>-59.83</v>
          </cell>
        </row>
        <row r="121">
          <cell r="A121">
            <v>2225</v>
          </cell>
          <cell r="B121" t="str">
            <v xml:space="preserve">     ACC DEPR-STORES EQUIPMENT</v>
          </cell>
          <cell r="D121">
            <v>-121.61</v>
          </cell>
        </row>
        <row r="122">
          <cell r="A122">
            <v>2230</v>
          </cell>
          <cell r="B122" t="str">
            <v xml:space="preserve">     ACC DEPR-TOOL SHOP &amp; MISC</v>
          </cell>
          <cell r="D122">
            <v>6.36</v>
          </cell>
        </row>
        <row r="123">
          <cell r="A123">
            <v>2235</v>
          </cell>
          <cell r="B123" t="str">
            <v xml:space="preserve">     ACC DEPR-LABORATORY EQPT</v>
          </cell>
          <cell r="D123">
            <v>6.61</v>
          </cell>
        </row>
        <row r="124">
          <cell r="A124">
            <v>2240</v>
          </cell>
          <cell r="B124" t="str">
            <v xml:space="preserve">     ACC DEPR-POWER OPERATED E</v>
          </cell>
          <cell r="D124">
            <v>-240.78</v>
          </cell>
        </row>
        <row r="125">
          <cell r="A125">
            <v>2245</v>
          </cell>
          <cell r="B125" t="str">
            <v xml:space="preserve">     ACC DEPR-COMMUNICATION EQ</v>
          </cell>
          <cell r="D125">
            <v>57.61</v>
          </cell>
        </row>
        <row r="126">
          <cell r="A126">
            <v>2250</v>
          </cell>
          <cell r="B126" t="str">
            <v xml:space="preserve">     ACC DEPR-MISC EQUIP SEWER</v>
          </cell>
          <cell r="D126">
            <v>-1217.1300000000001</v>
          </cell>
        </row>
        <row r="127">
          <cell r="A127">
            <v>2280</v>
          </cell>
          <cell r="B127" t="str">
            <v xml:space="preserve">     ACC DEPR-REUSE DIST RESER</v>
          </cell>
          <cell r="D127">
            <v>-385.78</v>
          </cell>
        </row>
        <row r="128">
          <cell r="A128">
            <v>2285</v>
          </cell>
          <cell r="B128" t="str">
            <v xml:space="preserve">     ACC DEPR-REUSE TRANS/DIST</v>
          </cell>
          <cell r="D128">
            <v>185.64</v>
          </cell>
        </row>
        <row r="129">
          <cell r="A129">
            <v>2325</v>
          </cell>
          <cell r="B129" t="str">
            <v xml:space="preserve">     ACC DEPR-MINI COMP WTR</v>
          </cell>
          <cell r="D129">
            <v>-972.15</v>
          </cell>
        </row>
        <row r="130">
          <cell r="A130">
            <v>2420</v>
          </cell>
          <cell r="B130" t="str">
            <v xml:space="preserve">     ACC AMORT UTIL PAA-WATER</v>
          </cell>
          <cell r="D130">
            <v>1519.03</v>
          </cell>
        </row>
        <row r="131">
          <cell r="A131">
            <v>2675</v>
          </cell>
          <cell r="B131" t="str">
            <v xml:space="preserve">     A/R-CUSTOMER TRADE CC&amp;B</v>
          </cell>
          <cell r="D131">
            <v>46247.88</v>
          </cell>
        </row>
        <row r="132">
          <cell r="A132">
            <v>2680</v>
          </cell>
          <cell r="B132" t="str">
            <v xml:space="preserve">     A/R-CUSTOMER ACCRUAL</v>
          </cell>
          <cell r="D132">
            <v>30675</v>
          </cell>
        </row>
        <row r="133">
          <cell r="A133">
            <v>2685</v>
          </cell>
          <cell r="B133" t="str">
            <v xml:space="preserve">     A/R-CUSTOMER REFUNDS</v>
          </cell>
          <cell r="D133">
            <v>-100.35</v>
          </cell>
        </row>
        <row r="134">
          <cell r="A134">
            <v>2690</v>
          </cell>
          <cell r="B134" t="str">
            <v xml:space="preserve">    ACCUM PROV UNCOLLECT ACCTS</v>
          </cell>
          <cell r="D134">
            <v>-1656</v>
          </cell>
        </row>
        <row r="135">
          <cell r="A135">
            <v>2710</v>
          </cell>
          <cell r="B135" t="str">
            <v xml:space="preserve">    A/R ASSOC COS</v>
          </cell>
          <cell r="D135">
            <v>1749714.8</v>
          </cell>
        </row>
        <row r="136">
          <cell r="A136">
            <v>2755</v>
          </cell>
          <cell r="B136" t="str">
            <v xml:space="preserve">     INVENTORY</v>
          </cell>
          <cell r="D136">
            <v>1378</v>
          </cell>
        </row>
        <row r="137">
          <cell r="A137">
            <v>2785</v>
          </cell>
          <cell r="B137" t="str">
            <v xml:space="preserve">    PREPAYMENTS</v>
          </cell>
          <cell r="D137">
            <v>0</v>
          </cell>
        </row>
        <row r="138">
          <cell r="A138">
            <v>2906</v>
          </cell>
          <cell r="B138" t="str">
            <v xml:space="preserve">    RCIP - ATTORNEY FEES</v>
          </cell>
          <cell r="D138">
            <v>9694.91</v>
          </cell>
        </row>
        <row r="139">
          <cell r="A139">
            <v>2907</v>
          </cell>
          <cell r="B139" t="str">
            <v xml:space="preserve">    RCIP - CAPITALIZED TIM</v>
          </cell>
          <cell r="D139">
            <v>97159.28</v>
          </cell>
        </row>
        <row r="140">
          <cell r="A140">
            <v>2908</v>
          </cell>
          <cell r="B140" t="str">
            <v xml:space="preserve">    RCIP - ADMINISTRATIVE </v>
          </cell>
          <cell r="D140">
            <v>1551.04</v>
          </cell>
        </row>
        <row r="141">
          <cell r="A141">
            <v>2909</v>
          </cell>
          <cell r="B141" t="str">
            <v xml:space="preserve">    RCIP - TRAVEL</v>
          </cell>
          <cell r="D141">
            <v>343.09</v>
          </cell>
        </row>
        <row r="142">
          <cell r="A142">
            <v>2914</v>
          </cell>
          <cell r="B142" t="str">
            <v xml:space="preserve">    RCIP - TRANSFER TO DEF</v>
          </cell>
          <cell r="D142">
            <v>-108748.32</v>
          </cell>
        </row>
        <row r="143">
          <cell r="A143">
            <v>2920</v>
          </cell>
          <cell r="B143" t="str">
            <v xml:space="preserve">     RATE CASE ACCUM AMORT</v>
          </cell>
          <cell r="D143">
            <v>109962.39</v>
          </cell>
        </row>
        <row r="144">
          <cell r="A144">
            <v>2930</v>
          </cell>
          <cell r="B144" t="str">
            <v xml:space="preserve">     RATE CASE ACCUM AMORT</v>
          </cell>
          <cell r="D144">
            <v>-64175.43</v>
          </cell>
        </row>
        <row r="145">
          <cell r="A145">
            <v>3005</v>
          </cell>
          <cell r="B145" t="str">
            <v xml:space="preserve">     DEF CHGS-VOC TESTING</v>
          </cell>
          <cell r="D145">
            <v>2093.36</v>
          </cell>
        </row>
        <row r="146">
          <cell r="A146">
            <v>3040</v>
          </cell>
          <cell r="B146" t="str">
            <v xml:space="preserve">     DEF CHGS-TANK MAINT&amp;REP</v>
          </cell>
          <cell r="D146">
            <v>13451.69</v>
          </cell>
        </row>
        <row r="147">
          <cell r="A147">
            <v>3160</v>
          </cell>
          <cell r="B147" t="str">
            <v xml:space="preserve">     AMORT - VOC TESTING</v>
          </cell>
          <cell r="D147">
            <v>-842.23</v>
          </cell>
        </row>
        <row r="148">
          <cell r="A148">
            <v>3195</v>
          </cell>
          <cell r="B148" t="str">
            <v xml:space="preserve">    AMORT - TANK MAINT&amp;REP </v>
          </cell>
          <cell r="D148">
            <v>-1356.23</v>
          </cell>
        </row>
        <row r="149">
          <cell r="A149">
            <v>3430</v>
          </cell>
          <cell r="B149" t="str">
            <v xml:space="preserve">     CIAC-OTHER TANGIBLE PLT W</v>
          </cell>
          <cell r="D149">
            <v>337541.75</v>
          </cell>
        </row>
        <row r="150">
          <cell r="A150">
            <v>3435</v>
          </cell>
          <cell r="B150" t="str">
            <v xml:space="preserve">     CIAC-WATER-TAP</v>
          </cell>
          <cell r="D150">
            <v>-14000</v>
          </cell>
        </row>
        <row r="151">
          <cell r="A151">
            <v>3455</v>
          </cell>
          <cell r="B151" t="str">
            <v xml:space="preserve">     CIAC-WTR PLT MTR FEE</v>
          </cell>
          <cell r="D151">
            <v>-525</v>
          </cell>
        </row>
        <row r="152">
          <cell r="A152">
            <v>3500</v>
          </cell>
          <cell r="B152" t="str">
            <v xml:space="preserve">     CIAC-STRUCT/IMPRV PUMP PL</v>
          </cell>
          <cell r="D152">
            <v>0</v>
          </cell>
        </row>
        <row r="153">
          <cell r="A153">
            <v>3520</v>
          </cell>
          <cell r="B153" t="str">
            <v xml:space="preserve">     CIAC-STRUCT/IMPRV GEN PLT</v>
          </cell>
          <cell r="D153">
            <v>-102150</v>
          </cell>
        </row>
        <row r="154">
          <cell r="A154">
            <v>3550</v>
          </cell>
          <cell r="B154" t="str">
            <v xml:space="preserve">     CIAC-SEWER FORCE MAIN</v>
          </cell>
          <cell r="D154">
            <v>0</v>
          </cell>
        </row>
        <row r="155">
          <cell r="A155">
            <v>3555</v>
          </cell>
          <cell r="B155" t="str">
            <v xml:space="preserve">     CIAC-SEWER GRAVITY MAIN/M</v>
          </cell>
          <cell r="D155">
            <v>0</v>
          </cell>
        </row>
        <row r="156">
          <cell r="A156">
            <v>3715</v>
          </cell>
          <cell r="B156" t="str">
            <v xml:space="preserve">     CIAC-SWR RES CAP FEE</v>
          </cell>
          <cell r="D156">
            <v>-298365.75</v>
          </cell>
        </row>
        <row r="157">
          <cell r="A157">
            <v>3800</v>
          </cell>
          <cell r="B157" t="str">
            <v xml:space="preserve">     ACC AMORT ORGANIZATION</v>
          </cell>
          <cell r="D157">
            <v>-49456.42</v>
          </cell>
        </row>
        <row r="158">
          <cell r="A158">
            <v>3975</v>
          </cell>
          <cell r="B158" t="str">
            <v xml:space="preserve">     ACC AMORT OTHER TANG PLT</v>
          </cell>
          <cell r="D158">
            <v>73741.64</v>
          </cell>
        </row>
        <row r="159">
          <cell r="A159">
            <v>3980</v>
          </cell>
          <cell r="B159" t="str">
            <v xml:space="preserve">     ACC AMORT WATER-CIAC TAP</v>
          </cell>
          <cell r="D159">
            <v>3418.67</v>
          </cell>
        </row>
        <row r="160">
          <cell r="A160">
            <v>4005</v>
          </cell>
          <cell r="B160" t="str">
            <v xml:space="preserve">     ACC AMORT WTR PLT MTR FEE</v>
          </cell>
          <cell r="D160">
            <v>34.58</v>
          </cell>
        </row>
        <row r="161">
          <cell r="A161">
            <v>4050</v>
          </cell>
          <cell r="B161" t="str">
            <v xml:space="preserve">     ACC AMORTSTRUCT/IMPRV PUM</v>
          </cell>
          <cell r="D161">
            <v>0</v>
          </cell>
        </row>
        <row r="162">
          <cell r="A162">
            <v>4070</v>
          </cell>
          <cell r="B162" t="str">
            <v xml:space="preserve">     ACC AMORTSTRUCT/IMPRV GEN</v>
          </cell>
          <cell r="D162">
            <v>53413.52</v>
          </cell>
        </row>
        <row r="163">
          <cell r="A163">
            <v>4100</v>
          </cell>
          <cell r="B163" t="str">
            <v xml:space="preserve">     ACC AMORT SEWER FORCE MAI</v>
          </cell>
          <cell r="D163">
            <v>0</v>
          </cell>
        </row>
        <row r="164">
          <cell r="A164">
            <v>4105</v>
          </cell>
          <cell r="B164" t="str">
            <v xml:space="preserve">     ACC AMORT SEWER GRAVITY M</v>
          </cell>
          <cell r="D164">
            <v>0</v>
          </cell>
        </row>
        <row r="165">
          <cell r="A165">
            <v>4265</v>
          </cell>
          <cell r="B165" t="str">
            <v xml:space="preserve">     ACC AMORT SEWER-TAP</v>
          </cell>
          <cell r="D165">
            <v>840.84</v>
          </cell>
        </row>
        <row r="166">
          <cell r="A166">
            <v>4275</v>
          </cell>
          <cell r="B166" t="str">
            <v xml:space="preserve">     ACC AMORT SWR RES CAP FEE</v>
          </cell>
          <cell r="D166">
            <v>38733.449999999997</v>
          </cell>
        </row>
        <row r="167">
          <cell r="A167">
            <v>4371</v>
          </cell>
          <cell r="B167" t="str">
            <v xml:space="preserve">     DEF FED TAX - TAP FEE POS</v>
          </cell>
          <cell r="D167">
            <v>26076</v>
          </cell>
        </row>
        <row r="168">
          <cell r="A168">
            <v>4375</v>
          </cell>
          <cell r="B168" t="str">
            <v xml:space="preserve">     DEF FED TAX - RATE CASE</v>
          </cell>
          <cell r="D168">
            <v>-14488</v>
          </cell>
        </row>
        <row r="169">
          <cell r="A169">
            <v>4377</v>
          </cell>
          <cell r="B169" t="str">
            <v xml:space="preserve">     DEF FED TAX - DEF MAINT</v>
          </cell>
          <cell r="D169">
            <v>-4220.6499999999996</v>
          </cell>
        </row>
        <row r="170">
          <cell r="A170">
            <v>4383</v>
          </cell>
          <cell r="B170" t="str">
            <v xml:space="preserve">     DEF FED TAX - ORGN EXP</v>
          </cell>
          <cell r="D170">
            <v>-13441</v>
          </cell>
        </row>
        <row r="171">
          <cell r="A171">
            <v>4385</v>
          </cell>
          <cell r="B171" t="str">
            <v xml:space="preserve">     DEF FED TAX - BAD DEBT</v>
          </cell>
          <cell r="D171">
            <v>-202</v>
          </cell>
        </row>
        <row r="172">
          <cell r="A172">
            <v>4387</v>
          </cell>
          <cell r="B172" t="str">
            <v xml:space="preserve">     DEF FED TAX - DEPRECIATIO</v>
          </cell>
          <cell r="D172">
            <v>-901195.13</v>
          </cell>
        </row>
        <row r="173">
          <cell r="A173">
            <v>4389</v>
          </cell>
          <cell r="B173" t="str">
            <v xml:space="preserve">     DEF FED TAX - NOL</v>
          </cell>
          <cell r="D173">
            <v>64841</v>
          </cell>
        </row>
        <row r="174">
          <cell r="A174">
            <v>4421</v>
          </cell>
          <cell r="B174" t="str">
            <v xml:space="preserve">     DEF ST TAX - TAP FEE POST</v>
          </cell>
          <cell r="D174">
            <v>5684</v>
          </cell>
        </row>
        <row r="175">
          <cell r="A175">
            <v>4425</v>
          </cell>
          <cell r="B175" t="str">
            <v xml:space="preserve">     DEF ST TAX - RATE CASE</v>
          </cell>
          <cell r="D175">
            <v>-3179</v>
          </cell>
        </row>
        <row r="176">
          <cell r="A176">
            <v>4427</v>
          </cell>
          <cell r="B176" t="str">
            <v xml:space="preserve">     DEF ST TAX - DEF MAINT</v>
          </cell>
          <cell r="D176">
            <v>-920.05</v>
          </cell>
        </row>
        <row r="177">
          <cell r="A177">
            <v>4433</v>
          </cell>
          <cell r="B177" t="str">
            <v xml:space="preserve">     DEF ST TAX - ORGN EXP</v>
          </cell>
          <cell r="D177">
            <v>-8597</v>
          </cell>
        </row>
        <row r="178">
          <cell r="A178">
            <v>4435</v>
          </cell>
          <cell r="B178" t="str">
            <v xml:space="preserve">     DEF ST TAX - BAD DEBT</v>
          </cell>
          <cell r="D178">
            <v>-44</v>
          </cell>
        </row>
        <row r="179">
          <cell r="A179">
            <v>4437</v>
          </cell>
          <cell r="B179" t="str">
            <v xml:space="preserve">     DEF ST TAX - DEPRECIATION</v>
          </cell>
          <cell r="D179">
            <v>-86475.07</v>
          </cell>
        </row>
        <row r="180">
          <cell r="A180">
            <v>4439</v>
          </cell>
          <cell r="B180" t="str">
            <v xml:space="preserve">     DEF ST TAX - NOL</v>
          </cell>
          <cell r="D180">
            <v>14028</v>
          </cell>
        </row>
        <row r="181">
          <cell r="A181">
            <v>4515</v>
          </cell>
          <cell r="B181" t="str">
            <v xml:space="preserve">     A/P TRADE</v>
          </cell>
          <cell r="D181">
            <v>-279995.18</v>
          </cell>
        </row>
        <row r="182">
          <cell r="A182">
            <v>4525</v>
          </cell>
          <cell r="B182" t="str">
            <v xml:space="preserve">     A/P TRADE - ACCRUAL</v>
          </cell>
          <cell r="D182">
            <v>-7249.77</v>
          </cell>
        </row>
        <row r="183">
          <cell r="A183">
            <v>4527</v>
          </cell>
          <cell r="B183" t="str">
            <v xml:space="preserve">     A/P TRADE - RECD NOT VOUC</v>
          </cell>
          <cell r="D183">
            <v>-8927.64</v>
          </cell>
        </row>
        <row r="184">
          <cell r="A184">
            <v>4535</v>
          </cell>
          <cell r="B184" t="str">
            <v xml:space="preserve">     A/P-ASSOC COMPANIES</v>
          </cell>
          <cell r="D184">
            <v>1834205.59</v>
          </cell>
        </row>
        <row r="185">
          <cell r="A185">
            <v>4545</v>
          </cell>
          <cell r="B185" t="str">
            <v xml:space="preserve">     A/P MISCELLANEOUS</v>
          </cell>
          <cell r="D185">
            <v>-1420.17</v>
          </cell>
        </row>
        <row r="186">
          <cell r="A186">
            <v>4555</v>
          </cell>
          <cell r="B186" t="str">
            <v xml:space="preserve">     DEF CREDITS OTHER</v>
          </cell>
          <cell r="D186">
            <v>0</v>
          </cell>
        </row>
        <row r="187">
          <cell r="A187">
            <v>4565</v>
          </cell>
          <cell r="B187" t="str">
            <v xml:space="preserve">    ADVANCES FROM UTILITIES IN</v>
          </cell>
          <cell r="D187">
            <v>-18562.240000000002</v>
          </cell>
        </row>
        <row r="188">
          <cell r="A188">
            <v>4595</v>
          </cell>
          <cell r="B188" t="str">
            <v xml:space="preserve">    CUSTOMER DEPOSITS</v>
          </cell>
          <cell r="D188">
            <v>-9291.11</v>
          </cell>
        </row>
        <row r="189">
          <cell r="A189">
            <v>4612</v>
          </cell>
          <cell r="B189" t="str">
            <v xml:space="preserve">     ACCRUED TAXES GENERAL</v>
          </cell>
          <cell r="D189">
            <v>0</v>
          </cell>
        </row>
        <row r="190">
          <cell r="A190">
            <v>4614</v>
          </cell>
          <cell r="B190" t="str">
            <v xml:space="preserve">     ACCRUED GROSS RECEIPT TAX</v>
          </cell>
          <cell r="D190">
            <v>-9241.2800000000007</v>
          </cell>
        </row>
        <row r="191">
          <cell r="A191">
            <v>4618</v>
          </cell>
          <cell r="B191" t="str">
            <v xml:space="preserve">     ACCRUED UTIL OR COMM TA</v>
          </cell>
          <cell r="D191">
            <v>-256.98</v>
          </cell>
        </row>
        <row r="192">
          <cell r="A192">
            <v>4635</v>
          </cell>
          <cell r="B192" t="str">
            <v xml:space="preserve">     ACCRUED USE TAX</v>
          </cell>
          <cell r="D192">
            <v>-134.99</v>
          </cell>
        </row>
        <row r="193">
          <cell r="A193">
            <v>4659</v>
          </cell>
          <cell r="B193" t="str">
            <v xml:space="preserve">     ACCRUED FED INCOME TAX</v>
          </cell>
          <cell r="D193">
            <v>-5455</v>
          </cell>
        </row>
        <row r="194">
          <cell r="A194">
            <v>4661</v>
          </cell>
          <cell r="B194" t="str">
            <v xml:space="preserve">     ACCRUED ST INCOME TAX</v>
          </cell>
          <cell r="D194">
            <v>-74350.03</v>
          </cell>
        </row>
        <row r="195">
          <cell r="A195">
            <v>4685</v>
          </cell>
          <cell r="B195" t="str">
            <v xml:space="preserve">     ACCRUED CUST DEP INTEREST</v>
          </cell>
          <cell r="D195">
            <v>-5100.71</v>
          </cell>
        </row>
        <row r="196">
          <cell r="A196">
            <v>4760</v>
          </cell>
          <cell r="B196" t="str">
            <v xml:space="preserve">     COMMON STOCK</v>
          </cell>
          <cell r="D196">
            <v>-965000</v>
          </cell>
        </row>
        <row r="197">
          <cell r="A197">
            <v>4780</v>
          </cell>
          <cell r="B197" t="str">
            <v xml:space="preserve">    PAID IN CAPITAL</v>
          </cell>
          <cell r="D197">
            <v>-2167617</v>
          </cell>
        </row>
        <row r="198">
          <cell r="A198">
            <v>4785</v>
          </cell>
          <cell r="B198" t="str">
            <v xml:space="preserve">    MISC PAID IN CAPITAL</v>
          </cell>
          <cell r="D198">
            <v>-376077.7</v>
          </cell>
        </row>
        <row r="199">
          <cell r="A199">
            <v>4998</v>
          </cell>
          <cell r="B199" t="str">
            <v xml:space="preserve">    RETAINED EARN-PRIOR YEARS</v>
          </cell>
          <cell r="D199">
            <v>-2239081.4300000002</v>
          </cell>
        </row>
        <row r="200">
          <cell r="A200">
            <v>5025</v>
          </cell>
          <cell r="B200" t="str">
            <v xml:space="preserve">    WATER REVENUE-RESIDENTIAL</v>
          </cell>
          <cell r="D200">
            <v>-221684.14</v>
          </cell>
        </row>
        <row r="201">
          <cell r="A201">
            <v>5030</v>
          </cell>
          <cell r="B201" t="str">
            <v xml:space="preserve">    WATER REVENUE-ACCRUALS</v>
          </cell>
          <cell r="D201">
            <v>-773.35</v>
          </cell>
        </row>
        <row r="202">
          <cell r="A202">
            <v>5100</v>
          </cell>
          <cell r="B202" t="str">
            <v xml:space="preserve">    SEWER REVENUE-RESIDENTIAL</v>
          </cell>
          <cell r="D202">
            <v>-452489.24</v>
          </cell>
        </row>
        <row r="203">
          <cell r="A203">
            <v>5105</v>
          </cell>
          <cell r="B203" t="str">
            <v xml:space="preserve">    SEWER REVENUE-ACCRUALS</v>
          </cell>
          <cell r="D203">
            <v>-2204.65</v>
          </cell>
        </row>
        <row r="204">
          <cell r="A204">
            <v>5265</v>
          </cell>
          <cell r="B204" t="str">
            <v xml:space="preserve">   FORFEITED DISCOUNTS</v>
          </cell>
          <cell r="D204">
            <v>-2737.7200000000003</v>
          </cell>
        </row>
        <row r="205">
          <cell r="A205">
            <v>5285</v>
          </cell>
          <cell r="B205" t="str">
            <v xml:space="preserve">   OTHER W/S REVENUES</v>
          </cell>
          <cell r="D205">
            <v>-5121.5</v>
          </cell>
        </row>
        <row r="206">
          <cell r="A206">
            <v>5465</v>
          </cell>
          <cell r="B206" t="str">
            <v xml:space="preserve">    ELEC PWR - WTR SYSTEM SRC</v>
          </cell>
          <cell r="D206">
            <v>34179.96</v>
          </cell>
        </row>
        <row r="207">
          <cell r="A207">
            <v>5470</v>
          </cell>
          <cell r="B207" t="str">
            <v xml:space="preserve">    ELEC PWR - SWR SYSTEM COLL</v>
          </cell>
          <cell r="D207">
            <v>64632.32</v>
          </cell>
        </row>
        <row r="208">
          <cell r="A208">
            <v>5480</v>
          </cell>
          <cell r="B208" t="str">
            <v xml:space="preserve">    CHLORINE</v>
          </cell>
          <cell r="D208">
            <v>11505.54</v>
          </cell>
        </row>
        <row r="209">
          <cell r="A209">
            <v>5485</v>
          </cell>
          <cell r="B209" t="str">
            <v xml:space="preserve">    ODOR CONTROL CHEMICALS</v>
          </cell>
          <cell r="D209">
            <v>500</v>
          </cell>
        </row>
        <row r="210">
          <cell r="A210">
            <v>5490</v>
          </cell>
          <cell r="B210" t="str">
            <v xml:space="preserve">    OTHER TREATMENT CHEMICA</v>
          </cell>
          <cell r="D210">
            <v>25607.39</v>
          </cell>
        </row>
        <row r="211">
          <cell r="A211">
            <v>5495</v>
          </cell>
          <cell r="B211" t="str">
            <v xml:space="preserve">   METER READING</v>
          </cell>
          <cell r="D211">
            <v>8276.7999999999993</v>
          </cell>
        </row>
        <row r="212">
          <cell r="A212">
            <v>5510</v>
          </cell>
          <cell r="B212" t="str">
            <v xml:space="preserve">    UNCOLLECTIBLE ACCOUNTS</v>
          </cell>
          <cell r="D212">
            <v>6225.66</v>
          </cell>
        </row>
        <row r="213">
          <cell r="A213">
            <v>5515</v>
          </cell>
          <cell r="B213" t="str">
            <v xml:space="preserve">    UNCOLL ACCOUNTS ACCRUAL</v>
          </cell>
          <cell r="D213">
            <v>817.07</v>
          </cell>
        </row>
        <row r="214">
          <cell r="A214">
            <v>5545</v>
          </cell>
          <cell r="B214" t="str">
            <v xml:space="preserve">    CUSTOMER SERVICE PRINTI</v>
          </cell>
          <cell r="D214">
            <v>59.58</v>
          </cell>
        </row>
        <row r="215">
          <cell r="A215">
            <v>5800</v>
          </cell>
          <cell r="B215" t="str">
            <v xml:space="preserve">    LETTER OF CREDIT FEE</v>
          </cell>
          <cell r="D215">
            <v>0</v>
          </cell>
        </row>
        <row r="216">
          <cell r="A216">
            <v>5810</v>
          </cell>
          <cell r="B216" t="str">
            <v xml:space="preserve">    MEMBERSHIPS</v>
          </cell>
          <cell r="D216">
            <v>0</v>
          </cell>
        </row>
        <row r="217">
          <cell r="A217">
            <v>5820</v>
          </cell>
          <cell r="B217" t="str">
            <v xml:space="preserve">    TRAINING EXPENSE</v>
          </cell>
          <cell r="D217">
            <v>0</v>
          </cell>
        </row>
        <row r="218">
          <cell r="A218">
            <v>5825</v>
          </cell>
          <cell r="B218" t="str">
            <v xml:space="preserve">    OTHER MISC EXPENSE</v>
          </cell>
          <cell r="D218">
            <v>108.85</v>
          </cell>
        </row>
        <row r="219">
          <cell r="A219">
            <v>5860</v>
          </cell>
          <cell r="B219" t="str">
            <v xml:space="preserve">    CLEANING SUPPLIES</v>
          </cell>
          <cell r="D219">
            <v>80.95</v>
          </cell>
        </row>
        <row r="220">
          <cell r="A220">
            <v>5880</v>
          </cell>
          <cell r="B220" t="str">
            <v xml:space="preserve">    OFFICE SUPPLY STORES</v>
          </cell>
          <cell r="D220">
            <v>12.24</v>
          </cell>
        </row>
        <row r="221">
          <cell r="A221">
            <v>5885</v>
          </cell>
          <cell r="B221" t="str">
            <v xml:space="preserve">    PRINTING/BLUEPRINTS</v>
          </cell>
          <cell r="D221">
            <v>0</v>
          </cell>
        </row>
        <row r="222">
          <cell r="A222">
            <v>5895</v>
          </cell>
          <cell r="B222" t="str">
            <v xml:space="preserve">    SHIPPING CHARGES</v>
          </cell>
          <cell r="D222">
            <v>24.450000000000003</v>
          </cell>
        </row>
        <row r="223">
          <cell r="A223">
            <v>5900</v>
          </cell>
          <cell r="B223" t="str">
            <v xml:space="preserve">    OTHER OFFICE EXPENSES</v>
          </cell>
          <cell r="D223">
            <v>0</v>
          </cell>
        </row>
        <row r="224">
          <cell r="A224">
            <v>5935</v>
          </cell>
          <cell r="B224" t="str">
            <v xml:space="preserve">    OFFICE GAS</v>
          </cell>
          <cell r="D224">
            <v>0</v>
          </cell>
        </row>
        <row r="225">
          <cell r="A225">
            <v>5940</v>
          </cell>
          <cell r="B225" t="str">
            <v xml:space="preserve">    OFFICE WATER</v>
          </cell>
          <cell r="D225">
            <v>0</v>
          </cell>
        </row>
        <row r="226">
          <cell r="A226">
            <v>5950</v>
          </cell>
          <cell r="B226" t="str">
            <v xml:space="preserve">    OFFICE GARBAGE REMOVAL</v>
          </cell>
          <cell r="D226">
            <v>1775.03</v>
          </cell>
        </row>
        <row r="227">
          <cell r="A227">
            <v>5955</v>
          </cell>
          <cell r="B227" t="str">
            <v xml:space="preserve">    OFFICE LANDSCAPE / MOW / P</v>
          </cell>
          <cell r="D227">
            <v>6361.49</v>
          </cell>
        </row>
        <row r="228">
          <cell r="A228">
            <v>5985</v>
          </cell>
          <cell r="B228" t="str">
            <v xml:space="preserve">    TELEMETERING PHONE EXPENSE</v>
          </cell>
          <cell r="D228">
            <v>1308.25</v>
          </cell>
        </row>
        <row r="229">
          <cell r="A229">
            <v>6065</v>
          </cell>
          <cell r="B229" t="str">
            <v xml:space="preserve">    RATE CASE AMORT EXPENSE</v>
          </cell>
          <cell r="D229">
            <v>33430.879999999997</v>
          </cell>
        </row>
        <row r="230">
          <cell r="A230">
            <v>6070</v>
          </cell>
          <cell r="B230" t="str">
            <v xml:space="preserve">    MISC REG MATTERS COMM EXP</v>
          </cell>
          <cell r="D230">
            <v>66.08</v>
          </cell>
        </row>
        <row r="231">
          <cell r="A231">
            <v>6135</v>
          </cell>
          <cell r="B231" t="str">
            <v xml:space="preserve">    SALARIES-LEADERSHIP OPS</v>
          </cell>
          <cell r="D231">
            <v>126.88</v>
          </cell>
        </row>
        <row r="232">
          <cell r="A232">
            <v>6140</v>
          </cell>
          <cell r="B232" t="str">
            <v xml:space="preserve">    SALARIES-REGULATORY</v>
          </cell>
          <cell r="D232">
            <v>10007.870000000001</v>
          </cell>
        </row>
        <row r="233">
          <cell r="A233">
            <v>6150</v>
          </cell>
          <cell r="B233" t="str">
            <v xml:space="preserve">    SALARIES-OPERATIONS FIELD</v>
          </cell>
          <cell r="D233">
            <v>60224.990000000005</v>
          </cell>
        </row>
        <row r="234">
          <cell r="A234">
            <v>6155</v>
          </cell>
          <cell r="B234" t="str">
            <v xml:space="preserve">    SALARIES-OPERATIONS OFFICE</v>
          </cell>
          <cell r="D234">
            <v>1170.19</v>
          </cell>
        </row>
        <row r="235">
          <cell r="A235">
            <v>6165</v>
          </cell>
          <cell r="B235" t="str">
            <v xml:space="preserve">    CAPITALIZED TIME ADJUSTMEN</v>
          </cell>
          <cell r="D235">
            <v>-14618.529999999999</v>
          </cell>
        </row>
        <row r="236">
          <cell r="A236">
            <v>6185</v>
          </cell>
          <cell r="B236" t="str">
            <v xml:space="preserve">    TRAVEL LODGING</v>
          </cell>
          <cell r="D236">
            <v>0</v>
          </cell>
        </row>
        <row r="237">
          <cell r="A237">
            <v>6200</v>
          </cell>
          <cell r="B237" t="str">
            <v xml:space="preserve">    TRAVEL MEALS</v>
          </cell>
          <cell r="D237">
            <v>4.37</v>
          </cell>
        </row>
        <row r="238">
          <cell r="A238">
            <v>6255</v>
          </cell>
          <cell r="B238" t="str">
            <v xml:space="preserve">    TEST-WATER</v>
          </cell>
          <cell r="D238">
            <v>897</v>
          </cell>
        </row>
        <row r="239">
          <cell r="A239">
            <v>6260</v>
          </cell>
          <cell r="B239" t="str">
            <v xml:space="preserve">    TEST-EQUIP/CHEMICAL</v>
          </cell>
          <cell r="D239">
            <v>507.76</v>
          </cell>
        </row>
        <row r="240">
          <cell r="A240">
            <v>6270</v>
          </cell>
          <cell r="B240" t="str">
            <v xml:space="preserve">    TEST-SEWER</v>
          </cell>
          <cell r="D240">
            <v>6169.86</v>
          </cell>
        </row>
        <row r="241">
          <cell r="A241">
            <v>6285</v>
          </cell>
          <cell r="B241" t="str">
            <v xml:space="preserve">    WATER-MAINT SUPPLIES</v>
          </cell>
          <cell r="D241">
            <v>526.1</v>
          </cell>
        </row>
        <row r="242">
          <cell r="A242">
            <v>6290</v>
          </cell>
          <cell r="B242" t="str">
            <v xml:space="preserve">    WATER-MAINT REPAIRS</v>
          </cell>
          <cell r="D242">
            <v>1978.37</v>
          </cell>
        </row>
        <row r="243">
          <cell r="A243">
            <v>6295</v>
          </cell>
          <cell r="B243" t="str">
            <v xml:space="preserve">    WATER-MAIN BREAKS</v>
          </cell>
          <cell r="D243">
            <v>100</v>
          </cell>
        </row>
        <row r="244">
          <cell r="A244">
            <v>6305</v>
          </cell>
          <cell r="B244" t="str">
            <v xml:space="preserve">    WATER-PERMITS</v>
          </cell>
          <cell r="D244">
            <v>870</v>
          </cell>
        </row>
        <row r="245">
          <cell r="A245">
            <v>6310</v>
          </cell>
          <cell r="B245" t="str">
            <v xml:space="preserve">    WATER-OTHER MAINT EXP</v>
          </cell>
          <cell r="D245">
            <v>1966.88</v>
          </cell>
        </row>
        <row r="246">
          <cell r="A246">
            <v>6320</v>
          </cell>
          <cell r="B246" t="str">
            <v xml:space="preserve">    SEWER-MAINT SUPPLIES</v>
          </cell>
          <cell r="D246">
            <v>856.61</v>
          </cell>
        </row>
        <row r="247">
          <cell r="A247">
            <v>6325</v>
          </cell>
          <cell r="B247" t="str">
            <v xml:space="preserve">    SEWER-MAINT REPAIRS</v>
          </cell>
          <cell r="D247">
            <v>7138.86</v>
          </cell>
        </row>
        <row r="248">
          <cell r="A248">
            <v>6335</v>
          </cell>
          <cell r="B248" t="str">
            <v xml:space="preserve">    SEWER-ELEC EQUIPT REPAIR</v>
          </cell>
          <cell r="D248">
            <v>144.19999999999999</v>
          </cell>
        </row>
        <row r="249">
          <cell r="A249">
            <v>6340</v>
          </cell>
          <cell r="B249" t="str">
            <v xml:space="preserve">    SEWER-PERMITS</v>
          </cell>
          <cell r="D249">
            <v>1670</v>
          </cell>
        </row>
        <row r="250">
          <cell r="A250">
            <v>6345</v>
          </cell>
          <cell r="B250" t="str">
            <v xml:space="preserve">    SEWER-OTHER MAINT EXP</v>
          </cell>
          <cell r="D250">
            <v>13164.53</v>
          </cell>
        </row>
        <row r="251">
          <cell r="A251">
            <v>6355</v>
          </cell>
          <cell r="B251" t="str">
            <v xml:space="preserve">    DEFERRED MAINT EXPENSE</v>
          </cell>
          <cell r="D251">
            <v>2002.8899999999999</v>
          </cell>
        </row>
        <row r="252">
          <cell r="A252">
            <v>6385</v>
          </cell>
          <cell r="B252" t="str">
            <v xml:space="preserve">    UNIFORMS</v>
          </cell>
          <cell r="D252">
            <v>0</v>
          </cell>
        </row>
        <row r="253">
          <cell r="A253">
            <v>6390</v>
          </cell>
          <cell r="B253" t="str">
            <v xml:space="preserve">    WEATHER/HURRICANE/FUEL </v>
          </cell>
          <cell r="D253">
            <v>1335.81</v>
          </cell>
        </row>
        <row r="254">
          <cell r="A254">
            <v>6400</v>
          </cell>
          <cell r="B254" t="str">
            <v xml:space="preserve">   SEWER RODDING</v>
          </cell>
          <cell r="D254">
            <v>9183.32</v>
          </cell>
        </row>
        <row r="255">
          <cell r="A255">
            <v>6410</v>
          </cell>
          <cell r="B255" t="str">
            <v xml:space="preserve">   SLUDGE HAULING</v>
          </cell>
          <cell r="D255">
            <v>34694.81</v>
          </cell>
        </row>
        <row r="256">
          <cell r="A256">
            <v>6445</v>
          </cell>
          <cell r="B256" t="str">
            <v xml:space="preserve">    DEPREC-ORGANIZATION</v>
          </cell>
          <cell r="D256">
            <v>0.02</v>
          </cell>
        </row>
        <row r="257">
          <cell r="A257">
            <v>6450</v>
          </cell>
          <cell r="B257" t="str">
            <v xml:space="preserve">    DEPREC-FRANCHISES</v>
          </cell>
          <cell r="D257">
            <v>-0.01</v>
          </cell>
        </row>
        <row r="258">
          <cell r="A258">
            <v>6455</v>
          </cell>
          <cell r="B258" t="str">
            <v xml:space="preserve">    DEPREC-STRUCT &amp; IMPRV SRC</v>
          </cell>
          <cell r="D258">
            <v>997.5</v>
          </cell>
        </row>
        <row r="259">
          <cell r="A259">
            <v>6460</v>
          </cell>
          <cell r="B259" t="str">
            <v xml:space="preserve">    DEPREC-STRUCT &amp; IMPRV WTP</v>
          </cell>
          <cell r="D259">
            <v>190.78</v>
          </cell>
        </row>
        <row r="260">
          <cell r="A260">
            <v>6465</v>
          </cell>
          <cell r="B260" t="str">
            <v xml:space="preserve">    DEPREC-STRUCT &amp; IMPRV DIST</v>
          </cell>
          <cell r="D260">
            <v>-4.0199999999999996</v>
          </cell>
        </row>
        <row r="261">
          <cell r="A261">
            <v>6470</v>
          </cell>
          <cell r="B261" t="str">
            <v xml:space="preserve">    DEPREC-STRUCT &amp; IMPRV GEN</v>
          </cell>
          <cell r="D261">
            <v>8.16</v>
          </cell>
        </row>
        <row r="262">
          <cell r="A262">
            <v>6485</v>
          </cell>
          <cell r="B262" t="str">
            <v xml:space="preserve">    DEPREC-WELLS &amp; SPRINGS</v>
          </cell>
          <cell r="D262">
            <v>2456.71</v>
          </cell>
        </row>
        <row r="263">
          <cell r="A263">
            <v>6495</v>
          </cell>
          <cell r="B263" t="str">
            <v xml:space="preserve">    DEPREC-SUPPLY MAINS</v>
          </cell>
          <cell r="D263">
            <v>0.44</v>
          </cell>
        </row>
        <row r="264">
          <cell r="A264">
            <v>6505</v>
          </cell>
          <cell r="B264" t="str">
            <v xml:space="preserve">    DEPREC-ELEC PUMP EQP SRC P</v>
          </cell>
          <cell r="D264">
            <v>1064.29</v>
          </cell>
        </row>
        <row r="265">
          <cell r="A265">
            <v>6510</v>
          </cell>
          <cell r="B265" t="str">
            <v xml:space="preserve">    DEPREC-ELEC PUMP EQP WTP</v>
          </cell>
          <cell r="D265">
            <v>8628.74</v>
          </cell>
        </row>
        <row r="266">
          <cell r="A266">
            <v>6515</v>
          </cell>
          <cell r="B266" t="str">
            <v xml:space="preserve">    DEPREC-ELEC PUMP EQP TRANS</v>
          </cell>
          <cell r="D266">
            <v>124.72</v>
          </cell>
        </row>
        <row r="267">
          <cell r="A267">
            <v>6520</v>
          </cell>
          <cell r="B267" t="str">
            <v xml:space="preserve">    DEPREC-WATER TREATMENT EQP</v>
          </cell>
          <cell r="D267">
            <v>257.82</v>
          </cell>
        </row>
        <row r="268">
          <cell r="A268">
            <v>6525</v>
          </cell>
          <cell r="B268" t="str">
            <v xml:space="preserve">    DEPREC-DIST RESV &amp; STANDPI</v>
          </cell>
          <cell r="D268">
            <v>739.02</v>
          </cell>
        </row>
        <row r="269">
          <cell r="A269">
            <v>6530</v>
          </cell>
          <cell r="B269" t="str">
            <v xml:space="preserve">    DEPREC-TRANS &amp; DISTR MAINS</v>
          </cell>
          <cell r="D269">
            <v>-68.400000000000006</v>
          </cell>
        </row>
        <row r="270">
          <cell r="A270">
            <v>6535</v>
          </cell>
          <cell r="B270" t="str">
            <v xml:space="preserve">    DEPREC-SERVICE LINES</v>
          </cell>
          <cell r="D270">
            <v>811.56</v>
          </cell>
        </row>
        <row r="271">
          <cell r="A271">
            <v>6540</v>
          </cell>
          <cell r="B271" t="str">
            <v xml:space="preserve">    DEPREC-METERS</v>
          </cell>
          <cell r="D271">
            <v>148.44</v>
          </cell>
        </row>
        <row r="272">
          <cell r="A272">
            <v>6545</v>
          </cell>
          <cell r="B272" t="str">
            <v xml:space="preserve">    DEPREC-METER INSTALLS</v>
          </cell>
          <cell r="D272">
            <v>2025.99</v>
          </cell>
        </row>
        <row r="273">
          <cell r="A273">
            <v>6550</v>
          </cell>
          <cell r="B273" t="str">
            <v xml:space="preserve">    DEPREC-HYDRANTS</v>
          </cell>
          <cell r="D273">
            <v>48.33</v>
          </cell>
        </row>
        <row r="274">
          <cell r="A274">
            <v>6555</v>
          </cell>
          <cell r="B274" t="str">
            <v xml:space="preserve">    DEPREC-BACKFLOW PREVENT DE</v>
          </cell>
          <cell r="D274">
            <v>3.27</v>
          </cell>
        </row>
        <row r="275">
          <cell r="A275">
            <v>6575</v>
          </cell>
          <cell r="B275" t="str">
            <v xml:space="preserve">    DEPREC-OTH PLT&amp;MISC EQP DI</v>
          </cell>
          <cell r="D275">
            <v>-20.74</v>
          </cell>
        </row>
        <row r="276">
          <cell r="A276">
            <v>6580</v>
          </cell>
          <cell r="B276" t="str">
            <v xml:space="preserve">    DEPREC-OFFICE STRUCTURE</v>
          </cell>
          <cell r="D276">
            <v>174.48</v>
          </cell>
        </row>
        <row r="277">
          <cell r="A277">
            <v>6585</v>
          </cell>
          <cell r="B277" t="str">
            <v xml:space="preserve">    DEPREC-OFFICE FURN/EQPT</v>
          </cell>
          <cell r="D277">
            <v>80.22</v>
          </cell>
        </row>
        <row r="278">
          <cell r="A278">
            <v>6595</v>
          </cell>
          <cell r="B278" t="str">
            <v xml:space="preserve">    DEPREC-TOOL SHOP &amp; MISC EQ</v>
          </cell>
          <cell r="D278">
            <v>283.08999999999997</v>
          </cell>
        </row>
        <row r="279">
          <cell r="A279">
            <v>6600</v>
          </cell>
          <cell r="B279" t="str">
            <v xml:space="preserve">    DEPREC-LABORATORY EQUIP</v>
          </cell>
          <cell r="D279">
            <v>-0.1</v>
          </cell>
        </row>
        <row r="280">
          <cell r="A280">
            <v>6605</v>
          </cell>
          <cell r="B280" t="str">
            <v xml:space="preserve">    DEPREC-POWER OPERATED E</v>
          </cell>
          <cell r="D280">
            <v>0.24</v>
          </cell>
        </row>
        <row r="281">
          <cell r="A281">
            <v>6610</v>
          </cell>
          <cell r="B281" t="str">
            <v xml:space="preserve">    DEPREC-COMMUNICATION EQPT</v>
          </cell>
          <cell r="D281">
            <v>914.25</v>
          </cell>
        </row>
        <row r="282">
          <cell r="A282">
            <v>6615</v>
          </cell>
          <cell r="B282" t="str">
            <v xml:space="preserve">    DEPREC-MISC EQUIPMENT</v>
          </cell>
          <cell r="D282">
            <v>1.84</v>
          </cell>
        </row>
        <row r="283">
          <cell r="A283">
            <v>6620</v>
          </cell>
          <cell r="B283" t="str">
            <v xml:space="preserve">    DEPREC-OTHER TANG PLT WATE</v>
          </cell>
          <cell r="D283">
            <v>-6.16</v>
          </cell>
        </row>
        <row r="284">
          <cell r="A284">
            <v>6640</v>
          </cell>
          <cell r="B284" t="str">
            <v xml:space="preserve">    DEPREC-ORGANIZATION</v>
          </cell>
          <cell r="D284">
            <v>-0.01</v>
          </cell>
        </row>
        <row r="285">
          <cell r="A285">
            <v>6645</v>
          </cell>
          <cell r="B285" t="str">
            <v xml:space="preserve">    DEPREC-FRANCHISES INTANG PLT</v>
          </cell>
          <cell r="D285">
            <v>32.29</v>
          </cell>
        </row>
        <row r="286">
          <cell r="A286">
            <v>6655</v>
          </cell>
          <cell r="B286" t="str">
            <v xml:space="preserve">    DEPREC-STRUCT/IMPRV COLL P</v>
          </cell>
          <cell r="D286">
            <v>-8.7200000000000006</v>
          </cell>
        </row>
        <row r="287">
          <cell r="A287">
            <v>6660</v>
          </cell>
          <cell r="B287" t="str">
            <v xml:space="preserve">    DEPREC-STRUCT/IMPRV PUMP</v>
          </cell>
          <cell r="D287">
            <v>410.88</v>
          </cell>
        </row>
        <row r="288">
          <cell r="A288">
            <v>6665</v>
          </cell>
          <cell r="B288" t="str">
            <v xml:space="preserve">    DEPREC-STRUCT/IMPRV TREAT</v>
          </cell>
          <cell r="D288">
            <v>157.05000000000001</v>
          </cell>
        </row>
        <row r="289">
          <cell r="A289">
            <v>6670</v>
          </cell>
          <cell r="B289" t="str">
            <v xml:space="preserve">    DEPREC-STRUCT/IMPRV RCLM W</v>
          </cell>
          <cell r="D289">
            <v>0.06</v>
          </cell>
        </row>
        <row r="290">
          <cell r="A290">
            <v>6675</v>
          </cell>
          <cell r="B290" t="str">
            <v xml:space="preserve">    DEPREC-STRUCT/IMPRV RCLM D</v>
          </cell>
          <cell r="D290">
            <v>49.55</v>
          </cell>
        </row>
        <row r="291">
          <cell r="A291">
            <v>6680</v>
          </cell>
          <cell r="B291" t="str">
            <v xml:space="preserve">    DEPREC-STRUCT/IMPRV GEN PL</v>
          </cell>
          <cell r="D291">
            <v>211.47</v>
          </cell>
        </row>
        <row r="292">
          <cell r="A292">
            <v>6695</v>
          </cell>
          <cell r="B292" t="str">
            <v xml:space="preserve">    DEPREC-POWER GEN EQUIP TRE</v>
          </cell>
          <cell r="D292">
            <v>-15.33</v>
          </cell>
        </row>
        <row r="293">
          <cell r="A293">
            <v>6710</v>
          </cell>
          <cell r="B293" t="str">
            <v xml:space="preserve">    DEPREC-SEWER FORCE MAIN</v>
          </cell>
          <cell r="D293">
            <v>-52.88</v>
          </cell>
        </row>
        <row r="294">
          <cell r="A294">
            <v>6715</v>
          </cell>
          <cell r="B294" t="str">
            <v xml:space="preserve">    DEPREC-SEWER GRAVITY MAIN</v>
          </cell>
          <cell r="D294">
            <v>-29.47</v>
          </cell>
        </row>
        <row r="295">
          <cell r="A295">
            <v>6717</v>
          </cell>
          <cell r="B295" t="str">
            <v xml:space="preserve">    DEPREC-MANHOLES</v>
          </cell>
          <cell r="D295">
            <v>-27</v>
          </cell>
        </row>
        <row r="296">
          <cell r="A296">
            <v>6720</v>
          </cell>
          <cell r="B296" t="str">
            <v xml:space="preserve">    DEPREC-SPECIAL COLL STRUCT</v>
          </cell>
          <cell r="D296">
            <v>7.14</v>
          </cell>
        </row>
        <row r="297">
          <cell r="A297">
            <v>6725</v>
          </cell>
          <cell r="B297" t="str">
            <v xml:space="preserve">    DEPREC-SERVICES TO CUSTOME</v>
          </cell>
          <cell r="D297">
            <v>250.1</v>
          </cell>
        </row>
        <row r="298">
          <cell r="A298">
            <v>6730</v>
          </cell>
          <cell r="B298" t="str">
            <v xml:space="preserve">    DEPREC-FLOW MEASURE DEVICE</v>
          </cell>
          <cell r="D298">
            <v>349.46</v>
          </cell>
        </row>
        <row r="299">
          <cell r="A299">
            <v>6735</v>
          </cell>
          <cell r="B299" t="str">
            <v xml:space="preserve">    DEPREC-FLOW MEASURE INSTAL</v>
          </cell>
          <cell r="D299">
            <v>-254.9</v>
          </cell>
        </row>
        <row r="300">
          <cell r="A300">
            <v>6745</v>
          </cell>
          <cell r="B300" t="str">
            <v xml:space="preserve">    DEPREC-PUMP EQP PUMP PLT</v>
          </cell>
          <cell r="D300">
            <v>1303.93</v>
          </cell>
        </row>
        <row r="301">
          <cell r="A301">
            <v>6750</v>
          </cell>
          <cell r="B301" t="str">
            <v xml:space="preserve">    DEPREC-PUMP EQP RCLM WTP</v>
          </cell>
          <cell r="D301">
            <v>-7.14</v>
          </cell>
        </row>
        <row r="302">
          <cell r="A302">
            <v>6765</v>
          </cell>
          <cell r="B302" t="str">
            <v xml:space="preserve">    DEPREC-TREAT/DISP EQ TRT P</v>
          </cell>
          <cell r="D302">
            <v>1576.22</v>
          </cell>
        </row>
        <row r="303">
          <cell r="A303">
            <v>6775</v>
          </cell>
          <cell r="B303" t="str">
            <v xml:space="preserve">    DEPREC-PLANT SEWERS TRTMT</v>
          </cell>
          <cell r="D303">
            <v>8775.7199999999993</v>
          </cell>
        </row>
        <row r="304">
          <cell r="A304">
            <v>6795</v>
          </cell>
          <cell r="B304" t="str">
            <v xml:space="preserve">    DEPREC-OTHER PLT COLLEC</v>
          </cell>
          <cell r="D304">
            <v>-387.11</v>
          </cell>
        </row>
        <row r="305">
          <cell r="A305">
            <v>6800</v>
          </cell>
          <cell r="B305" t="str">
            <v xml:space="preserve">    DEPREC-OTHER PLT PUMP</v>
          </cell>
          <cell r="D305">
            <v>-17.36</v>
          </cell>
        </row>
        <row r="306">
          <cell r="A306">
            <v>6830</v>
          </cell>
          <cell r="B306" t="str">
            <v xml:space="preserve">    DEPREC-STORES EQUIPMENT</v>
          </cell>
          <cell r="D306">
            <v>34.020000000000003</v>
          </cell>
        </row>
        <row r="307">
          <cell r="A307">
            <v>6835</v>
          </cell>
          <cell r="B307" t="str">
            <v xml:space="preserve">    DEPREC-TOOL SHOP &amp; MISC EQ</v>
          </cell>
          <cell r="D307">
            <v>-1.97</v>
          </cell>
        </row>
        <row r="308">
          <cell r="A308">
            <v>6840</v>
          </cell>
          <cell r="B308" t="str">
            <v xml:space="preserve">    DEPREC-LABORATORY EQPT</v>
          </cell>
          <cell r="D308">
            <v>0</v>
          </cell>
        </row>
        <row r="309">
          <cell r="A309">
            <v>6845</v>
          </cell>
          <cell r="B309" t="str">
            <v xml:space="preserve">    DEPREC-POWER OPERATED EQUI</v>
          </cell>
          <cell r="D309">
            <v>41.16</v>
          </cell>
        </row>
        <row r="310">
          <cell r="A310">
            <v>6850</v>
          </cell>
          <cell r="B310" t="str">
            <v xml:space="preserve">    DEPREC-COMMUNICATION EQPT</v>
          </cell>
          <cell r="D310">
            <v>-24.91</v>
          </cell>
        </row>
        <row r="311">
          <cell r="A311">
            <v>6855</v>
          </cell>
          <cell r="B311" t="str">
            <v xml:space="preserve">    DEPREC-MISC EQUIP SEWER</v>
          </cell>
          <cell r="D311">
            <v>228.92</v>
          </cell>
        </row>
        <row r="312">
          <cell r="A312">
            <v>6885</v>
          </cell>
          <cell r="B312" t="str">
            <v xml:space="preserve">    DEPREC-REUSE DIST RESERVOI</v>
          </cell>
          <cell r="D312">
            <v>88.26</v>
          </cell>
        </row>
        <row r="313">
          <cell r="A313">
            <v>6890</v>
          </cell>
          <cell r="B313" t="str">
            <v xml:space="preserve">    DEPREC-REUSE TRANSM / DIST</v>
          </cell>
          <cell r="D313">
            <v>-82.6</v>
          </cell>
        </row>
        <row r="314">
          <cell r="A314">
            <v>6960</v>
          </cell>
          <cell r="B314" t="str">
            <v xml:space="preserve">    AMORT OF UTIL PAA-WATER</v>
          </cell>
          <cell r="D314">
            <v>-1519.03</v>
          </cell>
        </row>
        <row r="315">
          <cell r="A315">
            <v>6985</v>
          </cell>
          <cell r="B315" t="str">
            <v xml:space="preserve">    AMORT-ORGANIZATION</v>
          </cell>
          <cell r="D315">
            <v>8727.7099999999991</v>
          </cell>
        </row>
        <row r="316">
          <cell r="A316">
            <v>7160</v>
          </cell>
          <cell r="B316" t="str">
            <v xml:space="preserve">    AMORT-OTHER TANGIBLE PLT W</v>
          </cell>
          <cell r="D316">
            <v>-6055.2</v>
          </cell>
        </row>
        <row r="317">
          <cell r="A317">
            <v>7165</v>
          </cell>
          <cell r="B317" t="str">
            <v xml:space="preserve">    AMORT-WATER-TAP</v>
          </cell>
          <cell r="D317">
            <v>-482.76</v>
          </cell>
        </row>
        <row r="318">
          <cell r="A318">
            <v>7185</v>
          </cell>
          <cell r="B318" t="str">
            <v xml:space="preserve">    AMORT-WTR PLT MTR FEE</v>
          </cell>
          <cell r="D318">
            <v>-16.32</v>
          </cell>
        </row>
        <row r="319">
          <cell r="A319">
            <v>7225</v>
          </cell>
          <cell r="B319" t="str">
            <v xml:space="preserve">    AMORT-STRUCT/IMPRV PUMP PL</v>
          </cell>
          <cell r="D319">
            <v>0</v>
          </cell>
        </row>
        <row r="320">
          <cell r="A320">
            <v>7245</v>
          </cell>
          <cell r="B320" t="str">
            <v xml:space="preserve">    AMORT-STRUCT/IMPRV GEN PLT</v>
          </cell>
          <cell r="D320">
            <v>-1357.07</v>
          </cell>
        </row>
        <row r="321">
          <cell r="A321">
            <v>7275</v>
          </cell>
          <cell r="B321" t="str">
            <v xml:space="preserve">    AMORT-SEWER FORCE MAIN</v>
          </cell>
          <cell r="D321">
            <v>0</v>
          </cell>
        </row>
        <row r="322">
          <cell r="A322">
            <v>7280</v>
          </cell>
          <cell r="B322" t="str">
            <v xml:space="preserve">    AMORT-SEWER GRAVITY MAIN</v>
          </cell>
          <cell r="D322">
            <v>0</v>
          </cell>
        </row>
        <row r="323">
          <cell r="A323">
            <v>7440</v>
          </cell>
          <cell r="B323" t="str">
            <v xml:space="preserve">    AMORT-SWR RES CAP FEE</v>
          </cell>
          <cell r="D323">
            <v>-7412.76</v>
          </cell>
        </row>
        <row r="324">
          <cell r="A324">
            <v>7535</v>
          </cell>
          <cell r="B324" t="str">
            <v xml:space="preserve">    FRANCHISE TAX</v>
          </cell>
          <cell r="D324">
            <v>25</v>
          </cell>
        </row>
        <row r="325">
          <cell r="A325">
            <v>7540</v>
          </cell>
          <cell r="B325" t="str">
            <v xml:space="preserve">    GROSS RECEIPTS TAX</v>
          </cell>
          <cell r="D325">
            <v>36640</v>
          </cell>
        </row>
        <row r="326">
          <cell r="A326">
            <v>7550</v>
          </cell>
          <cell r="B326" t="str">
            <v xml:space="preserve">    PROPERTY/OTHER GENERAL TAX</v>
          </cell>
          <cell r="D326">
            <v>0</v>
          </cell>
        </row>
        <row r="327">
          <cell r="A327">
            <v>7555</v>
          </cell>
          <cell r="B327" t="str">
            <v xml:space="preserve">    REAL ESTATE TAX</v>
          </cell>
          <cell r="D327">
            <v>11516.82</v>
          </cell>
        </row>
        <row r="328">
          <cell r="A328">
            <v>7570</v>
          </cell>
          <cell r="B328" t="str">
            <v xml:space="preserve">    UTILITY/COMMISSION TAX</v>
          </cell>
          <cell r="D328">
            <v>831</v>
          </cell>
        </row>
        <row r="329">
          <cell r="A329">
            <v>7595</v>
          </cell>
          <cell r="B329" t="str">
            <v xml:space="preserve">   DEF INCOME TAX-FEDERAL</v>
          </cell>
          <cell r="D329">
            <v>9915.57</v>
          </cell>
        </row>
        <row r="330">
          <cell r="A330">
            <v>7600</v>
          </cell>
          <cell r="B330" t="str">
            <v xml:space="preserve">   DEF INCOME TAXES-STATE</v>
          </cell>
          <cell r="D330">
            <v>-31042.21</v>
          </cell>
        </row>
        <row r="331">
          <cell r="A331">
            <v>7605</v>
          </cell>
          <cell r="B331" t="str">
            <v xml:space="preserve">   INCOME TAXES-FEDERAL</v>
          </cell>
          <cell r="D331">
            <v>0</v>
          </cell>
        </row>
        <row r="332">
          <cell r="A332">
            <v>7610</v>
          </cell>
          <cell r="B332" t="str">
            <v xml:space="preserve">   INCOME TAXES-STATE</v>
          </cell>
          <cell r="D332">
            <v>0</v>
          </cell>
        </row>
        <row r="333">
          <cell r="A333">
            <v>7680</v>
          </cell>
          <cell r="B333" t="str">
            <v xml:space="preserve">    RENTAL INCOME</v>
          </cell>
          <cell r="D333">
            <v>-27822.58</v>
          </cell>
        </row>
        <row r="334">
          <cell r="A334">
            <v>7691</v>
          </cell>
          <cell r="B334" t="str">
            <v xml:space="preserve">    NET BOOK VALUE-DISPOSAL</v>
          </cell>
          <cell r="D334">
            <v>0</v>
          </cell>
        </row>
        <row r="335">
          <cell r="A335">
            <v>7735</v>
          </cell>
          <cell r="B335" t="str">
            <v xml:space="preserve">    S/T INT EXP CUSTOMERS DEP</v>
          </cell>
          <cell r="D335">
            <v>807.1</v>
          </cell>
        </row>
        <row r="336">
          <cell r="A336">
            <v>7735</v>
          </cell>
          <cell r="B336" t="str">
            <v xml:space="preserve">    S/T INT EXP OTHER</v>
          </cell>
          <cell r="D336">
            <v>3851.1</v>
          </cell>
        </row>
        <row r="337">
          <cell r="A337">
            <v>7750</v>
          </cell>
          <cell r="B337" t="str">
            <v>INTEREST DURING CONSTRUC</v>
          </cell>
          <cell r="D337">
            <v>-1825.99</v>
          </cell>
        </row>
        <row r="338">
          <cell r="D338">
            <v>0</v>
          </cell>
        </row>
      </sheetData>
      <sheetData sheetId="3">
        <row r="584">
          <cell r="B584" t="str">
            <v>CUSTOMERS</v>
          </cell>
          <cell r="C584">
            <v>961.5</v>
          </cell>
          <cell r="D584">
            <v>1497.19</v>
          </cell>
          <cell r="E584">
            <v>2458.69</v>
          </cell>
          <cell r="F584">
            <v>0.39106190695044923</v>
          </cell>
          <cell r="G584">
            <v>0.60893809304955082</v>
          </cell>
          <cell r="H584">
            <v>1</v>
          </cell>
        </row>
        <row r="585">
          <cell r="B585" t="str">
            <v>REVENUES</v>
          </cell>
          <cell r="C585">
            <v>-222457.49000000002</v>
          </cell>
          <cell r="D585">
            <v>-454693.89</v>
          </cell>
          <cell r="E585">
            <v>-677151.38</v>
          </cell>
          <cell r="F585">
            <v>0.32851958449822549</v>
          </cell>
          <cell r="G585">
            <v>0.67148041550177451</v>
          </cell>
          <cell r="H585">
            <v>1</v>
          </cell>
        </row>
        <row r="586">
          <cell r="B586" t="str">
            <v>PLANT IN SERVICE</v>
          </cell>
          <cell r="C586">
            <v>2129119.3400000008</v>
          </cell>
          <cell r="D586">
            <v>2399592.7799999998</v>
          </cell>
          <cell r="E586">
            <v>4528712.120000001</v>
          </cell>
          <cell r="F586">
            <v>0.47013792963285117</v>
          </cell>
          <cell r="G586">
            <v>0.52986207036714872</v>
          </cell>
          <cell r="H586">
            <v>0.99999999999999989</v>
          </cell>
        </row>
        <row r="587">
          <cell r="B587" t="str">
            <v>NET PLANT</v>
          </cell>
          <cell r="C587">
            <v>1466041.8900000006</v>
          </cell>
          <cell r="D587">
            <v>1939609.4999999998</v>
          </cell>
          <cell r="E587">
            <v>3405651.3900000006</v>
          </cell>
          <cell r="F587">
            <v>0.43047326990212004</v>
          </cell>
          <cell r="G587">
            <v>0.56952673009787991</v>
          </cell>
          <cell r="H587">
            <v>1</v>
          </cell>
        </row>
        <row r="588">
          <cell r="B588" t="str">
            <v>DEFERRED MAINTENANCE</v>
          </cell>
          <cell r="C588">
            <v>23124.878827749726</v>
          </cell>
          <cell r="D588">
            <v>36008.671172250281</v>
          </cell>
          <cell r="E588">
            <v>59133.55</v>
          </cell>
          <cell r="F588">
            <v>0.39106190695044901</v>
          </cell>
          <cell r="G588">
            <v>0.60893809304955104</v>
          </cell>
          <cell r="H588">
            <v>1</v>
          </cell>
        </row>
        <row r="589">
          <cell r="B589" t="str">
            <v>CIAC</v>
          </cell>
          <cell r="C589">
            <v>400211.64</v>
          </cell>
          <cell r="D589">
            <v>-356984.35999999993</v>
          </cell>
          <cell r="E589">
            <v>43227.280000000086</v>
          </cell>
          <cell r="F589">
            <v>9.2583118808307905</v>
          </cell>
          <cell r="G589">
            <v>-8.2583118808307905</v>
          </cell>
          <cell r="H589">
            <v>1</v>
          </cell>
        </row>
        <row r="590">
          <cell r="B590" t="str">
            <v>CAP STRUCTURE</v>
          </cell>
          <cell r="C590">
            <v>784145.49742178875</v>
          </cell>
          <cell r="D590">
            <v>1660253.0425782127</v>
          </cell>
          <cell r="E590">
            <v>2444398.5400000014</v>
          </cell>
          <cell r="F590">
            <v>0.32079281859732589</v>
          </cell>
          <cell r="G590">
            <v>0.67920718140267411</v>
          </cell>
          <cell r="H590">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nd"/>
      <sheetName val="Trend Part-time"/>
      <sheetName val="Totals"/>
      <sheetName val="Approved"/>
      <sheetName val="Activity"/>
      <sheetName val="Open Positions"/>
      <sheetName val="Atlantic"/>
      <sheetName val="Midwest"/>
      <sheetName val="Southeast"/>
      <sheetName val="South"/>
      <sheetName val="West"/>
      <sheetName val="Corporate"/>
      <sheetName val="Paychex Report (Active)"/>
      <sheetName val="Headcount Audit"/>
      <sheetName val="Paychex Audit"/>
    </sheetNames>
    <sheetDataSet>
      <sheetData sheetId="0"/>
      <sheetData sheetId="1"/>
      <sheetData sheetId="2"/>
      <sheetData sheetId="3"/>
      <sheetData sheetId="4"/>
      <sheetData sheetId="5"/>
      <sheetData sheetId="6">
        <row r="2">
          <cell r="B2" t="str">
            <v>Atlantic</v>
          </cell>
        </row>
        <row r="4">
          <cell r="B4" t="str">
            <v>ID</v>
          </cell>
          <cell r="F4" t="str">
            <v>PT/FT</v>
          </cell>
        </row>
        <row r="5">
          <cell r="B5">
            <v>99991</v>
          </cell>
          <cell r="F5" t="str">
            <v>FT</v>
          </cell>
        </row>
        <row r="6">
          <cell r="B6">
            <v>99661</v>
          </cell>
          <cell r="F6" t="str">
            <v>FT</v>
          </cell>
        </row>
        <row r="7">
          <cell r="B7">
            <v>98955</v>
          </cell>
          <cell r="F7" t="str">
            <v>FT</v>
          </cell>
        </row>
        <row r="8">
          <cell r="B8">
            <v>464</v>
          </cell>
          <cell r="F8" t="str">
            <v>PT</v>
          </cell>
        </row>
        <row r="9">
          <cell r="B9">
            <v>99937</v>
          </cell>
          <cell r="F9" t="str">
            <v>PT</v>
          </cell>
        </row>
        <row r="10">
          <cell r="B10">
            <v>99935</v>
          </cell>
          <cell r="F10" t="str">
            <v>FT</v>
          </cell>
        </row>
        <row r="11">
          <cell r="B11">
            <v>2021</v>
          </cell>
          <cell r="F11" t="str">
            <v>FT</v>
          </cell>
        </row>
        <row r="12">
          <cell r="B12">
            <v>99572</v>
          </cell>
          <cell r="F12" t="str">
            <v>FT</v>
          </cell>
        </row>
        <row r="13">
          <cell r="B13">
            <v>99741</v>
          </cell>
          <cell r="F13" t="str">
            <v>FT</v>
          </cell>
        </row>
        <row r="14">
          <cell r="B14">
            <v>98654</v>
          </cell>
          <cell r="F14" t="str">
            <v>FT</v>
          </cell>
        </row>
        <row r="15">
          <cell r="B15">
            <v>99601</v>
          </cell>
          <cell r="F15" t="str">
            <v>FT</v>
          </cell>
        </row>
        <row r="16">
          <cell r="B16">
            <v>99632</v>
          </cell>
          <cell r="F16" t="str">
            <v>FT</v>
          </cell>
        </row>
        <row r="17">
          <cell r="B17">
            <v>385</v>
          </cell>
          <cell r="F17" t="str">
            <v>FT</v>
          </cell>
        </row>
        <row r="18">
          <cell r="B18">
            <v>13635</v>
          </cell>
          <cell r="F18" t="str">
            <v>FT</v>
          </cell>
        </row>
        <row r="19">
          <cell r="B19">
            <v>99207</v>
          </cell>
          <cell r="F19" t="str">
            <v>FT</v>
          </cell>
        </row>
        <row r="20">
          <cell r="B20">
            <v>99988</v>
          </cell>
          <cell r="F20" t="str">
            <v>FT</v>
          </cell>
        </row>
        <row r="21">
          <cell r="B21">
            <v>570</v>
          </cell>
          <cell r="F21" t="str">
            <v>FT</v>
          </cell>
        </row>
        <row r="22">
          <cell r="B22">
            <v>99352</v>
          </cell>
          <cell r="F22" t="str">
            <v>FT</v>
          </cell>
        </row>
        <row r="23">
          <cell r="B23">
            <v>99675</v>
          </cell>
          <cell r="F23" t="str">
            <v>FT</v>
          </cell>
        </row>
        <row r="24">
          <cell r="B24">
            <v>99629</v>
          </cell>
          <cell r="F24" t="str">
            <v>FT</v>
          </cell>
        </row>
        <row r="25">
          <cell r="B25">
            <v>99672</v>
          </cell>
          <cell r="F25" t="str">
            <v>FT</v>
          </cell>
        </row>
        <row r="26">
          <cell r="B26">
            <v>99574</v>
          </cell>
          <cell r="F26" t="str">
            <v>FT</v>
          </cell>
        </row>
        <row r="27">
          <cell r="B27">
            <v>99680</v>
          </cell>
          <cell r="F27" t="str">
            <v>FT</v>
          </cell>
        </row>
        <row r="28">
          <cell r="B28">
            <v>566</v>
          </cell>
          <cell r="F28" t="str">
            <v>FT</v>
          </cell>
        </row>
        <row r="29">
          <cell r="B29">
            <v>99560</v>
          </cell>
          <cell r="F29" t="str">
            <v>FT</v>
          </cell>
        </row>
        <row r="30">
          <cell r="B30">
            <v>98943</v>
          </cell>
          <cell r="F30" t="str">
            <v>FT</v>
          </cell>
        </row>
        <row r="31">
          <cell r="B31">
            <v>99755</v>
          </cell>
          <cell r="F31" t="str">
            <v>FT</v>
          </cell>
        </row>
        <row r="32">
          <cell r="B32">
            <v>99726</v>
          </cell>
          <cell r="F32" t="str">
            <v>FT</v>
          </cell>
        </row>
        <row r="33">
          <cell r="B33">
            <v>537</v>
          </cell>
          <cell r="F33" t="str">
            <v>FT</v>
          </cell>
        </row>
        <row r="34">
          <cell r="B34">
            <v>733</v>
          </cell>
          <cell r="F34" t="str">
            <v>FT</v>
          </cell>
        </row>
        <row r="35">
          <cell r="B35">
            <v>99878</v>
          </cell>
          <cell r="F35" t="str">
            <v>FT</v>
          </cell>
        </row>
        <row r="36">
          <cell r="B36">
            <v>99616</v>
          </cell>
          <cell r="F36" t="str">
            <v>FT</v>
          </cell>
        </row>
        <row r="37">
          <cell r="B37">
            <v>42425</v>
          </cell>
          <cell r="F37" t="str">
            <v>FT</v>
          </cell>
        </row>
        <row r="38">
          <cell r="B38">
            <v>99566</v>
          </cell>
          <cell r="F38" t="str">
            <v>FT</v>
          </cell>
        </row>
        <row r="39">
          <cell r="B39">
            <v>1011</v>
          </cell>
          <cell r="F39" t="str">
            <v>FT</v>
          </cell>
        </row>
        <row r="40">
          <cell r="B40">
            <v>99725</v>
          </cell>
          <cell r="F40" t="str">
            <v>FT</v>
          </cell>
        </row>
        <row r="41">
          <cell r="B41">
            <v>49109</v>
          </cell>
          <cell r="F41" t="str">
            <v>FT</v>
          </cell>
        </row>
        <row r="42">
          <cell r="B42">
            <v>99813</v>
          </cell>
          <cell r="F42" t="str">
            <v>FT</v>
          </cell>
        </row>
        <row r="43">
          <cell r="B43">
            <v>99949</v>
          </cell>
          <cell r="F43" t="str">
            <v>FT</v>
          </cell>
        </row>
        <row r="44">
          <cell r="B44">
            <v>99992</v>
          </cell>
          <cell r="F44" t="str">
            <v>FT</v>
          </cell>
        </row>
        <row r="45">
          <cell r="B45">
            <v>527</v>
          </cell>
          <cell r="F45" t="str">
            <v>FT</v>
          </cell>
        </row>
        <row r="46">
          <cell r="B46">
            <v>99321</v>
          </cell>
          <cell r="F46" t="str">
            <v>FT</v>
          </cell>
        </row>
        <row r="47">
          <cell r="B47">
            <v>99561</v>
          </cell>
          <cell r="F47" t="str">
            <v>FT</v>
          </cell>
        </row>
        <row r="48">
          <cell r="B48">
            <v>99759</v>
          </cell>
          <cell r="F48" t="str">
            <v>FT</v>
          </cell>
        </row>
        <row r="49">
          <cell r="B49">
            <v>1012</v>
          </cell>
          <cell r="F49" t="str">
            <v>FT</v>
          </cell>
        </row>
        <row r="50">
          <cell r="B50">
            <v>99743</v>
          </cell>
          <cell r="F50" t="str">
            <v>FT</v>
          </cell>
        </row>
        <row r="51">
          <cell r="B51">
            <v>99998</v>
          </cell>
          <cell r="F51" t="str">
            <v>FT</v>
          </cell>
        </row>
        <row r="52">
          <cell r="B52">
            <v>98882</v>
          </cell>
          <cell r="F52" t="str">
            <v>FT</v>
          </cell>
        </row>
        <row r="53">
          <cell r="B53">
            <v>56686</v>
          </cell>
          <cell r="F53" t="str">
            <v>FT</v>
          </cell>
        </row>
        <row r="54">
          <cell r="B54">
            <v>99123</v>
          </cell>
          <cell r="F54" t="str">
            <v>FT</v>
          </cell>
        </row>
        <row r="55">
          <cell r="B55">
            <v>58686</v>
          </cell>
          <cell r="F55" t="str">
            <v>FT</v>
          </cell>
        </row>
        <row r="56">
          <cell r="B56">
            <v>99770</v>
          </cell>
          <cell r="F56" t="str">
            <v>FT</v>
          </cell>
        </row>
        <row r="57">
          <cell r="B57">
            <v>99319</v>
          </cell>
          <cell r="F57" t="str">
            <v>FT</v>
          </cell>
        </row>
        <row r="58">
          <cell r="B58">
            <v>465</v>
          </cell>
          <cell r="F58" t="str">
            <v>PT</v>
          </cell>
        </row>
        <row r="59">
          <cell r="B59">
            <v>99535</v>
          </cell>
          <cell r="F59" t="str">
            <v>FT</v>
          </cell>
        </row>
        <row r="60">
          <cell r="B60">
            <v>99098</v>
          </cell>
          <cell r="F60" t="str">
            <v>FT</v>
          </cell>
        </row>
        <row r="61">
          <cell r="B61">
            <v>99627</v>
          </cell>
          <cell r="F61" t="str">
            <v>FT</v>
          </cell>
        </row>
        <row r="62">
          <cell r="B62">
            <v>99365</v>
          </cell>
          <cell r="F62" t="str">
            <v>FT</v>
          </cell>
        </row>
        <row r="63">
          <cell r="B63">
            <v>65873</v>
          </cell>
          <cell r="F63" t="str">
            <v>FT</v>
          </cell>
        </row>
        <row r="64">
          <cell r="B64">
            <v>99397</v>
          </cell>
          <cell r="F64" t="str">
            <v>PT</v>
          </cell>
        </row>
        <row r="65">
          <cell r="B65">
            <v>470</v>
          </cell>
          <cell r="F65" t="str">
            <v>FT</v>
          </cell>
        </row>
        <row r="66">
          <cell r="B66">
            <v>99933</v>
          </cell>
          <cell r="F66" t="str">
            <v>FT</v>
          </cell>
        </row>
        <row r="67">
          <cell r="B67">
            <v>99562</v>
          </cell>
          <cell r="F67" t="str">
            <v>FT</v>
          </cell>
        </row>
        <row r="68">
          <cell r="B68">
            <v>99974</v>
          </cell>
          <cell r="F68" t="str">
            <v>FT</v>
          </cell>
        </row>
        <row r="69">
          <cell r="B69">
            <v>99528</v>
          </cell>
          <cell r="F69" t="str">
            <v>FT</v>
          </cell>
        </row>
        <row r="70">
          <cell r="B70">
            <v>99565</v>
          </cell>
          <cell r="F70" t="str">
            <v>FT</v>
          </cell>
        </row>
        <row r="71">
          <cell r="B71">
            <v>99082</v>
          </cell>
          <cell r="F71" t="str">
            <v>FT</v>
          </cell>
        </row>
        <row r="72">
          <cell r="B72">
            <v>99112</v>
          </cell>
          <cell r="F72" t="str">
            <v>FT</v>
          </cell>
        </row>
        <row r="73">
          <cell r="B73">
            <v>99129</v>
          </cell>
          <cell r="F73" t="str">
            <v>FT</v>
          </cell>
        </row>
        <row r="74">
          <cell r="B74">
            <v>99070</v>
          </cell>
          <cell r="F74" t="str">
            <v>FT</v>
          </cell>
        </row>
        <row r="75">
          <cell r="B75">
            <v>99577</v>
          </cell>
          <cell r="F75" t="str">
            <v>FT</v>
          </cell>
        </row>
        <row r="76">
          <cell r="B76">
            <v>99234</v>
          </cell>
          <cell r="F76" t="str">
            <v>FT</v>
          </cell>
        </row>
        <row r="77">
          <cell r="B77">
            <v>99635</v>
          </cell>
          <cell r="F77" t="str">
            <v>FT</v>
          </cell>
        </row>
        <row r="78">
          <cell r="B78">
            <v>99999</v>
          </cell>
          <cell r="F78" t="str">
            <v>FT</v>
          </cell>
        </row>
        <row r="79">
          <cell r="B79">
            <v>99702</v>
          </cell>
          <cell r="F79" t="str">
            <v>FT</v>
          </cell>
        </row>
        <row r="80">
          <cell r="B80">
            <v>99050</v>
          </cell>
          <cell r="F80" t="str">
            <v>FT</v>
          </cell>
        </row>
        <row r="81">
          <cell r="B81">
            <v>98921</v>
          </cell>
          <cell r="F81" t="str">
            <v>FT</v>
          </cell>
        </row>
        <row r="82">
          <cell r="B82">
            <v>99989</v>
          </cell>
          <cell r="F82" t="str">
            <v>FT</v>
          </cell>
        </row>
        <row r="83">
          <cell r="B83">
            <v>99811</v>
          </cell>
          <cell r="F83" t="str">
            <v>FT</v>
          </cell>
        </row>
        <row r="84">
          <cell r="B84">
            <v>755</v>
          </cell>
          <cell r="F84" t="str">
            <v>FT</v>
          </cell>
        </row>
        <row r="85">
          <cell r="B85">
            <v>99533</v>
          </cell>
          <cell r="F85" t="str">
            <v>FT</v>
          </cell>
        </row>
        <row r="86">
          <cell r="B86">
            <v>77860</v>
          </cell>
          <cell r="F86" t="str">
            <v>FT</v>
          </cell>
        </row>
        <row r="87">
          <cell r="B87">
            <v>99619</v>
          </cell>
          <cell r="F87" t="str">
            <v>FT</v>
          </cell>
        </row>
        <row r="88">
          <cell r="B88">
            <v>99458</v>
          </cell>
          <cell r="F88" t="str">
            <v>FT</v>
          </cell>
        </row>
        <row r="89">
          <cell r="B89">
            <v>99422</v>
          </cell>
          <cell r="F89" t="str">
            <v>FT</v>
          </cell>
        </row>
        <row r="90">
          <cell r="B90">
            <v>369</v>
          </cell>
          <cell r="F90" t="str">
            <v>FT</v>
          </cell>
        </row>
        <row r="91">
          <cell r="B91">
            <v>595</v>
          </cell>
          <cell r="F91" t="str">
            <v>FT</v>
          </cell>
        </row>
        <row r="92">
          <cell r="B92">
            <v>99835</v>
          </cell>
          <cell r="F92" t="str">
            <v>FT</v>
          </cell>
        </row>
        <row r="93">
          <cell r="B93">
            <v>99582</v>
          </cell>
          <cell r="F93" t="str">
            <v>FT</v>
          </cell>
        </row>
        <row r="94">
          <cell r="B94">
            <v>99957</v>
          </cell>
          <cell r="F94" t="str">
            <v>FT</v>
          </cell>
        </row>
        <row r="95">
          <cell r="B95">
            <v>98740</v>
          </cell>
          <cell r="F95" t="str">
            <v>FT</v>
          </cell>
        </row>
        <row r="96">
          <cell r="B96">
            <v>674</v>
          </cell>
          <cell r="F96" t="str">
            <v>FT</v>
          </cell>
        </row>
        <row r="97">
          <cell r="B97">
            <v>99446</v>
          </cell>
          <cell r="F97" t="str">
            <v>FT</v>
          </cell>
        </row>
        <row r="98">
          <cell r="B98">
            <v>99385</v>
          </cell>
          <cell r="F98" t="str">
            <v>FT</v>
          </cell>
        </row>
        <row r="99">
          <cell r="B99">
            <v>98998</v>
          </cell>
          <cell r="F99" t="str">
            <v>FT</v>
          </cell>
        </row>
        <row r="100">
          <cell r="B100">
            <v>61028</v>
          </cell>
          <cell r="F100" t="str">
            <v>FT</v>
          </cell>
        </row>
        <row r="101">
          <cell r="B101">
            <v>98625</v>
          </cell>
          <cell r="F101" t="str">
            <v>FT</v>
          </cell>
        </row>
        <row r="102">
          <cell r="B102">
            <v>97120</v>
          </cell>
          <cell r="F102" t="str">
            <v>FT</v>
          </cell>
        </row>
        <row r="103">
          <cell r="B103">
            <v>99348</v>
          </cell>
          <cell r="F103" t="str">
            <v>FT</v>
          </cell>
        </row>
        <row r="104">
          <cell r="B104">
            <v>657</v>
          </cell>
          <cell r="F104" t="str">
            <v>FT</v>
          </cell>
        </row>
        <row r="105">
          <cell r="B105">
            <v>0</v>
          </cell>
          <cell r="F105" t="str">
            <v>VAC-FT</v>
          </cell>
        </row>
        <row r="106">
          <cell r="B106">
            <v>0</v>
          </cell>
          <cell r="F106" t="str">
            <v>VAC-FT</v>
          </cell>
        </row>
        <row r="107">
          <cell r="B107">
            <v>0</v>
          </cell>
          <cell r="F107">
            <v>0</v>
          </cell>
        </row>
        <row r="108">
          <cell r="B108">
            <v>0</v>
          </cell>
          <cell r="F108">
            <v>0</v>
          </cell>
        </row>
        <row r="109">
          <cell r="B109">
            <v>0</v>
          </cell>
          <cell r="F109">
            <v>0</v>
          </cell>
        </row>
      </sheetData>
      <sheetData sheetId="7">
        <row r="1">
          <cell r="B1">
            <v>0</v>
          </cell>
        </row>
        <row r="2">
          <cell r="B2" t="str">
            <v>Midwest</v>
          </cell>
        </row>
        <row r="3">
          <cell r="B3">
            <v>0</v>
          </cell>
        </row>
        <row r="4">
          <cell r="B4" t="str">
            <v>ID</v>
          </cell>
          <cell r="F4" t="str">
            <v>FT/PT</v>
          </cell>
        </row>
        <row r="5">
          <cell r="B5">
            <v>98741</v>
          </cell>
          <cell r="F5" t="str">
            <v>FT</v>
          </cell>
        </row>
        <row r="6">
          <cell r="B6">
            <v>99888</v>
          </cell>
          <cell r="F6" t="str">
            <v>FT</v>
          </cell>
        </row>
        <row r="7">
          <cell r="B7">
            <v>1608</v>
          </cell>
          <cell r="F7" t="str">
            <v>FT</v>
          </cell>
        </row>
        <row r="8">
          <cell r="B8">
            <v>99666</v>
          </cell>
          <cell r="F8" t="str">
            <v>FT</v>
          </cell>
        </row>
        <row r="9">
          <cell r="B9">
            <v>2859</v>
          </cell>
          <cell r="F9" t="str">
            <v>FT</v>
          </cell>
        </row>
        <row r="10">
          <cell r="B10">
            <v>99465</v>
          </cell>
          <cell r="F10" t="str">
            <v>FT</v>
          </cell>
        </row>
        <row r="11">
          <cell r="B11">
            <v>98824</v>
          </cell>
          <cell r="F11" t="str">
            <v>FT</v>
          </cell>
        </row>
        <row r="12">
          <cell r="B12">
            <v>99089</v>
          </cell>
          <cell r="F12" t="str">
            <v>FT</v>
          </cell>
        </row>
        <row r="13">
          <cell r="B13">
            <v>99869</v>
          </cell>
          <cell r="F13" t="str">
            <v>FT</v>
          </cell>
        </row>
        <row r="14">
          <cell r="B14">
            <v>553</v>
          </cell>
          <cell r="F14" t="str">
            <v>FT</v>
          </cell>
        </row>
        <row r="15">
          <cell r="B15">
            <v>13236</v>
          </cell>
          <cell r="F15" t="str">
            <v>FT</v>
          </cell>
        </row>
        <row r="16">
          <cell r="B16">
            <v>99769</v>
          </cell>
          <cell r="F16" t="str">
            <v>FT</v>
          </cell>
        </row>
        <row r="17">
          <cell r="B17">
            <v>99247</v>
          </cell>
          <cell r="F17" t="str">
            <v>FT</v>
          </cell>
        </row>
        <row r="18">
          <cell r="B18">
            <v>99737</v>
          </cell>
          <cell r="F18" t="str">
            <v>FT</v>
          </cell>
        </row>
        <row r="19">
          <cell r="B19">
            <v>99972</v>
          </cell>
          <cell r="F19" t="str">
            <v>FT</v>
          </cell>
        </row>
        <row r="20">
          <cell r="B20">
            <v>98821</v>
          </cell>
          <cell r="F20" t="str">
            <v>FT</v>
          </cell>
        </row>
        <row r="21">
          <cell r="B21">
            <v>99689</v>
          </cell>
          <cell r="F21" t="str">
            <v>FT</v>
          </cell>
        </row>
        <row r="22">
          <cell r="B22">
            <v>99363</v>
          </cell>
          <cell r="F22" t="str">
            <v>FT</v>
          </cell>
        </row>
        <row r="23">
          <cell r="B23">
            <v>99720</v>
          </cell>
          <cell r="F23" t="str">
            <v>FT</v>
          </cell>
        </row>
        <row r="24">
          <cell r="B24">
            <v>99609</v>
          </cell>
          <cell r="F24" t="str">
            <v>FT</v>
          </cell>
        </row>
        <row r="25">
          <cell r="B25">
            <v>99324</v>
          </cell>
          <cell r="F25" t="str">
            <v>FT</v>
          </cell>
        </row>
        <row r="26">
          <cell r="B26">
            <v>99648</v>
          </cell>
          <cell r="F26" t="str">
            <v>FT</v>
          </cell>
        </row>
        <row r="27">
          <cell r="B27">
            <v>98825</v>
          </cell>
          <cell r="F27" t="str">
            <v>FT</v>
          </cell>
        </row>
        <row r="28">
          <cell r="B28">
            <v>98822</v>
          </cell>
          <cell r="F28" t="str">
            <v>FT</v>
          </cell>
        </row>
        <row r="29">
          <cell r="B29">
            <v>98942</v>
          </cell>
          <cell r="F29" t="str">
            <v>FT</v>
          </cell>
        </row>
        <row r="30">
          <cell r="B30">
            <v>99460</v>
          </cell>
          <cell r="F30" t="str">
            <v>FT</v>
          </cell>
        </row>
        <row r="31">
          <cell r="B31">
            <v>99589</v>
          </cell>
          <cell r="F31" t="str">
            <v>FT</v>
          </cell>
        </row>
        <row r="32">
          <cell r="B32">
            <v>99936</v>
          </cell>
          <cell r="F32" t="str">
            <v>FT</v>
          </cell>
        </row>
        <row r="33">
          <cell r="B33">
            <v>99618</v>
          </cell>
          <cell r="F33" t="str">
            <v>FT</v>
          </cell>
        </row>
        <row r="34">
          <cell r="B34">
            <v>99394</v>
          </cell>
          <cell r="F34" t="str">
            <v>FT</v>
          </cell>
        </row>
        <row r="35">
          <cell r="B35">
            <v>98802</v>
          </cell>
          <cell r="F35" t="str">
            <v>FT</v>
          </cell>
        </row>
        <row r="36">
          <cell r="B36">
            <v>99246</v>
          </cell>
          <cell r="F36" t="str">
            <v>FT</v>
          </cell>
        </row>
        <row r="37">
          <cell r="B37">
            <v>99189</v>
          </cell>
          <cell r="F37" t="str">
            <v>FT</v>
          </cell>
        </row>
        <row r="38">
          <cell r="B38">
            <v>99911</v>
          </cell>
          <cell r="F38" t="str">
            <v>FT</v>
          </cell>
        </row>
        <row r="39">
          <cell r="B39">
            <v>99344</v>
          </cell>
          <cell r="F39" t="str">
            <v>FT</v>
          </cell>
        </row>
        <row r="40">
          <cell r="B40">
            <v>99555</v>
          </cell>
          <cell r="F40" t="str">
            <v>FT</v>
          </cell>
        </row>
        <row r="41">
          <cell r="B41">
            <v>98828</v>
          </cell>
          <cell r="F41" t="str">
            <v>FT</v>
          </cell>
        </row>
        <row r="42">
          <cell r="B42">
            <v>99579</v>
          </cell>
          <cell r="F42" t="str">
            <v>FT</v>
          </cell>
        </row>
        <row r="43">
          <cell r="B43">
            <v>99985</v>
          </cell>
          <cell r="F43" t="str">
            <v>FT</v>
          </cell>
        </row>
        <row r="44">
          <cell r="B44">
            <v>99445</v>
          </cell>
          <cell r="F44" t="str">
            <v>FT</v>
          </cell>
        </row>
        <row r="45">
          <cell r="B45">
            <v>0</v>
          </cell>
          <cell r="F45" t="str">
            <v>VAC-FT</v>
          </cell>
        </row>
        <row r="46">
          <cell r="B46">
            <v>0</v>
          </cell>
          <cell r="F46" t="str">
            <v>VAC-FT</v>
          </cell>
        </row>
      </sheetData>
      <sheetData sheetId="8">
        <row r="2">
          <cell r="B2" t="str">
            <v>Southeast</v>
          </cell>
        </row>
        <row r="4">
          <cell r="B4" t="str">
            <v>ID</v>
          </cell>
          <cell r="F4" t="str">
            <v>FT/PT</v>
          </cell>
        </row>
        <row r="5">
          <cell r="B5">
            <v>99626</v>
          </cell>
          <cell r="F5" t="str">
            <v>FT</v>
          </cell>
        </row>
        <row r="6">
          <cell r="B6">
            <v>99975</v>
          </cell>
          <cell r="F6" t="str">
            <v>FT</v>
          </cell>
        </row>
        <row r="7">
          <cell r="B7">
            <v>98840</v>
          </cell>
          <cell r="F7" t="str">
            <v>FT</v>
          </cell>
        </row>
        <row r="8">
          <cell r="B8">
            <v>99323</v>
          </cell>
          <cell r="F8" t="str">
            <v>FT</v>
          </cell>
        </row>
        <row r="9">
          <cell r="B9">
            <v>99449</v>
          </cell>
          <cell r="F9" t="str">
            <v>FT</v>
          </cell>
        </row>
        <row r="10">
          <cell r="B10">
            <v>99639</v>
          </cell>
          <cell r="F10" t="str">
            <v>FT</v>
          </cell>
        </row>
        <row r="11">
          <cell r="B11">
            <v>98807</v>
          </cell>
          <cell r="F11" t="str">
            <v>FT</v>
          </cell>
        </row>
        <row r="12">
          <cell r="B12">
            <v>10014</v>
          </cell>
          <cell r="F12" t="str">
            <v>FT</v>
          </cell>
        </row>
        <row r="13">
          <cell r="B13">
            <v>99542</v>
          </cell>
          <cell r="F13" t="str">
            <v>FT</v>
          </cell>
        </row>
        <row r="14">
          <cell r="B14">
            <v>99092</v>
          </cell>
          <cell r="F14" t="str">
            <v>FT</v>
          </cell>
        </row>
        <row r="15">
          <cell r="B15">
            <v>99410</v>
          </cell>
          <cell r="F15" t="str">
            <v>FT</v>
          </cell>
        </row>
        <row r="16">
          <cell r="B16">
            <v>99271</v>
          </cell>
          <cell r="F16" t="str">
            <v>FT</v>
          </cell>
        </row>
        <row r="17">
          <cell r="B17">
            <v>98805</v>
          </cell>
          <cell r="F17" t="str">
            <v>FT</v>
          </cell>
        </row>
        <row r="18">
          <cell r="B18">
            <v>99698</v>
          </cell>
          <cell r="F18" t="str">
            <v>FT</v>
          </cell>
        </row>
        <row r="19">
          <cell r="B19">
            <v>99432</v>
          </cell>
          <cell r="F19" t="str">
            <v>FT</v>
          </cell>
        </row>
        <row r="20">
          <cell r="B20">
            <v>99411</v>
          </cell>
          <cell r="F20" t="str">
            <v>FT</v>
          </cell>
        </row>
        <row r="21">
          <cell r="B21">
            <v>99329</v>
          </cell>
          <cell r="F21" t="str">
            <v>FT</v>
          </cell>
        </row>
        <row r="22">
          <cell r="B22">
            <v>99455</v>
          </cell>
          <cell r="F22" t="str">
            <v>FT</v>
          </cell>
        </row>
        <row r="23">
          <cell r="B23">
            <v>99683</v>
          </cell>
          <cell r="F23" t="str">
            <v>FT</v>
          </cell>
        </row>
        <row r="24">
          <cell r="B24">
            <v>13513</v>
          </cell>
          <cell r="F24" t="str">
            <v>FT</v>
          </cell>
        </row>
        <row r="25">
          <cell r="B25">
            <v>99219</v>
          </cell>
          <cell r="F25" t="str">
            <v>FT</v>
          </cell>
        </row>
        <row r="26">
          <cell r="B26">
            <v>714</v>
          </cell>
          <cell r="F26" t="str">
            <v>FT</v>
          </cell>
        </row>
        <row r="27">
          <cell r="B27">
            <v>1002</v>
          </cell>
          <cell r="F27" t="str">
            <v>PT</v>
          </cell>
        </row>
        <row r="28">
          <cell r="B28">
            <v>16157</v>
          </cell>
          <cell r="F28" t="str">
            <v>PT</v>
          </cell>
        </row>
        <row r="29">
          <cell r="B29">
            <v>99605</v>
          </cell>
          <cell r="F29" t="str">
            <v>FT</v>
          </cell>
        </row>
        <row r="30">
          <cell r="B30">
            <v>601</v>
          </cell>
          <cell r="F30" t="str">
            <v>FT</v>
          </cell>
        </row>
        <row r="31">
          <cell r="B31">
            <v>99205</v>
          </cell>
          <cell r="F31" t="str">
            <v>PT</v>
          </cell>
        </row>
        <row r="32">
          <cell r="B32">
            <v>99108</v>
          </cell>
          <cell r="F32" t="str">
            <v>FT</v>
          </cell>
        </row>
        <row r="33">
          <cell r="B33">
            <v>99353</v>
          </cell>
          <cell r="F33" t="str">
            <v>FT</v>
          </cell>
        </row>
        <row r="34">
          <cell r="B34">
            <v>98809</v>
          </cell>
          <cell r="F34" t="str">
            <v>FT</v>
          </cell>
        </row>
        <row r="35">
          <cell r="B35">
            <v>717</v>
          </cell>
          <cell r="F35" t="str">
            <v>FT</v>
          </cell>
        </row>
        <row r="36">
          <cell r="B36">
            <v>99206</v>
          </cell>
          <cell r="F36" t="str">
            <v>FT</v>
          </cell>
        </row>
        <row r="37">
          <cell r="B37">
            <v>10015</v>
          </cell>
          <cell r="F37" t="str">
            <v>FT</v>
          </cell>
        </row>
        <row r="38">
          <cell r="B38">
            <v>99612</v>
          </cell>
          <cell r="F38" t="str">
            <v>FT</v>
          </cell>
        </row>
        <row r="39">
          <cell r="B39">
            <v>99118</v>
          </cell>
          <cell r="F39" t="str">
            <v>FT</v>
          </cell>
        </row>
        <row r="40">
          <cell r="B40">
            <v>99655</v>
          </cell>
          <cell r="F40" t="str">
            <v>FT</v>
          </cell>
        </row>
        <row r="41">
          <cell r="B41">
            <v>10060</v>
          </cell>
          <cell r="F41" t="str">
            <v>FT</v>
          </cell>
        </row>
        <row r="42">
          <cell r="B42">
            <v>99954</v>
          </cell>
          <cell r="F42" t="str">
            <v>FT</v>
          </cell>
        </row>
        <row r="43">
          <cell r="B43">
            <v>362</v>
          </cell>
          <cell r="F43" t="str">
            <v>PT</v>
          </cell>
        </row>
        <row r="44">
          <cell r="B44">
            <v>99282</v>
          </cell>
          <cell r="F44" t="str">
            <v>FT</v>
          </cell>
        </row>
        <row r="45">
          <cell r="B45">
            <v>99987</v>
          </cell>
          <cell r="F45" t="str">
            <v>FT</v>
          </cell>
        </row>
        <row r="46">
          <cell r="B46">
            <v>524</v>
          </cell>
          <cell r="F46" t="str">
            <v>FT</v>
          </cell>
        </row>
        <row r="47">
          <cell r="B47">
            <v>99711</v>
          </cell>
          <cell r="F47" t="str">
            <v>FT</v>
          </cell>
        </row>
        <row r="48">
          <cell r="B48">
            <v>98971</v>
          </cell>
          <cell r="F48" t="str">
            <v>FT</v>
          </cell>
        </row>
        <row r="49">
          <cell r="B49">
            <v>523</v>
          </cell>
          <cell r="F49" t="str">
            <v>FT</v>
          </cell>
        </row>
        <row r="50">
          <cell r="B50">
            <v>98806</v>
          </cell>
          <cell r="F50" t="str">
            <v>FT</v>
          </cell>
        </row>
        <row r="51">
          <cell r="B51">
            <v>99859</v>
          </cell>
          <cell r="F51" t="str">
            <v>FT</v>
          </cell>
        </row>
        <row r="52">
          <cell r="B52">
            <v>98976</v>
          </cell>
          <cell r="F52" t="str">
            <v>FT</v>
          </cell>
        </row>
        <row r="53">
          <cell r="B53">
            <v>680</v>
          </cell>
          <cell r="F53" t="str">
            <v>FT</v>
          </cell>
        </row>
        <row r="54">
          <cell r="B54">
            <v>99334</v>
          </cell>
          <cell r="F54" t="str">
            <v>FT</v>
          </cell>
        </row>
        <row r="55">
          <cell r="B55">
            <v>99519</v>
          </cell>
          <cell r="F55" t="str">
            <v>FT</v>
          </cell>
        </row>
        <row r="56">
          <cell r="B56">
            <v>99587</v>
          </cell>
          <cell r="F56" t="str">
            <v>FT</v>
          </cell>
        </row>
        <row r="57">
          <cell r="B57">
            <v>99593</v>
          </cell>
          <cell r="F57" t="str">
            <v>FT</v>
          </cell>
        </row>
        <row r="58">
          <cell r="B58">
            <v>38956</v>
          </cell>
          <cell r="F58" t="str">
            <v>FT</v>
          </cell>
        </row>
        <row r="59">
          <cell r="B59">
            <v>99063</v>
          </cell>
          <cell r="F59" t="str">
            <v>FT</v>
          </cell>
        </row>
        <row r="60">
          <cell r="B60">
            <v>98668</v>
          </cell>
          <cell r="F60" t="str">
            <v>FT</v>
          </cell>
        </row>
        <row r="61">
          <cell r="B61">
            <v>99713</v>
          </cell>
          <cell r="F61" t="str">
            <v>FT</v>
          </cell>
        </row>
        <row r="62">
          <cell r="B62">
            <v>99576</v>
          </cell>
          <cell r="F62" t="str">
            <v>FT</v>
          </cell>
        </row>
        <row r="63">
          <cell r="B63">
            <v>98897</v>
          </cell>
          <cell r="F63" t="str">
            <v>FT</v>
          </cell>
        </row>
        <row r="64">
          <cell r="B64">
            <v>99017</v>
          </cell>
          <cell r="F64" t="str">
            <v>FT</v>
          </cell>
        </row>
        <row r="65">
          <cell r="B65">
            <v>99658</v>
          </cell>
          <cell r="F65" t="str">
            <v>FT</v>
          </cell>
        </row>
        <row r="66">
          <cell r="B66">
            <v>99969</v>
          </cell>
          <cell r="F66" t="str">
            <v>FT</v>
          </cell>
        </row>
        <row r="67">
          <cell r="B67">
            <v>99146</v>
          </cell>
          <cell r="F67" t="str">
            <v>FT</v>
          </cell>
        </row>
        <row r="68">
          <cell r="B68">
            <v>99983</v>
          </cell>
          <cell r="F68" t="str">
            <v>FT</v>
          </cell>
        </row>
        <row r="69">
          <cell r="B69">
            <v>99682</v>
          </cell>
          <cell r="F69" t="str">
            <v>FT</v>
          </cell>
        </row>
        <row r="70">
          <cell r="B70">
            <v>99986</v>
          </cell>
          <cell r="F70" t="str">
            <v>FT</v>
          </cell>
        </row>
        <row r="71">
          <cell r="B71">
            <v>99728</v>
          </cell>
          <cell r="F71" t="str">
            <v>FT</v>
          </cell>
        </row>
        <row r="72">
          <cell r="B72">
            <v>99938</v>
          </cell>
          <cell r="F72" t="str">
            <v>FT</v>
          </cell>
        </row>
        <row r="73">
          <cell r="B73">
            <v>99606</v>
          </cell>
          <cell r="F73" t="str">
            <v>FT</v>
          </cell>
        </row>
        <row r="74">
          <cell r="B74">
            <v>99729</v>
          </cell>
          <cell r="F74" t="str">
            <v>FT</v>
          </cell>
        </row>
        <row r="75">
          <cell r="B75">
            <v>99610</v>
          </cell>
          <cell r="F75" t="str">
            <v>FT</v>
          </cell>
        </row>
        <row r="76">
          <cell r="B76">
            <v>98860</v>
          </cell>
          <cell r="F76" t="str">
            <v>FT</v>
          </cell>
        </row>
        <row r="77">
          <cell r="B77">
            <v>99052</v>
          </cell>
          <cell r="F77" t="str">
            <v>FT</v>
          </cell>
        </row>
        <row r="78">
          <cell r="B78">
            <v>99080</v>
          </cell>
          <cell r="F78" t="str">
            <v>FT</v>
          </cell>
        </row>
        <row r="79">
          <cell r="B79">
            <v>99727</v>
          </cell>
          <cell r="F79" t="str">
            <v>FT</v>
          </cell>
        </row>
        <row r="80">
          <cell r="B80">
            <v>98726</v>
          </cell>
          <cell r="F80" t="str">
            <v>FT</v>
          </cell>
        </row>
        <row r="81">
          <cell r="B81">
            <v>99262</v>
          </cell>
          <cell r="F81" t="str">
            <v>FT</v>
          </cell>
        </row>
        <row r="82">
          <cell r="B82">
            <v>483</v>
          </cell>
          <cell r="F82" t="str">
            <v>FT</v>
          </cell>
        </row>
        <row r="83">
          <cell r="B83">
            <v>68605</v>
          </cell>
          <cell r="F83" t="str">
            <v>FT</v>
          </cell>
        </row>
        <row r="84">
          <cell r="B84">
            <v>99425</v>
          </cell>
          <cell r="F84" t="str">
            <v>FT</v>
          </cell>
        </row>
        <row r="85">
          <cell r="B85">
            <v>99076</v>
          </cell>
          <cell r="F85" t="str">
            <v>FT</v>
          </cell>
        </row>
        <row r="86">
          <cell r="B86">
            <v>99464</v>
          </cell>
          <cell r="F86" t="str">
            <v>FT</v>
          </cell>
        </row>
        <row r="87">
          <cell r="B87">
            <v>99939</v>
          </cell>
          <cell r="F87" t="str">
            <v>FT</v>
          </cell>
        </row>
        <row r="88">
          <cell r="B88">
            <v>99018</v>
          </cell>
          <cell r="F88" t="str">
            <v>FT</v>
          </cell>
        </row>
        <row r="89">
          <cell r="B89">
            <v>99571</v>
          </cell>
          <cell r="F89" t="str">
            <v>FT</v>
          </cell>
        </row>
        <row r="90">
          <cell r="B90">
            <v>99956</v>
          </cell>
          <cell r="F90" t="str">
            <v>FT</v>
          </cell>
        </row>
        <row r="91">
          <cell r="B91">
            <v>99982</v>
          </cell>
          <cell r="F91" t="str">
            <v>FT</v>
          </cell>
        </row>
        <row r="92">
          <cell r="B92">
            <v>99559</v>
          </cell>
          <cell r="F92" t="str">
            <v>FT</v>
          </cell>
        </row>
        <row r="93">
          <cell r="B93">
            <v>99940</v>
          </cell>
          <cell r="F93" t="str">
            <v>FT</v>
          </cell>
        </row>
        <row r="94">
          <cell r="B94">
            <v>99688</v>
          </cell>
          <cell r="F94" t="str">
            <v>FT</v>
          </cell>
        </row>
        <row r="95">
          <cell r="B95">
            <v>98954</v>
          </cell>
          <cell r="F95" t="str">
            <v>FT</v>
          </cell>
        </row>
        <row r="96">
          <cell r="B96">
            <v>99953</v>
          </cell>
          <cell r="F96" t="str">
            <v>FT</v>
          </cell>
        </row>
        <row r="97">
          <cell r="B97">
            <v>98743</v>
          </cell>
          <cell r="F97" t="str">
            <v>FT</v>
          </cell>
        </row>
        <row r="98">
          <cell r="B98">
            <v>710</v>
          </cell>
          <cell r="F98" t="str">
            <v>FT</v>
          </cell>
        </row>
        <row r="99">
          <cell r="B99">
            <v>98984</v>
          </cell>
          <cell r="F99" t="str">
            <v>FT</v>
          </cell>
        </row>
        <row r="100">
          <cell r="B100">
            <v>99747</v>
          </cell>
          <cell r="F100" t="str">
            <v>FT</v>
          </cell>
        </row>
        <row r="101">
          <cell r="B101">
            <v>99706</v>
          </cell>
          <cell r="F101" t="str">
            <v>FT</v>
          </cell>
        </row>
        <row r="102">
          <cell r="B102">
            <v>99583</v>
          </cell>
          <cell r="F102" t="str">
            <v>FT</v>
          </cell>
        </row>
        <row r="103">
          <cell r="B103">
            <v>652</v>
          </cell>
          <cell r="F103" t="str">
            <v>FT</v>
          </cell>
        </row>
        <row r="104">
          <cell r="B104">
            <v>360</v>
          </cell>
          <cell r="F104" t="str">
            <v>FT</v>
          </cell>
        </row>
        <row r="105">
          <cell r="B105">
            <v>98711</v>
          </cell>
          <cell r="F105" t="str">
            <v>FT</v>
          </cell>
        </row>
        <row r="106">
          <cell r="B106">
            <v>99233</v>
          </cell>
          <cell r="F106" t="str">
            <v>FT</v>
          </cell>
        </row>
        <row r="107">
          <cell r="B107">
            <v>1013</v>
          </cell>
          <cell r="F107" t="str">
            <v>FT</v>
          </cell>
        </row>
        <row r="108">
          <cell r="B108">
            <v>613</v>
          </cell>
          <cell r="F108" t="str">
            <v>FT</v>
          </cell>
        </row>
        <row r="109">
          <cell r="B109">
            <v>99356</v>
          </cell>
          <cell r="F109" t="str">
            <v>FT</v>
          </cell>
        </row>
        <row r="110">
          <cell r="B110">
            <v>99649</v>
          </cell>
          <cell r="F110" t="str">
            <v>FT</v>
          </cell>
        </row>
        <row r="111">
          <cell r="B111">
            <v>99185</v>
          </cell>
          <cell r="F111" t="str">
            <v>FT</v>
          </cell>
        </row>
        <row r="112">
          <cell r="B112">
            <v>99941</v>
          </cell>
          <cell r="F112" t="str">
            <v>FT</v>
          </cell>
        </row>
        <row r="113">
          <cell r="B113">
            <v>99795</v>
          </cell>
          <cell r="F113" t="str">
            <v>FT</v>
          </cell>
        </row>
        <row r="114">
          <cell r="B114">
            <v>99521</v>
          </cell>
          <cell r="F114" t="str">
            <v>FT</v>
          </cell>
        </row>
        <row r="115">
          <cell r="B115">
            <v>99326</v>
          </cell>
          <cell r="F115" t="str">
            <v>FT</v>
          </cell>
        </row>
        <row r="116">
          <cell r="B116">
            <v>697</v>
          </cell>
          <cell r="F116" t="str">
            <v>FT</v>
          </cell>
        </row>
        <row r="117">
          <cell r="B117">
            <v>0</v>
          </cell>
          <cell r="F117" t="str">
            <v>VAC-FT</v>
          </cell>
        </row>
        <row r="118">
          <cell r="B118">
            <v>0</v>
          </cell>
          <cell r="F118" t="str">
            <v>VAC-FT</v>
          </cell>
        </row>
        <row r="119">
          <cell r="B119">
            <v>0</v>
          </cell>
          <cell r="F119" t="str">
            <v>VAC-FT</v>
          </cell>
        </row>
      </sheetData>
      <sheetData sheetId="9">
        <row r="2">
          <cell r="B2" t="str">
            <v>South</v>
          </cell>
        </row>
        <row r="4">
          <cell r="B4" t="str">
            <v>ID</v>
          </cell>
          <cell r="F4" t="str">
            <v>FT/PT</v>
          </cell>
        </row>
        <row r="5">
          <cell r="B5">
            <v>99622</v>
          </cell>
          <cell r="F5" t="str">
            <v>FT</v>
          </cell>
        </row>
        <row r="6">
          <cell r="B6">
            <v>5427</v>
          </cell>
          <cell r="F6" t="str">
            <v>FT</v>
          </cell>
        </row>
        <row r="7">
          <cell r="B7">
            <v>293</v>
          </cell>
          <cell r="F7" t="str">
            <v>FT</v>
          </cell>
        </row>
        <row r="8">
          <cell r="B8">
            <v>99736</v>
          </cell>
          <cell r="F8" t="str">
            <v>FT</v>
          </cell>
        </row>
        <row r="9">
          <cell r="B9">
            <v>12246</v>
          </cell>
          <cell r="F9" t="str">
            <v>FT</v>
          </cell>
        </row>
        <row r="10">
          <cell r="B10">
            <v>10061</v>
          </cell>
          <cell r="F10" t="str">
            <v>FT</v>
          </cell>
        </row>
        <row r="11">
          <cell r="B11">
            <v>99431</v>
          </cell>
          <cell r="F11" t="str">
            <v>FT</v>
          </cell>
        </row>
        <row r="12">
          <cell r="B12">
            <v>446</v>
          </cell>
          <cell r="F12" t="str">
            <v>FT</v>
          </cell>
        </row>
        <row r="13">
          <cell r="B13">
            <v>99990</v>
          </cell>
          <cell r="F13" t="str">
            <v>FT</v>
          </cell>
        </row>
        <row r="14">
          <cell r="B14">
            <v>99020</v>
          </cell>
          <cell r="F14" t="str">
            <v>FT</v>
          </cell>
        </row>
        <row r="15">
          <cell r="B15">
            <v>30304</v>
          </cell>
          <cell r="F15" t="str">
            <v>FT</v>
          </cell>
        </row>
        <row r="16">
          <cell r="B16">
            <v>98957</v>
          </cell>
          <cell r="F16" t="str">
            <v>FT</v>
          </cell>
        </row>
        <row r="17">
          <cell r="B17">
            <v>99220</v>
          </cell>
          <cell r="F17" t="str">
            <v>FT</v>
          </cell>
        </row>
        <row r="18">
          <cell r="B18">
            <v>98902</v>
          </cell>
          <cell r="F18" t="str">
            <v>FT</v>
          </cell>
        </row>
        <row r="19">
          <cell r="B19">
            <v>48789</v>
          </cell>
          <cell r="F19" t="str">
            <v>FT</v>
          </cell>
        </row>
        <row r="20">
          <cell r="B20">
            <v>622</v>
          </cell>
          <cell r="F20" t="str">
            <v>FT</v>
          </cell>
        </row>
        <row r="21">
          <cell r="B21">
            <v>99947</v>
          </cell>
          <cell r="F21" t="str">
            <v>FT</v>
          </cell>
        </row>
        <row r="22">
          <cell r="B22">
            <v>99362</v>
          </cell>
          <cell r="F22" t="str">
            <v>FT</v>
          </cell>
        </row>
        <row r="23">
          <cell r="B23">
            <v>99754</v>
          </cell>
          <cell r="F23" t="str">
            <v>FT</v>
          </cell>
        </row>
        <row r="24">
          <cell r="B24">
            <v>98939</v>
          </cell>
          <cell r="F24" t="str">
            <v>FT</v>
          </cell>
        </row>
        <row r="25">
          <cell r="B25">
            <v>99762</v>
          </cell>
          <cell r="F25" t="str">
            <v>FT</v>
          </cell>
        </row>
        <row r="26">
          <cell r="B26">
            <v>99202</v>
          </cell>
          <cell r="F26" t="str">
            <v>FT</v>
          </cell>
        </row>
        <row r="27">
          <cell r="B27">
            <v>99532</v>
          </cell>
          <cell r="F27" t="str">
            <v>FT</v>
          </cell>
        </row>
        <row r="28">
          <cell r="B28">
            <v>99670</v>
          </cell>
          <cell r="F28" t="str">
            <v>FT</v>
          </cell>
        </row>
        <row r="29">
          <cell r="B29">
            <v>96892</v>
          </cell>
          <cell r="F29" t="str">
            <v>FT</v>
          </cell>
        </row>
        <row r="30">
          <cell r="B30">
            <v>294</v>
          </cell>
          <cell r="F30" t="str">
            <v>FT</v>
          </cell>
        </row>
        <row r="31">
          <cell r="B31">
            <v>99595</v>
          </cell>
          <cell r="F31" t="str">
            <v>PT</v>
          </cell>
        </row>
        <row r="32">
          <cell r="B32">
            <v>634</v>
          </cell>
          <cell r="F32" t="str">
            <v>PT</v>
          </cell>
        </row>
        <row r="33">
          <cell r="B33">
            <v>99350</v>
          </cell>
          <cell r="F33" t="str">
            <v>PT</v>
          </cell>
        </row>
        <row r="34">
          <cell r="B34">
            <v>99768</v>
          </cell>
          <cell r="F34" t="str">
            <v>PT</v>
          </cell>
        </row>
        <row r="35">
          <cell r="B35">
            <v>1005</v>
          </cell>
          <cell r="F35" t="str">
            <v>PT</v>
          </cell>
        </row>
        <row r="36">
          <cell r="B36">
            <v>0</v>
          </cell>
          <cell r="F36" t="str">
            <v>VAC-FT</v>
          </cell>
        </row>
        <row r="37">
          <cell r="B37">
            <v>0</v>
          </cell>
          <cell r="F37" t="str">
            <v>VAC-PT</v>
          </cell>
        </row>
      </sheetData>
      <sheetData sheetId="10">
        <row r="1">
          <cell r="B1">
            <v>0</v>
          </cell>
        </row>
        <row r="2">
          <cell r="B2" t="str">
            <v>West</v>
          </cell>
        </row>
        <row r="3">
          <cell r="B3">
            <v>0</v>
          </cell>
        </row>
        <row r="4">
          <cell r="B4" t="str">
            <v>ID</v>
          </cell>
          <cell r="F4" t="str">
            <v>FT/PT</v>
          </cell>
        </row>
        <row r="5">
          <cell r="B5">
            <v>99296</v>
          </cell>
          <cell r="F5" t="str">
            <v>FT</v>
          </cell>
        </row>
        <row r="6">
          <cell r="B6">
            <v>99786</v>
          </cell>
          <cell r="F6" t="str">
            <v>FT</v>
          </cell>
        </row>
        <row r="7">
          <cell r="B7">
            <v>99423</v>
          </cell>
          <cell r="F7" t="str">
            <v>FT</v>
          </cell>
        </row>
        <row r="8">
          <cell r="B8">
            <v>99641</v>
          </cell>
          <cell r="F8" t="str">
            <v>FT</v>
          </cell>
        </row>
        <row r="9">
          <cell r="B9">
            <v>99756</v>
          </cell>
          <cell r="F9" t="str">
            <v>FT</v>
          </cell>
        </row>
        <row r="10">
          <cell r="B10">
            <v>99638</v>
          </cell>
          <cell r="F10" t="str">
            <v>FT</v>
          </cell>
        </row>
        <row r="11">
          <cell r="B11">
            <v>99679</v>
          </cell>
          <cell r="F11" t="str">
            <v>FT</v>
          </cell>
        </row>
        <row r="12">
          <cell r="B12">
            <v>99580</v>
          </cell>
          <cell r="F12" t="str">
            <v>FT</v>
          </cell>
        </row>
        <row r="13">
          <cell r="B13">
            <v>99883</v>
          </cell>
          <cell r="F13" t="str">
            <v>FT</v>
          </cell>
        </row>
        <row r="14">
          <cell r="B14">
            <v>1007</v>
          </cell>
          <cell r="F14" t="str">
            <v>FT</v>
          </cell>
        </row>
        <row r="15">
          <cell r="B15">
            <v>99964</v>
          </cell>
          <cell r="F15" t="str">
            <v>FT</v>
          </cell>
        </row>
        <row r="16">
          <cell r="B16">
            <v>99963</v>
          </cell>
          <cell r="F16" t="str">
            <v>FT</v>
          </cell>
        </row>
        <row r="17">
          <cell r="B17">
            <v>99773</v>
          </cell>
          <cell r="F17" t="str">
            <v>FT</v>
          </cell>
        </row>
        <row r="18">
          <cell r="B18">
            <v>98992</v>
          </cell>
          <cell r="F18" t="str">
            <v>FT</v>
          </cell>
        </row>
        <row r="19">
          <cell r="B19">
            <v>99739</v>
          </cell>
          <cell r="F19" t="str">
            <v>FT</v>
          </cell>
        </row>
        <row r="20">
          <cell r="B20">
            <v>98861</v>
          </cell>
          <cell r="F20" t="str">
            <v>FT</v>
          </cell>
        </row>
        <row r="21">
          <cell r="B21">
            <v>99977</v>
          </cell>
          <cell r="F21" t="str">
            <v>FT</v>
          </cell>
        </row>
        <row r="22">
          <cell r="B22">
            <v>99929</v>
          </cell>
          <cell r="F22" t="str">
            <v>FT</v>
          </cell>
        </row>
        <row r="23">
          <cell r="B23">
            <v>99931</v>
          </cell>
          <cell r="F23" t="str">
            <v>FT</v>
          </cell>
        </row>
        <row r="24">
          <cell r="B24">
            <v>99184</v>
          </cell>
          <cell r="F24" t="str">
            <v>FT</v>
          </cell>
        </row>
        <row r="25">
          <cell r="B25">
            <v>1014</v>
          </cell>
          <cell r="F25" t="str">
            <v>FT</v>
          </cell>
        </row>
        <row r="26">
          <cell r="B26">
            <v>99400</v>
          </cell>
          <cell r="F26" t="str">
            <v>FT</v>
          </cell>
        </row>
        <row r="27">
          <cell r="B27">
            <v>99881</v>
          </cell>
          <cell r="F27" t="str">
            <v>FT</v>
          </cell>
        </row>
        <row r="28">
          <cell r="B28">
            <v>1003</v>
          </cell>
          <cell r="F28" t="str">
            <v>FT</v>
          </cell>
        </row>
        <row r="29">
          <cell r="B29">
            <v>99500</v>
          </cell>
          <cell r="F29" t="str">
            <v>FT</v>
          </cell>
        </row>
        <row r="30">
          <cell r="B30">
            <v>99147</v>
          </cell>
          <cell r="F30" t="str">
            <v>FT</v>
          </cell>
        </row>
        <row r="31">
          <cell r="B31">
            <v>99217</v>
          </cell>
          <cell r="F31" t="str">
            <v>FT</v>
          </cell>
        </row>
        <row r="32">
          <cell r="B32">
            <v>99966</v>
          </cell>
          <cell r="F32" t="str">
            <v>FT</v>
          </cell>
        </row>
        <row r="33">
          <cell r="B33">
            <v>99976</v>
          </cell>
          <cell r="F33" t="str">
            <v>FT</v>
          </cell>
        </row>
        <row r="34">
          <cell r="B34">
            <v>99995</v>
          </cell>
          <cell r="F34" t="str">
            <v>FT</v>
          </cell>
        </row>
        <row r="35">
          <cell r="B35">
            <v>99724</v>
          </cell>
          <cell r="F35" t="str">
            <v>FT</v>
          </cell>
        </row>
        <row r="36">
          <cell r="B36">
            <v>99066</v>
          </cell>
          <cell r="F36" t="str">
            <v>FT</v>
          </cell>
        </row>
        <row r="37">
          <cell r="B37">
            <v>99748</v>
          </cell>
          <cell r="F37" t="str">
            <v>FT</v>
          </cell>
        </row>
        <row r="38">
          <cell r="B38">
            <v>1004</v>
          </cell>
          <cell r="F38" t="str">
            <v>FT</v>
          </cell>
        </row>
        <row r="39">
          <cell r="B39">
            <v>99475</v>
          </cell>
          <cell r="F39" t="str">
            <v>FT</v>
          </cell>
        </row>
      </sheetData>
      <sheetData sheetId="11">
        <row r="1">
          <cell r="B1">
            <v>0</v>
          </cell>
          <cell r="G1">
            <v>0</v>
          </cell>
        </row>
        <row r="2">
          <cell r="B2" t="str">
            <v>Corporate</v>
          </cell>
          <cell r="G2">
            <v>0</v>
          </cell>
        </row>
        <row r="3">
          <cell r="B3">
            <v>0</v>
          </cell>
          <cell r="G3">
            <v>0</v>
          </cell>
        </row>
        <row r="4">
          <cell r="B4" t="str">
            <v>ID</v>
          </cell>
          <cell r="G4" t="str">
            <v>FT/PT</v>
          </cell>
        </row>
        <row r="5">
          <cell r="B5">
            <v>99915</v>
          </cell>
          <cell r="G5" t="str">
            <v>FT</v>
          </cell>
        </row>
        <row r="6">
          <cell r="B6">
            <v>99660</v>
          </cell>
          <cell r="G6" t="str">
            <v>FT</v>
          </cell>
        </row>
        <row r="7">
          <cell r="B7">
            <v>99503</v>
          </cell>
          <cell r="G7" t="str">
            <v>FT</v>
          </cell>
        </row>
        <row r="8">
          <cell r="B8">
            <v>99738</v>
          </cell>
          <cell r="G8" t="str">
            <v>FT</v>
          </cell>
        </row>
        <row r="9">
          <cell r="B9">
            <v>99820</v>
          </cell>
          <cell r="G9" t="str">
            <v>FT</v>
          </cell>
        </row>
        <row r="10">
          <cell r="B10">
            <v>99677</v>
          </cell>
          <cell r="G10" t="str">
            <v>FT</v>
          </cell>
        </row>
        <row r="11">
          <cell r="B11">
            <v>625</v>
          </cell>
          <cell r="G11" t="str">
            <v>FT</v>
          </cell>
        </row>
        <row r="12">
          <cell r="B12">
            <v>99961</v>
          </cell>
          <cell r="G12" t="str">
            <v>FT</v>
          </cell>
        </row>
        <row r="13">
          <cell r="B13">
            <v>1001</v>
          </cell>
          <cell r="G13" t="str">
            <v>FT</v>
          </cell>
        </row>
        <row r="14">
          <cell r="B14">
            <v>99621</v>
          </cell>
          <cell r="G14" t="str">
            <v>FT</v>
          </cell>
        </row>
        <row r="15">
          <cell r="B15">
            <v>99624</v>
          </cell>
          <cell r="G15" t="str">
            <v>FT</v>
          </cell>
        </row>
        <row r="16">
          <cell r="B16">
            <v>99823</v>
          </cell>
          <cell r="G16" t="str">
            <v>FT</v>
          </cell>
        </row>
        <row r="17">
          <cell r="B17">
            <v>760</v>
          </cell>
          <cell r="G17" t="str">
            <v>FT</v>
          </cell>
        </row>
        <row r="18">
          <cell r="B18">
            <v>98872</v>
          </cell>
          <cell r="G18" t="str">
            <v>FT</v>
          </cell>
        </row>
        <row r="19">
          <cell r="B19">
            <v>99191</v>
          </cell>
          <cell r="G19" t="str">
            <v>FT</v>
          </cell>
        </row>
        <row r="20">
          <cell r="B20">
            <v>99895</v>
          </cell>
          <cell r="G20" t="str">
            <v>FT</v>
          </cell>
        </row>
        <row r="21">
          <cell r="B21">
            <v>99945</v>
          </cell>
          <cell r="G21" t="str">
            <v>FT</v>
          </cell>
        </row>
        <row r="22">
          <cell r="B22">
            <v>99997</v>
          </cell>
          <cell r="G22" t="str">
            <v>FT</v>
          </cell>
        </row>
        <row r="23">
          <cell r="B23">
            <v>99946</v>
          </cell>
          <cell r="G23" t="str">
            <v>PT</v>
          </cell>
        </row>
        <row r="24">
          <cell r="B24">
            <v>99694</v>
          </cell>
          <cell r="G24" t="str">
            <v>FT</v>
          </cell>
        </row>
        <row r="25">
          <cell r="B25">
            <v>99548</v>
          </cell>
          <cell r="G25" t="str">
            <v>FT</v>
          </cell>
        </row>
        <row r="26">
          <cell r="B26">
            <v>0</v>
          </cell>
          <cell r="G26" t="str">
            <v>VAC-FT</v>
          </cell>
        </row>
        <row r="27">
          <cell r="B27">
            <v>0</v>
          </cell>
          <cell r="G27" t="str">
            <v>FT: 20 PT: 1</v>
          </cell>
        </row>
        <row r="28">
          <cell r="B28">
            <v>0</v>
          </cell>
          <cell r="G28">
            <v>0</v>
          </cell>
        </row>
        <row r="29">
          <cell r="B29">
            <v>99687</v>
          </cell>
          <cell r="G29" t="str">
            <v>FT</v>
          </cell>
        </row>
        <row r="30">
          <cell r="B30">
            <v>99918</v>
          </cell>
          <cell r="G30" t="str">
            <v>FT</v>
          </cell>
        </row>
        <row r="31">
          <cell r="B31">
            <v>99981</v>
          </cell>
          <cell r="G31" t="str">
            <v>FT</v>
          </cell>
        </row>
        <row r="32">
          <cell r="B32">
            <v>99980</v>
          </cell>
          <cell r="G32" t="str">
            <v>FT</v>
          </cell>
        </row>
        <row r="33">
          <cell r="B33">
            <v>98886</v>
          </cell>
          <cell r="G33" t="str">
            <v>FT</v>
          </cell>
        </row>
        <row r="34">
          <cell r="B34">
            <v>0</v>
          </cell>
          <cell r="G34" t="str">
            <v>FT: 5 PT: 0</v>
          </cell>
        </row>
        <row r="35">
          <cell r="B35">
            <v>0</v>
          </cell>
          <cell r="G35">
            <v>0</v>
          </cell>
        </row>
        <row r="36">
          <cell r="B36">
            <v>99914</v>
          </cell>
          <cell r="G36" t="str">
            <v>FT</v>
          </cell>
        </row>
        <row r="37">
          <cell r="B37">
            <v>99855</v>
          </cell>
          <cell r="G37" t="str">
            <v>FT</v>
          </cell>
        </row>
        <row r="38">
          <cell r="B38">
            <v>99907</v>
          </cell>
          <cell r="G38" t="str">
            <v>FT</v>
          </cell>
        </row>
        <row r="39">
          <cell r="B39">
            <v>99696</v>
          </cell>
          <cell r="G39" t="str">
            <v>FT</v>
          </cell>
        </row>
        <row r="40">
          <cell r="B40">
            <v>99921</v>
          </cell>
          <cell r="G40" t="str">
            <v>FT</v>
          </cell>
        </row>
        <row r="41">
          <cell r="B41">
            <v>99925</v>
          </cell>
          <cell r="G41" t="str">
            <v>FT</v>
          </cell>
        </row>
        <row r="42">
          <cell r="B42">
            <v>99710</v>
          </cell>
          <cell r="G42" t="str">
            <v>FT</v>
          </cell>
        </row>
        <row r="43">
          <cell r="B43">
            <v>99779</v>
          </cell>
          <cell r="G43" t="str">
            <v>FT</v>
          </cell>
        </row>
        <row r="44">
          <cell r="B44">
            <v>0</v>
          </cell>
          <cell r="G44" t="str">
            <v>FT: 8 PT: 0</v>
          </cell>
        </row>
        <row r="45">
          <cell r="B45">
            <v>0</v>
          </cell>
          <cell r="G45">
            <v>0</v>
          </cell>
        </row>
        <row r="46">
          <cell r="B46">
            <v>99436</v>
          </cell>
          <cell r="G46" t="str">
            <v>FT</v>
          </cell>
        </row>
        <row r="47">
          <cell r="B47">
            <v>99875</v>
          </cell>
          <cell r="G47" t="str">
            <v>FT</v>
          </cell>
        </row>
        <row r="48">
          <cell r="B48">
            <v>99315</v>
          </cell>
          <cell r="G48" t="str">
            <v>FT</v>
          </cell>
        </row>
        <row r="49">
          <cell r="B49">
            <v>99717</v>
          </cell>
          <cell r="G49" t="str">
            <v>FT</v>
          </cell>
        </row>
        <row r="50">
          <cell r="B50">
            <v>99851</v>
          </cell>
          <cell r="G50" t="str">
            <v>FT</v>
          </cell>
        </row>
        <row r="51">
          <cell r="B51">
            <v>0</v>
          </cell>
          <cell r="G51" t="str">
            <v>FT: 5 PT: 0</v>
          </cell>
        </row>
        <row r="52">
          <cell r="B52">
            <v>0</v>
          </cell>
          <cell r="G52">
            <v>0</v>
          </cell>
        </row>
        <row r="53">
          <cell r="B53">
            <v>99803</v>
          </cell>
          <cell r="G53" t="str">
            <v>FT</v>
          </cell>
        </row>
        <row r="54">
          <cell r="B54">
            <v>99678</v>
          </cell>
          <cell r="G54" t="str">
            <v>FT</v>
          </cell>
        </row>
        <row r="55">
          <cell r="B55">
            <v>99924</v>
          </cell>
          <cell r="G55" t="str">
            <v>FT</v>
          </cell>
        </row>
        <row r="56">
          <cell r="B56">
            <v>99901</v>
          </cell>
          <cell r="G56" t="str">
            <v>FT</v>
          </cell>
        </row>
        <row r="57">
          <cell r="B57">
            <v>99970</v>
          </cell>
          <cell r="G57" t="str">
            <v>FT</v>
          </cell>
        </row>
        <row r="58">
          <cell r="B58">
            <v>99767</v>
          </cell>
          <cell r="G58" t="str">
            <v>FT</v>
          </cell>
        </row>
        <row r="59">
          <cell r="B59">
            <v>99971</v>
          </cell>
          <cell r="G59" t="str">
            <v>FT</v>
          </cell>
        </row>
        <row r="60">
          <cell r="B60">
            <v>99932</v>
          </cell>
          <cell r="G60" t="str">
            <v>FT</v>
          </cell>
        </row>
        <row r="61">
          <cell r="B61">
            <v>99427</v>
          </cell>
          <cell r="G61" t="str">
            <v>FT</v>
          </cell>
        </row>
        <row r="62">
          <cell r="B62">
            <v>99827</v>
          </cell>
          <cell r="G62" t="str">
            <v>FT</v>
          </cell>
        </row>
        <row r="63">
          <cell r="B63">
            <v>99876</v>
          </cell>
          <cell r="G63" t="str">
            <v>FT</v>
          </cell>
        </row>
        <row r="64">
          <cell r="B64">
            <v>99944</v>
          </cell>
          <cell r="G64" t="str">
            <v>FT</v>
          </cell>
        </row>
        <row r="65">
          <cell r="B65">
            <v>99790</v>
          </cell>
          <cell r="G65" t="str">
            <v>FT</v>
          </cell>
        </row>
        <row r="66">
          <cell r="B66">
            <v>0</v>
          </cell>
          <cell r="G66" t="str">
            <v>VAC-FT</v>
          </cell>
        </row>
        <row r="67">
          <cell r="B67">
            <v>0</v>
          </cell>
          <cell r="G67" t="str">
            <v>VAC-FT</v>
          </cell>
        </row>
        <row r="68">
          <cell r="B68">
            <v>0</v>
          </cell>
          <cell r="G68" t="str">
            <v>VAC-FT</v>
          </cell>
        </row>
        <row r="69">
          <cell r="B69">
            <v>0</v>
          </cell>
          <cell r="G69" t="str">
            <v>VAC-FT</v>
          </cell>
        </row>
        <row r="70">
          <cell r="B70">
            <v>0</v>
          </cell>
          <cell r="G70" t="str">
            <v>FT: 13 PT: 0</v>
          </cell>
        </row>
        <row r="71">
          <cell r="B71">
            <v>0</v>
          </cell>
          <cell r="G71">
            <v>0</v>
          </cell>
        </row>
        <row r="72">
          <cell r="B72">
            <v>98885</v>
          </cell>
          <cell r="G72" t="str">
            <v>FT</v>
          </cell>
        </row>
        <row r="73">
          <cell r="B73">
            <v>99644</v>
          </cell>
          <cell r="G73" t="str">
            <v>FT</v>
          </cell>
        </row>
        <row r="74">
          <cell r="B74">
            <v>99735</v>
          </cell>
          <cell r="G74" t="str">
            <v>FT</v>
          </cell>
        </row>
        <row r="75">
          <cell r="B75">
            <v>98717</v>
          </cell>
          <cell r="G75" t="str">
            <v>FT</v>
          </cell>
        </row>
        <row r="76">
          <cell r="B76">
            <v>99760</v>
          </cell>
          <cell r="G76" t="str">
            <v>FT</v>
          </cell>
        </row>
        <row r="77">
          <cell r="B77">
            <v>99714</v>
          </cell>
          <cell r="G77" t="str">
            <v>FT</v>
          </cell>
        </row>
        <row r="78">
          <cell r="B78">
            <v>98875</v>
          </cell>
          <cell r="G78" t="str">
            <v>FT</v>
          </cell>
        </row>
        <row r="79">
          <cell r="B79">
            <v>98989</v>
          </cell>
          <cell r="G79" t="str">
            <v>FT</v>
          </cell>
        </row>
        <row r="80">
          <cell r="B80">
            <v>99039</v>
          </cell>
          <cell r="G80" t="str">
            <v>FT</v>
          </cell>
        </row>
        <row r="81">
          <cell r="B81">
            <v>99538</v>
          </cell>
          <cell r="G81" t="str">
            <v>PT</v>
          </cell>
        </row>
        <row r="82">
          <cell r="B82">
            <v>0</v>
          </cell>
          <cell r="G82" t="str">
            <v>FT: 9 PT: 1</v>
          </cell>
        </row>
        <row r="83">
          <cell r="B83">
            <v>0</v>
          </cell>
          <cell r="G83">
            <v>0</v>
          </cell>
        </row>
        <row r="84">
          <cell r="B84">
            <v>99849</v>
          </cell>
          <cell r="G84" t="str">
            <v>FT</v>
          </cell>
        </row>
        <row r="85">
          <cell r="B85">
            <v>0</v>
          </cell>
          <cell r="G85" t="str">
            <v>FT: 1 PT: 0</v>
          </cell>
        </row>
        <row r="86">
          <cell r="B86">
            <v>0</v>
          </cell>
          <cell r="G86">
            <v>0</v>
          </cell>
        </row>
        <row r="87">
          <cell r="B87">
            <v>99856</v>
          </cell>
          <cell r="G87" t="str">
            <v>FT</v>
          </cell>
        </row>
        <row r="88">
          <cell r="B88">
            <v>99791</v>
          </cell>
          <cell r="G88" t="str">
            <v>FT</v>
          </cell>
        </row>
        <row r="89">
          <cell r="B89">
            <v>0</v>
          </cell>
          <cell r="G89" t="str">
            <v>FT: 2 PT: 0</v>
          </cell>
        </row>
        <row r="90">
          <cell r="B90">
            <v>0</v>
          </cell>
          <cell r="G90">
            <v>0</v>
          </cell>
        </row>
        <row r="91">
          <cell r="B91">
            <v>98669</v>
          </cell>
          <cell r="G91" t="str">
            <v>FT</v>
          </cell>
        </row>
        <row r="92">
          <cell r="B92">
            <v>99968</v>
          </cell>
          <cell r="G92" t="str">
            <v>FT</v>
          </cell>
        </row>
        <row r="93">
          <cell r="B93">
            <v>766</v>
          </cell>
          <cell r="G93" t="str">
            <v>FT</v>
          </cell>
        </row>
        <row r="94">
          <cell r="B94">
            <v>1008</v>
          </cell>
          <cell r="G94" t="str">
            <v>FT</v>
          </cell>
        </row>
        <row r="95">
          <cell r="B95">
            <v>98986</v>
          </cell>
          <cell r="G95" t="str">
            <v>FT</v>
          </cell>
        </row>
        <row r="96">
          <cell r="B96">
            <v>98712</v>
          </cell>
          <cell r="G96" t="str">
            <v>FT</v>
          </cell>
        </row>
        <row r="97">
          <cell r="B97">
            <v>99704</v>
          </cell>
          <cell r="G97" t="str">
            <v>FT</v>
          </cell>
        </row>
        <row r="98">
          <cell r="B98">
            <v>99942</v>
          </cell>
          <cell r="G98" t="str">
            <v>FT</v>
          </cell>
        </row>
        <row r="99">
          <cell r="B99">
            <v>1006</v>
          </cell>
          <cell r="G99" t="str">
            <v>FT</v>
          </cell>
        </row>
        <row r="100">
          <cell r="B100">
            <v>99558</v>
          </cell>
          <cell r="G100" t="str">
            <v>FT</v>
          </cell>
        </row>
        <row r="101">
          <cell r="B101">
            <v>99967</v>
          </cell>
          <cell r="G101" t="str">
            <v>FT</v>
          </cell>
        </row>
        <row r="102">
          <cell r="B102">
            <v>1009</v>
          </cell>
          <cell r="G102" t="str">
            <v>FT</v>
          </cell>
        </row>
        <row r="103">
          <cell r="B103">
            <v>99543</v>
          </cell>
          <cell r="G103" t="str">
            <v>FT</v>
          </cell>
        </row>
        <row r="104">
          <cell r="B104">
            <v>99926</v>
          </cell>
          <cell r="G104" t="str">
            <v>FT</v>
          </cell>
        </row>
        <row r="105">
          <cell r="B105">
            <v>99650</v>
          </cell>
          <cell r="G105" t="str">
            <v>FT</v>
          </cell>
        </row>
        <row r="106">
          <cell r="B106">
            <v>98953</v>
          </cell>
          <cell r="G106" t="str">
            <v>FT</v>
          </cell>
        </row>
        <row r="107">
          <cell r="B107">
            <v>99290</v>
          </cell>
          <cell r="G107" t="str">
            <v>FT</v>
          </cell>
        </row>
        <row r="108">
          <cell r="B108">
            <v>99979</v>
          </cell>
          <cell r="G108" t="str">
            <v>FT</v>
          </cell>
        </row>
        <row r="109">
          <cell r="B109">
            <v>99708</v>
          </cell>
          <cell r="G109" t="str">
            <v>FT</v>
          </cell>
        </row>
        <row r="110">
          <cell r="B110">
            <v>99950</v>
          </cell>
          <cell r="G110" t="str">
            <v>FT</v>
          </cell>
        </row>
        <row r="111">
          <cell r="B111">
            <v>99709</v>
          </cell>
          <cell r="G111" t="str">
            <v>FT</v>
          </cell>
        </row>
        <row r="112">
          <cell r="B112">
            <v>99965</v>
          </cell>
          <cell r="G112" t="str">
            <v>FT</v>
          </cell>
        </row>
        <row r="113">
          <cell r="B113">
            <v>99993</v>
          </cell>
          <cell r="G113" t="str">
            <v>FT</v>
          </cell>
        </row>
        <row r="114">
          <cell r="B114">
            <v>99585</v>
          </cell>
          <cell r="G114" t="str">
            <v>FT</v>
          </cell>
        </row>
        <row r="115">
          <cell r="B115">
            <v>99654</v>
          </cell>
          <cell r="G115" t="str">
            <v>FT</v>
          </cell>
        </row>
        <row r="116">
          <cell r="B116">
            <v>99707</v>
          </cell>
          <cell r="G116" t="str">
            <v>FT</v>
          </cell>
        </row>
        <row r="117">
          <cell r="B117">
            <v>98648</v>
          </cell>
          <cell r="G117" t="str">
            <v>FT</v>
          </cell>
        </row>
        <row r="118">
          <cell r="B118">
            <v>99651</v>
          </cell>
          <cell r="G118" t="str">
            <v>FT</v>
          </cell>
        </row>
        <row r="119">
          <cell r="B119">
            <v>99700</v>
          </cell>
          <cell r="G119" t="str">
            <v>FT</v>
          </cell>
        </row>
        <row r="120">
          <cell r="B120">
            <v>0</v>
          </cell>
          <cell r="G120" t="str">
            <v>VAC-FT</v>
          </cell>
        </row>
        <row r="121">
          <cell r="B121">
            <v>0</v>
          </cell>
          <cell r="G121" t="str">
            <v>VAC-FT</v>
          </cell>
        </row>
        <row r="122">
          <cell r="B122">
            <v>0</v>
          </cell>
          <cell r="G122" t="str">
            <v>VAC-FT</v>
          </cell>
        </row>
        <row r="123">
          <cell r="B123">
            <v>0</v>
          </cell>
          <cell r="G123" t="str">
            <v>VAC-FT</v>
          </cell>
        </row>
        <row r="124">
          <cell r="B124">
            <v>0</v>
          </cell>
          <cell r="G124" t="str">
            <v>VAC-FT</v>
          </cell>
        </row>
        <row r="125">
          <cell r="B125">
            <v>0</v>
          </cell>
          <cell r="G125" t="str">
            <v>VAC-FT</v>
          </cell>
        </row>
        <row r="126">
          <cell r="B126">
            <v>0</v>
          </cell>
          <cell r="G126" t="str">
            <v>FT: 29 PT: 0</v>
          </cell>
        </row>
        <row r="127">
          <cell r="B127">
            <v>0</v>
          </cell>
          <cell r="G127">
            <v>0</v>
          </cell>
        </row>
        <row r="128">
          <cell r="B128">
            <v>99802</v>
          </cell>
          <cell r="G128" t="str">
            <v>FT</v>
          </cell>
        </row>
        <row r="129">
          <cell r="B129">
            <v>99222</v>
          </cell>
          <cell r="G129" t="str">
            <v>FT</v>
          </cell>
        </row>
        <row r="130">
          <cell r="B130">
            <v>99862</v>
          </cell>
          <cell r="G130" t="str">
            <v>FT</v>
          </cell>
        </row>
        <row r="131">
          <cell r="B131">
            <v>10056</v>
          </cell>
          <cell r="G131" t="str">
            <v>FT</v>
          </cell>
        </row>
        <row r="132">
          <cell r="B132">
            <v>99916</v>
          </cell>
          <cell r="G132" t="str">
            <v>FT</v>
          </cell>
        </row>
        <row r="133">
          <cell r="B133">
            <v>99788</v>
          </cell>
          <cell r="G133" t="str">
            <v>FT</v>
          </cell>
        </row>
        <row r="134">
          <cell r="B134">
            <v>10054</v>
          </cell>
          <cell r="G134" t="str">
            <v>FT</v>
          </cell>
        </row>
        <row r="135">
          <cell r="B135">
            <v>0</v>
          </cell>
          <cell r="G135" t="str">
            <v>FT: 7 PT: 0</v>
          </cell>
        </row>
      </sheetData>
      <sheetData sheetId="12"/>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 Schedule"/>
      <sheetName val="Filing&gt;&gt;"/>
      <sheetName val="Sch.A-B.S"/>
      <sheetName val="Sch.B-I.S"/>
      <sheetName val="Sch.C-R.B"/>
      <sheetName val="Sch.D - Rev 2015"/>
      <sheetName val="Sch.E - Proposed Rates"/>
      <sheetName val="Sch.F - Average Bills"/>
      <sheetName val="Bad Debt&gt;&gt;"/>
      <sheetName val="wp.a"/>
      <sheetName val="RC Expense&gt;&gt;"/>
      <sheetName val="wp-d-rc.exp"/>
      <sheetName val="TOTI&gt;&gt;"/>
      <sheetName val="wp-e"/>
      <sheetName val="Income Taxes&gt;&gt;"/>
      <sheetName val="wp-g"/>
      <sheetName val="Cap Structure&gt;&gt;"/>
      <sheetName val="wp.h"/>
      <sheetName val="Working Capital&gt;&gt;"/>
      <sheetName val="wp-i-wc"/>
      <sheetName val="Vehicles&gt;&gt;"/>
      <sheetName val="wp-p2 Allocation of Vehicles"/>
      <sheetName val="Vehicle Inputs"/>
      <sheetName val="Computers&gt;&gt;"/>
      <sheetName val="wp-p3-alloc of State computers"/>
      <sheetName val="wp-p4 alloc of WSC computers"/>
      <sheetName val="Depreciation&gt;&gt;"/>
      <sheetName val="wp - r7 w"/>
      <sheetName val="wp - r7 s"/>
      <sheetName val="wp - r7 w support"/>
      <sheetName val="wp - r7 s support"/>
      <sheetName val="HomeServe&gt;&gt;"/>
      <sheetName val="wp - s HS Adj"/>
      <sheetName val="COSS&gt;&gt;"/>
      <sheetName val="wp - t-1 COSS"/>
      <sheetName val="wp - t-2 COSS"/>
      <sheetName val="wp - t-3 COSS"/>
      <sheetName val="wp - t-4 COSS"/>
      <sheetName val="wp - t-5 COSS"/>
      <sheetName val="wp - t-6 COSS Codes"/>
      <sheetName val="wp - t-7 Sewer Rate Design"/>
      <sheetName val="IL Consol"/>
      <sheetName val="Pro Forma Proposed"/>
      <sheetName val="Plant in Service (W) COSS"/>
      <sheetName val="Def Maint&gt;&gt;"/>
      <sheetName val="wp - u Def Charges Summary"/>
      <sheetName val="Prepaids&gt;&gt;"/>
      <sheetName val="wp- v Prepaids"/>
      <sheetName val="ADIT&gt;&gt;"/>
      <sheetName val="SE3 2014"/>
      <sheetName val="SE3 2015"/>
      <sheetName val="TAX.DEPR.SUM"/>
      <sheetName val="Post 2007 Tax Dep"/>
      <sheetName val="Pro Forma Present"/>
      <sheetName val="Plant in Service (WW) COSS"/>
      <sheetName val="TB&gt;&gt;"/>
      <sheetName val="Linked TTM 0614"/>
      <sheetName val="TTM 0614"/>
      <sheetName val="Linked 1214 TB"/>
      <sheetName val="1214 TB"/>
      <sheetName val="Linked 2015 TB"/>
      <sheetName val="0614 TB"/>
      <sheetName val="Forecast&gt;&gt;"/>
      <sheetName val="2014 O&amp;M-TOTI ROY FCST"/>
      <sheetName val="2015 O&amp;M-TOTI BGT"/>
      <sheetName val="Pro Forma Capital"/>
      <sheetName val="Revenue&gt;&gt;"/>
      <sheetName val="Sch.D - Rev 06.2014"/>
      <sheetName val="Sch.D - Rev 2014"/>
      <sheetName val="Report 17"/>
      <sheetName val="Report 16"/>
      <sheetName val="Report 16 2014"/>
      <sheetName val="Rates"/>
      <sheetName val="Variances-Delete New"/>
      <sheetName val="Monthly Consumption"/>
      <sheetName val="AUX&gt;&gt;"/>
      <sheetName val="ERC 2014"/>
      <sheetName val="NARUC ACCs "/>
      <sheetName val="JDE CO"/>
    </sheetNames>
    <sheetDataSet>
      <sheetData sheetId="0"/>
      <sheetData sheetId="1">
        <row r="4">
          <cell r="C4" t="str">
            <v>Utility Services of Illinois, Inc.</v>
          </cell>
        </row>
        <row r="10">
          <cell r="C10">
            <v>42369</v>
          </cell>
        </row>
      </sheetData>
      <sheetData sheetId="2"/>
      <sheetData sheetId="3"/>
      <sheetData sheetId="4">
        <row r="74">
          <cell r="U74">
            <v>7752123.3597784936</v>
          </cell>
        </row>
      </sheetData>
      <sheetData sheetId="5"/>
      <sheetData sheetId="6">
        <row r="11">
          <cell r="J11">
            <v>433850436.86144823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
          <cell r="P8">
            <v>0.2</v>
          </cell>
        </row>
        <row r="9">
          <cell r="P9">
            <v>0.33333333333333331</v>
          </cell>
        </row>
        <row r="10">
          <cell r="P10">
            <v>0.125</v>
          </cell>
        </row>
        <row r="11">
          <cell r="P11">
            <v>0.33333333333333331</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0">
          <cell r="F10">
            <v>115926.06699073759</v>
          </cell>
        </row>
      </sheetData>
      <sheetData sheetId="55">
        <row r="69">
          <cell r="E69">
            <v>164595.12000000002</v>
          </cell>
        </row>
      </sheetData>
      <sheetData sheetId="56"/>
      <sheetData sheetId="57">
        <row r="797">
          <cell r="D797" t="str">
            <v>CUSTOMERS</v>
          </cell>
        </row>
      </sheetData>
      <sheetData sheetId="58"/>
      <sheetData sheetId="59"/>
      <sheetData sheetId="60"/>
      <sheetData sheetId="61">
        <row r="9">
          <cell r="C9">
            <v>1020</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in ,000"/>
      <sheetName val="ROE"/>
      <sheetName val="UI ROE Relief"/>
      <sheetName val="Com ROE Relief"/>
      <sheetName val="Rate Case Revenue"/>
      <sheetName val="Ratebase"/>
      <sheetName val="Net Plant"/>
      <sheetName val="IS"/>
      <sheetName val="Effective Tax"/>
      <sheetName val="Jurisd Tax"/>
      <sheetName val="D-E"/>
      <sheetName val="Data"/>
      <sheetName val="Reports"/>
      <sheetName val="Closed Reg Rev"/>
      <sheetName val="Pending Reg Rev"/>
      <sheetName val="FORM.COS.SUBS.LIST"/>
      <sheetName val="Co by State"/>
      <sheetName val="9000'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C13">
            <v>1</v>
          </cell>
          <cell r="D13">
            <v>688555.68</v>
          </cell>
          <cell r="F13">
            <v>4</v>
          </cell>
          <cell r="G13">
            <v>0</v>
          </cell>
          <cell r="I13">
            <v>1</v>
          </cell>
          <cell r="J13">
            <v>-149165.1</v>
          </cell>
          <cell r="L13">
            <v>1</v>
          </cell>
          <cell r="M13">
            <v>-9632854</v>
          </cell>
          <cell r="O13">
            <v>4</v>
          </cell>
          <cell r="P13">
            <v>450000</v>
          </cell>
          <cell r="R13">
            <v>4</v>
          </cell>
          <cell r="S13">
            <v>-340495.16</v>
          </cell>
          <cell r="U13">
            <v>2</v>
          </cell>
          <cell r="V13">
            <v>0</v>
          </cell>
          <cell r="X13">
            <v>1</v>
          </cell>
          <cell r="Y13">
            <v>-1412616.3</v>
          </cell>
          <cell r="AA13">
            <v>6</v>
          </cell>
          <cell r="AB13">
            <v>-350</v>
          </cell>
          <cell r="BE13">
            <v>5</v>
          </cell>
          <cell r="BF13">
            <v>24823.043409200007</v>
          </cell>
          <cell r="CF13">
            <v>1</v>
          </cell>
          <cell r="CG13" t="str">
            <v>Y</v>
          </cell>
        </row>
        <row r="14">
          <cell r="C14">
            <v>2</v>
          </cell>
          <cell r="D14">
            <v>6756002.0199999996</v>
          </cell>
          <cell r="F14">
            <v>5</v>
          </cell>
          <cell r="G14">
            <v>0</v>
          </cell>
          <cell r="I14">
            <v>2</v>
          </cell>
          <cell r="J14">
            <v>-4691567.1500000004</v>
          </cell>
          <cell r="L14">
            <v>18</v>
          </cell>
          <cell r="M14">
            <v>27837.56</v>
          </cell>
          <cell r="O14">
            <v>5</v>
          </cell>
          <cell r="P14">
            <v>-450000</v>
          </cell>
          <cell r="R14">
            <v>5</v>
          </cell>
          <cell r="S14">
            <v>-583336.21</v>
          </cell>
          <cell r="U14">
            <v>5</v>
          </cell>
          <cell r="V14">
            <v>3446.76</v>
          </cell>
          <cell r="X14">
            <v>2</v>
          </cell>
          <cell r="Y14">
            <v>-417573</v>
          </cell>
          <cell r="AA14">
            <v>13</v>
          </cell>
          <cell r="AB14">
            <v>-145</v>
          </cell>
          <cell r="BE14">
            <v>6</v>
          </cell>
          <cell r="BF14">
            <v>6108.3140748000005</v>
          </cell>
          <cell r="CF14">
            <v>2</v>
          </cell>
          <cell r="CG14" t="str">
            <v>Y</v>
          </cell>
        </row>
        <row r="15">
          <cell r="C15">
            <v>5</v>
          </cell>
          <cell r="D15">
            <v>2276220.59</v>
          </cell>
          <cell r="F15">
            <v>12</v>
          </cell>
          <cell r="G15">
            <v>-153268.37</v>
          </cell>
          <cell r="I15">
            <v>5</v>
          </cell>
          <cell r="J15">
            <v>-538733.71</v>
          </cell>
          <cell r="L15">
            <v>21</v>
          </cell>
          <cell r="M15">
            <v>102722.39</v>
          </cell>
          <cell r="O15">
            <v>23</v>
          </cell>
          <cell r="P15">
            <v>-975</v>
          </cell>
          <cell r="R15">
            <v>6</v>
          </cell>
          <cell r="S15">
            <v>-272780</v>
          </cell>
          <cell r="U15">
            <v>7</v>
          </cell>
          <cell r="V15">
            <v>3101.75</v>
          </cell>
          <cell r="X15">
            <v>4</v>
          </cell>
          <cell r="Y15">
            <v>1405724</v>
          </cell>
          <cell r="AA15">
            <v>24</v>
          </cell>
          <cell r="AB15">
            <v>-312</v>
          </cell>
          <cell r="BE15">
            <v>7</v>
          </cell>
          <cell r="BF15">
            <v>1074.4178665000002</v>
          </cell>
          <cell r="CF15">
            <v>4</v>
          </cell>
          <cell r="CG15" t="str">
            <v>Y</v>
          </cell>
        </row>
        <row r="16">
          <cell r="C16">
            <v>6</v>
          </cell>
          <cell r="D16">
            <v>1433009.07</v>
          </cell>
          <cell r="F16">
            <v>25</v>
          </cell>
          <cell r="G16">
            <v>0</v>
          </cell>
          <cell r="I16">
            <v>6</v>
          </cell>
          <cell r="J16">
            <v>-213683.09</v>
          </cell>
          <cell r="L16">
            <v>25</v>
          </cell>
          <cell r="M16">
            <v>24482</v>
          </cell>
          <cell r="O16">
            <v>28</v>
          </cell>
          <cell r="P16">
            <v>-5475</v>
          </cell>
          <cell r="R16">
            <v>7</v>
          </cell>
          <cell r="S16">
            <v>-1672</v>
          </cell>
          <cell r="U16">
            <v>8</v>
          </cell>
          <cell r="V16">
            <v>3964.03</v>
          </cell>
          <cell r="X16">
            <v>5</v>
          </cell>
          <cell r="Y16">
            <v>-93194</v>
          </cell>
          <cell r="AA16">
            <v>30</v>
          </cell>
          <cell r="AB16">
            <v>-36</v>
          </cell>
          <cell r="BE16">
            <v>8</v>
          </cell>
          <cell r="BF16">
            <v>4739.6431473000011</v>
          </cell>
          <cell r="CF16">
            <v>5</v>
          </cell>
          <cell r="CG16" t="str">
            <v>Y</v>
          </cell>
        </row>
        <row r="17">
          <cell r="C17">
            <v>7</v>
          </cell>
          <cell r="D17">
            <v>149716.32999999999</v>
          </cell>
          <cell r="F17">
            <v>34</v>
          </cell>
          <cell r="G17">
            <v>3168.25</v>
          </cell>
          <cell r="I17">
            <v>7</v>
          </cell>
          <cell r="J17">
            <v>-8889.58</v>
          </cell>
          <cell r="L17">
            <v>27</v>
          </cell>
          <cell r="M17">
            <v>-963620.89</v>
          </cell>
          <cell r="O17">
            <v>36</v>
          </cell>
          <cell r="P17">
            <v>-56796</v>
          </cell>
          <cell r="R17">
            <v>8</v>
          </cell>
          <cell r="S17">
            <v>-3043.45</v>
          </cell>
          <cell r="U17">
            <v>11</v>
          </cell>
          <cell r="V17">
            <v>0</v>
          </cell>
          <cell r="X17">
            <v>6</v>
          </cell>
          <cell r="Y17">
            <v>-147945</v>
          </cell>
          <cell r="AA17">
            <v>32</v>
          </cell>
          <cell r="AB17">
            <v>-280</v>
          </cell>
          <cell r="BE17">
            <v>9</v>
          </cell>
          <cell r="BF17">
            <v>7262.0274267000023</v>
          </cell>
          <cell r="CF17">
            <v>6</v>
          </cell>
          <cell r="CG17" t="str">
            <v>Y</v>
          </cell>
        </row>
        <row r="18">
          <cell r="C18">
            <v>8</v>
          </cell>
          <cell r="D18">
            <v>205138.07</v>
          </cell>
          <cell r="F18">
            <v>35</v>
          </cell>
          <cell r="G18">
            <v>461446.03</v>
          </cell>
          <cell r="I18">
            <v>8</v>
          </cell>
          <cell r="J18">
            <v>-18446.599999999999</v>
          </cell>
          <cell r="L18">
            <v>34</v>
          </cell>
          <cell r="M18">
            <v>485498.88</v>
          </cell>
          <cell r="O18">
            <v>70</v>
          </cell>
          <cell r="P18">
            <v>2400</v>
          </cell>
          <cell r="R18">
            <v>9</v>
          </cell>
          <cell r="S18">
            <v>-33384.82</v>
          </cell>
          <cell r="U18">
            <v>12</v>
          </cell>
          <cell r="V18">
            <v>8414.3700000000008</v>
          </cell>
          <cell r="X18">
            <v>7</v>
          </cell>
          <cell r="Y18">
            <v>-16011</v>
          </cell>
          <cell r="AA18">
            <v>33</v>
          </cell>
          <cell r="AB18">
            <v>-250</v>
          </cell>
          <cell r="BE18">
            <v>10</v>
          </cell>
          <cell r="BF18">
            <v>0</v>
          </cell>
          <cell r="CF18">
            <v>7</v>
          </cell>
          <cell r="CG18" t="str">
            <v>Y</v>
          </cell>
        </row>
        <row r="19">
          <cell r="C19">
            <v>9</v>
          </cell>
          <cell r="D19">
            <v>484758.46</v>
          </cell>
          <cell r="F19">
            <v>36</v>
          </cell>
          <cell r="G19">
            <v>663847.37</v>
          </cell>
          <cell r="I19">
            <v>9</v>
          </cell>
          <cell r="J19">
            <v>-52441.39</v>
          </cell>
          <cell r="L19">
            <v>36</v>
          </cell>
          <cell r="M19">
            <v>-117417.65</v>
          </cell>
          <cell r="O19">
            <v>80</v>
          </cell>
          <cell r="P19">
            <v>-34510</v>
          </cell>
          <cell r="R19">
            <v>11</v>
          </cell>
          <cell r="S19">
            <v>-17294.22</v>
          </cell>
          <cell r="U19">
            <v>13</v>
          </cell>
          <cell r="V19">
            <v>2984.25</v>
          </cell>
          <cell r="X19">
            <v>8</v>
          </cell>
          <cell r="Y19">
            <v>-11577</v>
          </cell>
          <cell r="AA19">
            <v>34</v>
          </cell>
          <cell r="AB19">
            <v>-84250</v>
          </cell>
          <cell r="BE19">
            <v>11</v>
          </cell>
          <cell r="BF19">
            <v>2277.1194064000001</v>
          </cell>
          <cell r="CF19">
            <v>8</v>
          </cell>
          <cell r="CG19" t="str">
            <v>Y</v>
          </cell>
        </row>
        <row r="20">
          <cell r="C20">
            <v>11</v>
          </cell>
          <cell r="D20">
            <v>116028.15</v>
          </cell>
          <cell r="F20">
            <v>38</v>
          </cell>
          <cell r="G20">
            <v>554049.14</v>
          </cell>
          <cell r="I20">
            <v>11</v>
          </cell>
          <cell r="J20">
            <v>-18023.96</v>
          </cell>
          <cell r="L20">
            <v>38</v>
          </cell>
          <cell r="M20">
            <v>-6341801.4500000002</v>
          </cell>
          <cell r="O20">
            <v>89</v>
          </cell>
          <cell r="P20">
            <v>-38400</v>
          </cell>
          <cell r="R20">
            <v>13</v>
          </cell>
          <cell r="S20">
            <v>-1032850.1</v>
          </cell>
          <cell r="U20">
            <v>14</v>
          </cell>
          <cell r="V20">
            <v>0</v>
          </cell>
          <cell r="X20">
            <v>9</v>
          </cell>
          <cell r="Y20">
            <v>-40240</v>
          </cell>
          <cell r="AA20">
            <v>35</v>
          </cell>
          <cell r="AB20">
            <v>-33840.53</v>
          </cell>
          <cell r="BE20">
            <v>12</v>
          </cell>
          <cell r="BF20">
            <v>1040.1696474999999</v>
          </cell>
          <cell r="CF20">
            <v>9</v>
          </cell>
          <cell r="CG20" t="str">
            <v>Y</v>
          </cell>
        </row>
        <row r="21">
          <cell r="C21">
            <v>12</v>
          </cell>
          <cell r="D21">
            <v>291422.34999999998</v>
          </cell>
          <cell r="F21">
            <v>40</v>
          </cell>
          <cell r="G21">
            <v>12530</v>
          </cell>
          <cell r="I21">
            <v>12</v>
          </cell>
          <cell r="J21">
            <v>22146.25</v>
          </cell>
          <cell r="L21">
            <v>40</v>
          </cell>
          <cell r="M21">
            <v>65673.55</v>
          </cell>
          <cell r="O21">
            <v>90</v>
          </cell>
          <cell r="P21">
            <v>-97052</v>
          </cell>
          <cell r="R21">
            <v>14</v>
          </cell>
          <cell r="S21">
            <v>-3091748.55</v>
          </cell>
          <cell r="U21">
            <v>15</v>
          </cell>
          <cell r="V21">
            <v>1175.3</v>
          </cell>
          <cell r="X21">
            <v>11</v>
          </cell>
          <cell r="Y21">
            <v>-9391</v>
          </cell>
          <cell r="AA21">
            <v>36</v>
          </cell>
          <cell r="AB21">
            <v>-193723.6</v>
          </cell>
          <cell r="BE21">
            <v>13</v>
          </cell>
          <cell r="BF21">
            <v>10580.711716199998</v>
          </cell>
          <cell r="CF21">
            <v>11</v>
          </cell>
          <cell r="CG21" t="str">
            <v>Y</v>
          </cell>
        </row>
        <row r="22">
          <cell r="C22">
            <v>13</v>
          </cell>
          <cell r="D22">
            <v>2576779.79</v>
          </cell>
          <cell r="F22">
            <v>44</v>
          </cell>
          <cell r="G22">
            <v>326.75</v>
          </cell>
          <cell r="I22">
            <v>13</v>
          </cell>
          <cell r="J22">
            <v>-821309.92</v>
          </cell>
          <cell r="L22">
            <v>42</v>
          </cell>
          <cell r="M22">
            <v>40720.080000000002</v>
          </cell>
          <cell r="O22">
            <v>135</v>
          </cell>
          <cell r="P22">
            <v>-658710.19999999995</v>
          </cell>
          <cell r="R22">
            <v>15</v>
          </cell>
          <cell r="S22">
            <v>-32215.34</v>
          </cell>
          <cell r="U22">
            <v>16</v>
          </cell>
          <cell r="V22">
            <v>4276</v>
          </cell>
          <cell r="X22">
            <v>12</v>
          </cell>
          <cell r="Y22">
            <v>-56556</v>
          </cell>
          <cell r="AA22">
            <v>38</v>
          </cell>
          <cell r="AB22">
            <v>-102861.1</v>
          </cell>
          <cell r="BE22">
            <v>14</v>
          </cell>
          <cell r="BF22">
            <v>45948.676116100003</v>
          </cell>
          <cell r="CF22">
            <v>12</v>
          </cell>
          <cell r="CG22" t="str">
            <v>Y</v>
          </cell>
        </row>
        <row r="23">
          <cell r="C23">
            <v>14</v>
          </cell>
          <cell r="D23">
            <v>7411838.9100000001</v>
          </cell>
          <cell r="F23">
            <v>47</v>
          </cell>
          <cell r="G23">
            <v>585306.77</v>
          </cell>
          <cell r="I23">
            <v>14</v>
          </cell>
          <cell r="J23">
            <v>-1853280.79</v>
          </cell>
          <cell r="L23">
            <v>43</v>
          </cell>
          <cell r="M23">
            <v>198411.88</v>
          </cell>
          <cell r="O23">
            <v>160</v>
          </cell>
          <cell r="P23">
            <v>-113080.53</v>
          </cell>
          <cell r="R23">
            <v>16</v>
          </cell>
          <cell r="S23">
            <v>-380488</v>
          </cell>
          <cell r="U23">
            <v>17</v>
          </cell>
          <cell r="V23">
            <v>0</v>
          </cell>
          <cell r="X23">
            <v>13</v>
          </cell>
          <cell r="Y23">
            <v>-90076</v>
          </cell>
          <cell r="AA23">
            <v>40</v>
          </cell>
          <cell r="AB23">
            <v>-42215.58</v>
          </cell>
          <cell r="BE23">
            <v>15</v>
          </cell>
          <cell r="BF23">
            <v>6754.151913900002</v>
          </cell>
          <cell r="CF23">
            <v>13</v>
          </cell>
          <cell r="CG23" t="str">
            <v>Y</v>
          </cell>
        </row>
        <row r="24">
          <cell r="C24">
            <v>15</v>
          </cell>
          <cell r="D24">
            <v>293165.89</v>
          </cell>
          <cell r="F24">
            <v>51</v>
          </cell>
          <cell r="G24">
            <v>70367.09</v>
          </cell>
          <cell r="I24">
            <v>15</v>
          </cell>
          <cell r="J24">
            <v>-78528.899999999994</v>
          </cell>
          <cell r="L24">
            <v>44</v>
          </cell>
          <cell r="M24">
            <v>-87611.65</v>
          </cell>
          <cell r="R24">
            <v>17</v>
          </cell>
          <cell r="S24">
            <v>-109915.67</v>
          </cell>
          <cell r="U24">
            <v>18</v>
          </cell>
          <cell r="V24">
            <v>3950.24</v>
          </cell>
          <cell r="X24">
            <v>14</v>
          </cell>
          <cell r="Y24">
            <v>-312170</v>
          </cell>
          <cell r="AA24">
            <v>44</v>
          </cell>
          <cell r="AB24">
            <v>-12905</v>
          </cell>
          <cell r="BE24">
            <v>16</v>
          </cell>
          <cell r="BF24">
            <v>35390.350280199993</v>
          </cell>
          <cell r="CF24">
            <v>14</v>
          </cell>
          <cell r="CG24" t="str">
            <v>Y</v>
          </cell>
        </row>
        <row r="25">
          <cell r="C25">
            <v>16</v>
          </cell>
          <cell r="D25">
            <v>2236448.91</v>
          </cell>
          <cell r="F25">
            <v>53</v>
          </cell>
          <cell r="G25">
            <v>0</v>
          </cell>
          <cell r="I25">
            <v>16</v>
          </cell>
          <cell r="J25">
            <v>-623130.59</v>
          </cell>
          <cell r="L25">
            <v>51</v>
          </cell>
          <cell r="M25">
            <v>136624</v>
          </cell>
          <cell r="R25">
            <v>18</v>
          </cell>
          <cell r="S25">
            <v>-321287.40999999997</v>
          </cell>
          <cell r="U25">
            <v>20</v>
          </cell>
          <cell r="V25">
            <v>2395</v>
          </cell>
          <cell r="X25">
            <v>15</v>
          </cell>
          <cell r="Y25">
            <v>-34102</v>
          </cell>
          <cell r="AA25">
            <v>47</v>
          </cell>
          <cell r="AB25">
            <v>-36412.5</v>
          </cell>
          <cell r="BE25">
            <v>17</v>
          </cell>
          <cell r="BF25">
            <v>16165.407129700001</v>
          </cell>
          <cell r="CF25">
            <v>15</v>
          </cell>
          <cell r="CG25" t="str">
            <v>Y</v>
          </cell>
        </row>
        <row r="26">
          <cell r="C26">
            <v>17</v>
          </cell>
          <cell r="D26">
            <v>950144.29</v>
          </cell>
          <cell r="F26">
            <v>55</v>
          </cell>
          <cell r="G26">
            <v>416572.64</v>
          </cell>
          <cell r="I26">
            <v>17</v>
          </cell>
          <cell r="J26">
            <v>-340533.38</v>
          </cell>
          <cell r="L26">
            <v>52</v>
          </cell>
          <cell r="M26">
            <v>-561576</v>
          </cell>
          <cell r="R26">
            <v>20</v>
          </cell>
          <cell r="S26">
            <v>-20875.810000000001</v>
          </cell>
          <cell r="U26">
            <v>24</v>
          </cell>
          <cell r="V26">
            <v>13373.75</v>
          </cell>
          <cell r="X26">
            <v>16</v>
          </cell>
          <cell r="Y26">
            <v>-81770</v>
          </cell>
          <cell r="AA26">
            <v>53</v>
          </cell>
          <cell r="AB26">
            <v>-6238.44</v>
          </cell>
          <cell r="BE26">
            <v>18</v>
          </cell>
          <cell r="BF26">
            <v>5298.7770282999991</v>
          </cell>
          <cell r="CF26">
            <v>16</v>
          </cell>
          <cell r="CG26" t="str">
            <v>Y</v>
          </cell>
        </row>
        <row r="27">
          <cell r="C27">
            <v>18</v>
          </cell>
          <cell r="D27">
            <v>874161.07</v>
          </cell>
          <cell r="F27">
            <v>57</v>
          </cell>
          <cell r="G27">
            <v>57827.01</v>
          </cell>
          <cell r="I27">
            <v>18</v>
          </cell>
          <cell r="J27">
            <v>-332223.99</v>
          </cell>
          <cell r="L27">
            <v>53</v>
          </cell>
          <cell r="M27">
            <v>-2798273.96</v>
          </cell>
          <cell r="R27">
            <v>23</v>
          </cell>
          <cell r="S27">
            <v>-20239.14</v>
          </cell>
          <cell r="U27">
            <v>26</v>
          </cell>
          <cell r="V27">
            <v>0</v>
          </cell>
          <cell r="X27">
            <v>17</v>
          </cell>
          <cell r="Y27">
            <v>-30767</v>
          </cell>
          <cell r="AA27">
            <v>57</v>
          </cell>
          <cell r="AB27">
            <v>-47465.43</v>
          </cell>
          <cell r="BE27">
            <v>20</v>
          </cell>
          <cell r="BF27">
            <v>6115.2491770000015</v>
          </cell>
          <cell r="CF27">
            <v>17</v>
          </cell>
          <cell r="CG27" t="str">
            <v>Y</v>
          </cell>
        </row>
        <row r="28">
          <cell r="C28">
            <v>20</v>
          </cell>
          <cell r="D28">
            <v>610755</v>
          </cell>
          <cell r="F28">
            <v>58</v>
          </cell>
          <cell r="G28">
            <v>0</v>
          </cell>
          <cell r="I28">
            <v>20</v>
          </cell>
          <cell r="J28">
            <v>-172583.83</v>
          </cell>
          <cell r="L28">
            <v>55</v>
          </cell>
          <cell r="M28">
            <v>-1601495.92</v>
          </cell>
          <cell r="R28">
            <v>24</v>
          </cell>
          <cell r="S28">
            <v>-474134.68</v>
          </cell>
          <cell r="U28">
            <v>27</v>
          </cell>
          <cell r="V28">
            <v>33094.400000000001</v>
          </cell>
          <cell r="X28">
            <v>18</v>
          </cell>
          <cell r="Y28">
            <v>-35731</v>
          </cell>
          <cell r="AA28">
            <v>60</v>
          </cell>
          <cell r="AB28">
            <v>-1615</v>
          </cell>
          <cell r="BE28">
            <v>21</v>
          </cell>
          <cell r="BF28">
            <v>4122.2344814999997</v>
          </cell>
          <cell r="CF28">
            <v>18</v>
          </cell>
          <cell r="CG28" t="str">
            <v>N</v>
          </cell>
        </row>
        <row r="29">
          <cell r="C29">
            <v>21</v>
          </cell>
          <cell r="D29">
            <v>235094.33</v>
          </cell>
          <cell r="F29">
            <v>60</v>
          </cell>
          <cell r="G29">
            <v>0</v>
          </cell>
          <cell r="I29">
            <v>21</v>
          </cell>
          <cell r="J29">
            <v>-115696.76</v>
          </cell>
          <cell r="L29">
            <v>56</v>
          </cell>
          <cell r="M29">
            <v>-232530.46</v>
          </cell>
          <cell r="R29">
            <v>25</v>
          </cell>
          <cell r="S29">
            <v>-19067.2</v>
          </cell>
          <cell r="U29">
            <v>28</v>
          </cell>
          <cell r="V29">
            <v>2629.25</v>
          </cell>
          <cell r="X29">
            <v>20</v>
          </cell>
          <cell r="Y29">
            <v>-47458</v>
          </cell>
          <cell r="AA29">
            <v>62</v>
          </cell>
          <cell r="AB29">
            <v>-1524</v>
          </cell>
          <cell r="BE29">
            <v>22</v>
          </cell>
          <cell r="BF29">
            <v>1350.7821603999998</v>
          </cell>
          <cell r="CF29">
            <v>20</v>
          </cell>
          <cell r="CG29" t="str">
            <v>Y</v>
          </cell>
        </row>
        <row r="30">
          <cell r="C30">
            <v>22</v>
          </cell>
          <cell r="D30">
            <v>132153.78</v>
          </cell>
          <cell r="F30">
            <v>61</v>
          </cell>
          <cell r="G30">
            <v>125246</v>
          </cell>
          <cell r="I30">
            <v>22</v>
          </cell>
          <cell r="J30">
            <v>-6767.08</v>
          </cell>
          <cell r="L30">
            <v>61</v>
          </cell>
          <cell r="M30">
            <v>280033.48</v>
          </cell>
          <cell r="R30">
            <v>26</v>
          </cell>
          <cell r="S30">
            <v>-56246.13</v>
          </cell>
          <cell r="U30">
            <v>29</v>
          </cell>
          <cell r="V30">
            <v>1698</v>
          </cell>
          <cell r="X30">
            <v>21</v>
          </cell>
          <cell r="Y30">
            <v>-18874</v>
          </cell>
          <cell r="AA30">
            <v>64</v>
          </cell>
          <cell r="AB30">
            <v>-47743</v>
          </cell>
          <cell r="BE30">
            <v>23</v>
          </cell>
          <cell r="BF30">
            <v>4081.6110252000008</v>
          </cell>
          <cell r="CF30">
            <v>21</v>
          </cell>
          <cell r="CG30" t="str">
            <v>Y</v>
          </cell>
        </row>
        <row r="31">
          <cell r="C31">
            <v>23</v>
          </cell>
          <cell r="D31">
            <v>203461.71</v>
          </cell>
          <cell r="F31">
            <v>62</v>
          </cell>
          <cell r="G31">
            <v>14527.79</v>
          </cell>
          <cell r="I31">
            <v>23</v>
          </cell>
          <cell r="J31">
            <v>-36069.78</v>
          </cell>
          <cell r="L31">
            <v>70</v>
          </cell>
          <cell r="M31">
            <v>-464265.59</v>
          </cell>
          <cell r="R31">
            <v>27</v>
          </cell>
          <cell r="S31">
            <v>-1842389.92</v>
          </cell>
          <cell r="U31">
            <v>31</v>
          </cell>
          <cell r="V31">
            <v>11394.74</v>
          </cell>
          <cell r="X31">
            <v>22</v>
          </cell>
          <cell r="Y31">
            <v>-17440</v>
          </cell>
          <cell r="AA31">
            <v>65</v>
          </cell>
          <cell r="AB31">
            <v>-35468</v>
          </cell>
          <cell r="BE31">
            <v>24</v>
          </cell>
          <cell r="BF31">
            <v>44815.010341200003</v>
          </cell>
          <cell r="CF31">
            <v>22</v>
          </cell>
          <cell r="CG31" t="str">
            <v>Y</v>
          </cell>
        </row>
        <row r="32">
          <cell r="C32">
            <v>24</v>
          </cell>
          <cell r="D32">
            <v>3596536.84</v>
          </cell>
          <cell r="F32">
            <v>64</v>
          </cell>
          <cell r="G32">
            <v>724.25</v>
          </cell>
          <cell r="I32">
            <v>24</v>
          </cell>
          <cell r="J32">
            <v>-1005501.67</v>
          </cell>
          <cell r="L32">
            <v>71</v>
          </cell>
          <cell r="M32">
            <v>1220293.1100000001</v>
          </cell>
          <cell r="R32">
            <v>28</v>
          </cell>
          <cell r="S32">
            <v>-209858.6</v>
          </cell>
          <cell r="U32">
            <v>34</v>
          </cell>
          <cell r="V32">
            <v>93182.19</v>
          </cell>
          <cell r="X32">
            <v>23</v>
          </cell>
          <cell r="Y32">
            <v>-18872</v>
          </cell>
          <cell r="AA32">
            <v>66</v>
          </cell>
          <cell r="AB32">
            <v>-50955</v>
          </cell>
          <cell r="BE32">
            <v>25</v>
          </cell>
          <cell r="BF32">
            <v>5164.661117900001</v>
          </cell>
          <cell r="CF32">
            <v>23</v>
          </cell>
          <cell r="CG32" t="str">
            <v>Y</v>
          </cell>
        </row>
        <row r="33">
          <cell r="C33">
            <v>25</v>
          </cell>
          <cell r="D33">
            <v>775698.38</v>
          </cell>
          <cell r="F33">
            <v>65</v>
          </cell>
          <cell r="G33">
            <v>177543.03</v>
          </cell>
          <cell r="I33">
            <v>25</v>
          </cell>
          <cell r="J33">
            <v>-144440.88</v>
          </cell>
          <cell r="L33">
            <v>73</v>
          </cell>
          <cell r="M33">
            <v>336502.6</v>
          </cell>
          <cell r="R33">
            <v>29</v>
          </cell>
          <cell r="S33">
            <v>-623717.93000000005</v>
          </cell>
          <cell r="U33">
            <v>35</v>
          </cell>
          <cell r="V33">
            <v>76688.53</v>
          </cell>
          <cell r="X33">
            <v>24</v>
          </cell>
          <cell r="Y33">
            <v>-350673</v>
          </cell>
          <cell r="AA33">
            <v>67</v>
          </cell>
          <cell r="AB33">
            <v>-128520</v>
          </cell>
          <cell r="BE33">
            <v>26</v>
          </cell>
          <cell r="BF33">
            <v>9044.5252213000022</v>
          </cell>
          <cell r="CF33">
            <v>24</v>
          </cell>
          <cell r="CG33" t="str">
            <v>Y</v>
          </cell>
        </row>
        <row r="34">
          <cell r="C34">
            <v>26</v>
          </cell>
          <cell r="D34">
            <v>943325.53</v>
          </cell>
          <cell r="F34">
            <v>66</v>
          </cell>
          <cell r="G34">
            <v>147.51</v>
          </cell>
          <cell r="I34">
            <v>26</v>
          </cell>
          <cell r="J34">
            <v>-338936.06</v>
          </cell>
          <cell r="L34">
            <v>79</v>
          </cell>
          <cell r="M34">
            <v>284832.56</v>
          </cell>
          <cell r="R34">
            <v>30</v>
          </cell>
          <cell r="S34">
            <v>-109548.74</v>
          </cell>
          <cell r="U34">
            <v>36</v>
          </cell>
          <cell r="V34">
            <v>32834.71</v>
          </cell>
          <cell r="X34">
            <v>25</v>
          </cell>
          <cell r="Y34">
            <v>-38948</v>
          </cell>
          <cell r="AA34">
            <v>68</v>
          </cell>
          <cell r="AB34">
            <v>-30362</v>
          </cell>
          <cell r="BE34">
            <v>27</v>
          </cell>
          <cell r="BF34">
            <v>10698.011668800002</v>
          </cell>
          <cell r="CF34">
            <v>25</v>
          </cell>
          <cell r="CG34" t="str">
            <v>N</v>
          </cell>
        </row>
        <row r="35">
          <cell r="C35">
            <v>27</v>
          </cell>
          <cell r="D35">
            <v>3840653.03</v>
          </cell>
          <cell r="F35">
            <v>67</v>
          </cell>
          <cell r="G35">
            <v>284356.51</v>
          </cell>
          <cell r="I35">
            <v>27</v>
          </cell>
          <cell r="J35">
            <v>-318539.34999999998</v>
          </cell>
          <cell r="L35">
            <v>80</v>
          </cell>
          <cell r="M35">
            <v>-1541397.86</v>
          </cell>
          <cell r="R35">
            <v>34</v>
          </cell>
          <cell r="S35">
            <v>-1756065.79</v>
          </cell>
          <cell r="U35">
            <v>38</v>
          </cell>
          <cell r="V35">
            <v>66039.210000000006</v>
          </cell>
          <cell r="X35">
            <v>26</v>
          </cell>
          <cell r="Y35">
            <v>-144207</v>
          </cell>
          <cell r="AA35">
            <v>69</v>
          </cell>
          <cell r="AB35">
            <v>-31800</v>
          </cell>
          <cell r="BE35">
            <v>28</v>
          </cell>
          <cell r="BF35">
            <v>2454.4645709000006</v>
          </cell>
          <cell r="CF35">
            <v>26</v>
          </cell>
          <cell r="CG35" t="str">
            <v>Y</v>
          </cell>
        </row>
        <row r="36">
          <cell r="C36">
            <v>28</v>
          </cell>
          <cell r="D36">
            <v>439548.09</v>
          </cell>
          <cell r="F36">
            <v>68</v>
          </cell>
          <cell r="G36">
            <v>16881.75</v>
          </cell>
          <cell r="I36">
            <v>28</v>
          </cell>
          <cell r="J36">
            <v>-141469.26</v>
          </cell>
          <cell r="L36">
            <v>83</v>
          </cell>
          <cell r="M36">
            <v>-235041.22</v>
          </cell>
          <cell r="R36">
            <v>35</v>
          </cell>
          <cell r="S36">
            <v>-2337923.81</v>
          </cell>
          <cell r="U36">
            <v>40</v>
          </cell>
          <cell r="V36">
            <v>0</v>
          </cell>
          <cell r="X36">
            <v>27</v>
          </cell>
          <cell r="Y36">
            <v>-113675</v>
          </cell>
          <cell r="AA36">
            <v>70</v>
          </cell>
          <cell r="AB36">
            <v>-215027.33</v>
          </cell>
          <cell r="BE36">
            <v>29</v>
          </cell>
          <cell r="BF36">
            <v>8762.436387400001</v>
          </cell>
          <cell r="CF36">
            <v>27</v>
          </cell>
          <cell r="CG36" t="str">
            <v>Y</v>
          </cell>
        </row>
        <row r="37">
          <cell r="C37">
            <v>29</v>
          </cell>
          <cell r="D37">
            <v>1097276.03</v>
          </cell>
          <cell r="F37">
            <v>69</v>
          </cell>
          <cell r="G37">
            <v>18135.75</v>
          </cell>
          <cell r="I37">
            <v>29</v>
          </cell>
          <cell r="J37">
            <v>-264593.96999999997</v>
          </cell>
          <cell r="L37">
            <v>86</v>
          </cell>
          <cell r="M37">
            <v>341225.02</v>
          </cell>
          <cell r="R37">
            <v>36</v>
          </cell>
          <cell r="S37">
            <v>-6463721.5499999998</v>
          </cell>
          <cell r="U37">
            <v>41</v>
          </cell>
          <cell r="V37">
            <v>5027.5</v>
          </cell>
          <cell r="X37">
            <v>28</v>
          </cell>
          <cell r="Y37">
            <v>-16878</v>
          </cell>
          <cell r="AA37">
            <v>71</v>
          </cell>
          <cell r="AB37">
            <v>-120856.94</v>
          </cell>
          <cell r="BE37">
            <v>30</v>
          </cell>
          <cell r="BF37">
            <v>7574.9101197999998</v>
          </cell>
          <cell r="CF37">
            <v>28</v>
          </cell>
          <cell r="CG37" t="str">
            <v>Y</v>
          </cell>
        </row>
        <row r="38">
          <cell r="C38">
            <v>30</v>
          </cell>
          <cell r="D38">
            <v>584834.87</v>
          </cell>
          <cell r="F38">
            <v>70</v>
          </cell>
          <cell r="G38">
            <v>502973.87</v>
          </cell>
          <cell r="I38">
            <v>30</v>
          </cell>
          <cell r="J38">
            <v>-239932.23</v>
          </cell>
          <cell r="L38">
            <v>87</v>
          </cell>
          <cell r="M38">
            <v>-3777502.16</v>
          </cell>
          <cell r="R38">
            <v>38</v>
          </cell>
          <cell r="S38">
            <v>-3040932.78</v>
          </cell>
          <cell r="U38">
            <v>42</v>
          </cell>
          <cell r="V38">
            <v>12829.22</v>
          </cell>
          <cell r="X38">
            <v>29</v>
          </cell>
          <cell r="Y38">
            <v>-21250</v>
          </cell>
          <cell r="AA38">
            <v>72</v>
          </cell>
          <cell r="AB38">
            <v>-13800</v>
          </cell>
          <cell r="BE38">
            <v>32</v>
          </cell>
          <cell r="BF38">
            <v>160.50348879999993</v>
          </cell>
          <cell r="CF38">
            <v>29</v>
          </cell>
          <cell r="CG38" t="str">
            <v>Y</v>
          </cell>
        </row>
        <row r="39">
          <cell r="C39">
            <v>31</v>
          </cell>
          <cell r="D39">
            <v>424701.88</v>
          </cell>
          <cell r="F39">
            <v>71</v>
          </cell>
          <cell r="G39">
            <v>481354.69</v>
          </cell>
          <cell r="I39">
            <v>31</v>
          </cell>
          <cell r="J39">
            <v>-286864.78000000003</v>
          </cell>
          <cell r="L39">
            <v>90</v>
          </cell>
          <cell r="M39">
            <v>433739.42</v>
          </cell>
          <cell r="R39">
            <v>40</v>
          </cell>
          <cell r="S39">
            <v>-2667782.39</v>
          </cell>
          <cell r="U39">
            <v>43</v>
          </cell>
          <cell r="V39">
            <v>2655.75</v>
          </cell>
          <cell r="X39">
            <v>30</v>
          </cell>
          <cell r="Y39">
            <v>-28960</v>
          </cell>
          <cell r="AA39">
            <v>73</v>
          </cell>
          <cell r="AB39">
            <v>-36730.550000000003</v>
          </cell>
          <cell r="BE39">
            <v>33</v>
          </cell>
          <cell r="BF39">
            <v>895.31728299999975</v>
          </cell>
          <cell r="CF39">
            <v>30</v>
          </cell>
          <cell r="CG39" t="str">
            <v>Y</v>
          </cell>
        </row>
        <row r="40">
          <cell r="C40">
            <v>34</v>
          </cell>
          <cell r="D40">
            <v>4312300.16</v>
          </cell>
          <cell r="F40">
            <v>72</v>
          </cell>
          <cell r="G40">
            <v>0</v>
          </cell>
          <cell r="I40">
            <v>34</v>
          </cell>
          <cell r="J40">
            <v>-524274.72</v>
          </cell>
          <cell r="L40">
            <v>103</v>
          </cell>
          <cell r="M40">
            <v>441303.48</v>
          </cell>
          <cell r="R40">
            <v>41</v>
          </cell>
          <cell r="S40">
            <v>-384013.4</v>
          </cell>
          <cell r="U40">
            <v>44</v>
          </cell>
          <cell r="V40">
            <v>0</v>
          </cell>
          <cell r="X40">
            <v>31</v>
          </cell>
          <cell r="Y40">
            <v>-10408</v>
          </cell>
          <cell r="AA40">
            <v>74</v>
          </cell>
          <cell r="AB40">
            <v>-1200</v>
          </cell>
          <cell r="BE40">
            <v>34</v>
          </cell>
          <cell r="BF40">
            <v>22107.898132900002</v>
          </cell>
          <cell r="CF40">
            <v>31</v>
          </cell>
          <cell r="CG40" t="str">
            <v>Y</v>
          </cell>
        </row>
        <row r="41">
          <cell r="C41">
            <v>35</v>
          </cell>
          <cell r="D41">
            <v>7592242.75</v>
          </cell>
          <cell r="F41">
            <v>73</v>
          </cell>
          <cell r="G41">
            <v>166544.25</v>
          </cell>
          <cell r="I41">
            <v>35</v>
          </cell>
          <cell r="J41">
            <v>-723303.78</v>
          </cell>
          <cell r="L41">
            <v>105</v>
          </cell>
          <cell r="M41">
            <v>958924.18</v>
          </cell>
          <cell r="R41">
            <v>42</v>
          </cell>
          <cell r="S41">
            <v>-328081.02</v>
          </cell>
          <cell r="U41">
            <v>47</v>
          </cell>
          <cell r="V41">
            <v>8730.5</v>
          </cell>
          <cell r="X41">
            <v>34</v>
          </cell>
          <cell r="Y41">
            <v>-269988</v>
          </cell>
          <cell r="AA41">
            <v>75</v>
          </cell>
          <cell r="AB41">
            <v>-35168</v>
          </cell>
          <cell r="BE41">
            <v>35</v>
          </cell>
          <cell r="BF41">
            <v>30831.339511800004</v>
          </cell>
          <cell r="CF41">
            <v>32</v>
          </cell>
          <cell r="CG41" t="str">
            <v>Y</v>
          </cell>
        </row>
        <row r="42">
          <cell r="C42">
            <v>36</v>
          </cell>
          <cell r="D42">
            <v>14628820.08</v>
          </cell>
          <cell r="F42">
            <v>74</v>
          </cell>
          <cell r="G42">
            <v>31.25</v>
          </cell>
          <cell r="I42">
            <v>36</v>
          </cell>
          <cell r="J42">
            <v>-2067870.39</v>
          </cell>
          <cell r="L42">
            <v>106</v>
          </cell>
          <cell r="M42">
            <v>-263680.64000000001</v>
          </cell>
          <cell r="R42">
            <v>43</v>
          </cell>
          <cell r="S42">
            <v>-597213.81000000006</v>
          </cell>
          <cell r="U42">
            <v>50</v>
          </cell>
          <cell r="V42">
            <v>20901.91</v>
          </cell>
          <cell r="X42">
            <v>35</v>
          </cell>
          <cell r="Y42">
            <v>-521846</v>
          </cell>
          <cell r="AA42">
            <v>77</v>
          </cell>
          <cell r="AB42">
            <v>0</v>
          </cell>
          <cell r="BE42">
            <v>36</v>
          </cell>
          <cell r="BF42">
            <v>50643.837685499981</v>
          </cell>
          <cell r="CF42">
            <v>33</v>
          </cell>
          <cell r="CG42" t="str">
            <v>Y</v>
          </cell>
        </row>
        <row r="43">
          <cell r="C43">
            <v>38</v>
          </cell>
          <cell r="D43">
            <v>22374298.640000001</v>
          </cell>
          <cell r="F43">
            <v>75</v>
          </cell>
          <cell r="G43">
            <v>266142.37</v>
          </cell>
          <cell r="I43">
            <v>38</v>
          </cell>
          <cell r="J43">
            <v>-4805178.1399999997</v>
          </cell>
          <cell r="L43">
            <v>107</v>
          </cell>
          <cell r="M43">
            <v>476560.11</v>
          </cell>
          <cell r="R43">
            <v>44</v>
          </cell>
          <cell r="S43">
            <v>-1217893.01</v>
          </cell>
          <cell r="U43">
            <v>51</v>
          </cell>
          <cell r="V43">
            <v>24597.439999999999</v>
          </cell>
          <cell r="X43">
            <v>36</v>
          </cell>
          <cell r="Y43">
            <v>-869454</v>
          </cell>
          <cell r="AA43">
            <v>79</v>
          </cell>
          <cell r="AB43">
            <v>-59355</v>
          </cell>
          <cell r="BE43">
            <v>38</v>
          </cell>
          <cell r="BF43">
            <v>41384.864358200015</v>
          </cell>
          <cell r="CF43">
            <v>34</v>
          </cell>
          <cell r="CG43" t="str">
            <v>N</v>
          </cell>
        </row>
        <row r="44">
          <cell r="C44">
            <v>40</v>
          </cell>
          <cell r="D44">
            <v>6854342.9100000001</v>
          </cell>
          <cell r="F44">
            <v>79</v>
          </cell>
          <cell r="G44">
            <v>312.5</v>
          </cell>
          <cell r="I44">
            <v>40</v>
          </cell>
          <cell r="J44">
            <v>-1182417.1299999999</v>
          </cell>
          <cell r="L44">
            <v>108</v>
          </cell>
          <cell r="M44">
            <v>465759</v>
          </cell>
          <cell r="R44">
            <v>47</v>
          </cell>
          <cell r="S44">
            <v>-16854127.93</v>
          </cell>
          <cell r="U44">
            <v>52</v>
          </cell>
          <cell r="V44">
            <v>1055.5</v>
          </cell>
          <cell r="X44">
            <v>38</v>
          </cell>
          <cell r="Y44">
            <v>-818893</v>
          </cell>
          <cell r="AA44">
            <v>80</v>
          </cell>
          <cell r="AB44">
            <v>-451397.88</v>
          </cell>
          <cell r="BE44">
            <v>40</v>
          </cell>
          <cell r="BF44">
            <v>10270.235442000001</v>
          </cell>
          <cell r="CF44">
            <v>35</v>
          </cell>
          <cell r="CG44" t="str">
            <v>Y</v>
          </cell>
        </row>
        <row r="45">
          <cell r="C45">
            <v>41</v>
          </cell>
          <cell r="D45">
            <v>1308825.4099999999</v>
          </cell>
          <cell r="F45">
            <v>80</v>
          </cell>
          <cell r="G45">
            <v>1076879.6599999999</v>
          </cell>
          <cell r="I45">
            <v>41</v>
          </cell>
          <cell r="J45">
            <v>-225019.62</v>
          </cell>
          <cell r="L45">
            <v>120</v>
          </cell>
          <cell r="M45">
            <v>883155.33</v>
          </cell>
          <cell r="R45">
            <v>50</v>
          </cell>
          <cell r="S45">
            <v>-70077.86</v>
          </cell>
          <cell r="U45">
            <v>53</v>
          </cell>
          <cell r="V45">
            <v>53197.79</v>
          </cell>
          <cell r="X45">
            <v>40</v>
          </cell>
          <cell r="Y45">
            <v>-502348</v>
          </cell>
          <cell r="AA45">
            <v>81</v>
          </cell>
          <cell r="AB45">
            <v>-600</v>
          </cell>
          <cell r="BE45">
            <v>41</v>
          </cell>
          <cell r="BF45">
            <v>1371.1207386999999</v>
          </cell>
          <cell r="CF45">
            <v>36</v>
          </cell>
          <cell r="CG45" t="str">
            <v>Y</v>
          </cell>
        </row>
        <row r="46">
          <cell r="C46">
            <v>42</v>
          </cell>
          <cell r="D46">
            <v>1557599.9</v>
          </cell>
          <cell r="F46">
            <v>83</v>
          </cell>
          <cell r="G46">
            <v>236570.77</v>
          </cell>
          <cell r="I46">
            <v>42</v>
          </cell>
          <cell r="J46">
            <v>-405081.52</v>
          </cell>
          <cell r="L46">
            <v>121</v>
          </cell>
          <cell r="M46">
            <v>4106.7</v>
          </cell>
          <cell r="R46">
            <v>51</v>
          </cell>
          <cell r="S46">
            <v>-218902.12</v>
          </cell>
          <cell r="U46">
            <v>55</v>
          </cell>
          <cell r="V46">
            <v>0</v>
          </cell>
          <cell r="X46">
            <v>41</v>
          </cell>
          <cell r="Y46">
            <v>-104020</v>
          </cell>
          <cell r="AA46">
            <v>83</v>
          </cell>
          <cell r="AB46">
            <v>-42845</v>
          </cell>
          <cell r="BE46">
            <v>42</v>
          </cell>
          <cell r="BF46">
            <v>5406.1091174999983</v>
          </cell>
          <cell r="CF46">
            <v>38</v>
          </cell>
          <cell r="CG46" t="str">
            <v>Y</v>
          </cell>
        </row>
        <row r="47">
          <cell r="C47">
            <v>43</v>
          </cell>
          <cell r="D47">
            <v>2207031.3199999998</v>
          </cell>
          <cell r="F47">
            <v>86</v>
          </cell>
          <cell r="G47">
            <v>282956.40000000002</v>
          </cell>
          <cell r="I47">
            <v>43</v>
          </cell>
          <cell r="J47">
            <v>-869173.47</v>
          </cell>
          <cell r="L47">
            <v>123</v>
          </cell>
          <cell r="M47">
            <v>45333.52</v>
          </cell>
          <cell r="R47">
            <v>52</v>
          </cell>
          <cell r="S47">
            <v>-1658405.65</v>
          </cell>
          <cell r="U47">
            <v>56</v>
          </cell>
          <cell r="V47">
            <v>12769.75</v>
          </cell>
          <cell r="X47">
            <v>42</v>
          </cell>
          <cell r="Y47">
            <v>-78231</v>
          </cell>
          <cell r="AA47">
            <v>86</v>
          </cell>
          <cell r="AB47">
            <v>-5725</v>
          </cell>
          <cell r="BE47">
            <v>43</v>
          </cell>
          <cell r="BF47">
            <v>8572.7909542999987</v>
          </cell>
          <cell r="CF47">
            <v>40</v>
          </cell>
          <cell r="CG47" t="str">
            <v>Y</v>
          </cell>
        </row>
        <row r="48">
          <cell r="C48">
            <v>44</v>
          </cell>
          <cell r="D48">
            <v>4326803.03</v>
          </cell>
          <cell r="F48">
            <v>87</v>
          </cell>
          <cell r="G48">
            <v>120592.92</v>
          </cell>
          <cell r="I48">
            <v>44</v>
          </cell>
          <cell r="J48">
            <v>-1447080.49</v>
          </cell>
          <cell r="L48">
            <v>133</v>
          </cell>
          <cell r="M48">
            <v>-1300309.8600000001</v>
          </cell>
          <cell r="R48">
            <v>55</v>
          </cell>
          <cell r="S48">
            <v>-13016904.640000001</v>
          </cell>
          <cell r="U48">
            <v>57</v>
          </cell>
          <cell r="V48">
            <v>253545.27</v>
          </cell>
          <cell r="X48">
            <v>43</v>
          </cell>
          <cell r="Y48">
            <v>-179342</v>
          </cell>
          <cell r="AA48">
            <v>87</v>
          </cell>
          <cell r="AB48">
            <v>-350</v>
          </cell>
          <cell r="BE48">
            <v>44</v>
          </cell>
          <cell r="BF48">
            <v>7985.5789596999994</v>
          </cell>
          <cell r="CF48">
            <v>41</v>
          </cell>
          <cell r="CG48" t="str">
            <v>Y</v>
          </cell>
        </row>
        <row r="49">
          <cell r="C49">
            <v>47</v>
          </cell>
          <cell r="D49">
            <v>23902484.170000002</v>
          </cell>
          <cell r="F49">
            <v>88</v>
          </cell>
          <cell r="G49">
            <v>255.25</v>
          </cell>
          <cell r="I49">
            <v>47</v>
          </cell>
          <cell r="J49">
            <v>-1720999.26</v>
          </cell>
          <cell r="L49">
            <v>140</v>
          </cell>
          <cell r="M49">
            <v>524032.2</v>
          </cell>
          <cell r="R49">
            <v>56</v>
          </cell>
          <cell r="S49">
            <v>-860113.12</v>
          </cell>
          <cell r="U49">
            <v>58</v>
          </cell>
          <cell r="V49">
            <v>6050.5</v>
          </cell>
          <cell r="X49">
            <v>44</v>
          </cell>
          <cell r="Y49">
            <v>-314366</v>
          </cell>
          <cell r="AA49">
            <v>89</v>
          </cell>
          <cell r="AB49">
            <v>-270975.21000000002</v>
          </cell>
          <cell r="BE49">
            <v>47</v>
          </cell>
          <cell r="BF49">
            <v>21997.196783200012</v>
          </cell>
          <cell r="CF49">
            <v>42</v>
          </cell>
          <cell r="CG49" t="str">
            <v>N</v>
          </cell>
        </row>
        <row r="50">
          <cell r="C50">
            <v>50</v>
          </cell>
          <cell r="D50">
            <v>1285259.99</v>
          </cell>
          <cell r="F50">
            <v>89</v>
          </cell>
          <cell r="G50">
            <v>3112341.05</v>
          </cell>
          <cell r="I50">
            <v>50</v>
          </cell>
          <cell r="J50">
            <v>-377677.53</v>
          </cell>
          <cell r="L50">
            <v>150</v>
          </cell>
          <cell r="M50">
            <v>162244.29999999999</v>
          </cell>
          <cell r="R50">
            <v>57</v>
          </cell>
          <cell r="S50">
            <v>-369385.7</v>
          </cell>
          <cell r="U50">
            <v>60</v>
          </cell>
          <cell r="V50">
            <v>173411.66</v>
          </cell>
          <cell r="X50">
            <v>47</v>
          </cell>
          <cell r="Y50">
            <v>-461936</v>
          </cell>
          <cell r="AA50">
            <v>90</v>
          </cell>
          <cell r="AB50">
            <v>-84690</v>
          </cell>
          <cell r="BE50">
            <v>50</v>
          </cell>
          <cell r="BF50">
            <v>5997.1502156999986</v>
          </cell>
          <cell r="CF50">
            <v>43</v>
          </cell>
          <cell r="CG50" t="str">
            <v>N</v>
          </cell>
        </row>
        <row r="51">
          <cell r="C51">
            <v>51</v>
          </cell>
          <cell r="D51">
            <v>995497.86</v>
          </cell>
          <cell r="F51">
            <v>90</v>
          </cell>
          <cell r="G51">
            <v>122476.85</v>
          </cell>
          <cell r="I51">
            <v>51</v>
          </cell>
          <cell r="J51">
            <v>-401003.12</v>
          </cell>
          <cell r="L51">
            <v>151</v>
          </cell>
          <cell r="M51">
            <v>1209503.26</v>
          </cell>
          <cell r="R51">
            <v>58</v>
          </cell>
          <cell r="S51">
            <v>-103730.28</v>
          </cell>
          <cell r="U51">
            <v>61</v>
          </cell>
          <cell r="V51">
            <v>74441.67</v>
          </cell>
          <cell r="X51">
            <v>50</v>
          </cell>
          <cell r="Y51">
            <v>-68215</v>
          </cell>
          <cell r="AA51">
            <v>91</v>
          </cell>
          <cell r="AB51">
            <v>-16325</v>
          </cell>
          <cell r="BE51">
            <v>51</v>
          </cell>
          <cell r="BF51">
            <v>3767.6126438999981</v>
          </cell>
          <cell r="CF51">
            <v>44</v>
          </cell>
          <cell r="CG51" t="str">
            <v>Y</v>
          </cell>
        </row>
        <row r="52">
          <cell r="C52">
            <v>52</v>
          </cell>
          <cell r="D52">
            <v>4672606</v>
          </cell>
          <cell r="F52">
            <v>91</v>
          </cell>
          <cell r="G52">
            <v>386.5</v>
          </cell>
          <cell r="I52">
            <v>52</v>
          </cell>
          <cell r="J52">
            <v>-1576284.55</v>
          </cell>
          <cell r="L52">
            <v>160</v>
          </cell>
          <cell r="M52">
            <v>-172043.12</v>
          </cell>
          <cell r="R52">
            <v>60</v>
          </cell>
          <cell r="S52">
            <v>-4703721.47</v>
          </cell>
          <cell r="U52">
            <v>62</v>
          </cell>
          <cell r="V52">
            <v>150</v>
          </cell>
          <cell r="X52">
            <v>51</v>
          </cell>
          <cell r="Y52">
            <v>-98179</v>
          </cell>
          <cell r="AA52">
            <v>92</v>
          </cell>
          <cell r="AB52">
            <v>-45</v>
          </cell>
          <cell r="BE52">
            <v>52</v>
          </cell>
          <cell r="BF52">
            <v>7379.2947365000009</v>
          </cell>
          <cell r="CF52">
            <v>47</v>
          </cell>
          <cell r="CG52" t="str">
            <v>Y</v>
          </cell>
        </row>
        <row r="53">
          <cell r="C53">
            <v>53</v>
          </cell>
          <cell r="D53">
            <v>8530989.9800000004</v>
          </cell>
          <cell r="F53">
            <v>93</v>
          </cell>
          <cell r="G53">
            <v>0</v>
          </cell>
          <cell r="I53">
            <v>53</v>
          </cell>
          <cell r="J53">
            <v>-2285484.8199999998</v>
          </cell>
          <cell r="L53">
            <v>165</v>
          </cell>
          <cell r="M53">
            <v>1017337.28</v>
          </cell>
          <cell r="R53">
            <v>61</v>
          </cell>
          <cell r="S53">
            <v>-638289.77</v>
          </cell>
          <cell r="U53">
            <v>64</v>
          </cell>
          <cell r="V53">
            <v>117707.89</v>
          </cell>
          <cell r="X53">
            <v>52</v>
          </cell>
          <cell r="Y53">
            <v>-113062</v>
          </cell>
          <cell r="AA53">
            <v>101</v>
          </cell>
          <cell r="AB53">
            <v>-125339.11</v>
          </cell>
          <cell r="BE53">
            <v>53</v>
          </cell>
          <cell r="BF53">
            <v>16655.742690500003</v>
          </cell>
          <cell r="CF53">
            <v>50</v>
          </cell>
          <cell r="CG53" t="str">
            <v>Y</v>
          </cell>
        </row>
        <row r="54">
          <cell r="C54">
            <v>55</v>
          </cell>
          <cell r="D54">
            <v>21289444.280000001</v>
          </cell>
          <cell r="F54">
            <v>101</v>
          </cell>
          <cell r="G54">
            <v>388441.11</v>
          </cell>
          <cell r="I54">
            <v>55</v>
          </cell>
          <cell r="J54">
            <v>-2861271.17</v>
          </cell>
          <cell r="R54">
            <v>62</v>
          </cell>
          <cell r="S54">
            <v>-96434.69</v>
          </cell>
          <cell r="U54">
            <v>65</v>
          </cell>
          <cell r="V54">
            <v>0</v>
          </cell>
          <cell r="X54">
            <v>53</v>
          </cell>
          <cell r="Y54">
            <v>-293613</v>
          </cell>
          <cell r="AA54">
            <v>103</v>
          </cell>
          <cell r="AB54">
            <v>-16500</v>
          </cell>
          <cell r="BE54">
            <v>55</v>
          </cell>
          <cell r="BF54">
            <v>41382.913161699995</v>
          </cell>
          <cell r="CF54">
            <v>51</v>
          </cell>
          <cell r="CG54" t="str">
            <v>N</v>
          </cell>
        </row>
        <row r="55">
          <cell r="C55">
            <v>56</v>
          </cell>
          <cell r="D55">
            <v>2115622.66</v>
          </cell>
          <cell r="F55">
            <v>103</v>
          </cell>
          <cell r="G55">
            <v>59409.5</v>
          </cell>
          <cell r="I55">
            <v>56</v>
          </cell>
          <cell r="J55">
            <v>-589573.04</v>
          </cell>
          <cell r="R55">
            <v>64</v>
          </cell>
          <cell r="S55">
            <v>-145201.68</v>
          </cell>
          <cell r="U55">
            <v>66</v>
          </cell>
          <cell r="V55">
            <v>29246.61</v>
          </cell>
          <cell r="X55">
            <v>55</v>
          </cell>
          <cell r="Y55">
            <v>185917</v>
          </cell>
          <cell r="AA55">
            <v>104</v>
          </cell>
          <cell r="AB55">
            <v>-11424</v>
          </cell>
          <cell r="BE55">
            <v>56</v>
          </cell>
          <cell r="BF55">
            <v>2453.5620121999991</v>
          </cell>
          <cell r="CF55">
            <v>52</v>
          </cell>
          <cell r="CG55" t="str">
            <v>Y</v>
          </cell>
        </row>
        <row r="56">
          <cell r="C56">
            <v>57</v>
          </cell>
          <cell r="D56">
            <v>2169497.9700000002</v>
          </cell>
          <cell r="F56">
            <v>104</v>
          </cell>
          <cell r="G56">
            <v>0</v>
          </cell>
          <cell r="I56">
            <v>57</v>
          </cell>
          <cell r="J56">
            <v>-747885.22</v>
          </cell>
          <cell r="R56">
            <v>65</v>
          </cell>
          <cell r="S56">
            <v>-78140.649999999994</v>
          </cell>
          <cell r="U56">
            <v>67</v>
          </cell>
          <cell r="V56">
            <v>176495.72</v>
          </cell>
          <cell r="X56">
            <v>56</v>
          </cell>
          <cell r="Y56">
            <v>-48066</v>
          </cell>
          <cell r="AA56">
            <v>105</v>
          </cell>
          <cell r="AB56">
            <v>-41255</v>
          </cell>
          <cell r="BE56">
            <v>57</v>
          </cell>
          <cell r="BF56">
            <v>6736.9271866999961</v>
          </cell>
          <cell r="CF56">
            <v>53</v>
          </cell>
          <cell r="CG56" t="str">
            <v>Y</v>
          </cell>
        </row>
        <row r="57">
          <cell r="C57">
            <v>58</v>
          </cell>
          <cell r="D57">
            <v>1393943.34</v>
          </cell>
          <cell r="F57">
            <v>105</v>
          </cell>
          <cell r="G57">
            <v>0</v>
          </cell>
          <cell r="I57">
            <v>58</v>
          </cell>
          <cell r="J57">
            <v>-136550.89000000001</v>
          </cell>
          <cell r="R57">
            <v>66</v>
          </cell>
          <cell r="S57">
            <v>-1816888.82</v>
          </cell>
          <cell r="U57">
            <v>68</v>
          </cell>
          <cell r="V57">
            <v>56508.37</v>
          </cell>
          <cell r="X57">
            <v>57</v>
          </cell>
          <cell r="Y57">
            <v>-250693</v>
          </cell>
          <cell r="AA57">
            <v>107</v>
          </cell>
          <cell r="AB57">
            <v>-10706</v>
          </cell>
          <cell r="BE57">
            <v>60</v>
          </cell>
          <cell r="BF57">
            <v>42501.437761800007</v>
          </cell>
          <cell r="CF57">
            <v>55</v>
          </cell>
          <cell r="CG57" t="str">
            <v>Y</v>
          </cell>
        </row>
        <row r="58">
          <cell r="C58">
            <v>60</v>
          </cell>
          <cell r="D58">
            <v>16476701.039999999</v>
          </cell>
          <cell r="F58">
            <v>106</v>
          </cell>
          <cell r="G58">
            <v>109930.87</v>
          </cell>
          <cell r="I58">
            <v>60</v>
          </cell>
          <cell r="J58">
            <v>-3634428.02</v>
          </cell>
          <cell r="R58">
            <v>67</v>
          </cell>
          <cell r="S58">
            <v>-9859876.0299999993</v>
          </cell>
          <cell r="U58">
            <v>69</v>
          </cell>
          <cell r="V58">
            <v>40434.93</v>
          </cell>
          <cell r="X58">
            <v>58</v>
          </cell>
          <cell r="Y58">
            <v>-85254</v>
          </cell>
          <cell r="AA58">
            <v>109</v>
          </cell>
          <cell r="AB58">
            <v>-8534</v>
          </cell>
          <cell r="BE58">
            <v>61</v>
          </cell>
          <cell r="BF58">
            <v>5610.7077346999995</v>
          </cell>
          <cell r="CF58">
            <v>56</v>
          </cell>
          <cell r="CG58" t="str">
            <v>Y</v>
          </cell>
        </row>
        <row r="59">
          <cell r="C59">
            <v>61</v>
          </cell>
          <cell r="D59">
            <v>3298819.64</v>
          </cell>
          <cell r="F59">
            <v>107</v>
          </cell>
          <cell r="G59">
            <v>0</v>
          </cell>
          <cell r="I59">
            <v>61</v>
          </cell>
          <cell r="J59">
            <v>-1911967.45</v>
          </cell>
          <cell r="R59">
            <v>68</v>
          </cell>
          <cell r="S59">
            <v>-689127.77</v>
          </cell>
          <cell r="U59">
            <v>70</v>
          </cell>
          <cell r="V59">
            <v>353530.4</v>
          </cell>
          <cell r="X59">
            <v>60</v>
          </cell>
          <cell r="Y59">
            <v>-804889</v>
          </cell>
          <cell r="AA59">
            <v>120</v>
          </cell>
          <cell r="AB59">
            <v>-4742.5</v>
          </cell>
          <cell r="BE59">
            <v>62</v>
          </cell>
          <cell r="BF59">
            <v>1807.3653587999995</v>
          </cell>
          <cell r="CF59">
            <v>57</v>
          </cell>
          <cell r="CG59" t="str">
            <v>Y</v>
          </cell>
        </row>
        <row r="60">
          <cell r="C60">
            <v>62</v>
          </cell>
          <cell r="D60">
            <v>907808.23</v>
          </cell>
          <cell r="F60">
            <v>108</v>
          </cell>
          <cell r="G60">
            <v>75.25</v>
          </cell>
          <cell r="I60">
            <v>62</v>
          </cell>
          <cell r="J60">
            <v>-440381.76</v>
          </cell>
          <cell r="R60">
            <v>69</v>
          </cell>
          <cell r="S60">
            <v>-3846987.72</v>
          </cell>
          <cell r="U60">
            <v>71</v>
          </cell>
          <cell r="V60">
            <v>236274.88</v>
          </cell>
          <cell r="X60">
            <v>61</v>
          </cell>
          <cell r="Y60">
            <v>-87493</v>
          </cell>
          <cell r="AA60">
            <v>121</v>
          </cell>
          <cell r="AB60">
            <v>-1425</v>
          </cell>
          <cell r="BE60">
            <v>64</v>
          </cell>
          <cell r="BF60">
            <v>6913.0273951000017</v>
          </cell>
          <cell r="CF60">
            <v>58</v>
          </cell>
          <cell r="CG60" t="str">
            <v>Y</v>
          </cell>
        </row>
        <row r="61">
          <cell r="C61">
            <v>64</v>
          </cell>
          <cell r="D61">
            <v>4333654.71</v>
          </cell>
          <cell r="F61">
            <v>109</v>
          </cell>
          <cell r="G61">
            <v>304709.61</v>
          </cell>
          <cell r="I61">
            <v>64</v>
          </cell>
          <cell r="J61">
            <v>-2025911.26</v>
          </cell>
          <cell r="R61">
            <v>70</v>
          </cell>
          <cell r="S61">
            <v>-15157623.33</v>
          </cell>
          <cell r="U61">
            <v>72</v>
          </cell>
          <cell r="V61">
            <v>31885.51</v>
          </cell>
          <cell r="X61">
            <v>62</v>
          </cell>
          <cell r="Y61">
            <v>-20502</v>
          </cell>
          <cell r="AA61">
            <v>122</v>
          </cell>
          <cell r="AB61">
            <v>-24100</v>
          </cell>
          <cell r="BE61">
            <v>65</v>
          </cell>
          <cell r="BF61">
            <v>13446.453393099997</v>
          </cell>
          <cell r="CF61">
            <v>60</v>
          </cell>
          <cell r="CG61" t="str">
            <v>Y</v>
          </cell>
        </row>
        <row r="62">
          <cell r="C62">
            <v>65</v>
          </cell>
          <cell r="D62">
            <v>1544826.35</v>
          </cell>
          <cell r="F62">
            <v>120</v>
          </cell>
          <cell r="G62">
            <v>1036269.01</v>
          </cell>
          <cell r="I62">
            <v>65</v>
          </cell>
          <cell r="J62">
            <v>-245734.2</v>
          </cell>
          <cell r="R62">
            <v>71</v>
          </cell>
          <cell r="S62">
            <v>-36562.44</v>
          </cell>
          <cell r="U62">
            <v>73</v>
          </cell>
          <cell r="V62">
            <v>65779.62</v>
          </cell>
          <cell r="X62">
            <v>64</v>
          </cell>
          <cell r="Y62">
            <v>-228794</v>
          </cell>
          <cell r="AA62">
            <v>123</v>
          </cell>
          <cell r="AB62">
            <v>-550</v>
          </cell>
          <cell r="BE62">
            <v>66</v>
          </cell>
          <cell r="BF62">
            <v>14386.646283100003</v>
          </cell>
          <cell r="CF62">
            <v>61</v>
          </cell>
          <cell r="CG62" t="str">
            <v>N</v>
          </cell>
        </row>
        <row r="63">
          <cell r="C63">
            <v>66</v>
          </cell>
          <cell r="D63">
            <v>6542895.0700000003</v>
          </cell>
          <cell r="F63">
            <v>122</v>
          </cell>
          <cell r="G63">
            <v>210.25</v>
          </cell>
          <cell r="I63">
            <v>66</v>
          </cell>
          <cell r="J63">
            <v>-2020524.76</v>
          </cell>
          <cell r="R63">
            <v>72</v>
          </cell>
          <cell r="S63">
            <v>-769694.03</v>
          </cell>
          <cell r="U63">
            <v>74</v>
          </cell>
          <cell r="V63">
            <v>1648</v>
          </cell>
          <cell r="X63">
            <v>65</v>
          </cell>
          <cell r="Y63">
            <v>-186146</v>
          </cell>
          <cell r="AA63">
            <v>133</v>
          </cell>
          <cell r="AB63">
            <v>-3950</v>
          </cell>
          <cell r="BE63">
            <v>67</v>
          </cell>
          <cell r="BF63">
            <v>53238.977536699997</v>
          </cell>
          <cell r="CF63">
            <v>62</v>
          </cell>
          <cell r="CG63" t="str">
            <v>Y</v>
          </cell>
        </row>
        <row r="64">
          <cell r="C64">
            <v>67</v>
          </cell>
          <cell r="D64">
            <v>22426270.309999999</v>
          </cell>
          <cell r="F64">
            <v>123</v>
          </cell>
          <cell r="G64">
            <v>22072</v>
          </cell>
          <cell r="I64">
            <v>67</v>
          </cell>
          <cell r="J64">
            <v>-6106309.0300000003</v>
          </cell>
          <cell r="R64">
            <v>73</v>
          </cell>
          <cell r="S64">
            <v>-1268311.53</v>
          </cell>
          <cell r="U64">
            <v>75</v>
          </cell>
          <cell r="V64">
            <v>33226.559999999998</v>
          </cell>
          <cell r="X64">
            <v>66</v>
          </cell>
          <cell r="Y64">
            <v>-342456</v>
          </cell>
          <cell r="AA64">
            <v>135</v>
          </cell>
          <cell r="AB64">
            <v>-298078.84000000003</v>
          </cell>
          <cell r="BE64">
            <v>68</v>
          </cell>
          <cell r="BF64">
            <v>13272.657975799995</v>
          </cell>
          <cell r="CF64">
            <v>64</v>
          </cell>
          <cell r="CG64" t="str">
            <v>Y</v>
          </cell>
        </row>
        <row r="65">
          <cell r="C65">
            <v>68</v>
          </cell>
          <cell r="D65">
            <v>3623818.45</v>
          </cell>
          <cell r="F65">
            <v>133</v>
          </cell>
          <cell r="G65">
            <v>21245.75</v>
          </cell>
          <cell r="I65">
            <v>68</v>
          </cell>
          <cell r="J65">
            <v>-1616352.38</v>
          </cell>
          <cell r="R65">
            <v>74</v>
          </cell>
          <cell r="S65">
            <v>-100281.8</v>
          </cell>
          <cell r="U65">
            <v>79</v>
          </cell>
          <cell r="V65">
            <v>0</v>
          </cell>
          <cell r="X65">
            <v>67</v>
          </cell>
          <cell r="Y65">
            <v>766</v>
          </cell>
          <cell r="AA65">
            <v>140</v>
          </cell>
          <cell r="AB65">
            <v>-30779.85</v>
          </cell>
          <cell r="BE65">
            <v>69</v>
          </cell>
          <cell r="BF65">
            <v>15384.653113999997</v>
          </cell>
          <cell r="CF65">
            <v>65</v>
          </cell>
          <cell r="CG65" t="str">
            <v>Y</v>
          </cell>
        </row>
        <row r="66">
          <cell r="C66">
            <v>69</v>
          </cell>
          <cell r="D66">
            <v>10712588.039999999</v>
          </cell>
          <cell r="F66">
            <v>135</v>
          </cell>
          <cell r="G66">
            <v>154335.32</v>
          </cell>
          <cell r="I66">
            <v>69</v>
          </cell>
          <cell r="J66">
            <v>-4686497.8499999996</v>
          </cell>
          <cell r="R66">
            <v>75</v>
          </cell>
          <cell r="S66">
            <v>-2596111.9700000002</v>
          </cell>
          <cell r="U66">
            <v>80</v>
          </cell>
          <cell r="V66">
            <v>922879.56</v>
          </cell>
          <cell r="X66">
            <v>68</v>
          </cell>
          <cell r="Y66">
            <v>-271575</v>
          </cell>
          <cell r="AA66">
            <v>151</v>
          </cell>
          <cell r="AB66">
            <v>-21074.25</v>
          </cell>
          <cell r="BE66">
            <v>70</v>
          </cell>
          <cell r="BF66">
            <v>101945.3959799</v>
          </cell>
          <cell r="CF66">
            <v>66</v>
          </cell>
          <cell r="CG66" t="str">
            <v>Y</v>
          </cell>
        </row>
        <row r="67">
          <cell r="C67">
            <v>70</v>
          </cell>
          <cell r="D67">
            <v>39970342.579999998</v>
          </cell>
          <cell r="F67">
            <v>140</v>
          </cell>
          <cell r="G67">
            <v>4721115.71</v>
          </cell>
          <cell r="I67">
            <v>70</v>
          </cell>
          <cell r="J67">
            <v>-5323401.34</v>
          </cell>
          <cell r="R67">
            <v>77</v>
          </cell>
          <cell r="S67">
            <v>0</v>
          </cell>
          <cell r="U67">
            <v>81</v>
          </cell>
          <cell r="V67">
            <v>11436</v>
          </cell>
          <cell r="X67">
            <v>69</v>
          </cell>
          <cell r="Y67">
            <v>229531</v>
          </cell>
          <cell r="AA67">
            <v>160</v>
          </cell>
          <cell r="AB67">
            <v>-118949.1</v>
          </cell>
          <cell r="BE67">
            <v>71</v>
          </cell>
          <cell r="BF67">
            <v>49876.842957700035</v>
          </cell>
          <cell r="CF67">
            <v>67</v>
          </cell>
          <cell r="CG67" t="str">
            <v>Y</v>
          </cell>
        </row>
        <row r="68">
          <cell r="C68">
            <v>71</v>
          </cell>
          <cell r="D68">
            <v>9609705.4900000002</v>
          </cell>
          <cell r="F68">
            <v>151</v>
          </cell>
          <cell r="G68">
            <v>0</v>
          </cell>
          <cell r="I68">
            <v>71</v>
          </cell>
          <cell r="J68">
            <v>-1583103.82</v>
          </cell>
          <cell r="R68">
            <v>79</v>
          </cell>
          <cell r="S68">
            <v>-6777533.75</v>
          </cell>
          <cell r="U68">
            <v>83</v>
          </cell>
          <cell r="V68">
            <v>72005.990000000005</v>
          </cell>
          <cell r="X68">
            <v>70</v>
          </cell>
          <cell r="Y68">
            <v>-1798289</v>
          </cell>
          <cell r="AA68">
            <v>165</v>
          </cell>
          <cell r="AB68">
            <v>-21500</v>
          </cell>
          <cell r="BE68">
            <v>72</v>
          </cell>
          <cell r="BF68">
            <v>11342.433411999995</v>
          </cell>
          <cell r="CF68">
            <v>68</v>
          </cell>
          <cell r="CG68" t="str">
            <v>Y</v>
          </cell>
        </row>
        <row r="69">
          <cell r="C69">
            <v>72</v>
          </cell>
          <cell r="D69">
            <v>4106210.3</v>
          </cell>
          <cell r="F69">
            <v>160</v>
          </cell>
          <cell r="G69">
            <v>217345.06</v>
          </cell>
          <cell r="I69">
            <v>72</v>
          </cell>
          <cell r="J69">
            <v>-1280756.05</v>
          </cell>
          <cell r="R69">
            <v>80</v>
          </cell>
          <cell r="S69">
            <v>-33046498.280000001</v>
          </cell>
          <cell r="U69">
            <v>85</v>
          </cell>
          <cell r="V69">
            <v>0</v>
          </cell>
          <cell r="X69">
            <v>71</v>
          </cell>
          <cell r="Y69">
            <v>-530116</v>
          </cell>
          <cell r="BE69">
            <v>73</v>
          </cell>
          <cell r="BF69">
            <v>14301.041122599996</v>
          </cell>
          <cell r="CF69">
            <v>69</v>
          </cell>
          <cell r="CG69" t="str">
            <v>Y</v>
          </cell>
        </row>
        <row r="70">
          <cell r="C70">
            <v>73</v>
          </cell>
          <cell r="D70">
            <v>6191525.9500000002</v>
          </cell>
          <cell r="F70">
            <v>165</v>
          </cell>
          <cell r="G70">
            <v>0</v>
          </cell>
          <cell r="I70">
            <v>73</v>
          </cell>
          <cell r="J70">
            <v>-2935368.34</v>
          </cell>
          <cell r="R70">
            <v>81</v>
          </cell>
          <cell r="S70">
            <v>-47497.59</v>
          </cell>
          <cell r="U70">
            <v>86</v>
          </cell>
          <cell r="V70">
            <v>3428.44</v>
          </cell>
          <cell r="X70">
            <v>72</v>
          </cell>
          <cell r="Y70">
            <v>-30698</v>
          </cell>
          <cell r="BE70">
            <v>74</v>
          </cell>
          <cell r="BF70">
            <v>1138.7309018999995</v>
          </cell>
          <cell r="CF70">
            <v>70</v>
          </cell>
          <cell r="CG70" t="str">
            <v>Y</v>
          </cell>
        </row>
        <row r="71">
          <cell r="C71">
            <v>74</v>
          </cell>
          <cell r="D71">
            <v>307832.58</v>
          </cell>
          <cell r="I71">
            <v>74</v>
          </cell>
          <cell r="J71">
            <v>-27787.43</v>
          </cell>
          <cell r="R71">
            <v>83</v>
          </cell>
          <cell r="S71">
            <v>-10265035.779999999</v>
          </cell>
          <cell r="U71">
            <v>87</v>
          </cell>
          <cell r="V71">
            <v>60249.8</v>
          </cell>
          <cell r="X71">
            <v>73</v>
          </cell>
          <cell r="Y71">
            <v>-154709</v>
          </cell>
          <cell r="BE71">
            <v>75</v>
          </cell>
          <cell r="BF71">
            <v>12115.671968600003</v>
          </cell>
          <cell r="CF71">
            <v>71</v>
          </cell>
          <cell r="CG71" t="str">
            <v>N</v>
          </cell>
        </row>
        <row r="72">
          <cell r="C72">
            <v>75</v>
          </cell>
          <cell r="D72">
            <v>5431410.4900000002</v>
          </cell>
          <cell r="I72">
            <v>75</v>
          </cell>
          <cell r="J72">
            <v>-599780.57999999996</v>
          </cell>
          <cell r="R72">
            <v>85</v>
          </cell>
          <cell r="S72">
            <v>-50894.94</v>
          </cell>
          <cell r="U72">
            <v>88</v>
          </cell>
          <cell r="V72">
            <v>72969.119999999995</v>
          </cell>
          <cell r="X72">
            <v>74</v>
          </cell>
          <cell r="Y72">
            <v>-42757</v>
          </cell>
          <cell r="BE72">
            <v>77</v>
          </cell>
          <cell r="BF72">
            <v>0</v>
          </cell>
          <cell r="CF72">
            <v>72</v>
          </cell>
          <cell r="CG72" t="str">
            <v>Y</v>
          </cell>
        </row>
        <row r="73">
          <cell r="C73">
            <v>77</v>
          </cell>
          <cell r="D73">
            <v>0</v>
          </cell>
          <cell r="I73">
            <v>77</v>
          </cell>
          <cell r="J73">
            <v>0</v>
          </cell>
          <cell r="R73">
            <v>86</v>
          </cell>
          <cell r="S73">
            <v>-3854909.92</v>
          </cell>
          <cell r="U73">
            <v>89</v>
          </cell>
          <cell r="V73">
            <v>2781</v>
          </cell>
          <cell r="X73">
            <v>75</v>
          </cell>
          <cell r="Y73">
            <v>-384570</v>
          </cell>
          <cell r="BE73">
            <v>79</v>
          </cell>
          <cell r="BF73">
            <v>17336.925242000001</v>
          </cell>
          <cell r="CF73">
            <v>73</v>
          </cell>
          <cell r="CG73" t="str">
            <v>N</v>
          </cell>
        </row>
        <row r="74">
          <cell r="C74">
            <v>79</v>
          </cell>
          <cell r="D74">
            <v>12004929.439999999</v>
          </cell>
          <cell r="I74">
            <v>79</v>
          </cell>
          <cell r="J74">
            <v>-2964792.57</v>
          </cell>
          <cell r="R74">
            <v>87</v>
          </cell>
          <cell r="S74">
            <v>-519851.69</v>
          </cell>
          <cell r="U74">
            <v>90</v>
          </cell>
          <cell r="V74">
            <v>393334.43</v>
          </cell>
          <cell r="X74">
            <v>77</v>
          </cell>
          <cell r="Y74">
            <v>0</v>
          </cell>
          <cell r="BE74">
            <v>80</v>
          </cell>
          <cell r="BF74">
            <v>216066.30235519994</v>
          </cell>
          <cell r="CF74">
            <v>74</v>
          </cell>
          <cell r="CG74" t="str">
            <v>Y</v>
          </cell>
        </row>
        <row r="75">
          <cell r="C75">
            <v>80</v>
          </cell>
          <cell r="D75">
            <v>87305363.549999997</v>
          </cell>
          <cell r="I75">
            <v>80</v>
          </cell>
          <cell r="J75">
            <v>-15777978.869999999</v>
          </cell>
          <cell r="R75">
            <v>88</v>
          </cell>
          <cell r="S75">
            <v>-1521082.66</v>
          </cell>
          <cell r="U75">
            <v>91</v>
          </cell>
          <cell r="V75">
            <v>70160.179999999993</v>
          </cell>
          <cell r="X75">
            <v>79</v>
          </cell>
          <cell r="Y75">
            <v>-511171</v>
          </cell>
          <cell r="BE75">
            <v>81</v>
          </cell>
          <cell r="BF75">
            <v>1967.8688475999993</v>
          </cell>
          <cell r="CF75">
            <v>75</v>
          </cell>
          <cell r="CG75" t="str">
            <v>Y</v>
          </cell>
        </row>
        <row r="76">
          <cell r="C76">
            <v>81</v>
          </cell>
          <cell r="D76">
            <v>1537084.66</v>
          </cell>
          <cell r="I76">
            <v>81</v>
          </cell>
          <cell r="J76">
            <v>-252784.59</v>
          </cell>
          <cell r="R76">
            <v>89</v>
          </cell>
          <cell r="S76">
            <v>-17267824.66</v>
          </cell>
          <cell r="U76">
            <v>92</v>
          </cell>
          <cell r="V76">
            <v>2333</v>
          </cell>
          <cell r="X76">
            <v>80</v>
          </cell>
          <cell r="Y76">
            <v>-4922354</v>
          </cell>
          <cell r="BE76">
            <v>83</v>
          </cell>
          <cell r="BF76">
            <v>61038.529934400009</v>
          </cell>
          <cell r="CF76">
            <v>77</v>
          </cell>
          <cell r="CG76" t="str">
            <v>Y</v>
          </cell>
        </row>
        <row r="77">
          <cell r="C77">
            <v>83</v>
          </cell>
          <cell r="D77">
            <v>20649057.960000001</v>
          </cell>
          <cell r="I77">
            <v>83</v>
          </cell>
          <cell r="J77">
            <v>-4284777.1500000004</v>
          </cell>
          <cell r="R77">
            <v>90</v>
          </cell>
          <cell r="S77">
            <v>-988573.75</v>
          </cell>
          <cell r="U77">
            <v>101</v>
          </cell>
          <cell r="V77">
            <v>31909.05</v>
          </cell>
          <cell r="X77">
            <v>81</v>
          </cell>
          <cell r="Y77">
            <v>-92428</v>
          </cell>
          <cell r="BE77">
            <v>85</v>
          </cell>
          <cell r="BF77">
            <v>1244.4690747999996</v>
          </cell>
          <cell r="CF77">
            <v>79</v>
          </cell>
          <cell r="CG77" t="str">
            <v>N</v>
          </cell>
        </row>
        <row r="78">
          <cell r="C78">
            <v>85</v>
          </cell>
          <cell r="D78">
            <v>277282.78000000003</v>
          </cell>
          <cell r="I78">
            <v>85</v>
          </cell>
          <cell r="J78">
            <v>-42959.86</v>
          </cell>
          <cell r="R78">
            <v>91</v>
          </cell>
          <cell r="S78">
            <v>-473233.51</v>
          </cell>
          <cell r="U78">
            <v>103</v>
          </cell>
          <cell r="V78">
            <v>38183.72</v>
          </cell>
          <cell r="X78">
            <v>83</v>
          </cell>
          <cell r="Y78">
            <v>-1333565</v>
          </cell>
          <cell r="BE78">
            <v>86</v>
          </cell>
          <cell r="BF78">
            <v>13367.725961199996</v>
          </cell>
          <cell r="CF78">
            <v>80</v>
          </cell>
          <cell r="CG78" t="str">
            <v>Y</v>
          </cell>
        </row>
        <row r="79">
          <cell r="C79">
            <v>86</v>
          </cell>
          <cell r="D79">
            <v>6309084.3399999999</v>
          </cell>
          <cell r="I79">
            <v>86</v>
          </cell>
          <cell r="J79">
            <v>-1043550.19</v>
          </cell>
          <cell r="R79">
            <v>92</v>
          </cell>
          <cell r="S79">
            <v>-837770.99</v>
          </cell>
          <cell r="U79">
            <v>104</v>
          </cell>
          <cell r="V79">
            <v>68131.899999999994</v>
          </cell>
          <cell r="X79">
            <v>85</v>
          </cell>
          <cell r="Y79">
            <v>-34693</v>
          </cell>
          <cell r="BE79">
            <v>87</v>
          </cell>
          <cell r="BF79">
            <v>15203.626373500001</v>
          </cell>
          <cell r="CF79">
            <v>81</v>
          </cell>
          <cell r="CG79" t="str">
            <v>Y</v>
          </cell>
        </row>
        <row r="80">
          <cell r="C80">
            <v>87</v>
          </cell>
          <cell r="D80">
            <v>9945525.0199999996</v>
          </cell>
          <cell r="I80">
            <v>87</v>
          </cell>
          <cell r="J80">
            <v>-2825445.2</v>
          </cell>
          <cell r="R80">
            <v>101</v>
          </cell>
          <cell r="S80">
            <v>-7352578.4100000001</v>
          </cell>
          <cell r="U80">
            <v>105</v>
          </cell>
          <cell r="V80">
            <v>31199.89</v>
          </cell>
          <cell r="X80">
            <v>86</v>
          </cell>
          <cell r="Y80">
            <v>-220972</v>
          </cell>
          <cell r="BE80">
            <v>88</v>
          </cell>
          <cell r="BF80">
            <v>15778.216984100003</v>
          </cell>
          <cell r="CF80">
            <v>83</v>
          </cell>
          <cell r="CG80" t="str">
            <v>Y</v>
          </cell>
        </row>
        <row r="81">
          <cell r="C81">
            <v>88</v>
          </cell>
          <cell r="D81">
            <v>6575926.7000000002</v>
          </cell>
          <cell r="I81">
            <v>88</v>
          </cell>
          <cell r="J81">
            <v>-1828359.89</v>
          </cell>
          <cell r="R81">
            <v>103</v>
          </cell>
          <cell r="S81">
            <v>-1495918.53</v>
          </cell>
          <cell r="U81">
            <v>106</v>
          </cell>
          <cell r="V81">
            <v>77097.37</v>
          </cell>
          <cell r="X81">
            <v>87</v>
          </cell>
          <cell r="Y81">
            <v>-288895</v>
          </cell>
          <cell r="BE81">
            <v>89</v>
          </cell>
          <cell r="BF81">
            <v>60526.496573299992</v>
          </cell>
          <cell r="CF81">
            <v>85</v>
          </cell>
          <cell r="CG81" t="str">
            <v>Y</v>
          </cell>
        </row>
        <row r="82">
          <cell r="C82">
            <v>89</v>
          </cell>
          <cell r="D82">
            <v>29794822.359999999</v>
          </cell>
          <cell r="I82">
            <v>89</v>
          </cell>
          <cell r="J82">
            <v>-3753981.35</v>
          </cell>
          <cell r="R82">
            <v>104</v>
          </cell>
          <cell r="S82">
            <v>-9126.7999999999993</v>
          </cell>
          <cell r="U82">
            <v>107</v>
          </cell>
          <cell r="V82">
            <v>150</v>
          </cell>
          <cell r="X82">
            <v>88</v>
          </cell>
          <cell r="Y82">
            <v>-135386</v>
          </cell>
          <cell r="BE82">
            <v>90</v>
          </cell>
          <cell r="BF82">
            <v>58043.765607800007</v>
          </cell>
          <cell r="CF82">
            <v>86</v>
          </cell>
          <cell r="CG82" t="str">
            <v>N</v>
          </cell>
        </row>
        <row r="83">
          <cell r="C83">
            <v>90</v>
          </cell>
          <cell r="D83">
            <v>13495427.01</v>
          </cell>
          <cell r="I83">
            <v>90</v>
          </cell>
          <cell r="J83">
            <v>-4406658.1100000003</v>
          </cell>
          <cell r="R83">
            <v>105</v>
          </cell>
          <cell r="S83">
            <v>-327585.15000000002</v>
          </cell>
          <cell r="U83">
            <v>108</v>
          </cell>
          <cell r="V83">
            <v>23721.26</v>
          </cell>
          <cell r="X83">
            <v>89</v>
          </cell>
          <cell r="Y83">
            <v>-417186.12</v>
          </cell>
          <cell r="BE83">
            <v>91</v>
          </cell>
          <cell r="BF83">
            <v>9717.228866899999</v>
          </cell>
          <cell r="CF83">
            <v>87</v>
          </cell>
          <cell r="CG83" t="str">
            <v>Y</v>
          </cell>
        </row>
        <row r="84">
          <cell r="C84">
            <v>91</v>
          </cell>
          <cell r="D84">
            <v>3826020.21</v>
          </cell>
          <cell r="I84">
            <v>91</v>
          </cell>
          <cell r="J84">
            <v>-1044086.75</v>
          </cell>
          <cell r="R84">
            <v>106</v>
          </cell>
          <cell r="S84">
            <v>-342</v>
          </cell>
          <cell r="U84">
            <v>109</v>
          </cell>
          <cell r="V84">
            <v>9151.7800000000007</v>
          </cell>
          <cell r="X84">
            <v>90</v>
          </cell>
          <cell r="Y84">
            <v>-1076805</v>
          </cell>
          <cell r="BE84">
            <v>92</v>
          </cell>
          <cell r="BF84">
            <v>2081.9724169000006</v>
          </cell>
          <cell r="CF84">
            <v>88</v>
          </cell>
          <cell r="CG84" t="str">
            <v>Y</v>
          </cell>
        </row>
        <row r="85">
          <cell r="C85">
            <v>92</v>
          </cell>
          <cell r="D85">
            <v>1529495.68</v>
          </cell>
          <cell r="I85">
            <v>92</v>
          </cell>
          <cell r="J85">
            <v>-206276.28</v>
          </cell>
          <cell r="R85">
            <v>107</v>
          </cell>
          <cell r="S85">
            <v>-1468875.64</v>
          </cell>
          <cell r="U85">
            <v>120</v>
          </cell>
          <cell r="V85">
            <v>9760.06</v>
          </cell>
          <cell r="X85">
            <v>91</v>
          </cell>
          <cell r="Y85">
            <v>-386189</v>
          </cell>
          <cell r="BE85">
            <v>93</v>
          </cell>
          <cell r="BF85">
            <v>2031.7800385004375</v>
          </cell>
          <cell r="CF85">
            <v>89</v>
          </cell>
          <cell r="CG85" t="str">
            <v>Y</v>
          </cell>
        </row>
        <row r="86">
          <cell r="C86">
            <v>93</v>
          </cell>
          <cell r="D86">
            <v>3046256.94</v>
          </cell>
          <cell r="I86">
            <v>93</v>
          </cell>
          <cell r="J86">
            <v>-1028137.25</v>
          </cell>
          <cell r="R86">
            <v>108</v>
          </cell>
          <cell r="S86">
            <v>-324508.32</v>
          </cell>
          <cell r="U86">
            <v>121</v>
          </cell>
          <cell r="V86">
            <v>24431.82</v>
          </cell>
          <cell r="X86">
            <v>92</v>
          </cell>
          <cell r="Y86">
            <v>-62086</v>
          </cell>
          <cell r="BE86">
            <v>94</v>
          </cell>
          <cell r="BF86">
            <v>976.7031006000002</v>
          </cell>
          <cell r="CF86">
            <v>90</v>
          </cell>
          <cell r="CG86" t="str">
            <v>N</v>
          </cell>
        </row>
        <row r="87">
          <cell r="C87">
            <v>94</v>
          </cell>
          <cell r="D87">
            <v>11634.19</v>
          </cell>
          <cell r="I87">
            <v>94</v>
          </cell>
          <cell r="J87">
            <v>7099.3</v>
          </cell>
          <cell r="R87">
            <v>109</v>
          </cell>
          <cell r="S87">
            <v>-88173.62</v>
          </cell>
          <cell r="U87">
            <v>122</v>
          </cell>
          <cell r="V87">
            <v>47017.13</v>
          </cell>
          <cell r="X87">
            <v>93</v>
          </cell>
          <cell r="Y87">
            <v>37244</v>
          </cell>
          <cell r="BE87">
            <v>101</v>
          </cell>
          <cell r="BF87">
            <v>105625.41562209999</v>
          </cell>
          <cell r="CF87">
            <v>91</v>
          </cell>
          <cell r="CG87" t="str">
            <v>Y</v>
          </cell>
        </row>
        <row r="88">
          <cell r="C88">
            <v>101</v>
          </cell>
          <cell r="D88">
            <v>38755270.740000002</v>
          </cell>
          <cell r="I88">
            <v>101</v>
          </cell>
          <cell r="J88">
            <v>-19234060.050000001</v>
          </cell>
          <cell r="R88">
            <v>120</v>
          </cell>
          <cell r="S88">
            <v>-6636518.1299999999</v>
          </cell>
          <cell r="U88">
            <v>123</v>
          </cell>
          <cell r="V88">
            <v>26600.78</v>
          </cell>
          <cell r="X88">
            <v>94</v>
          </cell>
          <cell r="Y88">
            <v>-10</v>
          </cell>
          <cell r="BE88">
            <v>103</v>
          </cell>
          <cell r="BF88">
            <v>7098.6270731000013</v>
          </cell>
          <cell r="CF88">
            <v>92</v>
          </cell>
          <cell r="CG88" t="str">
            <v>Y</v>
          </cell>
        </row>
        <row r="89">
          <cell r="C89">
            <v>103</v>
          </cell>
          <cell r="D89">
            <v>2570856.2000000002</v>
          </cell>
          <cell r="I89">
            <v>103</v>
          </cell>
          <cell r="J89">
            <v>-833588.68</v>
          </cell>
          <cell r="R89">
            <v>121</v>
          </cell>
          <cell r="S89">
            <v>-18961.72</v>
          </cell>
          <cell r="U89">
            <v>133</v>
          </cell>
          <cell r="V89">
            <v>5167.32</v>
          </cell>
          <cell r="X89">
            <v>101</v>
          </cell>
          <cell r="Y89">
            <v>-47656</v>
          </cell>
          <cell r="BE89">
            <v>104</v>
          </cell>
          <cell r="BF89">
            <v>2270.6207198999982</v>
          </cell>
          <cell r="CF89">
            <v>93</v>
          </cell>
          <cell r="CG89" t="str">
            <v>Y</v>
          </cell>
        </row>
        <row r="90">
          <cell r="C90">
            <v>104</v>
          </cell>
          <cell r="D90">
            <v>716119.17</v>
          </cell>
          <cell r="I90">
            <v>104</v>
          </cell>
          <cell r="J90">
            <v>-329726.15999999997</v>
          </cell>
          <cell r="R90">
            <v>122</v>
          </cell>
          <cell r="S90">
            <v>-280640.56</v>
          </cell>
          <cell r="U90">
            <v>135</v>
          </cell>
          <cell r="V90">
            <v>16920.04</v>
          </cell>
          <cell r="X90">
            <v>103</v>
          </cell>
          <cell r="Y90">
            <v>84835</v>
          </cell>
          <cell r="BE90">
            <v>105</v>
          </cell>
          <cell r="BF90">
            <v>26108.754381600014</v>
          </cell>
          <cell r="CF90">
            <v>94</v>
          </cell>
          <cell r="CG90" t="str">
            <v>Y</v>
          </cell>
        </row>
        <row r="91">
          <cell r="C91">
            <v>105</v>
          </cell>
          <cell r="D91">
            <v>2830210.65</v>
          </cell>
          <cell r="I91">
            <v>105</v>
          </cell>
          <cell r="J91">
            <v>-1539261.59</v>
          </cell>
          <cell r="R91">
            <v>123</v>
          </cell>
          <cell r="S91">
            <v>-409933.66</v>
          </cell>
          <cell r="U91">
            <v>140</v>
          </cell>
          <cell r="V91">
            <v>28890.45</v>
          </cell>
          <cell r="X91">
            <v>104</v>
          </cell>
          <cell r="Y91">
            <v>-51305</v>
          </cell>
          <cell r="BE91">
            <v>106</v>
          </cell>
          <cell r="BF91">
            <v>8369.7166496000027</v>
          </cell>
          <cell r="CF91">
            <v>101</v>
          </cell>
          <cell r="CG91" t="str">
            <v>Y</v>
          </cell>
        </row>
        <row r="92">
          <cell r="C92">
            <v>106</v>
          </cell>
          <cell r="D92">
            <v>2178170.15</v>
          </cell>
          <cell r="I92">
            <v>106</v>
          </cell>
          <cell r="J92">
            <v>-538214.98</v>
          </cell>
          <cell r="R92">
            <v>135</v>
          </cell>
          <cell r="S92">
            <v>-2427089.38</v>
          </cell>
          <cell r="U92">
            <v>150</v>
          </cell>
          <cell r="V92">
            <v>53193.120000000003</v>
          </cell>
          <cell r="X92">
            <v>105</v>
          </cell>
          <cell r="Y92">
            <v>-71259</v>
          </cell>
          <cell r="BE92">
            <v>107</v>
          </cell>
          <cell r="BF92">
            <v>13318.277416699999</v>
          </cell>
          <cell r="CF92">
            <v>103</v>
          </cell>
          <cell r="CG92" t="str">
            <v>N</v>
          </cell>
        </row>
        <row r="93">
          <cell r="C93">
            <v>107</v>
          </cell>
          <cell r="D93">
            <v>4550461.16</v>
          </cell>
          <cell r="I93">
            <v>107</v>
          </cell>
          <cell r="J93">
            <v>-1436091.03</v>
          </cell>
          <cell r="R93">
            <v>140</v>
          </cell>
          <cell r="S93">
            <v>-13532276.01</v>
          </cell>
          <cell r="U93">
            <v>151</v>
          </cell>
          <cell r="V93">
            <v>0</v>
          </cell>
          <cell r="X93">
            <v>106</v>
          </cell>
          <cell r="Y93">
            <v>-118946</v>
          </cell>
          <cell r="BE93">
            <v>108</v>
          </cell>
          <cell r="BF93">
            <v>2207.0997682999996</v>
          </cell>
          <cell r="CF93">
            <v>104</v>
          </cell>
          <cell r="CG93" t="str">
            <v>Y</v>
          </cell>
        </row>
        <row r="94">
          <cell r="C94">
            <v>108</v>
          </cell>
          <cell r="D94">
            <v>3448405.55</v>
          </cell>
          <cell r="I94">
            <v>108</v>
          </cell>
          <cell r="J94">
            <v>-1524294.43</v>
          </cell>
          <cell r="R94">
            <v>150</v>
          </cell>
          <cell r="S94">
            <v>-3242.27</v>
          </cell>
          <cell r="U94">
            <v>160</v>
          </cell>
          <cell r="V94">
            <v>249269.69</v>
          </cell>
          <cell r="X94">
            <v>107</v>
          </cell>
          <cell r="Y94">
            <v>-31625</v>
          </cell>
          <cell r="BE94">
            <v>109</v>
          </cell>
          <cell r="BF94">
            <v>2349.3481518000003</v>
          </cell>
          <cell r="CF94">
            <v>105</v>
          </cell>
          <cell r="CG94" t="str">
            <v>N</v>
          </cell>
        </row>
        <row r="95">
          <cell r="C95">
            <v>109</v>
          </cell>
          <cell r="D95">
            <v>1864421.95</v>
          </cell>
          <cell r="I95">
            <v>109</v>
          </cell>
          <cell r="J95">
            <v>-794791.98</v>
          </cell>
          <cell r="R95">
            <v>151</v>
          </cell>
          <cell r="S95">
            <v>-392975.69</v>
          </cell>
          <cell r="X95">
            <v>108</v>
          </cell>
          <cell r="Y95">
            <v>-24687</v>
          </cell>
          <cell r="BE95">
            <v>120</v>
          </cell>
          <cell r="BF95">
            <v>19795.060191700009</v>
          </cell>
          <cell r="CF95">
            <v>106</v>
          </cell>
          <cell r="CG95" t="str">
            <v>N</v>
          </cell>
        </row>
        <row r="96">
          <cell r="C96">
            <v>120</v>
          </cell>
          <cell r="D96">
            <v>9833724.2599999998</v>
          </cell>
          <cell r="I96">
            <v>120</v>
          </cell>
          <cell r="J96">
            <v>-1744987.04</v>
          </cell>
          <cell r="R96">
            <v>160</v>
          </cell>
          <cell r="S96">
            <v>-76251.429999999993</v>
          </cell>
          <cell r="X96">
            <v>109</v>
          </cell>
          <cell r="Y96">
            <v>-79441</v>
          </cell>
          <cell r="BE96">
            <v>121</v>
          </cell>
          <cell r="BF96">
            <v>1634.3137754000006</v>
          </cell>
          <cell r="CF96">
            <v>107</v>
          </cell>
          <cell r="CG96" t="str">
            <v>N</v>
          </cell>
        </row>
        <row r="97">
          <cell r="C97">
            <v>121</v>
          </cell>
          <cell r="D97">
            <v>461430.26</v>
          </cell>
          <cell r="I97">
            <v>121</v>
          </cell>
          <cell r="J97">
            <v>-310966.19</v>
          </cell>
          <cell r="R97">
            <v>165</v>
          </cell>
          <cell r="S97">
            <v>-46098.14</v>
          </cell>
          <cell r="X97">
            <v>120</v>
          </cell>
          <cell r="Y97">
            <v>-100024</v>
          </cell>
          <cell r="BE97">
            <v>122</v>
          </cell>
          <cell r="BF97">
            <v>10397.667584499997</v>
          </cell>
          <cell r="CF97">
            <v>108</v>
          </cell>
          <cell r="CG97" t="str">
            <v>N</v>
          </cell>
        </row>
        <row r="98">
          <cell r="C98">
            <v>122</v>
          </cell>
          <cell r="D98">
            <v>3989333.29</v>
          </cell>
          <cell r="I98">
            <v>122</v>
          </cell>
          <cell r="J98">
            <v>-888980.55</v>
          </cell>
          <cell r="X98">
            <v>121</v>
          </cell>
          <cell r="Y98">
            <v>-26823</v>
          </cell>
          <cell r="BE98">
            <v>123</v>
          </cell>
          <cell r="BF98">
            <v>1379.4861351</v>
          </cell>
          <cell r="CF98">
            <v>109</v>
          </cell>
          <cell r="CG98" t="str">
            <v>Y</v>
          </cell>
        </row>
        <row r="99">
          <cell r="C99">
            <v>123</v>
          </cell>
          <cell r="D99">
            <v>546039.87</v>
          </cell>
          <cell r="I99">
            <v>123</v>
          </cell>
          <cell r="J99">
            <v>-62611.56</v>
          </cell>
          <cell r="X99">
            <v>122</v>
          </cell>
          <cell r="Y99">
            <v>-181561</v>
          </cell>
          <cell r="BE99">
            <v>133</v>
          </cell>
          <cell r="BF99">
            <v>4597.5310681999963</v>
          </cell>
          <cell r="CF99">
            <v>120</v>
          </cell>
          <cell r="CG99" t="str">
            <v>N</v>
          </cell>
        </row>
        <row r="100">
          <cell r="C100">
            <v>133</v>
          </cell>
          <cell r="D100">
            <v>2356116.27</v>
          </cell>
          <cell r="I100">
            <v>133</v>
          </cell>
          <cell r="J100">
            <v>-373811.89</v>
          </cell>
          <cell r="X100">
            <v>123</v>
          </cell>
          <cell r="Y100">
            <v>-27383</v>
          </cell>
          <cell r="BE100">
            <v>135</v>
          </cell>
          <cell r="BF100">
            <v>60878.416684899996</v>
          </cell>
          <cell r="CF100">
            <v>121</v>
          </cell>
          <cell r="CG100" t="str">
            <v>N</v>
          </cell>
        </row>
        <row r="101">
          <cell r="C101">
            <v>135</v>
          </cell>
          <cell r="D101">
            <v>10390962.67</v>
          </cell>
          <cell r="I101">
            <v>135</v>
          </cell>
          <cell r="J101">
            <v>-3805428.59</v>
          </cell>
          <cell r="X101">
            <v>133</v>
          </cell>
          <cell r="Y101">
            <v>-43217</v>
          </cell>
          <cell r="BE101">
            <v>140</v>
          </cell>
          <cell r="BF101">
            <v>55868.066294499993</v>
          </cell>
          <cell r="CF101">
            <v>122</v>
          </cell>
          <cell r="CG101" t="str">
            <v>Y</v>
          </cell>
        </row>
        <row r="102">
          <cell r="C102">
            <v>140</v>
          </cell>
          <cell r="D102">
            <v>26677223.27</v>
          </cell>
          <cell r="I102">
            <v>140</v>
          </cell>
          <cell r="J102">
            <v>-10111066.41</v>
          </cell>
          <cell r="X102">
            <v>135</v>
          </cell>
          <cell r="Y102">
            <v>-504503</v>
          </cell>
          <cell r="BE102">
            <v>150</v>
          </cell>
          <cell r="BF102">
            <v>5697.056729099997</v>
          </cell>
          <cell r="CF102">
            <v>123</v>
          </cell>
          <cell r="CG102" t="str">
            <v>N</v>
          </cell>
        </row>
        <row r="103">
          <cell r="C103">
            <v>150</v>
          </cell>
          <cell r="D103">
            <v>911439.58</v>
          </cell>
          <cell r="I103">
            <v>150</v>
          </cell>
          <cell r="J103">
            <v>-225628.1</v>
          </cell>
          <cell r="X103">
            <v>140</v>
          </cell>
          <cell r="Y103">
            <v>527767</v>
          </cell>
          <cell r="BE103">
            <v>151</v>
          </cell>
          <cell r="BF103">
            <v>12084.868768700004</v>
          </cell>
          <cell r="CF103">
            <v>133</v>
          </cell>
          <cell r="CG103" t="str">
            <v>Y</v>
          </cell>
        </row>
        <row r="104">
          <cell r="C104">
            <v>151</v>
          </cell>
          <cell r="D104">
            <v>1232028.31</v>
          </cell>
          <cell r="I104">
            <v>151</v>
          </cell>
          <cell r="J104">
            <v>-283063.76</v>
          </cell>
          <cell r="X104">
            <v>150</v>
          </cell>
          <cell r="Y104">
            <v>-146625</v>
          </cell>
          <cell r="BE104">
            <v>160</v>
          </cell>
          <cell r="BF104">
            <v>39447.98193400001</v>
          </cell>
          <cell r="CF104">
            <v>135</v>
          </cell>
          <cell r="CG104" t="str">
            <v>Y</v>
          </cell>
        </row>
        <row r="105">
          <cell r="C105">
            <v>160</v>
          </cell>
          <cell r="D105">
            <v>7692277.9299999997</v>
          </cell>
          <cell r="I105">
            <v>160</v>
          </cell>
          <cell r="J105">
            <v>-3194558</v>
          </cell>
          <cell r="X105">
            <v>151</v>
          </cell>
          <cell r="Y105">
            <v>-114843</v>
          </cell>
          <cell r="BE105">
            <v>165</v>
          </cell>
          <cell r="BF105">
            <v>15260.306241200004</v>
          </cell>
          <cell r="CF105">
            <v>140</v>
          </cell>
          <cell r="CG105" t="str">
            <v>N</v>
          </cell>
        </row>
        <row r="106">
          <cell r="C106">
            <v>165</v>
          </cell>
          <cell r="D106">
            <v>1994603.87</v>
          </cell>
          <cell r="I106">
            <v>165</v>
          </cell>
          <cell r="J106">
            <v>-121322.2</v>
          </cell>
          <cell r="X106">
            <v>160</v>
          </cell>
          <cell r="Y106">
            <v>-358150</v>
          </cell>
          <cell r="CF106">
            <v>150</v>
          </cell>
          <cell r="CG106" t="str">
            <v>Y</v>
          </cell>
        </row>
        <row r="107">
          <cell r="X107">
            <v>165</v>
          </cell>
          <cell r="Y107">
            <v>-160563</v>
          </cell>
          <cell r="CF107">
            <v>151</v>
          </cell>
          <cell r="CG107" t="str">
            <v>N</v>
          </cell>
        </row>
        <row r="108">
          <cell r="CF108">
            <v>160</v>
          </cell>
          <cell r="CG108" t="str">
            <v>Y</v>
          </cell>
        </row>
        <row r="109">
          <cell r="CF109">
            <v>165</v>
          </cell>
          <cell r="CG109" t="str">
            <v>Y</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oad File"/>
      <sheetName val="start&gt;&gt;"/>
      <sheetName val="700"/>
      <sheetName val="800"/>
      <sheetName val="803"/>
      <sheetName val="data&gt;&gt;"/>
      <sheetName val="Account Balances"/>
      <sheetName val="2018 Budget"/>
      <sheetName val="CO"/>
      <sheetName val="TTM Actuals"/>
      <sheetName val="2015-2018 GL Extract"/>
      <sheetName val="O&amp;M Templates&gt;&gt;"/>
      <sheetName val="700 - PRESIDENT CC"/>
      <sheetName val="800 - MWR CC"/>
      <sheetName val="803 - MAR CC"/>
      <sheetName val="Salary Load"/>
      <sheetName val="700 Fuel"/>
      <sheetName val="700 Fuel_16"/>
      <sheetName val="wp-q-Rent"/>
      <sheetName val="Perry Brown _ Education Plan"/>
      <sheetName val="Load SS Pushdowns"/>
    </sheetNames>
    <sheetDataSet>
      <sheetData sheetId="0">
        <row r="11">
          <cell r="C11" t="str">
            <v>O&amp;M Template</v>
          </cell>
        </row>
        <row r="12">
          <cell r="C12">
            <v>43365</v>
          </cell>
        </row>
        <row r="13">
          <cell r="C13">
            <v>43281</v>
          </cell>
        </row>
        <row r="16">
          <cell r="C16" t="str">
            <v>PRESIDENT-MIDWEST/MID ATLANTIC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oad File"/>
      <sheetName val="Chart"/>
      <sheetName val="STATE&gt;&gt;"/>
      <sheetName val="MAR"/>
      <sheetName val="MD"/>
      <sheetName val="NJ"/>
      <sheetName val="PA"/>
      <sheetName val="VA"/>
      <sheetName val="State Comparison"/>
      <sheetName val="start&gt;&gt;"/>
      <sheetName val="286"/>
      <sheetName val="287"/>
      <sheetName val="288"/>
      <sheetName val="856"/>
      <sheetName val="315"/>
      <sheetName val="316"/>
      <sheetName val="317"/>
      <sheetName val="319"/>
      <sheetName val="858"/>
      <sheetName val="300"/>
      <sheetName val="857"/>
      <sheetName val="332"/>
      <sheetName val="333"/>
      <sheetName val="859"/>
      <sheetName val="Company Comparison"/>
      <sheetName val="data&gt;&gt;"/>
      <sheetName val="Account Balances"/>
      <sheetName val="2019 Budget"/>
      <sheetName val="CO"/>
      <sheetName val="TTM Actuals"/>
      <sheetName val="Forecast"/>
      <sheetName val="O&amp;M FCST FILES&gt;&gt;"/>
      <sheetName val="RC Amortization"/>
      <sheetName val="Meter Reading"/>
      <sheetName val="Fuel Expense"/>
      <sheetName val="Def Maint Exp Schedule"/>
      <sheetName val="Preventative Maintenance"/>
      <sheetName val="Bad Debt Schedule"/>
      <sheetName val="Purch W-WW Load"/>
      <sheetName val="MAR Salaries"/>
      <sheetName val="Misc Reg"/>
      <sheetName val="CS Print"/>
      <sheetName val="MAR Captime"/>
      <sheetName val="Uniforms"/>
      <sheetName val="Chemicals Load"/>
      <sheetName val="Electric Load"/>
      <sheetName val="6025 FCST"/>
      <sheetName val="MAR ROY Reforecast&gt;&gt;"/>
      <sheetName val="2019 Re-Forecast"/>
      <sheetName val="2018 Re-Forecast"/>
      <sheetName val="2017 Re-Forecast"/>
      <sheetName val="2016 Re-Forecast "/>
      <sheetName val="2015 Re-Forecast"/>
      <sheetName val="2014 Re-Forecast"/>
      <sheetName val="Approved MAR O&amp;M"/>
      <sheetName val="O&amp;M Comparison"/>
      <sheetName val="MD Comparison"/>
      <sheetName val="NJ Comparison"/>
      <sheetName val="PA Comparison"/>
      <sheetName val="VA Comparison"/>
      <sheetName val="Load SS Pushdowns"/>
      <sheetName val="Presentation&gt;&gt;"/>
      <sheetName val="Assumptions"/>
      <sheetName val="2019 F vs 2020 B"/>
      <sheetName val="2020 B vs Prior"/>
      <sheetName val="2021 B vs Prior"/>
      <sheetName val="2022 B vs Prior"/>
      <sheetName val="O&amp;M Core Business"/>
      <sheetName val="O&amp;M Core Business (Tamiment)"/>
      <sheetName val="Cap Ex"/>
      <sheetName val="FCST"/>
      <sheetName val="Prior Year Template"/>
      <sheetName val="Prior v Proposed 20v20"/>
      <sheetName val="Prior v Proposed 21v21"/>
      <sheetName val="Prior v Proposed Pivot"/>
    </sheetNames>
    <sheetDataSet>
      <sheetData sheetId="0">
        <row r="11">
          <cell r="C11" t="str">
            <v>O&amp;M Template</v>
          </cell>
        </row>
        <row r="12">
          <cell r="C12">
            <v>43734</v>
          </cell>
        </row>
        <row r="13">
          <cell r="C13">
            <v>43646</v>
          </cell>
        </row>
        <row r="14">
          <cell r="C14">
            <v>43647</v>
          </cell>
        </row>
        <row r="16">
          <cell r="C16" t="str">
            <v>PRESIDENT-MIDWEST/MID ATLANTIC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 Format Filing &gt;&gt;"/>
      <sheetName val="Title"/>
      <sheetName val="Table of Contents 1"/>
      <sheetName val="1-7"/>
      <sheetName val="1-8"/>
      <sheetName val="1-9"/>
      <sheetName val="1-10"/>
      <sheetName val="1-11"/>
      <sheetName val="1-12"/>
      <sheetName val="1-13"/>
      <sheetName val="1-14"/>
      <sheetName val="1-15"/>
      <sheetName val="1-16"/>
      <sheetName val="1-17"/>
      <sheetName val="1-18"/>
      <sheetName val="1-19"/>
      <sheetName val="1-20"/>
      <sheetName val="Table of Contents 2"/>
      <sheetName val="Sch.D - Rev 12.2015"/>
      <sheetName val="Sch.D - Rev 12.2016"/>
      <sheetName val="Sch.D - Rev 12.2017"/>
      <sheetName val="Sch.E - Proposed Rates"/>
      <sheetName val="wp-a-bd"/>
      <sheetName val="Depreciation Expense"/>
      <sheetName val="wp - r7 w"/>
      <sheetName val="wp - r7 s"/>
      <sheetName val="wp-v-PAA"/>
      <sheetName val="wp-e"/>
      <sheetName val="wp-g"/>
      <sheetName val="Salary Expense"/>
      <sheetName val="wp-d-rc.exp"/>
      <sheetName val="Net Plant In Service"/>
      <sheetName val="wp-p1 Plant"/>
      <sheetName val="wp-p2 Allocation of Vehicles"/>
      <sheetName val="wp-p3 Allocation of Computers"/>
      <sheetName val="wp-i-wc"/>
      <sheetName val="wp.h"/>
      <sheetName val="Filing Template&gt;&gt;"/>
      <sheetName val="TOC"/>
      <sheetName val="Input Schedule"/>
      <sheetName val="Sch.A-B.S"/>
      <sheetName val="Sch.B-I.S"/>
      <sheetName val="Sch.C-R.B"/>
      <sheetName val="Sch.F - Average Bills"/>
      <sheetName val="Bad Debt&gt;&gt;"/>
      <sheetName val="RC Expense&gt;&gt;"/>
      <sheetName val="2013 PE RC 5100045"/>
      <sheetName val="CIAC&gt;&gt;"/>
      <sheetName val="wp-j-CIAC"/>
      <sheetName val="TOTI&gt;&gt;"/>
      <sheetName val="Utility Commission Tax"/>
      <sheetName val="Income Taxes&gt;&gt;"/>
      <sheetName val="Cap Structure&gt;&gt;"/>
      <sheetName val="Recommended Cap Structure"/>
      <sheetName val="Working Capital&gt;&gt;"/>
      <sheetName val="UPIS&gt;&gt;"/>
      <sheetName val="0116-1217 Capital FCST"/>
      <sheetName val="Vehicles&gt;&gt;"/>
      <sheetName val="Vehicle Depreciation Schedule"/>
      <sheetName val="Vehicle Assets"/>
      <sheetName val="CM Vehicle"/>
      <sheetName val="Computers&gt;&gt;"/>
      <sheetName val="Computer Depreciation Schedule"/>
      <sheetName val="Computer Assets"/>
      <sheetName val="Depreciation&gt;&gt;"/>
      <sheetName val="Depr Rates"/>
      <sheetName val="PAA&gt;&gt;"/>
      <sheetName val="Def Maint&gt;&gt;"/>
      <sheetName val="wp - u1 Def Charges Summary"/>
      <sheetName val="ADIT&gt;&gt;"/>
      <sheetName val="ADIT Proration"/>
      <sheetName val="ADIT Projection&gt;&gt;"/>
      <sheetName val="758"/>
      <sheetName val="315"/>
      <sheetName val="316"/>
      <sheetName val="317"/>
      <sheetName val="1215 PP&amp;E Additions"/>
      <sheetName val="1215 D&amp;A Expense"/>
      <sheetName val="Pro Forma Present"/>
      <sheetName val="Plant in Service (WW) COSS"/>
      <sheetName val="TB&gt;&gt;"/>
      <sheetName val="TTM TB 1215"/>
      <sheetName val="Linked TTM 1215"/>
      <sheetName val="Linked TTM 1216 FCST"/>
      <sheetName val="Linked TTM 1217 FCST"/>
      <sheetName val="Forecast&gt;&gt;"/>
      <sheetName val="2016 Expense FCST"/>
      <sheetName val="2017 Expense FCST"/>
      <sheetName val="Revenue&gt;&gt;"/>
      <sheetName val="Hydrant Surcharge Adj&gt;&gt;"/>
      <sheetName val="wp-k-FIRE PROTECT Adjust"/>
      <sheetName val="Regression&gt;&gt;"/>
      <sheetName val="wp-l-Usage Adjust"/>
      <sheetName val="Builds&gt;&gt;"/>
      <sheetName val="Consumption 12.2015"/>
      <sheetName val="Consumption 12.2016"/>
      <sheetName val="Consumption 12.2017"/>
      <sheetName val="Rates"/>
      <sheetName val="Monthly Consumption"/>
      <sheetName val="315 FIRE"/>
      <sheetName val="AUX&gt;&gt;"/>
      <sheetName val="ERC 12-2015"/>
      <sheetName val="CC&amp;B Active ERC 12-2015"/>
      <sheetName val="ERC Growth Projections"/>
      <sheetName val="NARUC ACCs "/>
      <sheetName val="JDE 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C4" t="str">
            <v>Penn Estates Utilities, Inc.</v>
          </cell>
        </row>
        <row r="8">
          <cell r="C8">
            <v>42369</v>
          </cell>
        </row>
        <row r="10">
          <cell r="C10">
            <v>43100</v>
          </cell>
        </row>
        <row r="13">
          <cell r="C13">
            <v>1645</v>
          </cell>
          <cell r="D13">
            <v>0.50060864272671945</v>
          </cell>
        </row>
        <row r="14">
          <cell r="C14">
            <v>1641</v>
          </cell>
          <cell r="D14">
            <v>0.4993913572732806</v>
          </cell>
        </row>
        <row r="15">
          <cell r="C15">
            <v>3286</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838">
          <cell r="D838" t="str">
            <v>CUSTOMERS</v>
          </cell>
          <cell r="E838">
            <v>1645</v>
          </cell>
          <cell r="F838">
            <v>1641</v>
          </cell>
          <cell r="G838">
            <v>3286</v>
          </cell>
          <cell r="H838">
            <v>0.50060864272671945</v>
          </cell>
          <cell r="I838">
            <v>0.4993913572732806</v>
          </cell>
          <cell r="J838">
            <v>1</v>
          </cell>
        </row>
        <row r="839">
          <cell r="D839" t="str">
            <v>REVENUES</v>
          </cell>
          <cell r="E839">
            <v>-607425.03870359098</v>
          </cell>
          <cell r="F839">
            <v>-904056.37129640917</v>
          </cell>
          <cell r="G839">
            <v>-1511481.4100000001</v>
          </cell>
          <cell r="H839">
            <v>0.40187397257078467</v>
          </cell>
          <cell r="I839">
            <v>0.59812602742921539</v>
          </cell>
          <cell r="J839">
            <v>1</v>
          </cell>
        </row>
        <row r="840">
          <cell r="D840" t="str">
            <v>PLANT IN SERVICE</v>
          </cell>
          <cell r="E840">
            <v>4971314.4668837506</v>
          </cell>
          <cell r="F840">
            <v>6855227.2731162496</v>
          </cell>
          <cell r="G840">
            <v>11826541.74</v>
          </cell>
          <cell r="H840">
            <v>0.42035233766348257</v>
          </cell>
          <cell r="I840">
            <v>0.57964766233651743</v>
          </cell>
          <cell r="J840">
            <v>1</v>
          </cell>
        </row>
        <row r="841">
          <cell r="D841" t="str">
            <v>NET PLANT</v>
          </cell>
          <cell r="E841">
            <v>3211280.9868411454</v>
          </cell>
          <cell r="F841">
            <v>4057975.2931588534</v>
          </cell>
          <cell r="G841">
            <v>7269256.2799999993</v>
          </cell>
          <cell r="H841">
            <v>0.44176197167190062</v>
          </cell>
          <cell r="I841">
            <v>0.55823802832809932</v>
          </cell>
          <cell r="J841">
            <v>1</v>
          </cell>
        </row>
        <row r="842">
          <cell r="D842" t="str">
            <v>DEFERRED MAINTENANCE</v>
          </cell>
          <cell r="E842">
            <v>32927.298189287889</v>
          </cell>
          <cell r="F842">
            <v>32847.231810712139</v>
          </cell>
          <cell r="G842">
            <v>65774.530000000028</v>
          </cell>
          <cell r="H842">
            <v>0.50060864272671923</v>
          </cell>
          <cell r="I842">
            <v>0.49939135727328077</v>
          </cell>
          <cell r="J842">
            <v>1</v>
          </cell>
        </row>
        <row r="843">
          <cell r="D843" t="str">
            <v>CIAC</v>
          </cell>
          <cell r="E843">
            <v>0</v>
          </cell>
          <cell r="F843">
            <v>0</v>
          </cell>
          <cell r="G843">
            <v>0</v>
          </cell>
          <cell r="H843">
            <v>0</v>
          </cell>
          <cell r="I843">
            <v>0</v>
          </cell>
          <cell r="J843">
            <v>0</v>
          </cell>
        </row>
        <row r="844">
          <cell r="D844" t="str">
            <v>RATE BASE</v>
          </cell>
          <cell r="E844">
            <v>2005730.3651630084</v>
          </cell>
          <cell r="F844">
            <v>2605515.1248369911</v>
          </cell>
          <cell r="G844">
            <v>4611245.4899999993</v>
          </cell>
          <cell r="H844">
            <v>0.43496499362540092</v>
          </cell>
          <cell r="I844">
            <v>0.56503500637459914</v>
          </cell>
          <cell r="J844">
            <v>1</v>
          </cell>
        </row>
        <row r="845">
          <cell r="D845"/>
          <cell r="E845"/>
          <cell r="F845"/>
          <cell r="G845"/>
          <cell r="H845"/>
          <cell r="I845"/>
          <cell r="J845"/>
        </row>
      </sheetData>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ruc (2)"/>
      <sheetName val="F1202"/>
      <sheetName val="Ebitda COA"/>
      <sheetName val="Gross Receipts Tax"/>
      <sheetName val="Input Schedule"/>
      <sheetName val="IL DP Default"/>
      <sheetName val="Illinois Depreciation"/>
      <sheetName val="JFG DP Study"/>
      <sheetName val="Consumption SQL"/>
      <sheetName val="Corp Info"/>
      <sheetName val="Lv 6 COA"/>
      <sheetName val="Lv 6 &amp; Lv 7 COA"/>
      <sheetName val="SQL"/>
      <sheetName val="Naruc"/>
      <sheetName val="Ledger"/>
      <sheetName val="IL CBA"/>
      <sheetName val="CP DP Rate"/>
      <sheetName val="Meter &amp; ERC"/>
      <sheetName val="Guaranteed Rev"/>
      <sheetName val="COA Break"/>
      <sheetName val="Meter Report"/>
      <sheetName val="Annual Report Tax"/>
      <sheetName val="Sal WB"/>
      <sheetName val="EBITDA"/>
      <sheetName val="Capex"/>
      <sheetName val="Match #1"/>
      <sheetName val="Match #2"/>
      <sheetName val="Index"/>
      <sheetName val="INDEX MATCH"/>
      <sheetName val="Exc Shortcut"/>
      <sheetName val="Sumf IF &amp; Sum IFS"/>
      <sheetName val="Handy Whitman"/>
      <sheetName val="Handy Whitman Obj"/>
      <sheetName val="USI Naruc"/>
      <sheetName val="Income Statement"/>
      <sheetName val="ERC Allocation"/>
      <sheetName val="Lv6 COA"/>
      <sheetName val="USI Retirement Process"/>
      <sheetName val="Depr Schedule"/>
      <sheetName val="WSC FS"/>
      <sheetName val="HWI Calculation"/>
      <sheetName val="CUII 2016 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6">
          <cell r="I36">
            <v>3</v>
          </cell>
        </row>
        <row r="37">
          <cell r="A37" t="str">
            <v>WenCaL</v>
          </cell>
          <cell r="B37" t="str">
            <v>Fightrr</v>
          </cell>
          <cell r="C37" t="str">
            <v>Commuta</v>
          </cell>
        </row>
        <row r="38">
          <cell r="A38" t="str">
            <v>Blend</v>
          </cell>
          <cell r="B38" t="str">
            <v>Kryptis</v>
          </cell>
          <cell r="C38" t="str">
            <v>Infic</v>
          </cell>
        </row>
        <row r="39">
          <cell r="A39" t="str">
            <v>Voltage</v>
          </cell>
          <cell r="B39" t="str">
            <v>Perino</v>
          </cell>
          <cell r="C39" t="str">
            <v>Accord</v>
          </cell>
        </row>
        <row r="40">
          <cell r="A40" t="str">
            <v>Inkly</v>
          </cell>
          <cell r="B40" t="str">
            <v>Five Labs</v>
          </cell>
          <cell r="C40" t="str">
            <v>Misty Wash</v>
          </cell>
        </row>
        <row r="41">
          <cell r="A41" t="str">
            <v>Sleops</v>
          </cell>
          <cell r="B41" t="str">
            <v>Twistrr</v>
          </cell>
          <cell r="C41" t="str">
            <v>Twenty20</v>
          </cell>
        </row>
        <row r="42">
          <cell r="A42" t="str">
            <v>Kind Ape</v>
          </cell>
          <cell r="B42" t="str">
            <v>Hackrr</v>
          </cell>
          <cell r="C42" t="str">
            <v>Tanox</v>
          </cell>
        </row>
        <row r="43">
          <cell r="A43" t="str">
            <v>Pet Feed</v>
          </cell>
          <cell r="B43" t="str">
            <v>Pes</v>
          </cell>
          <cell r="C43" t="str">
            <v>Minor Liar</v>
          </cell>
        </row>
        <row r="44">
          <cell r="A44" t="str">
            <v>Right App</v>
          </cell>
          <cell r="B44" t="str">
            <v>Baden</v>
          </cell>
          <cell r="C44" t="str">
            <v>Mosquit</v>
          </cell>
        </row>
        <row r="45">
          <cell r="A45" t="str">
            <v>Mirrrr</v>
          </cell>
          <cell r="B45" t="str">
            <v>Jellyfish</v>
          </cell>
          <cell r="C45" t="str">
            <v>Atmos</v>
          </cell>
        </row>
        <row r="46">
          <cell r="A46" t="str">
            <v>Halotot</v>
          </cell>
          <cell r="B46" t="str">
            <v>Aviatrr</v>
          </cell>
          <cell r="C46" t="str">
            <v>Scrap</v>
          </cell>
        </row>
        <row r="47">
          <cell r="A47" t="str">
            <v>Flowrrr</v>
          </cell>
          <cell r="B47" t="str">
            <v>deRamblr</v>
          </cell>
          <cell r="C47" t="str">
            <v>Motocyco</v>
          </cell>
        </row>
        <row r="48">
          <cell r="A48" t="str">
            <v>Silvrr</v>
          </cell>
          <cell r="B48" t="str">
            <v>Arcade</v>
          </cell>
          <cell r="C48" t="str">
            <v>Amplefio</v>
          </cell>
        </row>
        <row r="49">
          <cell r="A49" t="str">
            <v>Dasring</v>
          </cell>
          <cell r="B49"/>
          <cell r="C49" t="str">
            <v>Strex</v>
          </cell>
        </row>
        <row r="50">
          <cell r="A50" t="str">
            <v>Rehire</v>
          </cell>
          <cell r="B50"/>
          <cell r="C50"/>
        </row>
        <row r="51">
          <cell r="A51" t="str">
            <v>Didactic</v>
          </cell>
          <cell r="B51"/>
          <cell r="C51"/>
        </row>
      </sheetData>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rpt&gt;&gt;"/>
      <sheetName val="reg&gt;&gt;"/>
      <sheetName val="st&gt;&gt;"/>
      <sheetName val="co&gt;&gt;"/>
      <sheetName val="00101"/>
      <sheetName val="00102"/>
      <sheetName val="00103"/>
      <sheetName val="00104"/>
      <sheetName val="00105"/>
      <sheetName val="00110"/>
      <sheetName val="00111"/>
      <sheetName val="00112"/>
      <sheetName val="00113"/>
      <sheetName val="00114"/>
      <sheetName val="00116"/>
      <sheetName val="00117"/>
      <sheetName val="00118"/>
      <sheetName val="00119"/>
      <sheetName val="00120"/>
      <sheetName val="00121"/>
      <sheetName val="00122"/>
      <sheetName val="00123"/>
      <sheetName val="00124"/>
      <sheetName val="00125"/>
      <sheetName val="00126"/>
      <sheetName val="00127"/>
      <sheetName val="00128"/>
      <sheetName val="00129"/>
      <sheetName val="00130"/>
      <sheetName val="00131"/>
      <sheetName val="00132"/>
      <sheetName val="00133"/>
      <sheetName val="00134"/>
      <sheetName val="00150"/>
      <sheetName val="00151"/>
      <sheetName val="00152"/>
      <sheetName val="00180"/>
      <sheetName val="00181"/>
      <sheetName val="00182"/>
      <sheetName val="00183"/>
      <sheetName val="00187"/>
      <sheetName val="00188"/>
      <sheetName val="00189"/>
      <sheetName val="00190"/>
      <sheetName val="00191"/>
      <sheetName val="00192"/>
      <sheetName val="00220"/>
      <sheetName val="00241"/>
      <sheetName val="00242"/>
      <sheetName val="00243"/>
      <sheetName val="00244"/>
      <sheetName val="00245"/>
      <sheetName val="00246"/>
      <sheetName val="00247"/>
      <sheetName val="00248"/>
      <sheetName val="00249"/>
      <sheetName val="00250"/>
      <sheetName val="00251"/>
      <sheetName val="00252"/>
      <sheetName val="00253"/>
      <sheetName val="00254"/>
      <sheetName val="00255"/>
      <sheetName val="00256"/>
      <sheetName val="00257"/>
      <sheetName val="00258"/>
      <sheetName val="00259"/>
      <sheetName val="00260"/>
      <sheetName val="00261"/>
      <sheetName val="00262"/>
      <sheetName val="00263"/>
      <sheetName val="00286"/>
      <sheetName val="00287"/>
      <sheetName val="00288"/>
      <sheetName val="00300"/>
      <sheetName val="00315"/>
      <sheetName val="00316"/>
      <sheetName val="00317"/>
      <sheetName val="00332"/>
      <sheetName val="00333"/>
      <sheetName val="00345"/>
      <sheetName val="00356"/>
      <sheetName val="00357"/>
      <sheetName val="00385"/>
      <sheetName val="00386"/>
      <sheetName val="00400"/>
      <sheetName val="00401"/>
      <sheetName val="00402"/>
      <sheetName val="00403"/>
      <sheetName val="00406"/>
      <sheetName val="00425"/>
      <sheetName val="00450"/>
      <sheetName val="00451"/>
      <sheetName val="00452"/>
      <sheetName val="00453"/>
      <sheetName val="00800"/>
      <sheetName val="00801"/>
      <sheetName val="00802"/>
      <sheetName val="00804"/>
      <sheetName val="00805"/>
      <sheetName val="00806"/>
      <sheetName val="00850"/>
      <sheetName val="00851"/>
      <sheetName val="00853"/>
      <sheetName val="00854"/>
      <sheetName val="00855"/>
      <sheetName val="00856"/>
      <sheetName val="00857"/>
      <sheetName val="00858"/>
      <sheetName val="00859"/>
      <sheetName val="00860"/>
      <sheetName val="00861"/>
      <sheetName val="00863"/>
      <sheetName val="00864"/>
      <sheetName val="00865"/>
      <sheetName val="00866"/>
      <sheetName val="00900"/>
      <sheetName val="db&gt;&gt;"/>
      <sheetName val="dba-coinfo"/>
      <sheetName val="dbb-Historical"/>
      <sheetName val="dbc-Budget"/>
      <sheetName val="dbd-Forecast"/>
      <sheetName val="dbe-COA"/>
      <sheetName val="temp&gt;&gt;"/>
      <sheetName val="CoTemplate"/>
    </sheetNames>
    <sheetDataSet>
      <sheetData sheetId="0" refreshError="1">
        <row r="10">
          <cell r="C10">
            <v>40329</v>
          </cell>
        </row>
        <row r="11">
          <cell r="C11">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E50 JE Clear WSC"/>
      <sheetName val="SE50 JE WSC"/>
      <sheetName val="SE50 JE Benefits"/>
      <sheetName val="SE50 JE Sal &amp; PR Tax"/>
      <sheetName val="Summary by State"/>
      <sheetName val="Summary by Co"/>
      <sheetName val="Salary Alloc"/>
      <sheetName val="FICA Alloc"/>
      <sheetName val="FUT Alloc"/>
      <sheetName val="SUT Alloc"/>
      <sheetName val="Pension Alloc"/>
      <sheetName val="401k Alloc"/>
      <sheetName val="Health Alloc"/>
      <sheetName val="Other Alloc"/>
      <sheetName val="Cust Eq %"/>
      <sheetName val="Cust Eq Allocation"/>
      <sheetName val="Benefits Rates Input"/>
      <sheetName val="GL Detail"/>
      <sheetName val="Salary Input"/>
      <sheetName val="Employee Info Input"/>
      <sheetName val="Employee by Sub Input"/>
      <sheetName val="Cust Eq Input"/>
      <sheetName val="InvoiceBill Count Input"/>
      <sheetName val="Prior Allocations Input"/>
      <sheetName val="FORM.COS.SUB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rpt&gt;&gt;"/>
      <sheetName val="reg&gt;&gt;"/>
      <sheetName val="st&gt;&gt;"/>
      <sheetName val="co&gt;&gt;"/>
      <sheetName val="00101"/>
      <sheetName val="00102"/>
      <sheetName val="00103"/>
      <sheetName val="00104"/>
      <sheetName val="00105"/>
      <sheetName val="00110"/>
      <sheetName val="00111"/>
      <sheetName val="00112"/>
      <sheetName val="00113"/>
      <sheetName val="00114"/>
      <sheetName val="00116"/>
      <sheetName val="00117"/>
      <sheetName val="00118"/>
      <sheetName val="00119"/>
      <sheetName val="00120"/>
      <sheetName val="00121"/>
      <sheetName val="00122"/>
      <sheetName val="00123"/>
      <sheetName val="00124"/>
      <sheetName val="00125"/>
      <sheetName val="00126"/>
      <sheetName val="00127"/>
      <sheetName val="00128"/>
      <sheetName val="00129"/>
      <sheetName val="00130"/>
      <sheetName val="00131"/>
      <sheetName val="00132"/>
      <sheetName val="00133"/>
      <sheetName val="00134"/>
      <sheetName val="00150"/>
      <sheetName val="00151"/>
      <sheetName val="00152"/>
      <sheetName val="00180"/>
      <sheetName val="00181"/>
      <sheetName val="00182"/>
      <sheetName val="00183"/>
      <sheetName val="00187"/>
      <sheetName val="00188"/>
      <sheetName val="00189"/>
      <sheetName val="00190"/>
      <sheetName val="00191"/>
      <sheetName val="00192"/>
      <sheetName val="00220"/>
      <sheetName val="00241"/>
      <sheetName val="00242"/>
      <sheetName val="00243"/>
      <sheetName val="00244"/>
      <sheetName val="00245"/>
      <sheetName val="00246"/>
      <sheetName val="00247"/>
      <sheetName val="00248"/>
      <sheetName val="00249"/>
      <sheetName val="00250"/>
      <sheetName val="00251"/>
      <sheetName val="00252"/>
      <sheetName val="00253"/>
      <sheetName val="00254"/>
      <sheetName val="00255"/>
      <sheetName val="00256"/>
      <sheetName val="00257"/>
      <sheetName val="00258"/>
      <sheetName val="00259"/>
      <sheetName val="00260"/>
      <sheetName val="00261"/>
      <sheetName val="00262"/>
      <sheetName val="00263"/>
      <sheetName val="00286"/>
      <sheetName val="00287"/>
      <sheetName val="00288"/>
      <sheetName val="00300"/>
      <sheetName val="00315"/>
      <sheetName val="00316"/>
      <sheetName val="00317"/>
      <sheetName val="00332"/>
      <sheetName val="00333"/>
      <sheetName val="00345"/>
      <sheetName val="00356"/>
      <sheetName val="00357"/>
      <sheetName val="00385"/>
      <sheetName val="00386"/>
      <sheetName val="00400"/>
      <sheetName val="00401"/>
      <sheetName val="00402"/>
      <sheetName val="00403"/>
      <sheetName val="00406"/>
      <sheetName val="00425"/>
      <sheetName val="00450"/>
      <sheetName val="00451"/>
      <sheetName val="00452"/>
      <sheetName val="00453"/>
      <sheetName val="00800"/>
      <sheetName val="00801"/>
      <sheetName val="00802"/>
      <sheetName val="00804"/>
      <sheetName val="00805"/>
      <sheetName val="00806"/>
      <sheetName val="00850"/>
      <sheetName val="00851"/>
      <sheetName val="00853"/>
      <sheetName val="00854"/>
      <sheetName val="00855"/>
      <sheetName val="00856"/>
      <sheetName val="00857"/>
      <sheetName val="00858"/>
      <sheetName val="00859"/>
      <sheetName val="00860"/>
      <sheetName val="00861"/>
      <sheetName val="00863"/>
      <sheetName val="00864"/>
      <sheetName val="00865"/>
      <sheetName val="00866"/>
      <sheetName val="00900"/>
      <sheetName val="db&gt;&gt;"/>
      <sheetName val="dba-coinfo"/>
      <sheetName val="dbb-Historical"/>
      <sheetName val="dbc-Budget"/>
      <sheetName val="dbd-Forecast"/>
      <sheetName val="dbe-COA"/>
      <sheetName val="temp&gt;&gt;"/>
      <sheetName val="CoTemplate"/>
    </sheetNames>
    <sheetDataSet>
      <sheetData sheetId="0" refreshError="1">
        <row r="10">
          <cell r="C10">
            <v>40329</v>
          </cell>
        </row>
        <row r="11">
          <cell r="C11">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M Summary (Sc 12 - p. 1)"/>
      <sheetName val="CAPM Backup (Sc 12 - p. 2)"/>
      <sheetName val="CAPM VL Appr Pot. (Sc 12 - WP)"/>
      <sheetName val="Sheet1"/>
      <sheetName val="Sheet2"/>
      <sheetName val="Sheet3"/>
    </sheetNames>
    <sheetDataSet>
      <sheetData sheetId="0"/>
      <sheetData sheetId="1">
        <row r="18">
          <cell r="B18" t="str">
            <v>Traditional Capital Asset Pricing Model (4)</v>
          </cell>
        </row>
        <row r="19">
          <cell r="B19" t="str">
            <v>Traditional Capital Asset Pricing Model (4)</v>
          </cell>
        </row>
        <row r="20">
          <cell r="A20" t="str">
            <v>MIEC Witness Janous' Water Proxy Group</v>
          </cell>
        </row>
        <row r="21">
          <cell r="A21" t="str">
            <v>MIEC Witness Janous' Water Proxy Group</v>
          </cell>
          <cell r="C21">
            <v>1.05</v>
          </cell>
          <cell r="E21">
            <v>7.46</v>
          </cell>
          <cell r="F21" t="str">
            <v>%</v>
          </cell>
          <cell r="I21">
            <v>12.56</v>
          </cell>
          <cell r="J21" t="str">
            <v>%</v>
          </cell>
        </row>
        <row r="22">
          <cell r="A22" t="str">
            <v>American States Water Co.</v>
          </cell>
          <cell r="C22">
            <v>1.05</v>
          </cell>
          <cell r="E22">
            <v>7.46</v>
          </cell>
          <cell r="F22" t="str">
            <v>%</v>
          </cell>
          <cell r="I22">
            <v>12.24</v>
          </cell>
          <cell r="J22" t="str">
            <v>%</v>
          </cell>
        </row>
        <row r="23">
          <cell r="A23" t="str">
            <v>Aqua America, Inc.</v>
          </cell>
          <cell r="C23">
            <v>0.95</v>
          </cell>
          <cell r="E23">
            <v>6.75</v>
          </cell>
          <cell r="I23">
            <v>11.53</v>
          </cell>
        </row>
        <row r="24">
          <cell r="A24" t="str">
            <v>California Water Service Group</v>
          </cell>
          <cell r="C24">
            <v>1.1499999999999999</v>
          </cell>
          <cell r="E24">
            <v>8.17</v>
          </cell>
          <cell r="I24">
            <v>12.95</v>
          </cell>
        </row>
        <row r="25">
          <cell r="A25" t="str">
            <v xml:space="preserve">Connecticut Water Serive Corp. </v>
          </cell>
          <cell r="C25">
            <v>0.85</v>
          </cell>
          <cell r="E25">
            <v>6.04</v>
          </cell>
          <cell r="I25">
            <v>10.82</v>
          </cell>
        </row>
        <row r="26">
          <cell r="A26" t="str">
            <v>Middlesex Water Company</v>
          </cell>
          <cell r="C26">
            <v>0.9</v>
          </cell>
          <cell r="E26">
            <v>6.39</v>
          </cell>
          <cell r="I26">
            <v>11.17</v>
          </cell>
        </row>
        <row r="27">
          <cell r="A27" t="str">
            <v xml:space="preserve">SJW Corp.           </v>
          </cell>
          <cell r="C27">
            <v>1.1499999999999999</v>
          </cell>
          <cell r="E27">
            <v>8.17</v>
          </cell>
          <cell r="I27">
            <v>12.95</v>
          </cell>
        </row>
        <row r="28">
          <cell r="A28" t="str">
            <v xml:space="preserve">Southwest Water Company     </v>
          </cell>
          <cell r="C28">
            <v>1.05</v>
          </cell>
          <cell r="E28">
            <v>7.46</v>
          </cell>
          <cell r="I28">
            <v>12.24</v>
          </cell>
        </row>
        <row r="29">
          <cell r="A29" t="str">
            <v>York Water Company</v>
          </cell>
          <cell r="C29">
            <v>0.5</v>
          </cell>
          <cell r="E29">
            <v>3.55</v>
          </cell>
          <cell r="I29">
            <v>8.33</v>
          </cell>
        </row>
        <row r="30">
          <cell r="A30" t="str">
            <v>Average</v>
          </cell>
          <cell r="C30">
            <v>0.95</v>
          </cell>
          <cell r="E30">
            <v>6.75</v>
          </cell>
          <cell r="F30" t="str">
            <v>%</v>
          </cell>
          <cell r="I30">
            <v>11.85</v>
          </cell>
          <cell r="J30" t="str">
            <v>%</v>
          </cell>
        </row>
        <row r="31">
          <cell r="A31" t="str">
            <v>Average</v>
          </cell>
          <cell r="C31">
            <v>0.95</v>
          </cell>
          <cell r="E31">
            <v>6.75</v>
          </cell>
          <cell r="F31" t="str">
            <v>%</v>
          </cell>
          <cell r="I31">
            <v>11.53</v>
          </cell>
          <cell r="J31" t="str">
            <v>%</v>
          </cell>
        </row>
        <row r="33">
          <cell r="A33" t="str">
            <v>MIEC Witness Janous' Gas Distribution Proxy Group</v>
          </cell>
        </row>
        <row r="34">
          <cell r="A34" t="str">
            <v>MIEC Witness Janous' Gas Distribution Proxy Group</v>
          </cell>
          <cell r="C34">
            <v>0.85</v>
          </cell>
          <cell r="E34">
            <v>6.04</v>
          </cell>
          <cell r="F34" t="str">
            <v>%</v>
          </cell>
          <cell r="I34">
            <v>11.14</v>
          </cell>
          <cell r="J34" t="str">
            <v>%</v>
          </cell>
        </row>
        <row r="35">
          <cell r="A35" t="str">
            <v>AGL Resources, Inc.</v>
          </cell>
          <cell r="C35">
            <v>0.85</v>
          </cell>
          <cell r="E35">
            <v>6.04</v>
          </cell>
          <cell r="F35" t="str">
            <v>%</v>
          </cell>
          <cell r="I35">
            <v>10.82</v>
          </cell>
          <cell r="J35" t="str">
            <v>%</v>
          </cell>
        </row>
        <row r="36">
          <cell r="A36" t="str">
            <v>Atmos Energy Corp.</v>
          </cell>
          <cell r="C36">
            <v>0.85</v>
          </cell>
          <cell r="E36">
            <v>6.04</v>
          </cell>
          <cell r="I36">
            <v>10.82</v>
          </cell>
        </row>
        <row r="37">
          <cell r="A37" t="str">
            <v>Laclede Group, Inc.</v>
          </cell>
          <cell r="C37">
            <v>0.9</v>
          </cell>
          <cell r="E37">
            <v>6.39</v>
          </cell>
          <cell r="I37">
            <v>11.17</v>
          </cell>
        </row>
        <row r="38">
          <cell r="A38" t="str">
            <v>New Jersey Resources Corp.</v>
          </cell>
          <cell r="C38">
            <v>0.85</v>
          </cell>
          <cell r="E38">
            <v>6.04</v>
          </cell>
          <cell r="I38">
            <v>10.82</v>
          </cell>
        </row>
        <row r="39">
          <cell r="A39" t="str">
            <v>NICOR Inc.</v>
          </cell>
          <cell r="C39">
            <v>0.95</v>
          </cell>
          <cell r="E39">
            <v>6.75</v>
          </cell>
          <cell r="I39">
            <v>11.53</v>
          </cell>
        </row>
        <row r="40">
          <cell r="A40" t="str">
            <v>Northwest Natural Gas Company</v>
          </cell>
          <cell r="C40">
            <v>0.8</v>
          </cell>
          <cell r="E40">
            <v>5.68</v>
          </cell>
          <cell r="I40">
            <v>10.46</v>
          </cell>
        </row>
        <row r="41">
          <cell r="A41" t="str">
            <v>Piedmont Natural Gas Co., Inc.</v>
          </cell>
          <cell r="C41">
            <v>0.85</v>
          </cell>
          <cell r="E41">
            <v>6.04</v>
          </cell>
          <cell r="I41">
            <v>10.82</v>
          </cell>
        </row>
        <row r="42">
          <cell r="A42" t="str">
            <v>South Jersey Industries, Inc.</v>
          </cell>
          <cell r="C42">
            <v>0.85</v>
          </cell>
          <cell r="E42">
            <v>6.04</v>
          </cell>
          <cell r="I42">
            <v>10.82</v>
          </cell>
        </row>
        <row r="43">
          <cell r="A43" t="str">
            <v>Southwest Gas Corporation</v>
          </cell>
          <cell r="C43">
            <v>0.9</v>
          </cell>
          <cell r="E43">
            <v>6.39</v>
          </cell>
          <cell r="I43">
            <v>11.17</v>
          </cell>
        </row>
        <row r="44">
          <cell r="A44" t="str">
            <v xml:space="preserve">WGL Holdings, Inc.   </v>
          </cell>
          <cell r="C44">
            <v>0.9</v>
          </cell>
          <cell r="E44">
            <v>6.39</v>
          </cell>
          <cell r="I44">
            <v>11.17</v>
          </cell>
        </row>
        <row r="45">
          <cell r="A45" t="str">
            <v>Average</v>
          </cell>
          <cell r="C45">
            <v>0.87</v>
          </cell>
          <cell r="E45">
            <v>6.18</v>
          </cell>
          <cell r="F45" t="str">
            <v>%</v>
          </cell>
          <cell r="I45">
            <v>11.28</v>
          </cell>
          <cell r="J45" t="str">
            <v>%</v>
          </cell>
        </row>
        <row r="46">
          <cell r="A46" t="str">
            <v>Average</v>
          </cell>
          <cell r="C46">
            <v>0.87</v>
          </cell>
          <cell r="E46">
            <v>6.18</v>
          </cell>
          <cell r="F46" t="str">
            <v>%</v>
          </cell>
          <cell r="I46">
            <v>10.96</v>
          </cell>
          <cell r="J46" t="str">
            <v>%</v>
          </cell>
        </row>
        <row r="49">
          <cell r="B49" t="str">
            <v>Empirical Capital Asset Pricing Model (5)</v>
          </cell>
        </row>
        <row r="50">
          <cell r="A50" t="str">
            <v>MIEC Witness Janous' Water Proxy Group</v>
          </cell>
          <cell r="B50" t="str">
            <v>Empirical Capital Asset Pricing Model (5)</v>
          </cell>
        </row>
        <row r="51">
          <cell r="A51" t="str">
            <v>MIEC Witness Janous' Water Proxy Group</v>
          </cell>
        </row>
        <row r="53">
          <cell r="A53" t="str">
            <v>American States Water Co.</v>
          </cell>
          <cell r="C53">
            <v>1.05</v>
          </cell>
          <cell r="E53">
            <v>7.37</v>
          </cell>
          <cell r="F53" t="str">
            <v>%</v>
          </cell>
          <cell r="I53">
            <v>12.47</v>
          </cell>
          <cell r="J53" t="str">
            <v>%</v>
          </cell>
        </row>
        <row r="54">
          <cell r="A54" t="str">
            <v>American States Water Co.</v>
          </cell>
          <cell r="C54">
            <v>1.05</v>
          </cell>
          <cell r="E54">
            <v>7.37</v>
          </cell>
          <cell r="F54" t="str">
            <v>%</v>
          </cell>
          <cell r="I54">
            <v>12.15</v>
          </cell>
          <cell r="J54" t="str">
            <v>%</v>
          </cell>
        </row>
        <row r="55">
          <cell r="A55" t="str">
            <v>Aqua America, Inc.</v>
          </cell>
          <cell r="C55">
            <v>0.95</v>
          </cell>
          <cell r="E55">
            <v>6.83</v>
          </cell>
          <cell r="I55">
            <v>11.61</v>
          </cell>
        </row>
        <row r="56">
          <cell r="A56" t="str">
            <v>California Water Service Group</v>
          </cell>
          <cell r="C56">
            <v>1.1499999999999999</v>
          </cell>
          <cell r="E56">
            <v>7.9</v>
          </cell>
          <cell r="I56">
            <v>12.68</v>
          </cell>
        </row>
        <row r="57">
          <cell r="A57" t="str">
            <v xml:space="preserve">Connecticut Water Serive Corp. </v>
          </cell>
          <cell r="C57">
            <v>0.85</v>
          </cell>
          <cell r="E57">
            <v>6.3</v>
          </cell>
          <cell r="I57">
            <v>11.08</v>
          </cell>
        </row>
        <row r="58">
          <cell r="A58" t="str">
            <v>Middlesex Water Company</v>
          </cell>
          <cell r="C58">
            <v>0.9</v>
          </cell>
          <cell r="E58">
            <v>6.57</v>
          </cell>
          <cell r="I58">
            <v>11.35</v>
          </cell>
        </row>
        <row r="59">
          <cell r="A59" t="str">
            <v xml:space="preserve">SJW Corp.           </v>
          </cell>
          <cell r="C59">
            <v>1.1499999999999999</v>
          </cell>
          <cell r="E59">
            <v>7.9</v>
          </cell>
          <cell r="I59">
            <v>12.68</v>
          </cell>
        </row>
        <row r="60">
          <cell r="A60" t="str">
            <v xml:space="preserve">Southwest Water Company     </v>
          </cell>
          <cell r="C60">
            <v>1.05</v>
          </cell>
          <cell r="E60">
            <v>7.37</v>
          </cell>
          <cell r="I60">
            <v>12.15</v>
          </cell>
        </row>
        <row r="61">
          <cell r="A61" t="str">
            <v>York Water Company</v>
          </cell>
          <cell r="C61">
            <v>0.5</v>
          </cell>
          <cell r="E61">
            <v>4.4400000000000004</v>
          </cell>
          <cell r="I61">
            <v>9.2200000000000006</v>
          </cell>
        </row>
        <row r="62">
          <cell r="A62" t="str">
            <v>Average</v>
          </cell>
          <cell r="C62">
            <v>0.95</v>
          </cell>
          <cell r="E62">
            <v>6.84</v>
          </cell>
          <cell r="F62" t="str">
            <v>%</v>
          </cell>
          <cell r="I62">
            <v>11.94</v>
          </cell>
          <cell r="J62" t="str">
            <v>%</v>
          </cell>
        </row>
        <row r="63">
          <cell r="A63" t="str">
            <v>Average</v>
          </cell>
          <cell r="C63">
            <v>0.95</v>
          </cell>
          <cell r="E63">
            <v>6.84</v>
          </cell>
          <cell r="F63" t="str">
            <v>%</v>
          </cell>
          <cell r="I63">
            <v>11.62</v>
          </cell>
          <cell r="J63" t="str">
            <v>%</v>
          </cell>
        </row>
        <row r="66">
          <cell r="A66" t="str">
            <v>MIEC Witness Janous' Gas Distribution Proxy Group</v>
          </cell>
        </row>
        <row r="67">
          <cell r="A67" t="str">
            <v>MIEC Witness Janous' Gas Distribution Proxy Group</v>
          </cell>
          <cell r="C67">
            <v>0.85</v>
          </cell>
          <cell r="E67">
            <v>6.3</v>
          </cell>
          <cell r="F67" t="str">
            <v>%</v>
          </cell>
          <cell r="I67">
            <v>11.4</v>
          </cell>
        </row>
        <row r="68">
          <cell r="A68" t="str">
            <v>AGL Resources, Inc.</v>
          </cell>
          <cell r="C68">
            <v>0.85</v>
          </cell>
          <cell r="E68">
            <v>6.3</v>
          </cell>
          <cell r="F68" t="str">
            <v>%</v>
          </cell>
          <cell r="I68">
            <v>11.08</v>
          </cell>
        </row>
        <row r="69">
          <cell r="A69" t="str">
            <v>Atmos Energy Corp.</v>
          </cell>
          <cell r="C69">
            <v>0.85</v>
          </cell>
          <cell r="E69">
            <v>6.3</v>
          </cell>
          <cell r="I69">
            <v>11.08</v>
          </cell>
        </row>
        <row r="70">
          <cell r="A70" t="str">
            <v>Laclede Group, Inc.</v>
          </cell>
          <cell r="C70">
            <v>0.9</v>
          </cell>
          <cell r="E70">
            <v>6.57</v>
          </cell>
          <cell r="I70">
            <v>11.35</v>
          </cell>
        </row>
        <row r="71">
          <cell r="A71" t="str">
            <v>New Jersey Resources Corp.</v>
          </cell>
          <cell r="C71">
            <v>0.85</v>
          </cell>
          <cell r="E71">
            <v>6.3</v>
          </cell>
          <cell r="I71">
            <v>11.08</v>
          </cell>
        </row>
        <row r="72">
          <cell r="A72" t="str">
            <v>NICOR Inc.</v>
          </cell>
          <cell r="C72">
            <v>0.95</v>
          </cell>
          <cell r="E72">
            <v>6.83</v>
          </cell>
          <cell r="I72">
            <v>11.61</v>
          </cell>
        </row>
        <row r="73">
          <cell r="A73" t="str">
            <v>Northwest Natural Gas Company</v>
          </cell>
          <cell r="C73">
            <v>0.8</v>
          </cell>
          <cell r="E73">
            <v>6.04</v>
          </cell>
          <cell r="I73">
            <v>10.82</v>
          </cell>
        </row>
        <row r="74">
          <cell r="A74" t="str">
            <v>Piedmont Natural Gas Co., Inc.</v>
          </cell>
          <cell r="C74">
            <v>0.85</v>
          </cell>
          <cell r="E74">
            <v>6.3</v>
          </cell>
          <cell r="I74">
            <v>11.08</v>
          </cell>
        </row>
        <row r="75">
          <cell r="A75" t="str">
            <v>South Jersey Industries, Inc.</v>
          </cell>
          <cell r="C75">
            <v>0.85</v>
          </cell>
          <cell r="E75">
            <v>6.3</v>
          </cell>
          <cell r="I75">
            <v>11.08</v>
          </cell>
        </row>
        <row r="76">
          <cell r="A76" t="str">
            <v>Southwest Gas Corporation</v>
          </cell>
          <cell r="C76">
            <v>0.9</v>
          </cell>
          <cell r="E76">
            <v>6.57</v>
          </cell>
          <cell r="I76">
            <v>11.35</v>
          </cell>
        </row>
        <row r="77">
          <cell r="A77" t="str">
            <v xml:space="preserve">WGL Holdings, Inc.   </v>
          </cell>
          <cell r="C77">
            <v>0.9</v>
          </cell>
          <cell r="E77">
            <v>6.57</v>
          </cell>
          <cell r="I77">
            <v>11.35</v>
          </cell>
        </row>
        <row r="78">
          <cell r="A78" t="str">
            <v>Average</v>
          </cell>
          <cell r="C78">
            <v>0.87</v>
          </cell>
          <cell r="E78">
            <v>6.41</v>
          </cell>
          <cell r="F78" t="str">
            <v>%</v>
          </cell>
          <cell r="I78">
            <v>11.51</v>
          </cell>
          <cell r="J78" t="str">
            <v>%</v>
          </cell>
        </row>
        <row r="79">
          <cell r="A79" t="str">
            <v>Average</v>
          </cell>
          <cell r="C79">
            <v>0.87</v>
          </cell>
          <cell r="E79">
            <v>6.41</v>
          </cell>
          <cell r="F79" t="str">
            <v>%</v>
          </cell>
          <cell r="I79">
            <v>11.19</v>
          </cell>
          <cell r="J79" t="str">
            <v>%</v>
          </cell>
        </row>
      </sheetData>
      <sheetData sheetId="2">
        <row r="1">
          <cell r="A1">
            <v>39708</v>
          </cell>
        </row>
        <row r="3">
          <cell r="B3" t="str">
            <v>Date of</v>
          </cell>
          <cell r="D3" t="str">
            <v>Est. Median</v>
          </cell>
          <cell r="F3" t="str">
            <v>Est. Median</v>
          </cell>
          <cell r="J3" t="str">
            <v>Est. Median</v>
          </cell>
        </row>
        <row r="4">
          <cell r="B4" t="str">
            <v>Value Line</v>
          </cell>
          <cell r="D4" t="str">
            <v>Appreciation</v>
          </cell>
          <cell r="F4" t="str">
            <v>Annual</v>
          </cell>
          <cell r="H4" t="str">
            <v>Est. Median</v>
          </cell>
          <cell r="J4" t="str">
            <v>Annual</v>
          </cell>
        </row>
        <row r="5">
          <cell r="B5" t="str">
            <v>Summary</v>
          </cell>
          <cell r="D5" t="str">
            <v>Potential</v>
          </cell>
          <cell r="F5" t="str">
            <v>Appreciation</v>
          </cell>
          <cell r="H5" t="str">
            <v>Dividend</v>
          </cell>
          <cell r="J5" t="str">
            <v>Total</v>
          </cell>
        </row>
        <row r="6">
          <cell r="B6" t="str">
            <v>&amp; Index</v>
          </cell>
          <cell r="D6" t="str">
            <v>3-5 Yrs. Hence</v>
          </cell>
          <cell r="F6" t="str">
            <v>Potential</v>
          </cell>
          <cell r="H6" t="str">
            <v>Yield</v>
          </cell>
          <cell r="J6" t="str">
            <v>Return</v>
          </cell>
        </row>
        <row r="8">
          <cell r="A8" t="str">
            <v>Spot</v>
          </cell>
          <cell r="B8">
            <v>39710</v>
          </cell>
          <cell r="D8">
            <v>0.8</v>
          </cell>
          <cell r="F8">
            <v>0.1583</v>
          </cell>
          <cell r="H8">
            <v>2.3E-2</v>
          </cell>
          <cell r="J8">
            <v>0.18129999999999999</v>
          </cell>
        </row>
        <row r="9">
          <cell r="A9">
            <v>1</v>
          </cell>
          <cell r="B9">
            <v>39689</v>
          </cell>
          <cell r="D9">
            <v>0.75</v>
          </cell>
          <cell r="F9">
            <v>0.1502</v>
          </cell>
          <cell r="H9">
            <v>2.3E-2</v>
          </cell>
          <cell r="J9">
            <v>0.17319999999999999</v>
          </cell>
        </row>
        <row r="10">
          <cell r="A10">
            <v>2</v>
          </cell>
          <cell r="B10">
            <v>39654</v>
          </cell>
          <cell r="D10">
            <v>0.95</v>
          </cell>
          <cell r="F10">
            <v>0.1817</v>
          </cell>
          <cell r="H10">
            <v>2.5000000000000001E-2</v>
          </cell>
          <cell r="J10">
            <v>0.20669999999999999</v>
          </cell>
        </row>
        <row r="11">
          <cell r="A11">
            <v>3</v>
          </cell>
          <cell r="B11">
            <v>39626</v>
          </cell>
          <cell r="D11">
            <v>0.7</v>
          </cell>
          <cell r="F11">
            <v>0.1419</v>
          </cell>
          <cell r="H11">
            <v>2.1999999999999999E-2</v>
          </cell>
          <cell r="J11">
            <v>0.16389999999999999</v>
          </cell>
        </row>
        <row r="16">
          <cell r="B16" t="str">
            <v>3-Mo. Avg.</v>
          </cell>
          <cell r="D16">
            <v>0.8</v>
          </cell>
          <cell r="F16">
            <v>0.1583</v>
          </cell>
          <cell r="H16">
            <v>2.3300000000000001E-2</v>
          </cell>
          <cell r="J16">
            <v>0.18159999999999998</v>
          </cell>
        </row>
        <row r="18">
          <cell r="B18" t="str">
            <v>Spot</v>
          </cell>
          <cell r="D18">
            <v>0.8</v>
          </cell>
          <cell r="F18">
            <v>0.1583</v>
          </cell>
          <cell r="H18">
            <v>2.3E-2</v>
          </cell>
          <cell r="J18">
            <v>0.18129999999999999</v>
          </cell>
        </row>
        <row r="20">
          <cell r="B20" t="str">
            <v>Average</v>
          </cell>
          <cell r="D20">
            <v>0.8</v>
          </cell>
          <cell r="F20">
            <v>0.1583</v>
          </cell>
          <cell r="H20">
            <v>2.3199999999999998E-2</v>
          </cell>
          <cell r="J20">
            <v>0.18149999999999999</v>
          </cell>
        </row>
        <row r="26">
          <cell r="B26" t="str">
            <v>Blue Chip Financial Forecasts</v>
          </cell>
        </row>
        <row r="27">
          <cell r="B27" t="str">
            <v>Consensus Forecast Yield for 30-year Treasury Bonds</v>
          </cell>
        </row>
        <row r="29">
          <cell r="B29" t="str">
            <v>Third Quarter 2008</v>
          </cell>
          <cell r="F29">
            <v>4.5999999999999996</v>
          </cell>
          <cell r="G29" t="str">
            <v>%</v>
          </cell>
          <cell r="H29">
            <v>13.049999999999999</v>
          </cell>
          <cell r="I29" t="str">
            <v>%</v>
          </cell>
        </row>
        <row r="30">
          <cell r="B30" t="str">
            <v>Fourth Quarter 2008</v>
          </cell>
          <cell r="F30">
            <v>4.5999999999999996</v>
          </cell>
        </row>
        <row r="31">
          <cell r="B31" t="str">
            <v>First Quarter 2009</v>
          </cell>
          <cell r="F31">
            <v>4.7</v>
          </cell>
        </row>
        <row r="32">
          <cell r="B32" t="str">
            <v>Second Quarter 2009</v>
          </cell>
          <cell r="F32">
            <v>4.8</v>
          </cell>
          <cell r="H32" t="str">
            <v>Projected</v>
          </cell>
        </row>
        <row r="33">
          <cell r="B33" t="str">
            <v>Third Quarter 2009</v>
          </cell>
          <cell r="F33">
            <v>4.9000000000000004</v>
          </cell>
          <cell r="H33" t="str">
            <v>Market</v>
          </cell>
          <cell r="I33" t="str">
            <v>%</v>
          </cell>
        </row>
        <row r="34">
          <cell r="B34" t="str">
            <v>Fourth Quarter 2009</v>
          </cell>
          <cell r="F34">
            <v>5.0999999999999996</v>
          </cell>
          <cell r="H34" t="str">
            <v>Risk Premium</v>
          </cell>
        </row>
        <row r="35">
          <cell r="B35" t="str">
            <v xml:space="preserve">   Return 1926 - 2007</v>
          </cell>
          <cell r="H35">
            <v>5.2</v>
          </cell>
        </row>
        <row r="36">
          <cell r="F36">
            <v>4.78</v>
          </cell>
          <cell r="G36" t="str">
            <v>%</v>
          </cell>
          <cell r="H36">
            <v>13.369999999999997</v>
          </cell>
          <cell r="I36" t="str">
            <v>%</v>
          </cell>
        </row>
        <row r="37">
          <cell r="B37" t="str">
            <v>Historical Market Risk Premium</v>
          </cell>
          <cell r="H37">
            <v>7.1000000000000005</v>
          </cell>
          <cell r="I37" t="str">
            <v>%</v>
          </cell>
        </row>
        <row r="39">
          <cell r="B39" t="str">
            <v>SBBI Common Stocks Total Return -</v>
          </cell>
        </row>
        <row r="40">
          <cell r="B40" t="str">
            <v xml:space="preserve">   1926 - 2007</v>
          </cell>
          <cell r="H40">
            <v>12.3</v>
          </cell>
          <cell r="I40" t="str">
            <v>%</v>
          </cell>
        </row>
        <row r="41">
          <cell r="B41" t="str">
            <v>SBBI Long-Term Gov't Bonds Income</v>
          </cell>
        </row>
        <row r="42">
          <cell r="B42" t="str">
            <v xml:space="preserve">   Return 1926 - 2007</v>
          </cell>
          <cell r="H42">
            <v>5.2</v>
          </cell>
        </row>
        <row r="44">
          <cell r="B44" t="str">
            <v>Historical Market Risk Premium</v>
          </cell>
          <cell r="C44" t="str">
            <v>Value Line Investment Survey</v>
          </cell>
          <cell r="H44">
            <v>7.1000000000000005</v>
          </cell>
          <cell r="I44" t="str">
            <v>%</v>
          </cell>
        </row>
        <row r="45">
          <cell r="C45" t="str">
            <v>Blue Chip Financial Forecasts, September 1, 2008</v>
          </cell>
        </row>
        <row r="46">
          <cell r="B46" t="str">
            <v>Average of Hist'l &amp; Proj'd Market</v>
          </cell>
          <cell r="C46" t="str">
            <v>Stocks, Bonds, Bills, and Inflation - Market Results for 1926-2007 Morningstar, Inc., 2008 Chicago, IL.</v>
          </cell>
        </row>
        <row r="47">
          <cell r="B47" t="str">
            <v xml:space="preserve">   Risk Premium</v>
          </cell>
          <cell r="H47">
            <v>10.24</v>
          </cell>
          <cell r="I47" t="str">
            <v>%</v>
          </cell>
        </row>
        <row r="51">
          <cell r="B51" t="str">
            <v xml:space="preserve">Source of Information:  </v>
          </cell>
          <cell r="C51" t="str">
            <v>Value Line Investment Survey</v>
          </cell>
        </row>
      </sheetData>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 Schedule"/>
      <sheetName val="Filing&gt;&gt;"/>
      <sheetName val="Sch.A-B.S"/>
      <sheetName val="Sch.B-I.S"/>
      <sheetName val="Sch.C-R.B"/>
      <sheetName val="Sch.D - Rev 09.2017"/>
      <sheetName val="Sch.E - Proposed Rates"/>
      <sheetName val="Sch.F - Average Bills"/>
      <sheetName val="Bad Debt&gt;&gt;"/>
      <sheetName val="wp-a-bd"/>
      <sheetName val="RC Expense&gt;&gt;"/>
      <sheetName val="wp-d-rc.exp"/>
      <sheetName val="CIAC&gt;&gt;"/>
      <sheetName val="wp-j-CIAC"/>
      <sheetName val="TOTI&gt;&gt;"/>
      <sheetName val="wp-e"/>
      <sheetName val="Income Taxes&gt;&gt;"/>
      <sheetName val="wp-g"/>
      <sheetName val="Cap Structure&gt;&gt;"/>
      <sheetName val="wp.h"/>
      <sheetName val="Working Capital&gt;&gt;"/>
      <sheetName val="wp-i-wc"/>
      <sheetName val="UPIS&gt;&gt;"/>
      <sheetName val="Plant&gt;&gt; "/>
      <sheetName val="wp-p1 Plant"/>
      <sheetName val="1015-0917 Capital FCST"/>
      <sheetName val="Vehicles&gt;&gt;"/>
      <sheetName val="wp-p2 Allocation of Vehicles"/>
      <sheetName val="Vehicle Depreciation Schedule"/>
      <sheetName val="Vehicle Assets"/>
      <sheetName val="Computers&gt;&gt;"/>
      <sheetName val="wp-p3 Allocation of Computers"/>
      <sheetName val="Computer Depreciation Schedule"/>
      <sheetName val="Computer Assets"/>
      <sheetName val="Depreciation&gt;&gt;"/>
      <sheetName val="wp - r7 w"/>
      <sheetName val="wp - r7 s"/>
      <sheetName val="wp - r7 w support"/>
      <sheetName val="wp - r7 s support"/>
      <sheetName val="PAA&gt;&gt;"/>
      <sheetName val="wp-v-PAA-ADIT"/>
      <sheetName val="Def Maint&gt;&gt;"/>
      <sheetName val="wp - u1 Def Charges Summary"/>
      <sheetName val="wp - u2 LOPA Summary"/>
      <sheetName val="ADIT&gt;&gt;"/>
      <sheetName val="wp.q ADIT"/>
      <sheetName val="Tax Depreciation"/>
      <sheetName val="150 Pre-2008"/>
      <sheetName val="150 Post-2007"/>
      <sheetName val="151 Pre-2008"/>
      <sheetName val="151 Post-2007"/>
      <sheetName val="152 Pre-2008"/>
      <sheetName val="152 Post-2007"/>
      <sheetName val="0915 PP&amp;E Additions"/>
      <sheetName val="0915 D&amp;A Expense"/>
      <sheetName val="Pro Forma Present"/>
      <sheetName val="Plant in Service (WW) COSS"/>
      <sheetName val="TB&gt;&gt;"/>
      <sheetName val="Linked TTM 0915"/>
      <sheetName val="TTM TB 0915"/>
      <sheetName val="Linked TTM 0916 FCST"/>
      <sheetName val="Linked TTM 0917 FCST"/>
      <sheetName val="Forecast&gt;&gt;"/>
      <sheetName val="1015-0916 Expense FCST"/>
      <sheetName val="1016-0917 Expense FCST"/>
      <sheetName val="Revenue&gt;&gt;"/>
      <sheetName val="DSIC&gt;&gt;"/>
      <sheetName val="wp-k-DSIC Adjust"/>
      <sheetName val="Regression&gt;&gt;"/>
      <sheetName val="wp-l-Usage Adjust"/>
      <sheetName val="Builds&gt;&gt;"/>
      <sheetName val="Sch.D - Rev 09.2015"/>
      <sheetName val="Sch.D - Rev 09.2016"/>
      <sheetName val="Consumption 09.2015"/>
      <sheetName val="Consumption 09.2016"/>
      <sheetName val="Consumption 09.2017"/>
      <sheetName val="Customer Counts"/>
      <sheetName val="Rates"/>
      <sheetName val="Monthly Consumption"/>
      <sheetName val="AUX&gt;&gt;"/>
      <sheetName val="ERC 09-2015"/>
      <sheetName val="NARUC ACCs "/>
      <sheetName val="JDE CO"/>
    </sheetNames>
    <sheetDataSet>
      <sheetData sheetId="0"/>
      <sheetData sheetId="1">
        <row r="4">
          <cell r="C4" t="str">
            <v>Community Utilities of Indiana, Inc.</v>
          </cell>
        </row>
        <row r="8">
          <cell r="C8">
            <v>42277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75">
          <cell r="J75">
            <v>379106.16922616906</v>
          </cell>
        </row>
      </sheetData>
      <sheetData sheetId="37">
        <row r="84">
          <cell r="J84">
            <v>528712.8253999661</v>
          </cell>
        </row>
      </sheetData>
      <sheetData sheetId="38"/>
      <sheetData sheetId="39"/>
      <sheetData sheetId="40"/>
      <sheetData sheetId="41"/>
      <sheetData sheetId="42"/>
      <sheetData sheetId="43"/>
      <sheetData sheetId="44">
        <row r="22">
          <cell r="U22">
            <v>33905.62733333333</v>
          </cell>
        </row>
      </sheetData>
      <sheetData sheetId="45"/>
      <sheetData sheetId="46"/>
      <sheetData sheetId="47">
        <row r="38">
          <cell r="D38">
            <v>676132.25839999993</v>
          </cell>
        </row>
      </sheetData>
      <sheetData sheetId="48"/>
      <sheetData sheetId="49"/>
      <sheetData sheetId="50"/>
      <sheetData sheetId="51"/>
      <sheetData sheetId="52"/>
      <sheetData sheetId="53"/>
      <sheetData sheetId="54"/>
      <sheetData sheetId="55">
        <row r="137">
          <cell r="A137" t="b">
            <v>1</v>
          </cell>
        </row>
      </sheetData>
      <sheetData sheetId="56"/>
      <sheetData sheetId="57"/>
      <sheetData sheetId="58"/>
      <sheetData sheetId="59">
        <row r="829">
          <cell r="D829" t="str">
            <v>CUSTOMERS</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al BETA Download "/>
      <sheetName val="Data"/>
      <sheetName val="Historical BETA Values"/>
      <sheetName val="Help"/>
    </sheetNames>
    <sheetDataSet>
      <sheetData sheetId="0" refreshError="1"/>
      <sheetData sheetId="1">
        <row r="4">
          <cell r="J4" t="str">
            <v>EQY_BETA_OVERRIDE_START_DT</v>
          </cell>
          <cell r="K4" t="str">
            <v>20101022</v>
          </cell>
        </row>
        <row r="5">
          <cell r="J5" t="str">
            <v>EQY_BETA_OVERRIDE_END_DT</v>
          </cell>
          <cell r="K5" t="str">
            <v>20121012</v>
          </cell>
        </row>
        <row r="6">
          <cell r="J6" t="str">
            <v>EQY_BETA_OVERRIDE_REL_INDEX</v>
          </cell>
          <cell r="K6" t="str">
            <v>SPX Index</v>
          </cell>
        </row>
        <row r="7">
          <cell r="J7" t="str">
            <v>EQY_BETA_OVERRIDE_PERIOD</v>
          </cell>
          <cell r="K7" t="str">
            <v>W</v>
          </cell>
        </row>
        <row r="8">
          <cell r="K8"/>
        </row>
      </sheetData>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al BETA Download "/>
      <sheetName val="Data"/>
      <sheetName val="Historical BETA Values"/>
      <sheetName val="Help"/>
    </sheetNames>
    <sheetDataSet>
      <sheetData sheetId="0" refreshError="1"/>
      <sheetData sheetId="1">
        <row r="4">
          <cell r="J4" t="str">
            <v>EQY_BETA_OVERRIDE_START_DT</v>
          </cell>
          <cell r="K4" t="str">
            <v>20101022</v>
          </cell>
        </row>
        <row r="5">
          <cell r="J5" t="str">
            <v>EQY_BETA_OVERRIDE_END_DT</v>
          </cell>
          <cell r="K5" t="str">
            <v>20121012</v>
          </cell>
        </row>
        <row r="6">
          <cell r="J6" t="str">
            <v>EQY_BETA_OVERRIDE_REL_INDEX</v>
          </cell>
          <cell r="K6" t="str">
            <v>SPX Index</v>
          </cell>
        </row>
        <row r="7">
          <cell r="J7" t="str">
            <v>EQY_BETA_OVERRIDE_PERIOD</v>
          </cell>
          <cell r="K7" t="str">
            <v>W</v>
          </cell>
        </row>
        <row r="8">
          <cell r="K8"/>
        </row>
      </sheetData>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GDP"/>
      <sheetName val="Real GDP (2)"/>
      <sheetName val="Natural gas"/>
      <sheetName val="Consumption vs. GDP"/>
    </sheetNames>
    <sheetDataSet>
      <sheetData sheetId="0" refreshError="1"/>
      <sheetData sheetId="1" refreshError="1"/>
      <sheetData sheetId="2">
        <row r="3">
          <cell r="A3" t="e">
            <v>#NAME?</v>
          </cell>
        </row>
      </sheetData>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 Sheet"/>
      <sheetName val="Tenor Adjustments"/>
      <sheetName val="Secondary"/>
      <sheetName val="Secondary ENB"/>
    </sheetNames>
    <sheetDataSet>
      <sheetData sheetId="0"/>
      <sheetData sheetId="1"/>
      <sheetData sheetId="2"/>
      <sheetData sheetId="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Inputs and Calculations"/>
      <sheetName val="sch&gt;&gt;"/>
      <sheetName val="Jan"/>
      <sheetName val="Feb"/>
      <sheetName val="Mar"/>
      <sheetName val="Apr"/>
      <sheetName val="May"/>
      <sheetName val="Jun"/>
      <sheetName val="Jun R"/>
      <sheetName val="Jul R"/>
      <sheetName val="Aug R"/>
      <sheetName val="Sep R"/>
      <sheetName val="wp&gt;&gt;"/>
      <sheetName val="01 AvB"/>
      <sheetName val="02 AvB"/>
      <sheetName val="03 AvB"/>
      <sheetName val="04 AvB"/>
      <sheetName val="05 AvB"/>
      <sheetName val="06 AvB"/>
      <sheetName val="Service Review"/>
      <sheetName val="UI"/>
      <sheetName val="Seasonality Chart"/>
      <sheetName val="PerChange"/>
      <sheetName val="FO &amp; JE Variance"/>
      <sheetName val="reg&gt;&gt;"/>
      <sheetName val="Analysis"/>
      <sheetName val="ATR by Co"/>
      <sheetName val="SER By Co"/>
      <sheetName val="MWR by Co"/>
      <sheetName val="CORP"/>
      <sheetName val="ATR"/>
      <sheetName val="MWR"/>
      <sheetName val="SOR"/>
      <sheetName val="SER"/>
      <sheetName val="WER"/>
      <sheetName val="BIO"/>
      <sheetName val="st&gt;&gt;"/>
      <sheetName val="AZ"/>
      <sheetName val="FL"/>
      <sheetName val="GA"/>
      <sheetName val="IL"/>
      <sheetName val="IN"/>
      <sheetName val="KY"/>
      <sheetName val="LA"/>
      <sheetName val="MD"/>
      <sheetName val="NC"/>
      <sheetName val="NJ"/>
      <sheetName val="NV"/>
      <sheetName val="PA"/>
      <sheetName val="SC"/>
      <sheetName val="TN"/>
      <sheetName val="VA"/>
      <sheetName val="co&gt;&gt;"/>
      <sheetName val="101"/>
      <sheetName val="102"/>
      <sheetName val="104"/>
      <sheetName val="110"/>
      <sheetName val="111"/>
      <sheetName val="112"/>
      <sheetName val="113"/>
      <sheetName val="114"/>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50"/>
      <sheetName val="151"/>
      <sheetName val="152"/>
      <sheetName val="170"/>
      <sheetName val="180"/>
      <sheetName val="181"/>
      <sheetName val="182"/>
      <sheetName val="183"/>
      <sheetName val="187"/>
      <sheetName val="188"/>
      <sheetName val="189"/>
      <sheetName val="190"/>
      <sheetName val="191"/>
      <sheetName val="192"/>
      <sheetName val="22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3"/>
      <sheetName val="285"/>
      <sheetName val="286"/>
      <sheetName val="287"/>
      <sheetName val="288"/>
      <sheetName val="300"/>
      <sheetName val="315"/>
      <sheetName val="316"/>
      <sheetName val="317"/>
      <sheetName val="332"/>
      <sheetName val="333"/>
      <sheetName val="345"/>
      <sheetName val="356"/>
      <sheetName val="357"/>
      <sheetName val="370"/>
      <sheetName val="385"/>
      <sheetName val="386"/>
      <sheetName val="400"/>
      <sheetName val="401"/>
      <sheetName val="402"/>
      <sheetName val="403"/>
      <sheetName val="406"/>
      <sheetName val="425"/>
      <sheetName val="450"/>
      <sheetName val="451"/>
      <sheetName val="452"/>
      <sheetName val="453"/>
      <sheetName val="900"/>
      <sheetName val="db&gt;&gt;"/>
      <sheetName val="Historical Data"/>
      <sheetName val="Budget Data"/>
      <sheetName val="Actual RC Data"/>
      <sheetName val="ax&gt;&gt;"/>
      <sheetName val="CoInfo"/>
      <sheetName val="CO_TEMPLATE"/>
      <sheetName val="Export"/>
    </sheetNames>
    <sheetDataSet>
      <sheetData sheetId="0">
        <row r="13">
          <cell r="G13" t="str">
            <v>Revenue Reconciliation File</v>
          </cell>
        </row>
        <row r="14">
          <cell r="G14">
            <v>41152</v>
          </cell>
        </row>
        <row r="15">
          <cell r="G15">
            <v>41166</v>
          </cell>
        </row>
        <row r="18">
          <cell r="G18">
            <v>8</v>
          </cell>
        </row>
        <row r="19">
          <cell r="G19">
            <v>2012</v>
          </cell>
        </row>
        <row r="21">
          <cell r="G21">
            <v>38718</v>
          </cell>
        </row>
        <row r="22">
          <cell r="G22">
            <v>41974</v>
          </cell>
        </row>
        <row r="24">
          <cell r="G24">
            <v>81</v>
          </cell>
        </row>
        <row r="25">
          <cell r="G25">
            <v>74</v>
          </cell>
        </row>
        <row r="26">
          <cell r="G26">
            <v>40544</v>
          </cell>
        </row>
        <row r="27">
          <cell r="G27">
            <v>41244</v>
          </cell>
        </row>
        <row r="29">
          <cell r="G29">
            <v>21</v>
          </cell>
        </row>
        <row r="30">
          <cell r="G30">
            <v>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Data"/>
      <sheetName val="WSC Factor"/>
      <sheetName val="WSC RB Adj"/>
      <sheetName val="CWS Off RB"/>
      <sheetName val="WSC ERC Adj"/>
      <sheetName val="WSC Alloc Adj"/>
      <sheetName val="WSC Exp Adj"/>
      <sheetName val="CWS Off Adj"/>
      <sheetName val="CWS Off Cost"/>
      <sheetName val="CWS Off %"/>
      <sheetName val="Legal Fees"/>
      <sheetName val="Other Outside Srv"/>
      <sheetName val="Finders Fees"/>
      <sheetName val="WSC Exp Alloc"/>
      <sheetName val="Benefits"/>
      <sheetName val="WSC Exp Compare"/>
      <sheetName val="CWS Off Exp"/>
      <sheetName val="CWS Off Compare"/>
      <sheetName val="WSC RB Alloc Per Books"/>
      <sheetName val="WSC RB Compare"/>
      <sheetName val="Insurance"/>
      <sheetName val="Audit Fees"/>
      <sheetName val="Oper Alloc - Dec 07"/>
      <sheetName val="Health Benefits"/>
      <sheetName val="Other Benefits"/>
    </sheetNames>
    <sheetDataSet>
      <sheetData sheetId="0">
        <row r="4">
          <cell r="C4" t="str">
            <v>For the Test Year Ended December 31, 2007</v>
          </cell>
        </row>
        <row r="42">
          <cell r="A42" t="str">
            <v>Calculated by the Public Staff based on information provided by the Company.</v>
          </cell>
        </row>
      </sheetData>
      <sheetData sheetId="1">
        <row r="1">
          <cell r="C1" t="str">
            <v>CAROLINA WATER SERVICE, INC., OF NC</v>
          </cell>
          <cell r="K1" t="str">
            <v>Henry Exhibit I</v>
          </cell>
        </row>
        <row r="4">
          <cell r="C4" t="str">
            <v>For The Test Year Ended December 31, 2007</v>
          </cell>
        </row>
        <row r="101">
          <cell r="C101" t="str">
            <v>CAROLINA TRACE UTILITIES, INC.</v>
          </cell>
        </row>
        <row r="102">
          <cell r="C102" t="str">
            <v>Docket No. W-1013, Sub 7</v>
          </cell>
        </row>
        <row r="152">
          <cell r="C152" t="str">
            <v>CWS SYSTEMS, INC.</v>
          </cell>
        </row>
        <row r="153">
          <cell r="C153" t="str">
            <v>Docket No. W-778, Sub 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GL additions"/>
      <sheetName val="wp - Adj Depr"/>
      <sheetName val="UA Balance Sheet"/>
      <sheetName val="UR Balance Sheet"/>
      <sheetName val="AA Balance Sheet"/>
      <sheetName val="Combined Balance Sheet"/>
      <sheetName val="AA IS"/>
      <sheetName val="UA IS"/>
      <sheetName val="UR IS"/>
      <sheetName val="NARUC"/>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E50 JE Clear WSC"/>
      <sheetName val="SE50 JE WSC"/>
      <sheetName val="SE50 JE Benefits"/>
      <sheetName val="SE50 JE Sal &amp; PR Tax"/>
      <sheetName val="Summary by State"/>
      <sheetName val="Summary by Co"/>
      <sheetName val="Salary Alloc"/>
      <sheetName val="FICA Alloc"/>
      <sheetName val="FUT Alloc"/>
      <sheetName val="SUT Alloc"/>
      <sheetName val="Pension Alloc"/>
      <sheetName val="401k Alloc"/>
      <sheetName val="Health Alloc"/>
      <sheetName val="Other Alloc"/>
      <sheetName val="Cust Eq %"/>
      <sheetName val="Cust Eq Allocation"/>
      <sheetName val="Benefits Rates Input"/>
      <sheetName val="GL Detail"/>
      <sheetName val="Salary Input"/>
      <sheetName val="Employee Info Input"/>
      <sheetName val="Employee by Sub Input"/>
      <sheetName val="Cust Eq Input"/>
      <sheetName val="InvoiceBill Count Input"/>
      <sheetName val="Prior Allocations Input"/>
      <sheetName val="FORM.COS.SUB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Data"/>
      <sheetName val="Index"/>
      <sheetName val="Water Return"/>
      <sheetName val="Sewer Return"/>
      <sheetName val="Combined RB (KF)"/>
      <sheetName val="Water RB (KF)"/>
      <sheetName val="Sewer RB (KF)"/>
      <sheetName val="Water plant"/>
      <sheetName val="Sewer plant"/>
      <sheetName val="Plant Adj"/>
      <sheetName val="Vehicles"/>
      <sheetName val="Computer"/>
      <sheetName val="Accum. Depr."/>
      <sheetName val="Org Costs"/>
      <sheetName val="Working Capital"/>
      <sheetName val="CIAC"/>
      <sheetName val="Mgmt Fees"/>
      <sheetName val="ADIT"/>
      <sheetName val="PAA"/>
      <sheetName val="Sub81PAA"/>
      <sheetName val="WSC RB"/>
      <sheetName val="Proforma"/>
      <sheetName val="Unamort. Deferred"/>
      <sheetName val="Def Maint"/>
      <sheetName val="Water Ex. Cap."/>
      <sheetName val="Ex. Book"/>
      <sheetName val="Cost Free"/>
      <sheetName val="CWS Off RB"/>
      <sheetName val="AFUDC"/>
      <sheetName val="Combined noi "/>
      <sheetName val="Water noi"/>
      <sheetName val="Sewer noi"/>
      <sheetName val="Depreciation"/>
      <sheetName val="Water comp."/>
      <sheetName val="Sewer comp."/>
      <sheetName val="Water footnotes"/>
      <sheetName val="Sewer footnotes"/>
      <sheetName val="Water misc. rev."/>
      <sheetName val="Sewer misc. rev."/>
      <sheetName val="Forfeit"/>
      <sheetName val="Uncollectibles"/>
      <sheetName val="Salaries"/>
      <sheetName val="Purchased Power"/>
      <sheetName val="Purchased Water &amp; Sewer"/>
      <sheetName val="Maint. &amp; Repair"/>
      <sheetName val="M&amp;R Deferred"/>
      <sheetName val="Chemicals"/>
      <sheetName val="Transportation"/>
      <sheetName val="Plant Salaries"/>
      <sheetName val="Outside Services-other"/>
      <sheetName val="Office Supplies"/>
      <sheetName val="Rate case"/>
      <sheetName val="Pension"/>
      <sheetName val="Other Insurance"/>
      <sheetName val="Miscellaneous"/>
      <sheetName val="Adjustment to CWS Office Exp"/>
      <sheetName val="Adjustment to WSC Expenses"/>
      <sheetName val="WSC Adj Factors"/>
      <sheetName val="Interest"/>
      <sheetName val="Water Annual."/>
      <sheetName val="Sewer Annual."/>
      <sheetName val="Property taxes"/>
      <sheetName val="Payroll Taxes"/>
      <sheetName val="Water Taxes"/>
      <sheetName val="Prod Deduct"/>
      <sheetName val="Sewer Taxes"/>
      <sheetName val="Water Rev. Req."/>
      <sheetName val="Sewer Rev. Req."/>
      <sheetName val="North Topsail Allocations"/>
      <sheetName val="PKS"/>
      <sheetName val="Water - Return - OR"/>
      <sheetName val="Sewer - Return - OR"/>
      <sheetName val="Water Inflat."/>
      <sheetName val="Water Ratios"/>
      <sheetName val="Sewer Inflat. "/>
      <sheetName val="Sewer Ratios"/>
      <sheetName val="New customer"/>
      <sheetName val="NSF"/>
      <sheetName val="Cut Off"/>
      <sheetName val="Corolla Return"/>
      <sheetName val="Corolla RB"/>
      <sheetName val="Corolla NOI"/>
      <sheetName val="Corolla Taxes"/>
      <sheetName val="Corolla Rev Rqmt"/>
      <sheetName val="PKS NOI"/>
      <sheetName val="PKS Taxes"/>
    </sheetNames>
    <sheetDataSet>
      <sheetData sheetId="0" refreshError="1">
        <row r="2">
          <cell r="C2" t="str">
            <v>CAROLINA WATER SERVICE, INC OF NC</v>
          </cell>
        </row>
        <row r="4">
          <cell r="C4" t="str">
            <v>For the Test Year Ended June 30, 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30.10 ERC avail adjust  "/>
      <sheetName val="COPY ELECTRONIC TB HERE"/>
      <sheetName val="Input Schedule"/>
      <sheetName val="Control Panel"/>
      <sheetName val="BS accts"/>
      <sheetName val="IS accts"/>
      <sheetName val="Linked TB"/>
      <sheetName val="Sch.A-B.S"/>
      <sheetName val="Sch.B-I.S"/>
      <sheetName val="Sch.C-R.B"/>
      <sheetName val="Sch.D&amp;E-REV"/>
      <sheetName val="Consumption Data"/>
      <sheetName val="wp.a-uncoll"/>
      <sheetName val="Wp-b Salary"/>
      <sheetName val="Wp-b Salary (2)"/>
      <sheetName val="wp-b3 Calc of Health and Other "/>
      <sheetName val="wp-b4 office salaries"/>
      <sheetName val="wp-c-def charges"/>
      <sheetName val="wp-c2-calc of def charges"/>
      <sheetName val="wp-c3-acc def inc taxes"/>
      <sheetName val="wp-c3a-adj acc def inc taxes"/>
      <sheetName val="wp-c3d-diff between tax and boo"/>
      <sheetName val="wp-d-rc.exp"/>
      <sheetName val="wp-e-toi"/>
      <sheetName val="wp-f-depr"/>
      <sheetName val="wp-g-inc.tx"/>
      <sheetName val="WP g-2 Calculation of DPFD %"/>
      <sheetName val="WP g-3 Calulation of DPFD"/>
      <sheetName val="wp.h-cap.struc"/>
      <sheetName val="wp-i-wc1"/>
      <sheetName val="wp-j-pf.plant"/>
      <sheetName val="wp-i-wc2"/>
      <sheetName val="wp-l-GL additions"/>
      <sheetName val="wp-n-CPI"/>
      <sheetName val="wp-m-penalties"/>
      <sheetName val="wp-p1 Allocation of Expenses"/>
      <sheetName val="Wp-p1 foot notes"/>
      <sheetName val="wp-p1a Allocation of Rate base"/>
      <sheetName val="wp-p1a foot notes"/>
      <sheetName val="wp-p2 Allocation of Vehicles"/>
      <sheetName val="wp-p2a Allocation of Trans Exp"/>
      <sheetName val="wp-p3-alloc of State computers"/>
      <sheetName val="wp-p4-alloc of WSC computers"/>
      <sheetName val="wp-p5 WSC Salary Allocation"/>
      <sheetName val="wp-p6 wsc legal fees"/>
      <sheetName val="wp-p7 WSC outside services"/>
      <sheetName val="20090109"/>
      <sheetName val="xxxRate-Rev Comp"/>
      <sheetName val="Sheet1"/>
    </sheetNames>
    <sheetDataSet>
      <sheetData sheetId="0" refreshError="1"/>
      <sheetData sheetId="1" refreshError="1"/>
      <sheetData sheetId="2">
        <row r="5">
          <cell r="C5" t="str">
            <v>Clearwater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30.10 ERC avail adjust  "/>
      <sheetName val="COPY ELECTRONIC TB HERE"/>
      <sheetName val="Input Schedule"/>
      <sheetName val="Control Panel"/>
      <sheetName val="BS accts"/>
      <sheetName val="IS accts"/>
      <sheetName val="Linked TB"/>
      <sheetName val="Sch.A-B.S"/>
      <sheetName val="Sch.B-I.S"/>
      <sheetName val="Sch.C-R.B"/>
      <sheetName val="Sch.D&amp;E-REV"/>
      <sheetName val="Consumption Data"/>
      <sheetName val="wp.a-uncoll"/>
      <sheetName val="Wp-b Salary"/>
      <sheetName val="Wp-b Salary (2)"/>
      <sheetName val="wp-b3 Calc of Health and Other "/>
      <sheetName val="wp-b4 office salaries"/>
      <sheetName val="wp-c-def charges"/>
      <sheetName val="wp-c2-calc of def charges"/>
      <sheetName val="wp-c3-acc def inc taxes"/>
      <sheetName val="wp-c3a-adj acc def inc taxes"/>
      <sheetName val="wp-c3d-diff between tax and boo"/>
      <sheetName val="wp-d-rc.exp"/>
      <sheetName val="wp-e-toi"/>
      <sheetName val="wp-f-depr"/>
      <sheetName val="wp-g-inc.tx"/>
      <sheetName val="WP g-2 Calculation of DPFD %"/>
      <sheetName val="WP g-3 Calulation of DPFD"/>
      <sheetName val="wp.h-cap.struc"/>
      <sheetName val="wp-i-wc1"/>
      <sheetName val="wp-j-pf.plant"/>
      <sheetName val="wp-i-wc2"/>
      <sheetName val="wp-l-GL additions"/>
      <sheetName val="wp-n-CPI"/>
      <sheetName val="wp-m-penalties"/>
      <sheetName val="wp-p1 Allocation of Expenses"/>
      <sheetName val="Wp-p1 foot notes"/>
      <sheetName val="wp-p1a Allocation of Rate base"/>
      <sheetName val="wp-p1a foot notes"/>
      <sheetName val="wp-p2 Allocation of Vehicles"/>
      <sheetName val="wp-p2a Allocation of Trans Exp"/>
      <sheetName val="wp-p3-alloc of State computers"/>
      <sheetName val="wp-p4-alloc of WSC computers"/>
      <sheetName val="wp-p5 WSC Salary Allocation"/>
      <sheetName val="wp-p6 wsc legal fees"/>
      <sheetName val="wp-p7 WSC outside services"/>
      <sheetName val="20090109"/>
      <sheetName val="xxxRate-Rev Comp"/>
      <sheetName val="Sheet1"/>
    </sheetNames>
    <sheetDataSet>
      <sheetData sheetId="0" refreshError="1"/>
      <sheetData sheetId="1" refreshError="1"/>
      <sheetData sheetId="2">
        <row r="5">
          <cell r="C5" t="str">
            <v>Clearwater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ernald Exhibit 1-9"/>
      <sheetName val="Fernald Exhibit 1-9a"/>
      <sheetName val="Fernald Exhibit 1-7"/>
      <sheetName val="Fernald Exhibit 1-13"/>
      <sheetName val="Fernald Exhibit 1-1(c)(1)"/>
      <sheetName val="Fernald Exhibit 1-1(c)(2)"/>
      <sheetName val="Barnett Exhibit 3-8"/>
      <sheetName val="Barnett Exhibit 3-16"/>
    </sheetNames>
    <sheetDataSet>
      <sheetData sheetId="0">
        <row r="5">
          <cell r="B5" t="str">
            <v>Carolina Trace</v>
          </cell>
        </row>
        <row r="10">
          <cell r="B10">
            <v>0.51164419541236206</v>
          </cell>
        </row>
      </sheetData>
      <sheetData sheetId="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 Schedule"/>
      <sheetName val="Filing&gt;&gt;"/>
      <sheetName val="Sch.A-B.S"/>
      <sheetName val="Sch.B-I.S"/>
      <sheetName val="Sch.C-R.B"/>
      <sheetName val="Sch.D - Rev 09.2017"/>
      <sheetName val="Sch.E - Proposed Rates"/>
      <sheetName val="Sch.F - Average Bills"/>
      <sheetName val="Bad Debt&gt;&gt;"/>
      <sheetName val="wp.a"/>
      <sheetName val="RC Expense&gt;&gt;"/>
      <sheetName val="wp-d-rc.exp"/>
      <sheetName val="TOTI&gt;&gt;"/>
      <sheetName val="wp-e"/>
      <sheetName val="Income Taxes&gt;&gt;"/>
      <sheetName val="wp-g"/>
      <sheetName val="Cap Structure&gt;&gt;"/>
      <sheetName val="wp.h"/>
      <sheetName val="Working Capital&gt;&gt;"/>
      <sheetName val="wp-i-wc"/>
      <sheetName val="Vehicles&gt;&gt;"/>
      <sheetName val="wp-p2 Allocation of Vehicles"/>
      <sheetName val="Vehicle Depreciation Schedule"/>
      <sheetName val="Vehicle Assets"/>
      <sheetName val="Computers&gt;&gt;"/>
      <sheetName val="wp-p3 Allocation of Computers"/>
      <sheetName val="Computer Depreciation Schedule"/>
      <sheetName val="Computer Assets"/>
      <sheetName val="Depreciation&gt;&gt;"/>
      <sheetName val="wp - r7 w"/>
      <sheetName val="wp - r7 s"/>
      <sheetName val="wp - r7 w support"/>
      <sheetName val="wp - r7 s support"/>
      <sheetName val="PAA&gt;&gt;"/>
      <sheetName val="wp-v-PAA-ADIT"/>
      <sheetName val="Def Maint&gt;&gt;"/>
      <sheetName val="wp - u Def Charges Summary"/>
      <sheetName val="wp - u LOPA Summary"/>
      <sheetName val="ADIT&gt;&gt;"/>
      <sheetName val="wp.q ADIT"/>
      <sheetName val="Tax Depreciation"/>
      <sheetName val="150 Pre-2008"/>
      <sheetName val="150 Post-2007"/>
      <sheetName val="151 Pre-2008"/>
      <sheetName val="151 Post-2007"/>
      <sheetName val="152 Pre-2008"/>
      <sheetName val="152 Post-2007"/>
      <sheetName val="0915 PP&amp;E Additions"/>
      <sheetName val="0915 D&amp;A Expense"/>
      <sheetName val="Pro Forma Present"/>
      <sheetName val="Plant in Service (WW) COSS"/>
      <sheetName val="TB&gt;&gt;"/>
      <sheetName val="Linked TTM 0915"/>
      <sheetName val="TTM TB 0915"/>
      <sheetName val="Linked TTM 0916 FCST"/>
      <sheetName val="Linked TTM 0917 FCST"/>
      <sheetName val="Forecast&gt;&gt;"/>
      <sheetName val="wp-p3 Utility Plant In Service"/>
      <sheetName val="1015-0916 Expense FCST"/>
      <sheetName val="1016-0917 Expense FCST"/>
      <sheetName val="1015-0917 Capital FCST"/>
      <sheetName val="Revenue&gt;&gt;"/>
      <sheetName val="Sch.D - Rev 09.2015"/>
      <sheetName val="Sch.D - Rev 09.2016"/>
      <sheetName val="Report 16 09.2015"/>
      <sheetName val="Report 16 09.2016"/>
      <sheetName val="Report 16 09.2017"/>
      <sheetName val="Report 17"/>
      <sheetName val="Rates"/>
      <sheetName val="DSIC Adjust"/>
      <sheetName val="Monthly Consumption"/>
      <sheetName val="Annual Regression"/>
      <sheetName val="AUX&gt;&gt;"/>
      <sheetName val="ERC 09-2015"/>
      <sheetName val="NARUC ACCs "/>
      <sheetName val="JDE CO"/>
    </sheetNames>
    <sheetDataSet>
      <sheetData sheetId="0" refreshError="1"/>
      <sheetData sheetId="1" refreshError="1">
        <row r="4">
          <cell r="C4" t="str">
            <v>Community Utilities of Indiana, Inc.</v>
          </cell>
        </row>
        <row r="26">
          <cell r="C26" t="e">
            <v>#REF!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ernald Exhibit 1-9"/>
      <sheetName val="Fernald Exhibit 1-9a"/>
      <sheetName val="Fernald Exhibit 1-7"/>
      <sheetName val="Fernald Exhibit 1-13"/>
      <sheetName val="Fernald Exhibit 1-1(c)(1)"/>
      <sheetName val="Fernald Exhibit 1-1(c)(2)"/>
      <sheetName val="Barnett Exhibit 3-8"/>
      <sheetName val="Barnett Exhibit 3-16"/>
    </sheetNames>
    <sheetDataSet>
      <sheetData sheetId="0">
        <row r="5">
          <cell r="B5" t="str">
            <v>CWS Systems, Inc.</v>
          </cell>
        </row>
        <row r="13">
          <cell r="B13">
            <v>0.57797075040636103</v>
          </cell>
        </row>
        <row r="14">
          <cell r="B14">
            <v>0.42202924959363891</v>
          </cell>
        </row>
        <row r="20">
          <cell r="B20">
            <v>0.125</v>
          </cell>
        </row>
        <row r="21">
          <cell r="B21">
            <v>0.25</v>
          </cell>
        </row>
      </sheetData>
      <sheetData sheetId="1"/>
      <sheetData sheetId="2"/>
      <sheetData sheetId="3"/>
      <sheetData sheetId="4"/>
      <sheetData sheetId="5"/>
      <sheetData sheetId="6"/>
      <sheetData sheetId="7"/>
      <sheetData sheetId="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700&gt;&gt;"/>
      <sheetName val="SOP"/>
      <sheetName val="700 AvB"/>
      <sheetName val="700 Variance"/>
      <sheetName val="MWR&gt;&gt;"/>
      <sheetName val="MWR Forecast"/>
      <sheetName val="MWR AvB"/>
      <sheetName val="MWR Full Year"/>
      <sheetName val="IN&gt;&gt;"/>
      <sheetName val="IN AvB"/>
      <sheetName val="IN Variance"/>
      <sheetName val="IN Full Year"/>
      <sheetName val="KY&gt;&gt;"/>
      <sheetName val="KY AvB"/>
      <sheetName val="KY Variance"/>
      <sheetName val="KY Full Year"/>
      <sheetName val="IL&gt;&gt;"/>
      <sheetName val="IL AvB"/>
      <sheetName val="IL Full Year"/>
      <sheetName val="RV Close&gt;&gt;"/>
      <sheetName val="RV AvB"/>
      <sheetName val="RV Variance"/>
      <sheetName val="RV Full Year"/>
      <sheetName val="TB Close&gt;&gt;"/>
      <sheetName val="TB AvB"/>
      <sheetName val="TB Variance"/>
      <sheetName val="TB Full Year"/>
      <sheetName val="JS Close&gt;&gt;"/>
      <sheetName val="JS AvB"/>
      <sheetName val="JS Variance"/>
      <sheetName val="JS Full Year"/>
      <sheetName val="MM Close&gt;&gt;"/>
      <sheetName val="MM AvB"/>
      <sheetName val="MM Variance"/>
      <sheetName val="MM Full Year"/>
      <sheetName val="MAR&gt;&gt;"/>
      <sheetName val="MAR Forecast"/>
      <sheetName val="MAR AvB"/>
      <sheetName val="MAR Full Year"/>
      <sheetName val="JoW Close&gt;&gt;"/>
      <sheetName val="JoW AvB"/>
      <sheetName val="JoW Variance"/>
      <sheetName val="JoW Full Year"/>
      <sheetName val="DS Close&gt;&gt;"/>
      <sheetName val="DS AvB"/>
      <sheetName val="700 Full Year"/>
      <sheetName val="DS Variance"/>
      <sheetName val="DS Full Year"/>
      <sheetName val="JW Close&gt;&gt;"/>
      <sheetName val="JW AvB"/>
      <sheetName val="JW Variance"/>
      <sheetName val="JW Full Year"/>
      <sheetName val="CM Close&gt;&gt;"/>
      <sheetName val="CM AvB"/>
      <sheetName val="CM Variance"/>
      <sheetName val="CM Full Year"/>
      <sheetName val="700 EBITDA Model Load"/>
      <sheetName val="Source Data&gt;&gt;"/>
      <sheetName val="GL Extraction"/>
      <sheetName val="2017 EBITDA Actual-700"/>
      <sheetName val="2017 EBITDA Budget-700"/>
      <sheetName val="2017 Ex-Budget"/>
      <sheetName val="2017 EBITDA Actual-MWR"/>
      <sheetName val="2017 EBITDA Budget-MWR"/>
      <sheetName val="2017 EBITDA AvB-MWR"/>
      <sheetName val="2017 EBITDA Budget-MAR"/>
      <sheetName val="2017 EBITDA Actual-MAR"/>
      <sheetName val="2017 BA Ledger"/>
      <sheetName val="2017 AA Ledger"/>
      <sheetName val="Pivot-Consolidated"/>
      <sheetName val="Consolidated LedgerData"/>
      <sheetName val="Rev Rec MTD"/>
      <sheetName val="Rev Rec YTD"/>
      <sheetName val="BU Chart"/>
      <sheetName val="CofA"/>
      <sheetName val="2017 Forecast"/>
      <sheetName val="JA Forecast"/>
      <sheetName val="Detailed FY Forecast"/>
      <sheetName val="Outputs&gt;&gt;"/>
      <sheetName val="High Level FY Fcst vs Prior"/>
      <sheetName val="CoA"/>
      <sheetName val="R&amp;O"/>
      <sheetName val="MTD-YTD over $50k Var"/>
      <sheetName val="Rate Case Tracker"/>
      <sheetName val="Revenue"/>
      <sheetName val="O&amp;M-700"/>
      <sheetName val="Captime-700"/>
      <sheetName val="AvB"/>
      <sheetName val="O&amp;M-MWR"/>
      <sheetName val="Captime-MWR"/>
      <sheetName val="RC Forecast"/>
      <sheetName val="Variables"/>
    </sheetNames>
    <sheetDataSet>
      <sheetData sheetId="0"/>
      <sheetData sheetId="1"/>
      <sheetData sheetId="2"/>
      <sheetData sheetId="3">
        <row r="4">
          <cell r="AJ4" t="str">
            <v>N</v>
          </cell>
        </row>
      </sheetData>
      <sheetData sheetId="4"/>
      <sheetData sheetId="5"/>
      <sheetData sheetId="6"/>
      <sheetData sheetId="7">
        <row r="5">
          <cell r="AI5" t="str">
            <v>N</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4">
          <cell r="AL4" t="str">
            <v>N</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2">
          <cell r="B2">
            <v>43070</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B7">
            <v>12</v>
          </cell>
        </row>
        <row r="10">
          <cell r="B10">
            <v>43115</v>
          </cell>
        </row>
        <row r="11">
          <cell r="B11">
            <v>0.50805555555555559</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WR Forecast"/>
      <sheetName val="Procedures"/>
      <sheetName val="MWR&gt;&gt;"/>
      <sheetName val="MWR AvB"/>
      <sheetName val="MWR Full Year"/>
      <sheetName val="IN&gt;&gt;"/>
      <sheetName val="IN AvB"/>
      <sheetName val="IN Variance"/>
      <sheetName val="IN Full Year"/>
      <sheetName val="KY&gt;&gt;"/>
      <sheetName val="KY AvB"/>
      <sheetName val="KY Variance"/>
      <sheetName val="KY Full Year"/>
      <sheetName val="IL&gt;&gt;"/>
      <sheetName val="IL Full Year"/>
      <sheetName val="IL AvB"/>
      <sheetName val="LS Close&gt;&gt;"/>
      <sheetName val="LS AvB"/>
      <sheetName val="LS Variance"/>
      <sheetName val="LS Full Year"/>
      <sheetName val="TB Close&gt;&gt;"/>
      <sheetName val="TB AvB"/>
      <sheetName val="TB Variance"/>
      <sheetName val="TB Full Year"/>
      <sheetName val="KH Close&gt;&gt;"/>
      <sheetName val="RV AvB"/>
      <sheetName val="RV Variance"/>
      <sheetName val="RV Full Year"/>
      <sheetName val="MM Close&gt;&gt;"/>
      <sheetName val="MM AvB"/>
      <sheetName val="MM Variance"/>
      <sheetName val="MM Full Year"/>
      <sheetName val="Source Data&gt;&gt;"/>
      <sheetName val="2019 EBITDA AvB-MWR"/>
      <sheetName val="2019 EBITDA Budget-MWR"/>
      <sheetName val="2019 EBITDA Actual-MWR"/>
      <sheetName val="GL Extraction"/>
      <sheetName val="Rev Rec YTD"/>
      <sheetName val="Rev Rec MTD"/>
      <sheetName val="2019 BA Ledger"/>
      <sheetName val="2019 AA Ledger"/>
      <sheetName val="2019 Forecast"/>
      <sheetName val="2019 Ex-Budget"/>
      <sheetName val="2019-2021 Forecast"/>
      <sheetName val="BU Chart"/>
      <sheetName val="CoA"/>
      <sheetName val="Outputs&gt;&gt;"/>
      <sheetName val="AvB"/>
      <sheetName val="O&amp;M-MWR"/>
      <sheetName val="Captime-MWR"/>
      <sheetName val="RC Forecast"/>
    </sheetNames>
    <sheetDataSet>
      <sheetData sheetId="0"/>
      <sheetData sheetId="1"/>
      <sheetData sheetId="2"/>
      <sheetData sheetId="3">
        <row r="5">
          <cell r="AI5" t="str">
            <v>N</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B2">
            <v>43435</v>
          </cell>
        </row>
      </sheetData>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ESC by Month CIAC"/>
      <sheetName val="ALL ESC by Month (3)"/>
      <sheetName val="ALL ESC by Quarter (2)"/>
      <sheetName val="ALL ESC by Month"/>
      <sheetName val="ALL ESC Table"/>
      <sheetName val="OVDEU"/>
      <sheetName val="SFU"/>
      <sheetName val="Biomass"/>
      <sheetName val="UBC"/>
      <sheetName val="DSG"/>
      <sheetName val="HOSPICE OPSUM"/>
      <sheetName val="HOSPICE OPSUM BY MON"/>
      <sheetName val="RN &amp; Aides Graph"/>
      <sheetName val="HOSPICE FTE's BY MON"/>
      <sheetName val="CONSOL OPSUM"/>
      <sheetName val="HQ OPSUM"/>
      <sheetName val="FTE'S"/>
      <sheetName val="P"/>
      <sheetName val="Run Rate (2)"/>
      <sheetName val="Returns"/>
      <sheetName val="Sheet1"/>
      <sheetName val="USCV3"/>
      <sheetName val="LOOKUP TABLE"/>
      <sheetName val="Cancellable(2)"/>
      <sheetName val="DCF"/>
      <sheetName val="LBOSHELL"/>
      <sheetName val="DCF Output"/>
      <sheetName val="Output"/>
      <sheetName val="All Cash Dil"/>
      <sheetName val="10 yr hist TEV-LTM EBITDA data"/>
      <sheetName val="Comp LTM EBITDA data"/>
      <sheetName val="NAFC SPTN"/>
      <sheetName val="Mode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Control Panel"/>
      <sheetName val="COPY ELECTRONIC TB HERE"/>
      <sheetName val="TB - 6.30.07"/>
      <sheetName val="Sch.A-B.S"/>
      <sheetName val="Sch.B-I.S"/>
      <sheetName val="Sch.C-R.B"/>
      <sheetName val="Sch.D&amp;E-REV"/>
      <sheetName val="Sch.D-1-Consumption Support"/>
      <sheetName val="Sch.F-xxxRate-Rev Comp"/>
      <sheetName val="wp-a-uncoll"/>
      <sheetName val="wp-b-salary"/>
      <sheetName val="wp-b1"/>
      <sheetName val="wp-b2"/>
      <sheetName val="wp-b3"/>
      <sheetName val="wp-b4"/>
      <sheetName val="wp-c-misc IS items"/>
      <sheetName val="wp-d-rc.exp"/>
      <sheetName val="wp-e-toi"/>
      <sheetName val="wp-f-depr"/>
      <sheetName val="wp-g-inc.tx"/>
      <sheetName val="wp-h-int.exp"/>
      <sheetName val="wp-h1-cap.struc"/>
      <sheetName val="wp-h2-Cap."/>
      <sheetName val="wp-i-wc"/>
      <sheetName val="wp-j-pf.plant"/>
      <sheetName val="wp-k-pf retirements"/>
      <sheetName val="wp-l-gl additions"/>
      <sheetName val="wp-m-other rb items"/>
      <sheetName val="wp-n-CPI"/>
      <sheetName val="wp-o-project phoenix "/>
      <sheetName val="wp-p-SE 90 allocation"/>
      <sheetName val="wp-q-Transportation expense"/>
      <sheetName val="wp-s-Purchased Power"/>
      <sheetName val="wp-t-Assumptions"/>
      <sheetName val="wp-u-Insurance Exp"/>
      <sheetName val="Bill Multiplier"/>
    </sheetNames>
    <sheetDataSet>
      <sheetData sheetId="0"/>
      <sheetData sheetId="1"/>
      <sheetData sheetId="2">
        <row r="1">
          <cell r="A1">
            <v>1052091</v>
          </cell>
        </row>
      </sheetData>
      <sheetData sheetId="3">
        <row r="10">
          <cell r="A10">
            <v>3011001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9">
          <cell r="C9">
            <v>3.5000000000000003E-2</v>
          </cell>
        </row>
        <row r="10">
          <cell r="C10">
            <v>7.6499999999999999E-2</v>
          </cell>
        </row>
        <row r="12">
          <cell r="C12">
            <v>6.2E-2</v>
          </cell>
        </row>
        <row r="15">
          <cell r="C15">
            <v>1.4500000000000001E-2</v>
          </cell>
        </row>
        <row r="18">
          <cell r="C18">
            <v>8.0000000000000002E-3</v>
          </cell>
        </row>
        <row r="20">
          <cell r="C20">
            <v>1.7999999999999999E-2</v>
          </cell>
        </row>
        <row r="21">
          <cell r="C21">
            <v>8500</v>
          </cell>
        </row>
        <row r="22">
          <cell r="C22">
            <v>1409</v>
          </cell>
        </row>
        <row r="23">
          <cell r="C23">
            <v>0.03</v>
          </cell>
        </row>
        <row r="24">
          <cell r="C24">
            <v>0.04</v>
          </cell>
        </row>
        <row r="25">
          <cell r="C25">
            <v>91</v>
          </cell>
        </row>
        <row r="26">
          <cell r="C26">
            <v>5.1383839424301581E-2</v>
          </cell>
        </row>
      </sheetData>
      <sheetData sheetId="35"/>
      <sheetData sheetId="3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Inputs and Calculations"/>
      <sheetName val="sch&gt;&gt;"/>
      <sheetName val="Jan"/>
      <sheetName val="Feb"/>
      <sheetName val="March"/>
      <sheetName val="April"/>
      <sheetName val="May"/>
      <sheetName val="June"/>
      <sheetName val="July"/>
      <sheetName val="August"/>
      <sheetName val="September"/>
      <sheetName val="October"/>
      <sheetName val="November"/>
      <sheetName val="wp&gt;&gt;"/>
      <sheetName val="YTD Reconciliation"/>
      <sheetName val="AvB by Co - Month"/>
      <sheetName val="AvB by Co - YTD"/>
      <sheetName val="Seasonality Chart"/>
      <sheetName val="PerChange"/>
      <sheetName val="reg&gt;&gt;"/>
      <sheetName val="700"/>
      <sheetName val="MAR"/>
      <sheetName val="MWR"/>
      <sheetName val="st&gt;&gt;"/>
      <sheetName val="IL"/>
      <sheetName val="IN"/>
      <sheetName val="KY"/>
      <sheetName val="MD"/>
      <sheetName val="NJ"/>
      <sheetName val="PA"/>
      <sheetName val="VA"/>
      <sheetName val="co&gt;&gt;"/>
      <sheetName val="110"/>
      <sheetName val="111"/>
      <sheetName val="112"/>
      <sheetName val="113"/>
      <sheetName val="114"/>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6"/>
      <sheetName val="150"/>
      <sheetName val="151"/>
      <sheetName val="152"/>
      <sheetName val="286"/>
      <sheetName val="287"/>
      <sheetName val="288"/>
      <sheetName val="300"/>
      <sheetName val="315"/>
      <sheetName val="316"/>
      <sheetName val="317"/>
      <sheetName val="332"/>
      <sheetName val="333"/>
      <sheetName val="345"/>
      <sheetName val="750"/>
      <sheetName val="db&gt;&gt;"/>
      <sheetName val="Historical Data"/>
      <sheetName val="Budget Data"/>
      <sheetName val="Actual RC Data"/>
      <sheetName val="Accruals"/>
      <sheetName val="Acquisition Rev Variance"/>
      <sheetName val="Budget OIC Data"/>
      <sheetName val="ax&gt;&gt;"/>
      <sheetName val="CoInfo"/>
      <sheetName val="CO_TEMPLATE"/>
      <sheetName val="Export"/>
    </sheetNames>
    <sheetDataSet>
      <sheetData sheetId="0">
        <row r="19">
          <cell r="G19">
            <v>2015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Cs 2009"/>
      <sheetName val="ERCs"/>
      <sheetName val="Input Schedule"/>
      <sheetName val="TB for Filing - Great Northern "/>
      <sheetName val="TB 6.30.2011"/>
      <sheetName val="COPY ELECTRONIC TB HERE"/>
      <sheetName val="Linked TB"/>
      <sheetName val="Control Panel"/>
      <sheetName val="wp - r7(w)"/>
      <sheetName val="NARUC ACCs "/>
      <sheetName val="Sch.A-B.S"/>
      <sheetName val="Sch.B-I.S"/>
      <sheetName val="Sch.C-R.B"/>
      <sheetName val="wp-s-COA"/>
      <sheetName val="Sch.D-Rev 1"/>
      <sheetName val="Sch D-Rev 2"/>
      <sheetName val="Sch D-Rev 3"/>
      <sheetName val="Sch D&amp;E 4"/>
      <sheetName val="Sch D-Rev 4"/>
      <sheetName val="Sch.E-Proposed Rates"/>
      <sheetName val="Sch.F-growth"/>
      <sheetName val="For Testimony"/>
      <sheetName val="xxxRate-Rev Comp"/>
      <sheetName val="wp.a-uncoll"/>
      <sheetName val="9570"/>
      <sheetName val="wp-appendix"/>
      <sheetName val="wp-b-salary"/>
      <sheetName val="wp-b1 - Allocation of Staff CH"/>
      <sheetName val="Wp-b2 Salary Captime"/>
      <sheetName val="wp-b3 Calc of Health and Other-"/>
      <sheetName val="wp-b4 office salaries "/>
      <sheetName val="wp-d-rc.exp"/>
      <sheetName val="wp-e-toi"/>
      <sheetName val="wp-f-depr"/>
      <sheetName val="wp-g-inc.tx"/>
      <sheetName val="wp.h-cap.struc"/>
      <sheetName val="wp-i-wc"/>
      <sheetName val="wp-l-GL additions - GN  New"/>
      <sheetName val="wp-j-pf.plant"/>
      <sheetName val="wp-m-penalties"/>
      <sheetName val="wp-n-CPI"/>
      <sheetName val="WHWC COA"/>
      <sheetName val="wp-k-Purchased Wtr."/>
      <sheetName val="wp P - Allocations"/>
      <sheetName val="wp-p2 Allocation of Vehicles"/>
      <sheetName val="wp-p2a Allocation of Trans Exp"/>
      <sheetName val="wp-p3 WSC Salary allocation"/>
      <sheetName val="wp-o-Purchased Power - WG"/>
      <sheetName val="wp - s (sewer Adjustments) "/>
      <sheetName val="Mapping"/>
      <sheetName val="2009 - TB"/>
      <sheetName val="Mapping (2)"/>
      <sheetName val="Consumption Data"/>
      <sheetName val="Sheet1"/>
      <sheetName val="Sch.E-2 Avg Bill"/>
    </sheetNames>
    <sheetDataSet>
      <sheetData sheetId="0"/>
      <sheetData sheetId="1"/>
      <sheetData sheetId="2">
        <row r="3">
          <cell r="C3" t="str">
            <v>Holiday Hills</v>
          </cell>
        </row>
        <row r="13">
          <cell r="C13">
            <v>243.5</v>
          </cell>
        </row>
      </sheetData>
      <sheetData sheetId="3"/>
      <sheetData sheetId="4"/>
      <sheetData sheetId="5">
        <row r="1">
          <cell r="A1" t="str">
            <v>Account Number</v>
          </cell>
        </row>
      </sheetData>
      <sheetData sheetId="6">
        <row r="687">
          <cell r="C687" t="str">
            <v>CUSTOMERS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4">
          <cell r="J14">
            <v>6951.431079691517</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Control Panel"/>
      <sheetName val="COPY ELECTRONIC TB HERE"/>
      <sheetName val="Linked TB"/>
      <sheetName val="Sch.A-B.S"/>
      <sheetName val="Sch.B-I.S"/>
      <sheetName val="Sch.C-R.B"/>
      <sheetName val="Sch.D&amp;E-REV"/>
      <sheetName val="ORM"/>
      <sheetName val="wp.a-uncoll"/>
      <sheetName val="WSC Salaries"/>
      <sheetName val="Wp-b Salary"/>
      <sheetName val="wp-b1 - Allocation of Staff CH"/>
      <sheetName val="Wp-b Salary (2)"/>
      <sheetName val="wp-b3 Calc of Health and Other "/>
      <sheetName val="wp-b4 office salaries "/>
      <sheetName val="wp-c-def charges"/>
      <sheetName val="wp-c2-calc of def charges"/>
      <sheetName val="wp-c3-acc def inc taxes"/>
      <sheetName val="wp-c3a-adj acc def inc taxes"/>
      <sheetName val="wp-c3d-diff btwn tax and book"/>
      <sheetName val="wp-c3c-adit computers"/>
      <sheetName val="wp-c3d-adit gross plant"/>
      <sheetName val="wp-d-rc.exp"/>
      <sheetName val="wp-e-toi"/>
      <sheetName val="wp-e2-tax accruals"/>
      <sheetName val="wp-f-CIAC AA"/>
      <sheetName val="w-f2 depr reclass"/>
      <sheetName val="wp-g-inc.tx"/>
      <sheetName val="wp.h-cap.struc"/>
      <sheetName val="wp-i-wc"/>
      <sheetName val="wp-j-pf.plant"/>
      <sheetName val="wp-l-GL additions"/>
      <sheetName val="wp-n-CPI"/>
      <sheetName val="wp-p1 Allocation of Expenses"/>
      <sheetName val="wp-p1a Allocation of Rate base"/>
      <sheetName val="wp-p2 Allocation of Vehicles"/>
      <sheetName val="wp-p2a Allocation of Trans Exp"/>
      <sheetName val="wp-p3-alloc of State computers"/>
      <sheetName val="wp-p4-alloc of WSC computers"/>
      <sheetName val="wp-p5 WSC Salary Allocation"/>
      <sheetName val="wp-appendix"/>
      <sheetName val="wp-q Plant Removal"/>
      <sheetName val="wp-r  Insurance"/>
      <sheetName val="wp-s Woodbury Plant + CIAC"/>
      <sheetName val="wp-t Removal of Direct Exp"/>
      <sheetName val="wp-u Depreciation Recap "/>
      <sheetName val="Consumption Data"/>
      <sheetName val="xxxRate-Rev Comp"/>
      <sheetName val="12.31.13 ERC avail adjust  "/>
      <sheetName val="3.31.14 ERC avail adjust "/>
      <sheetName val="Compatibility Report"/>
    </sheetNames>
    <sheetDataSet>
      <sheetData sheetId="0">
        <row r="5">
          <cell r="C5" t="str">
            <v>W-1044, SUB 19</v>
          </cell>
        </row>
        <row r="11">
          <cell r="E11">
            <v>964.5</v>
          </cell>
          <cell r="F11">
            <v>0.39069303962830487</v>
          </cell>
        </row>
        <row r="12">
          <cell r="E12">
            <v>1504.19</v>
          </cell>
          <cell r="F12">
            <v>0.60930696037169507</v>
          </cell>
        </row>
        <row r="13">
          <cell r="C13">
            <v>2458.69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Trend"/>
      <sheetName val="Summary"/>
      <sheetName val="Previous Month Summary"/>
      <sheetName val="Budget Load"/>
      <sheetName val="Vacancies"/>
      <sheetName val="Activity"/>
      <sheetName val="Turnover"/>
      <sheetName val="Detail"/>
      <sheetName val="Sudduth"/>
      <sheetName val="Devine"/>
      <sheetName val="Hoy"/>
      <sheetName val="Klein"/>
      <sheetName val="Durham"/>
      <sheetName val="Lubertozzi"/>
      <sheetName val="Barnett"/>
      <sheetName val="Position Trend"/>
      <sheetName val="Sal Allocation"/>
      <sheetName val="Paychex"/>
      <sheetName val="Audit"/>
      <sheetName val="Instructions"/>
      <sheetName val="Tables"/>
    </sheetNames>
    <sheetDataSet>
      <sheetData sheetId="0">
        <row r="3">
          <cell r="C3">
            <v>2016</v>
          </cell>
        </row>
      </sheetData>
      <sheetData sheetId="1"/>
      <sheetData sheetId="2"/>
      <sheetData sheetId="3"/>
      <sheetData sheetId="4">
        <row r="3">
          <cell r="D3">
            <v>42035</v>
          </cell>
          <cell r="E3">
            <v>42063</v>
          </cell>
          <cell r="F3">
            <v>42094</v>
          </cell>
          <cell r="G3">
            <v>42124</v>
          </cell>
          <cell r="H3">
            <v>42155</v>
          </cell>
          <cell r="I3">
            <v>42185</v>
          </cell>
          <cell r="J3">
            <v>42216</v>
          </cell>
          <cell r="K3">
            <v>42247</v>
          </cell>
          <cell r="L3">
            <v>42277</v>
          </cell>
          <cell r="M3">
            <v>42308</v>
          </cell>
          <cell r="N3">
            <v>42338</v>
          </cell>
          <cell r="O3">
            <v>42369</v>
          </cell>
          <cell r="P3">
            <v>42400</v>
          </cell>
          <cell r="Q3">
            <v>42429</v>
          </cell>
          <cell r="R3">
            <v>42460</v>
          </cell>
          <cell r="S3">
            <v>42490</v>
          </cell>
          <cell r="T3">
            <v>42521</v>
          </cell>
          <cell r="U3">
            <v>42551</v>
          </cell>
          <cell r="V3">
            <v>42582</v>
          </cell>
          <cell r="W3">
            <v>42613</v>
          </cell>
          <cell r="X3">
            <v>42643</v>
          </cell>
          <cell r="Y3">
            <v>42674</v>
          </cell>
          <cell r="Z3">
            <v>42704</v>
          </cell>
          <cell r="AA3">
            <v>42735</v>
          </cell>
        </row>
        <row r="7">
          <cell r="D7">
            <v>14</v>
          </cell>
          <cell r="E7">
            <v>14</v>
          </cell>
          <cell r="F7">
            <v>14</v>
          </cell>
          <cell r="G7">
            <v>14</v>
          </cell>
          <cell r="H7">
            <v>14</v>
          </cell>
          <cell r="I7">
            <v>14</v>
          </cell>
          <cell r="J7">
            <v>14</v>
          </cell>
          <cell r="K7">
            <v>14</v>
          </cell>
          <cell r="L7">
            <v>14</v>
          </cell>
          <cell r="M7">
            <v>14</v>
          </cell>
          <cell r="N7">
            <v>14</v>
          </cell>
          <cell r="O7">
            <v>14</v>
          </cell>
          <cell r="P7">
            <v>14</v>
          </cell>
          <cell r="Q7">
            <v>14</v>
          </cell>
          <cell r="R7">
            <v>14</v>
          </cell>
          <cell r="S7">
            <v>14</v>
          </cell>
          <cell r="T7">
            <v>14</v>
          </cell>
          <cell r="U7">
            <v>14</v>
          </cell>
          <cell r="V7">
            <v>14</v>
          </cell>
          <cell r="W7">
            <v>14</v>
          </cell>
          <cell r="X7">
            <v>14</v>
          </cell>
          <cell r="Y7">
            <v>14</v>
          </cell>
          <cell r="Z7">
            <v>14</v>
          </cell>
          <cell r="AA7">
            <v>14</v>
          </cell>
        </row>
        <row r="8">
          <cell r="D8">
            <v>3</v>
          </cell>
          <cell r="E8">
            <v>3</v>
          </cell>
          <cell r="F8">
            <v>3</v>
          </cell>
          <cell r="G8">
            <v>3</v>
          </cell>
          <cell r="H8">
            <v>3</v>
          </cell>
          <cell r="I8">
            <v>3</v>
          </cell>
          <cell r="J8">
            <v>3</v>
          </cell>
          <cell r="K8">
            <v>3</v>
          </cell>
          <cell r="L8">
            <v>3</v>
          </cell>
          <cell r="M8">
            <v>3</v>
          </cell>
          <cell r="N8">
            <v>3</v>
          </cell>
          <cell r="O8">
            <v>3</v>
          </cell>
          <cell r="P8">
            <v>3</v>
          </cell>
          <cell r="Q8">
            <v>3</v>
          </cell>
          <cell r="R8">
            <v>3</v>
          </cell>
          <cell r="S8">
            <v>3</v>
          </cell>
          <cell r="T8">
            <v>3</v>
          </cell>
          <cell r="U8">
            <v>3</v>
          </cell>
          <cell r="V8">
            <v>3</v>
          </cell>
          <cell r="W8">
            <v>3</v>
          </cell>
          <cell r="X8">
            <v>3</v>
          </cell>
          <cell r="Y8">
            <v>3</v>
          </cell>
          <cell r="Z8">
            <v>3</v>
          </cell>
          <cell r="AA8">
            <v>3</v>
          </cell>
        </row>
        <row r="9">
          <cell r="D9">
            <v>5</v>
          </cell>
          <cell r="E9">
            <v>5</v>
          </cell>
          <cell r="F9">
            <v>5</v>
          </cell>
          <cell r="G9">
            <v>5</v>
          </cell>
          <cell r="H9">
            <v>5</v>
          </cell>
          <cell r="I9">
            <v>5</v>
          </cell>
          <cell r="J9">
            <v>5</v>
          </cell>
          <cell r="K9">
            <v>5</v>
          </cell>
          <cell r="L9">
            <v>5</v>
          </cell>
          <cell r="M9">
            <v>5</v>
          </cell>
          <cell r="N9">
            <v>5</v>
          </cell>
          <cell r="O9">
            <v>5</v>
          </cell>
          <cell r="P9">
            <v>6</v>
          </cell>
          <cell r="Q9">
            <v>6</v>
          </cell>
          <cell r="R9">
            <v>6</v>
          </cell>
          <cell r="S9">
            <v>6</v>
          </cell>
          <cell r="T9">
            <v>6</v>
          </cell>
          <cell r="U9">
            <v>6</v>
          </cell>
          <cell r="V9">
            <v>6</v>
          </cell>
          <cell r="W9">
            <v>6</v>
          </cell>
          <cell r="X9">
            <v>6</v>
          </cell>
          <cell r="Y9">
            <v>6</v>
          </cell>
          <cell r="Z9">
            <v>6</v>
          </cell>
          <cell r="AA9">
            <v>6</v>
          </cell>
        </row>
        <row r="10">
          <cell r="D10">
            <v>9</v>
          </cell>
          <cell r="E10">
            <v>9</v>
          </cell>
          <cell r="F10">
            <v>9</v>
          </cell>
          <cell r="G10">
            <v>9</v>
          </cell>
          <cell r="H10">
            <v>9</v>
          </cell>
          <cell r="I10">
            <v>9</v>
          </cell>
          <cell r="J10">
            <v>9</v>
          </cell>
          <cell r="K10">
            <v>9</v>
          </cell>
          <cell r="L10">
            <v>9</v>
          </cell>
          <cell r="M10">
            <v>9</v>
          </cell>
          <cell r="N10">
            <v>9</v>
          </cell>
          <cell r="O10">
            <v>9</v>
          </cell>
          <cell r="P10">
            <v>10</v>
          </cell>
          <cell r="Q10">
            <v>10</v>
          </cell>
          <cell r="R10">
            <v>10</v>
          </cell>
          <cell r="S10">
            <v>10</v>
          </cell>
          <cell r="T10">
            <v>10</v>
          </cell>
          <cell r="U10">
            <v>10</v>
          </cell>
          <cell r="V10">
            <v>10</v>
          </cell>
          <cell r="W10">
            <v>10</v>
          </cell>
          <cell r="X10">
            <v>10</v>
          </cell>
          <cell r="Y10">
            <v>10</v>
          </cell>
          <cell r="Z10">
            <v>10</v>
          </cell>
          <cell r="AA10">
            <v>10</v>
          </cell>
        </row>
        <row r="11">
          <cell r="D11">
            <v>36</v>
          </cell>
          <cell r="E11">
            <v>36</v>
          </cell>
          <cell r="F11">
            <v>36</v>
          </cell>
          <cell r="G11">
            <v>36</v>
          </cell>
          <cell r="H11">
            <v>36</v>
          </cell>
          <cell r="I11">
            <v>36</v>
          </cell>
          <cell r="J11">
            <v>36</v>
          </cell>
          <cell r="K11">
            <v>36</v>
          </cell>
          <cell r="L11">
            <v>36</v>
          </cell>
          <cell r="M11">
            <v>36</v>
          </cell>
          <cell r="N11">
            <v>36</v>
          </cell>
          <cell r="O11">
            <v>36</v>
          </cell>
          <cell r="P11">
            <v>35</v>
          </cell>
          <cell r="Q11">
            <v>35</v>
          </cell>
          <cell r="R11">
            <v>35</v>
          </cell>
          <cell r="S11">
            <v>35</v>
          </cell>
          <cell r="T11">
            <v>35</v>
          </cell>
          <cell r="U11">
            <v>35</v>
          </cell>
          <cell r="V11">
            <v>35</v>
          </cell>
          <cell r="W11">
            <v>35</v>
          </cell>
          <cell r="X11">
            <v>35</v>
          </cell>
          <cell r="Y11">
            <v>35</v>
          </cell>
          <cell r="Z11">
            <v>35</v>
          </cell>
          <cell r="AA11">
            <v>35</v>
          </cell>
        </row>
        <row r="12">
          <cell r="D12">
            <v>3</v>
          </cell>
          <cell r="E12">
            <v>3</v>
          </cell>
          <cell r="F12">
            <v>3</v>
          </cell>
          <cell r="G12">
            <v>3</v>
          </cell>
          <cell r="H12">
            <v>3</v>
          </cell>
          <cell r="I12">
            <v>3</v>
          </cell>
          <cell r="J12">
            <v>3</v>
          </cell>
          <cell r="K12">
            <v>3</v>
          </cell>
          <cell r="L12">
            <v>3</v>
          </cell>
          <cell r="M12">
            <v>3</v>
          </cell>
          <cell r="N12">
            <v>3</v>
          </cell>
          <cell r="O12">
            <v>3</v>
          </cell>
          <cell r="P12">
            <v>3</v>
          </cell>
          <cell r="Q12">
            <v>3</v>
          </cell>
          <cell r="R12">
            <v>3</v>
          </cell>
          <cell r="S12">
            <v>3</v>
          </cell>
          <cell r="T12">
            <v>3</v>
          </cell>
          <cell r="U12">
            <v>3</v>
          </cell>
          <cell r="V12">
            <v>3</v>
          </cell>
          <cell r="W12">
            <v>3</v>
          </cell>
          <cell r="X12">
            <v>3</v>
          </cell>
          <cell r="Y12">
            <v>3</v>
          </cell>
          <cell r="Z12">
            <v>3</v>
          </cell>
          <cell r="AA12">
            <v>3</v>
          </cell>
        </row>
        <row r="13">
          <cell r="D13">
            <v>4</v>
          </cell>
          <cell r="E13">
            <v>4</v>
          </cell>
          <cell r="F13">
            <v>4</v>
          </cell>
          <cell r="G13">
            <v>4</v>
          </cell>
          <cell r="H13">
            <v>4</v>
          </cell>
          <cell r="I13">
            <v>4</v>
          </cell>
          <cell r="J13">
            <v>4</v>
          </cell>
          <cell r="K13">
            <v>4</v>
          </cell>
          <cell r="L13">
            <v>4</v>
          </cell>
          <cell r="M13">
            <v>4</v>
          </cell>
          <cell r="N13">
            <v>4</v>
          </cell>
          <cell r="O13">
            <v>4</v>
          </cell>
          <cell r="P13">
            <v>4</v>
          </cell>
          <cell r="Q13">
            <v>4</v>
          </cell>
          <cell r="R13">
            <v>4</v>
          </cell>
          <cell r="S13">
            <v>4</v>
          </cell>
          <cell r="T13">
            <v>4</v>
          </cell>
          <cell r="U13">
            <v>4</v>
          </cell>
          <cell r="V13">
            <v>4</v>
          </cell>
          <cell r="W13">
            <v>4</v>
          </cell>
          <cell r="X13">
            <v>4</v>
          </cell>
          <cell r="Y13">
            <v>4</v>
          </cell>
          <cell r="Z13">
            <v>4</v>
          </cell>
          <cell r="AA13">
            <v>4</v>
          </cell>
        </row>
        <row r="14">
          <cell r="D14">
            <v>4</v>
          </cell>
          <cell r="E14">
            <v>4</v>
          </cell>
          <cell r="F14">
            <v>4</v>
          </cell>
          <cell r="G14">
            <v>4</v>
          </cell>
          <cell r="H14">
            <v>4</v>
          </cell>
          <cell r="I14">
            <v>4</v>
          </cell>
          <cell r="J14">
            <v>4</v>
          </cell>
          <cell r="K14">
            <v>4</v>
          </cell>
          <cell r="L14">
            <v>4</v>
          </cell>
          <cell r="M14">
            <v>4</v>
          </cell>
          <cell r="N14">
            <v>4</v>
          </cell>
          <cell r="O14">
            <v>4</v>
          </cell>
          <cell r="P14">
            <v>5</v>
          </cell>
          <cell r="Q14">
            <v>5</v>
          </cell>
          <cell r="R14">
            <v>5</v>
          </cell>
          <cell r="S14">
            <v>5</v>
          </cell>
          <cell r="T14">
            <v>5</v>
          </cell>
          <cell r="U14">
            <v>5</v>
          </cell>
          <cell r="V14">
            <v>5</v>
          </cell>
          <cell r="W14">
            <v>5</v>
          </cell>
          <cell r="X14">
            <v>5</v>
          </cell>
          <cell r="Y14">
            <v>5</v>
          </cell>
          <cell r="Z14">
            <v>5</v>
          </cell>
          <cell r="AA14">
            <v>5</v>
          </cell>
        </row>
        <row r="15">
          <cell r="D15">
            <v>78</v>
          </cell>
          <cell r="E15">
            <v>78</v>
          </cell>
          <cell r="F15">
            <v>78</v>
          </cell>
          <cell r="G15">
            <v>78</v>
          </cell>
          <cell r="H15">
            <v>78</v>
          </cell>
          <cell r="I15">
            <v>78</v>
          </cell>
          <cell r="J15">
            <v>78</v>
          </cell>
          <cell r="K15">
            <v>78</v>
          </cell>
          <cell r="L15">
            <v>78</v>
          </cell>
          <cell r="M15">
            <v>78</v>
          </cell>
          <cell r="N15">
            <v>78</v>
          </cell>
          <cell r="O15">
            <v>78</v>
          </cell>
          <cell r="P15">
            <v>80</v>
          </cell>
          <cell r="Q15">
            <v>80</v>
          </cell>
          <cell r="R15">
            <v>80</v>
          </cell>
          <cell r="S15">
            <v>80</v>
          </cell>
          <cell r="T15">
            <v>80</v>
          </cell>
          <cell r="U15">
            <v>80</v>
          </cell>
          <cell r="V15">
            <v>80</v>
          </cell>
          <cell r="W15">
            <v>80</v>
          </cell>
          <cell r="X15">
            <v>80</v>
          </cell>
          <cell r="Y15">
            <v>80</v>
          </cell>
          <cell r="Z15">
            <v>80</v>
          </cell>
          <cell r="AA15">
            <v>80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D18">
            <v>6</v>
          </cell>
          <cell r="E18">
            <v>6</v>
          </cell>
          <cell r="F18">
            <v>6</v>
          </cell>
          <cell r="G18">
            <v>6</v>
          </cell>
          <cell r="H18">
            <v>6</v>
          </cell>
          <cell r="I18">
            <v>6</v>
          </cell>
          <cell r="J18">
            <v>6</v>
          </cell>
          <cell r="K18">
            <v>6</v>
          </cell>
          <cell r="L18">
            <v>6</v>
          </cell>
          <cell r="M18">
            <v>6</v>
          </cell>
          <cell r="N18">
            <v>6</v>
          </cell>
          <cell r="O18">
            <v>6</v>
          </cell>
          <cell r="P18">
            <v>8</v>
          </cell>
          <cell r="Q18">
            <v>8</v>
          </cell>
          <cell r="R18">
            <v>8</v>
          </cell>
          <cell r="S18">
            <v>8</v>
          </cell>
          <cell r="T18">
            <v>8</v>
          </cell>
          <cell r="U18">
            <v>8</v>
          </cell>
          <cell r="V18">
            <v>8</v>
          </cell>
          <cell r="W18">
            <v>8</v>
          </cell>
          <cell r="X18">
            <v>8</v>
          </cell>
          <cell r="Y18">
            <v>8</v>
          </cell>
          <cell r="Z18">
            <v>8</v>
          </cell>
          <cell r="AA18">
            <v>8</v>
          </cell>
        </row>
        <row r="19">
          <cell r="D19">
            <v>1</v>
          </cell>
          <cell r="E19">
            <v>1</v>
          </cell>
          <cell r="F19">
            <v>1</v>
          </cell>
          <cell r="G19">
            <v>1</v>
          </cell>
          <cell r="H19">
            <v>1</v>
          </cell>
          <cell r="I19">
            <v>1</v>
          </cell>
          <cell r="J19">
            <v>1</v>
          </cell>
          <cell r="K19">
            <v>1</v>
          </cell>
          <cell r="L19">
            <v>1</v>
          </cell>
          <cell r="M19">
            <v>1</v>
          </cell>
          <cell r="N19">
            <v>1</v>
          </cell>
          <cell r="O19">
            <v>1</v>
          </cell>
          <cell r="P19">
            <v>0</v>
          </cell>
          <cell r="Q19">
            <v>0</v>
          </cell>
          <cell r="R19">
            <v>0</v>
          </cell>
          <cell r="S19">
            <v>0</v>
          </cell>
          <cell r="T19">
            <v>0</v>
          </cell>
          <cell r="U19">
            <v>0</v>
          </cell>
          <cell r="V19">
            <v>0</v>
          </cell>
          <cell r="W19">
            <v>0</v>
          </cell>
          <cell r="X19">
            <v>0</v>
          </cell>
          <cell r="Y19">
            <v>0</v>
          </cell>
          <cell r="Z19">
            <v>0</v>
          </cell>
          <cell r="AA19">
            <v>0</v>
          </cell>
        </row>
        <row r="20">
          <cell r="D20">
            <v>1</v>
          </cell>
          <cell r="E20">
            <v>1</v>
          </cell>
          <cell r="F20">
            <v>1</v>
          </cell>
          <cell r="G20">
            <v>1</v>
          </cell>
          <cell r="H20">
            <v>1</v>
          </cell>
          <cell r="I20">
            <v>1</v>
          </cell>
          <cell r="J20">
            <v>1</v>
          </cell>
          <cell r="K20">
            <v>1</v>
          </cell>
          <cell r="L20">
            <v>1</v>
          </cell>
          <cell r="M20">
            <v>1</v>
          </cell>
          <cell r="N20">
            <v>1</v>
          </cell>
          <cell r="O20">
            <v>1</v>
          </cell>
          <cell r="P20">
            <v>2</v>
          </cell>
          <cell r="Q20">
            <v>2</v>
          </cell>
          <cell r="R20">
            <v>2</v>
          </cell>
          <cell r="S20">
            <v>2</v>
          </cell>
          <cell r="T20">
            <v>2</v>
          </cell>
          <cell r="U20">
            <v>2</v>
          </cell>
          <cell r="V20">
            <v>2</v>
          </cell>
          <cell r="W20">
            <v>2</v>
          </cell>
          <cell r="X20">
            <v>2</v>
          </cell>
          <cell r="Y20">
            <v>2</v>
          </cell>
          <cell r="Z20">
            <v>2</v>
          </cell>
          <cell r="AA20">
            <v>2</v>
          </cell>
        </row>
        <row r="21">
          <cell r="D21">
            <v>25</v>
          </cell>
          <cell r="E21">
            <v>25</v>
          </cell>
          <cell r="F21">
            <v>25</v>
          </cell>
          <cell r="G21">
            <v>25</v>
          </cell>
          <cell r="H21">
            <v>25</v>
          </cell>
          <cell r="I21">
            <v>25</v>
          </cell>
          <cell r="J21">
            <v>25</v>
          </cell>
          <cell r="K21">
            <v>25</v>
          </cell>
          <cell r="L21">
            <v>25</v>
          </cell>
          <cell r="M21">
            <v>25</v>
          </cell>
          <cell r="N21">
            <v>25</v>
          </cell>
          <cell r="O21">
            <v>25</v>
          </cell>
          <cell r="P21">
            <v>22</v>
          </cell>
          <cell r="Q21">
            <v>22</v>
          </cell>
          <cell r="R21">
            <v>22</v>
          </cell>
          <cell r="S21">
            <v>22</v>
          </cell>
          <cell r="T21">
            <v>22</v>
          </cell>
          <cell r="U21">
            <v>22</v>
          </cell>
          <cell r="V21">
            <v>22</v>
          </cell>
          <cell r="W21">
            <v>22</v>
          </cell>
          <cell r="X21">
            <v>22</v>
          </cell>
          <cell r="Y21">
            <v>22</v>
          </cell>
          <cell r="Z21">
            <v>22</v>
          </cell>
          <cell r="AA21">
            <v>22</v>
          </cell>
        </row>
        <row r="22">
          <cell r="D22">
            <v>9</v>
          </cell>
          <cell r="E22">
            <v>9</v>
          </cell>
          <cell r="F22">
            <v>9</v>
          </cell>
          <cell r="G22">
            <v>9</v>
          </cell>
          <cell r="H22">
            <v>9</v>
          </cell>
          <cell r="I22">
            <v>9</v>
          </cell>
          <cell r="J22">
            <v>9</v>
          </cell>
          <cell r="K22">
            <v>9</v>
          </cell>
          <cell r="L22">
            <v>9</v>
          </cell>
          <cell r="M22">
            <v>9</v>
          </cell>
          <cell r="N22">
            <v>9</v>
          </cell>
          <cell r="O22">
            <v>9</v>
          </cell>
          <cell r="P22">
            <v>10</v>
          </cell>
          <cell r="Q22">
            <v>10</v>
          </cell>
          <cell r="R22">
            <v>10</v>
          </cell>
          <cell r="S22">
            <v>10</v>
          </cell>
          <cell r="T22">
            <v>10</v>
          </cell>
          <cell r="U22">
            <v>10</v>
          </cell>
          <cell r="V22">
            <v>10</v>
          </cell>
          <cell r="W22">
            <v>10</v>
          </cell>
          <cell r="X22">
            <v>10</v>
          </cell>
          <cell r="Y22">
            <v>10</v>
          </cell>
          <cell r="Z22">
            <v>10</v>
          </cell>
          <cell r="AA22">
            <v>10</v>
          </cell>
        </row>
        <row r="23">
          <cell r="D23">
            <v>8</v>
          </cell>
          <cell r="E23">
            <v>8</v>
          </cell>
          <cell r="F23">
            <v>8</v>
          </cell>
          <cell r="G23">
            <v>8</v>
          </cell>
          <cell r="H23">
            <v>8</v>
          </cell>
          <cell r="I23">
            <v>8</v>
          </cell>
          <cell r="J23">
            <v>8</v>
          </cell>
          <cell r="K23">
            <v>8</v>
          </cell>
          <cell r="L23">
            <v>8</v>
          </cell>
          <cell r="M23">
            <v>8</v>
          </cell>
          <cell r="N23">
            <v>8</v>
          </cell>
          <cell r="O23">
            <v>8</v>
          </cell>
          <cell r="P23">
            <v>6</v>
          </cell>
          <cell r="Q23">
            <v>6</v>
          </cell>
          <cell r="R23">
            <v>6</v>
          </cell>
          <cell r="S23">
            <v>6</v>
          </cell>
          <cell r="T23">
            <v>6</v>
          </cell>
          <cell r="U23">
            <v>6</v>
          </cell>
          <cell r="V23">
            <v>6</v>
          </cell>
          <cell r="W23">
            <v>6</v>
          </cell>
          <cell r="X23">
            <v>6</v>
          </cell>
          <cell r="Y23">
            <v>6</v>
          </cell>
          <cell r="Z23">
            <v>6</v>
          </cell>
          <cell r="AA23">
            <v>6</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cell r="S24">
            <v>1</v>
          </cell>
          <cell r="T24">
            <v>1</v>
          </cell>
          <cell r="U24">
            <v>1</v>
          </cell>
          <cell r="V24">
            <v>1</v>
          </cell>
          <cell r="W24">
            <v>1</v>
          </cell>
          <cell r="X24">
            <v>1</v>
          </cell>
          <cell r="Y24">
            <v>1</v>
          </cell>
          <cell r="Z24">
            <v>1</v>
          </cell>
          <cell r="AA24">
            <v>1</v>
          </cell>
        </row>
        <row r="25">
          <cell r="D25">
            <v>8</v>
          </cell>
          <cell r="E25">
            <v>8</v>
          </cell>
          <cell r="F25">
            <v>8</v>
          </cell>
          <cell r="G25">
            <v>8</v>
          </cell>
          <cell r="H25">
            <v>8</v>
          </cell>
          <cell r="I25">
            <v>8</v>
          </cell>
          <cell r="J25">
            <v>8</v>
          </cell>
          <cell r="K25">
            <v>8</v>
          </cell>
          <cell r="L25">
            <v>8</v>
          </cell>
          <cell r="M25">
            <v>8</v>
          </cell>
          <cell r="N25">
            <v>8</v>
          </cell>
          <cell r="O25">
            <v>8</v>
          </cell>
          <cell r="P25">
            <v>8</v>
          </cell>
          <cell r="Q25">
            <v>8</v>
          </cell>
          <cell r="R25">
            <v>8</v>
          </cell>
          <cell r="S25">
            <v>8</v>
          </cell>
          <cell r="T25">
            <v>8</v>
          </cell>
          <cell r="U25">
            <v>8</v>
          </cell>
          <cell r="V25">
            <v>8</v>
          </cell>
          <cell r="W25">
            <v>8</v>
          </cell>
          <cell r="X25">
            <v>8</v>
          </cell>
          <cell r="Y25">
            <v>8</v>
          </cell>
          <cell r="Z25">
            <v>8</v>
          </cell>
          <cell r="AA25">
            <v>8</v>
          </cell>
        </row>
        <row r="26">
          <cell r="D26">
            <v>8</v>
          </cell>
          <cell r="E26">
            <v>8</v>
          </cell>
          <cell r="F26">
            <v>8</v>
          </cell>
          <cell r="G26">
            <v>8</v>
          </cell>
          <cell r="H26">
            <v>8</v>
          </cell>
          <cell r="I26">
            <v>8</v>
          </cell>
          <cell r="J26">
            <v>8</v>
          </cell>
          <cell r="K26">
            <v>8</v>
          </cell>
          <cell r="L26">
            <v>8</v>
          </cell>
          <cell r="M26">
            <v>8</v>
          </cell>
          <cell r="N26">
            <v>8</v>
          </cell>
          <cell r="O26">
            <v>8</v>
          </cell>
          <cell r="P26">
            <v>9</v>
          </cell>
          <cell r="Q26">
            <v>9</v>
          </cell>
          <cell r="R26">
            <v>9</v>
          </cell>
          <cell r="S26">
            <v>9</v>
          </cell>
          <cell r="T26">
            <v>9</v>
          </cell>
          <cell r="U26">
            <v>9</v>
          </cell>
          <cell r="V26">
            <v>9</v>
          </cell>
          <cell r="W26">
            <v>9</v>
          </cell>
          <cell r="X26">
            <v>9</v>
          </cell>
          <cell r="Y26">
            <v>9</v>
          </cell>
          <cell r="Z26">
            <v>9</v>
          </cell>
          <cell r="AA26">
            <v>9</v>
          </cell>
        </row>
        <row r="27">
          <cell r="D27">
            <v>11</v>
          </cell>
          <cell r="E27">
            <v>11</v>
          </cell>
          <cell r="F27">
            <v>11</v>
          </cell>
          <cell r="G27">
            <v>11</v>
          </cell>
          <cell r="H27">
            <v>11</v>
          </cell>
          <cell r="I27">
            <v>11</v>
          </cell>
          <cell r="J27">
            <v>11</v>
          </cell>
          <cell r="K27">
            <v>11</v>
          </cell>
          <cell r="L27">
            <v>11</v>
          </cell>
          <cell r="M27">
            <v>11</v>
          </cell>
          <cell r="N27">
            <v>11</v>
          </cell>
          <cell r="O27">
            <v>11</v>
          </cell>
          <cell r="P27">
            <v>11</v>
          </cell>
          <cell r="Q27">
            <v>11</v>
          </cell>
          <cell r="R27">
            <v>11</v>
          </cell>
          <cell r="S27">
            <v>11</v>
          </cell>
          <cell r="T27">
            <v>11</v>
          </cell>
          <cell r="U27">
            <v>11</v>
          </cell>
          <cell r="V27">
            <v>11</v>
          </cell>
          <cell r="W27">
            <v>11</v>
          </cell>
          <cell r="X27">
            <v>11</v>
          </cell>
          <cell r="Y27">
            <v>11</v>
          </cell>
          <cell r="Z27">
            <v>11</v>
          </cell>
          <cell r="AA27">
            <v>11</v>
          </cell>
        </row>
        <row r="28">
          <cell r="D28">
            <v>78</v>
          </cell>
          <cell r="E28">
            <v>78</v>
          </cell>
          <cell r="F28">
            <v>78</v>
          </cell>
          <cell r="G28">
            <v>78</v>
          </cell>
          <cell r="H28">
            <v>78</v>
          </cell>
          <cell r="I28">
            <v>78</v>
          </cell>
          <cell r="J28">
            <v>78</v>
          </cell>
          <cell r="K28">
            <v>78</v>
          </cell>
          <cell r="L28">
            <v>78</v>
          </cell>
          <cell r="M28">
            <v>78</v>
          </cell>
          <cell r="N28">
            <v>78</v>
          </cell>
          <cell r="O28">
            <v>78</v>
          </cell>
          <cell r="P28">
            <v>77</v>
          </cell>
          <cell r="Q28">
            <v>77</v>
          </cell>
          <cell r="R28">
            <v>77</v>
          </cell>
          <cell r="S28">
            <v>77</v>
          </cell>
          <cell r="T28">
            <v>77</v>
          </cell>
          <cell r="U28">
            <v>77</v>
          </cell>
          <cell r="V28">
            <v>77</v>
          </cell>
          <cell r="W28">
            <v>77</v>
          </cell>
          <cell r="X28">
            <v>77</v>
          </cell>
          <cell r="Y28">
            <v>77</v>
          </cell>
          <cell r="Z28">
            <v>77</v>
          </cell>
          <cell r="AA28">
            <v>77</v>
          </cell>
        </row>
        <row r="29">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D32">
            <v>4</v>
          </cell>
          <cell r="E32">
            <v>4</v>
          </cell>
          <cell r="F32">
            <v>4</v>
          </cell>
          <cell r="G32">
            <v>4</v>
          </cell>
          <cell r="H32">
            <v>4</v>
          </cell>
          <cell r="I32">
            <v>4</v>
          </cell>
          <cell r="J32">
            <v>4</v>
          </cell>
          <cell r="K32">
            <v>4</v>
          </cell>
          <cell r="L32">
            <v>4</v>
          </cell>
          <cell r="M32">
            <v>4</v>
          </cell>
          <cell r="N32">
            <v>4</v>
          </cell>
          <cell r="O32">
            <v>4</v>
          </cell>
          <cell r="P32">
            <v>5</v>
          </cell>
          <cell r="Q32">
            <v>5</v>
          </cell>
          <cell r="R32">
            <v>5</v>
          </cell>
          <cell r="S32">
            <v>6</v>
          </cell>
          <cell r="T32">
            <v>6</v>
          </cell>
          <cell r="U32">
            <v>6</v>
          </cell>
          <cell r="V32">
            <v>6</v>
          </cell>
          <cell r="W32">
            <v>6</v>
          </cell>
          <cell r="X32">
            <v>6</v>
          </cell>
          <cell r="Y32">
            <v>6</v>
          </cell>
          <cell r="Z32">
            <v>6</v>
          </cell>
          <cell r="AA32">
            <v>6</v>
          </cell>
        </row>
        <row r="33">
          <cell r="D33">
            <v>72</v>
          </cell>
          <cell r="E33">
            <v>72</v>
          </cell>
          <cell r="F33">
            <v>72</v>
          </cell>
          <cell r="G33">
            <v>72</v>
          </cell>
          <cell r="H33">
            <v>72</v>
          </cell>
          <cell r="I33">
            <v>72</v>
          </cell>
          <cell r="J33">
            <v>72</v>
          </cell>
          <cell r="K33">
            <v>72</v>
          </cell>
          <cell r="L33">
            <v>72</v>
          </cell>
          <cell r="M33">
            <v>72</v>
          </cell>
          <cell r="N33">
            <v>72</v>
          </cell>
          <cell r="O33">
            <v>72</v>
          </cell>
          <cell r="P33">
            <v>73</v>
          </cell>
          <cell r="Q33">
            <v>73</v>
          </cell>
          <cell r="R33">
            <v>73</v>
          </cell>
          <cell r="S33">
            <v>73</v>
          </cell>
          <cell r="T33">
            <v>73</v>
          </cell>
          <cell r="U33">
            <v>73</v>
          </cell>
          <cell r="V33">
            <v>73</v>
          </cell>
          <cell r="W33">
            <v>73</v>
          </cell>
          <cell r="X33">
            <v>73</v>
          </cell>
          <cell r="Y33">
            <v>73</v>
          </cell>
          <cell r="Z33">
            <v>73</v>
          </cell>
          <cell r="AA33">
            <v>73</v>
          </cell>
        </row>
        <row r="34">
          <cell r="D34">
            <v>76</v>
          </cell>
          <cell r="E34">
            <v>76</v>
          </cell>
          <cell r="F34">
            <v>76</v>
          </cell>
          <cell r="G34">
            <v>76</v>
          </cell>
          <cell r="H34">
            <v>76</v>
          </cell>
          <cell r="I34">
            <v>76</v>
          </cell>
          <cell r="J34">
            <v>76</v>
          </cell>
          <cell r="K34">
            <v>76</v>
          </cell>
          <cell r="L34">
            <v>76</v>
          </cell>
          <cell r="M34">
            <v>76</v>
          </cell>
          <cell r="N34">
            <v>76</v>
          </cell>
          <cell r="O34">
            <v>76</v>
          </cell>
          <cell r="P34">
            <v>78</v>
          </cell>
          <cell r="Q34">
            <v>78</v>
          </cell>
          <cell r="R34">
            <v>78</v>
          </cell>
          <cell r="S34">
            <v>79</v>
          </cell>
          <cell r="T34">
            <v>79</v>
          </cell>
          <cell r="U34">
            <v>79</v>
          </cell>
          <cell r="V34">
            <v>79</v>
          </cell>
          <cell r="W34">
            <v>79</v>
          </cell>
          <cell r="X34">
            <v>79</v>
          </cell>
          <cell r="Y34">
            <v>79</v>
          </cell>
          <cell r="Z34">
            <v>79</v>
          </cell>
          <cell r="AA34">
            <v>79</v>
          </cell>
        </row>
        <row r="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D38">
            <v>7</v>
          </cell>
          <cell r="E38">
            <v>7</v>
          </cell>
          <cell r="F38">
            <v>7</v>
          </cell>
          <cell r="G38">
            <v>7</v>
          </cell>
          <cell r="H38">
            <v>7</v>
          </cell>
          <cell r="I38">
            <v>7</v>
          </cell>
          <cell r="J38">
            <v>7</v>
          </cell>
          <cell r="K38">
            <v>7</v>
          </cell>
          <cell r="L38">
            <v>7</v>
          </cell>
          <cell r="M38">
            <v>7</v>
          </cell>
          <cell r="N38">
            <v>7</v>
          </cell>
          <cell r="O38">
            <v>7</v>
          </cell>
          <cell r="P38">
            <v>7</v>
          </cell>
          <cell r="Q38">
            <v>7</v>
          </cell>
          <cell r="R38">
            <v>7</v>
          </cell>
          <cell r="S38">
            <v>7</v>
          </cell>
          <cell r="T38">
            <v>7</v>
          </cell>
          <cell r="U38">
            <v>7</v>
          </cell>
          <cell r="V38">
            <v>7</v>
          </cell>
          <cell r="W38">
            <v>7</v>
          </cell>
          <cell r="X38">
            <v>7</v>
          </cell>
          <cell r="Y38">
            <v>7</v>
          </cell>
          <cell r="Z38">
            <v>7</v>
          </cell>
          <cell r="AA38">
            <v>7</v>
          </cell>
        </row>
        <row r="39">
          <cell r="D39">
            <v>66</v>
          </cell>
          <cell r="E39">
            <v>66</v>
          </cell>
          <cell r="F39">
            <v>66</v>
          </cell>
          <cell r="G39">
            <v>66</v>
          </cell>
          <cell r="H39">
            <v>66</v>
          </cell>
          <cell r="I39">
            <v>66</v>
          </cell>
          <cell r="J39">
            <v>66</v>
          </cell>
          <cell r="K39">
            <v>66</v>
          </cell>
          <cell r="L39">
            <v>66</v>
          </cell>
          <cell r="M39">
            <v>66</v>
          </cell>
          <cell r="N39">
            <v>66</v>
          </cell>
          <cell r="O39">
            <v>66</v>
          </cell>
          <cell r="P39">
            <v>66</v>
          </cell>
          <cell r="Q39">
            <v>66</v>
          </cell>
          <cell r="R39">
            <v>66</v>
          </cell>
          <cell r="S39">
            <v>66</v>
          </cell>
          <cell r="T39">
            <v>66</v>
          </cell>
          <cell r="U39">
            <v>66</v>
          </cell>
          <cell r="V39">
            <v>66</v>
          </cell>
          <cell r="W39">
            <v>66</v>
          </cell>
          <cell r="X39">
            <v>66</v>
          </cell>
          <cell r="Y39">
            <v>66</v>
          </cell>
          <cell r="Z39">
            <v>66</v>
          </cell>
          <cell r="AA39">
            <v>66</v>
          </cell>
        </row>
        <row r="40">
          <cell r="D40">
            <v>73</v>
          </cell>
          <cell r="E40">
            <v>73</v>
          </cell>
          <cell r="F40">
            <v>73</v>
          </cell>
          <cell r="G40">
            <v>73</v>
          </cell>
          <cell r="H40">
            <v>73</v>
          </cell>
          <cell r="I40">
            <v>73</v>
          </cell>
          <cell r="J40">
            <v>73</v>
          </cell>
          <cell r="K40">
            <v>73</v>
          </cell>
          <cell r="L40">
            <v>73</v>
          </cell>
          <cell r="M40">
            <v>73</v>
          </cell>
          <cell r="N40">
            <v>73</v>
          </cell>
          <cell r="O40">
            <v>73</v>
          </cell>
          <cell r="P40">
            <v>73</v>
          </cell>
          <cell r="Q40">
            <v>73</v>
          </cell>
          <cell r="R40">
            <v>73</v>
          </cell>
          <cell r="S40">
            <v>73</v>
          </cell>
          <cell r="T40">
            <v>73</v>
          </cell>
          <cell r="U40">
            <v>73</v>
          </cell>
          <cell r="V40">
            <v>73</v>
          </cell>
          <cell r="W40">
            <v>73</v>
          </cell>
          <cell r="X40">
            <v>73</v>
          </cell>
          <cell r="Y40">
            <v>73</v>
          </cell>
          <cell r="Z40">
            <v>73</v>
          </cell>
          <cell r="AA40">
            <v>73</v>
          </cell>
        </row>
        <row r="41">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D44">
            <v>12</v>
          </cell>
          <cell r="E44">
            <v>12</v>
          </cell>
          <cell r="F44">
            <v>12</v>
          </cell>
          <cell r="G44">
            <v>12</v>
          </cell>
          <cell r="H44">
            <v>12</v>
          </cell>
          <cell r="I44">
            <v>12</v>
          </cell>
          <cell r="J44">
            <v>12</v>
          </cell>
          <cell r="K44">
            <v>12</v>
          </cell>
          <cell r="L44">
            <v>12</v>
          </cell>
          <cell r="M44">
            <v>12</v>
          </cell>
          <cell r="N44">
            <v>12</v>
          </cell>
          <cell r="O44">
            <v>12</v>
          </cell>
          <cell r="P44">
            <v>12</v>
          </cell>
          <cell r="Q44">
            <v>12</v>
          </cell>
          <cell r="R44">
            <v>12</v>
          </cell>
          <cell r="S44">
            <v>12</v>
          </cell>
          <cell r="T44">
            <v>12</v>
          </cell>
          <cell r="U44">
            <v>12</v>
          </cell>
          <cell r="V44">
            <v>12</v>
          </cell>
          <cell r="W44">
            <v>12</v>
          </cell>
          <cell r="X44">
            <v>12</v>
          </cell>
          <cell r="Y44">
            <v>12</v>
          </cell>
          <cell r="Z44">
            <v>12</v>
          </cell>
          <cell r="AA44">
            <v>12</v>
          </cell>
        </row>
        <row r="45">
          <cell r="D45">
            <v>27</v>
          </cell>
          <cell r="E45">
            <v>27</v>
          </cell>
          <cell r="F45">
            <v>27</v>
          </cell>
          <cell r="G45">
            <v>27</v>
          </cell>
          <cell r="H45">
            <v>27</v>
          </cell>
          <cell r="I45">
            <v>27</v>
          </cell>
          <cell r="J45">
            <v>33</v>
          </cell>
          <cell r="K45">
            <v>33</v>
          </cell>
          <cell r="L45">
            <v>33</v>
          </cell>
          <cell r="M45">
            <v>33</v>
          </cell>
          <cell r="N45">
            <v>33</v>
          </cell>
          <cell r="O45">
            <v>33</v>
          </cell>
          <cell r="P45">
            <v>41</v>
          </cell>
          <cell r="Q45">
            <v>41</v>
          </cell>
          <cell r="R45">
            <v>41</v>
          </cell>
          <cell r="S45">
            <v>41</v>
          </cell>
          <cell r="T45">
            <v>41</v>
          </cell>
          <cell r="U45">
            <v>41</v>
          </cell>
          <cell r="V45">
            <v>41</v>
          </cell>
          <cell r="W45">
            <v>41</v>
          </cell>
          <cell r="X45">
            <v>41</v>
          </cell>
          <cell r="Y45">
            <v>41</v>
          </cell>
          <cell r="Z45">
            <v>41</v>
          </cell>
          <cell r="AA45">
            <v>41</v>
          </cell>
        </row>
        <row r="46">
          <cell r="D46">
            <v>12</v>
          </cell>
          <cell r="E46">
            <v>12</v>
          </cell>
          <cell r="F46">
            <v>12</v>
          </cell>
          <cell r="G46">
            <v>12</v>
          </cell>
          <cell r="H46">
            <v>12</v>
          </cell>
          <cell r="I46">
            <v>12</v>
          </cell>
          <cell r="J46">
            <v>12</v>
          </cell>
          <cell r="K46">
            <v>12</v>
          </cell>
          <cell r="L46">
            <v>12</v>
          </cell>
          <cell r="M46">
            <v>12</v>
          </cell>
          <cell r="N46">
            <v>12</v>
          </cell>
          <cell r="O46">
            <v>12</v>
          </cell>
          <cell r="P46">
            <v>11</v>
          </cell>
          <cell r="Q46">
            <v>11</v>
          </cell>
          <cell r="R46">
            <v>11</v>
          </cell>
          <cell r="S46">
            <v>11</v>
          </cell>
          <cell r="T46">
            <v>11</v>
          </cell>
          <cell r="U46">
            <v>11</v>
          </cell>
          <cell r="V46">
            <v>11</v>
          </cell>
          <cell r="W46">
            <v>11</v>
          </cell>
          <cell r="X46">
            <v>11</v>
          </cell>
          <cell r="Y46">
            <v>11</v>
          </cell>
          <cell r="Z46">
            <v>11</v>
          </cell>
          <cell r="AA46">
            <v>11</v>
          </cell>
        </row>
        <row r="47">
          <cell r="D47">
            <v>51</v>
          </cell>
          <cell r="E47">
            <v>51</v>
          </cell>
          <cell r="F47">
            <v>51</v>
          </cell>
          <cell r="G47">
            <v>51</v>
          </cell>
          <cell r="H47">
            <v>51</v>
          </cell>
          <cell r="I47">
            <v>51</v>
          </cell>
          <cell r="J47">
            <v>57</v>
          </cell>
          <cell r="K47">
            <v>57</v>
          </cell>
          <cell r="L47">
            <v>57</v>
          </cell>
          <cell r="M47">
            <v>57</v>
          </cell>
          <cell r="N47">
            <v>57</v>
          </cell>
          <cell r="O47">
            <v>57</v>
          </cell>
          <cell r="P47">
            <v>64</v>
          </cell>
          <cell r="Q47">
            <v>64</v>
          </cell>
          <cell r="R47">
            <v>64</v>
          </cell>
          <cell r="S47">
            <v>64</v>
          </cell>
          <cell r="T47">
            <v>64</v>
          </cell>
          <cell r="U47">
            <v>64</v>
          </cell>
          <cell r="V47">
            <v>64</v>
          </cell>
          <cell r="W47">
            <v>64</v>
          </cell>
          <cell r="X47">
            <v>64</v>
          </cell>
          <cell r="Y47">
            <v>64</v>
          </cell>
          <cell r="Z47">
            <v>64</v>
          </cell>
          <cell r="AA47">
            <v>64</v>
          </cell>
        </row>
        <row r="48">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D51">
            <v>6</v>
          </cell>
          <cell r="E51">
            <v>6</v>
          </cell>
          <cell r="F51">
            <v>6</v>
          </cell>
          <cell r="G51">
            <v>6</v>
          </cell>
          <cell r="H51">
            <v>6</v>
          </cell>
          <cell r="I51">
            <v>6</v>
          </cell>
          <cell r="J51">
            <v>6</v>
          </cell>
          <cell r="K51">
            <v>6</v>
          </cell>
          <cell r="L51">
            <v>6</v>
          </cell>
          <cell r="M51">
            <v>6</v>
          </cell>
          <cell r="N51">
            <v>6</v>
          </cell>
          <cell r="O51">
            <v>6</v>
          </cell>
          <cell r="P51">
            <v>6</v>
          </cell>
          <cell r="Q51">
            <v>6</v>
          </cell>
          <cell r="R51">
            <v>6</v>
          </cell>
          <cell r="S51">
            <v>6</v>
          </cell>
          <cell r="T51">
            <v>6</v>
          </cell>
          <cell r="U51">
            <v>6</v>
          </cell>
          <cell r="V51">
            <v>6</v>
          </cell>
          <cell r="W51">
            <v>6</v>
          </cell>
          <cell r="X51">
            <v>6</v>
          </cell>
          <cell r="Y51">
            <v>6</v>
          </cell>
          <cell r="Z51">
            <v>6</v>
          </cell>
          <cell r="AA51">
            <v>6</v>
          </cell>
        </row>
        <row r="52">
          <cell r="D52">
            <v>36</v>
          </cell>
          <cell r="E52">
            <v>36</v>
          </cell>
          <cell r="F52">
            <v>36</v>
          </cell>
          <cell r="G52">
            <v>36</v>
          </cell>
          <cell r="H52">
            <v>36</v>
          </cell>
          <cell r="I52">
            <v>36</v>
          </cell>
          <cell r="J52">
            <v>36</v>
          </cell>
          <cell r="K52">
            <v>36</v>
          </cell>
          <cell r="L52">
            <v>36</v>
          </cell>
          <cell r="M52">
            <v>36</v>
          </cell>
          <cell r="N52">
            <v>36</v>
          </cell>
          <cell r="O52">
            <v>36</v>
          </cell>
          <cell r="P52">
            <v>36</v>
          </cell>
          <cell r="Q52">
            <v>36</v>
          </cell>
          <cell r="R52">
            <v>36</v>
          </cell>
          <cell r="S52">
            <v>36</v>
          </cell>
          <cell r="T52">
            <v>36</v>
          </cell>
          <cell r="U52">
            <v>36</v>
          </cell>
          <cell r="V52">
            <v>36</v>
          </cell>
          <cell r="W52">
            <v>36</v>
          </cell>
          <cell r="X52">
            <v>36</v>
          </cell>
          <cell r="Y52">
            <v>36</v>
          </cell>
          <cell r="Z52">
            <v>36</v>
          </cell>
          <cell r="AA52">
            <v>36</v>
          </cell>
        </row>
        <row r="53">
          <cell r="D53">
            <v>42</v>
          </cell>
          <cell r="E53">
            <v>42</v>
          </cell>
          <cell r="F53">
            <v>42</v>
          </cell>
          <cell r="G53">
            <v>42</v>
          </cell>
          <cell r="H53">
            <v>42</v>
          </cell>
          <cell r="I53">
            <v>42</v>
          </cell>
          <cell r="J53">
            <v>42</v>
          </cell>
          <cell r="K53">
            <v>42</v>
          </cell>
          <cell r="L53">
            <v>42</v>
          </cell>
          <cell r="M53">
            <v>42</v>
          </cell>
          <cell r="N53">
            <v>42</v>
          </cell>
          <cell r="O53">
            <v>42</v>
          </cell>
          <cell r="P53">
            <v>42</v>
          </cell>
          <cell r="Q53">
            <v>42</v>
          </cell>
          <cell r="R53">
            <v>42</v>
          </cell>
          <cell r="S53">
            <v>42</v>
          </cell>
          <cell r="T53">
            <v>42</v>
          </cell>
          <cell r="U53">
            <v>42</v>
          </cell>
          <cell r="V53">
            <v>42</v>
          </cell>
          <cell r="W53">
            <v>42</v>
          </cell>
          <cell r="X53">
            <v>42</v>
          </cell>
          <cell r="Y53">
            <v>42</v>
          </cell>
          <cell r="Z53">
            <v>42</v>
          </cell>
          <cell r="AA53">
            <v>42</v>
          </cell>
        </row>
        <row r="54">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D57">
            <v>6</v>
          </cell>
          <cell r="E57">
            <v>6</v>
          </cell>
          <cell r="F57">
            <v>6</v>
          </cell>
          <cell r="G57">
            <v>6</v>
          </cell>
          <cell r="H57">
            <v>6</v>
          </cell>
          <cell r="I57">
            <v>6</v>
          </cell>
          <cell r="J57">
            <v>6</v>
          </cell>
          <cell r="K57">
            <v>6</v>
          </cell>
          <cell r="L57">
            <v>6</v>
          </cell>
          <cell r="M57">
            <v>6</v>
          </cell>
          <cell r="N57">
            <v>6</v>
          </cell>
          <cell r="O57">
            <v>6</v>
          </cell>
          <cell r="P57">
            <v>7</v>
          </cell>
          <cell r="Q57">
            <v>7</v>
          </cell>
          <cell r="R57">
            <v>7</v>
          </cell>
          <cell r="S57">
            <v>7</v>
          </cell>
          <cell r="T57">
            <v>7</v>
          </cell>
          <cell r="U57">
            <v>7</v>
          </cell>
          <cell r="V57">
            <v>7</v>
          </cell>
          <cell r="W57">
            <v>7</v>
          </cell>
          <cell r="X57">
            <v>7</v>
          </cell>
          <cell r="Y57">
            <v>7</v>
          </cell>
          <cell r="Z57">
            <v>7</v>
          </cell>
          <cell r="AA57">
            <v>7</v>
          </cell>
        </row>
        <row r="58">
          <cell r="D58">
            <v>8</v>
          </cell>
          <cell r="E58">
            <v>8</v>
          </cell>
          <cell r="F58">
            <v>8</v>
          </cell>
          <cell r="G58">
            <v>8</v>
          </cell>
          <cell r="H58">
            <v>8</v>
          </cell>
          <cell r="I58">
            <v>8</v>
          </cell>
          <cell r="J58">
            <v>8</v>
          </cell>
          <cell r="K58">
            <v>8</v>
          </cell>
          <cell r="L58">
            <v>8</v>
          </cell>
          <cell r="M58">
            <v>8</v>
          </cell>
          <cell r="N58">
            <v>8</v>
          </cell>
          <cell r="O58">
            <v>8</v>
          </cell>
          <cell r="P58">
            <v>8</v>
          </cell>
          <cell r="Q58">
            <v>8</v>
          </cell>
          <cell r="R58">
            <v>8</v>
          </cell>
          <cell r="S58">
            <v>8</v>
          </cell>
          <cell r="T58">
            <v>8</v>
          </cell>
          <cell r="U58">
            <v>8</v>
          </cell>
          <cell r="V58">
            <v>8</v>
          </cell>
          <cell r="W58">
            <v>8</v>
          </cell>
          <cell r="X58">
            <v>8</v>
          </cell>
          <cell r="Y58">
            <v>8</v>
          </cell>
          <cell r="Z58">
            <v>8</v>
          </cell>
          <cell r="AA58">
            <v>8</v>
          </cell>
        </row>
        <row r="59">
          <cell r="D59">
            <v>25</v>
          </cell>
          <cell r="E59">
            <v>25</v>
          </cell>
          <cell r="F59">
            <v>25</v>
          </cell>
          <cell r="G59">
            <v>25</v>
          </cell>
          <cell r="H59">
            <v>25</v>
          </cell>
          <cell r="I59">
            <v>25</v>
          </cell>
          <cell r="J59">
            <v>25</v>
          </cell>
          <cell r="K59">
            <v>25</v>
          </cell>
          <cell r="L59">
            <v>25</v>
          </cell>
          <cell r="M59">
            <v>25</v>
          </cell>
          <cell r="N59">
            <v>25</v>
          </cell>
          <cell r="O59">
            <v>25</v>
          </cell>
          <cell r="P59">
            <v>25</v>
          </cell>
          <cell r="Q59">
            <v>25</v>
          </cell>
          <cell r="R59">
            <v>25</v>
          </cell>
          <cell r="S59">
            <v>25</v>
          </cell>
          <cell r="T59">
            <v>25</v>
          </cell>
          <cell r="U59">
            <v>25</v>
          </cell>
          <cell r="V59">
            <v>25</v>
          </cell>
          <cell r="W59">
            <v>25</v>
          </cell>
          <cell r="X59">
            <v>25</v>
          </cell>
          <cell r="Y59">
            <v>25</v>
          </cell>
          <cell r="Z59">
            <v>25</v>
          </cell>
          <cell r="AA59">
            <v>25</v>
          </cell>
        </row>
        <row r="60">
          <cell r="D60">
            <v>39</v>
          </cell>
          <cell r="E60">
            <v>39</v>
          </cell>
          <cell r="F60">
            <v>39</v>
          </cell>
          <cell r="G60">
            <v>39</v>
          </cell>
          <cell r="H60">
            <v>39</v>
          </cell>
          <cell r="I60">
            <v>39</v>
          </cell>
          <cell r="J60">
            <v>39</v>
          </cell>
          <cell r="K60">
            <v>39</v>
          </cell>
          <cell r="L60">
            <v>39</v>
          </cell>
          <cell r="M60">
            <v>39</v>
          </cell>
          <cell r="N60">
            <v>39</v>
          </cell>
          <cell r="O60">
            <v>39</v>
          </cell>
          <cell r="P60">
            <v>40</v>
          </cell>
          <cell r="Q60">
            <v>40</v>
          </cell>
          <cell r="R60">
            <v>40</v>
          </cell>
          <cell r="S60">
            <v>40</v>
          </cell>
          <cell r="T60">
            <v>40</v>
          </cell>
          <cell r="U60">
            <v>40</v>
          </cell>
          <cell r="V60">
            <v>40</v>
          </cell>
          <cell r="W60">
            <v>40</v>
          </cell>
          <cell r="X60">
            <v>40</v>
          </cell>
          <cell r="Y60">
            <v>40</v>
          </cell>
          <cell r="Z60">
            <v>40</v>
          </cell>
          <cell r="AA60">
            <v>40</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1</v>
          </cell>
          <cell r="X68">
            <v>1</v>
          </cell>
          <cell r="Y68">
            <v>1</v>
          </cell>
          <cell r="Z68">
            <v>1</v>
          </cell>
          <cell r="AA68">
            <v>1</v>
          </cell>
        </row>
        <row r="69">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cell r="S71">
            <v>1</v>
          </cell>
          <cell r="T71">
            <v>1</v>
          </cell>
          <cell r="U71">
            <v>1</v>
          </cell>
          <cell r="V71">
            <v>1</v>
          </cell>
          <cell r="W71">
            <v>1</v>
          </cell>
          <cell r="X71">
            <v>1</v>
          </cell>
          <cell r="Y71">
            <v>1</v>
          </cell>
          <cell r="Z71">
            <v>1</v>
          </cell>
          <cell r="AA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cell r="S72">
            <v>1</v>
          </cell>
          <cell r="T72">
            <v>1</v>
          </cell>
          <cell r="U72">
            <v>1</v>
          </cell>
          <cell r="V72">
            <v>1</v>
          </cell>
          <cell r="W72">
            <v>1</v>
          </cell>
          <cell r="X72">
            <v>1</v>
          </cell>
          <cell r="Y72">
            <v>1</v>
          </cell>
          <cell r="Z72">
            <v>1</v>
          </cell>
          <cell r="AA72">
            <v>1</v>
          </cell>
        </row>
        <row r="73">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D76">
            <v>3</v>
          </cell>
          <cell r="E76">
            <v>3</v>
          </cell>
          <cell r="F76">
            <v>3</v>
          </cell>
          <cell r="G76">
            <v>3</v>
          </cell>
          <cell r="H76">
            <v>3</v>
          </cell>
          <cell r="I76">
            <v>3</v>
          </cell>
          <cell r="J76">
            <v>3</v>
          </cell>
          <cell r="K76">
            <v>3</v>
          </cell>
          <cell r="L76">
            <v>3</v>
          </cell>
          <cell r="M76">
            <v>3</v>
          </cell>
          <cell r="N76">
            <v>3</v>
          </cell>
          <cell r="O76">
            <v>3</v>
          </cell>
          <cell r="P76">
            <v>3</v>
          </cell>
          <cell r="Q76">
            <v>3</v>
          </cell>
          <cell r="R76">
            <v>3</v>
          </cell>
          <cell r="S76">
            <v>3</v>
          </cell>
          <cell r="T76">
            <v>3</v>
          </cell>
          <cell r="U76">
            <v>3</v>
          </cell>
          <cell r="V76">
            <v>3</v>
          </cell>
          <cell r="W76">
            <v>3</v>
          </cell>
          <cell r="X76">
            <v>3</v>
          </cell>
          <cell r="Y76">
            <v>3</v>
          </cell>
          <cell r="Z76">
            <v>3</v>
          </cell>
          <cell r="AA76">
            <v>3</v>
          </cell>
        </row>
        <row r="77">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D94">
            <v>4</v>
          </cell>
          <cell r="E94">
            <v>4</v>
          </cell>
          <cell r="F94">
            <v>4</v>
          </cell>
          <cell r="G94">
            <v>4</v>
          </cell>
          <cell r="H94">
            <v>4</v>
          </cell>
          <cell r="I94">
            <v>4</v>
          </cell>
          <cell r="J94">
            <v>4</v>
          </cell>
          <cell r="K94">
            <v>4</v>
          </cell>
          <cell r="L94">
            <v>4</v>
          </cell>
          <cell r="M94">
            <v>4</v>
          </cell>
          <cell r="N94">
            <v>4</v>
          </cell>
          <cell r="O94">
            <v>4</v>
          </cell>
          <cell r="P94">
            <v>4</v>
          </cell>
          <cell r="Q94">
            <v>4</v>
          </cell>
          <cell r="R94">
            <v>4</v>
          </cell>
          <cell r="S94">
            <v>4</v>
          </cell>
          <cell r="T94">
            <v>4</v>
          </cell>
          <cell r="U94">
            <v>4</v>
          </cell>
          <cell r="V94">
            <v>4</v>
          </cell>
          <cell r="W94">
            <v>4</v>
          </cell>
          <cell r="X94">
            <v>4</v>
          </cell>
          <cell r="Y94">
            <v>4</v>
          </cell>
          <cell r="Z94">
            <v>4</v>
          </cell>
          <cell r="AA94">
            <v>4</v>
          </cell>
        </row>
        <row r="95">
          <cell r="D95">
            <v>4</v>
          </cell>
          <cell r="E95">
            <v>4</v>
          </cell>
          <cell r="F95">
            <v>4</v>
          </cell>
          <cell r="G95">
            <v>4</v>
          </cell>
          <cell r="H95">
            <v>4</v>
          </cell>
          <cell r="I95">
            <v>4</v>
          </cell>
          <cell r="J95">
            <v>4</v>
          </cell>
          <cell r="K95">
            <v>4</v>
          </cell>
          <cell r="L95">
            <v>4</v>
          </cell>
          <cell r="M95">
            <v>4</v>
          </cell>
          <cell r="N95">
            <v>4</v>
          </cell>
          <cell r="O95">
            <v>4</v>
          </cell>
          <cell r="P95">
            <v>4</v>
          </cell>
          <cell r="Q95">
            <v>4</v>
          </cell>
          <cell r="R95">
            <v>4</v>
          </cell>
          <cell r="S95">
            <v>4</v>
          </cell>
          <cell r="T95">
            <v>4</v>
          </cell>
          <cell r="U95">
            <v>4</v>
          </cell>
          <cell r="V95">
            <v>4</v>
          </cell>
          <cell r="W95">
            <v>4</v>
          </cell>
          <cell r="X95">
            <v>4</v>
          </cell>
          <cell r="Y95">
            <v>4</v>
          </cell>
          <cell r="Z95">
            <v>4</v>
          </cell>
          <cell r="AA95">
            <v>4</v>
          </cell>
        </row>
        <row r="96">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D99">
            <v>1</v>
          </cell>
          <cell r="E99">
            <v>1</v>
          </cell>
          <cell r="F99">
            <v>1</v>
          </cell>
          <cell r="G99">
            <v>1</v>
          </cell>
          <cell r="H99">
            <v>1</v>
          </cell>
          <cell r="I99">
            <v>1</v>
          </cell>
          <cell r="J99">
            <v>1</v>
          </cell>
          <cell r="K99">
            <v>1</v>
          </cell>
          <cell r="L99">
            <v>1</v>
          </cell>
          <cell r="M99">
            <v>1</v>
          </cell>
          <cell r="N99">
            <v>1</v>
          </cell>
          <cell r="O99">
            <v>1</v>
          </cell>
          <cell r="P99">
            <v>1</v>
          </cell>
          <cell r="Q99">
            <v>1</v>
          </cell>
          <cell r="R99">
            <v>1</v>
          </cell>
          <cell r="S99">
            <v>1</v>
          </cell>
          <cell r="T99">
            <v>1</v>
          </cell>
          <cell r="U99">
            <v>1</v>
          </cell>
          <cell r="V99">
            <v>1</v>
          </cell>
          <cell r="W99">
            <v>1</v>
          </cell>
          <cell r="X99">
            <v>1</v>
          </cell>
          <cell r="Y99">
            <v>1</v>
          </cell>
          <cell r="Z99">
            <v>1</v>
          </cell>
          <cell r="AA99">
            <v>1</v>
          </cell>
        </row>
        <row r="100">
          <cell r="D100">
            <v>1</v>
          </cell>
          <cell r="E100">
            <v>1</v>
          </cell>
          <cell r="F100">
            <v>1</v>
          </cell>
          <cell r="G100">
            <v>1</v>
          </cell>
          <cell r="H100">
            <v>1</v>
          </cell>
          <cell r="I100">
            <v>1</v>
          </cell>
          <cell r="J100">
            <v>1</v>
          </cell>
          <cell r="K100">
            <v>1</v>
          </cell>
          <cell r="L100">
            <v>1</v>
          </cell>
          <cell r="M100">
            <v>1</v>
          </cell>
          <cell r="N100">
            <v>1</v>
          </cell>
          <cell r="O100">
            <v>1</v>
          </cell>
          <cell r="P100">
            <v>2</v>
          </cell>
          <cell r="Q100">
            <v>2</v>
          </cell>
          <cell r="R100">
            <v>2</v>
          </cell>
          <cell r="S100">
            <v>2</v>
          </cell>
          <cell r="T100">
            <v>2</v>
          </cell>
          <cell r="U100">
            <v>2</v>
          </cell>
          <cell r="V100">
            <v>2</v>
          </cell>
          <cell r="W100">
            <v>2</v>
          </cell>
          <cell r="X100">
            <v>2</v>
          </cell>
          <cell r="Y100">
            <v>2</v>
          </cell>
          <cell r="Z100">
            <v>2</v>
          </cell>
          <cell r="AA100">
            <v>2</v>
          </cell>
        </row>
        <row r="101">
          <cell r="D101">
            <v>2</v>
          </cell>
          <cell r="E101">
            <v>2</v>
          </cell>
          <cell r="F101">
            <v>2</v>
          </cell>
          <cell r="G101">
            <v>2</v>
          </cell>
          <cell r="H101">
            <v>2</v>
          </cell>
          <cell r="I101">
            <v>2</v>
          </cell>
          <cell r="J101">
            <v>2</v>
          </cell>
          <cell r="K101">
            <v>2</v>
          </cell>
          <cell r="L101">
            <v>2</v>
          </cell>
          <cell r="M101">
            <v>2</v>
          </cell>
          <cell r="N101">
            <v>2</v>
          </cell>
          <cell r="O101">
            <v>2</v>
          </cell>
          <cell r="P101">
            <v>3</v>
          </cell>
          <cell r="Q101">
            <v>3</v>
          </cell>
          <cell r="R101">
            <v>3</v>
          </cell>
          <cell r="S101">
            <v>3</v>
          </cell>
          <cell r="T101">
            <v>3</v>
          </cell>
          <cell r="U101">
            <v>3</v>
          </cell>
          <cell r="V101">
            <v>3</v>
          </cell>
          <cell r="W101">
            <v>3</v>
          </cell>
          <cell r="X101">
            <v>3</v>
          </cell>
          <cell r="Y101">
            <v>3</v>
          </cell>
          <cell r="Z101">
            <v>3</v>
          </cell>
          <cell r="AA101">
            <v>3</v>
          </cell>
        </row>
        <row r="102">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D106">
            <v>3</v>
          </cell>
          <cell r="E106">
            <v>3</v>
          </cell>
          <cell r="F106">
            <v>3</v>
          </cell>
          <cell r="G106">
            <v>3</v>
          </cell>
          <cell r="H106">
            <v>3</v>
          </cell>
          <cell r="I106">
            <v>3</v>
          </cell>
          <cell r="J106">
            <v>3</v>
          </cell>
          <cell r="K106">
            <v>3</v>
          </cell>
          <cell r="L106">
            <v>3</v>
          </cell>
          <cell r="M106">
            <v>3</v>
          </cell>
          <cell r="N106">
            <v>3</v>
          </cell>
          <cell r="O106">
            <v>3</v>
          </cell>
          <cell r="P106">
            <v>2</v>
          </cell>
          <cell r="Q106">
            <v>2</v>
          </cell>
          <cell r="R106">
            <v>2</v>
          </cell>
          <cell r="S106">
            <v>2</v>
          </cell>
          <cell r="T106">
            <v>2</v>
          </cell>
          <cell r="U106">
            <v>2</v>
          </cell>
          <cell r="V106">
            <v>2</v>
          </cell>
          <cell r="W106">
            <v>2</v>
          </cell>
          <cell r="X106">
            <v>2</v>
          </cell>
          <cell r="Y106">
            <v>2</v>
          </cell>
          <cell r="Z106">
            <v>2</v>
          </cell>
          <cell r="AA106">
            <v>2</v>
          </cell>
        </row>
        <row r="107">
          <cell r="D107">
            <v>3</v>
          </cell>
          <cell r="E107">
            <v>3</v>
          </cell>
          <cell r="F107">
            <v>3</v>
          </cell>
          <cell r="G107">
            <v>3</v>
          </cell>
          <cell r="H107">
            <v>3</v>
          </cell>
          <cell r="I107">
            <v>3</v>
          </cell>
          <cell r="J107">
            <v>3</v>
          </cell>
          <cell r="K107">
            <v>3</v>
          </cell>
          <cell r="L107">
            <v>3</v>
          </cell>
          <cell r="M107">
            <v>3</v>
          </cell>
          <cell r="N107">
            <v>3</v>
          </cell>
          <cell r="O107">
            <v>3</v>
          </cell>
          <cell r="P107">
            <v>3</v>
          </cell>
          <cell r="Q107">
            <v>3</v>
          </cell>
          <cell r="R107">
            <v>3</v>
          </cell>
          <cell r="S107">
            <v>3</v>
          </cell>
          <cell r="T107">
            <v>3</v>
          </cell>
          <cell r="U107">
            <v>3</v>
          </cell>
          <cell r="V107">
            <v>3</v>
          </cell>
          <cell r="W107">
            <v>3</v>
          </cell>
          <cell r="X107">
            <v>3</v>
          </cell>
          <cell r="Y107">
            <v>3</v>
          </cell>
          <cell r="Z107">
            <v>3</v>
          </cell>
          <cell r="AA107">
            <v>3</v>
          </cell>
        </row>
        <row r="108">
          <cell r="D108">
            <v>6</v>
          </cell>
          <cell r="E108">
            <v>6</v>
          </cell>
          <cell r="F108">
            <v>6</v>
          </cell>
          <cell r="G108">
            <v>6</v>
          </cell>
          <cell r="H108">
            <v>6</v>
          </cell>
          <cell r="I108">
            <v>6</v>
          </cell>
          <cell r="J108">
            <v>6</v>
          </cell>
          <cell r="K108">
            <v>6</v>
          </cell>
          <cell r="L108">
            <v>6</v>
          </cell>
          <cell r="M108">
            <v>6</v>
          </cell>
          <cell r="N108">
            <v>6</v>
          </cell>
          <cell r="O108">
            <v>6</v>
          </cell>
          <cell r="P108">
            <v>5</v>
          </cell>
          <cell r="Q108">
            <v>5</v>
          </cell>
          <cell r="R108">
            <v>5</v>
          </cell>
          <cell r="S108">
            <v>5</v>
          </cell>
          <cell r="T108">
            <v>5</v>
          </cell>
          <cell r="U108">
            <v>5</v>
          </cell>
          <cell r="V108">
            <v>5</v>
          </cell>
          <cell r="W108">
            <v>5</v>
          </cell>
          <cell r="X108">
            <v>5</v>
          </cell>
          <cell r="Y108">
            <v>5</v>
          </cell>
          <cell r="Z108">
            <v>5</v>
          </cell>
          <cell r="AA108">
            <v>5</v>
          </cell>
        </row>
        <row r="109">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D112">
            <v>1</v>
          </cell>
          <cell r="E112">
            <v>1</v>
          </cell>
          <cell r="F112">
            <v>1</v>
          </cell>
          <cell r="G112">
            <v>1</v>
          </cell>
          <cell r="H112">
            <v>1</v>
          </cell>
          <cell r="I112">
            <v>1</v>
          </cell>
          <cell r="J112">
            <v>1</v>
          </cell>
          <cell r="K112">
            <v>1</v>
          </cell>
          <cell r="L112">
            <v>1</v>
          </cell>
          <cell r="M112">
            <v>1</v>
          </cell>
          <cell r="N112">
            <v>1</v>
          </cell>
          <cell r="O112">
            <v>1</v>
          </cell>
          <cell r="P112">
            <v>1</v>
          </cell>
          <cell r="Q112">
            <v>1</v>
          </cell>
          <cell r="R112">
            <v>1</v>
          </cell>
          <cell r="S112">
            <v>1</v>
          </cell>
          <cell r="T112">
            <v>1</v>
          </cell>
          <cell r="U112">
            <v>1</v>
          </cell>
          <cell r="V112">
            <v>1</v>
          </cell>
          <cell r="W112">
            <v>1</v>
          </cell>
          <cell r="X112">
            <v>1</v>
          </cell>
          <cell r="Y112">
            <v>1</v>
          </cell>
          <cell r="Z112">
            <v>1</v>
          </cell>
          <cell r="AA112">
            <v>1</v>
          </cell>
        </row>
        <row r="113">
          <cell r="D113">
            <v>2</v>
          </cell>
          <cell r="E113">
            <v>2</v>
          </cell>
          <cell r="F113">
            <v>2</v>
          </cell>
          <cell r="G113">
            <v>2</v>
          </cell>
          <cell r="H113">
            <v>2</v>
          </cell>
          <cell r="I113">
            <v>2</v>
          </cell>
          <cell r="J113">
            <v>2</v>
          </cell>
          <cell r="K113">
            <v>2</v>
          </cell>
          <cell r="L113">
            <v>2</v>
          </cell>
          <cell r="M113">
            <v>2</v>
          </cell>
          <cell r="N113">
            <v>2</v>
          </cell>
          <cell r="O113">
            <v>2</v>
          </cell>
          <cell r="P113">
            <v>2</v>
          </cell>
          <cell r="Q113">
            <v>2</v>
          </cell>
          <cell r="R113">
            <v>2</v>
          </cell>
          <cell r="S113">
            <v>2</v>
          </cell>
          <cell r="T113">
            <v>2</v>
          </cell>
          <cell r="U113">
            <v>2</v>
          </cell>
          <cell r="V113">
            <v>2</v>
          </cell>
          <cell r="W113">
            <v>2</v>
          </cell>
          <cell r="X113">
            <v>2</v>
          </cell>
          <cell r="Y113">
            <v>2</v>
          </cell>
          <cell r="Z113">
            <v>2</v>
          </cell>
          <cell r="AA113">
            <v>2</v>
          </cell>
        </row>
        <row r="114">
          <cell r="D114">
            <v>3</v>
          </cell>
          <cell r="E114">
            <v>3</v>
          </cell>
          <cell r="F114">
            <v>3</v>
          </cell>
          <cell r="G114">
            <v>3</v>
          </cell>
          <cell r="H114">
            <v>3</v>
          </cell>
          <cell r="I114">
            <v>3</v>
          </cell>
          <cell r="J114">
            <v>3</v>
          </cell>
          <cell r="K114">
            <v>3</v>
          </cell>
          <cell r="L114">
            <v>3</v>
          </cell>
          <cell r="M114">
            <v>3</v>
          </cell>
          <cell r="N114">
            <v>3</v>
          </cell>
          <cell r="O114">
            <v>3</v>
          </cell>
          <cell r="P114">
            <v>3</v>
          </cell>
          <cell r="Q114">
            <v>3</v>
          </cell>
          <cell r="R114">
            <v>3</v>
          </cell>
          <cell r="S114">
            <v>3</v>
          </cell>
          <cell r="T114">
            <v>3</v>
          </cell>
          <cell r="U114">
            <v>3</v>
          </cell>
          <cell r="V114">
            <v>3</v>
          </cell>
          <cell r="W114">
            <v>3</v>
          </cell>
          <cell r="X114">
            <v>3</v>
          </cell>
          <cell r="Y114">
            <v>3</v>
          </cell>
          <cell r="Z114">
            <v>3</v>
          </cell>
          <cell r="AA114">
            <v>3</v>
          </cell>
        </row>
        <row r="115">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Trend"/>
      <sheetName val="Summary"/>
      <sheetName val="Previous Month Summary"/>
      <sheetName val="New Hires"/>
      <sheetName val="Terminations"/>
      <sheetName val="Turnover"/>
      <sheetName val="Detail"/>
      <sheetName val="Paychex"/>
      <sheetName val="SOP"/>
      <sheetName val="Prev.Detail"/>
      <sheetName val="Budget Load"/>
      <sheetName val="Tables"/>
      <sheetName val="JDE SE50"/>
    </sheetNames>
    <sheetDataSet>
      <sheetData sheetId="0"/>
      <sheetData sheetId="1"/>
      <sheetData sheetId="2"/>
      <sheetData sheetId="3"/>
      <sheetData sheetId="4"/>
      <sheetData sheetId="5"/>
      <sheetData sheetId="6"/>
      <sheetData sheetId="7"/>
      <sheetData sheetId="8"/>
      <sheetData sheetId="9"/>
      <sheetData sheetId="10"/>
      <sheetData sheetId="11">
        <row r="3">
          <cell r="AZ3">
            <v>43496</v>
          </cell>
          <cell r="BA3">
            <v>43524</v>
          </cell>
          <cell r="BB3">
            <v>43555</v>
          </cell>
          <cell r="BC3">
            <v>43585</v>
          </cell>
          <cell r="BD3">
            <v>43616</v>
          </cell>
          <cell r="BE3">
            <v>43646</v>
          </cell>
          <cell r="BF3">
            <v>43677</v>
          </cell>
          <cell r="BG3">
            <v>43708</v>
          </cell>
          <cell r="BH3">
            <v>43738</v>
          </cell>
          <cell r="BI3">
            <v>43769</v>
          </cell>
          <cell r="BJ3">
            <v>43799</v>
          </cell>
          <cell r="BK3">
            <v>43830</v>
          </cell>
        </row>
        <row r="7">
          <cell r="AZ7">
            <v>15</v>
          </cell>
          <cell r="BA7">
            <v>15</v>
          </cell>
          <cell r="BB7">
            <v>15</v>
          </cell>
          <cell r="BC7">
            <v>15</v>
          </cell>
          <cell r="BD7">
            <v>15</v>
          </cell>
          <cell r="BE7">
            <v>15</v>
          </cell>
          <cell r="BF7">
            <v>15</v>
          </cell>
          <cell r="BG7">
            <v>15</v>
          </cell>
          <cell r="BH7">
            <v>15</v>
          </cell>
          <cell r="BI7">
            <v>15</v>
          </cell>
          <cell r="BJ7">
            <v>15</v>
          </cell>
          <cell r="BK7">
            <v>15</v>
          </cell>
        </row>
        <row r="8">
          <cell r="AZ8">
            <v>3</v>
          </cell>
          <cell r="BA8">
            <v>3</v>
          </cell>
          <cell r="BB8">
            <v>3</v>
          </cell>
          <cell r="BC8">
            <v>3</v>
          </cell>
          <cell r="BD8">
            <v>3</v>
          </cell>
          <cell r="BE8">
            <v>3</v>
          </cell>
          <cell r="BF8">
            <v>3</v>
          </cell>
          <cell r="BG8">
            <v>3</v>
          </cell>
          <cell r="BH8">
            <v>3</v>
          </cell>
          <cell r="BI8">
            <v>3</v>
          </cell>
          <cell r="BJ8">
            <v>3</v>
          </cell>
          <cell r="BK8">
            <v>3</v>
          </cell>
        </row>
        <row r="9">
          <cell r="AZ9">
            <v>5</v>
          </cell>
          <cell r="BA9">
            <v>5</v>
          </cell>
          <cell r="BB9">
            <v>5</v>
          </cell>
          <cell r="BC9">
            <v>5</v>
          </cell>
          <cell r="BD9">
            <v>5</v>
          </cell>
          <cell r="BE9">
            <v>5</v>
          </cell>
          <cell r="BF9">
            <v>5</v>
          </cell>
          <cell r="BG9">
            <v>5</v>
          </cell>
          <cell r="BH9">
            <v>5</v>
          </cell>
          <cell r="BI9">
            <v>5</v>
          </cell>
          <cell r="BJ9">
            <v>5</v>
          </cell>
          <cell r="BK9">
            <v>5</v>
          </cell>
        </row>
        <row r="10">
          <cell r="AZ10">
            <v>10</v>
          </cell>
          <cell r="BA10">
            <v>10</v>
          </cell>
          <cell r="BB10">
            <v>10</v>
          </cell>
          <cell r="BC10">
            <v>10</v>
          </cell>
          <cell r="BD10">
            <v>10</v>
          </cell>
          <cell r="BE10">
            <v>10</v>
          </cell>
          <cell r="BF10">
            <v>10</v>
          </cell>
          <cell r="BG10">
            <v>10</v>
          </cell>
          <cell r="BH10">
            <v>10</v>
          </cell>
          <cell r="BI10">
            <v>10</v>
          </cell>
          <cell r="BJ10">
            <v>10</v>
          </cell>
          <cell r="BK10">
            <v>10</v>
          </cell>
        </row>
        <row r="11">
          <cell r="AZ11">
            <v>11</v>
          </cell>
          <cell r="BA11">
            <v>11</v>
          </cell>
          <cell r="BB11">
            <v>11</v>
          </cell>
          <cell r="BC11">
            <v>11</v>
          </cell>
          <cell r="BD11">
            <v>11</v>
          </cell>
          <cell r="BE11">
            <v>11</v>
          </cell>
          <cell r="BF11">
            <v>11</v>
          </cell>
          <cell r="BG11">
            <v>11</v>
          </cell>
          <cell r="BH11">
            <v>11</v>
          </cell>
          <cell r="BI11">
            <v>11</v>
          </cell>
          <cell r="BJ11">
            <v>11</v>
          </cell>
          <cell r="BK11">
            <v>11</v>
          </cell>
        </row>
        <row r="12">
          <cell r="AZ12">
            <v>35</v>
          </cell>
          <cell r="BA12">
            <v>35</v>
          </cell>
          <cell r="BB12">
            <v>35</v>
          </cell>
          <cell r="BC12">
            <v>33</v>
          </cell>
          <cell r="BD12">
            <v>33</v>
          </cell>
          <cell r="BE12">
            <v>33</v>
          </cell>
          <cell r="BF12">
            <v>33</v>
          </cell>
          <cell r="BG12">
            <v>33</v>
          </cell>
          <cell r="BH12">
            <v>33</v>
          </cell>
          <cell r="BI12">
            <v>33</v>
          </cell>
          <cell r="BJ12">
            <v>33</v>
          </cell>
          <cell r="BK12">
            <v>33</v>
          </cell>
        </row>
        <row r="13">
          <cell r="AZ13">
            <v>6</v>
          </cell>
          <cell r="BA13">
            <v>6</v>
          </cell>
          <cell r="BB13">
            <v>6</v>
          </cell>
          <cell r="BC13">
            <v>6</v>
          </cell>
          <cell r="BD13">
            <v>6</v>
          </cell>
          <cell r="BE13">
            <v>6</v>
          </cell>
          <cell r="BF13">
            <v>6</v>
          </cell>
          <cell r="BG13">
            <v>6</v>
          </cell>
          <cell r="BH13">
            <v>6</v>
          </cell>
          <cell r="BI13">
            <v>6</v>
          </cell>
          <cell r="BJ13">
            <v>6</v>
          </cell>
          <cell r="BK13">
            <v>6</v>
          </cell>
        </row>
        <row r="14">
          <cell r="AZ14">
            <v>4</v>
          </cell>
          <cell r="BA14">
            <v>4</v>
          </cell>
          <cell r="BB14">
            <v>4</v>
          </cell>
          <cell r="BC14">
            <v>4</v>
          </cell>
          <cell r="BD14">
            <v>4</v>
          </cell>
          <cell r="BE14">
            <v>4</v>
          </cell>
          <cell r="BF14">
            <v>4</v>
          </cell>
          <cell r="BG14">
            <v>4</v>
          </cell>
          <cell r="BH14">
            <v>4</v>
          </cell>
          <cell r="BI14">
            <v>4</v>
          </cell>
          <cell r="BJ14">
            <v>4</v>
          </cell>
          <cell r="BK14">
            <v>4</v>
          </cell>
        </row>
        <row r="15">
          <cell r="AZ15">
            <v>4</v>
          </cell>
          <cell r="BA15">
            <v>4</v>
          </cell>
          <cell r="BB15">
            <v>4</v>
          </cell>
          <cell r="BC15">
            <v>4</v>
          </cell>
          <cell r="BD15">
            <v>4</v>
          </cell>
          <cell r="BE15">
            <v>4</v>
          </cell>
          <cell r="BF15">
            <v>3</v>
          </cell>
          <cell r="BG15">
            <v>3</v>
          </cell>
          <cell r="BH15">
            <v>3</v>
          </cell>
          <cell r="BI15">
            <v>3</v>
          </cell>
          <cell r="BJ15">
            <v>3</v>
          </cell>
          <cell r="BK15">
            <v>3</v>
          </cell>
        </row>
        <row r="16">
          <cell r="AZ16">
            <v>93</v>
          </cell>
          <cell r="BA16">
            <v>93</v>
          </cell>
          <cell r="BB16">
            <v>93</v>
          </cell>
          <cell r="BC16">
            <v>91</v>
          </cell>
          <cell r="BD16">
            <v>91</v>
          </cell>
          <cell r="BE16">
            <v>91</v>
          </cell>
          <cell r="BF16">
            <v>90</v>
          </cell>
          <cell r="BG16">
            <v>90</v>
          </cell>
          <cell r="BH16">
            <v>90</v>
          </cell>
          <cell r="BI16">
            <v>90</v>
          </cell>
          <cell r="BJ16">
            <v>90</v>
          </cell>
          <cell r="BK16">
            <v>90</v>
          </cell>
        </row>
        <row r="17">
          <cell r="AZ17"/>
          <cell r="BA17"/>
          <cell r="BB17"/>
          <cell r="BC17"/>
          <cell r="BD17"/>
          <cell r="BE17"/>
          <cell r="BF17"/>
          <cell r="BG17"/>
          <cell r="BH17"/>
          <cell r="BI17"/>
          <cell r="BJ17"/>
          <cell r="BK17"/>
        </row>
        <row r="18">
          <cell r="AZ18"/>
          <cell r="BA18"/>
          <cell r="BB18"/>
          <cell r="BC18"/>
          <cell r="BD18"/>
          <cell r="BE18"/>
          <cell r="BF18"/>
          <cell r="BG18"/>
          <cell r="BH18"/>
          <cell r="BI18"/>
          <cell r="BJ18"/>
          <cell r="BK18"/>
        </row>
        <row r="19">
          <cell r="AZ19">
            <v>8</v>
          </cell>
          <cell r="BA19">
            <v>8</v>
          </cell>
          <cell r="BB19">
            <v>8</v>
          </cell>
          <cell r="BC19">
            <v>8</v>
          </cell>
          <cell r="BD19">
            <v>8</v>
          </cell>
          <cell r="BE19">
            <v>8</v>
          </cell>
          <cell r="BF19">
            <v>8</v>
          </cell>
          <cell r="BG19">
            <v>8</v>
          </cell>
          <cell r="BH19">
            <v>8</v>
          </cell>
          <cell r="BI19">
            <v>8</v>
          </cell>
          <cell r="BJ19">
            <v>8</v>
          </cell>
          <cell r="BK19">
            <v>8</v>
          </cell>
        </row>
        <row r="20">
          <cell r="AZ20">
            <v>2</v>
          </cell>
          <cell r="BA20">
            <v>2</v>
          </cell>
          <cell r="BB20">
            <v>2</v>
          </cell>
          <cell r="BC20">
            <v>2</v>
          </cell>
          <cell r="BD20">
            <v>2</v>
          </cell>
          <cell r="BE20">
            <v>2</v>
          </cell>
          <cell r="BF20">
            <v>2</v>
          </cell>
          <cell r="BG20">
            <v>2</v>
          </cell>
          <cell r="BH20">
            <v>2</v>
          </cell>
          <cell r="BI20">
            <v>2</v>
          </cell>
          <cell r="BJ20">
            <v>2</v>
          </cell>
          <cell r="BK20">
            <v>2</v>
          </cell>
        </row>
        <row r="21">
          <cell r="AZ21">
            <v>3</v>
          </cell>
          <cell r="BA21">
            <v>3</v>
          </cell>
          <cell r="BB21">
            <v>3</v>
          </cell>
          <cell r="BC21">
            <v>3</v>
          </cell>
          <cell r="BD21">
            <v>3</v>
          </cell>
          <cell r="BE21">
            <v>3</v>
          </cell>
          <cell r="BF21">
            <v>3</v>
          </cell>
          <cell r="BG21">
            <v>3</v>
          </cell>
          <cell r="BH21">
            <v>3</v>
          </cell>
          <cell r="BI21">
            <v>3</v>
          </cell>
          <cell r="BJ21">
            <v>3</v>
          </cell>
          <cell r="BK21">
            <v>3</v>
          </cell>
        </row>
        <row r="22">
          <cell r="AZ22">
            <v>26</v>
          </cell>
          <cell r="BA22">
            <v>26</v>
          </cell>
          <cell r="BB22">
            <v>26</v>
          </cell>
          <cell r="BC22">
            <v>26</v>
          </cell>
          <cell r="BD22">
            <v>26</v>
          </cell>
          <cell r="BE22">
            <v>26</v>
          </cell>
          <cell r="BF22">
            <v>26</v>
          </cell>
          <cell r="BG22">
            <v>26</v>
          </cell>
          <cell r="BH22">
            <v>26</v>
          </cell>
          <cell r="BI22">
            <v>26</v>
          </cell>
          <cell r="BJ22">
            <v>26</v>
          </cell>
          <cell r="BK22">
            <v>26</v>
          </cell>
        </row>
        <row r="23">
          <cell r="AZ23">
            <v>8</v>
          </cell>
          <cell r="BA23">
            <v>8</v>
          </cell>
          <cell r="BB23">
            <v>8</v>
          </cell>
          <cell r="BC23">
            <v>9</v>
          </cell>
          <cell r="BD23">
            <v>9</v>
          </cell>
          <cell r="BE23">
            <v>9</v>
          </cell>
          <cell r="BF23">
            <v>9</v>
          </cell>
          <cell r="BG23">
            <v>9</v>
          </cell>
          <cell r="BH23">
            <v>9</v>
          </cell>
          <cell r="BI23">
            <v>9</v>
          </cell>
          <cell r="BJ23">
            <v>9</v>
          </cell>
          <cell r="BK23">
            <v>9</v>
          </cell>
        </row>
        <row r="24">
          <cell r="AZ24">
            <v>6</v>
          </cell>
          <cell r="BA24">
            <v>6</v>
          </cell>
          <cell r="BB24">
            <v>6</v>
          </cell>
          <cell r="BC24">
            <v>6</v>
          </cell>
          <cell r="BD24">
            <v>6</v>
          </cell>
          <cell r="BE24">
            <v>6</v>
          </cell>
          <cell r="BF24">
            <v>6</v>
          </cell>
          <cell r="BG24">
            <v>6</v>
          </cell>
          <cell r="BH24">
            <v>6</v>
          </cell>
          <cell r="BI24">
            <v>6</v>
          </cell>
          <cell r="BJ24">
            <v>6</v>
          </cell>
          <cell r="BK24">
            <v>6</v>
          </cell>
        </row>
        <row r="25">
          <cell r="AZ25">
            <v>1</v>
          </cell>
          <cell r="BA25">
            <v>1</v>
          </cell>
          <cell r="BB25">
            <v>1</v>
          </cell>
          <cell r="BC25">
            <v>1</v>
          </cell>
          <cell r="BD25">
            <v>1</v>
          </cell>
          <cell r="BE25">
            <v>1</v>
          </cell>
          <cell r="BF25">
            <v>1</v>
          </cell>
          <cell r="BG25">
            <v>1</v>
          </cell>
          <cell r="BH25">
            <v>1</v>
          </cell>
          <cell r="BI25">
            <v>1</v>
          </cell>
          <cell r="BJ25">
            <v>1</v>
          </cell>
          <cell r="BK25">
            <v>1</v>
          </cell>
        </row>
        <row r="26">
          <cell r="AZ26">
            <v>8</v>
          </cell>
          <cell r="BA26">
            <v>8</v>
          </cell>
          <cell r="BB26">
            <v>8</v>
          </cell>
          <cell r="BC26">
            <v>8</v>
          </cell>
          <cell r="BD26">
            <v>8</v>
          </cell>
          <cell r="BE26">
            <v>8</v>
          </cell>
          <cell r="BF26">
            <v>8</v>
          </cell>
          <cell r="BG26">
            <v>8</v>
          </cell>
          <cell r="BH26">
            <v>8</v>
          </cell>
          <cell r="BI26">
            <v>8</v>
          </cell>
          <cell r="BJ26">
            <v>8</v>
          </cell>
          <cell r="BK26">
            <v>8</v>
          </cell>
        </row>
        <row r="27">
          <cell r="AZ27">
            <v>9</v>
          </cell>
          <cell r="BA27">
            <v>9</v>
          </cell>
          <cell r="BB27">
            <v>9</v>
          </cell>
          <cell r="BC27">
            <v>9</v>
          </cell>
          <cell r="BD27">
            <v>9</v>
          </cell>
          <cell r="BE27">
            <v>9</v>
          </cell>
          <cell r="BF27">
            <v>9</v>
          </cell>
          <cell r="BG27">
            <v>9</v>
          </cell>
          <cell r="BH27">
            <v>9</v>
          </cell>
          <cell r="BI27">
            <v>9</v>
          </cell>
          <cell r="BJ27">
            <v>9</v>
          </cell>
          <cell r="BK27">
            <v>9</v>
          </cell>
        </row>
        <row r="28">
          <cell r="AZ28">
            <v>12</v>
          </cell>
          <cell r="BA28">
            <v>12</v>
          </cell>
          <cell r="BB28">
            <v>12</v>
          </cell>
          <cell r="BC28">
            <v>12</v>
          </cell>
          <cell r="BD28">
            <v>12</v>
          </cell>
          <cell r="BE28">
            <v>12</v>
          </cell>
          <cell r="BF28">
            <v>12</v>
          </cell>
          <cell r="BG28">
            <v>12</v>
          </cell>
          <cell r="BH28">
            <v>12</v>
          </cell>
          <cell r="BI28">
            <v>12</v>
          </cell>
          <cell r="BJ28">
            <v>12</v>
          </cell>
          <cell r="BK28">
            <v>12</v>
          </cell>
        </row>
        <row r="29">
          <cell r="AZ29">
            <v>83</v>
          </cell>
          <cell r="BA29">
            <v>83</v>
          </cell>
          <cell r="BB29">
            <v>83</v>
          </cell>
          <cell r="BC29">
            <v>84</v>
          </cell>
          <cell r="BD29">
            <v>84</v>
          </cell>
          <cell r="BE29">
            <v>84</v>
          </cell>
          <cell r="BF29">
            <v>84</v>
          </cell>
          <cell r="BG29">
            <v>84</v>
          </cell>
          <cell r="BH29">
            <v>84</v>
          </cell>
          <cell r="BI29">
            <v>84</v>
          </cell>
          <cell r="BJ29">
            <v>84</v>
          </cell>
          <cell r="BK29">
            <v>84</v>
          </cell>
        </row>
        <row r="30">
          <cell r="AZ30"/>
          <cell r="BA30"/>
          <cell r="BB30"/>
          <cell r="BC30"/>
          <cell r="BD30"/>
          <cell r="BE30"/>
          <cell r="BF30"/>
          <cell r="BG30"/>
          <cell r="BH30"/>
          <cell r="BI30"/>
          <cell r="BJ30"/>
          <cell r="BK30"/>
        </row>
        <row r="31">
          <cell r="AZ31"/>
          <cell r="BA31"/>
          <cell r="BB31"/>
          <cell r="BC31"/>
          <cell r="BD31"/>
          <cell r="BE31"/>
          <cell r="BF31"/>
          <cell r="BG31"/>
          <cell r="BH31"/>
          <cell r="BI31"/>
          <cell r="BJ31"/>
          <cell r="BK31"/>
        </row>
        <row r="32">
          <cell r="AZ32"/>
          <cell r="BA32"/>
          <cell r="BB32"/>
          <cell r="BC32"/>
          <cell r="BD32"/>
          <cell r="BE32"/>
          <cell r="BF32"/>
          <cell r="BG32"/>
          <cell r="BH32"/>
          <cell r="BI32"/>
          <cell r="BJ32"/>
          <cell r="BK32"/>
        </row>
        <row r="33">
          <cell r="AZ33">
            <v>8</v>
          </cell>
          <cell r="BA33">
            <v>8</v>
          </cell>
          <cell r="BB33">
            <v>8</v>
          </cell>
          <cell r="BC33">
            <v>8</v>
          </cell>
          <cell r="BD33">
            <v>8</v>
          </cell>
          <cell r="BE33">
            <v>8</v>
          </cell>
          <cell r="BF33">
            <v>8</v>
          </cell>
          <cell r="BG33">
            <v>8</v>
          </cell>
          <cell r="BH33">
            <v>8</v>
          </cell>
          <cell r="BI33">
            <v>8</v>
          </cell>
          <cell r="BJ33">
            <v>8</v>
          </cell>
          <cell r="BK33">
            <v>8</v>
          </cell>
        </row>
        <row r="34">
          <cell r="AZ34">
            <v>79</v>
          </cell>
          <cell r="BA34">
            <v>79</v>
          </cell>
          <cell r="BB34">
            <v>79</v>
          </cell>
          <cell r="BC34">
            <v>79</v>
          </cell>
          <cell r="BD34">
            <v>79</v>
          </cell>
          <cell r="BE34">
            <v>79</v>
          </cell>
          <cell r="BF34">
            <v>79</v>
          </cell>
          <cell r="BG34">
            <v>79</v>
          </cell>
          <cell r="BH34">
            <v>79</v>
          </cell>
          <cell r="BI34">
            <v>79</v>
          </cell>
          <cell r="BJ34">
            <v>79</v>
          </cell>
          <cell r="BK34">
            <v>79</v>
          </cell>
        </row>
        <row r="35">
          <cell r="AZ35">
            <v>87</v>
          </cell>
          <cell r="BA35">
            <v>87</v>
          </cell>
          <cell r="BB35">
            <v>87</v>
          </cell>
          <cell r="BC35">
            <v>87</v>
          </cell>
          <cell r="BD35">
            <v>87</v>
          </cell>
          <cell r="BE35">
            <v>87</v>
          </cell>
          <cell r="BF35">
            <v>87</v>
          </cell>
          <cell r="BG35">
            <v>87</v>
          </cell>
          <cell r="BH35">
            <v>87</v>
          </cell>
          <cell r="BI35">
            <v>87</v>
          </cell>
          <cell r="BJ35">
            <v>87</v>
          </cell>
          <cell r="BK35">
            <v>87</v>
          </cell>
        </row>
        <row r="36">
          <cell r="AZ36"/>
          <cell r="BA36"/>
          <cell r="BB36"/>
          <cell r="BC36"/>
          <cell r="BD36"/>
          <cell r="BE36"/>
          <cell r="BF36"/>
          <cell r="BG36"/>
          <cell r="BH36"/>
          <cell r="BI36"/>
          <cell r="BJ36"/>
          <cell r="BK36"/>
        </row>
        <row r="37">
          <cell r="AZ37"/>
          <cell r="BA37"/>
          <cell r="BB37"/>
          <cell r="BC37"/>
          <cell r="BD37"/>
          <cell r="BE37"/>
          <cell r="BF37"/>
          <cell r="BG37"/>
          <cell r="BH37"/>
          <cell r="BI37"/>
          <cell r="BJ37"/>
          <cell r="BK37"/>
        </row>
        <row r="38">
          <cell r="AZ38"/>
          <cell r="BA38"/>
          <cell r="BB38"/>
          <cell r="BC38"/>
          <cell r="BD38"/>
          <cell r="BE38"/>
          <cell r="BF38"/>
          <cell r="BG38"/>
          <cell r="BH38"/>
          <cell r="BI38"/>
          <cell r="BJ38"/>
          <cell r="BK38"/>
        </row>
        <row r="39">
          <cell r="AZ39">
            <v>9</v>
          </cell>
          <cell r="BA39">
            <v>9</v>
          </cell>
          <cell r="BB39">
            <v>9</v>
          </cell>
          <cell r="BC39">
            <v>10</v>
          </cell>
          <cell r="BD39">
            <v>10</v>
          </cell>
          <cell r="BE39">
            <v>10</v>
          </cell>
          <cell r="BF39">
            <v>10</v>
          </cell>
          <cell r="BG39">
            <v>10</v>
          </cell>
          <cell r="BH39">
            <v>10</v>
          </cell>
          <cell r="BI39">
            <v>10</v>
          </cell>
          <cell r="BJ39">
            <v>10</v>
          </cell>
          <cell r="BK39">
            <v>10</v>
          </cell>
        </row>
        <row r="40">
          <cell r="AZ40">
            <v>73</v>
          </cell>
          <cell r="BA40">
            <v>73</v>
          </cell>
          <cell r="BB40">
            <v>73</v>
          </cell>
          <cell r="BC40">
            <v>73</v>
          </cell>
          <cell r="BD40">
            <v>73</v>
          </cell>
          <cell r="BE40">
            <v>73</v>
          </cell>
          <cell r="BF40">
            <v>73</v>
          </cell>
          <cell r="BG40">
            <v>73</v>
          </cell>
          <cell r="BH40">
            <v>73</v>
          </cell>
          <cell r="BI40">
            <v>73</v>
          </cell>
          <cell r="BJ40">
            <v>73</v>
          </cell>
          <cell r="BK40">
            <v>73</v>
          </cell>
        </row>
        <row r="41">
          <cell r="AZ41">
            <v>82</v>
          </cell>
          <cell r="BA41">
            <v>82</v>
          </cell>
          <cell r="BB41">
            <v>82</v>
          </cell>
          <cell r="BC41">
            <v>83</v>
          </cell>
          <cell r="BD41">
            <v>83</v>
          </cell>
          <cell r="BE41">
            <v>83</v>
          </cell>
          <cell r="BF41">
            <v>83</v>
          </cell>
          <cell r="BG41">
            <v>83</v>
          </cell>
          <cell r="BH41">
            <v>83</v>
          </cell>
          <cell r="BI41">
            <v>83</v>
          </cell>
          <cell r="BJ41">
            <v>83</v>
          </cell>
          <cell r="BK41">
            <v>83</v>
          </cell>
        </row>
        <row r="42">
          <cell r="AZ42"/>
          <cell r="BA42"/>
          <cell r="BB42"/>
          <cell r="BC42"/>
          <cell r="BD42"/>
          <cell r="BE42"/>
          <cell r="BF42"/>
          <cell r="BG42"/>
          <cell r="BH42"/>
          <cell r="BI42"/>
          <cell r="BJ42"/>
          <cell r="BK42"/>
        </row>
        <row r="43">
          <cell r="AZ43"/>
          <cell r="BA43"/>
          <cell r="BB43"/>
          <cell r="BC43"/>
          <cell r="BD43"/>
          <cell r="BE43"/>
          <cell r="BF43"/>
          <cell r="BG43"/>
          <cell r="BH43"/>
          <cell r="BI43"/>
          <cell r="BJ43"/>
          <cell r="BK43"/>
        </row>
        <row r="44">
          <cell r="AZ44"/>
          <cell r="BA44"/>
          <cell r="BB44"/>
          <cell r="BC44"/>
          <cell r="BD44"/>
          <cell r="BE44"/>
          <cell r="BF44"/>
          <cell r="BG44"/>
          <cell r="BH44"/>
          <cell r="BI44"/>
          <cell r="BJ44"/>
          <cell r="BK44"/>
        </row>
        <row r="45">
          <cell r="AZ45">
            <v>10</v>
          </cell>
          <cell r="BA45">
            <v>10</v>
          </cell>
          <cell r="BB45">
            <v>10</v>
          </cell>
          <cell r="BC45">
            <v>10</v>
          </cell>
          <cell r="BD45">
            <v>10</v>
          </cell>
          <cell r="BE45">
            <v>10</v>
          </cell>
          <cell r="BF45">
            <v>10</v>
          </cell>
          <cell r="BG45">
            <v>10</v>
          </cell>
          <cell r="BH45">
            <v>10</v>
          </cell>
          <cell r="BI45">
            <v>10</v>
          </cell>
          <cell r="BJ45">
            <v>10</v>
          </cell>
          <cell r="BK45">
            <v>10</v>
          </cell>
        </row>
        <row r="46">
          <cell r="AZ46">
            <v>5</v>
          </cell>
          <cell r="BA46">
            <v>5</v>
          </cell>
          <cell r="BB46">
            <v>5</v>
          </cell>
          <cell r="BC46">
            <v>5</v>
          </cell>
          <cell r="BD46">
            <v>5</v>
          </cell>
          <cell r="BE46">
            <v>5</v>
          </cell>
          <cell r="BF46">
            <v>5</v>
          </cell>
          <cell r="BG46">
            <v>5</v>
          </cell>
          <cell r="BH46">
            <v>5</v>
          </cell>
          <cell r="BI46">
            <v>5</v>
          </cell>
          <cell r="BJ46">
            <v>5</v>
          </cell>
          <cell r="BK46">
            <v>5</v>
          </cell>
        </row>
        <row r="47">
          <cell r="AZ47">
            <v>42</v>
          </cell>
          <cell r="BA47">
            <v>41</v>
          </cell>
          <cell r="BB47">
            <v>41</v>
          </cell>
          <cell r="BC47">
            <v>41</v>
          </cell>
          <cell r="BD47">
            <v>41</v>
          </cell>
          <cell r="BE47">
            <v>41</v>
          </cell>
          <cell r="BF47">
            <v>41</v>
          </cell>
          <cell r="BG47">
            <v>41</v>
          </cell>
          <cell r="BH47">
            <v>41</v>
          </cell>
          <cell r="BI47">
            <v>41</v>
          </cell>
          <cell r="BJ47">
            <v>41</v>
          </cell>
          <cell r="BK47">
            <v>41</v>
          </cell>
        </row>
        <row r="48">
          <cell r="AZ48">
            <v>22</v>
          </cell>
          <cell r="BA48">
            <v>22</v>
          </cell>
          <cell r="BB48">
            <v>22</v>
          </cell>
          <cell r="BC48">
            <v>22</v>
          </cell>
          <cell r="BD48">
            <v>22</v>
          </cell>
          <cell r="BE48">
            <v>22</v>
          </cell>
          <cell r="BF48">
            <v>22</v>
          </cell>
          <cell r="BG48">
            <v>22</v>
          </cell>
          <cell r="BH48">
            <v>22</v>
          </cell>
          <cell r="BI48">
            <v>22</v>
          </cell>
          <cell r="BJ48">
            <v>22</v>
          </cell>
          <cell r="BK48">
            <v>22</v>
          </cell>
        </row>
        <row r="49">
          <cell r="AZ49">
            <v>79</v>
          </cell>
          <cell r="BA49">
            <v>78</v>
          </cell>
          <cell r="BB49">
            <v>78</v>
          </cell>
          <cell r="BC49">
            <v>78</v>
          </cell>
          <cell r="BD49">
            <v>78</v>
          </cell>
          <cell r="BE49">
            <v>78</v>
          </cell>
          <cell r="BF49">
            <v>78</v>
          </cell>
          <cell r="BG49">
            <v>78</v>
          </cell>
          <cell r="BH49">
            <v>78</v>
          </cell>
          <cell r="BI49">
            <v>78</v>
          </cell>
          <cell r="BJ49">
            <v>78</v>
          </cell>
          <cell r="BK49">
            <v>78</v>
          </cell>
        </row>
        <row r="50">
          <cell r="AZ50"/>
          <cell r="BA50"/>
          <cell r="BB50"/>
          <cell r="BC50"/>
          <cell r="BD50"/>
          <cell r="BE50"/>
          <cell r="BF50"/>
          <cell r="BG50"/>
          <cell r="BH50"/>
          <cell r="BI50"/>
          <cell r="BJ50"/>
          <cell r="BK50"/>
        </row>
        <row r="51">
          <cell r="AZ51"/>
          <cell r="BA51"/>
          <cell r="BB51"/>
          <cell r="BC51"/>
          <cell r="BD51"/>
          <cell r="BE51"/>
          <cell r="BF51"/>
          <cell r="BG51"/>
          <cell r="BH51"/>
          <cell r="BI51"/>
          <cell r="BJ51"/>
          <cell r="BK51"/>
        </row>
        <row r="52">
          <cell r="AZ52"/>
          <cell r="BA52"/>
          <cell r="BB52"/>
          <cell r="BC52"/>
          <cell r="BD52"/>
          <cell r="BE52"/>
          <cell r="BF52"/>
          <cell r="BG52"/>
          <cell r="BH52"/>
          <cell r="BI52"/>
          <cell r="BJ52"/>
          <cell r="BK52"/>
        </row>
        <row r="53">
          <cell r="AZ53">
            <v>5</v>
          </cell>
          <cell r="BA53">
            <v>5</v>
          </cell>
          <cell r="BB53">
            <v>5</v>
          </cell>
          <cell r="BC53">
            <v>5</v>
          </cell>
          <cell r="BD53">
            <v>5</v>
          </cell>
          <cell r="BE53">
            <v>5</v>
          </cell>
          <cell r="BF53">
            <v>5</v>
          </cell>
          <cell r="BG53">
            <v>5</v>
          </cell>
          <cell r="BH53">
            <v>5</v>
          </cell>
          <cell r="BI53">
            <v>5</v>
          </cell>
          <cell r="BJ53">
            <v>5</v>
          </cell>
          <cell r="BK53">
            <v>5</v>
          </cell>
        </row>
        <row r="54">
          <cell r="AZ54">
            <v>39</v>
          </cell>
          <cell r="BA54">
            <v>39</v>
          </cell>
          <cell r="BB54">
            <v>39</v>
          </cell>
          <cell r="BC54">
            <v>39</v>
          </cell>
          <cell r="BD54">
            <v>39</v>
          </cell>
          <cell r="BE54">
            <v>41</v>
          </cell>
          <cell r="BF54">
            <v>41</v>
          </cell>
          <cell r="BG54">
            <v>41</v>
          </cell>
          <cell r="BH54">
            <v>41</v>
          </cell>
          <cell r="BI54">
            <v>41</v>
          </cell>
          <cell r="BJ54">
            <v>41</v>
          </cell>
          <cell r="BK54">
            <v>41</v>
          </cell>
        </row>
        <row r="55">
          <cell r="AZ55">
            <v>44</v>
          </cell>
          <cell r="BA55">
            <v>44</v>
          </cell>
          <cell r="BB55">
            <v>44</v>
          </cell>
          <cell r="BC55">
            <v>44</v>
          </cell>
          <cell r="BD55">
            <v>44</v>
          </cell>
          <cell r="BE55">
            <v>46</v>
          </cell>
          <cell r="BF55">
            <v>46</v>
          </cell>
          <cell r="BG55">
            <v>46</v>
          </cell>
          <cell r="BH55">
            <v>46</v>
          </cell>
          <cell r="BI55">
            <v>46</v>
          </cell>
          <cell r="BJ55">
            <v>46</v>
          </cell>
          <cell r="BK55">
            <v>46</v>
          </cell>
        </row>
        <row r="56">
          <cell r="AZ56"/>
          <cell r="BA56"/>
          <cell r="BB56"/>
          <cell r="BC56"/>
          <cell r="BD56"/>
          <cell r="BE56"/>
          <cell r="BF56"/>
          <cell r="BG56"/>
          <cell r="BH56"/>
          <cell r="BI56"/>
          <cell r="BJ56"/>
          <cell r="BK56"/>
        </row>
        <row r="57">
          <cell r="AZ57"/>
          <cell r="BA57"/>
          <cell r="BB57"/>
          <cell r="BC57"/>
          <cell r="BD57"/>
          <cell r="BE57"/>
          <cell r="BF57"/>
          <cell r="BG57"/>
          <cell r="BH57"/>
          <cell r="BI57"/>
          <cell r="BJ57"/>
          <cell r="BK57"/>
        </row>
        <row r="58">
          <cell r="AZ58"/>
          <cell r="BA58"/>
          <cell r="BB58"/>
          <cell r="BC58"/>
          <cell r="BD58"/>
          <cell r="BE58"/>
          <cell r="BF58"/>
          <cell r="BG58"/>
          <cell r="BH58"/>
          <cell r="BI58"/>
          <cell r="BJ58"/>
          <cell r="BK58"/>
        </row>
        <row r="59">
          <cell r="AZ59">
            <v>8</v>
          </cell>
          <cell r="BA59">
            <v>8</v>
          </cell>
          <cell r="BB59">
            <v>8</v>
          </cell>
          <cell r="BC59">
            <v>8</v>
          </cell>
          <cell r="BD59">
            <v>8</v>
          </cell>
          <cell r="BE59">
            <v>8</v>
          </cell>
          <cell r="BF59">
            <v>8</v>
          </cell>
          <cell r="BG59">
            <v>8</v>
          </cell>
          <cell r="BH59">
            <v>8</v>
          </cell>
          <cell r="BI59">
            <v>8</v>
          </cell>
          <cell r="BJ59">
            <v>8</v>
          </cell>
          <cell r="BK59">
            <v>8</v>
          </cell>
        </row>
        <row r="60">
          <cell r="AZ60">
            <v>8</v>
          </cell>
          <cell r="BA60">
            <v>8</v>
          </cell>
          <cell r="BB60">
            <v>8</v>
          </cell>
          <cell r="BC60">
            <v>8</v>
          </cell>
          <cell r="BD60">
            <v>8</v>
          </cell>
          <cell r="BE60">
            <v>8</v>
          </cell>
          <cell r="BF60">
            <v>8</v>
          </cell>
          <cell r="BG60">
            <v>8</v>
          </cell>
          <cell r="BH60">
            <v>8</v>
          </cell>
          <cell r="BI60">
            <v>8</v>
          </cell>
          <cell r="BJ60">
            <v>8</v>
          </cell>
          <cell r="BK60">
            <v>8</v>
          </cell>
        </row>
        <row r="61">
          <cell r="AZ61">
            <v>31</v>
          </cell>
          <cell r="BA61">
            <v>31</v>
          </cell>
          <cell r="BB61">
            <v>31</v>
          </cell>
          <cell r="BC61">
            <v>33</v>
          </cell>
          <cell r="BD61">
            <v>33</v>
          </cell>
          <cell r="BE61">
            <v>33</v>
          </cell>
          <cell r="BF61">
            <v>33</v>
          </cell>
          <cell r="BG61">
            <v>33</v>
          </cell>
          <cell r="BH61">
            <v>33</v>
          </cell>
          <cell r="BI61">
            <v>33</v>
          </cell>
          <cell r="BJ61">
            <v>33</v>
          </cell>
          <cell r="BK61">
            <v>33</v>
          </cell>
        </row>
        <row r="62">
          <cell r="AZ62">
            <v>47</v>
          </cell>
          <cell r="BA62">
            <v>47</v>
          </cell>
          <cell r="BB62">
            <v>47</v>
          </cell>
          <cell r="BC62">
            <v>49</v>
          </cell>
          <cell r="BD62">
            <v>49</v>
          </cell>
          <cell r="BE62">
            <v>49</v>
          </cell>
          <cell r="BF62">
            <v>49</v>
          </cell>
          <cell r="BG62">
            <v>49</v>
          </cell>
          <cell r="BH62">
            <v>49</v>
          </cell>
          <cell r="BI62">
            <v>49</v>
          </cell>
          <cell r="BJ62">
            <v>49</v>
          </cell>
          <cell r="BK62">
            <v>49</v>
          </cell>
        </row>
        <row r="63">
          <cell r="AZ63"/>
          <cell r="BA63"/>
          <cell r="BB63"/>
          <cell r="BC63"/>
          <cell r="BD63"/>
          <cell r="BE63"/>
          <cell r="BF63"/>
          <cell r="BG63"/>
          <cell r="BH63"/>
          <cell r="BI63"/>
          <cell r="BJ63"/>
          <cell r="BK63"/>
        </row>
        <row r="64">
          <cell r="AZ64"/>
          <cell r="BA64"/>
          <cell r="BB64"/>
          <cell r="BC64"/>
          <cell r="BD64"/>
          <cell r="BE64"/>
          <cell r="BF64"/>
          <cell r="BG64"/>
          <cell r="BH64"/>
          <cell r="BI64"/>
          <cell r="BJ64"/>
          <cell r="BK64"/>
        </row>
        <row r="65">
          <cell r="AZ65">
            <v>6</v>
          </cell>
          <cell r="BA65">
            <v>6</v>
          </cell>
          <cell r="BB65">
            <v>6</v>
          </cell>
          <cell r="BC65">
            <v>6</v>
          </cell>
          <cell r="BD65">
            <v>6</v>
          </cell>
          <cell r="BE65">
            <v>6</v>
          </cell>
          <cell r="BF65">
            <v>6</v>
          </cell>
          <cell r="BG65">
            <v>6</v>
          </cell>
          <cell r="BH65">
            <v>6</v>
          </cell>
          <cell r="BI65">
            <v>6</v>
          </cell>
          <cell r="BJ65">
            <v>6</v>
          </cell>
          <cell r="BK65">
            <v>6</v>
          </cell>
        </row>
        <row r="66">
          <cell r="AZ66">
            <v>31</v>
          </cell>
          <cell r="BA66">
            <v>31</v>
          </cell>
          <cell r="BB66">
            <v>31</v>
          </cell>
          <cell r="BC66">
            <v>31</v>
          </cell>
          <cell r="BD66">
            <v>31</v>
          </cell>
          <cell r="BE66">
            <v>31</v>
          </cell>
          <cell r="BF66">
            <v>31</v>
          </cell>
          <cell r="BG66">
            <v>31</v>
          </cell>
          <cell r="BH66">
            <v>31</v>
          </cell>
          <cell r="BI66">
            <v>31</v>
          </cell>
          <cell r="BJ66">
            <v>31</v>
          </cell>
          <cell r="BK66">
            <v>31</v>
          </cell>
        </row>
        <row r="75">
          <cell r="AZ75">
            <v>1</v>
          </cell>
          <cell r="BA75">
            <v>1</v>
          </cell>
          <cell r="BB75">
            <v>1</v>
          </cell>
          <cell r="BC75">
            <v>1</v>
          </cell>
          <cell r="BD75">
            <v>1</v>
          </cell>
          <cell r="BE75">
            <v>1</v>
          </cell>
          <cell r="BF75">
            <v>1</v>
          </cell>
          <cell r="BG75">
            <v>1</v>
          </cell>
          <cell r="BH75">
            <v>1</v>
          </cell>
          <cell r="BI75">
            <v>1</v>
          </cell>
          <cell r="BJ75">
            <v>1</v>
          </cell>
          <cell r="BK75">
            <v>1</v>
          </cell>
        </row>
        <row r="76">
          <cell r="AZ76">
            <v>0</v>
          </cell>
          <cell r="BA76">
            <v>0</v>
          </cell>
          <cell r="BB76">
            <v>0</v>
          </cell>
          <cell r="BC76">
            <v>0</v>
          </cell>
          <cell r="BD76">
            <v>0</v>
          </cell>
          <cell r="BE76">
            <v>0</v>
          </cell>
          <cell r="BF76">
            <v>0</v>
          </cell>
          <cell r="BG76">
            <v>0</v>
          </cell>
          <cell r="BH76">
            <v>0</v>
          </cell>
          <cell r="BI76">
            <v>0</v>
          </cell>
          <cell r="BJ76">
            <v>0</v>
          </cell>
          <cell r="BK76">
            <v>0</v>
          </cell>
        </row>
        <row r="77">
          <cell r="AZ77">
            <v>0</v>
          </cell>
          <cell r="BA77">
            <v>0</v>
          </cell>
          <cell r="BB77">
            <v>0</v>
          </cell>
          <cell r="BC77">
            <v>0</v>
          </cell>
          <cell r="BD77">
            <v>0</v>
          </cell>
          <cell r="BE77">
            <v>0</v>
          </cell>
          <cell r="BF77">
            <v>0</v>
          </cell>
          <cell r="BG77">
            <v>0</v>
          </cell>
          <cell r="BH77">
            <v>0</v>
          </cell>
          <cell r="BI77">
            <v>0</v>
          </cell>
          <cell r="BJ77">
            <v>0</v>
          </cell>
          <cell r="BK77">
            <v>0</v>
          </cell>
        </row>
        <row r="78">
          <cell r="AZ78">
            <v>0</v>
          </cell>
          <cell r="BA78">
            <v>0</v>
          </cell>
          <cell r="BB78">
            <v>0</v>
          </cell>
          <cell r="BC78">
            <v>0</v>
          </cell>
          <cell r="BD78">
            <v>0</v>
          </cell>
          <cell r="BE78">
            <v>0</v>
          </cell>
          <cell r="BF78">
            <v>0</v>
          </cell>
          <cell r="BG78">
            <v>0</v>
          </cell>
          <cell r="BH78">
            <v>0</v>
          </cell>
          <cell r="BI78">
            <v>0</v>
          </cell>
          <cell r="BJ78">
            <v>0</v>
          </cell>
          <cell r="BK78">
            <v>0</v>
          </cell>
        </row>
        <row r="79">
          <cell r="AZ79">
            <v>1</v>
          </cell>
          <cell r="BA79">
            <v>1</v>
          </cell>
          <cell r="BB79">
            <v>1</v>
          </cell>
          <cell r="BC79">
            <v>1</v>
          </cell>
          <cell r="BD79">
            <v>1</v>
          </cell>
          <cell r="BE79">
            <v>1</v>
          </cell>
          <cell r="BF79">
            <v>1</v>
          </cell>
          <cell r="BG79">
            <v>1</v>
          </cell>
          <cell r="BH79">
            <v>1</v>
          </cell>
          <cell r="BI79">
            <v>1</v>
          </cell>
          <cell r="BJ79">
            <v>1</v>
          </cell>
          <cell r="BK79">
            <v>1</v>
          </cell>
        </row>
        <row r="80">
          <cell r="AZ80">
            <v>3</v>
          </cell>
          <cell r="BA80">
            <v>3</v>
          </cell>
          <cell r="BB80">
            <v>3</v>
          </cell>
          <cell r="BC80">
            <v>3</v>
          </cell>
          <cell r="BD80">
            <v>3</v>
          </cell>
          <cell r="BE80">
            <v>3</v>
          </cell>
          <cell r="BF80">
            <v>3</v>
          </cell>
          <cell r="BG80">
            <v>3</v>
          </cell>
          <cell r="BH80">
            <v>3</v>
          </cell>
          <cell r="BI80">
            <v>3</v>
          </cell>
          <cell r="BJ80">
            <v>3</v>
          </cell>
          <cell r="BK80">
            <v>3</v>
          </cell>
        </row>
        <row r="81">
          <cell r="AZ81">
            <v>0</v>
          </cell>
          <cell r="BA81">
            <v>0</v>
          </cell>
          <cell r="BB81">
            <v>0</v>
          </cell>
          <cell r="BC81">
            <v>0</v>
          </cell>
          <cell r="BD81">
            <v>0</v>
          </cell>
          <cell r="BE81">
            <v>0</v>
          </cell>
          <cell r="BF81">
            <v>0</v>
          </cell>
          <cell r="BG81">
            <v>0</v>
          </cell>
          <cell r="BH81">
            <v>0</v>
          </cell>
          <cell r="BI81">
            <v>0</v>
          </cell>
          <cell r="BJ81">
            <v>0</v>
          </cell>
          <cell r="BK81">
            <v>0</v>
          </cell>
        </row>
        <row r="82">
          <cell r="AZ82">
            <v>0</v>
          </cell>
          <cell r="BA82">
            <v>0</v>
          </cell>
          <cell r="BB82">
            <v>0</v>
          </cell>
          <cell r="BC82">
            <v>0</v>
          </cell>
          <cell r="BD82">
            <v>0</v>
          </cell>
          <cell r="BE82">
            <v>0</v>
          </cell>
          <cell r="BF82">
            <v>0</v>
          </cell>
          <cell r="BG82">
            <v>0</v>
          </cell>
          <cell r="BH82">
            <v>0</v>
          </cell>
          <cell r="BI82">
            <v>0</v>
          </cell>
          <cell r="BJ82">
            <v>0</v>
          </cell>
          <cell r="BK82">
            <v>0</v>
          </cell>
        </row>
        <row r="83">
          <cell r="AZ83">
            <v>0</v>
          </cell>
          <cell r="BA83">
            <v>0</v>
          </cell>
          <cell r="BB83">
            <v>0</v>
          </cell>
          <cell r="BC83">
            <v>0</v>
          </cell>
          <cell r="BD83">
            <v>0</v>
          </cell>
          <cell r="BE83">
            <v>0</v>
          </cell>
          <cell r="BF83">
            <v>0</v>
          </cell>
          <cell r="BG83">
            <v>0</v>
          </cell>
          <cell r="BH83">
            <v>0</v>
          </cell>
          <cell r="BI83">
            <v>0</v>
          </cell>
          <cell r="BJ83">
            <v>0</v>
          </cell>
          <cell r="BK83">
            <v>0</v>
          </cell>
        </row>
        <row r="84">
          <cell r="AZ84">
            <v>5</v>
          </cell>
          <cell r="BA84">
            <v>5</v>
          </cell>
          <cell r="BB84">
            <v>5</v>
          </cell>
          <cell r="BC84">
            <v>5</v>
          </cell>
          <cell r="BD84">
            <v>5</v>
          </cell>
          <cell r="BE84">
            <v>5</v>
          </cell>
          <cell r="BF84">
            <v>5</v>
          </cell>
          <cell r="BG84">
            <v>5</v>
          </cell>
          <cell r="BH84">
            <v>5</v>
          </cell>
          <cell r="BI84">
            <v>5</v>
          </cell>
          <cell r="BJ84">
            <v>5</v>
          </cell>
          <cell r="BK84">
            <v>5</v>
          </cell>
        </row>
        <row r="85">
          <cell r="AZ85"/>
          <cell r="BA85"/>
          <cell r="BB85"/>
          <cell r="BC85"/>
          <cell r="BD85"/>
          <cell r="BE85"/>
          <cell r="BF85"/>
          <cell r="BG85"/>
          <cell r="BH85"/>
          <cell r="BI85"/>
          <cell r="BJ85"/>
          <cell r="BK85"/>
        </row>
        <row r="86">
          <cell r="AZ86"/>
          <cell r="BA86"/>
          <cell r="BB86"/>
          <cell r="BC86"/>
          <cell r="BD86"/>
          <cell r="BE86"/>
          <cell r="BF86"/>
          <cell r="BG86"/>
          <cell r="BH86"/>
          <cell r="BI86"/>
          <cell r="BJ86"/>
          <cell r="BK86"/>
        </row>
        <row r="87">
          <cell r="AZ87">
            <v>0</v>
          </cell>
          <cell r="BA87">
            <v>0</v>
          </cell>
          <cell r="BB87">
            <v>0</v>
          </cell>
          <cell r="BC87">
            <v>0</v>
          </cell>
          <cell r="BD87">
            <v>0</v>
          </cell>
          <cell r="BE87">
            <v>0</v>
          </cell>
          <cell r="BF87">
            <v>0</v>
          </cell>
          <cell r="BG87">
            <v>0</v>
          </cell>
          <cell r="BH87">
            <v>0</v>
          </cell>
          <cell r="BI87">
            <v>0</v>
          </cell>
          <cell r="BJ87">
            <v>0</v>
          </cell>
          <cell r="BK87">
            <v>0</v>
          </cell>
        </row>
        <row r="88">
          <cell r="AZ88">
            <v>0</v>
          </cell>
          <cell r="BA88">
            <v>0</v>
          </cell>
          <cell r="BB88">
            <v>0</v>
          </cell>
          <cell r="BC88">
            <v>0</v>
          </cell>
          <cell r="BD88">
            <v>0</v>
          </cell>
          <cell r="BE88">
            <v>0</v>
          </cell>
          <cell r="BF88">
            <v>0</v>
          </cell>
          <cell r="BG88">
            <v>0</v>
          </cell>
          <cell r="BH88">
            <v>0</v>
          </cell>
          <cell r="BI88">
            <v>0</v>
          </cell>
          <cell r="BJ88">
            <v>0</v>
          </cell>
          <cell r="BK88">
            <v>0</v>
          </cell>
        </row>
        <row r="89">
          <cell r="AZ89">
            <v>0</v>
          </cell>
          <cell r="BA89">
            <v>0</v>
          </cell>
          <cell r="BB89">
            <v>0</v>
          </cell>
          <cell r="BC89">
            <v>0</v>
          </cell>
          <cell r="BD89">
            <v>0</v>
          </cell>
          <cell r="BE89">
            <v>0</v>
          </cell>
          <cell r="BF89">
            <v>0</v>
          </cell>
          <cell r="BG89">
            <v>0</v>
          </cell>
          <cell r="BH89">
            <v>0</v>
          </cell>
          <cell r="BI89">
            <v>0</v>
          </cell>
          <cell r="BJ89">
            <v>0</v>
          </cell>
          <cell r="BK89">
            <v>0</v>
          </cell>
        </row>
        <row r="90">
          <cell r="AZ90">
            <v>0</v>
          </cell>
          <cell r="BA90">
            <v>0</v>
          </cell>
          <cell r="BB90">
            <v>0</v>
          </cell>
          <cell r="BC90">
            <v>0</v>
          </cell>
          <cell r="BD90">
            <v>0</v>
          </cell>
          <cell r="BE90">
            <v>0</v>
          </cell>
          <cell r="BF90">
            <v>0</v>
          </cell>
          <cell r="BG90">
            <v>0</v>
          </cell>
          <cell r="BH90">
            <v>0</v>
          </cell>
          <cell r="BI90">
            <v>0</v>
          </cell>
          <cell r="BJ90">
            <v>0</v>
          </cell>
          <cell r="BK90">
            <v>0</v>
          </cell>
        </row>
        <row r="91">
          <cell r="AZ91">
            <v>0</v>
          </cell>
          <cell r="BA91">
            <v>0</v>
          </cell>
          <cell r="BB91">
            <v>0</v>
          </cell>
          <cell r="BC91">
            <v>0</v>
          </cell>
          <cell r="BD91">
            <v>0</v>
          </cell>
          <cell r="BE91">
            <v>0</v>
          </cell>
          <cell r="BF91">
            <v>0</v>
          </cell>
          <cell r="BG91">
            <v>0</v>
          </cell>
          <cell r="BH91">
            <v>0</v>
          </cell>
          <cell r="BI91">
            <v>0</v>
          </cell>
          <cell r="BJ91">
            <v>0</v>
          </cell>
          <cell r="BK91">
            <v>0</v>
          </cell>
        </row>
        <row r="92">
          <cell r="AZ92">
            <v>0</v>
          </cell>
          <cell r="BA92">
            <v>0</v>
          </cell>
          <cell r="BB92">
            <v>0</v>
          </cell>
          <cell r="BC92">
            <v>0</v>
          </cell>
          <cell r="BD92">
            <v>0</v>
          </cell>
          <cell r="BE92">
            <v>0</v>
          </cell>
          <cell r="BF92">
            <v>0</v>
          </cell>
          <cell r="BG92">
            <v>0</v>
          </cell>
          <cell r="BH92">
            <v>0</v>
          </cell>
          <cell r="BI92">
            <v>0</v>
          </cell>
          <cell r="BJ92">
            <v>0</v>
          </cell>
          <cell r="BK92">
            <v>0</v>
          </cell>
        </row>
        <row r="93">
          <cell r="AZ93">
            <v>0</v>
          </cell>
          <cell r="BA93">
            <v>0</v>
          </cell>
          <cell r="BB93">
            <v>0</v>
          </cell>
          <cell r="BC93">
            <v>0</v>
          </cell>
          <cell r="BD93">
            <v>0</v>
          </cell>
          <cell r="BE93">
            <v>0</v>
          </cell>
          <cell r="BF93">
            <v>0</v>
          </cell>
          <cell r="BG93">
            <v>0</v>
          </cell>
          <cell r="BH93">
            <v>0</v>
          </cell>
          <cell r="BI93">
            <v>0</v>
          </cell>
          <cell r="BJ93">
            <v>0</v>
          </cell>
          <cell r="BK93">
            <v>0</v>
          </cell>
        </row>
        <row r="94">
          <cell r="AZ94">
            <v>0</v>
          </cell>
          <cell r="BA94">
            <v>0</v>
          </cell>
          <cell r="BB94">
            <v>0</v>
          </cell>
          <cell r="BC94">
            <v>0</v>
          </cell>
          <cell r="BD94">
            <v>0</v>
          </cell>
          <cell r="BE94">
            <v>0</v>
          </cell>
          <cell r="BF94">
            <v>0</v>
          </cell>
          <cell r="BG94">
            <v>0</v>
          </cell>
          <cell r="BH94">
            <v>0</v>
          </cell>
          <cell r="BI94">
            <v>0</v>
          </cell>
          <cell r="BJ94">
            <v>0</v>
          </cell>
          <cell r="BK94">
            <v>0</v>
          </cell>
        </row>
        <row r="95">
          <cell r="AZ95">
            <v>0</v>
          </cell>
          <cell r="BA95">
            <v>0</v>
          </cell>
          <cell r="BB95">
            <v>0</v>
          </cell>
          <cell r="BC95">
            <v>0</v>
          </cell>
          <cell r="BD95">
            <v>0</v>
          </cell>
          <cell r="BE95">
            <v>0</v>
          </cell>
          <cell r="BF95">
            <v>0</v>
          </cell>
          <cell r="BG95">
            <v>0</v>
          </cell>
          <cell r="BH95">
            <v>0</v>
          </cell>
          <cell r="BI95">
            <v>0</v>
          </cell>
          <cell r="BJ95">
            <v>0</v>
          </cell>
          <cell r="BK95">
            <v>0</v>
          </cell>
        </row>
        <row r="96">
          <cell r="AZ96">
            <v>0</v>
          </cell>
          <cell r="BA96">
            <v>0</v>
          </cell>
          <cell r="BB96">
            <v>0</v>
          </cell>
          <cell r="BC96">
            <v>0</v>
          </cell>
          <cell r="BD96">
            <v>0</v>
          </cell>
          <cell r="BE96">
            <v>0</v>
          </cell>
          <cell r="BF96">
            <v>0</v>
          </cell>
          <cell r="BG96">
            <v>0</v>
          </cell>
          <cell r="BH96">
            <v>0</v>
          </cell>
          <cell r="BI96">
            <v>0</v>
          </cell>
          <cell r="BJ96">
            <v>0</v>
          </cell>
          <cell r="BK96">
            <v>0</v>
          </cell>
        </row>
        <row r="97">
          <cell r="AZ97">
            <v>0</v>
          </cell>
          <cell r="BA97">
            <v>0</v>
          </cell>
          <cell r="BB97">
            <v>0</v>
          </cell>
          <cell r="BC97">
            <v>0</v>
          </cell>
          <cell r="BD97">
            <v>0</v>
          </cell>
          <cell r="BE97">
            <v>0</v>
          </cell>
          <cell r="BF97">
            <v>0</v>
          </cell>
          <cell r="BG97">
            <v>0</v>
          </cell>
          <cell r="BH97">
            <v>0</v>
          </cell>
          <cell r="BI97">
            <v>0</v>
          </cell>
          <cell r="BJ97">
            <v>0</v>
          </cell>
          <cell r="BK97">
            <v>0</v>
          </cell>
        </row>
        <row r="98">
          <cell r="AZ98"/>
          <cell r="BA98"/>
          <cell r="BB98"/>
          <cell r="BC98"/>
          <cell r="BD98"/>
          <cell r="BE98"/>
          <cell r="BF98"/>
          <cell r="BG98"/>
          <cell r="BH98"/>
          <cell r="BI98"/>
          <cell r="BJ98"/>
          <cell r="BK98"/>
        </row>
        <row r="99">
          <cell r="AZ99"/>
          <cell r="BA99"/>
          <cell r="BB99"/>
          <cell r="BC99"/>
          <cell r="BD99"/>
          <cell r="BE99"/>
          <cell r="BF99"/>
          <cell r="BG99"/>
          <cell r="BH99"/>
          <cell r="BI99"/>
          <cell r="BJ99"/>
          <cell r="BK99"/>
        </row>
        <row r="100">
          <cell r="AZ100"/>
          <cell r="BA100"/>
          <cell r="BB100"/>
          <cell r="BC100"/>
          <cell r="BD100"/>
          <cell r="BE100"/>
          <cell r="BF100"/>
          <cell r="BG100"/>
          <cell r="BH100"/>
          <cell r="BI100"/>
          <cell r="BJ100"/>
          <cell r="BK100"/>
        </row>
        <row r="101">
          <cell r="AZ101">
            <v>0</v>
          </cell>
          <cell r="BA101">
            <v>0</v>
          </cell>
          <cell r="BB101">
            <v>0</v>
          </cell>
          <cell r="BC101">
            <v>0</v>
          </cell>
          <cell r="BD101">
            <v>0</v>
          </cell>
          <cell r="BE101">
            <v>0</v>
          </cell>
          <cell r="BF101">
            <v>0</v>
          </cell>
          <cell r="BG101">
            <v>0</v>
          </cell>
          <cell r="BH101">
            <v>0</v>
          </cell>
          <cell r="BI101">
            <v>0</v>
          </cell>
          <cell r="BJ101">
            <v>0</v>
          </cell>
          <cell r="BK101">
            <v>0</v>
          </cell>
        </row>
        <row r="102">
          <cell r="AZ102">
            <v>2</v>
          </cell>
          <cell r="BA102">
            <v>2</v>
          </cell>
          <cell r="BB102">
            <v>2</v>
          </cell>
          <cell r="BC102">
            <v>2</v>
          </cell>
          <cell r="BD102">
            <v>2</v>
          </cell>
          <cell r="BE102">
            <v>2</v>
          </cell>
          <cell r="BF102">
            <v>2</v>
          </cell>
          <cell r="BG102">
            <v>2</v>
          </cell>
          <cell r="BH102">
            <v>2</v>
          </cell>
          <cell r="BI102">
            <v>2</v>
          </cell>
          <cell r="BJ102">
            <v>2</v>
          </cell>
          <cell r="BK102">
            <v>2</v>
          </cell>
        </row>
        <row r="103">
          <cell r="AZ103">
            <v>2</v>
          </cell>
          <cell r="BA103">
            <v>2</v>
          </cell>
          <cell r="BB103">
            <v>2</v>
          </cell>
          <cell r="BC103">
            <v>2</v>
          </cell>
          <cell r="BD103">
            <v>2</v>
          </cell>
          <cell r="BE103">
            <v>2</v>
          </cell>
          <cell r="BF103">
            <v>2</v>
          </cell>
          <cell r="BG103">
            <v>2</v>
          </cell>
          <cell r="BH103">
            <v>2</v>
          </cell>
          <cell r="BI103">
            <v>2</v>
          </cell>
          <cell r="BJ103">
            <v>2</v>
          </cell>
          <cell r="BK103">
            <v>2</v>
          </cell>
        </row>
        <row r="104">
          <cell r="AZ104"/>
          <cell r="BA104"/>
          <cell r="BB104"/>
          <cell r="BC104"/>
          <cell r="BD104"/>
          <cell r="BE104"/>
          <cell r="BF104"/>
          <cell r="BG104"/>
          <cell r="BH104"/>
          <cell r="BI104"/>
          <cell r="BJ104"/>
          <cell r="BK104"/>
        </row>
        <row r="105">
          <cell r="AZ105"/>
          <cell r="BA105"/>
          <cell r="BB105"/>
          <cell r="BC105"/>
          <cell r="BD105"/>
          <cell r="BE105"/>
          <cell r="BF105"/>
          <cell r="BG105"/>
          <cell r="BH105"/>
          <cell r="BI105"/>
          <cell r="BJ105"/>
          <cell r="BK105"/>
        </row>
        <row r="106">
          <cell r="AZ106"/>
          <cell r="BA106"/>
          <cell r="BB106"/>
          <cell r="BC106"/>
          <cell r="BD106"/>
          <cell r="BE106"/>
          <cell r="BF106"/>
          <cell r="BG106"/>
          <cell r="BH106"/>
          <cell r="BI106"/>
          <cell r="BJ106"/>
          <cell r="BK106"/>
        </row>
        <row r="107">
          <cell r="AZ107">
            <v>0</v>
          </cell>
          <cell r="BA107">
            <v>0</v>
          </cell>
          <cell r="BB107">
            <v>0</v>
          </cell>
          <cell r="BC107">
            <v>0</v>
          </cell>
          <cell r="BD107">
            <v>0</v>
          </cell>
          <cell r="BE107">
            <v>0</v>
          </cell>
          <cell r="BF107">
            <v>0</v>
          </cell>
          <cell r="BG107">
            <v>0</v>
          </cell>
          <cell r="BH107">
            <v>0</v>
          </cell>
          <cell r="BI107">
            <v>0</v>
          </cell>
          <cell r="BJ107">
            <v>0</v>
          </cell>
          <cell r="BK107">
            <v>0</v>
          </cell>
        </row>
        <row r="108">
          <cell r="AZ108">
            <v>1</v>
          </cell>
          <cell r="BA108">
            <v>1</v>
          </cell>
          <cell r="BB108">
            <v>1</v>
          </cell>
          <cell r="BC108">
            <v>1</v>
          </cell>
          <cell r="BD108">
            <v>1</v>
          </cell>
          <cell r="BE108">
            <v>1</v>
          </cell>
          <cell r="BF108">
            <v>1</v>
          </cell>
          <cell r="BG108">
            <v>1</v>
          </cell>
          <cell r="BH108">
            <v>1</v>
          </cell>
          <cell r="BI108">
            <v>1</v>
          </cell>
          <cell r="BJ108">
            <v>1</v>
          </cell>
          <cell r="BK108">
            <v>1</v>
          </cell>
        </row>
        <row r="109">
          <cell r="AZ109">
            <v>1</v>
          </cell>
          <cell r="BA109">
            <v>1</v>
          </cell>
          <cell r="BB109">
            <v>1</v>
          </cell>
          <cell r="BC109">
            <v>1</v>
          </cell>
          <cell r="BD109">
            <v>1</v>
          </cell>
          <cell r="BE109">
            <v>1</v>
          </cell>
          <cell r="BF109">
            <v>1</v>
          </cell>
          <cell r="BG109">
            <v>1</v>
          </cell>
          <cell r="BH109">
            <v>1</v>
          </cell>
          <cell r="BI109">
            <v>1</v>
          </cell>
          <cell r="BJ109">
            <v>1</v>
          </cell>
          <cell r="BK109">
            <v>1</v>
          </cell>
        </row>
        <row r="110">
          <cell r="AZ110"/>
          <cell r="BA110"/>
          <cell r="BB110"/>
          <cell r="BC110"/>
          <cell r="BD110"/>
          <cell r="BE110"/>
          <cell r="BF110"/>
          <cell r="BG110"/>
          <cell r="BH110"/>
          <cell r="BI110"/>
          <cell r="BJ110"/>
          <cell r="BK110"/>
        </row>
        <row r="111">
          <cell r="AZ111"/>
          <cell r="BA111"/>
          <cell r="BB111"/>
          <cell r="BC111"/>
          <cell r="BD111"/>
          <cell r="BE111"/>
          <cell r="BF111"/>
          <cell r="BG111"/>
          <cell r="BH111"/>
          <cell r="BI111"/>
          <cell r="BJ111"/>
          <cell r="BK111"/>
        </row>
        <row r="112">
          <cell r="AZ112"/>
          <cell r="BA112"/>
          <cell r="BB112"/>
          <cell r="BC112"/>
          <cell r="BD112"/>
          <cell r="BE112"/>
          <cell r="BF112"/>
          <cell r="BG112"/>
          <cell r="BH112"/>
          <cell r="BI112"/>
          <cell r="BJ112"/>
          <cell r="BK112"/>
        </row>
        <row r="113">
          <cell r="AZ113">
            <v>0</v>
          </cell>
          <cell r="BA113">
            <v>0</v>
          </cell>
          <cell r="BB113">
            <v>0</v>
          </cell>
          <cell r="BC113">
            <v>0</v>
          </cell>
          <cell r="BD113">
            <v>0</v>
          </cell>
          <cell r="BE113">
            <v>0</v>
          </cell>
          <cell r="BF113">
            <v>0</v>
          </cell>
          <cell r="BG113">
            <v>0</v>
          </cell>
          <cell r="BH113">
            <v>0</v>
          </cell>
          <cell r="BI113">
            <v>0</v>
          </cell>
          <cell r="BJ113">
            <v>0</v>
          </cell>
          <cell r="BK113">
            <v>0</v>
          </cell>
        </row>
        <row r="114">
          <cell r="AZ114">
            <v>0</v>
          </cell>
          <cell r="BA114">
            <v>0</v>
          </cell>
          <cell r="BB114">
            <v>0</v>
          </cell>
          <cell r="BC114">
            <v>0</v>
          </cell>
          <cell r="BD114">
            <v>0</v>
          </cell>
          <cell r="BE114">
            <v>0</v>
          </cell>
          <cell r="BF114">
            <v>0</v>
          </cell>
          <cell r="BG114">
            <v>0</v>
          </cell>
          <cell r="BH114">
            <v>0</v>
          </cell>
          <cell r="BI114">
            <v>0</v>
          </cell>
          <cell r="BJ114">
            <v>0</v>
          </cell>
          <cell r="BK114">
            <v>0</v>
          </cell>
        </row>
        <row r="115">
          <cell r="AZ115">
            <v>2</v>
          </cell>
          <cell r="BA115">
            <v>2</v>
          </cell>
          <cell r="BB115">
            <v>2</v>
          </cell>
          <cell r="BC115">
            <v>2</v>
          </cell>
          <cell r="BD115">
            <v>2</v>
          </cell>
          <cell r="BE115">
            <v>2</v>
          </cell>
          <cell r="BF115">
            <v>2</v>
          </cell>
          <cell r="BG115">
            <v>2</v>
          </cell>
          <cell r="BH115">
            <v>2</v>
          </cell>
          <cell r="BI115">
            <v>2</v>
          </cell>
          <cell r="BJ115">
            <v>2</v>
          </cell>
          <cell r="BK115">
            <v>2</v>
          </cell>
        </row>
        <row r="116">
          <cell r="AZ116">
            <v>1</v>
          </cell>
          <cell r="BA116">
            <v>1</v>
          </cell>
          <cell r="BB116">
            <v>1</v>
          </cell>
          <cell r="BC116">
            <v>1</v>
          </cell>
          <cell r="BD116">
            <v>1</v>
          </cell>
          <cell r="BE116">
            <v>1</v>
          </cell>
          <cell r="BF116">
            <v>1</v>
          </cell>
          <cell r="BG116">
            <v>1</v>
          </cell>
          <cell r="BH116">
            <v>1</v>
          </cell>
          <cell r="BI116">
            <v>1</v>
          </cell>
          <cell r="BJ116">
            <v>1</v>
          </cell>
          <cell r="BK116">
            <v>1</v>
          </cell>
        </row>
        <row r="117">
          <cell r="AZ117">
            <v>3</v>
          </cell>
          <cell r="BA117">
            <v>3</v>
          </cell>
          <cell r="BB117">
            <v>3</v>
          </cell>
          <cell r="BC117">
            <v>3</v>
          </cell>
          <cell r="BD117">
            <v>3</v>
          </cell>
          <cell r="BE117">
            <v>3</v>
          </cell>
          <cell r="BF117">
            <v>3</v>
          </cell>
          <cell r="BG117">
            <v>3</v>
          </cell>
          <cell r="BH117">
            <v>3</v>
          </cell>
          <cell r="BI117">
            <v>3</v>
          </cell>
          <cell r="BJ117">
            <v>3</v>
          </cell>
          <cell r="BK117">
            <v>3</v>
          </cell>
        </row>
        <row r="118">
          <cell r="AZ118"/>
          <cell r="BA118"/>
          <cell r="BB118"/>
          <cell r="BC118"/>
          <cell r="BD118"/>
          <cell r="BE118"/>
          <cell r="BF118"/>
          <cell r="BG118"/>
          <cell r="BH118"/>
          <cell r="BI118"/>
          <cell r="BJ118"/>
          <cell r="BK118"/>
        </row>
        <row r="119">
          <cell r="AZ119"/>
          <cell r="BA119"/>
          <cell r="BB119"/>
          <cell r="BC119"/>
          <cell r="BD119"/>
          <cell r="BE119"/>
          <cell r="BF119"/>
          <cell r="BG119"/>
          <cell r="BH119"/>
          <cell r="BI119"/>
          <cell r="BJ119"/>
          <cell r="BK119"/>
        </row>
        <row r="120">
          <cell r="AZ120"/>
          <cell r="BA120"/>
          <cell r="BB120"/>
          <cell r="BC120"/>
          <cell r="BD120"/>
          <cell r="BE120"/>
          <cell r="BF120"/>
          <cell r="BG120"/>
          <cell r="BH120"/>
          <cell r="BI120"/>
          <cell r="BJ120"/>
          <cell r="BK120"/>
        </row>
        <row r="121">
          <cell r="AZ121">
            <v>1</v>
          </cell>
          <cell r="BA121">
            <v>1</v>
          </cell>
          <cell r="BB121">
            <v>1</v>
          </cell>
          <cell r="BC121">
            <v>1</v>
          </cell>
          <cell r="BD121">
            <v>1</v>
          </cell>
          <cell r="BE121">
            <v>1</v>
          </cell>
          <cell r="BF121">
            <v>1</v>
          </cell>
          <cell r="BG121">
            <v>1</v>
          </cell>
          <cell r="BH121">
            <v>1</v>
          </cell>
          <cell r="BI121">
            <v>1</v>
          </cell>
          <cell r="BJ121">
            <v>1</v>
          </cell>
          <cell r="BK121">
            <v>1</v>
          </cell>
        </row>
        <row r="122">
          <cell r="AZ122">
            <v>2</v>
          </cell>
          <cell r="BA122">
            <v>2</v>
          </cell>
          <cell r="BB122">
            <v>2</v>
          </cell>
          <cell r="BC122">
            <v>2</v>
          </cell>
          <cell r="BD122">
            <v>2</v>
          </cell>
          <cell r="BE122">
            <v>2</v>
          </cell>
          <cell r="BF122">
            <v>2</v>
          </cell>
          <cell r="BG122">
            <v>2</v>
          </cell>
          <cell r="BH122">
            <v>2</v>
          </cell>
          <cell r="BI122">
            <v>2</v>
          </cell>
          <cell r="BJ122">
            <v>2</v>
          </cell>
          <cell r="BK122">
            <v>2</v>
          </cell>
        </row>
        <row r="123">
          <cell r="AZ123">
            <v>3</v>
          </cell>
          <cell r="BA123">
            <v>3</v>
          </cell>
          <cell r="BB123">
            <v>3</v>
          </cell>
          <cell r="BC123">
            <v>3</v>
          </cell>
          <cell r="BD123">
            <v>3</v>
          </cell>
          <cell r="BE123">
            <v>3</v>
          </cell>
          <cell r="BF123">
            <v>3</v>
          </cell>
          <cell r="BG123">
            <v>3</v>
          </cell>
          <cell r="BH123">
            <v>3</v>
          </cell>
          <cell r="BI123">
            <v>3</v>
          </cell>
          <cell r="BJ123">
            <v>3</v>
          </cell>
          <cell r="BK123">
            <v>3</v>
          </cell>
        </row>
        <row r="124">
          <cell r="AZ124"/>
          <cell r="BA124"/>
          <cell r="BB124"/>
          <cell r="BC124"/>
          <cell r="BD124"/>
          <cell r="BE124"/>
          <cell r="BF124"/>
          <cell r="BG124"/>
          <cell r="BH124"/>
          <cell r="BI124"/>
          <cell r="BJ124"/>
          <cell r="BK124"/>
        </row>
        <row r="125">
          <cell r="AZ125"/>
          <cell r="BA125"/>
          <cell r="BB125"/>
          <cell r="BC125"/>
          <cell r="BD125"/>
          <cell r="BE125"/>
          <cell r="BF125"/>
          <cell r="BG125"/>
          <cell r="BH125"/>
          <cell r="BI125"/>
          <cell r="BJ125"/>
          <cell r="BK125"/>
        </row>
        <row r="126">
          <cell r="AZ126"/>
          <cell r="BA126"/>
          <cell r="BB126"/>
          <cell r="BC126"/>
          <cell r="BD126"/>
          <cell r="BE126"/>
          <cell r="BF126"/>
          <cell r="BG126"/>
          <cell r="BH126"/>
          <cell r="BI126"/>
          <cell r="BJ126"/>
          <cell r="BK126"/>
        </row>
        <row r="127">
          <cell r="AZ127">
            <v>0</v>
          </cell>
          <cell r="BA127">
            <v>0</v>
          </cell>
          <cell r="BB127">
            <v>0</v>
          </cell>
          <cell r="BC127">
            <v>0</v>
          </cell>
          <cell r="BD127">
            <v>0</v>
          </cell>
          <cell r="BE127">
            <v>0</v>
          </cell>
          <cell r="BF127">
            <v>0</v>
          </cell>
          <cell r="BG127">
            <v>0</v>
          </cell>
          <cell r="BH127">
            <v>0</v>
          </cell>
          <cell r="BI127">
            <v>0</v>
          </cell>
          <cell r="BJ127">
            <v>0</v>
          </cell>
          <cell r="BK127">
            <v>0</v>
          </cell>
        </row>
        <row r="128">
          <cell r="AZ128">
            <v>0</v>
          </cell>
          <cell r="BA128">
            <v>0</v>
          </cell>
          <cell r="BB128">
            <v>0</v>
          </cell>
          <cell r="BC128">
            <v>0</v>
          </cell>
          <cell r="BD128">
            <v>0</v>
          </cell>
          <cell r="BE128">
            <v>0</v>
          </cell>
          <cell r="BF128">
            <v>0</v>
          </cell>
          <cell r="BG128">
            <v>0</v>
          </cell>
          <cell r="BH128">
            <v>0</v>
          </cell>
          <cell r="BI128">
            <v>0</v>
          </cell>
          <cell r="BJ128">
            <v>0</v>
          </cell>
          <cell r="BK128">
            <v>0</v>
          </cell>
        </row>
        <row r="129">
          <cell r="AZ129">
            <v>0</v>
          </cell>
          <cell r="BA129">
            <v>0</v>
          </cell>
          <cell r="BB129">
            <v>0</v>
          </cell>
          <cell r="BC129">
            <v>0</v>
          </cell>
          <cell r="BD129">
            <v>0</v>
          </cell>
          <cell r="BE129">
            <v>0</v>
          </cell>
          <cell r="BF129">
            <v>0</v>
          </cell>
          <cell r="BG129">
            <v>0</v>
          </cell>
          <cell r="BH129">
            <v>0</v>
          </cell>
          <cell r="BI129">
            <v>0</v>
          </cell>
          <cell r="BJ129">
            <v>0</v>
          </cell>
          <cell r="BK129">
            <v>0</v>
          </cell>
        </row>
        <row r="130">
          <cell r="AZ130">
            <v>0</v>
          </cell>
          <cell r="BA130">
            <v>0</v>
          </cell>
          <cell r="BB130">
            <v>0</v>
          </cell>
          <cell r="BC130">
            <v>0</v>
          </cell>
          <cell r="BD130">
            <v>0</v>
          </cell>
          <cell r="BE130">
            <v>0</v>
          </cell>
          <cell r="BF130">
            <v>0</v>
          </cell>
          <cell r="BG130">
            <v>0</v>
          </cell>
          <cell r="BH130">
            <v>0</v>
          </cell>
          <cell r="BI130">
            <v>0</v>
          </cell>
          <cell r="BJ130">
            <v>0</v>
          </cell>
          <cell r="BK130">
            <v>0</v>
          </cell>
        </row>
        <row r="131">
          <cell r="AZ131"/>
          <cell r="BA131"/>
          <cell r="BB131"/>
          <cell r="BC131"/>
          <cell r="BD131"/>
          <cell r="BE131"/>
          <cell r="BF131"/>
          <cell r="BG131"/>
          <cell r="BH131"/>
          <cell r="BI131"/>
          <cell r="BJ131"/>
          <cell r="BK131"/>
        </row>
        <row r="132">
          <cell r="AZ132"/>
          <cell r="BA132"/>
          <cell r="BB132"/>
          <cell r="BC132"/>
          <cell r="BD132"/>
          <cell r="BE132"/>
          <cell r="BF132"/>
          <cell r="BG132"/>
          <cell r="BH132"/>
          <cell r="BI132"/>
          <cell r="BJ132"/>
          <cell r="BK132"/>
        </row>
        <row r="133">
          <cell r="AZ133">
            <v>0</v>
          </cell>
          <cell r="BA133">
            <v>0</v>
          </cell>
          <cell r="BB133">
            <v>0</v>
          </cell>
          <cell r="BC133">
            <v>0</v>
          </cell>
          <cell r="BD133">
            <v>0</v>
          </cell>
          <cell r="BE133">
            <v>0</v>
          </cell>
          <cell r="BF133">
            <v>0</v>
          </cell>
          <cell r="BG133">
            <v>0</v>
          </cell>
          <cell r="BH133">
            <v>0</v>
          </cell>
          <cell r="BI133">
            <v>0</v>
          </cell>
          <cell r="BJ133">
            <v>0</v>
          </cell>
          <cell r="BK133">
            <v>0</v>
          </cell>
        </row>
        <row r="134">
          <cell r="AZ134">
            <v>2</v>
          </cell>
          <cell r="BA134">
            <v>2</v>
          </cell>
          <cell r="BB134">
            <v>2</v>
          </cell>
          <cell r="BC134">
            <v>2</v>
          </cell>
          <cell r="BD134">
            <v>2</v>
          </cell>
          <cell r="BE134">
            <v>2</v>
          </cell>
          <cell r="BF134">
            <v>2</v>
          </cell>
          <cell r="BG134">
            <v>2</v>
          </cell>
          <cell r="BH134">
            <v>2</v>
          </cell>
          <cell r="BI134">
            <v>2</v>
          </cell>
          <cell r="BJ134">
            <v>2</v>
          </cell>
          <cell r="BK134">
            <v>2</v>
          </cell>
        </row>
      </sheetData>
      <sheetData sheetId="12"/>
      <sheetData sheetId="1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Trend"/>
      <sheetName val="Summary"/>
      <sheetName val="Previous Month Summary"/>
      <sheetName val="Activity"/>
      <sheetName val="Budget Activity"/>
      <sheetName val="Budget Load"/>
      <sheetName val="Vacancies"/>
      <sheetName val="Turnover"/>
      <sheetName val="Detail"/>
      <sheetName val="Sudduth"/>
      <sheetName val="Devine"/>
      <sheetName val="Hoy"/>
      <sheetName val="Klein"/>
      <sheetName val="Durham"/>
      <sheetName val="Lubertozzi"/>
      <sheetName val="Barnett"/>
      <sheetName val="Position Trend"/>
      <sheetName val="Sal Allocation"/>
      <sheetName val="Paychex"/>
      <sheetName val="Audit"/>
      <sheetName val="Instructions"/>
      <sheetName val="Tables"/>
    </sheetNames>
    <sheetDataSet>
      <sheetData sheetId="0" refreshError="1"/>
      <sheetData sheetId="1" refreshError="1"/>
      <sheetData sheetId="2" refreshError="1"/>
      <sheetData sheetId="3" refreshError="1"/>
      <sheetData sheetId="4" refreshError="1"/>
      <sheetData sheetId="5" refreshError="1"/>
      <sheetData sheetId="6">
        <row r="3">
          <cell r="D3">
            <v>42035</v>
          </cell>
          <cell r="E3">
            <v>42063</v>
          </cell>
          <cell r="F3">
            <v>42094</v>
          </cell>
          <cell r="G3">
            <v>42124</v>
          </cell>
          <cell r="H3">
            <v>42155</v>
          </cell>
          <cell r="I3">
            <v>42185</v>
          </cell>
          <cell r="J3">
            <v>42216</v>
          </cell>
          <cell r="K3">
            <v>42247</v>
          </cell>
          <cell r="L3">
            <v>42277</v>
          </cell>
          <cell r="M3">
            <v>42308</v>
          </cell>
          <cell r="N3">
            <v>42338</v>
          </cell>
          <cell r="O3">
            <v>42369</v>
          </cell>
          <cell r="P3">
            <v>42400</v>
          </cell>
          <cell r="Q3">
            <v>42429</v>
          </cell>
          <cell r="R3">
            <v>42460</v>
          </cell>
          <cell r="S3">
            <v>42490</v>
          </cell>
          <cell r="T3">
            <v>42521</v>
          </cell>
          <cell r="U3">
            <v>42551</v>
          </cell>
          <cell r="V3">
            <v>42582</v>
          </cell>
          <cell r="W3">
            <v>42613</v>
          </cell>
          <cell r="X3">
            <v>42643</v>
          </cell>
          <cell r="Y3">
            <v>42674</v>
          </cell>
          <cell r="Z3">
            <v>42704</v>
          </cell>
          <cell r="AA3">
            <v>42735</v>
          </cell>
        </row>
        <row r="7">
          <cell r="D7">
            <v>14</v>
          </cell>
          <cell r="E7">
            <v>14</v>
          </cell>
          <cell r="F7">
            <v>14</v>
          </cell>
          <cell r="G7">
            <v>14</v>
          </cell>
          <cell r="H7">
            <v>14</v>
          </cell>
          <cell r="I7">
            <v>14</v>
          </cell>
          <cell r="J7">
            <v>14</v>
          </cell>
          <cell r="K7">
            <v>14</v>
          </cell>
          <cell r="L7">
            <v>14</v>
          </cell>
          <cell r="M7">
            <v>14</v>
          </cell>
          <cell r="N7">
            <v>14</v>
          </cell>
          <cell r="O7">
            <v>14</v>
          </cell>
          <cell r="P7">
            <v>14</v>
          </cell>
          <cell r="Q7">
            <v>14</v>
          </cell>
          <cell r="R7">
            <v>14</v>
          </cell>
          <cell r="S7">
            <v>14</v>
          </cell>
          <cell r="T7">
            <v>14</v>
          </cell>
          <cell r="U7">
            <v>14</v>
          </cell>
          <cell r="V7">
            <v>15</v>
          </cell>
          <cell r="W7">
            <v>15</v>
          </cell>
          <cell r="X7">
            <v>15</v>
          </cell>
          <cell r="Y7">
            <v>15</v>
          </cell>
          <cell r="Z7">
            <v>15</v>
          </cell>
          <cell r="AA7">
            <v>15</v>
          </cell>
        </row>
        <row r="8">
          <cell r="D8">
            <v>3</v>
          </cell>
          <cell r="E8">
            <v>3</v>
          </cell>
          <cell r="F8">
            <v>3</v>
          </cell>
          <cell r="G8">
            <v>3</v>
          </cell>
          <cell r="H8">
            <v>3</v>
          </cell>
          <cell r="I8">
            <v>3</v>
          </cell>
          <cell r="J8">
            <v>3</v>
          </cell>
          <cell r="K8">
            <v>3</v>
          </cell>
          <cell r="L8">
            <v>3</v>
          </cell>
          <cell r="M8">
            <v>3</v>
          </cell>
          <cell r="N8">
            <v>3</v>
          </cell>
          <cell r="O8">
            <v>3</v>
          </cell>
          <cell r="P8">
            <v>3</v>
          </cell>
          <cell r="Q8">
            <v>3</v>
          </cell>
          <cell r="R8">
            <v>3</v>
          </cell>
          <cell r="S8">
            <v>3</v>
          </cell>
          <cell r="T8">
            <v>3</v>
          </cell>
          <cell r="U8">
            <v>3</v>
          </cell>
          <cell r="V8">
            <v>3</v>
          </cell>
          <cell r="W8">
            <v>3</v>
          </cell>
          <cell r="X8">
            <v>3</v>
          </cell>
          <cell r="Y8">
            <v>3</v>
          </cell>
          <cell r="Z8">
            <v>3</v>
          </cell>
          <cell r="AA8">
            <v>3</v>
          </cell>
        </row>
        <row r="9">
          <cell r="D9">
            <v>5</v>
          </cell>
          <cell r="E9">
            <v>5</v>
          </cell>
          <cell r="F9">
            <v>5</v>
          </cell>
          <cell r="G9">
            <v>5</v>
          </cell>
          <cell r="H9">
            <v>5</v>
          </cell>
          <cell r="I9">
            <v>5</v>
          </cell>
          <cell r="J9">
            <v>5</v>
          </cell>
          <cell r="K9">
            <v>5</v>
          </cell>
          <cell r="L9">
            <v>5</v>
          </cell>
          <cell r="M9">
            <v>5</v>
          </cell>
          <cell r="N9">
            <v>5</v>
          </cell>
          <cell r="O9">
            <v>5</v>
          </cell>
          <cell r="P9">
            <v>6</v>
          </cell>
          <cell r="Q9">
            <v>6</v>
          </cell>
          <cell r="R9">
            <v>6</v>
          </cell>
          <cell r="S9">
            <v>6</v>
          </cell>
          <cell r="T9">
            <v>6</v>
          </cell>
          <cell r="U9">
            <v>6</v>
          </cell>
          <cell r="V9">
            <v>6</v>
          </cell>
          <cell r="W9">
            <v>6</v>
          </cell>
          <cell r="X9">
            <v>6</v>
          </cell>
          <cell r="Y9">
            <v>6</v>
          </cell>
          <cell r="Z9">
            <v>6</v>
          </cell>
          <cell r="AA9">
            <v>6</v>
          </cell>
        </row>
        <row r="10">
          <cell r="D10">
            <v>9</v>
          </cell>
          <cell r="E10">
            <v>9</v>
          </cell>
          <cell r="F10">
            <v>9</v>
          </cell>
          <cell r="G10">
            <v>9</v>
          </cell>
          <cell r="H10">
            <v>9</v>
          </cell>
          <cell r="I10">
            <v>9</v>
          </cell>
          <cell r="J10">
            <v>9</v>
          </cell>
          <cell r="K10">
            <v>9</v>
          </cell>
          <cell r="L10">
            <v>9</v>
          </cell>
          <cell r="M10">
            <v>9</v>
          </cell>
          <cell r="N10">
            <v>9</v>
          </cell>
          <cell r="O10">
            <v>9</v>
          </cell>
          <cell r="P10">
            <v>10</v>
          </cell>
          <cell r="Q10">
            <v>10</v>
          </cell>
          <cell r="R10">
            <v>10</v>
          </cell>
          <cell r="S10">
            <v>10</v>
          </cell>
          <cell r="T10">
            <v>10</v>
          </cell>
          <cell r="U10">
            <v>10</v>
          </cell>
          <cell r="V10">
            <v>10</v>
          </cell>
          <cell r="W10">
            <v>10</v>
          </cell>
          <cell r="X10">
            <v>10</v>
          </cell>
          <cell r="Y10">
            <v>10</v>
          </cell>
          <cell r="Z10">
            <v>10</v>
          </cell>
          <cell r="AA10">
            <v>10</v>
          </cell>
        </row>
        <row r="11">
          <cell r="D11">
            <v>36</v>
          </cell>
          <cell r="E11">
            <v>36</v>
          </cell>
          <cell r="F11">
            <v>36</v>
          </cell>
          <cell r="G11">
            <v>36</v>
          </cell>
          <cell r="H11">
            <v>36</v>
          </cell>
          <cell r="I11">
            <v>36</v>
          </cell>
          <cell r="J11">
            <v>36</v>
          </cell>
          <cell r="K11">
            <v>36</v>
          </cell>
          <cell r="L11">
            <v>36</v>
          </cell>
          <cell r="M11">
            <v>36</v>
          </cell>
          <cell r="N11">
            <v>36</v>
          </cell>
          <cell r="O11">
            <v>36</v>
          </cell>
          <cell r="P11">
            <v>35</v>
          </cell>
          <cell r="Q11">
            <v>35</v>
          </cell>
          <cell r="R11">
            <v>35</v>
          </cell>
          <cell r="S11">
            <v>35</v>
          </cell>
          <cell r="T11">
            <v>35</v>
          </cell>
          <cell r="U11">
            <v>35</v>
          </cell>
          <cell r="V11">
            <v>35</v>
          </cell>
          <cell r="W11">
            <v>35</v>
          </cell>
          <cell r="X11">
            <v>35</v>
          </cell>
          <cell r="Y11">
            <v>35</v>
          </cell>
          <cell r="Z11">
            <v>35</v>
          </cell>
          <cell r="AA11">
            <v>35</v>
          </cell>
        </row>
        <row r="12">
          <cell r="D12">
            <v>3</v>
          </cell>
          <cell r="E12">
            <v>3</v>
          </cell>
          <cell r="F12">
            <v>3</v>
          </cell>
          <cell r="G12">
            <v>3</v>
          </cell>
          <cell r="H12">
            <v>3</v>
          </cell>
          <cell r="I12">
            <v>3</v>
          </cell>
          <cell r="J12">
            <v>3</v>
          </cell>
          <cell r="K12">
            <v>3</v>
          </cell>
          <cell r="L12">
            <v>3</v>
          </cell>
          <cell r="M12">
            <v>3</v>
          </cell>
          <cell r="N12">
            <v>3</v>
          </cell>
          <cell r="O12">
            <v>3</v>
          </cell>
          <cell r="P12">
            <v>3</v>
          </cell>
          <cell r="Q12">
            <v>3</v>
          </cell>
          <cell r="R12">
            <v>3</v>
          </cell>
          <cell r="S12">
            <v>3</v>
          </cell>
          <cell r="T12">
            <v>3</v>
          </cell>
          <cell r="U12">
            <v>3</v>
          </cell>
          <cell r="V12">
            <v>3</v>
          </cell>
          <cell r="W12">
            <v>3</v>
          </cell>
          <cell r="X12">
            <v>3</v>
          </cell>
          <cell r="Y12">
            <v>3</v>
          </cell>
          <cell r="Z12">
            <v>3</v>
          </cell>
          <cell r="AA12">
            <v>3</v>
          </cell>
        </row>
        <row r="13">
          <cell r="D13">
            <v>4</v>
          </cell>
          <cell r="E13">
            <v>4</v>
          </cell>
          <cell r="F13">
            <v>4</v>
          </cell>
          <cell r="G13">
            <v>4</v>
          </cell>
          <cell r="H13">
            <v>4</v>
          </cell>
          <cell r="I13">
            <v>4</v>
          </cell>
          <cell r="J13">
            <v>4</v>
          </cell>
          <cell r="K13">
            <v>4</v>
          </cell>
          <cell r="L13">
            <v>4</v>
          </cell>
          <cell r="M13">
            <v>4</v>
          </cell>
          <cell r="N13">
            <v>4</v>
          </cell>
          <cell r="O13">
            <v>4</v>
          </cell>
          <cell r="P13">
            <v>4</v>
          </cell>
          <cell r="Q13">
            <v>4</v>
          </cell>
          <cell r="R13">
            <v>4</v>
          </cell>
          <cell r="S13">
            <v>4</v>
          </cell>
          <cell r="T13">
            <v>4</v>
          </cell>
          <cell r="U13">
            <v>4</v>
          </cell>
          <cell r="V13">
            <v>4</v>
          </cell>
          <cell r="W13">
            <v>4</v>
          </cell>
          <cell r="X13">
            <v>4</v>
          </cell>
          <cell r="Y13">
            <v>4</v>
          </cell>
          <cell r="Z13">
            <v>4</v>
          </cell>
          <cell r="AA13">
            <v>4</v>
          </cell>
        </row>
        <row r="14">
          <cell r="D14">
            <v>4</v>
          </cell>
          <cell r="E14">
            <v>4</v>
          </cell>
          <cell r="F14">
            <v>4</v>
          </cell>
          <cell r="G14">
            <v>4</v>
          </cell>
          <cell r="H14">
            <v>4</v>
          </cell>
          <cell r="I14">
            <v>4</v>
          </cell>
          <cell r="J14">
            <v>4</v>
          </cell>
          <cell r="K14">
            <v>4</v>
          </cell>
          <cell r="L14">
            <v>4</v>
          </cell>
          <cell r="M14">
            <v>4</v>
          </cell>
          <cell r="N14">
            <v>4</v>
          </cell>
          <cell r="O14">
            <v>4</v>
          </cell>
          <cell r="P14">
            <v>5</v>
          </cell>
          <cell r="Q14">
            <v>5</v>
          </cell>
          <cell r="R14">
            <v>5</v>
          </cell>
          <cell r="S14">
            <v>5</v>
          </cell>
          <cell r="T14">
            <v>5</v>
          </cell>
          <cell r="U14">
            <v>5</v>
          </cell>
          <cell r="V14">
            <v>5</v>
          </cell>
          <cell r="W14">
            <v>5</v>
          </cell>
          <cell r="X14">
            <v>5</v>
          </cell>
          <cell r="Y14">
            <v>5</v>
          </cell>
          <cell r="Z14">
            <v>5</v>
          </cell>
          <cell r="AA14">
            <v>5</v>
          </cell>
        </row>
        <row r="15">
          <cell r="D15">
            <v>78</v>
          </cell>
          <cell r="E15">
            <v>78</v>
          </cell>
          <cell r="F15">
            <v>78</v>
          </cell>
          <cell r="G15">
            <v>78</v>
          </cell>
          <cell r="H15">
            <v>78</v>
          </cell>
          <cell r="I15">
            <v>78</v>
          </cell>
          <cell r="J15">
            <v>78</v>
          </cell>
          <cell r="K15">
            <v>78</v>
          </cell>
          <cell r="L15">
            <v>78</v>
          </cell>
          <cell r="M15">
            <v>78</v>
          </cell>
          <cell r="N15">
            <v>78</v>
          </cell>
          <cell r="O15">
            <v>78</v>
          </cell>
          <cell r="P15">
            <v>80</v>
          </cell>
          <cell r="Q15">
            <v>80</v>
          </cell>
          <cell r="R15">
            <v>80</v>
          </cell>
          <cell r="S15">
            <v>80</v>
          </cell>
          <cell r="T15">
            <v>80</v>
          </cell>
          <cell r="U15">
            <v>80</v>
          </cell>
          <cell r="V15">
            <v>81</v>
          </cell>
          <cell r="W15">
            <v>81</v>
          </cell>
          <cell r="X15">
            <v>81</v>
          </cell>
          <cell r="Y15">
            <v>81</v>
          </cell>
          <cell r="Z15">
            <v>81</v>
          </cell>
          <cell r="AA15">
            <v>81</v>
          </cell>
        </row>
        <row r="16">
          <cell r="D16"/>
          <cell r="E16"/>
          <cell r="F16"/>
          <cell r="G16"/>
          <cell r="H16"/>
          <cell r="I16"/>
          <cell r="J16"/>
          <cell r="K16"/>
          <cell r="L16"/>
          <cell r="M16"/>
          <cell r="N16"/>
          <cell r="O16"/>
          <cell r="P16"/>
          <cell r="Q16"/>
          <cell r="R16"/>
          <cell r="S16"/>
          <cell r="T16"/>
          <cell r="U16"/>
          <cell r="V16"/>
          <cell r="W16"/>
          <cell r="X16"/>
          <cell r="Y16"/>
          <cell r="Z16"/>
          <cell r="AA16"/>
        </row>
        <row r="17">
          <cell r="D17"/>
          <cell r="E17"/>
          <cell r="F17"/>
          <cell r="G17"/>
          <cell r="H17"/>
          <cell r="I17"/>
          <cell r="J17"/>
          <cell r="K17"/>
          <cell r="L17"/>
          <cell r="M17"/>
          <cell r="N17"/>
          <cell r="O17"/>
          <cell r="P17"/>
          <cell r="Q17"/>
          <cell r="R17"/>
          <cell r="S17"/>
          <cell r="T17"/>
          <cell r="U17"/>
          <cell r="V17"/>
          <cell r="W17"/>
          <cell r="X17"/>
          <cell r="Y17"/>
          <cell r="Z17"/>
          <cell r="AA17"/>
        </row>
        <row r="18">
          <cell r="D18">
            <v>6</v>
          </cell>
          <cell r="E18">
            <v>6</v>
          </cell>
          <cell r="F18">
            <v>6</v>
          </cell>
          <cell r="G18">
            <v>6</v>
          </cell>
          <cell r="H18">
            <v>6</v>
          </cell>
          <cell r="I18">
            <v>6</v>
          </cell>
          <cell r="J18">
            <v>6</v>
          </cell>
          <cell r="K18">
            <v>6</v>
          </cell>
          <cell r="L18">
            <v>6</v>
          </cell>
          <cell r="M18">
            <v>6</v>
          </cell>
          <cell r="N18">
            <v>6</v>
          </cell>
          <cell r="O18">
            <v>6</v>
          </cell>
          <cell r="P18"/>
          <cell r="Q18"/>
          <cell r="R18"/>
          <cell r="S18"/>
          <cell r="T18"/>
          <cell r="U18"/>
          <cell r="V18"/>
          <cell r="W18"/>
          <cell r="X18"/>
          <cell r="Y18"/>
          <cell r="Z18"/>
          <cell r="AA18"/>
        </row>
        <row r="19">
          <cell r="D19">
            <v>1</v>
          </cell>
          <cell r="E19">
            <v>1</v>
          </cell>
          <cell r="F19">
            <v>1</v>
          </cell>
          <cell r="G19">
            <v>1</v>
          </cell>
          <cell r="H19">
            <v>1</v>
          </cell>
          <cell r="I19">
            <v>1</v>
          </cell>
          <cell r="J19">
            <v>1</v>
          </cell>
          <cell r="K19">
            <v>1</v>
          </cell>
          <cell r="L19">
            <v>1</v>
          </cell>
          <cell r="M19">
            <v>1</v>
          </cell>
          <cell r="N19">
            <v>1</v>
          </cell>
          <cell r="O19">
            <v>1</v>
          </cell>
          <cell r="P19"/>
          <cell r="Q19"/>
          <cell r="R19"/>
          <cell r="S19"/>
          <cell r="T19"/>
          <cell r="U19"/>
          <cell r="V19"/>
          <cell r="W19"/>
          <cell r="X19"/>
          <cell r="Y19"/>
          <cell r="Z19"/>
          <cell r="AA19"/>
        </row>
        <row r="20">
          <cell r="D20">
            <v>1</v>
          </cell>
          <cell r="E20">
            <v>1</v>
          </cell>
          <cell r="F20">
            <v>1</v>
          </cell>
          <cell r="G20">
            <v>1</v>
          </cell>
          <cell r="H20">
            <v>1</v>
          </cell>
          <cell r="I20">
            <v>1</v>
          </cell>
          <cell r="J20">
            <v>1</v>
          </cell>
          <cell r="K20">
            <v>1</v>
          </cell>
          <cell r="L20">
            <v>1</v>
          </cell>
          <cell r="M20">
            <v>1</v>
          </cell>
          <cell r="N20">
            <v>1</v>
          </cell>
          <cell r="O20">
            <v>1</v>
          </cell>
          <cell r="P20"/>
          <cell r="Q20"/>
          <cell r="R20"/>
          <cell r="S20"/>
          <cell r="T20"/>
          <cell r="U20"/>
          <cell r="V20"/>
          <cell r="W20"/>
          <cell r="X20"/>
          <cell r="Y20"/>
          <cell r="Z20"/>
          <cell r="AA20"/>
        </row>
        <row r="21">
          <cell r="D21">
            <v>25</v>
          </cell>
          <cell r="E21">
            <v>25</v>
          </cell>
          <cell r="F21">
            <v>25</v>
          </cell>
          <cell r="G21">
            <v>25</v>
          </cell>
          <cell r="H21">
            <v>25</v>
          </cell>
          <cell r="I21">
            <v>25</v>
          </cell>
          <cell r="J21">
            <v>25</v>
          </cell>
          <cell r="K21">
            <v>25</v>
          </cell>
          <cell r="L21">
            <v>25</v>
          </cell>
          <cell r="M21">
            <v>25</v>
          </cell>
          <cell r="N21">
            <v>25</v>
          </cell>
          <cell r="O21">
            <v>25</v>
          </cell>
          <cell r="P21"/>
          <cell r="Q21"/>
          <cell r="R21"/>
          <cell r="S21"/>
          <cell r="T21"/>
          <cell r="U21"/>
          <cell r="V21"/>
          <cell r="W21"/>
          <cell r="X21"/>
          <cell r="Y21"/>
          <cell r="Z21"/>
          <cell r="AA21"/>
        </row>
        <row r="22">
          <cell r="D22">
            <v>9</v>
          </cell>
          <cell r="E22">
            <v>9</v>
          </cell>
          <cell r="F22">
            <v>9</v>
          </cell>
          <cell r="G22">
            <v>9</v>
          </cell>
          <cell r="H22">
            <v>9</v>
          </cell>
          <cell r="I22">
            <v>9</v>
          </cell>
          <cell r="J22">
            <v>9</v>
          </cell>
          <cell r="K22">
            <v>9</v>
          </cell>
          <cell r="L22">
            <v>9</v>
          </cell>
          <cell r="M22">
            <v>9</v>
          </cell>
          <cell r="N22">
            <v>9</v>
          </cell>
          <cell r="O22">
            <v>9</v>
          </cell>
          <cell r="P22"/>
          <cell r="Q22"/>
          <cell r="R22"/>
          <cell r="S22"/>
          <cell r="T22"/>
          <cell r="U22"/>
          <cell r="V22"/>
          <cell r="W22"/>
          <cell r="X22"/>
          <cell r="Y22"/>
          <cell r="Z22"/>
          <cell r="AA22"/>
        </row>
        <row r="23">
          <cell r="D23">
            <v>8</v>
          </cell>
          <cell r="E23">
            <v>8</v>
          </cell>
          <cell r="F23">
            <v>8</v>
          </cell>
          <cell r="G23">
            <v>8</v>
          </cell>
          <cell r="H23">
            <v>8</v>
          </cell>
          <cell r="I23">
            <v>8</v>
          </cell>
          <cell r="J23">
            <v>8</v>
          </cell>
          <cell r="K23">
            <v>8</v>
          </cell>
          <cell r="L23">
            <v>8</v>
          </cell>
          <cell r="M23">
            <v>8</v>
          </cell>
          <cell r="N23">
            <v>8</v>
          </cell>
          <cell r="O23">
            <v>8</v>
          </cell>
          <cell r="P23"/>
          <cell r="Q23"/>
          <cell r="R23"/>
          <cell r="S23"/>
          <cell r="T23"/>
          <cell r="U23"/>
          <cell r="V23"/>
          <cell r="W23"/>
          <cell r="X23"/>
          <cell r="Y23"/>
          <cell r="Z23"/>
          <cell r="AA23"/>
        </row>
        <row r="24">
          <cell r="D24">
            <v>1</v>
          </cell>
          <cell r="E24">
            <v>1</v>
          </cell>
          <cell r="F24">
            <v>1</v>
          </cell>
          <cell r="G24">
            <v>1</v>
          </cell>
          <cell r="H24">
            <v>1</v>
          </cell>
          <cell r="I24">
            <v>1</v>
          </cell>
          <cell r="J24">
            <v>1</v>
          </cell>
          <cell r="K24">
            <v>1</v>
          </cell>
          <cell r="L24">
            <v>1</v>
          </cell>
          <cell r="M24">
            <v>1</v>
          </cell>
          <cell r="N24">
            <v>1</v>
          </cell>
          <cell r="O24">
            <v>1</v>
          </cell>
          <cell r="P24"/>
          <cell r="Q24"/>
          <cell r="R24"/>
          <cell r="S24"/>
          <cell r="T24"/>
          <cell r="U24"/>
          <cell r="V24"/>
          <cell r="W24"/>
          <cell r="X24"/>
          <cell r="Y24"/>
          <cell r="Z24"/>
          <cell r="AA24"/>
        </row>
        <row r="25">
          <cell r="D25">
            <v>8</v>
          </cell>
          <cell r="E25">
            <v>8</v>
          </cell>
          <cell r="F25">
            <v>8</v>
          </cell>
          <cell r="G25">
            <v>8</v>
          </cell>
          <cell r="H25">
            <v>8</v>
          </cell>
          <cell r="I25">
            <v>8</v>
          </cell>
          <cell r="J25">
            <v>8</v>
          </cell>
          <cell r="K25">
            <v>8</v>
          </cell>
          <cell r="L25">
            <v>8</v>
          </cell>
          <cell r="M25">
            <v>8</v>
          </cell>
          <cell r="N25">
            <v>8</v>
          </cell>
          <cell r="O25">
            <v>8</v>
          </cell>
          <cell r="P25"/>
          <cell r="Q25"/>
          <cell r="R25"/>
          <cell r="S25"/>
          <cell r="T25"/>
          <cell r="U25"/>
          <cell r="V25"/>
          <cell r="W25"/>
          <cell r="X25"/>
          <cell r="Y25"/>
          <cell r="Z25"/>
          <cell r="AA25"/>
        </row>
        <row r="26">
          <cell r="D26">
            <v>8</v>
          </cell>
          <cell r="E26">
            <v>8</v>
          </cell>
          <cell r="F26">
            <v>8</v>
          </cell>
          <cell r="G26">
            <v>8</v>
          </cell>
          <cell r="H26">
            <v>8</v>
          </cell>
          <cell r="I26">
            <v>8</v>
          </cell>
          <cell r="J26">
            <v>8</v>
          </cell>
          <cell r="K26">
            <v>8</v>
          </cell>
          <cell r="L26">
            <v>8</v>
          </cell>
          <cell r="M26">
            <v>8</v>
          </cell>
          <cell r="N26">
            <v>8</v>
          </cell>
          <cell r="O26">
            <v>8</v>
          </cell>
          <cell r="P26"/>
          <cell r="Q26"/>
          <cell r="R26"/>
          <cell r="S26"/>
          <cell r="T26"/>
          <cell r="U26"/>
          <cell r="V26"/>
          <cell r="W26"/>
          <cell r="X26"/>
          <cell r="Y26"/>
          <cell r="Z26"/>
          <cell r="AA26"/>
        </row>
        <row r="27">
          <cell r="D27">
            <v>11</v>
          </cell>
          <cell r="E27">
            <v>11</v>
          </cell>
          <cell r="F27">
            <v>11</v>
          </cell>
          <cell r="G27">
            <v>11</v>
          </cell>
          <cell r="H27">
            <v>11</v>
          </cell>
          <cell r="I27">
            <v>11</v>
          </cell>
          <cell r="J27">
            <v>11</v>
          </cell>
          <cell r="K27">
            <v>11</v>
          </cell>
          <cell r="L27">
            <v>11</v>
          </cell>
          <cell r="M27">
            <v>11</v>
          </cell>
          <cell r="N27">
            <v>11</v>
          </cell>
          <cell r="O27">
            <v>11</v>
          </cell>
          <cell r="P27"/>
          <cell r="Q27"/>
          <cell r="R27"/>
          <cell r="S27"/>
          <cell r="T27"/>
          <cell r="U27"/>
          <cell r="V27"/>
          <cell r="W27"/>
          <cell r="X27"/>
          <cell r="Y27"/>
          <cell r="Z27"/>
          <cell r="AA27"/>
        </row>
        <row r="28">
          <cell r="D28">
            <v>78</v>
          </cell>
          <cell r="E28">
            <v>78</v>
          </cell>
          <cell r="F28">
            <v>78</v>
          </cell>
          <cell r="G28">
            <v>78</v>
          </cell>
          <cell r="H28">
            <v>78</v>
          </cell>
          <cell r="I28">
            <v>78</v>
          </cell>
          <cell r="J28">
            <v>78</v>
          </cell>
          <cell r="K28">
            <v>78</v>
          </cell>
          <cell r="L28">
            <v>78</v>
          </cell>
          <cell r="M28">
            <v>78</v>
          </cell>
          <cell r="N28">
            <v>78</v>
          </cell>
          <cell r="O28">
            <v>78</v>
          </cell>
          <cell r="P28">
            <v>0</v>
          </cell>
          <cell r="Q28">
            <v>0</v>
          </cell>
          <cell r="R28">
            <v>0</v>
          </cell>
          <cell r="S28">
            <v>0</v>
          </cell>
          <cell r="T28">
            <v>0</v>
          </cell>
          <cell r="U28">
            <v>0</v>
          </cell>
          <cell r="V28">
            <v>0</v>
          </cell>
          <cell r="W28">
            <v>0</v>
          </cell>
          <cell r="X28">
            <v>0</v>
          </cell>
          <cell r="Y28">
            <v>0</v>
          </cell>
          <cell r="Z28">
            <v>0</v>
          </cell>
          <cell r="AA28">
            <v>0</v>
          </cell>
        </row>
        <row r="29">
          <cell r="D29"/>
          <cell r="E29"/>
          <cell r="F29"/>
          <cell r="G29"/>
          <cell r="H29"/>
          <cell r="I29"/>
          <cell r="J29"/>
          <cell r="K29"/>
          <cell r="L29"/>
          <cell r="M29"/>
          <cell r="N29"/>
          <cell r="O29"/>
          <cell r="P29"/>
          <cell r="Q29"/>
          <cell r="R29"/>
          <cell r="S29"/>
          <cell r="T29"/>
          <cell r="U29"/>
          <cell r="V29"/>
          <cell r="W29"/>
          <cell r="X29"/>
          <cell r="Y29"/>
          <cell r="Z29"/>
          <cell r="AA29"/>
        </row>
        <row r="30">
          <cell r="D30"/>
          <cell r="E30"/>
          <cell r="F30"/>
          <cell r="G30"/>
          <cell r="H30"/>
          <cell r="I30"/>
          <cell r="J30"/>
          <cell r="K30"/>
          <cell r="L30"/>
          <cell r="M30"/>
          <cell r="N30"/>
          <cell r="O30"/>
          <cell r="P30"/>
          <cell r="Q30"/>
          <cell r="R30"/>
          <cell r="S30"/>
          <cell r="T30"/>
          <cell r="U30"/>
          <cell r="V30"/>
          <cell r="W30"/>
          <cell r="X30"/>
          <cell r="Y30"/>
          <cell r="Z30"/>
          <cell r="AA30"/>
        </row>
        <row r="31">
          <cell r="D31">
            <v>0</v>
          </cell>
          <cell r="E31">
            <v>0</v>
          </cell>
          <cell r="F31">
            <v>0</v>
          </cell>
          <cell r="G31">
            <v>0</v>
          </cell>
          <cell r="H31">
            <v>0</v>
          </cell>
          <cell r="I31">
            <v>0</v>
          </cell>
          <cell r="J31">
            <v>0</v>
          </cell>
          <cell r="K31">
            <v>0</v>
          </cell>
          <cell r="L31">
            <v>0</v>
          </cell>
          <cell r="M31">
            <v>0</v>
          </cell>
          <cell r="N31">
            <v>0</v>
          </cell>
          <cell r="O31">
            <v>0</v>
          </cell>
          <cell r="P31"/>
          <cell r="Q31"/>
          <cell r="R31"/>
          <cell r="S31"/>
          <cell r="T31"/>
          <cell r="U31"/>
          <cell r="V31"/>
          <cell r="W31"/>
          <cell r="X31"/>
          <cell r="Y31"/>
          <cell r="Z31"/>
          <cell r="AA31"/>
        </row>
        <row r="32">
          <cell r="D32">
            <v>4</v>
          </cell>
          <cell r="E32">
            <v>4</v>
          </cell>
          <cell r="F32">
            <v>4</v>
          </cell>
          <cell r="G32">
            <v>4</v>
          </cell>
          <cell r="H32">
            <v>4</v>
          </cell>
          <cell r="I32">
            <v>4</v>
          </cell>
          <cell r="J32">
            <v>4</v>
          </cell>
          <cell r="K32">
            <v>4</v>
          </cell>
          <cell r="L32">
            <v>4</v>
          </cell>
          <cell r="M32">
            <v>4</v>
          </cell>
          <cell r="N32">
            <v>4</v>
          </cell>
          <cell r="O32">
            <v>4</v>
          </cell>
          <cell r="P32"/>
          <cell r="Q32"/>
          <cell r="R32"/>
          <cell r="S32"/>
          <cell r="T32"/>
          <cell r="U32"/>
          <cell r="V32"/>
          <cell r="W32"/>
          <cell r="X32"/>
          <cell r="Y32"/>
          <cell r="Z32"/>
          <cell r="AA32"/>
        </row>
        <row r="33">
          <cell r="D33">
            <v>72</v>
          </cell>
          <cell r="E33">
            <v>72</v>
          </cell>
          <cell r="F33">
            <v>72</v>
          </cell>
          <cell r="G33">
            <v>72</v>
          </cell>
          <cell r="H33">
            <v>72</v>
          </cell>
          <cell r="I33">
            <v>72</v>
          </cell>
          <cell r="J33">
            <v>72</v>
          </cell>
          <cell r="K33">
            <v>72</v>
          </cell>
          <cell r="L33">
            <v>72</v>
          </cell>
          <cell r="M33">
            <v>72</v>
          </cell>
          <cell r="N33">
            <v>72</v>
          </cell>
          <cell r="O33">
            <v>72</v>
          </cell>
          <cell r="P33"/>
          <cell r="Q33"/>
          <cell r="R33"/>
          <cell r="S33"/>
          <cell r="T33"/>
          <cell r="U33"/>
          <cell r="V33"/>
          <cell r="W33"/>
          <cell r="X33"/>
          <cell r="Y33"/>
          <cell r="Z33"/>
          <cell r="AA33"/>
        </row>
        <row r="34">
          <cell r="D34">
            <v>76</v>
          </cell>
          <cell r="E34">
            <v>76</v>
          </cell>
          <cell r="F34">
            <v>76</v>
          </cell>
          <cell r="G34">
            <v>76</v>
          </cell>
          <cell r="H34">
            <v>76</v>
          </cell>
          <cell r="I34">
            <v>76</v>
          </cell>
          <cell r="J34">
            <v>76</v>
          </cell>
          <cell r="K34">
            <v>76</v>
          </cell>
          <cell r="L34">
            <v>76</v>
          </cell>
          <cell r="M34">
            <v>76</v>
          </cell>
          <cell r="N34">
            <v>76</v>
          </cell>
          <cell r="O34">
            <v>76</v>
          </cell>
          <cell r="P34">
            <v>0</v>
          </cell>
          <cell r="Q34">
            <v>0</v>
          </cell>
          <cell r="R34">
            <v>0</v>
          </cell>
          <cell r="S34">
            <v>0</v>
          </cell>
          <cell r="T34">
            <v>0</v>
          </cell>
          <cell r="U34">
            <v>0</v>
          </cell>
          <cell r="V34">
            <v>0</v>
          </cell>
          <cell r="W34">
            <v>0</v>
          </cell>
          <cell r="X34">
            <v>0</v>
          </cell>
          <cell r="Y34">
            <v>0</v>
          </cell>
          <cell r="Z34">
            <v>0</v>
          </cell>
          <cell r="AA34">
            <v>0</v>
          </cell>
        </row>
        <row r="35">
          <cell r="D35"/>
          <cell r="E35"/>
          <cell r="F35"/>
          <cell r="G35"/>
          <cell r="H35"/>
          <cell r="I35"/>
          <cell r="J35"/>
          <cell r="K35"/>
          <cell r="L35"/>
          <cell r="M35"/>
          <cell r="N35"/>
          <cell r="O35"/>
          <cell r="P35"/>
          <cell r="Q35"/>
          <cell r="R35"/>
          <cell r="S35"/>
          <cell r="T35"/>
          <cell r="U35"/>
          <cell r="V35"/>
          <cell r="W35"/>
          <cell r="X35"/>
          <cell r="Y35"/>
          <cell r="Z35"/>
          <cell r="AA35"/>
        </row>
        <row r="36">
          <cell r="D36"/>
          <cell r="E36"/>
          <cell r="F36"/>
          <cell r="G36"/>
          <cell r="H36"/>
          <cell r="I36"/>
          <cell r="J36"/>
          <cell r="K36"/>
          <cell r="L36"/>
          <cell r="M36"/>
          <cell r="N36"/>
          <cell r="O36"/>
          <cell r="P36"/>
          <cell r="Q36"/>
          <cell r="R36"/>
          <cell r="S36"/>
          <cell r="T36"/>
          <cell r="U36"/>
          <cell r="V36"/>
          <cell r="W36"/>
          <cell r="X36"/>
          <cell r="Y36"/>
          <cell r="Z36"/>
          <cell r="AA36"/>
        </row>
        <row r="37">
          <cell r="D37">
            <v>0</v>
          </cell>
          <cell r="E37">
            <v>0</v>
          </cell>
          <cell r="F37">
            <v>0</v>
          </cell>
          <cell r="G37">
            <v>0</v>
          </cell>
          <cell r="H37">
            <v>0</v>
          </cell>
          <cell r="I37">
            <v>0</v>
          </cell>
          <cell r="J37">
            <v>0</v>
          </cell>
          <cell r="K37">
            <v>0</v>
          </cell>
          <cell r="L37">
            <v>0</v>
          </cell>
          <cell r="M37">
            <v>0</v>
          </cell>
          <cell r="N37">
            <v>0</v>
          </cell>
          <cell r="O37">
            <v>0</v>
          </cell>
          <cell r="P37"/>
          <cell r="Q37"/>
          <cell r="R37"/>
          <cell r="S37"/>
          <cell r="T37"/>
          <cell r="U37"/>
          <cell r="V37"/>
          <cell r="W37"/>
          <cell r="X37"/>
          <cell r="Y37"/>
          <cell r="Z37"/>
          <cell r="AA37"/>
        </row>
        <row r="38">
          <cell r="D38">
            <v>7</v>
          </cell>
          <cell r="E38">
            <v>7</v>
          </cell>
          <cell r="F38">
            <v>7</v>
          </cell>
          <cell r="G38">
            <v>7</v>
          </cell>
          <cell r="H38">
            <v>7</v>
          </cell>
          <cell r="I38">
            <v>7</v>
          </cell>
          <cell r="J38">
            <v>7</v>
          </cell>
          <cell r="K38">
            <v>7</v>
          </cell>
          <cell r="L38">
            <v>7</v>
          </cell>
          <cell r="M38">
            <v>7</v>
          </cell>
          <cell r="N38">
            <v>7</v>
          </cell>
          <cell r="O38">
            <v>7</v>
          </cell>
          <cell r="P38">
            <v>7</v>
          </cell>
          <cell r="Q38">
            <v>7</v>
          </cell>
          <cell r="R38">
            <v>7</v>
          </cell>
          <cell r="S38">
            <v>7</v>
          </cell>
          <cell r="T38">
            <v>7</v>
          </cell>
          <cell r="U38">
            <v>7</v>
          </cell>
          <cell r="V38">
            <v>7</v>
          </cell>
          <cell r="W38">
            <v>7</v>
          </cell>
          <cell r="X38">
            <v>7</v>
          </cell>
          <cell r="Y38">
            <v>7</v>
          </cell>
          <cell r="Z38">
            <v>7</v>
          </cell>
          <cell r="AA38">
            <v>7</v>
          </cell>
        </row>
        <row r="39">
          <cell r="D39">
            <v>66</v>
          </cell>
          <cell r="E39">
            <v>66</v>
          </cell>
          <cell r="F39">
            <v>66</v>
          </cell>
          <cell r="G39">
            <v>66</v>
          </cell>
          <cell r="H39">
            <v>66</v>
          </cell>
          <cell r="I39">
            <v>66</v>
          </cell>
          <cell r="J39">
            <v>66</v>
          </cell>
          <cell r="K39">
            <v>66</v>
          </cell>
          <cell r="L39">
            <v>66</v>
          </cell>
          <cell r="M39">
            <v>66</v>
          </cell>
          <cell r="N39">
            <v>66</v>
          </cell>
          <cell r="O39">
            <v>66</v>
          </cell>
          <cell r="P39">
            <v>66</v>
          </cell>
          <cell r="Q39">
            <v>66</v>
          </cell>
          <cell r="R39">
            <v>66</v>
          </cell>
          <cell r="S39">
            <v>66</v>
          </cell>
          <cell r="T39">
            <v>66</v>
          </cell>
          <cell r="U39">
            <v>66</v>
          </cell>
          <cell r="V39">
            <v>66</v>
          </cell>
          <cell r="W39">
            <v>66</v>
          </cell>
          <cell r="X39">
            <v>66</v>
          </cell>
          <cell r="Y39">
            <v>66</v>
          </cell>
          <cell r="Z39">
            <v>66</v>
          </cell>
          <cell r="AA39">
            <v>66</v>
          </cell>
        </row>
        <row r="40">
          <cell r="D40">
            <v>73</v>
          </cell>
          <cell r="E40">
            <v>73</v>
          </cell>
          <cell r="F40">
            <v>73</v>
          </cell>
          <cell r="G40">
            <v>73</v>
          </cell>
          <cell r="H40">
            <v>73</v>
          </cell>
          <cell r="I40">
            <v>73</v>
          </cell>
          <cell r="J40">
            <v>73</v>
          </cell>
          <cell r="K40">
            <v>73</v>
          </cell>
          <cell r="L40">
            <v>73</v>
          </cell>
          <cell r="M40">
            <v>73</v>
          </cell>
          <cell r="N40">
            <v>73</v>
          </cell>
          <cell r="O40">
            <v>73</v>
          </cell>
          <cell r="P40">
            <v>73</v>
          </cell>
          <cell r="Q40">
            <v>73</v>
          </cell>
          <cell r="R40">
            <v>73</v>
          </cell>
          <cell r="S40">
            <v>73</v>
          </cell>
          <cell r="T40">
            <v>73</v>
          </cell>
          <cell r="U40">
            <v>73</v>
          </cell>
          <cell r="V40">
            <v>73</v>
          </cell>
          <cell r="W40">
            <v>73</v>
          </cell>
          <cell r="X40">
            <v>73</v>
          </cell>
          <cell r="Y40">
            <v>73</v>
          </cell>
          <cell r="Z40">
            <v>73</v>
          </cell>
          <cell r="AA40">
            <v>73</v>
          </cell>
        </row>
        <row r="41">
          <cell r="D41"/>
          <cell r="E41"/>
          <cell r="F41"/>
          <cell r="G41"/>
          <cell r="H41"/>
          <cell r="I41"/>
          <cell r="J41"/>
          <cell r="K41"/>
          <cell r="L41"/>
          <cell r="M41"/>
          <cell r="N41"/>
          <cell r="O41"/>
          <cell r="P41"/>
          <cell r="Q41"/>
          <cell r="R41"/>
          <cell r="S41"/>
          <cell r="T41"/>
          <cell r="U41"/>
          <cell r="V41"/>
          <cell r="W41"/>
          <cell r="X41"/>
          <cell r="Y41"/>
          <cell r="Z41"/>
          <cell r="AA41"/>
        </row>
        <row r="42">
          <cell r="D42"/>
          <cell r="E42"/>
          <cell r="F42"/>
          <cell r="G42"/>
          <cell r="H42"/>
          <cell r="I42"/>
          <cell r="J42"/>
          <cell r="K42"/>
          <cell r="L42"/>
          <cell r="M42"/>
          <cell r="N42"/>
          <cell r="O42"/>
          <cell r="P42"/>
          <cell r="Q42"/>
          <cell r="R42"/>
          <cell r="S42"/>
          <cell r="T42"/>
          <cell r="U42"/>
          <cell r="V42"/>
          <cell r="W42"/>
          <cell r="X42"/>
          <cell r="Y42"/>
          <cell r="Z42"/>
          <cell r="AA42"/>
        </row>
        <row r="43">
          <cell r="D43"/>
          <cell r="E43"/>
          <cell r="F43"/>
          <cell r="G43"/>
          <cell r="H43"/>
          <cell r="I43"/>
          <cell r="J43"/>
          <cell r="K43"/>
          <cell r="L43"/>
          <cell r="M43"/>
          <cell r="N43"/>
          <cell r="O43"/>
          <cell r="P43"/>
          <cell r="Q43"/>
          <cell r="R43"/>
          <cell r="S43"/>
          <cell r="T43"/>
          <cell r="U43"/>
          <cell r="V43"/>
          <cell r="W43"/>
          <cell r="X43"/>
          <cell r="Y43"/>
          <cell r="Z43"/>
          <cell r="AA43"/>
        </row>
        <row r="44">
          <cell r="D44">
            <v>12</v>
          </cell>
          <cell r="E44">
            <v>12</v>
          </cell>
          <cell r="F44">
            <v>12</v>
          </cell>
          <cell r="G44">
            <v>12</v>
          </cell>
          <cell r="H44">
            <v>12</v>
          </cell>
          <cell r="I44">
            <v>12</v>
          </cell>
          <cell r="J44">
            <v>12</v>
          </cell>
          <cell r="K44">
            <v>12</v>
          </cell>
          <cell r="L44">
            <v>12</v>
          </cell>
          <cell r="M44">
            <v>12</v>
          </cell>
          <cell r="N44">
            <v>12</v>
          </cell>
          <cell r="O44">
            <v>12</v>
          </cell>
          <cell r="P44"/>
          <cell r="Q44"/>
          <cell r="R44"/>
          <cell r="S44"/>
          <cell r="T44"/>
          <cell r="U44"/>
          <cell r="V44"/>
          <cell r="W44"/>
          <cell r="X44"/>
          <cell r="Y44"/>
          <cell r="Z44"/>
          <cell r="AA44"/>
        </row>
        <row r="45">
          <cell r="D45">
            <v>27</v>
          </cell>
          <cell r="E45">
            <v>27</v>
          </cell>
          <cell r="F45">
            <v>27</v>
          </cell>
          <cell r="G45">
            <v>27</v>
          </cell>
          <cell r="H45">
            <v>27</v>
          </cell>
          <cell r="I45">
            <v>27</v>
          </cell>
          <cell r="J45">
            <v>33</v>
          </cell>
          <cell r="K45">
            <v>33</v>
          </cell>
          <cell r="L45">
            <v>33</v>
          </cell>
          <cell r="M45">
            <v>33</v>
          </cell>
          <cell r="N45">
            <v>33</v>
          </cell>
          <cell r="O45">
            <v>33</v>
          </cell>
          <cell r="P45"/>
          <cell r="Q45"/>
          <cell r="R45"/>
          <cell r="S45"/>
          <cell r="T45"/>
          <cell r="U45"/>
          <cell r="V45"/>
          <cell r="W45"/>
          <cell r="X45"/>
          <cell r="Y45"/>
          <cell r="Z45"/>
          <cell r="AA45"/>
        </row>
        <row r="46">
          <cell r="D46">
            <v>12</v>
          </cell>
          <cell r="E46">
            <v>12</v>
          </cell>
          <cell r="F46">
            <v>12</v>
          </cell>
          <cell r="G46">
            <v>12</v>
          </cell>
          <cell r="H46">
            <v>12</v>
          </cell>
          <cell r="I46">
            <v>12</v>
          </cell>
          <cell r="J46">
            <v>12</v>
          </cell>
          <cell r="K46">
            <v>12</v>
          </cell>
          <cell r="L46">
            <v>12</v>
          </cell>
          <cell r="M46">
            <v>12</v>
          </cell>
          <cell r="N46">
            <v>12</v>
          </cell>
          <cell r="O46">
            <v>12</v>
          </cell>
          <cell r="P46"/>
          <cell r="Q46"/>
          <cell r="R46"/>
          <cell r="S46"/>
          <cell r="T46"/>
          <cell r="U46"/>
          <cell r="V46"/>
          <cell r="W46"/>
          <cell r="X46"/>
          <cell r="Y46"/>
          <cell r="Z46"/>
          <cell r="AA46"/>
        </row>
        <row r="47">
          <cell r="D47">
            <v>51</v>
          </cell>
          <cell r="E47">
            <v>51</v>
          </cell>
          <cell r="F47">
            <v>51</v>
          </cell>
          <cell r="G47">
            <v>51</v>
          </cell>
          <cell r="H47">
            <v>51</v>
          </cell>
          <cell r="I47">
            <v>51</v>
          </cell>
          <cell r="J47">
            <v>57</v>
          </cell>
          <cell r="K47">
            <v>57</v>
          </cell>
          <cell r="L47">
            <v>57</v>
          </cell>
          <cell r="M47">
            <v>57</v>
          </cell>
          <cell r="N47">
            <v>57</v>
          </cell>
          <cell r="O47">
            <v>57</v>
          </cell>
          <cell r="P47">
            <v>0</v>
          </cell>
          <cell r="Q47">
            <v>0</v>
          </cell>
          <cell r="R47">
            <v>0</v>
          </cell>
          <cell r="S47">
            <v>0</v>
          </cell>
          <cell r="T47">
            <v>0</v>
          </cell>
          <cell r="U47">
            <v>0</v>
          </cell>
          <cell r="V47">
            <v>0</v>
          </cell>
          <cell r="W47">
            <v>0</v>
          </cell>
          <cell r="X47">
            <v>0</v>
          </cell>
          <cell r="Y47">
            <v>0</v>
          </cell>
          <cell r="Z47">
            <v>0</v>
          </cell>
          <cell r="AA47">
            <v>0</v>
          </cell>
        </row>
        <row r="48">
          <cell r="D48"/>
          <cell r="E48"/>
          <cell r="F48"/>
          <cell r="G48"/>
          <cell r="H48"/>
          <cell r="I48"/>
          <cell r="J48"/>
          <cell r="K48"/>
          <cell r="L48"/>
          <cell r="M48"/>
          <cell r="N48"/>
          <cell r="O48"/>
          <cell r="P48"/>
          <cell r="Q48"/>
          <cell r="R48"/>
          <cell r="S48"/>
          <cell r="T48"/>
          <cell r="U48"/>
          <cell r="V48"/>
          <cell r="W48"/>
          <cell r="X48"/>
          <cell r="Y48"/>
          <cell r="Z48"/>
          <cell r="AA48"/>
        </row>
        <row r="49">
          <cell r="D49"/>
          <cell r="E49"/>
          <cell r="F49"/>
          <cell r="G49"/>
          <cell r="H49"/>
          <cell r="I49"/>
          <cell r="J49"/>
          <cell r="K49"/>
          <cell r="L49"/>
          <cell r="M49"/>
          <cell r="N49"/>
          <cell r="O49"/>
          <cell r="P49"/>
          <cell r="Q49"/>
          <cell r="R49"/>
          <cell r="S49"/>
          <cell r="T49"/>
          <cell r="U49"/>
          <cell r="V49"/>
          <cell r="W49"/>
          <cell r="X49"/>
          <cell r="Y49"/>
          <cell r="Z49"/>
          <cell r="AA49"/>
        </row>
        <row r="50">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D51">
            <v>6</v>
          </cell>
          <cell r="E51">
            <v>6</v>
          </cell>
          <cell r="F51">
            <v>6</v>
          </cell>
          <cell r="G51">
            <v>6</v>
          </cell>
          <cell r="H51">
            <v>6</v>
          </cell>
          <cell r="I51">
            <v>6</v>
          </cell>
          <cell r="J51">
            <v>6</v>
          </cell>
          <cell r="K51">
            <v>6</v>
          </cell>
          <cell r="L51">
            <v>6</v>
          </cell>
          <cell r="M51">
            <v>6</v>
          </cell>
          <cell r="N51">
            <v>6</v>
          </cell>
          <cell r="O51">
            <v>6</v>
          </cell>
          <cell r="P51">
            <v>6</v>
          </cell>
          <cell r="Q51">
            <v>6</v>
          </cell>
          <cell r="R51">
            <v>6</v>
          </cell>
          <cell r="S51">
            <v>6</v>
          </cell>
          <cell r="T51">
            <v>6</v>
          </cell>
          <cell r="U51">
            <v>6</v>
          </cell>
          <cell r="V51">
            <v>6</v>
          </cell>
          <cell r="W51">
            <v>6</v>
          </cell>
          <cell r="X51">
            <v>6</v>
          </cell>
          <cell r="Y51">
            <v>6</v>
          </cell>
          <cell r="Z51">
            <v>6</v>
          </cell>
          <cell r="AA51">
            <v>6</v>
          </cell>
        </row>
        <row r="52">
          <cell r="D52">
            <v>36</v>
          </cell>
          <cell r="E52">
            <v>36</v>
          </cell>
          <cell r="F52">
            <v>36</v>
          </cell>
          <cell r="G52">
            <v>36</v>
          </cell>
          <cell r="H52">
            <v>36</v>
          </cell>
          <cell r="I52">
            <v>36</v>
          </cell>
          <cell r="J52">
            <v>36</v>
          </cell>
          <cell r="K52">
            <v>36</v>
          </cell>
          <cell r="L52">
            <v>36</v>
          </cell>
          <cell r="M52">
            <v>36</v>
          </cell>
          <cell r="N52">
            <v>36</v>
          </cell>
          <cell r="O52">
            <v>36</v>
          </cell>
          <cell r="P52">
            <v>36</v>
          </cell>
          <cell r="Q52">
            <v>36</v>
          </cell>
          <cell r="R52">
            <v>36</v>
          </cell>
          <cell r="S52">
            <v>36</v>
          </cell>
          <cell r="T52">
            <v>36</v>
          </cell>
          <cell r="U52">
            <v>36</v>
          </cell>
          <cell r="V52">
            <v>36</v>
          </cell>
          <cell r="W52">
            <v>36</v>
          </cell>
          <cell r="X52">
            <v>36</v>
          </cell>
          <cell r="Y52">
            <v>36</v>
          </cell>
          <cell r="Z52">
            <v>36</v>
          </cell>
          <cell r="AA52">
            <v>36</v>
          </cell>
        </row>
        <row r="53">
          <cell r="D53">
            <v>42</v>
          </cell>
          <cell r="E53">
            <v>42</v>
          </cell>
          <cell r="F53">
            <v>42</v>
          </cell>
          <cell r="G53">
            <v>42</v>
          </cell>
          <cell r="H53">
            <v>42</v>
          </cell>
          <cell r="I53">
            <v>42</v>
          </cell>
          <cell r="J53">
            <v>42</v>
          </cell>
          <cell r="K53">
            <v>42</v>
          </cell>
          <cell r="L53">
            <v>42</v>
          </cell>
          <cell r="M53">
            <v>42</v>
          </cell>
          <cell r="N53">
            <v>42</v>
          </cell>
          <cell r="O53">
            <v>42</v>
          </cell>
          <cell r="P53">
            <v>42</v>
          </cell>
          <cell r="Q53">
            <v>42</v>
          </cell>
          <cell r="R53">
            <v>42</v>
          </cell>
          <cell r="S53">
            <v>42</v>
          </cell>
          <cell r="T53">
            <v>42</v>
          </cell>
          <cell r="U53">
            <v>42</v>
          </cell>
          <cell r="V53">
            <v>42</v>
          </cell>
          <cell r="W53">
            <v>42</v>
          </cell>
          <cell r="X53">
            <v>42</v>
          </cell>
          <cell r="Y53">
            <v>42</v>
          </cell>
          <cell r="Z53">
            <v>42</v>
          </cell>
          <cell r="AA53">
            <v>42</v>
          </cell>
        </row>
        <row r="54">
          <cell r="D54"/>
          <cell r="E54"/>
          <cell r="F54"/>
          <cell r="G54"/>
          <cell r="H54"/>
          <cell r="I54"/>
          <cell r="J54"/>
          <cell r="K54"/>
          <cell r="L54"/>
          <cell r="M54"/>
          <cell r="N54"/>
          <cell r="O54"/>
          <cell r="P54"/>
          <cell r="Q54"/>
          <cell r="R54"/>
          <cell r="S54"/>
          <cell r="T54"/>
          <cell r="U54"/>
          <cell r="V54"/>
          <cell r="W54"/>
          <cell r="X54"/>
          <cell r="Y54"/>
          <cell r="Z54"/>
          <cell r="AA54"/>
        </row>
        <row r="55">
          <cell r="D55"/>
          <cell r="E55"/>
          <cell r="F55"/>
          <cell r="G55"/>
          <cell r="H55"/>
          <cell r="I55"/>
          <cell r="J55"/>
          <cell r="K55"/>
          <cell r="L55"/>
          <cell r="M55"/>
          <cell r="N55"/>
          <cell r="O55"/>
          <cell r="P55"/>
          <cell r="Q55"/>
          <cell r="R55"/>
          <cell r="S55"/>
          <cell r="T55"/>
          <cell r="U55"/>
          <cell r="V55"/>
          <cell r="W55"/>
          <cell r="X55"/>
          <cell r="Y55"/>
          <cell r="Z55"/>
          <cell r="AA55"/>
        </row>
        <row r="56">
          <cell r="D56">
            <v>0</v>
          </cell>
          <cell r="E56">
            <v>0</v>
          </cell>
          <cell r="F56">
            <v>0</v>
          </cell>
          <cell r="G56">
            <v>0</v>
          </cell>
          <cell r="H56">
            <v>0</v>
          </cell>
          <cell r="I56">
            <v>0</v>
          </cell>
          <cell r="J56">
            <v>0</v>
          </cell>
          <cell r="K56">
            <v>0</v>
          </cell>
          <cell r="L56">
            <v>0</v>
          </cell>
          <cell r="M56">
            <v>0</v>
          </cell>
          <cell r="N56">
            <v>0</v>
          </cell>
          <cell r="O56">
            <v>0</v>
          </cell>
          <cell r="P56"/>
          <cell r="Q56"/>
          <cell r="R56"/>
          <cell r="S56"/>
          <cell r="T56"/>
          <cell r="U56"/>
          <cell r="V56"/>
          <cell r="W56"/>
          <cell r="X56"/>
          <cell r="Y56"/>
          <cell r="Z56"/>
          <cell r="AA56"/>
        </row>
        <row r="57">
          <cell r="D57">
            <v>6</v>
          </cell>
          <cell r="E57">
            <v>6</v>
          </cell>
          <cell r="F57">
            <v>6</v>
          </cell>
          <cell r="G57">
            <v>6</v>
          </cell>
          <cell r="H57">
            <v>6</v>
          </cell>
          <cell r="I57">
            <v>6</v>
          </cell>
          <cell r="J57">
            <v>6</v>
          </cell>
          <cell r="K57">
            <v>6</v>
          </cell>
          <cell r="L57">
            <v>6</v>
          </cell>
          <cell r="M57">
            <v>6</v>
          </cell>
          <cell r="N57">
            <v>6</v>
          </cell>
          <cell r="O57">
            <v>6</v>
          </cell>
          <cell r="P57"/>
          <cell r="Q57"/>
          <cell r="R57"/>
          <cell r="S57"/>
          <cell r="T57"/>
          <cell r="U57"/>
          <cell r="V57"/>
          <cell r="W57"/>
          <cell r="X57"/>
          <cell r="Y57"/>
          <cell r="Z57"/>
          <cell r="AA57"/>
        </row>
        <row r="58">
          <cell r="D58">
            <v>8</v>
          </cell>
          <cell r="E58">
            <v>8</v>
          </cell>
          <cell r="F58">
            <v>8</v>
          </cell>
          <cell r="G58">
            <v>8</v>
          </cell>
          <cell r="H58">
            <v>8</v>
          </cell>
          <cell r="I58">
            <v>8</v>
          </cell>
          <cell r="J58">
            <v>8</v>
          </cell>
          <cell r="K58">
            <v>8</v>
          </cell>
          <cell r="L58">
            <v>8</v>
          </cell>
          <cell r="M58">
            <v>8</v>
          </cell>
          <cell r="N58">
            <v>8</v>
          </cell>
          <cell r="O58">
            <v>8</v>
          </cell>
          <cell r="P58"/>
          <cell r="Q58"/>
          <cell r="R58"/>
          <cell r="S58"/>
          <cell r="T58"/>
          <cell r="U58"/>
          <cell r="V58"/>
          <cell r="W58"/>
          <cell r="X58"/>
          <cell r="Y58"/>
          <cell r="Z58"/>
          <cell r="AA58"/>
        </row>
        <row r="59">
          <cell r="D59">
            <v>25</v>
          </cell>
          <cell r="E59">
            <v>25</v>
          </cell>
          <cell r="F59">
            <v>25</v>
          </cell>
          <cell r="G59">
            <v>25</v>
          </cell>
          <cell r="H59">
            <v>25</v>
          </cell>
          <cell r="I59">
            <v>25</v>
          </cell>
          <cell r="J59">
            <v>25</v>
          </cell>
          <cell r="K59">
            <v>25</v>
          </cell>
          <cell r="L59">
            <v>25</v>
          </cell>
          <cell r="M59">
            <v>25</v>
          </cell>
          <cell r="N59">
            <v>25</v>
          </cell>
          <cell r="O59">
            <v>25</v>
          </cell>
          <cell r="P59"/>
          <cell r="Q59"/>
          <cell r="R59"/>
          <cell r="S59"/>
          <cell r="T59"/>
          <cell r="U59"/>
          <cell r="V59"/>
          <cell r="W59"/>
          <cell r="X59"/>
          <cell r="Y59"/>
          <cell r="Z59"/>
          <cell r="AA59"/>
        </row>
        <row r="60">
          <cell r="D60">
            <v>39</v>
          </cell>
          <cell r="E60">
            <v>39</v>
          </cell>
          <cell r="F60">
            <v>39</v>
          </cell>
          <cell r="G60">
            <v>39</v>
          </cell>
          <cell r="H60">
            <v>39</v>
          </cell>
          <cell r="I60">
            <v>39</v>
          </cell>
          <cell r="J60">
            <v>39</v>
          </cell>
          <cell r="K60">
            <v>39</v>
          </cell>
          <cell r="L60">
            <v>39</v>
          </cell>
          <cell r="M60">
            <v>39</v>
          </cell>
          <cell r="N60">
            <v>39</v>
          </cell>
          <cell r="O60">
            <v>39</v>
          </cell>
          <cell r="P60">
            <v>0</v>
          </cell>
          <cell r="Q60">
            <v>0</v>
          </cell>
          <cell r="R60">
            <v>0</v>
          </cell>
          <cell r="S60">
            <v>0</v>
          </cell>
          <cell r="T60">
            <v>0</v>
          </cell>
          <cell r="U60">
            <v>0</v>
          </cell>
          <cell r="V60">
            <v>0</v>
          </cell>
          <cell r="W60">
            <v>0</v>
          </cell>
          <cell r="X60">
            <v>0</v>
          </cell>
          <cell r="Y60">
            <v>0</v>
          </cell>
          <cell r="Z60">
            <v>0</v>
          </cell>
          <cell r="AA60">
            <v>0</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1</v>
          </cell>
          <cell r="X68">
            <v>1</v>
          </cell>
          <cell r="Y68">
            <v>1</v>
          </cell>
          <cell r="Z68">
            <v>1</v>
          </cell>
          <cell r="AA68">
            <v>1</v>
          </cell>
        </row>
        <row r="69">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cell r="S71">
            <v>1</v>
          </cell>
          <cell r="T71">
            <v>1</v>
          </cell>
          <cell r="U71">
            <v>1</v>
          </cell>
          <cell r="V71">
            <v>1</v>
          </cell>
          <cell r="W71">
            <v>1</v>
          </cell>
          <cell r="X71">
            <v>1</v>
          </cell>
          <cell r="Y71">
            <v>1</v>
          </cell>
          <cell r="Z71">
            <v>1</v>
          </cell>
          <cell r="AA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cell r="S72">
            <v>1</v>
          </cell>
          <cell r="T72">
            <v>1</v>
          </cell>
          <cell r="U72">
            <v>1</v>
          </cell>
          <cell r="V72">
            <v>1</v>
          </cell>
          <cell r="W72">
            <v>1</v>
          </cell>
          <cell r="X72">
            <v>1</v>
          </cell>
          <cell r="Y72">
            <v>1</v>
          </cell>
          <cell r="Z72">
            <v>1</v>
          </cell>
          <cell r="AA72">
            <v>1</v>
          </cell>
        </row>
        <row r="73">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D76">
            <v>3</v>
          </cell>
          <cell r="E76">
            <v>3</v>
          </cell>
          <cell r="F76">
            <v>3</v>
          </cell>
          <cell r="G76">
            <v>3</v>
          </cell>
          <cell r="H76">
            <v>3</v>
          </cell>
          <cell r="I76">
            <v>3</v>
          </cell>
          <cell r="J76">
            <v>3</v>
          </cell>
          <cell r="K76">
            <v>3</v>
          </cell>
          <cell r="L76">
            <v>3</v>
          </cell>
          <cell r="M76">
            <v>3</v>
          </cell>
          <cell r="N76">
            <v>3</v>
          </cell>
          <cell r="O76">
            <v>3</v>
          </cell>
          <cell r="P76">
            <v>3</v>
          </cell>
          <cell r="Q76">
            <v>3</v>
          </cell>
          <cell r="R76">
            <v>3</v>
          </cell>
          <cell r="S76">
            <v>3</v>
          </cell>
          <cell r="T76">
            <v>3</v>
          </cell>
          <cell r="U76">
            <v>3</v>
          </cell>
          <cell r="V76">
            <v>3</v>
          </cell>
          <cell r="W76">
            <v>3</v>
          </cell>
          <cell r="X76">
            <v>3</v>
          </cell>
          <cell r="Y76">
            <v>3</v>
          </cell>
          <cell r="Z76">
            <v>3</v>
          </cell>
          <cell r="AA76">
            <v>3</v>
          </cell>
        </row>
        <row r="77">
          <cell r="D77"/>
          <cell r="E77"/>
          <cell r="F77"/>
          <cell r="G77"/>
          <cell r="H77"/>
          <cell r="I77"/>
          <cell r="J77"/>
          <cell r="K77"/>
          <cell r="L77"/>
          <cell r="M77"/>
          <cell r="N77"/>
          <cell r="O77"/>
          <cell r="P77"/>
          <cell r="Q77"/>
          <cell r="R77"/>
          <cell r="S77"/>
          <cell r="T77"/>
          <cell r="U77"/>
          <cell r="V77"/>
          <cell r="W77"/>
          <cell r="X77"/>
          <cell r="Y77"/>
          <cell r="Z77"/>
          <cell r="AA77"/>
        </row>
        <row r="78">
          <cell r="D78"/>
          <cell r="E78"/>
          <cell r="F78"/>
          <cell r="G78"/>
          <cell r="H78"/>
          <cell r="I78"/>
          <cell r="J78"/>
          <cell r="K78"/>
          <cell r="L78"/>
          <cell r="M78"/>
          <cell r="N78"/>
          <cell r="O78"/>
          <cell r="P78"/>
          <cell r="Q78"/>
          <cell r="R78"/>
          <cell r="S78"/>
          <cell r="T78"/>
          <cell r="U78"/>
          <cell r="V78"/>
          <cell r="W78"/>
          <cell r="X78"/>
          <cell r="Y78"/>
          <cell r="Z78"/>
          <cell r="AA78"/>
        </row>
        <row r="79">
          <cell r="D79"/>
          <cell r="E79"/>
          <cell r="F79"/>
          <cell r="G79"/>
          <cell r="H79"/>
          <cell r="I79"/>
          <cell r="J79"/>
          <cell r="K79"/>
          <cell r="L79"/>
          <cell r="M79"/>
          <cell r="N79"/>
          <cell r="O79"/>
          <cell r="P79"/>
          <cell r="Q79"/>
          <cell r="R79"/>
          <cell r="S79"/>
          <cell r="T79"/>
          <cell r="U79"/>
          <cell r="V79"/>
          <cell r="W79"/>
          <cell r="X79"/>
          <cell r="Y79"/>
          <cell r="Z79"/>
          <cell r="AA79"/>
        </row>
        <row r="80">
          <cell r="D80"/>
          <cell r="E80"/>
          <cell r="F80"/>
          <cell r="G80"/>
          <cell r="H80"/>
          <cell r="I80"/>
          <cell r="J80"/>
          <cell r="K80"/>
          <cell r="L80"/>
          <cell r="M80"/>
          <cell r="N80"/>
          <cell r="O80"/>
          <cell r="P80"/>
          <cell r="Q80"/>
          <cell r="R80"/>
          <cell r="S80"/>
          <cell r="T80"/>
          <cell r="U80"/>
          <cell r="V80"/>
          <cell r="W80"/>
          <cell r="X80"/>
          <cell r="Y80"/>
          <cell r="Z80"/>
          <cell r="AA80"/>
        </row>
        <row r="81">
          <cell r="D81"/>
          <cell r="E81"/>
          <cell r="F81"/>
          <cell r="G81"/>
          <cell r="H81"/>
          <cell r="I81"/>
          <cell r="J81"/>
          <cell r="K81"/>
          <cell r="L81"/>
          <cell r="M81"/>
          <cell r="N81"/>
          <cell r="O81"/>
          <cell r="P81"/>
          <cell r="Q81"/>
          <cell r="R81"/>
          <cell r="S81"/>
          <cell r="T81"/>
          <cell r="U81"/>
          <cell r="V81"/>
          <cell r="W81"/>
          <cell r="X81"/>
          <cell r="Y81"/>
          <cell r="Z81"/>
          <cell r="AA81"/>
        </row>
        <row r="82">
          <cell r="D82"/>
          <cell r="E82"/>
          <cell r="F82"/>
          <cell r="G82"/>
          <cell r="H82"/>
          <cell r="I82"/>
          <cell r="J82"/>
          <cell r="K82"/>
          <cell r="L82"/>
          <cell r="M82"/>
          <cell r="N82"/>
          <cell r="O82"/>
          <cell r="P82"/>
          <cell r="Q82"/>
          <cell r="R82"/>
          <cell r="S82"/>
          <cell r="T82"/>
          <cell r="U82"/>
          <cell r="V82"/>
          <cell r="W82"/>
          <cell r="X82"/>
          <cell r="Y82"/>
          <cell r="Z82"/>
          <cell r="AA82"/>
        </row>
        <row r="83">
          <cell r="D83"/>
          <cell r="E83"/>
          <cell r="F83"/>
          <cell r="G83"/>
          <cell r="H83"/>
          <cell r="I83"/>
          <cell r="J83"/>
          <cell r="K83"/>
          <cell r="L83"/>
          <cell r="M83"/>
          <cell r="N83"/>
          <cell r="O83"/>
          <cell r="P83"/>
          <cell r="Q83"/>
          <cell r="R83"/>
          <cell r="S83"/>
          <cell r="T83"/>
          <cell r="U83"/>
          <cell r="V83"/>
          <cell r="W83"/>
          <cell r="X83"/>
          <cell r="Y83"/>
          <cell r="Z83"/>
          <cell r="AA83"/>
        </row>
        <row r="84">
          <cell r="D84"/>
          <cell r="E84"/>
          <cell r="F84"/>
          <cell r="G84"/>
          <cell r="H84"/>
          <cell r="I84"/>
          <cell r="J84"/>
          <cell r="K84"/>
          <cell r="L84"/>
          <cell r="M84"/>
          <cell r="N84"/>
          <cell r="O84"/>
          <cell r="P84"/>
          <cell r="Q84"/>
          <cell r="R84"/>
          <cell r="S84"/>
          <cell r="T84"/>
          <cell r="U84"/>
          <cell r="V84"/>
          <cell r="W84"/>
          <cell r="X84"/>
          <cell r="Y84"/>
          <cell r="Z84"/>
          <cell r="AA84"/>
        </row>
        <row r="85">
          <cell r="D85"/>
          <cell r="E85"/>
          <cell r="F85"/>
          <cell r="G85"/>
          <cell r="H85"/>
          <cell r="I85"/>
          <cell r="J85"/>
          <cell r="K85"/>
          <cell r="L85"/>
          <cell r="M85"/>
          <cell r="N85"/>
          <cell r="O85"/>
          <cell r="P85"/>
          <cell r="Q85"/>
          <cell r="R85"/>
          <cell r="S85"/>
          <cell r="T85"/>
          <cell r="U85"/>
          <cell r="V85"/>
          <cell r="W85"/>
          <cell r="X85"/>
          <cell r="Y85"/>
          <cell r="Z85"/>
          <cell r="AA85"/>
        </row>
        <row r="86">
          <cell r="D86"/>
          <cell r="E86"/>
          <cell r="F86"/>
          <cell r="G86"/>
          <cell r="H86"/>
          <cell r="I86"/>
          <cell r="J86"/>
          <cell r="K86"/>
          <cell r="L86"/>
          <cell r="M86"/>
          <cell r="N86"/>
          <cell r="O86"/>
          <cell r="P86"/>
          <cell r="Q86"/>
          <cell r="R86"/>
          <cell r="S86"/>
          <cell r="T86"/>
          <cell r="U86"/>
          <cell r="V86"/>
          <cell r="W86"/>
          <cell r="X86"/>
          <cell r="Y86"/>
          <cell r="Z86"/>
          <cell r="AA86"/>
        </row>
        <row r="87">
          <cell r="D87"/>
          <cell r="E87"/>
          <cell r="F87"/>
          <cell r="G87"/>
          <cell r="H87"/>
          <cell r="I87"/>
          <cell r="J87"/>
          <cell r="K87"/>
          <cell r="L87"/>
          <cell r="M87"/>
          <cell r="N87"/>
          <cell r="O87"/>
          <cell r="P87"/>
          <cell r="Q87"/>
          <cell r="R87"/>
          <cell r="S87"/>
          <cell r="T87"/>
          <cell r="U87"/>
          <cell r="V87"/>
          <cell r="W87"/>
          <cell r="X87"/>
          <cell r="Y87"/>
          <cell r="Z87"/>
          <cell r="AA87"/>
        </row>
        <row r="88">
          <cell r="D88"/>
          <cell r="E88"/>
          <cell r="F88"/>
          <cell r="G88"/>
          <cell r="H88"/>
          <cell r="I88"/>
          <cell r="J88"/>
          <cell r="K88"/>
          <cell r="L88"/>
          <cell r="M88"/>
          <cell r="N88"/>
          <cell r="O88"/>
          <cell r="P88"/>
          <cell r="Q88"/>
          <cell r="R88"/>
          <cell r="S88"/>
          <cell r="T88"/>
          <cell r="U88"/>
          <cell r="V88"/>
          <cell r="W88"/>
          <cell r="X88"/>
          <cell r="Y88"/>
          <cell r="Z88"/>
          <cell r="AA88"/>
        </row>
        <row r="89">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D90"/>
          <cell r="E90"/>
          <cell r="F90"/>
          <cell r="G90"/>
          <cell r="H90"/>
          <cell r="I90"/>
          <cell r="J90"/>
          <cell r="K90"/>
          <cell r="L90"/>
          <cell r="M90"/>
          <cell r="N90"/>
          <cell r="O90"/>
          <cell r="P90"/>
          <cell r="Q90"/>
          <cell r="R90"/>
          <cell r="S90"/>
          <cell r="T90"/>
          <cell r="U90"/>
          <cell r="V90"/>
          <cell r="W90"/>
          <cell r="X90"/>
          <cell r="Y90"/>
          <cell r="Z90"/>
          <cell r="AA90"/>
        </row>
        <row r="91">
          <cell r="D91"/>
          <cell r="E91"/>
          <cell r="F91"/>
          <cell r="G91"/>
          <cell r="H91"/>
          <cell r="I91"/>
          <cell r="J91"/>
          <cell r="K91"/>
          <cell r="L91"/>
          <cell r="M91"/>
          <cell r="N91"/>
          <cell r="O91"/>
          <cell r="P91"/>
          <cell r="Q91"/>
          <cell r="R91"/>
          <cell r="S91"/>
          <cell r="T91"/>
          <cell r="U91"/>
          <cell r="V91"/>
          <cell r="W91"/>
          <cell r="X91"/>
          <cell r="Y91"/>
          <cell r="Z91"/>
          <cell r="AA91"/>
        </row>
        <row r="92">
          <cell r="D92">
            <v>0</v>
          </cell>
          <cell r="E92">
            <v>0</v>
          </cell>
          <cell r="F92">
            <v>0</v>
          </cell>
          <cell r="G92">
            <v>0</v>
          </cell>
          <cell r="H92">
            <v>0</v>
          </cell>
          <cell r="I92">
            <v>0</v>
          </cell>
          <cell r="J92">
            <v>0</v>
          </cell>
          <cell r="K92">
            <v>0</v>
          </cell>
          <cell r="L92">
            <v>0</v>
          </cell>
          <cell r="M92">
            <v>0</v>
          </cell>
          <cell r="N92">
            <v>0</v>
          </cell>
          <cell r="O92">
            <v>0</v>
          </cell>
          <cell r="P92"/>
          <cell r="Q92"/>
          <cell r="R92"/>
          <cell r="S92"/>
          <cell r="T92"/>
          <cell r="U92"/>
          <cell r="V92"/>
          <cell r="W92"/>
          <cell r="X92"/>
          <cell r="Y92"/>
          <cell r="Z92"/>
          <cell r="AA92"/>
        </row>
        <row r="93">
          <cell r="D93">
            <v>0</v>
          </cell>
          <cell r="E93">
            <v>0</v>
          </cell>
          <cell r="F93">
            <v>0</v>
          </cell>
          <cell r="G93">
            <v>0</v>
          </cell>
          <cell r="H93">
            <v>0</v>
          </cell>
          <cell r="I93">
            <v>0</v>
          </cell>
          <cell r="J93">
            <v>0</v>
          </cell>
          <cell r="K93">
            <v>0</v>
          </cell>
          <cell r="L93">
            <v>0</v>
          </cell>
          <cell r="M93">
            <v>0</v>
          </cell>
          <cell r="N93">
            <v>0</v>
          </cell>
          <cell r="O93">
            <v>0</v>
          </cell>
          <cell r="P93"/>
          <cell r="Q93"/>
          <cell r="R93"/>
          <cell r="S93"/>
          <cell r="T93"/>
          <cell r="U93"/>
          <cell r="V93"/>
          <cell r="W93"/>
          <cell r="X93"/>
          <cell r="Y93"/>
          <cell r="Z93"/>
          <cell r="AA93"/>
        </row>
        <row r="94">
          <cell r="D94">
            <v>4</v>
          </cell>
          <cell r="E94">
            <v>4</v>
          </cell>
          <cell r="F94">
            <v>4</v>
          </cell>
          <cell r="G94">
            <v>4</v>
          </cell>
          <cell r="H94">
            <v>4</v>
          </cell>
          <cell r="I94">
            <v>4</v>
          </cell>
          <cell r="J94">
            <v>4</v>
          </cell>
          <cell r="K94">
            <v>4</v>
          </cell>
          <cell r="L94">
            <v>4</v>
          </cell>
          <cell r="M94">
            <v>4</v>
          </cell>
          <cell r="N94">
            <v>4</v>
          </cell>
          <cell r="O94">
            <v>4</v>
          </cell>
          <cell r="P94"/>
          <cell r="Q94"/>
          <cell r="R94"/>
          <cell r="S94"/>
          <cell r="T94"/>
          <cell r="U94"/>
          <cell r="V94"/>
          <cell r="W94"/>
          <cell r="X94"/>
          <cell r="Y94"/>
          <cell r="Z94"/>
          <cell r="AA94"/>
        </row>
        <row r="95">
          <cell r="D95">
            <v>4</v>
          </cell>
          <cell r="E95">
            <v>4</v>
          </cell>
          <cell r="F95">
            <v>4</v>
          </cell>
          <cell r="G95">
            <v>4</v>
          </cell>
          <cell r="H95">
            <v>4</v>
          </cell>
          <cell r="I95">
            <v>4</v>
          </cell>
          <cell r="J95">
            <v>4</v>
          </cell>
          <cell r="K95">
            <v>4</v>
          </cell>
          <cell r="L95">
            <v>4</v>
          </cell>
          <cell r="M95">
            <v>4</v>
          </cell>
          <cell r="N95">
            <v>4</v>
          </cell>
          <cell r="O95">
            <v>4</v>
          </cell>
          <cell r="P95">
            <v>0</v>
          </cell>
          <cell r="Q95">
            <v>0</v>
          </cell>
          <cell r="R95">
            <v>0</v>
          </cell>
          <cell r="S95">
            <v>0</v>
          </cell>
          <cell r="T95">
            <v>0</v>
          </cell>
          <cell r="U95">
            <v>0</v>
          </cell>
          <cell r="V95">
            <v>0</v>
          </cell>
          <cell r="W95">
            <v>0</v>
          </cell>
          <cell r="X95">
            <v>0</v>
          </cell>
          <cell r="Y95">
            <v>0</v>
          </cell>
          <cell r="Z95">
            <v>0</v>
          </cell>
          <cell r="AA95">
            <v>0</v>
          </cell>
        </row>
        <row r="96">
          <cell r="D96"/>
          <cell r="E96"/>
          <cell r="F96"/>
          <cell r="G96"/>
          <cell r="H96"/>
          <cell r="I96"/>
          <cell r="J96"/>
          <cell r="K96"/>
          <cell r="L96"/>
          <cell r="M96"/>
          <cell r="N96"/>
          <cell r="O96"/>
          <cell r="P96"/>
          <cell r="Q96"/>
          <cell r="R96"/>
          <cell r="S96"/>
          <cell r="T96"/>
          <cell r="U96"/>
          <cell r="V96"/>
          <cell r="W96"/>
          <cell r="X96"/>
          <cell r="Y96"/>
          <cell r="Z96"/>
          <cell r="AA96"/>
        </row>
        <row r="97">
          <cell r="D97"/>
          <cell r="E97"/>
          <cell r="F97"/>
          <cell r="G97"/>
          <cell r="H97"/>
          <cell r="I97"/>
          <cell r="J97"/>
          <cell r="K97"/>
          <cell r="L97"/>
          <cell r="M97"/>
          <cell r="N97"/>
          <cell r="O97"/>
          <cell r="P97"/>
          <cell r="Q97"/>
          <cell r="R97"/>
          <cell r="S97"/>
          <cell r="T97"/>
          <cell r="U97"/>
          <cell r="V97"/>
          <cell r="W97"/>
          <cell r="X97"/>
          <cell r="Y97"/>
          <cell r="Z97"/>
          <cell r="AA97"/>
        </row>
        <row r="98">
          <cell r="D98">
            <v>0</v>
          </cell>
          <cell r="E98">
            <v>0</v>
          </cell>
          <cell r="F98">
            <v>0</v>
          </cell>
          <cell r="G98">
            <v>0</v>
          </cell>
          <cell r="H98">
            <v>0</v>
          </cell>
          <cell r="I98">
            <v>0</v>
          </cell>
          <cell r="J98">
            <v>0</v>
          </cell>
          <cell r="K98">
            <v>0</v>
          </cell>
          <cell r="L98">
            <v>0</v>
          </cell>
          <cell r="M98">
            <v>0</v>
          </cell>
          <cell r="N98">
            <v>0</v>
          </cell>
          <cell r="O98">
            <v>0</v>
          </cell>
          <cell r="P98"/>
          <cell r="Q98"/>
          <cell r="R98"/>
          <cell r="S98"/>
          <cell r="T98"/>
          <cell r="U98"/>
          <cell r="V98"/>
          <cell r="W98"/>
          <cell r="X98"/>
          <cell r="Y98"/>
          <cell r="Z98"/>
          <cell r="AA98"/>
        </row>
        <row r="99">
          <cell r="D99">
            <v>1</v>
          </cell>
          <cell r="E99">
            <v>1</v>
          </cell>
          <cell r="F99">
            <v>1</v>
          </cell>
          <cell r="G99">
            <v>1</v>
          </cell>
          <cell r="H99">
            <v>1</v>
          </cell>
          <cell r="I99">
            <v>1</v>
          </cell>
          <cell r="J99">
            <v>1</v>
          </cell>
          <cell r="K99">
            <v>1</v>
          </cell>
          <cell r="L99">
            <v>1</v>
          </cell>
          <cell r="M99">
            <v>1</v>
          </cell>
          <cell r="N99">
            <v>1</v>
          </cell>
          <cell r="O99">
            <v>1</v>
          </cell>
          <cell r="P99">
            <v>1</v>
          </cell>
          <cell r="Q99">
            <v>1</v>
          </cell>
          <cell r="R99">
            <v>1</v>
          </cell>
          <cell r="S99">
            <v>1</v>
          </cell>
          <cell r="T99">
            <v>1</v>
          </cell>
          <cell r="U99">
            <v>1</v>
          </cell>
          <cell r="V99">
            <v>1</v>
          </cell>
          <cell r="W99">
            <v>1</v>
          </cell>
          <cell r="X99">
            <v>1</v>
          </cell>
          <cell r="Y99">
            <v>1</v>
          </cell>
          <cell r="Z99">
            <v>1</v>
          </cell>
          <cell r="AA99">
            <v>1</v>
          </cell>
        </row>
        <row r="100">
          <cell r="D100">
            <v>1</v>
          </cell>
          <cell r="E100">
            <v>1</v>
          </cell>
          <cell r="F100">
            <v>1</v>
          </cell>
          <cell r="G100">
            <v>1</v>
          </cell>
          <cell r="H100">
            <v>1</v>
          </cell>
          <cell r="I100">
            <v>1</v>
          </cell>
          <cell r="J100">
            <v>1</v>
          </cell>
          <cell r="K100">
            <v>1</v>
          </cell>
          <cell r="L100">
            <v>1</v>
          </cell>
          <cell r="M100">
            <v>1</v>
          </cell>
          <cell r="N100">
            <v>1</v>
          </cell>
          <cell r="O100">
            <v>1</v>
          </cell>
          <cell r="P100">
            <v>2</v>
          </cell>
          <cell r="Q100">
            <v>2</v>
          </cell>
          <cell r="R100">
            <v>2</v>
          </cell>
          <cell r="S100">
            <v>2</v>
          </cell>
          <cell r="T100">
            <v>2</v>
          </cell>
          <cell r="U100">
            <v>2</v>
          </cell>
          <cell r="V100">
            <v>2</v>
          </cell>
          <cell r="W100">
            <v>2</v>
          </cell>
          <cell r="X100">
            <v>2</v>
          </cell>
          <cell r="Y100">
            <v>2</v>
          </cell>
          <cell r="Z100">
            <v>2</v>
          </cell>
          <cell r="AA100">
            <v>2</v>
          </cell>
        </row>
        <row r="101">
          <cell r="D101">
            <v>2</v>
          </cell>
          <cell r="E101">
            <v>2</v>
          </cell>
          <cell r="F101">
            <v>2</v>
          </cell>
          <cell r="G101">
            <v>2</v>
          </cell>
          <cell r="H101">
            <v>2</v>
          </cell>
          <cell r="I101">
            <v>2</v>
          </cell>
          <cell r="J101">
            <v>2</v>
          </cell>
          <cell r="K101">
            <v>2</v>
          </cell>
          <cell r="L101">
            <v>2</v>
          </cell>
          <cell r="M101">
            <v>2</v>
          </cell>
          <cell r="N101">
            <v>2</v>
          </cell>
          <cell r="O101">
            <v>2</v>
          </cell>
          <cell r="P101">
            <v>3</v>
          </cell>
          <cell r="Q101">
            <v>3</v>
          </cell>
          <cell r="R101">
            <v>3</v>
          </cell>
          <cell r="S101">
            <v>3</v>
          </cell>
          <cell r="T101">
            <v>3</v>
          </cell>
          <cell r="U101">
            <v>3</v>
          </cell>
          <cell r="V101">
            <v>3</v>
          </cell>
          <cell r="W101">
            <v>3</v>
          </cell>
          <cell r="X101">
            <v>3</v>
          </cell>
          <cell r="Y101">
            <v>3</v>
          </cell>
          <cell r="Z101">
            <v>3</v>
          </cell>
          <cell r="AA101">
            <v>3</v>
          </cell>
        </row>
        <row r="102">
          <cell r="D102"/>
          <cell r="E102"/>
          <cell r="F102"/>
          <cell r="G102"/>
          <cell r="H102"/>
          <cell r="I102"/>
          <cell r="J102"/>
          <cell r="K102"/>
          <cell r="L102"/>
          <cell r="M102"/>
          <cell r="N102"/>
          <cell r="O102"/>
          <cell r="P102"/>
          <cell r="Q102"/>
          <cell r="R102"/>
          <cell r="S102"/>
          <cell r="T102"/>
          <cell r="U102"/>
          <cell r="V102"/>
          <cell r="W102"/>
          <cell r="X102"/>
          <cell r="Y102"/>
          <cell r="Z102"/>
          <cell r="AA102"/>
        </row>
        <row r="103">
          <cell r="D103"/>
          <cell r="E103"/>
          <cell r="F103"/>
          <cell r="G103"/>
          <cell r="H103"/>
          <cell r="I103"/>
          <cell r="J103"/>
          <cell r="K103"/>
          <cell r="L103"/>
          <cell r="M103"/>
          <cell r="N103"/>
          <cell r="O103"/>
          <cell r="P103"/>
          <cell r="Q103"/>
          <cell r="R103"/>
          <cell r="S103"/>
          <cell r="T103"/>
          <cell r="U103"/>
          <cell r="V103"/>
          <cell r="W103"/>
          <cell r="X103"/>
          <cell r="Y103"/>
          <cell r="Z103"/>
          <cell r="AA103"/>
        </row>
        <row r="104">
          <cell r="D104">
            <v>0</v>
          </cell>
          <cell r="E104">
            <v>0</v>
          </cell>
          <cell r="F104">
            <v>0</v>
          </cell>
          <cell r="G104">
            <v>0</v>
          </cell>
          <cell r="H104">
            <v>0</v>
          </cell>
          <cell r="I104">
            <v>0</v>
          </cell>
          <cell r="J104">
            <v>0</v>
          </cell>
          <cell r="K104">
            <v>0</v>
          </cell>
          <cell r="L104">
            <v>0</v>
          </cell>
          <cell r="M104">
            <v>0</v>
          </cell>
          <cell r="N104">
            <v>0</v>
          </cell>
          <cell r="O104">
            <v>0</v>
          </cell>
          <cell r="P104"/>
          <cell r="Q104"/>
          <cell r="R104"/>
          <cell r="S104"/>
          <cell r="T104"/>
          <cell r="U104"/>
          <cell r="V104"/>
          <cell r="W104"/>
          <cell r="X104"/>
          <cell r="Y104"/>
          <cell r="Z104"/>
          <cell r="AA104"/>
        </row>
        <row r="105">
          <cell r="D105">
            <v>0</v>
          </cell>
          <cell r="E105">
            <v>0</v>
          </cell>
          <cell r="F105">
            <v>0</v>
          </cell>
          <cell r="G105">
            <v>0</v>
          </cell>
          <cell r="H105">
            <v>0</v>
          </cell>
          <cell r="I105">
            <v>0</v>
          </cell>
          <cell r="J105">
            <v>0</v>
          </cell>
          <cell r="K105">
            <v>0</v>
          </cell>
          <cell r="L105">
            <v>0</v>
          </cell>
          <cell r="M105">
            <v>0</v>
          </cell>
          <cell r="N105">
            <v>0</v>
          </cell>
          <cell r="O105">
            <v>0</v>
          </cell>
          <cell r="P105"/>
          <cell r="Q105"/>
          <cell r="R105"/>
          <cell r="S105"/>
          <cell r="T105"/>
          <cell r="U105"/>
          <cell r="V105"/>
          <cell r="W105"/>
          <cell r="X105"/>
          <cell r="Y105"/>
          <cell r="Z105"/>
          <cell r="AA105"/>
        </row>
        <row r="106">
          <cell r="D106">
            <v>3</v>
          </cell>
          <cell r="E106">
            <v>3</v>
          </cell>
          <cell r="F106">
            <v>3</v>
          </cell>
          <cell r="G106">
            <v>3</v>
          </cell>
          <cell r="H106">
            <v>3</v>
          </cell>
          <cell r="I106">
            <v>3</v>
          </cell>
          <cell r="J106">
            <v>3</v>
          </cell>
          <cell r="K106">
            <v>3</v>
          </cell>
          <cell r="L106">
            <v>3</v>
          </cell>
          <cell r="M106">
            <v>3</v>
          </cell>
          <cell r="N106">
            <v>3</v>
          </cell>
          <cell r="O106">
            <v>3</v>
          </cell>
          <cell r="P106"/>
          <cell r="Q106"/>
          <cell r="R106"/>
          <cell r="S106"/>
          <cell r="T106"/>
          <cell r="U106"/>
          <cell r="V106"/>
          <cell r="W106"/>
          <cell r="X106"/>
          <cell r="Y106"/>
          <cell r="Z106"/>
          <cell r="AA106"/>
        </row>
        <row r="107">
          <cell r="D107">
            <v>3</v>
          </cell>
          <cell r="E107">
            <v>3</v>
          </cell>
          <cell r="F107">
            <v>3</v>
          </cell>
          <cell r="G107">
            <v>3</v>
          </cell>
          <cell r="H107">
            <v>3</v>
          </cell>
          <cell r="I107">
            <v>3</v>
          </cell>
          <cell r="J107">
            <v>3</v>
          </cell>
          <cell r="K107">
            <v>3</v>
          </cell>
          <cell r="L107">
            <v>3</v>
          </cell>
          <cell r="M107">
            <v>3</v>
          </cell>
          <cell r="N107">
            <v>3</v>
          </cell>
          <cell r="O107">
            <v>3</v>
          </cell>
          <cell r="P107"/>
          <cell r="Q107"/>
          <cell r="R107"/>
          <cell r="S107"/>
          <cell r="T107"/>
          <cell r="U107"/>
          <cell r="V107"/>
          <cell r="W107"/>
          <cell r="X107"/>
          <cell r="Y107"/>
          <cell r="Z107"/>
          <cell r="AA107"/>
        </row>
        <row r="108">
          <cell r="D108">
            <v>6</v>
          </cell>
          <cell r="E108">
            <v>6</v>
          </cell>
          <cell r="F108">
            <v>6</v>
          </cell>
          <cell r="G108">
            <v>6</v>
          </cell>
          <cell r="H108">
            <v>6</v>
          </cell>
          <cell r="I108">
            <v>6</v>
          </cell>
          <cell r="J108">
            <v>6</v>
          </cell>
          <cell r="K108">
            <v>6</v>
          </cell>
          <cell r="L108">
            <v>6</v>
          </cell>
          <cell r="M108">
            <v>6</v>
          </cell>
          <cell r="N108">
            <v>6</v>
          </cell>
          <cell r="O108">
            <v>6</v>
          </cell>
          <cell r="P108">
            <v>0</v>
          </cell>
          <cell r="Q108">
            <v>0</v>
          </cell>
          <cell r="R108">
            <v>0</v>
          </cell>
          <cell r="S108">
            <v>0</v>
          </cell>
          <cell r="T108">
            <v>0</v>
          </cell>
          <cell r="U108">
            <v>0</v>
          </cell>
          <cell r="V108">
            <v>0</v>
          </cell>
          <cell r="W108">
            <v>0</v>
          </cell>
          <cell r="X108">
            <v>0</v>
          </cell>
          <cell r="Y108">
            <v>0</v>
          </cell>
          <cell r="Z108">
            <v>0</v>
          </cell>
          <cell r="AA108">
            <v>0</v>
          </cell>
        </row>
        <row r="109">
          <cell r="D109"/>
          <cell r="E109"/>
          <cell r="F109"/>
          <cell r="G109"/>
          <cell r="H109"/>
          <cell r="I109"/>
          <cell r="J109"/>
          <cell r="K109"/>
          <cell r="L109"/>
          <cell r="M109"/>
          <cell r="N109"/>
          <cell r="O109"/>
          <cell r="P109"/>
          <cell r="Q109"/>
          <cell r="R109"/>
          <cell r="S109"/>
          <cell r="T109"/>
          <cell r="U109"/>
          <cell r="V109"/>
          <cell r="W109"/>
          <cell r="X109"/>
          <cell r="Y109"/>
          <cell r="Z109"/>
          <cell r="AA109"/>
        </row>
        <row r="110">
          <cell r="D110"/>
          <cell r="E110"/>
          <cell r="F110"/>
          <cell r="G110"/>
          <cell r="H110"/>
          <cell r="I110"/>
          <cell r="J110"/>
          <cell r="K110"/>
          <cell r="L110"/>
          <cell r="M110"/>
          <cell r="N110"/>
          <cell r="O110"/>
          <cell r="P110"/>
          <cell r="Q110"/>
          <cell r="R110"/>
          <cell r="S110"/>
          <cell r="T110"/>
          <cell r="U110"/>
          <cell r="V110"/>
          <cell r="W110"/>
          <cell r="X110"/>
          <cell r="Y110"/>
          <cell r="Z110"/>
          <cell r="AA110"/>
        </row>
        <row r="111">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D112">
            <v>1</v>
          </cell>
          <cell r="E112">
            <v>1</v>
          </cell>
          <cell r="F112">
            <v>1</v>
          </cell>
          <cell r="G112">
            <v>1</v>
          </cell>
          <cell r="H112">
            <v>1</v>
          </cell>
          <cell r="I112">
            <v>1</v>
          </cell>
          <cell r="J112">
            <v>1</v>
          </cell>
          <cell r="K112">
            <v>1</v>
          </cell>
          <cell r="L112">
            <v>1</v>
          </cell>
          <cell r="M112">
            <v>1</v>
          </cell>
          <cell r="N112">
            <v>1</v>
          </cell>
          <cell r="O112">
            <v>1</v>
          </cell>
          <cell r="P112">
            <v>1</v>
          </cell>
          <cell r="Q112">
            <v>1</v>
          </cell>
          <cell r="R112">
            <v>1</v>
          </cell>
          <cell r="S112">
            <v>1</v>
          </cell>
          <cell r="T112">
            <v>1</v>
          </cell>
          <cell r="U112">
            <v>1</v>
          </cell>
          <cell r="V112">
            <v>1</v>
          </cell>
          <cell r="W112">
            <v>1</v>
          </cell>
          <cell r="X112">
            <v>1</v>
          </cell>
          <cell r="Y112">
            <v>1</v>
          </cell>
          <cell r="Z112">
            <v>1</v>
          </cell>
          <cell r="AA112">
            <v>1</v>
          </cell>
        </row>
        <row r="113">
          <cell r="D113">
            <v>2</v>
          </cell>
          <cell r="E113">
            <v>2</v>
          </cell>
          <cell r="F113">
            <v>2</v>
          </cell>
          <cell r="G113">
            <v>2</v>
          </cell>
          <cell r="H113">
            <v>2</v>
          </cell>
          <cell r="I113">
            <v>2</v>
          </cell>
          <cell r="J113">
            <v>2</v>
          </cell>
          <cell r="K113">
            <v>2</v>
          </cell>
          <cell r="L113">
            <v>2</v>
          </cell>
          <cell r="M113">
            <v>2</v>
          </cell>
          <cell r="N113">
            <v>2</v>
          </cell>
          <cell r="O113">
            <v>2</v>
          </cell>
          <cell r="P113">
            <v>2</v>
          </cell>
          <cell r="Q113">
            <v>2</v>
          </cell>
          <cell r="R113">
            <v>2</v>
          </cell>
          <cell r="S113">
            <v>2</v>
          </cell>
          <cell r="T113">
            <v>2</v>
          </cell>
          <cell r="U113">
            <v>2</v>
          </cell>
          <cell r="V113">
            <v>2</v>
          </cell>
          <cell r="W113">
            <v>2</v>
          </cell>
          <cell r="X113">
            <v>2</v>
          </cell>
          <cell r="Y113">
            <v>2</v>
          </cell>
          <cell r="Z113">
            <v>2</v>
          </cell>
          <cell r="AA113">
            <v>2</v>
          </cell>
        </row>
        <row r="114">
          <cell r="D114">
            <v>3</v>
          </cell>
          <cell r="E114">
            <v>3</v>
          </cell>
          <cell r="F114">
            <v>3</v>
          </cell>
          <cell r="G114">
            <v>3</v>
          </cell>
          <cell r="H114">
            <v>3</v>
          </cell>
          <cell r="I114">
            <v>3</v>
          </cell>
          <cell r="J114">
            <v>3</v>
          </cell>
          <cell r="K114">
            <v>3</v>
          </cell>
          <cell r="L114">
            <v>3</v>
          </cell>
          <cell r="M114">
            <v>3</v>
          </cell>
          <cell r="N114">
            <v>3</v>
          </cell>
          <cell r="O114">
            <v>3</v>
          </cell>
          <cell r="P114">
            <v>3</v>
          </cell>
          <cell r="Q114">
            <v>3</v>
          </cell>
          <cell r="R114">
            <v>3</v>
          </cell>
          <cell r="S114">
            <v>3</v>
          </cell>
          <cell r="T114">
            <v>3</v>
          </cell>
          <cell r="U114">
            <v>3</v>
          </cell>
          <cell r="V114">
            <v>3</v>
          </cell>
          <cell r="W114">
            <v>3</v>
          </cell>
          <cell r="X114">
            <v>3</v>
          </cell>
          <cell r="Y114">
            <v>3</v>
          </cell>
          <cell r="Z114">
            <v>3</v>
          </cell>
          <cell r="AA114">
            <v>3</v>
          </cell>
        </row>
        <row r="115">
          <cell r="D115"/>
          <cell r="E115"/>
          <cell r="F115"/>
          <cell r="G115"/>
          <cell r="H115"/>
          <cell r="I115"/>
          <cell r="J115"/>
          <cell r="K115"/>
          <cell r="L115"/>
          <cell r="M115"/>
          <cell r="N115"/>
          <cell r="O115"/>
          <cell r="P115"/>
          <cell r="Q115"/>
          <cell r="R115"/>
          <cell r="S115"/>
          <cell r="T115"/>
          <cell r="U115"/>
          <cell r="V115"/>
          <cell r="W115"/>
          <cell r="X115"/>
          <cell r="Y115"/>
          <cell r="Z115"/>
          <cell r="AA115"/>
        </row>
        <row r="116">
          <cell r="D116"/>
          <cell r="E116"/>
          <cell r="F116"/>
          <cell r="G116"/>
          <cell r="H116"/>
          <cell r="I116"/>
          <cell r="J116"/>
          <cell r="K116"/>
          <cell r="L116"/>
          <cell r="M116"/>
          <cell r="N116"/>
          <cell r="O116"/>
          <cell r="P116"/>
          <cell r="Q116"/>
          <cell r="R116"/>
          <cell r="S116"/>
          <cell r="T116"/>
          <cell r="U116"/>
          <cell r="V116"/>
          <cell r="W116"/>
          <cell r="X116"/>
          <cell r="Y116"/>
          <cell r="Z116"/>
          <cell r="AA116"/>
        </row>
        <row r="117">
          <cell r="D117">
            <v>0</v>
          </cell>
          <cell r="E117">
            <v>0</v>
          </cell>
          <cell r="F117">
            <v>0</v>
          </cell>
          <cell r="G117">
            <v>0</v>
          </cell>
          <cell r="H117">
            <v>0</v>
          </cell>
          <cell r="I117">
            <v>0</v>
          </cell>
          <cell r="J117">
            <v>0</v>
          </cell>
          <cell r="K117">
            <v>0</v>
          </cell>
          <cell r="L117">
            <v>0</v>
          </cell>
          <cell r="M117">
            <v>0</v>
          </cell>
          <cell r="N117">
            <v>0</v>
          </cell>
          <cell r="O117">
            <v>0</v>
          </cell>
          <cell r="P117"/>
          <cell r="Q117"/>
          <cell r="R117"/>
          <cell r="S117"/>
          <cell r="T117"/>
          <cell r="U117"/>
          <cell r="V117"/>
          <cell r="W117"/>
          <cell r="X117"/>
          <cell r="Y117"/>
          <cell r="Z117"/>
          <cell r="AA117"/>
        </row>
        <row r="118">
          <cell r="D118">
            <v>0</v>
          </cell>
          <cell r="E118">
            <v>0</v>
          </cell>
          <cell r="F118">
            <v>0</v>
          </cell>
          <cell r="G118">
            <v>0</v>
          </cell>
          <cell r="H118">
            <v>0</v>
          </cell>
          <cell r="I118">
            <v>0</v>
          </cell>
          <cell r="J118">
            <v>0</v>
          </cell>
          <cell r="K118">
            <v>0</v>
          </cell>
          <cell r="L118">
            <v>0</v>
          </cell>
          <cell r="M118">
            <v>0</v>
          </cell>
          <cell r="N118">
            <v>0</v>
          </cell>
          <cell r="O118">
            <v>0</v>
          </cell>
          <cell r="P118"/>
          <cell r="Q118"/>
          <cell r="R118"/>
          <cell r="S118"/>
          <cell r="T118"/>
          <cell r="U118"/>
          <cell r="V118"/>
          <cell r="W118"/>
          <cell r="X118"/>
          <cell r="Y118"/>
          <cell r="Z118"/>
          <cell r="AA118"/>
        </row>
        <row r="119">
          <cell r="D119">
            <v>0</v>
          </cell>
          <cell r="E119">
            <v>0</v>
          </cell>
          <cell r="F119">
            <v>0</v>
          </cell>
          <cell r="G119">
            <v>0</v>
          </cell>
          <cell r="H119">
            <v>0</v>
          </cell>
          <cell r="I119">
            <v>0</v>
          </cell>
          <cell r="J119">
            <v>0</v>
          </cell>
          <cell r="K119">
            <v>0</v>
          </cell>
          <cell r="L119">
            <v>0</v>
          </cell>
          <cell r="M119">
            <v>0</v>
          </cell>
          <cell r="N119">
            <v>0</v>
          </cell>
          <cell r="O119">
            <v>0</v>
          </cell>
          <cell r="P119"/>
          <cell r="Q119"/>
          <cell r="R119"/>
          <cell r="S119"/>
          <cell r="T119"/>
          <cell r="U119"/>
          <cell r="V119"/>
          <cell r="W119"/>
          <cell r="X119"/>
          <cell r="Y119"/>
          <cell r="Z119"/>
          <cell r="AA119"/>
        </row>
        <row r="120">
          <cell r="D120">
            <v>0</v>
          </cell>
          <cell r="E120">
            <v>0</v>
          </cell>
          <cell r="F120">
            <v>0</v>
          </cell>
          <cell r="G120">
            <v>0</v>
          </cell>
          <cell r="H120">
            <v>0</v>
          </cell>
          <cell r="I120">
            <v>0</v>
          </cell>
          <cell r="J120">
            <v>0</v>
          </cell>
          <cell r="K120">
            <v>0</v>
          </cell>
          <cell r="L120">
            <v>0</v>
          </cell>
          <cell r="M120">
            <v>0</v>
          </cell>
          <cell r="N120">
            <v>0</v>
          </cell>
          <cell r="O120">
            <v>0</v>
          </cell>
          <cell r="P120"/>
          <cell r="Q120"/>
          <cell r="R120"/>
          <cell r="S120"/>
          <cell r="T120"/>
          <cell r="U120"/>
          <cell r="V120"/>
          <cell r="W120"/>
          <cell r="X120"/>
          <cell r="Y120"/>
          <cell r="Z120"/>
          <cell r="AA120"/>
        </row>
        <row r="121">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Dashboard"/>
      <sheetName val="RC Revenue Table 2016"/>
      <sheetName val="Main Data&gt;&gt;"/>
      <sheetName val="Main Data"/>
      <sheetName val="BGT&gt;&gt;"/>
      <sheetName val="BGT Revenue"/>
      <sheetName val="BGT RC Amort"/>
      <sheetName val="BGT RC COA"/>
      <sheetName val="ACT&gt;&gt;"/>
      <sheetName val="ACT Revenue"/>
      <sheetName val="ACT RC Amort"/>
      <sheetName val="ACT RC COA"/>
      <sheetName val="BGT DB&gt;&gt;"/>
      <sheetName val="CY BGT (ppaa)"/>
      <sheetName val="NY BGT (ppaa)"/>
      <sheetName val="BGT RC NBV"/>
      <sheetName val="BGT Rate Case Calc"/>
      <sheetName val="ACT DB&gt;&gt;"/>
      <sheetName val="CY ACT (ppaa)"/>
      <sheetName val="NY ACT (ppaa)"/>
      <sheetName val="SOP"/>
      <sheetName val="ACT JDE F1202"/>
      <sheetName val="Incremental RC Rev"/>
      <sheetName val="Historical Pumped"/>
      <sheetName val="Pumped Load"/>
      <sheetName val="Outputs&gt;&gt;"/>
      <sheetName val="RC Export"/>
      <sheetName val="Revenue Variance"/>
      <sheetName val="Misc&gt;&gt;"/>
      <sheetName val="CoInfo"/>
    </sheetNames>
    <sheetDataSet>
      <sheetData sheetId="0">
        <row r="7">
          <cell r="C7" t="str">
            <v>RC Summary Tracking and Reporting</v>
          </cell>
        </row>
        <row r="9">
          <cell r="C9">
            <v>42716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 Schedule"/>
      <sheetName val="COSS&gt;&gt;"/>
      <sheetName val="wp - t-1 COSS"/>
      <sheetName val="wp - t-2 COSS"/>
      <sheetName val="wp - t-3 COSS"/>
      <sheetName val="wp - t-4 COSS"/>
      <sheetName val="wp - t-5 COSS"/>
      <sheetName val="wp - t-6 COSS Codes"/>
      <sheetName val="wp - t-7 WSCKY Summary"/>
      <sheetName val="wp - t-8 Pro Forma Proposed"/>
      <sheetName val="wp - t-9 Plant in Service COSS"/>
      <sheetName val="TB&gt;&gt;"/>
      <sheetName val="TB Hard Code"/>
      <sheetName val="TB Clean"/>
      <sheetName val="Linked TB"/>
      <sheetName val="Filing&gt;&gt;"/>
      <sheetName val="Sch.A-B.S"/>
      <sheetName val="Sch.B-I.S"/>
      <sheetName val="Sch.C-R.B"/>
      <sheetName val="Sch.D-Revenue"/>
      <sheetName val="Sch.D-2-Revenue"/>
      <sheetName val="Sch.D - Summary"/>
      <sheetName val="Sch.E-Rev Req"/>
      <sheetName val="Average Gallons"/>
      <sheetName val="xxxRate-Rev Comp"/>
      <sheetName val="wp.a-uncoll"/>
      <sheetName val="wp-b-Salary"/>
      <sheetName val="wp-c-PIS Adj"/>
      <sheetName val="wp-d-rc.exp"/>
      <sheetName val="wp-e-toi"/>
      <sheetName val="wp-f-depr new rates"/>
      <sheetName val="wp(g)-inc.tx"/>
      <sheetName val="wp.h-cap.struc"/>
      <sheetName val="wp-i-wc"/>
      <sheetName val="wp-j-Maint&amp;Rep Adj"/>
      <sheetName val="wp-k-Chemicals"/>
      <sheetName val="wp-l-Transportation Expense"/>
      <sheetName val="wp-m-Expense Reports"/>
      <sheetName val="wp-n-Outside Services"/>
      <sheetName val="wp-o-Computers"/>
      <sheetName val="wp-p-Vehicles"/>
      <sheetName val="wp-q AIAC"/>
      <sheetName val="wp-r-Check Collect Fee"/>
      <sheetName val="wp-s-Rev Bridge"/>
      <sheetName val="ERC"/>
      <sheetName val="2015 RC WSCKY - 5100087"/>
      <sheetName val="CO"/>
      <sheetName val="PF Salaries"/>
      <sheetName val="EXCLUDE&gt;&gt;"/>
      <sheetName val="Exhibit 9"/>
      <sheetName val="wp-appendix"/>
      <sheetName val="wp-f-depr"/>
      <sheetName val="Operators allocation"/>
      <sheetName val="wp b1"/>
      <sheetName val="Wp b2 - Captime"/>
      <sheetName val="w.p-b2"/>
      <sheetName val="wp b3 - CSR"/>
      <sheetName val="Wp b4 - WSC"/>
      <sheetName val="Wp b - salary"/>
      <sheetName val="wp-p2 Allocation of Vehicles"/>
      <sheetName val="wp-p2a Allocation of Trans Exp"/>
      <sheetName val="wp-p3-alloc of State computers"/>
      <sheetName val="wp-p4-alloc of WSC computers"/>
      <sheetName val="wp-p5 Recon Summary"/>
      <sheetName val="wp-p5a-restatement (audit)"/>
      <sheetName val="wp-q City of Clinton"/>
      <sheetName val="wp-q(2) salary allocation"/>
      <sheetName val="wp-q(3) Clinton salary revised"/>
      <sheetName val="wp-q(4) Clinton trans exp"/>
      <sheetName val="wp-Expense Reports"/>
      <sheetName val="Allocation Calc"/>
      <sheetName val="wp-l-gl plant additions"/>
      <sheetName val="wp-j-pf.plant"/>
      <sheetName val="wp-k-retirements"/>
      <sheetName val="Sch.E ORM "/>
      <sheetName val="wp c2"/>
      <sheetName val="wp c3"/>
      <sheetName val="wp-p-restate(audit)"/>
      <sheetName val="wp-o-restate-acq"/>
      <sheetName val="Rate Base Reallocation wp-$ "/>
      <sheetName val="Expense Reallocation Wp-$"/>
      <sheetName val="plnt category"/>
      <sheetName val="CPI"/>
    </sheetNames>
    <sheetDataSet>
      <sheetData sheetId="0"/>
      <sheetData sheetId="1">
        <row r="4">
          <cell r="G4" t="str">
            <v>Case No. 2015 - 00382</v>
          </cell>
        </row>
        <row r="9">
          <cell r="G9" t="str">
            <v>Test Year Ended 6/30/2015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705">
          <cell r="B705" t="str">
            <v>CUSTOMERS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8"/>
      <sheetName val="Sheet17"/>
      <sheetName val="Sheet2"/>
      <sheetName val="1-6"/>
      <sheetName val="1-7"/>
      <sheetName val="1-8"/>
      <sheetName val="1-9"/>
      <sheetName val="1-10"/>
      <sheetName val="1-11"/>
      <sheetName val="1-12"/>
      <sheetName val="1-13"/>
      <sheetName val="1-14"/>
      <sheetName val="1-15"/>
      <sheetName val="1-16"/>
      <sheetName val="1-17"/>
      <sheetName val="1-18"/>
      <sheetName val="1-19"/>
      <sheetName val="Sch.D&amp;E-REV (1+2)"/>
      <sheetName val="wp.a-uncoll (3)"/>
      <sheetName val="WP f Depreciation(4)"/>
      <sheetName val="wp-e-toi (5a)"/>
      <sheetName val="wp-e1-franchise tax (5b)"/>
      <sheetName val="wp-g-inc.tx (6)"/>
      <sheetName val="wp-b-salary (7a)"/>
      <sheetName val="wp b - CSR (7b)"/>
      <sheetName val="Wp b - Captime (7c)"/>
      <sheetName val="wp-b3 Calc of Health (7d)"/>
      <sheetName val="wp-d-rc.exp (8)"/>
      <sheetName val="wp-n (9)"/>
      <sheetName val="wp-l-GL additions (10)"/>
      <sheetName val="wp-i-wc (11)"/>
      <sheetName val="wp.h-cap.struc (12)"/>
      <sheetName val="w.p.q (13)"/>
      <sheetName val="Linked TB"/>
      <sheetName val="TB"/>
      <sheetName val="Sch.B-I.S"/>
      <sheetName val="Control Panel"/>
      <sheetName val="COPY ELECTRONIC TB HERE"/>
      <sheetName val="Input Schedule"/>
      <sheetName val="Naruc Acct"/>
      <sheetName val="Sch.A-B.S"/>
      <sheetName val="Sch.C-R.B"/>
      <sheetName val="Avg For Cust Notice"/>
      <sheetName val="Wsc Salaries"/>
      <sheetName val="WP c deferred Charges"/>
      <sheetName val="wp-c1-calc of def charges"/>
      <sheetName val="wp-m-penalties"/>
      <sheetName val="wp-j-pf.plant"/>
      <sheetName val="wp-c-def charges"/>
      <sheetName val="wp-n-CPI"/>
      <sheetName val="wp-appendix"/>
      <sheetName val="xxxRate-Rev Comp"/>
      <sheetName val="Consumption Data"/>
      <sheetName val="Linked TB for Cust Notice"/>
      <sheetName val="Sch.F-growth"/>
      <sheetName val="Mapping"/>
      <sheetName val="For Opening Memo"/>
      <sheetName val="Sheet1 (2)"/>
      <sheetName val="Sheet1"/>
      <sheetName val="06.30.11 ERC   "/>
      <sheetName val="Sheet14"/>
      <sheetName val="Chemicals"/>
      <sheetName val="Customer 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ow r="5">
          <cell r="C5" t="str">
            <v>Docket No. R-2011-2255159</v>
          </cell>
        </row>
      </sheetData>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ng Outputs"/>
      <sheetName val="Sheet1"/>
      <sheetName val="First Round Model"/>
      <sheetName val="Sheet2"/>
      <sheetName val="ROEs"/>
      <sheetName val="Current Providers"/>
    </sheetNames>
    <sheetDataSet>
      <sheetData sheetId="0">
        <row r="2">
          <cell r="I2">
            <v>2012</v>
          </cell>
          <cell r="J2">
            <v>2013</v>
          </cell>
          <cell r="K2">
            <v>2014</v>
          </cell>
          <cell r="L2">
            <v>2015</v>
          </cell>
          <cell r="M2">
            <v>2016</v>
          </cell>
          <cell r="N2">
            <v>2017</v>
          </cell>
          <cell r="O2">
            <v>2018</v>
          </cell>
          <cell r="P2">
            <v>2019</v>
          </cell>
          <cell r="Q2">
            <v>2020</v>
          </cell>
        </row>
        <row r="4">
          <cell r="B4" t="str">
            <v>Consolidated Cash Flow Statement</v>
          </cell>
        </row>
        <row r="5">
          <cell r="C5" t="str">
            <v>EBITDA</v>
          </cell>
          <cell r="I5">
            <v>44.320740639724562</v>
          </cell>
          <cell r="J5">
            <v>47.94754649184577</v>
          </cell>
          <cell r="K5">
            <v>54.350298171467259</v>
          </cell>
          <cell r="L5">
            <v>63.4731854780823</v>
          </cell>
          <cell r="M5">
            <v>71.056475647466172</v>
          </cell>
          <cell r="N5">
            <v>78.892472511544966</v>
          </cell>
          <cell r="O5">
            <v>83.778735306849129</v>
          </cell>
          <cell r="P5">
            <v>88.561083580239156</v>
          </cell>
          <cell r="Q5">
            <v>90.967274884021407</v>
          </cell>
        </row>
        <row r="6">
          <cell r="C6" t="str">
            <v>(-): Cash Interest Paid - UI Private Placement Notes</v>
          </cell>
          <cell r="I6">
            <v>-11.995313316865035</v>
          </cell>
          <cell r="J6">
            <v>-12.007686683134963</v>
          </cell>
          <cell r="K6">
            <v>-12.023999999999999</v>
          </cell>
          <cell r="L6">
            <v>-12.023999999999999</v>
          </cell>
          <cell r="M6">
            <v>-12.040313316865035</v>
          </cell>
          <cell r="N6">
            <v>-12.007686683134963</v>
          </cell>
          <cell r="O6">
            <v>-11.456948219178081</v>
          </cell>
          <cell r="P6">
            <v>-10.864748219178082</v>
          </cell>
          <cell r="Q6">
            <v>-10.286414538513359</v>
          </cell>
        </row>
        <row r="7">
          <cell r="C7" t="str">
            <v>(-): Cash Interest Paid - UI Add-On Notes</v>
          </cell>
          <cell r="I7">
            <v>0</v>
          </cell>
          <cell r="J7">
            <v>0</v>
          </cell>
          <cell r="K7">
            <v>-0.81678082191780821</v>
          </cell>
          <cell r="L7">
            <v>-1.25</v>
          </cell>
          <cell r="M7">
            <v>-2.0703692267385287</v>
          </cell>
          <cell r="N7">
            <v>-2.4965566284901564</v>
          </cell>
          <cell r="O7">
            <v>-2.5</v>
          </cell>
          <cell r="P7">
            <v>-3.2157534246575343</v>
          </cell>
          <cell r="Q7">
            <v>-3.7551650572647648</v>
          </cell>
        </row>
        <row r="8">
          <cell r="C8" t="str">
            <v>(-): Cash Interest Paid - UI Revolver</v>
          </cell>
          <cell r="I8">
            <v>-0.18954592334286782</v>
          </cell>
          <cell r="J8">
            <v>-0.48167645275885296</v>
          </cell>
          <cell r="K8">
            <v>-0.36146486803850186</v>
          </cell>
          <cell r="L8">
            <v>-0.78685041763078412</v>
          </cell>
          <cell r="M8">
            <v>-0.25278318276462181</v>
          </cell>
          <cell r="N8">
            <v>-0.36962605534905441</v>
          </cell>
          <cell r="O8">
            <v>-0.56197197877714244</v>
          </cell>
          <cell r="P8">
            <v>-0.33897486619477729</v>
          </cell>
          <cell r="Q8">
            <v>-0.61315598433553498</v>
          </cell>
        </row>
        <row r="9">
          <cell r="C9" t="str">
            <v>(-): Other UI Cash Interest Paid</v>
          </cell>
          <cell r="I9">
            <v>-6.8552493853256E-2</v>
          </cell>
          <cell r="J9">
            <v>-7.330308559999997E-2</v>
          </cell>
          <cell r="K9">
            <v>-7.330308559999997E-2</v>
          </cell>
          <cell r="L9">
            <v>-7.330308559999997E-2</v>
          </cell>
          <cell r="M9">
            <v>-7.330308559999997E-2</v>
          </cell>
          <cell r="N9">
            <v>-7.330308559999997E-2</v>
          </cell>
          <cell r="O9">
            <v>-7.330308559999997E-2</v>
          </cell>
          <cell r="P9">
            <v>-7.330308559999997E-2</v>
          </cell>
          <cell r="Q9">
            <v>-7.330308559999997E-2</v>
          </cell>
        </row>
        <row r="10">
          <cell r="C10" t="str">
            <v>(-): Cash Interest Paid - HSHC DDTL</v>
          </cell>
          <cell r="I10">
            <v>0</v>
          </cell>
          <cell r="J10">
            <v>0</v>
          </cell>
          <cell r="K10">
            <v>0</v>
          </cell>
          <cell r="L10">
            <v>0</v>
          </cell>
          <cell r="M10">
            <v>0</v>
          </cell>
          <cell r="N10">
            <v>0</v>
          </cell>
          <cell r="O10">
            <v>0</v>
          </cell>
          <cell r="P10">
            <v>0</v>
          </cell>
          <cell r="Q10">
            <v>0</v>
          </cell>
        </row>
        <row r="11">
          <cell r="C11" t="str">
            <v>(-): Cash Interest Paid - HSHC Term Loan</v>
          </cell>
          <cell r="I11">
            <v>-9.0353800608728285</v>
          </cell>
          <cell r="J11">
            <v>-5.3682624999999993</v>
          </cell>
          <cell r="K11">
            <v>-6.302649088996624</v>
          </cell>
          <cell r="L11">
            <v>-7.3523532838698076</v>
          </cell>
          <cell r="M11">
            <v>-8.2352555990554652</v>
          </cell>
          <cell r="N11">
            <v>-8.7685524870234222</v>
          </cell>
          <cell r="O11">
            <v>-8.7923682105017988</v>
          </cell>
          <cell r="P11">
            <v>-8.1041502568525239</v>
          </cell>
          <cell r="Q11">
            <v>-7.546393256200485</v>
          </cell>
        </row>
        <row r="12">
          <cell r="C12" t="str">
            <v>(+): Changes in Working Capital</v>
          </cell>
          <cell r="I12">
            <v>0.14517345637130791</v>
          </cell>
          <cell r="J12">
            <v>0.38946014991364097</v>
          </cell>
          <cell r="K12">
            <v>0.32889389277130932</v>
          </cell>
          <cell r="L12">
            <v>0.25664883416818168</v>
          </cell>
          <cell r="M12">
            <v>0.24700585497823421</v>
          </cell>
          <cell r="N12">
            <v>0.22849514740557311</v>
          </cell>
          <cell r="O12">
            <v>0.22266662285111022</v>
          </cell>
          <cell r="P12">
            <v>0.14790043668744698</v>
          </cell>
          <cell r="Q12">
            <v>0.2648050690596031</v>
          </cell>
        </row>
        <row r="13">
          <cell r="C13" t="str">
            <v>(-): Cash Taxes</v>
          </cell>
          <cell r="I13">
            <v>-0.22954592886950953</v>
          </cell>
          <cell r="J13">
            <v>-0.64743805357273876</v>
          </cell>
          <cell r="K13">
            <v>-0.83863973028954819</v>
          </cell>
          <cell r="L13">
            <v>-1.2927809661408132</v>
          </cell>
          <cell r="M13">
            <v>-7.7048312515535855</v>
          </cell>
          <cell r="N13">
            <v>-12.821099991921745</v>
          </cell>
          <cell r="O13">
            <v>-14.587538328875008</v>
          </cell>
          <cell r="P13">
            <v>-16.294690753497875</v>
          </cell>
          <cell r="Q13">
            <v>-17.408839450482468</v>
          </cell>
        </row>
        <row r="14">
          <cell r="C14" t="str">
            <v>(-): HSHC Overhead</v>
          </cell>
          <cell r="I14">
            <v>-0.27300000000000002</v>
          </cell>
          <cell r="J14">
            <v>0</v>
          </cell>
          <cell r="K14">
            <v>0</v>
          </cell>
          <cell r="L14">
            <v>0</v>
          </cell>
          <cell r="M14">
            <v>0</v>
          </cell>
          <cell r="N14">
            <v>0</v>
          </cell>
          <cell r="O14">
            <v>0</v>
          </cell>
          <cell r="P14">
            <v>0</v>
          </cell>
          <cell r="Q14">
            <v>0</v>
          </cell>
        </row>
        <row r="15">
          <cell r="D15" t="str">
            <v>Consolidated Cash Flow from Operations</v>
          </cell>
          <cell r="I15">
            <v>22.674576372292371</v>
          </cell>
          <cell r="J15">
            <v>29.758639866692853</v>
          </cell>
          <cell r="K15">
            <v>34.26235446939608</v>
          </cell>
          <cell r="L15">
            <v>40.950546559009076</v>
          </cell>
          <cell r="M15">
            <v>40.926625839867164</v>
          </cell>
          <cell r="N15">
            <v>42.5841427274312</v>
          </cell>
          <cell r="O15">
            <v>46.029272106768218</v>
          </cell>
          <cell r="P15">
            <v>49.817363410945816</v>
          </cell>
          <cell r="Q15">
            <v>51.548808580684401</v>
          </cell>
        </row>
        <row r="16">
          <cell r="C16" t="str">
            <v>(-): Maintenance Capex (1)</v>
          </cell>
          <cell r="I16">
            <v>-18.996056676573403</v>
          </cell>
          <cell r="J16">
            <v>-19.954711280510743</v>
          </cell>
          <cell r="K16">
            <v>-21.277514600407663</v>
          </cell>
          <cell r="L16">
            <v>-20.663971532088649</v>
          </cell>
          <cell r="M16">
            <v>-20.635403196740278</v>
          </cell>
          <cell r="N16">
            <v>-21.583984303733374</v>
          </cell>
          <cell r="O16">
            <v>-22.059672330531793</v>
          </cell>
          <cell r="P16">
            <v>-22.428795199570978</v>
          </cell>
          <cell r="Q16">
            <v>-22.800126601173737</v>
          </cell>
        </row>
        <row r="17">
          <cell r="D17" t="str">
            <v>Free Cash Flow - Pre Growth Capex</v>
          </cell>
          <cell r="I17">
            <v>3.6785196957189683</v>
          </cell>
          <cell r="J17">
            <v>9.8039285861821099</v>
          </cell>
          <cell r="K17">
            <v>12.984839868988416</v>
          </cell>
          <cell r="L17">
            <v>20.286575026920428</v>
          </cell>
          <cell r="M17">
            <v>20.291222643126886</v>
          </cell>
          <cell r="N17">
            <v>21.000158423697826</v>
          </cell>
          <cell r="O17">
            <v>23.969599776236425</v>
          </cell>
          <cell r="P17">
            <v>27.388568211374839</v>
          </cell>
          <cell r="Q17">
            <v>28.748681979510664</v>
          </cell>
        </row>
        <row r="18">
          <cell r="C18" t="str">
            <v>(-): Growth Capex (2)</v>
          </cell>
          <cell r="I18">
            <v>-11.850442430110004</v>
          </cell>
          <cell r="J18">
            <v>-28.636638394274119</v>
          </cell>
          <cell r="K18">
            <v>-27.086435074377231</v>
          </cell>
          <cell r="L18">
            <v>-28.043324910134039</v>
          </cell>
          <cell r="M18">
            <v>-27.847826665482419</v>
          </cell>
          <cell r="N18">
            <v>-6.9588010602666266</v>
          </cell>
          <cell r="O18">
            <v>-6.4831130334682072</v>
          </cell>
          <cell r="P18">
            <v>-6.1139901644290227</v>
          </cell>
          <cell r="Q18">
            <v>-5.7426587628262631</v>
          </cell>
        </row>
        <row r="19">
          <cell r="D19" t="str">
            <v>Free Cash Flow - Post Capex</v>
          </cell>
          <cell r="I19">
            <v>-8.1719227343910354</v>
          </cell>
          <cell r="J19">
            <v>-18.832709808092009</v>
          </cell>
          <cell r="K19">
            <v>-14.101595205388815</v>
          </cell>
          <cell r="L19">
            <v>-7.7567498832136117</v>
          </cell>
          <cell r="M19">
            <v>-7.5566040223555326</v>
          </cell>
          <cell r="N19">
            <v>14.041357363431199</v>
          </cell>
          <cell r="O19">
            <v>17.486486742768218</v>
          </cell>
          <cell r="P19">
            <v>21.274578046945816</v>
          </cell>
          <cell r="Q19">
            <v>23.006023216684401</v>
          </cell>
        </row>
        <row r="20">
          <cell r="C20" t="str">
            <v>(+) / (-): UI Borrowings / (Repayments)</v>
          </cell>
          <cell r="I20">
            <v>7.1719534573965156</v>
          </cell>
          <cell r="J20">
            <v>18.776337565822381</v>
          </cell>
          <cell r="K20">
            <v>14.356299169013447</v>
          </cell>
          <cell r="L20">
            <v>10.090623675295339</v>
          </cell>
          <cell r="M20">
            <v>10.625669019114101</v>
          </cell>
          <cell r="N20">
            <v>-8.892808889799678</v>
          </cell>
          <cell r="O20">
            <v>2.2773959303126396</v>
          </cell>
          <cell r="P20">
            <v>6.9423748593214079</v>
          </cell>
          <cell r="Q20">
            <v>1.4008070306729188</v>
          </cell>
        </row>
        <row r="21">
          <cell r="C21" t="str">
            <v>(+) / (-): HSHC DDTL Borrowings / (Repayments)</v>
          </cell>
          <cell r="I21">
            <v>0</v>
          </cell>
          <cell r="J21">
            <v>0</v>
          </cell>
          <cell r="K21">
            <v>0</v>
          </cell>
          <cell r="L21">
            <v>0</v>
          </cell>
          <cell r="M21">
            <v>0</v>
          </cell>
          <cell r="N21">
            <v>0</v>
          </cell>
          <cell r="O21">
            <v>0</v>
          </cell>
          <cell r="P21">
            <v>0</v>
          </cell>
          <cell r="Q21">
            <v>0</v>
          </cell>
        </row>
        <row r="22">
          <cell r="C22" t="str">
            <v>(+) / (-): HSHC Term Loan Borrowings / (Repayments)</v>
          </cell>
          <cell r="I22">
            <v>-11.688325363826516</v>
          </cell>
          <cell r="J22">
            <v>0</v>
          </cell>
          <cell r="K22">
            <v>-9.9165860677503589E-2</v>
          </cell>
          <cell r="L22">
            <v>-1.1669368960408741</v>
          </cell>
          <cell r="M22">
            <v>-1.5345324983793054</v>
          </cell>
          <cell r="N22">
            <v>-2.5742742368157603</v>
          </cell>
          <cell r="O22">
            <v>-9.8819413365404198</v>
          </cell>
          <cell r="P22">
            <v>-14.108476453133612</v>
          </cell>
          <cell r="Q22">
            <v>-12.203415126311814</v>
          </cell>
        </row>
        <row r="23">
          <cell r="C23" t="str">
            <v>(+) / (-): Equity Infusion / (Dividend)</v>
          </cell>
          <cell r="I23">
            <v>6.6823651786161893</v>
          </cell>
          <cell r="J23">
            <v>-4.8433479449272454E-15</v>
          </cell>
          <cell r="K23">
            <v>-9.9165860677491766E-2</v>
          </cell>
          <cell r="L23">
            <v>-1.1669368960408706</v>
          </cell>
          <cell r="M23">
            <v>-1.5345324983792992</v>
          </cell>
          <cell r="N23">
            <v>-2.5742742368157479</v>
          </cell>
          <cell r="O23">
            <v>-9.8819413365404376</v>
          </cell>
          <cell r="P23">
            <v>-14.108476453133612</v>
          </cell>
          <cell r="Q23">
            <v>-12.203415120999857</v>
          </cell>
        </row>
        <row r="24">
          <cell r="D24" t="str">
            <v>Net Cash Flow</v>
          </cell>
          <cell r="I24">
            <v>-6.0059294622048469</v>
          </cell>
          <cell r="J24">
            <v>-5.6372242269632847E-2</v>
          </cell>
          <cell r="K24">
            <v>5.63722422696364E-2</v>
          </cell>
          <cell r="L24">
            <v>-1.7763568394002505E-14</v>
          </cell>
          <cell r="M24">
            <v>-3.6415315207705135E-14</v>
          </cell>
          <cell r="N24">
            <v>1.3322676295501878E-14</v>
          </cell>
          <cell r="O24">
            <v>0</v>
          </cell>
          <cell r="P24">
            <v>0</v>
          </cell>
          <cell r="Q24">
            <v>4.5648818058907636E-11</v>
          </cell>
        </row>
        <row r="25">
          <cell r="C25" t="str">
            <v>Beginning Cash</v>
          </cell>
          <cell r="I25">
            <v>9.0059294622048185</v>
          </cell>
          <cell r="J25">
            <v>9.9999999999999751</v>
          </cell>
          <cell r="K25">
            <v>9.94362775773034</v>
          </cell>
          <cell r="L25">
            <v>9.9999999999999751</v>
          </cell>
          <cell r="M25">
            <v>9.9999999999999591</v>
          </cell>
          <cell r="N25">
            <v>9.9999999999999183</v>
          </cell>
          <cell r="O25">
            <v>9.9999999999999183</v>
          </cell>
          <cell r="P25">
            <v>9.9999999999999183</v>
          </cell>
          <cell r="Q25">
            <v>9.9999999999999183</v>
          </cell>
        </row>
        <row r="26">
          <cell r="C26" t="str">
            <v>Ending Cash</v>
          </cell>
          <cell r="I26">
            <v>2.9999999999999716</v>
          </cell>
          <cell r="J26">
            <v>9.9436277577303418</v>
          </cell>
          <cell r="K26">
            <v>9.9999999999999769</v>
          </cell>
          <cell r="L26">
            <v>9.9999999999999574</v>
          </cell>
          <cell r="M26">
            <v>9.9999999999999218</v>
          </cell>
          <cell r="N26">
            <v>9.9999999999999325</v>
          </cell>
          <cell r="O26">
            <v>9.9999999999999183</v>
          </cell>
          <cell r="P26">
            <v>9.9999999999999183</v>
          </cell>
          <cell r="Q26">
            <v>10.000000000045567</v>
          </cell>
        </row>
        <row r="28">
          <cell r="B28" t="str">
            <v>Consolidated Capital Structure</v>
          </cell>
        </row>
        <row r="29">
          <cell r="C29" t="str">
            <v>UI Private Placement Notes</v>
          </cell>
          <cell r="I29">
            <v>180</v>
          </cell>
          <cell r="J29">
            <v>180</v>
          </cell>
          <cell r="K29">
            <v>180</v>
          </cell>
          <cell r="L29">
            <v>180</v>
          </cell>
          <cell r="M29">
            <v>180</v>
          </cell>
          <cell r="N29">
            <v>171</v>
          </cell>
          <cell r="O29">
            <v>162</v>
          </cell>
          <cell r="P29">
            <v>153</v>
          </cell>
          <cell r="Q29">
            <v>144</v>
          </cell>
        </row>
        <row r="30">
          <cell r="C30" t="str">
            <v>UI Add-On Notes</v>
          </cell>
          <cell r="I30">
            <v>0</v>
          </cell>
          <cell r="J30">
            <v>0</v>
          </cell>
          <cell r="K30">
            <v>25</v>
          </cell>
          <cell r="L30">
            <v>25</v>
          </cell>
          <cell r="M30">
            <v>50</v>
          </cell>
          <cell r="N30">
            <v>50</v>
          </cell>
          <cell r="O30">
            <v>50</v>
          </cell>
          <cell r="P30">
            <v>75</v>
          </cell>
          <cell r="Q30">
            <v>75</v>
          </cell>
        </row>
        <row r="31">
          <cell r="C31" t="str">
            <v>UI Revolver</v>
          </cell>
          <cell r="I31">
            <v>7.1719534573965156</v>
          </cell>
          <cell r="J31">
            <v>25.948291023218896</v>
          </cell>
          <cell r="K31">
            <v>15.304590192232341</v>
          </cell>
          <cell r="L31">
            <v>25.395213867527687</v>
          </cell>
          <cell r="M31">
            <v>11.020882886641788</v>
          </cell>
          <cell r="N31">
            <v>11.12807399684211</v>
          </cell>
          <cell r="O31">
            <v>22.405469927154744</v>
          </cell>
          <cell r="P31">
            <v>13.34784478647615</v>
          </cell>
          <cell r="Q31">
            <v>23.748651817149067</v>
          </cell>
        </row>
        <row r="32">
          <cell r="D32" t="str">
            <v>Total UI Debt</v>
          </cell>
          <cell r="I32">
            <v>187.17195345739651</v>
          </cell>
          <cell r="J32">
            <v>205.9482910232189</v>
          </cell>
          <cell r="K32">
            <v>220.30459019223235</v>
          </cell>
          <cell r="L32">
            <v>230.39521386752767</v>
          </cell>
          <cell r="M32">
            <v>241.0208828866418</v>
          </cell>
          <cell r="N32">
            <v>232.12807399684212</v>
          </cell>
          <cell r="O32">
            <v>234.40546992715474</v>
          </cell>
          <cell r="P32">
            <v>241.34784478647614</v>
          </cell>
          <cell r="Q32">
            <v>242.74865181714907</v>
          </cell>
        </row>
        <row r="33">
          <cell r="C33" t="str">
            <v>HSHC TL</v>
          </cell>
          <cell r="I33">
            <v>120</v>
          </cell>
          <cell r="J33">
            <v>150</v>
          </cell>
          <cell r="K33">
            <v>149.90083413932248</v>
          </cell>
          <cell r="L33">
            <v>148.73389724328163</v>
          </cell>
          <cell r="M33">
            <v>147.19936474490234</v>
          </cell>
          <cell r="N33">
            <v>144.62509050808654</v>
          </cell>
          <cell r="O33">
            <v>134.74314917154612</v>
          </cell>
          <cell r="P33">
            <v>120.63467271841253</v>
          </cell>
          <cell r="Q33">
            <v>108.43125760888188</v>
          </cell>
        </row>
        <row r="34">
          <cell r="C34" t="str">
            <v>HSHC DDTL</v>
          </cell>
          <cell r="I34">
            <v>0</v>
          </cell>
          <cell r="J34">
            <v>0</v>
          </cell>
          <cell r="K34">
            <v>0</v>
          </cell>
          <cell r="L34">
            <v>0</v>
          </cell>
          <cell r="M34">
            <v>0</v>
          </cell>
          <cell r="N34">
            <v>0</v>
          </cell>
          <cell r="O34">
            <v>0</v>
          </cell>
          <cell r="P34">
            <v>0</v>
          </cell>
          <cell r="Q34">
            <v>0</v>
          </cell>
        </row>
        <row r="35">
          <cell r="D35" t="str">
            <v>Total HSHC Debt</v>
          </cell>
          <cell r="I35">
            <v>120</v>
          </cell>
          <cell r="J35">
            <v>150</v>
          </cell>
          <cell r="K35">
            <v>149.90083413932248</v>
          </cell>
          <cell r="L35">
            <v>148.73389724328163</v>
          </cell>
          <cell r="M35">
            <v>147.19936474490234</v>
          </cell>
          <cell r="N35">
            <v>144.62509050808654</v>
          </cell>
          <cell r="O35">
            <v>134.74314917154612</v>
          </cell>
          <cell r="P35">
            <v>120.63467271841253</v>
          </cell>
          <cell r="Q35">
            <v>108.43125760888188</v>
          </cell>
        </row>
        <row r="36">
          <cell r="D36" t="str">
            <v>Total Consolidated Debt</v>
          </cell>
          <cell r="I36">
            <v>307.17195345739651</v>
          </cell>
          <cell r="J36">
            <v>355.94829102321887</v>
          </cell>
          <cell r="K36">
            <v>370.20542433155481</v>
          </cell>
          <cell r="L36">
            <v>379.12911111080928</v>
          </cell>
          <cell r="M36">
            <v>388.22024763154411</v>
          </cell>
          <cell r="N36">
            <v>376.75316450492869</v>
          </cell>
          <cell r="O36">
            <v>369.14861909870086</v>
          </cell>
          <cell r="P36">
            <v>361.98251750488868</v>
          </cell>
          <cell r="Q36">
            <v>351.17990942603092</v>
          </cell>
        </row>
        <row r="37">
          <cell r="C37" t="str">
            <v>Consolidated Book Equity</v>
          </cell>
          <cell r="I37">
            <v>118.22312946743081</v>
          </cell>
          <cell r="J37">
            <v>127.63145303769078</v>
          </cell>
          <cell r="K37">
            <v>138.87889785759975</v>
          </cell>
          <cell r="L37">
            <v>154.27073343983403</v>
          </cell>
          <cell r="M37">
            <v>178.44300296529175</v>
          </cell>
          <cell r="N37">
            <v>210.70962121332374</v>
          </cell>
          <cell r="O37">
            <v>253.09341266393011</v>
          </cell>
          <cell r="P37">
            <v>301.98995118875484</v>
          </cell>
          <cell r="Q37">
            <v>350.30849704437418</v>
          </cell>
        </row>
        <row r="38">
          <cell r="D38" t="str">
            <v>Total Consolidated Capitalization</v>
          </cell>
          <cell r="I38">
            <v>425.39508292482731</v>
          </cell>
          <cell r="J38">
            <v>483.57974406090966</v>
          </cell>
          <cell r="K38">
            <v>509.08432218915459</v>
          </cell>
          <cell r="L38">
            <v>533.39984455064337</v>
          </cell>
          <cell r="M38">
            <v>566.66325059683584</v>
          </cell>
          <cell r="N38">
            <v>587.46278571825246</v>
          </cell>
          <cell r="O38">
            <v>622.24203176263097</v>
          </cell>
          <cell r="P38">
            <v>663.97246869364358</v>
          </cell>
          <cell r="Q38">
            <v>701.48840647040515</v>
          </cell>
        </row>
        <row r="40">
          <cell r="B40" t="str">
            <v>Consolidated Credit Metrics</v>
          </cell>
          <cell r="S40" t="str">
            <v>Min</v>
          </cell>
          <cell r="T40" t="str">
            <v>Max</v>
          </cell>
        </row>
        <row r="41">
          <cell r="C41" t="str">
            <v>Debt / Capitalization</v>
          </cell>
          <cell r="I41">
            <v>72.208628117048008</v>
          </cell>
          <cell r="J41">
            <v>73.606948056613618</v>
          </cell>
          <cell r="K41">
            <v>72.719863526655971</v>
          </cell>
          <cell r="L41">
            <v>71.077844319621491</v>
          </cell>
          <cell r="M41">
            <v>68.509868466439755</v>
          </cell>
          <cell r="N41">
            <v>64.132260572777753</v>
          </cell>
          <cell r="O41">
            <v>59.325567906913982</v>
          </cell>
          <cell r="P41">
            <v>54.517699840338885</v>
          </cell>
          <cell r="Q41">
            <v>50.062111673808076</v>
          </cell>
          <cell r="S41">
            <v>50.062111673808076</v>
          </cell>
          <cell r="T41">
            <v>73.606948056613618</v>
          </cell>
        </row>
        <row r="42">
          <cell r="C42" t="str">
            <v>FFO Interest Coverage</v>
          </cell>
          <cell r="I42">
            <v>2.0582753184369209</v>
          </cell>
          <cell r="J42">
            <v>2.637906221866487</v>
          </cell>
          <cell r="K42">
            <v>2.7332269707041106</v>
          </cell>
          <cell r="L42">
            <v>2.893928041819783</v>
          </cell>
          <cell r="M42">
            <v>2.7942650046331807</v>
          </cell>
          <cell r="N42">
            <v>2.7859731333494002</v>
          </cell>
          <cell r="O42">
            <v>2.9588371041486203</v>
          </cell>
          <cell r="P42">
            <v>3.1980624491251746</v>
          </cell>
          <cell r="Q42">
            <v>3.3023708838639472</v>
          </cell>
          <cell r="S42">
            <v>2.637906221866487</v>
          </cell>
          <cell r="T42">
            <v>3.3023708838639472</v>
          </cell>
        </row>
        <row r="43">
          <cell r="C43" t="str">
            <v>(FFO - Dividends) / Capex</v>
          </cell>
          <cell r="I43">
            <v>0.94700432595308814</v>
          </cell>
          <cell r="J43">
            <v>0.60441168877471063</v>
          </cell>
          <cell r="K43">
            <v>0.69957674969600714</v>
          </cell>
          <cell r="L43">
            <v>0.81152032069132574</v>
          </cell>
          <cell r="M43">
            <v>0.80739438353736437</v>
          </cell>
          <cell r="N43">
            <v>1.3937453137767244</v>
          </cell>
          <cell r="O43">
            <v>1.2586250321836907</v>
          </cell>
          <cell r="P43">
            <v>1.2458835417645178</v>
          </cell>
          <cell r="Q43">
            <v>1.3691932266679163</v>
          </cell>
          <cell r="S43">
            <v>0.60441168877471063</v>
          </cell>
          <cell r="T43">
            <v>1.3937453137767244</v>
          </cell>
        </row>
        <row r="44">
          <cell r="C44" t="str">
            <v>FFO / Net Debt</v>
          </cell>
          <cell r="I44">
            <v>7.5559926694680604</v>
          </cell>
          <cell r="J44">
            <v>8.4894709639736465</v>
          </cell>
          <cell r="K44">
            <v>9.4191115736778261</v>
          </cell>
          <cell r="L44">
            <v>11.02429922212907</v>
          </cell>
          <cell r="M44">
            <v>10.755537346196848</v>
          </cell>
          <cell r="N44">
            <v>11.548815846538227</v>
          </cell>
          <cell r="O44">
            <v>12.75422013284383</v>
          </cell>
          <cell r="P44">
            <v>14.111343746942918</v>
          </cell>
          <cell r="Q44">
            <v>15.031366764209588</v>
          </cell>
          <cell r="S44">
            <v>8.4894709639736465</v>
          </cell>
          <cell r="T44">
            <v>15.031366764209588</v>
          </cell>
        </row>
        <row r="45">
          <cell r="C45" t="str">
            <v>Debt / EBITDA</v>
          </cell>
          <cell r="I45">
            <v>6.9736142875027003</v>
          </cell>
          <cell r="J45">
            <v>7.4237018797980294</v>
          </cell>
          <cell r="K45">
            <v>6.8114699787590993</v>
          </cell>
          <cell r="L45">
            <v>5.97305946212082</v>
          </cell>
          <cell r="M45">
            <v>5.4635449351249639</v>
          </cell>
          <cell r="N45">
            <v>4.7755274047190674</v>
          </cell>
          <cell r="O45">
            <v>4.4062328912778659</v>
          </cell>
          <cell r="P45">
            <v>4.0873767897941429</v>
          </cell>
          <cell r="Q45">
            <v>3.8605081868591449</v>
          </cell>
          <cell r="S45">
            <v>3.8605081868591449</v>
          </cell>
          <cell r="T45">
            <v>7.4237018797980294</v>
          </cell>
        </row>
        <row r="46">
          <cell r="C46" t="str">
            <v>EBITDA / Interest</v>
          </cell>
          <cell r="I46">
            <v>2.0690577964225492</v>
          </cell>
          <cell r="J46">
            <v>2.6740135570541317</v>
          </cell>
          <cell r="K46">
            <v>2.776062360155759</v>
          </cell>
          <cell r="L46">
            <v>2.9540951494352901</v>
          </cell>
          <cell r="M46">
            <v>3.1341037023988432</v>
          </cell>
          <cell r="N46">
            <v>3.3265891180842653</v>
          </cell>
          <cell r="O46">
            <v>3.5826469463082442</v>
          </cell>
          <cell r="P46">
            <v>3.9191644244763721</v>
          </cell>
          <cell r="Q46">
            <v>4.0839324299231858</v>
          </cell>
          <cell r="S46">
            <v>2.6740135570541317</v>
          </cell>
          <cell r="T46">
            <v>4.0839324299231858</v>
          </cell>
        </row>
        <row r="47">
          <cell r="C47" t="str">
            <v>(EBITDA - Maintenance Capex) / Interest</v>
          </cell>
          <cell r="I47">
            <v>1.1895782629231961</v>
          </cell>
          <cell r="J47">
            <v>1.5611480947877507</v>
          </cell>
          <cell r="K47">
            <v>1.6892659784044333</v>
          </cell>
          <cell r="L47">
            <v>1.9923766282797597</v>
          </cell>
          <cell r="M47">
            <v>2.2239334051797348</v>
          </cell>
          <cell r="N47">
            <v>2.4164763402245804</v>
          </cell>
          <cell r="O47">
            <v>2.6393047315794536</v>
          </cell>
          <cell r="P47">
            <v>2.9266050216729624</v>
          </cell>
          <cell r="Q47">
            <v>3.0603316179652209</v>
          </cell>
          <cell r="S47">
            <v>1.5611480947877507</v>
          </cell>
          <cell r="T47">
            <v>3.0603316179652209</v>
          </cell>
        </row>
        <row r="49">
          <cell r="B49" t="str">
            <v>(1) Defined as regulatory depreciation.</v>
          </cell>
        </row>
        <row r="50">
          <cell r="B50" t="str">
            <v>(2) Net of contributions in aid of construction of approximately $1.5mm per annum.</v>
          </cell>
        </row>
        <row r="52">
          <cell r="I52">
            <v>2012</v>
          </cell>
          <cell r="J52">
            <v>2013</v>
          </cell>
          <cell r="K52">
            <v>2014</v>
          </cell>
          <cell r="L52">
            <v>2015</v>
          </cell>
          <cell r="M52">
            <v>2016</v>
          </cell>
          <cell r="N52">
            <v>2017</v>
          </cell>
          <cell r="O52">
            <v>2018</v>
          </cell>
          <cell r="P52">
            <v>2019</v>
          </cell>
          <cell r="Q52">
            <v>2020</v>
          </cell>
        </row>
        <row r="54">
          <cell r="B54" t="str">
            <v>Consolidated Stats</v>
          </cell>
        </row>
        <row r="55">
          <cell r="C55" t="str">
            <v>EBITDA</v>
          </cell>
          <cell r="I55">
            <v>44.047740639724559</v>
          </cell>
          <cell r="J55">
            <v>47.94754649184577</v>
          </cell>
          <cell r="K55">
            <v>54.350298171467259</v>
          </cell>
          <cell r="L55">
            <v>63.4731854780823</v>
          </cell>
          <cell r="M55">
            <v>71.056475647466172</v>
          </cell>
          <cell r="N55">
            <v>78.892472511544966</v>
          </cell>
          <cell r="O55">
            <v>83.778735306849129</v>
          </cell>
          <cell r="P55">
            <v>88.561083580239156</v>
          </cell>
          <cell r="Q55">
            <v>90.967274884021407</v>
          </cell>
        </row>
        <row r="56">
          <cell r="C56" t="str">
            <v>FFO</v>
          </cell>
          <cell r="I56">
            <v>22.529402915921064</v>
          </cell>
          <cell r="J56">
            <v>29.369179716779211</v>
          </cell>
          <cell r="K56">
            <v>33.933460576624768</v>
          </cell>
          <cell r="L56">
            <v>40.693897724840895</v>
          </cell>
          <cell r="M56">
            <v>40.67961998488893</v>
          </cell>
          <cell r="N56">
            <v>42.355647580025625</v>
          </cell>
          <cell r="O56">
            <v>45.80660548391711</v>
          </cell>
          <cell r="P56">
            <v>49.669462974258373</v>
          </cell>
          <cell r="Q56">
            <v>51.284003511624796</v>
          </cell>
        </row>
        <row r="57">
          <cell r="C57" t="str">
            <v>Capex</v>
          </cell>
          <cell r="I57">
            <v>30.846499106683407</v>
          </cell>
          <cell r="J57">
            <v>48.591349674784865</v>
          </cell>
          <cell r="K57">
            <v>48.363949674784891</v>
          </cell>
          <cell r="L57">
            <v>48.707296442222685</v>
          </cell>
          <cell r="M57">
            <v>48.4832298622227</v>
          </cell>
          <cell r="N57">
            <v>28.542785364</v>
          </cell>
          <cell r="O57">
            <v>28.542785364</v>
          </cell>
          <cell r="P57">
            <v>28.542785364</v>
          </cell>
          <cell r="Q57">
            <v>28.542785364</v>
          </cell>
        </row>
        <row r="58">
          <cell r="C58" t="str">
            <v>Rate Base</v>
          </cell>
          <cell r="I58">
            <v>343.22909571131885</v>
          </cell>
          <cell r="J58">
            <v>375.33616657735809</v>
          </cell>
          <cell r="K58">
            <v>405.94595358789701</v>
          </cell>
          <cell r="L58">
            <v>437.43052701086663</v>
          </cell>
          <cell r="M58">
            <v>468.77865534184866</v>
          </cell>
          <cell r="N58">
            <v>479.28270692295723</v>
          </cell>
          <cell r="O58">
            <v>489.14916735673557</v>
          </cell>
          <cell r="P58">
            <v>498.46942567812209</v>
          </cell>
          <cell r="Q58">
            <v>507.37257431654547</v>
          </cell>
        </row>
        <row r="59">
          <cell r="C59" t="str">
            <v>Consolidated Equity</v>
          </cell>
          <cell r="I59">
            <v>118.22312946743081</v>
          </cell>
          <cell r="J59">
            <v>127.63145303769078</v>
          </cell>
          <cell r="K59">
            <v>138.87889785759975</v>
          </cell>
          <cell r="L59">
            <v>154.27073343983403</v>
          </cell>
          <cell r="M59">
            <v>178.44300296529175</v>
          </cell>
          <cell r="N59">
            <v>210.70962121332374</v>
          </cell>
          <cell r="O59">
            <v>253.09341266393011</v>
          </cell>
          <cell r="P59">
            <v>301.98995118875484</v>
          </cell>
          <cell r="Q59">
            <v>350.30849704437418</v>
          </cell>
        </row>
        <row r="61">
          <cell r="B61" t="str">
            <v>HoldCo Sources &amp; Uses</v>
          </cell>
        </row>
        <row r="62">
          <cell r="C62" t="str">
            <v>HoldCo Sources</v>
          </cell>
        </row>
        <row r="63">
          <cell r="C63" t="str">
            <v>After-tax dividends from UI</v>
          </cell>
          <cell r="I63">
            <v>9.4661139378580117</v>
          </cell>
          <cell r="J63">
            <v>3.5527136788005009E-15</v>
          </cell>
          <cell r="K63">
            <v>-1.0658141036401503E-14</v>
          </cell>
          <cell r="L63">
            <v>-3.5527136788005009E-15</v>
          </cell>
          <cell r="M63">
            <v>5.4897840267560456</v>
          </cell>
          <cell r="N63">
            <v>10.513324256242178</v>
          </cell>
          <cell r="O63">
            <v>25.143229391630065</v>
          </cell>
          <cell r="P63">
            <v>33.175234116414728</v>
          </cell>
          <cell r="Q63">
            <v>29.023864569910153</v>
          </cell>
        </row>
        <row r="64">
          <cell r="C64" t="str">
            <v>(+): UI's cash tax liability</v>
          </cell>
          <cell r="I64">
            <v>5.0777722370946536</v>
          </cell>
          <cell r="J64">
            <v>5.9593283113031044</v>
          </cell>
          <cell r="K64">
            <v>7.3959927829108141</v>
          </cell>
          <cell r="L64">
            <v>10.979008042092371</v>
          </cell>
          <cell r="M64">
            <v>13.51936782061161</v>
          </cell>
          <cell r="N64">
            <v>16.224876696334498</v>
          </cell>
          <cell r="O64">
            <v>18.000559820827597</v>
          </cell>
          <cell r="P64">
            <v>19.440559800202887</v>
          </cell>
          <cell r="Q64">
            <v>20.338198384130127</v>
          </cell>
        </row>
        <row r="65">
          <cell r="C65" t="str">
            <v>(+): DDTL Draw</v>
          </cell>
          <cell r="I65">
            <v>0</v>
          </cell>
          <cell r="J65">
            <v>0</v>
          </cell>
          <cell r="K65">
            <v>0</v>
          </cell>
          <cell r="L65">
            <v>0</v>
          </cell>
          <cell r="M65">
            <v>0</v>
          </cell>
          <cell r="N65">
            <v>0</v>
          </cell>
          <cell r="O65">
            <v>0</v>
          </cell>
          <cell r="P65">
            <v>0</v>
          </cell>
          <cell r="Q65">
            <v>0</v>
          </cell>
        </row>
        <row r="66">
          <cell r="C66" t="str">
            <v>(+): HoldCo Reserve Account Draw [A]</v>
          </cell>
          <cell r="I66">
            <v>0</v>
          </cell>
          <cell r="J66">
            <v>5.6372242269634623E-2</v>
          </cell>
          <cell r="K66">
            <v>0</v>
          </cell>
          <cell r="L66">
            <v>0</v>
          </cell>
          <cell r="M66">
            <v>9.0949470177292826E-16</v>
          </cell>
          <cell r="N66">
            <v>0</v>
          </cell>
          <cell r="O66">
            <v>0</v>
          </cell>
          <cell r="P66">
            <v>2.2737367544323206E-16</v>
          </cell>
          <cell r="Q66">
            <v>1.0686562745831907E-14</v>
          </cell>
        </row>
        <row r="67">
          <cell r="D67" t="str">
            <v>Total Sources</v>
          </cell>
          <cell r="I67">
            <v>14.543886174952664</v>
          </cell>
          <cell r="J67">
            <v>6.0157005535727421</v>
          </cell>
          <cell r="K67">
            <v>7.3959927829108034</v>
          </cell>
          <cell r="L67">
            <v>10.979008042092367</v>
          </cell>
          <cell r="M67">
            <v>19.009151847367654</v>
          </cell>
          <cell r="N67">
            <v>26.738200952576676</v>
          </cell>
          <cell r="O67">
            <v>43.143789212457662</v>
          </cell>
          <cell r="P67">
            <v>52.615793916617619</v>
          </cell>
          <cell r="Q67">
            <v>49.362062954040297</v>
          </cell>
        </row>
        <row r="69">
          <cell r="C69" t="str">
            <v>HoldCo Uses - Pre Debt Service</v>
          </cell>
        </row>
        <row r="70">
          <cell r="C70" t="str">
            <v>HoldCo Overhead</v>
          </cell>
          <cell r="I70">
            <v>-0.27300000000000002</v>
          </cell>
          <cell r="J70">
            <v>0</v>
          </cell>
          <cell r="K70">
            <v>0</v>
          </cell>
          <cell r="L70">
            <v>0</v>
          </cell>
          <cell r="M70">
            <v>0</v>
          </cell>
          <cell r="N70">
            <v>0</v>
          </cell>
          <cell r="O70">
            <v>0</v>
          </cell>
          <cell r="P70">
            <v>0</v>
          </cell>
          <cell r="Q70">
            <v>0</v>
          </cell>
        </row>
        <row r="71">
          <cell r="C71" t="str">
            <v>(+): HoldCo Tax Payments</v>
          </cell>
          <cell r="I71">
            <v>-0.22954592886950953</v>
          </cell>
          <cell r="J71">
            <v>-0.64743805357273876</v>
          </cell>
          <cell r="K71">
            <v>-0.83863973028954819</v>
          </cell>
          <cell r="L71">
            <v>-1.2927809661408132</v>
          </cell>
          <cell r="M71">
            <v>-7.7048312515535855</v>
          </cell>
          <cell r="N71">
            <v>-12.821099991921745</v>
          </cell>
          <cell r="O71">
            <v>-14.587538328875008</v>
          </cell>
          <cell r="P71">
            <v>-16.294690753497875</v>
          </cell>
          <cell r="Q71">
            <v>-17.408839450482468</v>
          </cell>
        </row>
        <row r="72">
          <cell r="C72" t="str">
            <v>(+): HoldCo Reserve Account Repayment</v>
          </cell>
          <cell r="I72">
            <v>0</v>
          </cell>
          <cell r="J72">
            <v>0</v>
          </cell>
          <cell r="K72">
            <v>-5.6372242269635532E-2</v>
          </cell>
          <cell r="L72">
            <v>-9.0949470177292826E-16</v>
          </cell>
          <cell r="M72">
            <v>0</v>
          </cell>
          <cell r="N72">
            <v>-9.0949470177292826E-16</v>
          </cell>
          <cell r="O72">
            <v>0</v>
          </cell>
          <cell r="P72">
            <v>0</v>
          </cell>
          <cell r="Q72">
            <v>0</v>
          </cell>
        </row>
        <row r="73">
          <cell r="D73" t="str">
            <v>Total Uses - Pre Debt Service</v>
          </cell>
          <cell r="I73">
            <v>-0.50254592886950955</v>
          </cell>
          <cell r="J73">
            <v>-0.64743805357273876</v>
          </cell>
          <cell r="K73">
            <v>-0.89501197255918374</v>
          </cell>
          <cell r="L73">
            <v>-1.2927809661408141</v>
          </cell>
          <cell r="M73">
            <v>-7.7048312515535855</v>
          </cell>
          <cell r="N73">
            <v>-12.821099991921747</v>
          </cell>
          <cell r="O73">
            <v>-14.587538328875008</v>
          </cell>
          <cell r="P73">
            <v>-16.294690753497875</v>
          </cell>
          <cell r="Q73">
            <v>-17.408839450482468</v>
          </cell>
        </row>
        <row r="75">
          <cell r="C75" t="str">
            <v>Cash Flow Available for Debt Service [B]</v>
          </cell>
          <cell r="I75">
            <v>14.041340246083156</v>
          </cell>
          <cell r="J75">
            <v>5.3682625000000037</v>
          </cell>
          <cell r="K75">
            <v>6.5009808103516198</v>
          </cell>
          <cell r="L75">
            <v>9.6862270759515532</v>
          </cell>
          <cell r="M75">
            <v>11.304320595814069</v>
          </cell>
          <cell r="N75">
            <v>13.917100960654929</v>
          </cell>
          <cell r="O75">
            <v>28.556250883582656</v>
          </cell>
          <cell r="P75">
            <v>36.321103163119744</v>
          </cell>
          <cell r="Q75">
            <v>31.95322350355783</v>
          </cell>
        </row>
        <row r="76">
          <cell r="C76" t="str">
            <v>(-): HoldCo Debt Service [C]</v>
          </cell>
          <cell r="I76">
            <v>-9.0353800608728285</v>
          </cell>
          <cell r="J76">
            <v>-5.3682624999999993</v>
          </cell>
          <cell r="K76">
            <v>-6.302649088996624</v>
          </cell>
          <cell r="L76">
            <v>-7.3523532838698076</v>
          </cell>
          <cell r="M76">
            <v>-8.2352555990554652</v>
          </cell>
          <cell r="N76">
            <v>-8.7685524870234222</v>
          </cell>
          <cell r="O76">
            <v>-8.7923682105017988</v>
          </cell>
          <cell r="P76">
            <v>-8.1041502568525239</v>
          </cell>
          <cell r="Q76">
            <v>-7.546393256200485</v>
          </cell>
        </row>
        <row r="77">
          <cell r="D77" t="str">
            <v>Cash Available for Sweep</v>
          </cell>
          <cell r="I77">
            <v>5.005960185210327</v>
          </cell>
          <cell r="J77">
            <v>0</v>
          </cell>
          <cell r="K77">
            <v>0.19833172135499577</v>
          </cell>
          <cell r="L77">
            <v>2.3338737920817456</v>
          </cell>
          <cell r="M77">
            <v>3.0690649967586037</v>
          </cell>
          <cell r="N77">
            <v>5.1485484736315072</v>
          </cell>
          <cell r="O77">
            <v>19.763882673080857</v>
          </cell>
          <cell r="P77">
            <v>28.21695290626722</v>
          </cell>
          <cell r="Q77">
            <v>24.406830247357345</v>
          </cell>
        </row>
        <row r="78">
          <cell r="C78" t="str">
            <v>(-): HoldCo Term Loan Repayment</v>
          </cell>
          <cell r="I78">
            <v>-11.688325363826516</v>
          </cell>
          <cell r="J78">
            <v>0</v>
          </cell>
          <cell r="K78">
            <v>-9.9165860677503589E-2</v>
          </cell>
          <cell r="L78">
            <v>-1.1669368960408741</v>
          </cell>
          <cell r="M78">
            <v>-1.5345324983793054</v>
          </cell>
          <cell r="N78">
            <v>-2.5742742368157603</v>
          </cell>
          <cell r="O78">
            <v>-9.8819413365404198</v>
          </cell>
          <cell r="P78">
            <v>-14.108476453133612</v>
          </cell>
          <cell r="Q78">
            <v>-12.203415126311814</v>
          </cell>
        </row>
        <row r="79">
          <cell r="D79" t="str">
            <v>Cash Available for Equity</v>
          </cell>
          <cell r="I79">
            <v>-6.6823651786161893</v>
          </cell>
          <cell r="J79">
            <v>0</v>
          </cell>
          <cell r="K79">
            <v>9.9165860677492182E-2</v>
          </cell>
          <cell r="L79">
            <v>1.1669368960408715</v>
          </cell>
          <cell r="M79">
            <v>1.5345324983792983</v>
          </cell>
          <cell r="N79">
            <v>2.574274236815747</v>
          </cell>
          <cell r="O79">
            <v>9.8819413365404376</v>
          </cell>
          <cell r="P79">
            <v>14.108476453133608</v>
          </cell>
          <cell r="Q79">
            <v>12.203415121045531</v>
          </cell>
        </row>
        <row r="81">
          <cell r="C81" t="str">
            <v>HoldCo Reserve Account Beginning Balance [D]</v>
          </cell>
          <cell r="I81">
            <v>0</v>
          </cell>
          <cell r="J81">
            <v>7</v>
          </cell>
          <cell r="K81">
            <v>6.9436277577303649</v>
          </cell>
          <cell r="L81">
            <v>7</v>
          </cell>
          <cell r="M81">
            <v>7</v>
          </cell>
          <cell r="N81">
            <v>7</v>
          </cell>
          <cell r="O81">
            <v>7</v>
          </cell>
          <cell r="P81">
            <v>7</v>
          </cell>
          <cell r="Q81">
            <v>7</v>
          </cell>
        </row>
        <row r="83">
          <cell r="B83" t="str">
            <v>UI Credit Metrics</v>
          </cell>
          <cell r="S83" t="str">
            <v>Min</v>
          </cell>
          <cell r="T83" t="str">
            <v>Max</v>
          </cell>
        </row>
        <row r="84">
          <cell r="C84" t="str">
            <v>Debt / Capitalization</v>
          </cell>
          <cell r="I84">
            <v>50.907911538770826</v>
          </cell>
          <cell r="J84">
            <v>51.580947507967402</v>
          </cell>
          <cell r="K84">
            <v>51.373287305095992</v>
          </cell>
          <cell r="L84">
            <v>50.088232148615432</v>
          </cell>
          <cell r="M84">
            <v>49.150808710799168</v>
          </cell>
          <cell r="N84">
            <v>46.364752953048502</v>
          </cell>
          <cell r="O84">
            <v>45.935524616058771</v>
          </cell>
          <cell r="P84">
            <v>46.516137847127418</v>
          </cell>
          <cell r="Q84">
            <v>46.032696628693913</v>
          </cell>
          <cell r="S84">
            <v>45.935524616058771</v>
          </cell>
          <cell r="T84">
            <v>51.580947507967402</v>
          </cell>
        </row>
        <row r="85">
          <cell r="C85" t="str">
            <v>FFO Interest Coverage</v>
          </cell>
          <cell r="I85">
            <v>3.2150076694778691</v>
          </cell>
          <cell r="J85">
            <v>3.3560490345965879</v>
          </cell>
          <cell r="K85">
            <v>3.5509869611517266</v>
          </cell>
          <cell r="L85">
            <v>3.7281439453092999</v>
          </cell>
          <cell r="M85">
            <v>4.0006921613467989</v>
          </cell>
          <cell r="N85">
            <v>4.2083395507422141</v>
          </cell>
          <cell r="O85">
            <v>4.5254654963717691</v>
          </cell>
          <cell r="P85">
            <v>4.7884693072183335</v>
          </cell>
          <cell r="Q85">
            <v>4.8145374598252602</v>
          </cell>
          <cell r="S85">
            <v>3.3560490345965879</v>
          </cell>
          <cell r="T85">
            <v>4.8145374598252602</v>
          </cell>
        </row>
        <row r="86">
          <cell r="C86" t="str">
            <v>(FFO - Dividends) / Capex</v>
          </cell>
          <cell r="I86">
            <v>0.56808530102899091</v>
          </cell>
          <cell r="J86">
            <v>0.60557181794681481</v>
          </cell>
          <cell r="K86">
            <v>0.69636075712317069</v>
          </cell>
          <cell r="L86">
            <v>0.78756216695916137</v>
          </cell>
          <cell r="M86">
            <v>0.77574359412543625</v>
          </cell>
          <cell r="N86">
            <v>1.3035552988925214</v>
          </cell>
          <cell r="O86">
            <v>0.91241000059100796</v>
          </cell>
          <cell r="P86">
            <v>0.75159133190443417</v>
          </cell>
          <cell r="Q86">
            <v>0.94164507498159933</v>
          </cell>
          <cell r="S86">
            <v>0.60557181794681481</v>
          </cell>
          <cell r="T86">
            <v>1.3035552988925214</v>
          </cell>
        </row>
        <row r="87">
          <cell r="C87" t="str">
            <v>FFO / Net Debt</v>
          </cell>
          <cell r="I87">
            <v>14.654542215523675</v>
          </cell>
          <cell r="J87">
            <v>14.499039046198384</v>
          </cell>
          <cell r="K87">
            <v>15.498410127097253</v>
          </cell>
          <cell r="L87">
            <v>16.869318962494233</v>
          </cell>
          <cell r="M87">
            <v>18.107797304244556</v>
          </cell>
          <cell r="N87">
            <v>20.82696481937608</v>
          </cell>
          <cell r="O87">
            <v>22.119594760910097</v>
          </cell>
          <cell r="P87">
            <v>22.919336331043453</v>
          </cell>
          <cell r="Q87">
            <v>23.316518116152785</v>
          </cell>
          <cell r="S87">
            <v>14.499039046198384</v>
          </cell>
          <cell r="T87">
            <v>23.316518116152785</v>
          </cell>
        </row>
        <row r="88">
          <cell r="C88" t="str">
            <v>Debt / EBITDA</v>
          </cell>
          <cell r="I88">
            <v>4.2231233223037501</v>
          </cell>
          <cell r="J88">
            <v>4.295283201993322</v>
          </cell>
          <cell r="K88">
            <v>4.0534200842321697</v>
          </cell>
          <cell r="L88">
            <v>3.6298038633508396</v>
          </cell>
          <cell r="M88">
            <v>3.3919622482041332</v>
          </cell>
          <cell r="N88">
            <v>2.9423348845211175</v>
          </cell>
          <cell r="O88">
            <v>2.7979112965672979</v>
          </cell>
          <cell r="P88">
            <v>2.7252133220322139</v>
          </cell>
          <cell r="Q88">
            <v>2.6685272492403569</v>
          </cell>
          <cell r="S88">
            <v>2.6685272492403569</v>
          </cell>
          <cell r="T88">
            <v>4.295283201993322</v>
          </cell>
        </row>
        <row r="89">
          <cell r="C89" t="str">
            <v>EBITDA / Interest</v>
          </cell>
          <cell r="I89">
            <v>3.6373617262211675</v>
          </cell>
          <cell r="J89">
            <v>3.8390705731060759</v>
          </cell>
          <cell r="K89">
            <v>4.1167464572193646</v>
          </cell>
          <cell r="L89">
            <v>4.5141782746293782</v>
          </cell>
          <cell r="M89">
            <v>4.9470285933165838</v>
          </cell>
          <cell r="N89">
            <v>5.3040987899703635</v>
          </cell>
          <cell r="O89">
            <v>5.7703144699871087</v>
          </cell>
          <cell r="P89">
            <v>6.1417682894822709</v>
          </cell>
          <cell r="Q89">
            <v>6.2073637826303161</v>
          </cell>
          <cell r="S89">
            <v>3.8390705731060759</v>
          </cell>
          <cell r="T89">
            <v>6.2073637826303161</v>
          </cell>
        </row>
        <row r="90">
          <cell r="C90" t="str">
            <v>(EBITDA - Maintenance Capex) / Interest</v>
          </cell>
          <cell r="I90">
            <v>2.0783731238834613</v>
          </cell>
          <cell r="J90">
            <v>2.2413340781873012</v>
          </cell>
          <cell r="K90">
            <v>2.5050877212669906</v>
          </cell>
          <cell r="L90">
            <v>3.0445679083759778</v>
          </cell>
          <cell r="M90">
            <v>3.5103695313704004</v>
          </cell>
          <cell r="N90">
            <v>3.8529643359016537</v>
          </cell>
          <cell r="O90">
            <v>4.2509402996105425</v>
          </cell>
          <cell r="P90">
            <v>4.5863168704263018</v>
          </cell>
          <cell r="Q90">
            <v>4.6515440630228682</v>
          </cell>
          <cell r="S90">
            <v>2.2413340781873012</v>
          </cell>
          <cell r="T90">
            <v>4.6515440630228682</v>
          </cell>
        </row>
        <row r="92">
          <cell r="B92" t="str">
            <v>HoldCo Credit Metrics</v>
          </cell>
        </row>
        <row r="93">
          <cell r="C93" t="str">
            <v>DSCR  [(B + D - A) / C]</v>
          </cell>
          <cell r="I93">
            <v>1.5540398025854316</v>
          </cell>
          <cell r="J93">
            <v>2.2934590582577457</v>
          </cell>
          <cell r="K93">
            <v>2.1331678756404244</v>
          </cell>
          <cell r="L93">
            <v>2.2695083372230167</v>
          </cell>
          <cell r="M93">
            <v>2.222677896957256</v>
          </cell>
          <cell r="N93">
            <v>2.3854679539878605</v>
          </cell>
          <cell r="O93">
            <v>4.0439902006280271</v>
          </cell>
          <cell r="P93">
            <v>5.3455454045276696</v>
          </cell>
          <cell r="Q93">
            <v>5.1618332335850567</v>
          </cell>
          <cell r="S93">
            <v>2.1331678756404244</v>
          </cell>
          <cell r="T93">
            <v>5.3455454045276696</v>
          </cell>
        </row>
        <row r="94">
          <cell r="C94" t="str">
            <v>DSCR (excl interest reserve account) [(B - A) / C]</v>
          </cell>
          <cell r="I94">
            <v>1.5540398025854316</v>
          </cell>
          <cell r="J94">
            <v>0.98949897806420051</v>
          </cell>
          <cell r="K94">
            <v>1.0314679936252915</v>
          </cell>
          <cell r="L94">
            <v>1.3174322155060187</v>
          </cell>
          <cell r="M94">
            <v>1.3726739212697425</v>
          </cell>
          <cell r="N94">
            <v>1.5871605924981167</v>
          </cell>
          <cell r="O94">
            <v>3.24784519937125</v>
          </cell>
          <cell r="P94">
            <v>4.4817904421759911</v>
          </cell>
          <cell r="Q94">
            <v>4.2342377899937151</v>
          </cell>
          <cell r="S94">
            <v>0.98949897806420051</v>
          </cell>
          <cell r="T94">
            <v>4.4817904421759911</v>
          </cell>
        </row>
        <row r="98">
          <cell r="B98" t="str">
            <v>Outputs</v>
          </cell>
          <cell r="J98">
            <v>2013</v>
          </cell>
          <cell r="K98">
            <v>2014</v>
          </cell>
          <cell r="L98">
            <v>2015</v>
          </cell>
          <cell r="M98">
            <v>2016</v>
          </cell>
          <cell r="N98">
            <v>2017</v>
          </cell>
          <cell r="O98">
            <v>2018</v>
          </cell>
        </row>
        <row r="99">
          <cell r="C99" t="str">
            <v>FFO Interest Coverage</v>
          </cell>
        </row>
        <row r="100">
          <cell r="C100" t="str">
            <v>UI</v>
          </cell>
          <cell r="J100">
            <v>3.3560490345965879</v>
          </cell>
          <cell r="K100">
            <v>3.5509869611517266</v>
          </cell>
          <cell r="L100">
            <v>3.7281439453092999</v>
          </cell>
          <cell r="M100">
            <v>4.0006921613467989</v>
          </cell>
          <cell r="N100">
            <v>4.2083395507422141</v>
          </cell>
          <cell r="O100">
            <v>4.5254654963717691</v>
          </cell>
        </row>
        <row r="101">
          <cell r="C101" t="str">
            <v>Consolidated</v>
          </cell>
          <cell r="J101">
            <v>2.637906221866487</v>
          </cell>
          <cell r="K101">
            <v>2.7332269707041106</v>
          </cell>
          <cell r="L101">
            <v>2.893928041819783</v>
          </cell>
          <cell r="M101">
            <v>2.7942650046331807</v>
          </cell>
          <cell r="N101">
            <v>2.7859731333494002</v>
          </cell>
          <cell r="O101">
            <v>2.9588371041486203</v>
          </cell>
        </row>
        <row r="103">
          <cell r="C103" t="str">
            <v>Debt / Cap</v>
          </cell>
        </row>
        <row r="104">
          <cell r="C104" t="str">
            <v>UI</v>
          </cell>
          <cell r="J104">
            <v>51.580947507967402</v>
          </cell>
          <cell r="K104">
            <v>51.373287305095992</v>
          </cell>
          <cell r="L104">
            <v>50.088232148615432</v>
          </cell>
          <cell r="M104">
            <v>49.150808710799168</v>
          </cell>
          <cell r="N104">
            <v>46.364752953048502</v>
          </cell>
          <cell r="O104">
            <v>45.935524616058771</v>
          </cell>
        </row>
        <row r="105">
          <cell r="C105" t="str">
            <v>Consolidated</v>
          </cell>
          <cell r="J105">
            <v>73.606948056613618</v>
          </cell>
          <cell r="K105">
            <v>72.719863526655971</v>
          </cell>
          <cell r="L105">
            <v>71.077844319621491</v>
          </cell>
          <cell r="M105">
            <v>68.509868466439755</v>
          </cell>
          <cell r="N105">
            <v>64.132260572777753</v>
          </cell>
          <cell r="O105">
            <v>59.325567906913982</v>
          </cell>
        </row>
        <row r="107">
          <cell r="C107" t="str">
            <v>FFO / Net Debt</v>
          </cell>
        </row>
        <row r="108">
          <cell r="C108" t="str">
            <v>UI</v>
          </cell>
          <cell r="J108">
            <v>14.499039046198384</v>
          </cell>
          <cell r="K108">
            <v>15.498410127097253</v>
          </cell>
          <cell r="L108">
            <v>16.869318962494233</v>
          </cell>
          <cell r="M108">
            <v>18.107797304244556</v>
          </cell>
          <cell r="N108">
            <v>20.82696481937608</v>
          </cell>
          <cell r="O108">
            <v>22.119594760910097</v>
          </cell>
        </row>
        <row r="109">
          <cell r="C109" t="str">
            <v>Consolidated</v>
          </cell>
          <cell r="J109">
            <v>8.4894709639736465</v>
          </cell>
          <cell r="K109">
            <v>9.4191115736778261</v>
          </cell>
          <cell r="L109">
            <v>11.02429922212907</v>
          </cell>
          <cell r="M109">
            <v>10.755537346196848</v>
          </cell>
          <cell r="N109">
            <v>11.548815846538227</v>
          </cell>
          <cell r="O109">
            <v>12.75422013284383</v>
          </cell>
        </row>
        <row r="111">
          <cell r="C111" t="str">
            <v>(FFO - Div) / Capex</v>
          </cell>
        </row>
        <row r="112">
          <cell r="C112" t="str">
            <v>UI</v>
          </cell>
          <cell r="J112">
            <v>0.60557181794681481</v>
          </cell>
          <cell r="K112">
            <v>0.69636075712317069</v>
          </cell>
          <cell r="L112">
            <v>0.78756216695916137</v>
          </cell>
          <cell r="M112">
            <v>0.77574359412543625</v>
          </cell>
          <cell r="N112">
            <v>1.3035552988925214</v>
          </cell>
          <cell r="O112">
            <v>0.91241000059100796</v>
          </cell>
        </row>
        <row r="113">
          <cell r="C113" t="str">
            <v>Consolidated</v>
          </cell>
          <cell r="J113">
            <v>0.60441168877471074</v>
          </cell>
          <cell r="K113">
            <v>0.69957674969600714</v>
          </cell>
          <cell r="L113">
            <v>0.81152032069132574</v>
          </cell>
          <cell r="M113">
            <v>0.80739438353736437</v>
          </cell>
          <cell r="N113">
            <v>1.3937453137767244</v>
          </cell>
          <cell r="O113">
            <v>1.2586250321836907</v>
          </cell>
        </row>
      </sheetData>
      <sheetData sheetId="1">
        <row r="13">
          <cell r="CF13">
            <v>2012</v>
          </cell>
          <cell r="CG13">
            <v>2012</v>
          </cell>
          <cell r="CH13">
            <v>2012</v>
          </cell>
          <cell r="CI13">
            <v>2012</v>
          </cell>
          <cell r="CJ13">
            <v>2012</v>
          </cell>
          <cell r="CK13">
            <v>2012</v>
          </cell>
          <cell r="CL13">
            <v>2012</v>
          </cell>
          <cell r="CM13">
            <v>2012</v>
          </cell>
          <cell r="CN13">
            <v>2012</v>
          </cell>
          <cell r="CO13">
            <v>2012</v>
          </cell>
          <cell r="CP13">
            <v>2012</v>
          </cell>
          <cell r="CQ13">
            <v>2012</v>
          </cell>
          <cell r="CR13">
            <v>2013</v>
          </cell>
          <cell r="CS13">
            <v>2013</v>
          </cell>
          <cell r="CT13">
            <v>2013</v>
          </cell>
          <cell r="CU13">
            <v>2013</v>
          </cell>
          <cell r="CV13">
            <v>2013</v>
          </cell>
          <cell r="CW13">
            <v>2013</v>
          </cell>
          <cell r="CX13">
            <v>2013</v>
          </cell>
          <cell r="CY13">
            <v>2013</v>
          </cell>
          <cell r="CZ13">
            <v>2013</v>
          </cell>
          <cell r="DA13">
            <v>2013</v>
          </cell>
          <cell r="DB13">
            <v>2013</v>
          </cell>
          <cell r="DC13">
            <v>2013</v>
          </cell>
          <cell r="DD13">
            <v>2014</v>
          </cell>
          <cell r="DE13">
            <v>2014</v>
          </cell>
          <cell r="DF13">
            <v>2014</v>
          </cell>
          <cell r="DG13">
            <v>2014</v>
          </cell>
          <cell r="DH13">
            <v>2014</v>
          </cell>
          <cell r="DI13">
            <v>2014</v>
          </cell>
          <cell r="DJ13">
            <v>2014</v>
          </cell>
          <cell r="DK13">
            <v>2014</v>
          </cell>
          <cell r="DL13">
            <v>2014</v>
          </cell>
          <cell r="DM13">
            <v>2014</v>
          </cell>
          <cell r="DN13">
            <v>2014</v>
          </cell>
          <cell r="DO13">
            <v>2014</v>
          </cell>
          <cell r="DP13">
            <v>2015</v>
          </cell>
          <cell r="DQ13">
            <v>2015</v>
          </cell>
          <cell r="DR13">
            <v>2015</v>
          </cell>
          <cell r="DS13">
            <v>2015</v>
          </cell>
          <cell r="DT13">
            <v>2015</v>
          </cell>
          <cell r="DU13">
            <v>2015</v>
          </cell>
          <cell r="DV13">
            <v>2015</v>
          </cell>
          <cell r="DW13">
            <v>2015</v>
          </cell>
          <cell r="DX13">
            <v>2015</v>
          </cell>
          <cell r="DY13">
            <v>2015</v>
          </cell>
          <cell r="DZ13">
            <v>2015</v>
          </cell>
          <cell r="EA13">
            <v>2015</v>
          </cell>
          <cell r="EB13">
            <v>2016</v>
          </cell>
          <cell r="EC13">
            <v>2016</v>
          </cell>
          <cell r="ED13">
            <v>2016</v>
          </cell>
          <cell r="EE13">
            <v>2016</v>
          </cell>
          <cell r="EF13">
            <v>2016</v>
          </cell>
          <cell r="EG13">
            <v>2016</v>
          </cell>
          <cell r="EH13">
            <v>2016</v>
          </cell>
          <cell r="EI13">
            <v>2016</v>
          </cell>
          <cell r="EJ13">
            <v>2016</v>
          </cell>
          <cell r="EK13">
            <v>2016</v>
          </cell>
          <cell r="EL13">
            <v>2016</v>
          </cell>
          <cell r="EM13">
            <v>2016</v>
          </cell>
          <cell r="EN13">
            <v>2017</v>
          </cell>
          <cell r="EO13">
            <v>2017</v>
          </cell>
          <cell r="EP13">
            <v>2017</v>
          </cell>
          <cell r="EQ13">
            <v>2017</v>
          </cell>
          <cell r="ER13">
            <v>2017</v>
          </cell>
          <cell r="ES13">
            <v>2017</v>
          </cell>
          <cell r="ET13">
            <v>2017</v>
          </cell>
          <cell r="EU13">
            <v>2017</v>
          </cell>
          <cell r="EV13">
            <v>2017</v>
          </cell>
          <cell r="EW13">
            <v>2017</v>
          </cell>
          <cell r="EX13">
            <v>2017</v>
          </cell>
          <cell r="EY13">
            <v>2017</v>
          </cell>
          <cell r="EZ13">
            <v>2018</v>
          </cell>
          <cell r="FA13">
            <v>2018</v>
          </cell>
          <cell r="FB13">
            <v>2018</v>
          </cell>
          <cell r="FC13">
            <v>2018</v>
          </cell>
          <cell r="FD13">
            <v>2018</v>
          </cell>
          <cell r="FE13">
            <v>2018</v>
          </cell>
          <cell r="FF13">
            <v>2018</v>
          </cell>
          <cell r="FG13">
            <v>2018</v>
          </cell>
          <cell r="FH13">
            <v>2018</v>
          </cell>
          <cell r="FI13">
            <v>2018</v>
          </cell>
          <cell r="FJ13">
            <v>2018</v>
          </cell>
          <cell r="FK13">
            <v>2018</v>
          </cell>
          <cell r="FL13">
            <v>2019</v>
          </cell>
          <cell r="FM13">
            <v>2019</v>
          </cell>
          <cell r="FN13">
            <v>2019</v>
          </cell>
          <cell r="FO13">
            <v>2019</v>
          </cell>
          <cell r="FP13">
            <v>2019</v>
          </cell>
          <cell r="FQ13">
            <v>2019</v>
          </cell>
          <cell r="FR13">
            <v>2019</v>
          </cell>
          <cell r="FS13">
            <v>2019</v>
          </cell>
          <cell r="FT13">
            <v>2019</v>
          </cell>
          <cell r="FU13">
            <v>2019</v>
          </cell>
          <cell r="FV13">
            <v>2019</v>
          </cell>
          <cell r="FW13">
            <v>2019</v>
          </cell>
        </row>
        <row r="14">
          <cell r="CF14">
            <v>2013</v>
          </cell>
          <cell r="CG14">
            <v>2013</v>
          </cell>
          <cell r="CH14">
            <v>2013</v>
          </cell>
          <cell r="CI14">
            <v>2013</v>
          </cell>
          <cell r="CJ14">
            <v>2013</v>
          </cell>
          <cell r="CK14">
            <v>2013</v>
          </cell>
          <cell r="CL14">
            <v>2013</v>
          </cell>
          <cell r="CM14">
            <v>2013</v>
          </cell>
          <cell r="CN14">
            <v>2013</v>
          </cell>
          <cell r="CO14">
            <v>2013</v>
          </cell>
          <cell r="CP14">
            <v>2013</v>
          </cell>
          <cell r="CQ14">
            <v>2013</v>
          </cell>
          <cell r="CR14">
            <v>2014</v>
          </cell>
          <cell r="CS14">
            <v>2014</v>
          </cell>
          <cell r="CT14">
            <v>2014</v>
          </cell>
          <cell r="CU14">
            <v>2014</v>
          </cell>
          <cell r="CV14">
            <v>2014</v>
          </cell>
          <cell r="CW14">
            <v>2014</v>
          </cell>
          <cell r="CX14">
            <v>2014</v>
          </cell>
          <cell r="CY14">
            <v>2014</v>
          </cell>
          <cell r="CZ14">
            <v>2014</v>
          </cell>
          <cell r="DA14">
            <v>2014</v>
          </cell>
          <cell r="DB14">
            <v>2014</v>
          </cell>
          <cell r="DC14">
            <v>2014</v>
          </cell>
          <cell r="DD14">
            <v>2015</v>
          </cell>
          <cell r="DE14">
            <v>2015</v>
          </cell>
          <cell r="DF14">
            <v>2015</v>
          </cell>
          <cell r="DG14">
            <v>2015</v>
          </cell>
          <cell r="DH14">
            <v>2015</v>
          </cell>
          <cell r="DI14">
            <v>2015</v>
          </cell>
          <cell r="DJ14">
            <v>2015</v>
          </cell>
          <cell r="DK14">
            <v>2015</v>
          </cell>
          <cell r="DL14">
            <v>2015</v>
          </cell>
          <cell r="DM14">
            <v>2015</v>
          </cell>
          <cell r="DN14">
            <v>2015</v>
          </cell>
          <cell r="DO14">
            <v>2015</v>
          </cell>
          <cell r="DP14">
            <v>2016</v>
          </cell>
          <cell r="DQ14">
            <v>2016</v>
          </cell>
          <cell r="DR14">
            <v>2016</v>
          </cell>
          <cell r="DS14">
            <v>2016</v>
          </cell>
          <cell r="DT14">
            <v>2016</v>
          </cell>
          <cell r="DU14">
            <v>2016</v>
          </cell>
          <cell r="DV14">
            <v>2016</v>
          </cell>
          <cell r="DW14">
            <v>2016</v>
          </cell>
          <cell r="DX14">
            <v>2016</v>
          </cell>
          <cell r="DY14">
            <v>2016</v>
          </cell>
          <cell r="DZ14">
            <v>2016</v>
          </cell>
          <cell r="EA14">
            <v>2016</v>
          </cell>
          <cell r="EB14">
            <v>2017</v>
          </cell>
          <cell r="EC14">
            <v>2017</v>
          </cell>
          <cell r="ED14">
            <v>2017</v>
          </cell>
          <cell r="EE14">
            <v>2017</v>
          </cell>
          <cell r="EF14">
            <v>2017</v>
          </cell>
          <cell r="EG14">
            <v>2017</v>
          </cell>
          <cell r="EH14">
            <v>2017</v>
          </cell>
          <cell r="EI14">
            <v>2017</v>
          </cell>
          <cell r="EJ14">
            <v>2017</v>
          </cell>
          <cell r="EK14">
            <v>2017</v>
          </cell>
          <cell r="EL14">
            <v>2017</v>
          </cell>
          <cell r="EM14">
            <v>2017</v>
          </cell>
          <cell r="EN14">
            <v>2018</v>
          </cell>
          <cell r="EO14">
            <v>2018</v>
          </cell>
          <cell r="EP14">
            <v>2018</v>
          </cell>
          <cell r="EQ14">
            <v>2018</v>
          </cell>
          <cell r="ER14">
            <v>2018</v>
          </cell>
          <cell r="ES14">
            <v>2018</v>
          </cell>
          <cell r="ET14">
            <v>2018</v>
          </cell>
          <cell r="EU14">
            <v>2018</v>
          </cell>
          <cell r="EV14">
            <v>2018</v>
          </cell>
          <cell r="EW14">
            <v>2018</v>
          </cell>
          <cell r="EX14">
            <v>2018</v>
          </cell>
          <cell r="EY14">
            <v>2018</v>
          </cell>
          <cell r="EZ14">
            <v>2019</v>
          </cell>
          <cell r="FA14">
            <v>2019</v>
          </cell>
          <cell r="FB14">
            <v>2019</v>
          </cell>
          <cell r="FC14">
            <v>2019</v>
          </cell>
          <cell r="FD14">
            <v>2019</v>
          </cell>
          <cell r="FE14">
            <v>2019</v>
          </cell>
          <cell r="FF14">
            <v>2019</v>
          </cell>
          <cell r="FG14">
            <v>2019</v>
          </cell>
          <cell r="FH14">
            <v>2019</v>
          </cell>
          <cell r="FI14">
            <v>2019</v>
          </cell>
          <cell r="FJ14">
            <v>2019</v>
          </cell>
          <cell r="FK14">
            <v>2019</v>
          </cell>
          <cell r="FL14">
            <v>2020</v>
          </cell>
          <cell r="FM14">
            <v>2020</v>
          </cell>
          <cell r="FN14">
            <v>2020</v>
          </cell>
          <cell r="FO14">
            <v>2020</v>
          </cell>
          <cell r="FP14">
            <v>2020</v>
          </cell>
          <cell r="FQ14">
            <v>2020</v>
          </cell>
          <cell r="FR14">
            <v>2020</v>
          </cell>
          <cell r="FS14">
            <v>2020</v>
          </cell>
          <cell r="FT14">
            <v>2020</v>
          </cell>
          <cell r="FU14">
            <v>2020</v>
          </cell>
          <cell r="FV14">
            <v>2020</v>
          </cell>
          <cell r="FW14">
            <v>2020</v>
          </cell>
        </row>
        <row r="15">
          <cell r="I15">
            <v>39021</v>
          </cell>
          <cell r="J15">
            <v>39051</v>
          </cell>
          <cell r="K15">
            <v>39082</v>
          </cell>
          <cell r="L15">
            <v>39113</v>
          </cell>
          <cell r="M15">
            <v>39141</v>
          </cell>
          <cell r="N15">
            <v>39172</v>
          </cell>
          <cell r="O15">
            <v>39202</v>
          </cell>
          <cell r="P15">
            <v>39233</v>
          </cell>
          <cell r="Q15">
            <v>39263</v>
          </cell>
          <cell r="R15">
            <v>39294</v>
          </cell>
          <cell r="S15">
            <v>39325</v>
          </cell>
          <cell r="T15">
            <v>39355</v>
          </cell>
          <cell r="U15">
            <v>39386</v>
          </cell>
          <cell r="V15">
            <v>39416</v>
          </cell>
          <cell r="W15">
            <v>39447</v>
          </cell>
          <cell r="X15">
            <v>39478</v>
          </cell>
          <cell r="Y15">
            <v>39507</v>
          </cell>
          <cell r="Z15">
            <v>39538</v>
          </cell>
          <cell r="AA15">
            <v>39568</v>
          </cell>
          <cell r="AB15">
            <v>39599</v>
          </cell>
          <cell r="AC15">
            <v>39629</v>
          </cell>
          <cell r="AD15">
            <v>39660</v>
          </cell>
          <cell r="AE15">
            <v>39691</v>
          </cell>
          <cell r="AF15">
            <v>39721</v>
          </cell>
          <cell r="AG15">
            <v>39752</v>
          </cell>
          <cell r="AH15">
            <v>39782</v>
          </cell>
          <cell r="AI15">
            <v>39813</v>
          </cell>
          <cell r="AJ15">
            <v>39844</v>
          </cell>
          <cell r="AK15">
            <v>39872</v>
          </cell>
          <cell r="AL15">
            <v>39903</v>
          </cell>
          <cell r="AM15">
            <v>39933</v>
          </cell>
          <cell r="AN15">
            <v>39964</v>
          </cell>
          <cell r="AO15">
            <v>39994</v>
          </cell>
          <cell r="AP15">
            <v>40025</v>
          </cell>
          <cell r="AQ15">
            <v>40056</v>
          </cell>
          <cell r="AR15">
            <v>40086</v>
          </cell>
          <cell r="AS15">
            <v>40117</v>
          </cell>
          <cell r="AT15">
            <v>40147</v>
          </cell>
          <cell r="AU15">
            <v>40178</v>
          </cell>
          <cell r="AV15">
            <v>40209</v>
          </cell>
          <cell r="AW15">
            <v>40237</v>
          </cell>
          <cell r="AX15">
            <v>40268</v>
          </cell>
          <cell r="AY15">
            <v>40298</v>
          </cell>
          <cell r="AZ15">
            <v>40329</v>
          </cell>
          <cell r="BA15">
            <v>40359</v>
          </cell>
          <cell r="BB15">
            <v>40390</v>
          </cell>
          <cell r="BC15">
            <v>40421</v>
          </cell>
          <cell r="BD15">
            <v>40451</v>
          </cell>
          <cell r="BE15">
            <v>40482</v>
          </cell>
          <cell r="BF15">
            <v>40512</v>
          </cell>
          <cell r="BG15">
            <v>40543</v>
          </cell>
          <cell r="BH15">
            <v>40574</v>
          </cell>
          <cell r="BI15">
            <v>40602</v>
          </cell>
          <cell r="BJ15">
            <v>40633</v>
          </cell>
          <cell r="BK15">
            <v>40663</v>
          </cell>
          <cell r="BL15">
            <v>40694</v>
          </cell>
          <cell r="BM15">
            <v>40724</v>
          </cell>
          <cell r="BN15">
            <v>40755</v>
          </cell>
          <cell r="BO15">
            <v>40786</v>
          </cell>
          <cell r="BP15">
            <v>40816</v>
          </cell>
          <cell r="BQ15">
            <v>40847</v>
          </cell>
          <cell r="BR15">
            <v>40877</v>
          </cell>
          <cell r="BS15">
            <v>40908</v>
          </cell>
          <cell r="BT15">
            <v>40939</v>
          </cell>
          <cell r="BU15">
            <v>40968</v>
          </cell>
          <cell r="BV15">
            <v>40999</v>
          </cell>
          <cell r="BW15">
            <v>41029</v>
          </cell>
          <cell r="BX15">
            <v>41060</v>
          </cell>
          <cell r="BY15">
            <v>41090</v>
          </cell>
          <cell r="BZ15">
            <v>41121</v>
          </cell>
          <cell r="CA15">
            <v>41152</v>
          </cell>
          <cell r="CB15">
            <v>41182</v>
          </cell>
          <cell r="CC15">
            <v>41213</v>
          </cell>
          <cell r="CD15">
            <v>41243</v>
          </cell>
          <cell r="CE15">
            <v>41274</v>
          </cell>
          <cell r="CF15">
            <v>41305</v>
          </cell>
          <cell r="CG15">
            <v>41333</v>
          </cell>
          <cell r="CH15">
            <v>41364</v>
          </cell>
          <cell r="CI15">
            <v>41394</v>
          </cell>
          <cell r="CJ15">
            <v>41425</v>
          </cell>
          <cell r="CK15">
            <v>41455</v>
          </cell>
          <cell r="CL15">
            <v>41486</v>
          </cell>
          <cell r="CM15">
            <v>41517</v>
          </cell>
          <cell r="CN15">
            <v>41547</v>
          </cell>
          <cell r="CO15">
            <v>41578</v>
          </cell>
          <cell r="CP15">
            <v>41608</v>
          </cell>
          <cell r="CQ15">
            <v>41639</v>
          </cell>
          <cell r="CR15">
            <v>41670</v>
          </cell>
          <cell r="CS15">
            <v>41698</v>
          </cell>
          <cell r="CT15">
            <v>41729</v>
          </cell>
          <cell r="CU15">
            <v>41759</v>
          </cell>
          <cell r="CV15">
            <v>41790</v>
          </cell>
          <cell r="CW15">
            <v>41820</v>
          </cell>
          <cell r="CX15">
            <v>41851</v>
          </cell>
          <cell r="CY15">
            <v>41882</v>
          </cell>
          <cell r="CZ15">
            <v>41912</v>
          </cell>
          <cell r="DA15">
            <v>41943</v>
          </cell>
          <cell r="DB15">
            <v>41973</v>
          </cell>
          <cell r="DC15">
            <v>42004</v>
          </cell>
          <cell r="DD15">
            <v>42035</v>
          </cell>
          <cell r="DE15">
            <v>42063</v>
          </cell>
          <cell r="DF15">
            <v>42094</v>
          </cell>
          <cell r="DG15">
            <v>42124</v>
          </cell>
          <cell r="DH15">
            <v>42155</v>
          </cell>
          <cell r="DI15">
            <v>42185</v>
          </cell>
          <cell r="DJ15">
            <v>42216</v>
          </cell>
          <cell r="DK15">
            <v>42247</v>
          </cell>
          <cell r="DL15">
            <v>42277</v>
          </cell>
          <cell r="DM15">
            <v>42308</v>
          </cell>
          <cell r="DN15">
            <v>42338</v>
          </cell>
          <cell r="DO15">
            <v>42369</v>
          </cell>
          <cell r="DP15">
            <v>42400</v>
          </cell>
          <cell r="DQ15">
            <v>42429</v>
          </cell>
          <cell r="DR15">
            <v>42460</v>
          </cell>
          <cell r="DS15">
            <v>42490</v>
          </cell>
          <cell r="DT15">
            <v>42521</v>
          </cell>
          <cell r="DU15">
            <v>42551</v>
          </cell>
          <cell r="DV15">
            <v>42582</v>
          </cell>
          <cell r="DW15">
            <v>42613</v>
          </cell>
          <cell r="DX15">
            <v>42643</v>
          </cell>
          <cell r="DY15">
            <v>42674</v>
          </cell>
          <cell r="DZ15">
            <v>42704</v>
          </cell>
          <cell r="EA15">
            <v>42735</v>
          </cell>
          <cell r="EB15">
            <v>42766</v>
          </cell>
          <cell r="EC15">
            <v>42794</v>
          </cell>
          <cell r="ED15">
            <v>42825</v>
          </cell>
          <cell r="EE15">
            <v>42855</v>
          </cell>
          <cell r="EF15">
            <v>42886</v>
          </cell>
          <cell r="EG15">
            <v>42916</v>
          </cell>
          <cell r="EH15">
            <v>42947</v>
          </cell>
          <cell r="EI15">
            <v>42978</v>
          </cell>
          <cell r="EJ15">
            <v>43008</v>
          </cell>
          <cell r="EK15">
            <v>43039</v>
          </cell>
          <cell r="EL15">
            <v>43069</v>
          </cell>
          <cell r="EM15">
            <v>43100</v>
          </cell>
          <cell r="EN15">
            <v>43131</v>
          </cell>
          <cell r="EO15">
            <v>43159</v>
          </cell>
          <cell r="EP15">
            <v>43190</v>
          </cell>
          <cell r="EQ15">
            <v>43220</v>
          </cell>
          <cell r="ER15">
            <v>43251</v>
          </cell>
          <cell r="ES15">
            <v>43281</v>
          </cell>
          <cell r="ET15">
            <v>43312</v>
          </cell>
          <cell r="EU15">
            <v>43343</v>
          </cell>
          <cell r="EV15">
            <v>43373</v>
          </cell>
          <cell r="EW15">
            <v>43404</v>
          </cell>
          <cell r="EX15">
            <v>43434</v>
          </cell>
          <cell r="EY15">
            <v>43465</v>
          </cell>
          <cell r="EZ15">
            <v>43496</v>
          </cell>
          <cell r="FA15">
            <v>43524</v>
          </cell>
          <cell r="FB15">
            <v>43555</v>
          </cell>
          <cell r="FC15">
            <v>43585</v>
          </cell>
          <cell r="FD15">
            <v>43616</v>
          </cell>
          <cell r="FE15">
            <v>43646</v>
          </cell>
          <cell r="FF15">
            <v>43677</v>
          </cell>
          <cell r="FG15">
            <v>43708</v>
          </cell>
          <cell r="FH15">
            <v>43738</v>
          </cell>
          <cell r="FI15">
            <v>43769</v>
          </cell>
          <cell r="FJ15">
            <v>43799</v>
          </cell>
          <cell r="FK15">
            <v>43830</v>
          </cell>
          <cell r="FL15">
            <v>43861</v>
          </cell>
          <cell r="FM15">
            <v>43890</v>
          </cell>
          <cell r="FN15">
            <v>43921</v>
          </cell>
          <cell r="FO15">
            <v>43951</v>
          </cell>
          <cell r="FP15">
            <v>43982</v>
          </cell>
          <cell r="FQ15">
            <v>44012</v>
          </cell>
          <cell r="FR15">
            <v>44043</v>
          </cell>
          <cell r="FS15">
            <v>44074</v>
          </cell>
          <cell r="FT15">
            <v>44104</v>
          </cell>
          <cell r="FU15">
            <v>44135</v>
          </cell>
          <cell r="FV15">
            <v>44165</v>
          </cell>
          <cell r="FW15">
            <v>44196</v>
          </cell>
        </row>
        <row r="17">
          <cell r="B17" t="str">
            <v>Co 101</v>
          </cell>
          <cell r="BH17">
            <v>-125.98</v>
          </cell>
          <cell r="BI17">
            <v>-20936.75</v>
          </cell>
          <cell r="BJ17">
            <v>16408.14</v>
          </cell>
          <cell r="BK17">
            <v>-22030.69</v>
          </cell>
          <cell r="BL17">
            <v>-86718.78</v>
          </cell>
          <cell r="BM17">
            <v>-118.7599999999984</v>
          </cell>
          <cell r="BN17">
            <v>-10165.98</v>
          </cell>
          <cell r="BO17">
            <v>477817.22</v>
          </cell>
          <cell r="BP17">
            <v>25817.14</v>
          </cell>
          <cell r="BQ17">
            <v>42875</v>
          </cell>
          <cell r="BR17">
            <v>-42125</v>
          </cell>
          <cell r="BS17">
            <v>57875</v>
          </cell>
          <cell r="BT17">
            <v>74950.984200000006</v>
          </cell>
          <cell r="BU17">
            <v>74198.209999999992</v>
          </cell>
          <cell r="BV17">
            <v>74091.114200000011</v>
          </cell>
          <cell r="BW17">
            <v>73711.972500000003</v>
          </cell>
          <cell r="BX17">
            <v>73502.120800000004</v>
          </cell>
          <cell r="BY17">
            <v>76805.290000000008</v>
          </cell>
          <cell r="BZ17">
            <v>74421.527700000006</v>
          </cell>
          <cell r="CA17">
            <v>74527.75</v>
          </cell>
          <cell r="CB17">
            <v>74527.75</v>
          </cell>
          <cell r="CC17">
            <v>74527.75</v>
          </cell>
          <cell r="CD17">
            <v>74527.75</v>
          </cell>
          <cell r="CE17">
            <v>74527.75</v>
          </cell>
          <cell r="CF17">
            <v>8349.3110259999994</v>
          </cell>
          <cell r="CG17">
            <v>7535.5325000000003</v>
          </cell>
          <cell r="CH17">
            <v>20638.441026</v>
          </cell>
          <cell r="CI17">
            <v>-9508.7127250000012</v>
          </cell>
          <cell r="CJ17">
            <v>22661.454424</v>
          </cell>
          <cell r="CK17">
            <v>12661.612500000001</v>
          </cell>
          <cell r="CL17">
            <v>10278.497631</v>
          </cell>
          <cell r="CM17">
            <v>10384.0725</v>
          </cell>
          <cell r="CN17">
            <v>10384.0725</v>
          </cell>
          <cell r="CO17">
            <v>10385.0725</v>
          </cell>
          <cell r="CP17">
            <v>10384.0725</v>
          </cell>
          <cell r="CQ17">
            <v>10384.0725</v>
          </cell>
          <cell r="CR17">
            <v>8512.6594567800003</v>
          </cell>
          <cell r="CS17">
            <v>7680.823875</v>
          </cell>
          <cell r="CT17">
            <v>21178.592056779999</v>
          </cell>
          <cell r="CU17">
            <v>-9870.1489067500024</v>
          </cell>
          <cell r="CV17">
            <v>23267.828056720002</v>
          </cell>
          <cell r="CW17">
            <v>12935.045475000003</v>
          </cell>
          <cell r="CX17">
            <v>10504.127259930001</v>
          </cell>
          <cell r="CY17">
            <v>10611.954675000001</v>
          </cell>
          <cell r="CZ17">
            <v>10611.954675000001</v>
          </cell>
          <cell r="DA17">
            <v>10612.954675000001</v>
          </cell>
          <cell r="DB17">
            <v>10611.954675000001</v>
          </cell>
          <cell r="DC17">
            <v>10611.954675000001</v>
          </cell>
          <cell r="DD17">
            <v>8678.0637224834027</v>
          </cell>
          <cell r="DE17">
            <v>7829.8698992500003</v>
          </cell>
          <cell r="DF17">
            <v>21733.4549744834</v>
          </cell>
          <cell r="DG17">
            <v>-10243.025069952499</v>
          </cell>
          <cell r="DH17">
            <v>23891.678098421602</v>
          </cell>
          <cell r="DI17">
            <v>13214.275931250002</v>
          </cell>
          <cell r="DJ17">
            <v>10734.5946717279</v>
          </cell>
          <cell r="DK17">
            <v>10844.723315250001</v>
          </cell>
          <cell r="DL17">
            <v>10844.723315250001</v>
          </cell>
          <cell r="DM17">
            <v>10845.723315250001</v>
          </cell>
          <cell r="DN17">
            <v>10844.723315250001</v>
          </cell>
          <cell r="DO17">
            <v>10844.723315250001</v>
          </cell>
          <cell r="DP17">
            <v>8847.5804057979039</v>
          </cell>
          <cell r="DQ17">
            <v>7981.7211303874992</v>
          </cell>
          <cell r="DR17">
            <v>22303.0794828379</v>
          </cell>
          <cell r="DS17">
            <v>-10628.294551971074</v>
          </cell>
          <cell r="DT17">
            <v>24532.049545374248</v>
          </cell>
          <cell r="DU17">
            <v>13500.375283027503</v>
          </cell>
          <cell r="DV17">
            <v>10970.951977759738</v>
          </cell>
          <cell r="DW17">
            <v>11083.431614707501</v>
          </cell>
          <cell r="DX17">
            <v>11083.431614707501</v>
          </cell>
          <cell r="DY17">
            <v>11084.431614707501</v>
          </cell>
          <cell r="DZ17">
            <v>11083.431614707501</v>
          </cell>
          <cell r="EA17">
            <v>11083.431614707501</v>
          </cell>
          <cell r="EB17">
            <v>9019.2670850446411</v>
          </cell>
          <cell r="EC17">
            <v>8135.4290011423245</v>
          </cell>
          <cell r="ED17">
            <v>22888.516143625442</v>
          </cell>
          <cell r="EE17">
            <v>-11026.909893048609</v>
          </cell>
          <cell r="EF17">
            <v>25189.988157815475</v>
          </cell>
          <cell r="EG17">
            <v>13792.416236835128</v>
          </cell>
          <cell r="EH17">
            <v>11212.252192290129</v>
          </cell>
          <cell r="EI17">
            <v>11327.133695148725</v>
          </cell>
          <cell r="EJ17">
            <v>11327.133695148725</v>
          </cell>
          <cell r="EK17">
            <v>11328.133695148725</v>
          </cell>
          <cell r="EL17">
            <v>11327.133695148725</v>
          </cell>
          <cell r="EM17">
            <v>11327.133695148725</v>
          </cell>
          <cell r="EN17">
            <v>9195.1823500102364</v>
          </cell>
          <cell r="EO17">
            <v>8293.0458327566594</v>
          </cell>
          <cell r="EP17">
            <v>23488.816389762651</v>
          </cell>
          <cell r="EQ17">
            <v>-11439.822824448835</v>
          </cell>
          <cell r="ER17">
            <v>25866.54047115154</v>
          </cell>
          <cell r="ES17">
            <v>14091.47281316332</v>
          </cell>
          <cell r="ET17">
            <v>11459.549246360386</v>
          </cell>
          <cell r="EU17">
            <v>11576.884620643188</v>
          </cell>
          <cell r="EV17">
            <v>11576.884620643188</v>
          </cell>
          <cell r="EW17">
            <v>11577.884620643188</v>
          </cell>
          <cell r="EX17">
            <v>11576.884620643188</v>
          </cell>
          <cell r="EY17">
            <v>11576.884620643188</v>
          </cell>
          <cell r="EZ17">
            <v>9374.3858179730851</v>
          </cell>
          <cell r="FA17">
            <v>8453.6248485510241</v>
          </cell>
          <cell r="FB17">
            <v>24106.032538520547</v>
          </cell>
          <cell r="FC17">
            <v>-11865.984256483242</v>
          </cell>
          <cell r="FD17">
            <v>26561.75380725972</v>
          </cell>
          <cell r="FE17">
            <v>14396.620368565818</v>
          </cell>
          <cell r="FF17">
            <v>11711.898001818779</v>
          </cell>
          <cell r="FG17">
            <v>11831.740412195284</v>
          </cell>
          <cell r="FH17">
            <v>11831.740412195284</v>
          </cell>
          <cell r="FI17">
            <v>11832.740412195284</v>
          </cell>
          <cell r="FJ17">
            <v>11831.740412195284</v>
          </cell>
          <cell r="FK17">
            <v>11831.740412195284</v>
          </cell>
          <cell r="FL17">
            <v>9556.9381499240699</v>
          </cell>
          <cell r="FM17">
            <v>8616.220187635452</v>
          </cell>
          <cell r="FN17">
            <v>24740.217804882479</v>
          </cell>
          <cell r="FO17">
            <v>-12306.344266424703</v>
          </cell>
          <cell r="FP17">
            <v>27276.676285890615</v>
          </cell>
          <cell r="FQ17">
            <v>14708.935618050544</v>
          </cell>
          <cell r="FR17">
            <v>11970.354265502279</v>
          </cell>
          <cell r="FS17">
            <v>12092.758062552599</v>
          </cell>
          <cell r="FT17">
            <v>12092.758062552599</v>
          </cell>
          <cell r="FU17">
            <v>12093.758062552599</v>
          </cell>
          <cell r="FV17">
            <v>12092.758062552599</v>
          </cell>
          <cell r="FW17">
            <v>12092.758062552599</v>
          </cell>
        </row>
        <row r="18">
          <cell r="B18" t="str">
            <v>Co 102</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row>
        <row r="19">
          <cell r="B19" t="str">
            <v>Co 103</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row>
        <row r="20">
          <cell r="B20" t="str">
            <v>Co 104</v>
          </cell>
          <cell r="BH20">
            <v>39536.660000000003</v>
          </cell>
          <cell r="BI20">
            <v>14875.62</v>
          </cell>
          <cell r="BJ20">
            <v>75433.789999999994</v>
          </cell>
          <cell r="BK20">
            <v>25523.89</v>
          </cell>
          <cell r="BL20">
            <v>56929.89</v>
          </cell>
          <cell r="BM20">
            <v>4103.0600000000004</v>
          </cell>
          <cell r="BN20">
            <v>21840.639999999999</v>
          </cell>
          <cell r="BO20">
            <v>19926.380000000005</v>
          </cell>
          <cell r="BP20">
            <v>19865.239999999991</v>
          </cell>
          <cell r="BQ20">
            <v>19948.139999999985</v>
          </cell>
          <cell r="BR20">
            <v>37232.330000000016</v>
          </cell>
          <cell r="BS20">
            <v>66867.699999999953</v>
          </cell>
          <cell r="BT20">
            <v>-12397.809999999998</v>
          </cell>
          <cell r="BU20">
            <v>-67385.180000000022</v>
          </cell>
          <cell r="BV20">
            <v>-22353.390000000014</v>
          </cell>
          <cell r="BW20">
            <v>-41055.97</v>
          </cell>
          <cell r="BX20">
            <v>-9517.9199999999837</v>
          </cell>
          <cell r="BY20">
            <v>43303.889999999956</v>
          </cell>
          <cell r="BZ20">
            <v>80936.099999999977</v>
          </cell>
          <cell r="CA20">
            <v>93380.94</v>
          </cell>
          <cell r="CB20">
            <v>76437.859999999986</v>
          </cell>
          <cell r="CC20">
            <v>-11095.600000000035</v>
          </cell>
          <cell r="CD20">
            <v>4827.2200000000303</v>
          </cell>
          <cell r="CE20">
            <v>94919.719999999972</v>
          </cell>
          <cell r="CF20">
            <v>-12397.809999999998</v>
          </cell>
          <cell r="CG20">
            <v>-67385.180000000022</v>
          </cell>
          <cell r="CH20">
            <v>-22353.390000000014</v>
          </cell>
          <cell r="CI20">
            <v>-41055.97</v>
          </cell>
          <cell r="CJ20">
            <v>-9517.9199999999837</v>
          </cell>
          <cell r="CK20">
            <v>43303.889999999956</v>
          </cell>
          <cell r="CL20">
            <v>80936.099999999977</v>
          </cell>
          <cell r="CM20">
            <v>93380.94</v>
          </cell>
          <cell r="CN20">
            <v>76437.859999999986</v>
          </cell>
          <cell r="CO20">
            <v>-11095.600000000035</v>
          </cell>
          <cell r="CP20">
            <v>4827.2200000000303</v>
          </cell>
          <cell r="CQ20">
            <v>94919.719999999972</v>
          </cell>
          <cell r="CR20">
            <v>-6945.7662000000128</v>
          </cell>
          <cell r="CS20">
            <v>-63032.883600000001</v>
          </cell>
          <cell r="CT20">
            <v>-17100.457799999975</v>
          </cell>
          <cell r="CU20">
            <v>-36177.089399999997</v>
          </cell>
          <cell r="CV20">
            <v>-4008.2784000000102</v>
          </cell>
          <cell r="CW20">
            <v>49869.967799999984</v>
          </cell>
          <cell r="CX20">
            <v>88254.821999999986</v>
          </cell>
          <cell r="CY20">
            <v>100948.5588</v>
          </cell>
          <cell r="CZ20">
            <v>83666.617199999979</v>
          </cell>
          <cell r="DA20">
            <v>-5617.5119999999879</v>
          </cell>
          <cell r="DB20">
            <v>10623.764400000044</v>
          </cell>
          <cell r="DC20">
            <v>102518.11439999996</v>
          </cell>
          <cell r="DD20">
            <v>-1384.681523999956</v>
          </cell>
          <cell r="DE20">
            <v>-58593.541271999973</v>
          </cell>
          <cell r="DF20">
            <v>-11742.46695599996</v>
          </cell>
          <cell r="DG20">
            <v>-31200.631187999999</v>
          </cell>
          <cell r="DH20">
            <v>1611.5560319999931</v>
          </cell>
          <cell r="DI20">
            <v>56567.367155999993</v>
          </cell>
          <cell r="DJ20">
            <v>95719.918440000038</v>
          </cell>
          <cell r="DK20">
            <v>108667.52997600002</v>
          </cell>
          <cell r="DL20">
            <v>91039.949544000032</v>
          </cell>
          <cell r="DM20">
            <v>-29.862239999987651</v>
          </cell>
          <cell r="DN20">
            <v>16536.23968800006</v>
          </cell>
          <cell r="DO20">
            <v>110268.47668799997</v>
          </cell>
          <cell r="DP20">
            <v>4287.6248455200111</v>
          </cell>
          <cell r="DQ20">
            <v>-54065.412097439985</v>
          </cell>
          <cell r="DR20">
            <v>-6277.316295119992</v>
          </cell>
          <cell r="DS20">
            <v>-26124.643811759976</v>
          </cell>
          <cell r="DT20">
            <v>7343.7871526400559</v>
          </cell>
          <cell r="DU20">
            <v>63398.71449911996</v>
          </cell>
          <cell r="DV20">
            <v>103334.31680880004</v>
          </cell>
          <cell r="DW20">
            <v>116540.88057552004</v>
          </cell>
          <cell r="DX20">
            <v>98560.748534879996</v>
          </cell>
          <cell r="DY20">
            <v>5669.5405151999439</v>
          </cell>
          <cell r="DZ20">
            <v>22566.964481760107</v>
          </cell>
          <cell r="EA20">
            <v>118173.84622175997</v>
          </cell>
          <cell r="EB20">
            <v>10073.377342430409</v>
          </cell>
          <cell r="EC20">
            <v>-49446.72033938879</v>
          </cell>
          <cell r="ED20">
            <v>-702.86262102238834</v>
          </cell>
          <cell r="EE20">
            <v>-20947.136687995167</v>
          </cell>
          <cell r="EF20">
            <v>13190.662895692803</v>
          </cell>
          <cell r="EG20">
            <v>70366.688789102365</v>
          </cell>
          <cell r="EH20">
            <v>111101.00314497604</v>
          </cell>
          <cell r="EI20">
            <v>124571.69818703039</v>
          </cell>
          <cell r="EJ20">
            <v>106231.96350557759</v>
          </cell>
          <cell r="EK20">
            <v>11482.931325503974</v>
          </cell>
          <cell r="EL20">
            <v>28718.303771395294</v>
          </cell>
          <cell r="EM20">
            <v>126237.32314619521</v>
          </cell>
          <cell r="EN20">
            <v>15974.844889278989</v>
          </cell>
          <cell r="EO20">
            <v>-44735.654746176559</v>
          </cell>
          <cell r="EP20">
            <v>4983.0801265572081</v>
          </cell>
          <cell r="EQ20">
            <v>-15666.079421755043</v>
          </cell>
          <cell r="ER20">
            <v>19154.476153606665</v>
          </cell>
          <cell r="ES20">
            <v>77474.022564884392</v>
          </cell>
          <cell r="ET20">
            <v>119023.02320787555</v>
          </cell>
          <cell r="EU20">
            <v>132763.13215077104</v>
          </cell>
          <cell r="EV20">
            <v>114056.60277568921</v>
          </cell>
          <cell r="EW20">
            <v>17412.589952014037</v>
          </cell>
          <cell r="EX20">
            <v>34992.669846823148</v>
          </cell>
          <cell r="EY20">
            <v>134462.06960911909</v>
          </cell>
          <cell r="EZ20">
            <v>21994.341787064564</v>
          </cell>
          <cell r="FA20">
            <v>-39930.367841100087</v>
          </cell>
          <cell r="FB20">
            <v>10782.741729088302</v>
          </cell>
          <cell r="FC20">
            <v>-10279.401010190137</v>
          </cell>
          <cell r="FD20">
            <v>25237.565676678787</v>
          </cell>
          <cell r="FE20">
            <v>84723.503016182105</v>
          </cell>
          <cell r="FF20">
            <v>127103.48367203306</v>
          </cell>
          <cell r="FG20">
            <v>141118.39479378646</v>
          </cell>
          <cell r="FH20">
            <v>122037.73483120301</v>
          </cell>
          <cell r="FI20">
            <v>23460.841751054279</v>
          </cell>
          <cell r="FJ20">
            <v>41392.523243759642</v>
          </cell>
          <cell r="FK20">
            <v>142851.31100130151</v>
          </cell>
          <cell r="FL20">
            <v>28134.228622805909</v>
          </cell>
          <cell r="FM20">
            <v>-35028.97519792206</v>
          </cell>
          <cell r="FN20">
            <v>16698.396563670132</v>
          </cell>
          <cell r="FO20">
            <v>-4784.9890303939465</v>
          </cell>
          <cell r="FP20">
            <v>31442.316990212363</v>
          </cell>
          <cell r="FQ20">
            <v>92117.973076505761</v>
          </cell>
          <cell r="FR20">
            <v>135345.55334547377</v>
          </cell>
          <cell r="FS20">
            <v>149640.76268966217</v>
          </cell>
          <cell r="FT20">
            <v>130178.48952782707</v>
          </cell>
          <cell r="FU20">
            <v>29630.058586075378</v>
          </cell>
          <cell r="FV20">
            <v>47920.373708634812</v>
          </cell>
          <cell r="FW20">
            <v>151408.33722132753</v>
          </cell>
        </row>
        <row r="21">
          <cell r="B21" t="str">
            <v>Co 105</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row>
        <row r="22">
          <cell r="B22" t="str">
            <v>Co 110</v>
          </cell>
          <cell r="BH22">
            <v>7803.88</v>
          </cell>
          <cell r="BI22">
            <v>3661.1500000000051</v>
          </cell>
          <cell r="BJ22">
            <v>-8913.67</v>
          </cell>
          <cell r="BK22">
            <v>11805.58</v>
          </cell>
          <cell r="BL22">
            <v>-9360.5300000000007</v>
          </cell>
          <cell r="BM22">
            <v>7088.81</v>
          </cell>
          <cell r="BN22">
            <v>20025.240000000002</v>
          </cell>
          <cell r="BO22">
            <v>11570.219800000003</v>
          </cell>
          <cell r="BP22">
            <v>11155.925400000004</v>
          </cell>
          <cell r="BQ22">
            <v>1781.0214656445314</v>
          </cell>
          <cell r="BR22">
            <v>7078.7847492092878</v>
          </cell>
          <cell r="BS22">
            <v>14149.327922675562</v>
          </cell>
          <cell r="BT22">
            <v>7549.3184047216891</v>
          </cell>
          <cell r="BU22">
            <v>3419.280213036076</v>
          </cell>
          <cell r="BV22">
            <v>-9454.6893947079334</v>
          </cell>
          <cell r="BW22">
            <v>11466.747816002789</v>
          </cell>
          <cell r="BX22">
            <v>-9892.0400593850136</v>
          </cell>
          <cell r="BY22">
            <v>6860.2483439934294</v>
          </cell>
          <cell r="BZ22">
            <v>19742.688369746487</v>
          </cell>
          <cell r="CA22">
            <v>12155.478597229529</v>
          </cell>
          <cell r="CB22">
            <v>11736.259305453557</v>
          </cell>
          <cell r="CC22">
            <v>1652.1595277855304</v>
          </cell>
          <cell r="CD22">
            <v>6954.4676691127388</v>
          </cell>
          <cell r="CE22">
            <v>14487.700566363703</v>
          </cell>
          <cell r="CF22">
            <v>6572.8428446168473</v>
          </cell>
          <cell r="CG22">
            <v>2456.8739528199985</v>
          </cell>
          <cell r="CH22">
            <v>-9891.12720053249</v>
          </cell>
          <cell r="CI22">
            <v>11239.589573122867</v>
          </cell>
          <cell r="CJ22">
            <v>-10316.675523608472</v>
          </cell>
          <cell r="CK22">
            <v>6748.3889393440295</v>
          </cell>
          <cell r="CL22">
            <v>19576.206095292484</v>
          </cell>
          <cell r="CM22">
            <v>12086.361154277922</v>
          </cell>
          <cell r="CN22">
            <v>16566.148023964321</v>
          </cell>
          <cell r="CO22">
            <v>6477.4544383701977</v>
          </cell>
          <cell r="CP22">
            <v>11784.457950883407</v>
          </cell>
          <cell r="CQ22">
            <v>19788.417607051626</v>
          </cell>
          <cell r="CR22">
            <v>12223.974292723477</v>
          </cell>
          <cell r="CS22">
            <v>8030.7825468681913</v>
          </cell>
          <cell r="CT22">
            <v>-5494.922864005428</v>
          </cell>
          <cell r="CU22">
            <v>16130.528660532225</v>
          </cell>
          <cell r="CV22">
            <v>-5924.6224095641373</v>
          </cell>
          <cell r="CW22">
            <v>11589.148928093848</v>
          </cell>
          <cell r="CX22">
            <v>24654.7951250326</v>
          </cell>
          <cell r="CY22">
            <v>17026.464770566916</v>
          </cell>
          <cell r="CZ22">
            <v>16532.385768377426</v>
          </cell>
          <cell r="DA22">
            <v>6240.1789575584698</v>
          </cell>
          <cell r="DB22">
            <v>11655.15994181261</v>
          </cell>
          <cell r="DC22">
            <v>19323.900110877697</v>
          </cell>
          <cell r="DD22">
            <v>12091.261876418088</v>
          </cell>
          <cell r="DE22">
            <v>7819.1982574294016</v>
          </cell>
          <cell r="DF22">
            <v>-6085.4439917750569</v>
          </cell>
          <cell r="DG22">
            <v>16046.543448957949</v>
          </cell>
          <cell r="DH22">
            <v>-6519.5100484233772</v>
          </cell>
          <cell r="DI22">
            <v>11455.175455340577</v>
          </cell>
          <cell r="DJ22">
            <v>24762.84743455967</v>
          </cell>
          <cell r="DK22">
            <v>16994.759312697395</v>
          </cell>
          <cell r="DL22">
            <v>24066.621934321938</v>
          </cell>
          <cell r="DM22">
            <v>13566.294219293828</v>
          </cell>
          <cell r="DN22">
            <v>19091.979663004448</v>
          </cell>
          <cell r="DO22">
            <v>26909.5815152418</v>
          </cell>
          <cell r="DP22">
            <v>19522.775726467771</v>
          </cell>
          <cell r="DQ22">
            <v>15170.199050310592</v>
          </cell>
          <cell r="DR22">
            <v>876.01390420210373</v>
          </cell>
          <cell r="DS22">
            <v>23526.872534741742</v>
          </cell>
          <cell r="DT22">
            <v>437.61155080228491</v>
          </cell>
          <cell r="DU22">
            <v>18885.723191423487</v>
          </cell>
          <cell r="DV22">
            <v>32439.688016705812</v>
          </cell>
          <cell r="DW22">
            <v>24530.835706914491</v>
          </cell>
          <cell r="DX22">
            <v>24165.499179359133</v>
          </cell>
          <cell r="DY22">
            <v>13453.344259304409</v>
          </cell>
          <cell r="DZ22">
            <v>19091.480465060129</v>
          </cell>
          <cell r="EA22">
            <v>27061.765053074487</v>
          </cell>
          <cell r="EB22">
            <v>19515.349799663098</v>
          </cell>
          <cell r="EC22">
            <v>15081.234558113632</v>
          </cell>
          <cell r="ED22">
            <v>386.13800712747616</v>
          </cell>
          <cell r="EE22">
            <v>23568.334962291163</v>
          </cell>
          <cell r="EF22">
            <v>-56.552828353182122</v>
          </cell>
          <cell r="EG22">
            <v>18877.882538708422</v>
          </cell>
          <cell r="EH22">
            <v>32682.454036020288</v>
          </cell>
          <cell r="EI22">
            <v>24631.787169695584</v>
          </cell>
          <cell r="EJ22">
            <v>26340.731684916238</v>
          </cell>
          <cell r="EK22">
            <v>15412.498724389756</v>
          </cell>
          <cell r="EL22">
            <v>21165.374774307256</v>
          </cell>
          <cell r="EM22">
            <v>29290.764150354549</v>
          </cell>
          <cell r="EN22">
            <v>21580.352080654746</v>
          </cell>
          <cell r="EO22">
            <v>17063.014349926445</v>
          </cell>
          <cell r="EP22">
            <v>1955.5286336030986</v>
          </cell>
          <cell r="EQ22">
            <v>25682.256628778065</v>
          </cell>
          <cell r="ER22">
            <v>1508.5728491195987</v>
          </cell>
          <cell r="ES22">
            <v>20942.579317400225</v>
          </cell>
          <cell r="ET22">
            <v>35002.374084535208</v>
          </cell>
          <cell r="EU22">
            <v>26808.423611910919</v>
          </cell>
          <cell r="EV22">
            <v>26487.245497326556</v>
          </cell>
          <cell r="EW22">
            <v>15338.954802138906</v>
          </cell>
          <cell r="EX22">
            <v>21208.52321591408</v>
          </cell>
          <cell r="EY22">
            <v>29491.999461462328</v>
          </cell>
          <cell r="EZ22">
            <v>21613.034497178429</v>
          </cell>
          <cell r="FA22">
            <v>17010.972252629406</v>
          </cell>
          <cell r="FB22">
            <v>1479.095701701619</v>
          </cell>
          <cell r="FC22">
            <v>25763.864900013665</v>
          </cell>
          <cell r="FD22">
            <v>1028.1395999957094</v>
          </cell>
          <cell r="FE22">
            <v>20975.351087444935</v>
          </cell>
          <cell r="FF22">
            <v>35294.608031475793</v>
          </cell>
          <cell r="FG22">
            <v>26956.526480143439</v>
          </cell>
          <cell r="FH22">
            <v>26627.717380511494</v>
          </cell>
          <cell r="FI22">
            <v>15254.406705543268</v>
          </cell>
          <cell r="FJ22">
            <v>21243.920557425539</v>
          </cell>
          <cell r="FK22">
            <v>29688.073271052759</v>
          </cell>
          <cell r="FL22">
            <v>21635.316796028303</v>
          </cell>
          <cell r="FM22">
            <v>16946.987094482538</v>
          </cell>
          <cell r="FN22">
            <v>978.97084274813096</v>
          </cell>
          <cell r="FO22">
            <v>25835.263489980171</v>
          </cell>
          <cell r="FP22">
            <v>523.87901138896268</v>
          </cell>
          <cell r="FQ22">
            <v>20998.064946507533</v>
          </cell>
          <cell r="FR22">
            <v>35581.34392635429</v>
          </cell>
          <cell r="FS22">
            <v>27098.262192731316</v>
          </cell>
          <cell r="FT22">
            <v>26761.5924625466</v>
          </cell>
          <cell r="FU22">
            <v>15158.767107260486</v>
          </cell>
          <cell r="FV22">
            <v>21270.221592261296</v>
          </cell>
          <cell r="FW22">
            <v>29878.615302129161</v>
          </cell>
        </row>
        <row r="23">
          <cell r="B23" t="str">
            <v>Co 111</v>
          </cell>
          <cell r="BH23">
            <v>6647.41</v>
          </cell>
          <cell r="BI23">
            <v>9512.2800000000007</v>
          </cell>
          <cell r="BJ23">
            <v>7131.9</v>
          </cell>
          <cell r="BK23">
            <v>8544.3799999999992</v>
          </cell>
          <cell r="BL23">
            <v>11333.17</v>
          </cell>
          <cell r="BM23">
            <v>1525.14</v>
          </cell>
          <cell r="BN23">
            <v>6679.08</v>
          </cell>
          <cell r="BO23">
            <v>11881.258500000002</v>
          </cell>
          <cell r="BP23">
            <v>8785.6110299999982</v>
          </cell>
          <cell r="BQ23">
            <v>7349.2340002257506</v>
          </cell>
          <cell r="BR23">
            <v>8763.0476602977997</v>
          </cell>
          <cell r="BS23">
            <v>6002.2491022137947</v>
          </cell>
          <cell r="BT23">
            <v>24554.981872244742</v>
          </cell>
          <cell r="BU23">
            <v>27504.371198983332</v>
          </cell>
          <cell r="BV23">
            <v>25027.36744570743</v>
          </cell>
          <cell r="BW23">
            <v>26475.645339036699</v>
          </cell>
          <cell r="BX23">
            <v>29330.294961938802</v>
          </cell>
          <cell r="BY23">
            <v>19234.320385094026</v>
          </cell>
          <cell r="BZ23">
            <v>24551.246890354065</v>
          </cell>
          <cell r="CA23">
            <v>31579.183574887753</v>
          </cell>
          <cell r="CB23">
            <v>28438.224193440958</v>
          </cell>
          <cell r="CC23">
            <v>25274.759997760793</v>
          </cell>
          <cell r="CD23">
            <v>26651.559282951297</v>
          </cell>
          <cell r="CE23">
            <v>25665.922711867963</v>
          </cell>
          <cell r="CF23">
            <v>24293.246004231922</v>
          </cell>
          <cell r="CG23">
            <v>27329.71552353659</v>
          </cell>
          <cell r="CH23">
            <v>24753.486642747041</v>
          </cell>
          <cell r="CI23">
            <v>26238.667139990015</v>
          </cell>
          <cell r="CJ23">
            <v>29160.933303193015</v>
          </cell>
          <cell r="CK23">
            <v>18768.911704838149</v>
          </cell>
          <cell r="CL23">
            <v>24253.498188503963</v>
          </cell>
          <cell r="CM23">
            <v>31366.120696872611</v>
          </cell>
          <cell r="CN23">
            <v>28178.547742287021</v>
          </cell>
          <cell r="CO23">
            <v>25021.368329593701</v>
          </cell>
          <cell r="CP23">
            <v>26359.802859724368</v>
          </cell>
          <cell r="CQ23">
            <v>25535.182306205352</v>
          </cell>
          <cell r="CR23">
            <v>24686.026445454128</v>
          </cell>
          <cell r="CS23">
            <v>27812.885056602929</v>
          </cell>
          <cell r="CT23">
            <v>25151.31144944486</v>
          </cell>
          <cell r="CU23">
            <v>26678.629290726793</v>
          </cell>
          <cell r="CV23">
            <v>29682.889143150664</v>
          </cell>
          <cell r="CW23">
            <v>20647.964828676424</v>
          </cell>
          <cell r="CX23">
            <v>26299.900721587052</v>
          </cell>
          <cell r="CY23">
            <v>31922.935143427614</v>
          </cell>
          <cell r="CZ23">
            <v>28655.110492870284</v>
          </cell>
          <cell r="DA23">
            <v>27094.691526150364</v>
          </cell>
          <cell r="DB23">
            <v>28446.226247108949</v>
          </cell>
          <cell r="DC23">
            <v>25896.730008881776</v>
          </cell>
          <cell r="DD23">
            <v>26750.702554134805</v>
          </cell>
          <cell r="DE23">
            <v>29970.904483156311</v>
          </cell>
          <cell r="DF23">
            <v>27221.005900440501</v>
          </cell>
          <cell r="DG23">
            <v>28791.932059478182</v>
          </cell>
          <cell r="DH23">
            <v>31880.275552258412</v>
          </cell>
          <cell r="DI23">
            <v>20909.874000040771</v>
          </cell>
          <cell r="DJ23">
            <v>26734.235981782324</v>
          </cell>
          <cell r="DK23">
            <v>32479.498668035856</v>
          </cell>
          <cell r="DL23">
            <v>29129.859078928159</v>
          </cell>
          <cell r="DM23">
            <v>27557.016939998113</v>
          </cell>
          <cell r="DN23">
            <v>28922.04284665954</v>
          </cell>
          <cell r="DO23">
            <v>26334.180326775724</v>
          </cell>
          <cell r="DP23">
            <v>27203.964135644237</v>
          </cell>
          <cell r="DQ23">
            <v>30520.301726047728</v>
          </cell>
          <cell r="DR23">
            <v>27679.25959856503</v>
          </cell>
          <cell r="DS23">
            <v>29295.055069670903</v>
          </cell>
          <cell r="DT23">
            <v>32469.885442613864</v>
          </cell>
          <cell r="DU23">
            <v>21172.649946799011</v>
          </cell>
          <cell r="DV23">
            <v>27174.668744874583</v>
          </cell>
          <cell r="DW23">
            <v>33045.081811852098</v>
          </cell>
          <cell r="DX23">
            <v>29611.494622686347</v>
          </cell>
          <cell r="DY23">
            <v>28026.545910956957</v>
          </cell>
          <cell r="DZ23">
            <v>29404.922395626185</v>
          </cell>
          <cell r="EA23">
            <v>26778.305346252248</v>
          </cell>
          <cell r="EB23">
            <v>27664.000828539483</v>
          </cell>
          <cell r="EC23">
            <v>31079.344707909593</v>
          </cell>
          <cell r="ED23">
            <v>28144.253439630647</v>
          </cell>
          <cell r="EE23">
            <v>29806.221855351512</v>
          </cell>
          <cell r="EF23">
            <v>33070.00847644468</v>
          </cell>
          <cell r="EG23">
            <v>21436.181721303456</v>
          </cell>
          <cell r="EH23">
            <v>27621.242655441885</v>
          </cell>
          <cell r="EI23">
            <v>33619.794119994178</v>
          </cell>
          <cell r="EJ23">
            <v>30100.070097277086</v>
          </cell>
          <cell r="EK23">
            <v>28503.360696181062</v>
          </cell>
          <cell r="EL23">
            <v>29895.384595800082</v>
          </cell>
          <cell r="EM23">
            <v>27229.173526857765</v>
          </cell>
          <cell r="EN23">
            <v>28130.87514148809</v>
          </cell>
          <cell r="EO23">
            <v>31648.188157750687</v>
          </cell>
          <cell r="EP23">
            <v>28616.048728476504</v>
          </cell>
          <cell r="EQ23">
            <v>30325.736107437991</v>
          </cell>
          <cell r="ER23">
            <v>33680.810837701676</v>
          </cell>
          <cell r="ES23">
            <v>21700.341834157673</v>
          </cell>
          <cell r="ET23">
            <v>28073.997104337734</v>
          </cell>
          <cell r="EU23">
            <v>34203.753239372891</v>
          </cell>
          <cell r="EV23">
            <v>30596.085400226853</v>
          </cell>
          <cell r="EW23">
            <v>28987.530650452936</v>
          </cell>
          <cell r="EX23">
            <v>30392.575079424507</v>
          </cell>
          <cell r="EY23">
            <v>27686.855770618338</v>
          </cell>
          <cell r="EZ23">
            <v>28604.650976634934</v>
          </cell>
          <cell r="FA23">
            <v>32227.186862146336</v>
          </cell>
          <cell r="FB23">
            <v>29094.704015140811</v>
          </cell>
          <cell r="FC23">
            <v>30853.270413858379</v>
          </cell>
          <cell r="FD23">
            <v>34302.672989269937</v>
          </cell>
          <cell r="FE23">
            <v>21965.009237615865</v>
          </cell>
          <cell r="FF23">
            <v>28533.177510164525</v>
          </cell>
          <cell r="FG23">
            <v>34797.069870858955</v>
          </cell>
          <cell r="FH23">
            <v>31098.700023257436</v>
          </cell>
          <cell r="FI23">
            <v>29479.563300243291</v>
          </cell>
          <cell r="FJ23">
            <v>30897.011918958153</v>
          </cell>
          <cell r="FK23">
            <v>28151.831499497071</v>
          </cell>
          <cell r="FL23">
            <v>29085.393410068173</v>
          </cell>
          <cell r="FM23">
            <v>32816.078562432187</v>
          </cell>
          <cell r="FN23">
            <v>29580.472375597645</v>
          </cell>
          <cell r="FO23">
            <v>31389.143536251686</v>
          </cell>
          <cell r="FP23">
            <v>34935.354190832149</v>
          </cell>
          <cell r="FQ23">
            <v>22230.236020725497</v>
          </cell>
          <cell r="FR23">
            <v>28998.406173080526</v>
          </cell>
          <cell r="FS23">
            <v>35400.271620936786</v>
          </cell>
          <cell r="FT23">
            <v>31608.405602079762</v>
          </cell>
          <cell r="FU23">
            <v>29978.672022353003</v>
          </cell>
          <cell r="FV23">
            <v>31409.175275015808</v>
          </cell>
          <cell r="FW23">
            <v>28623.316463288109</v>
          </cell>
        </row>
        <row r="24">
          <cell r="B24" t="str">
            <v>Co 112</v>
          </cell>
          <cell r="BH24">
            <v>2766.45</v>
          </cell>
          <cell r="BI24">
            <v>1098.48</v>
          </cell>
          <cell r="BJ24">
            <v>6377.24</v>
          </cell>
          <cell r="BK24">
            <v>941.15</v>
          </cell>
          <cell r="BL24">
            <v>4928.95</v>
          </cell>
          <cell r="BM24">
            <v>2938.25</v>
          </cell>
          <cell r="BN24">
            <v>4361.37</v>
          </cell>
          <cell r="BO24">
            <v>1593.5123999999996</v>
          </cell>
          <cell r="BP24">
            <v>-9.7918000000001939</v>
          </cell>
          <cell r="BQ24">
            <v>1477.1092203912053</v>
          </cell>
          <cell r="BR24">
            <v>2808.6743107414254</v>
          </cell>
          <cell r="BS24">
            <v>1675.1863948070845</v>
          </cell>
          <cell r="BT24">
            <v>2816.7587726416014</v>
          </cell>
          <cell r="BU24">
            <v>1061.3612419035153</v>
          </cell>
          <cell r="BV24">
            <v>11371.552380398702</v>
          </cell>
          <cell r="BW24">
            <v>5728.1861907291359</v>
          </cell>
          <cell r="BX24">
            <v>9887.6527682078777</v>
          </cell>
          <cell r="BY24">
            <v>6104.4153490067338</v>
          </cell>
          <cell r="BZ24">
            <v>7651.1382615362581</v>
          </cell>
          <cell r="CA24">
            <v>6385.1746806802948</v>
          </cell>
          <cell r="CB24">
            <v>4829.7952035835306</v>
          </cell>
          <cell r="CC24">
            <v>4610.4301249984019</v>
          </cell>
          <cell r="CD24">
            <v>5994.8683464294145</v>
          </cell>
          <cell r="CE24">
            <v>4793.3705857593468</v>
          </cell>
          <cell r="CF24">
            <v>6020.7074814130319</v>
          </cell>
          <cell r="CG24">
            <v>4175.2953545337195</v>
          </cell>
          <cell r="CH24">
            <v>9856.9068159135277</v>
          </cell>
          <cell r="CI24">
            <v>4000.3258168978336</v>
          </cell>
          <cell r="CJ24">
            <v>8336.6435581048754</v>
          </cell>
          <cell r="CK24">
            <v>6040.4608875139111</v>
          </cell>
          <cell r="CL24">
            <v>7714.5293351538076</v>
          </cell>
          <cell r="CM24">
            <v>6313.4456602664759</v>
          </cell>
          <cell r="CN24">
            <v>4807.5019671991186</v>
          </cell>
          <cell r="CO24">
            <v>4511.3882373947981</v>
          </cell>
          <cell r="CP24">
            <v>5950.3233428554313</v>
          </cell>
          <cell r="CQ24">
            <v>4678.7374953564222</v>
          </cell>
          <cell r="CR24">
            <v>6137.1001027578341</v>
          </cell>
          <cell r="CS24">
            <v>4223.8755316836377</v>
          </cell>
          <cell r="CT24">
            <v>10089.304393184262</v>
          </cell>
          <cell r="CU24">
            <v>4042.0569197222053</v>
          </cell>
          <cell r="CV24">
            <v>8525.8217799477534</v>
          </cell>
          <cell r="CW24">
            <v>6138.7170017141807</v>
          </cell>
          <cell r="CX24">
            <v>7890.2249298147508</v>
          </cell>
          <cell r="CY24">
            <v>6414.3259124650776</v>
          </cell>
          <cell r="CZ24">
            <v>4895.238549247847</v>
          </cell>
          <cell r="DA24">
            <v>4566.8539476360156</v>
          </cell>
          <cell r="DB24">
            <v>6053.2802486307228</v>
          </cell>
          <cell r="DC24">
            <v>6386.119619811856</v>
          </cell>
          <cell r="DD24">
            <v>7922.38187071639</v>
          </cell>
          <cell r="DE24">
            <v>5939.0614396127321</v>
          </cell>
          <cell r="DF24">
            <v>11994.089329158269</v>
          </cell>
          <cell r="DG24">
            <v>5750.4117617019183</v>
          </cell>
          <cell r="DH24">
            <v>10386.393519231071</v>
          </cell>
          <cell r="DI24">
            <v>7905.1977682863544</v>
          </cell>
          <cell r="DJ24">
            <v>9736.5312536876518</v>
          </cell>
          <cell r="DK24">
            <v>7022.4963337407953</v>
          </cell>
          <cell r="DL24">
            <v>5490.5128547076984</v>
          </cell>
          <cell r="DM24">
            <v>6289.0856733791343</v>
          </cell>
          <cell r="DN24">
            <v>7824.514945814235</v>
          </cell>
          <cell r="DO24">
            <v>6485.9210998330473</v>
          </cell>
          <cell r="DP24">
            <v>8093.2606992655155</v>
          </cell>
          <cell r="DQ24">
            <v>6037.4877164001846</v>
          </cell>
          <cell r="DR24">
            <v>12288.07533804225</v>
          </cell>
          <cell r="DS24">
            <v>5841.7741711553799</v>
          </cell>
          <cell r="DT24">
            <v>10634.893528519176</v>
          </cell>
          <cell r="DU24">
            <v>8056.3339932409144</v>
          </cell>
          <cell r="DV24">
            <v>9970.6799096131981</v>
          </cell>
          <cell r="DW24">
            <v>7141.167148246519</v>
          </cell>
          <cell r="DX24">
            <v>5596.5526257430283</v>
          </cell>
          <cell r="DY24">
            <v>6394.2551611383069</v>
          </cell>
          <cell r="DZ24">
            <v>7980.2463481621498</v>
          </cell>
          <cell r="EA24">
            <v>6586.9132482911882</v>
          </cell>
          <cell r="EB24">
            <v>8267.9454324315811</v>
          </cell>
          <cell r="EC24">
            <v>6137.2867908516755</v>
          </cell>
          <cell r="ED24">
            <v>12589.579237178092</v>
          </cell>
          <cell r="EE24">
            <v>5934.2698337304373</v>
          </cell>
          <cell r="EF24">
            <v>10889.601773589304</v>
          </cell>
          <cell r="EG24">
            <v>8210.2991630270662</v>
          </cell>
          <cell r="EH24">
            <v>10210.708997791786</v>
          </cell>
          <cell r="EI24">
            <v>7261.5892650396918</v>
          </cell>
          <cell r="EJ24">
            <v>5704.6311664963896</v>
          </cell>
          <cell r="EK24">
            <v>6501.4463242632019</v>
          </cell>
          <cell r="EL24">
            <v>8139.6046084722457</v>
          </cell>
          <cell r="EM24">
            <v>6688.6449385396172</v>
          </cell>
          <cell r="EN24">
            <v>8446.3119680796244</v>
          </cell>
          <cell r="EO24">
            <v>6238.4687399727136</v>
          </cell>
          <cell r="EP24">
            <v>12898.800685361774</v>
          </cell>
          <cell r="EQ24">
            <v>6027.9000392917442</v>
          </cell>
          <cell r="ER24">
            <v>11150.679130519795</v>
          </cell>
          <cell r="ES24">
            <v>8367.1433846428681</v>
          </cell>
          <cell r="ET24">
            <v>10456.771892141081</v>
          </cell>
          <cell r="EU24">
            <v>7383.7796410452211</v>
          </cell>
          <cell r="EV24">
            <v>5814.7873947830776</v>
          </cell>
          <cell r="EW24">
            <v>6610.1912861386863</v>
          </cell>
          <cell r="EX24">
            <v>8302.174084686485</v>
          </cell>
          <cell r="EY24">
            <v>6792.0304042568132</v>
          </cell>
          <cell r="EZ24">
            <v>8628.8794049113803</v>
          </cell>
          <cell r="FA24">
            <v>6340.8374056974908</v>
          </cell>
          <cell r="FB24">
            <v>13215.740011943251</v>
          </cell>
          <cell r="FC24">
            <v>6122.6660737215789</v>
          </cell>
          <cell r="FD24">
            <v>11418.29181932457</v>
          </cell>
          <cell r="FE24">
            <v>8526.9191429111906</v>
          </cell>
          <cell r="FF24">
            <v>10709.026705936034</v>
          </cell>
          <cell r="FG24">
            <v>7507.7541277051987</v>
          </cell>
          <cell r="FH24">
            <v>5927.0605827173877</v>
          </cell>
          <cell r="FI24">
            <v>6720.5037052318239</v>
          </cell>
          <cell r="FJ24">
            <v>8468.0186782718592</v>
          </cell>
          <cell r="FK24">
            <v>6896.6020479645649</v>
          </cell>
          <cell r="FL24">
            <v>8815.5221365405596</v>
          </cell>
          <cell r="FM24">
            <v>6444.8175325645707</v>
          </cell>
          <cell r="FN24">
            <v>13541.022301358906</v>
          </cell>
          <cell r="FO24">
            <v>6218.3707390870632</v>
          </cell>
          <cell r="FP24">
            <v>11692.609687475308</v>
          </cell>
          <cell r="FQ24">
            <v>8689.6776770618399</v>
          </cell>
          <cell r="FR24">
            <v>10967.634871729195</v>
          </cell>
          <cell r="FS24">
            <v>7633.528195598723</v>
          </cell>
          <cell r="FT24">
            <v>6041.4888201142076</v>
          </cell>
          <cell r="FU24">
            <v>6832.397134211652</v>
          </cell>
          <cell r="FV24">
            <v>8637.2052633959065</v>
          </cell>
          <cell r="FW24">
            <v>7002.3588456690977</v>
          </cell>
        </row>
        <row r="25">
          <cell r="B25" t="str">
            <v>Co 113</v>
          </cell>
          <cell r="BH25">
            <v>3994.16</v>
          </cell>
          <cell r="BI25">
            <v>3019.8</v>
          </cell>
          <cell r="BJ25">
            <v>3304.44</v>
          </cell>
          <cell r="BK25">
            <v>7852.99</v>
          </cell>
          <cell r="BL25">
            <v>7904.47</v>
          </cell>
          <cell r="BM25">
            <v>-3367.83</v>
          </cell>
          <cell r="BN25">
            <v>5141.1000000000004</v>
          </cell>
          <cell r="BO25">
            <v>3062.8248999999996</v>
          </cell>
          <cell r="BP25">
            <v>2441.0160000000005</v>
          </cell>
          <cell r="BQ25">
            <v>1931.1478196558564</v>
          </cell>
          <cell r="BR25">
            <v>2636.2792810433348</v>
          </cell>
          <cell r="BS25">
            <v>2647.9222776818497</v>
          </cell>
          <cell r="BT25">
            <v>3970.2223836245203</v>
          </cell>
          <cell r="BU25">
            <v>2932.2835588797079</v>
          </cell>
          <cell r="BV25">
            <v>8965.7686291482714</v>
          </cell>
          <cell r="BW25">
            <v>13502.887155882319</v>
          </cell>
          <cell r="BX25">
            <v>13565.585420884521</v>
          </cell>
          <cell r="BY25">
            <v>2087.4824875052454</v>
          </cell>
          <cell r="BZ25">
            <v>10859.222574444757</v>
          </cell>
          <cell r="CA25">
            <v>8716.6768904014752</v>
          </cell>
          <cell r="CB25">
            <v>8100.3020679176543</v>
          </cell>
          <cell r="CC25">
            <v>7522.766188325345</v>
          </cell>
          <cell r="CD25">
            <v>8227.0769063690132</v>
          </cell>
          <cell r="CE25">
            <v>6611.4868960752119</v>
          </cell>
          <cell r="CF25">
            <v>7876.6719175257813</v>
          </cell>
          <cell r="CG25">
            <v>6773.1539281352771</v>
          </cell>
          <cell r="CH25">
            <v>7224.1168520486472</v>
          </cell>
          <cell r="CI25">
            <v>11749.638016013365</v>
          </cell>
          <cell r="CJ25">
            <v>11823.79805305136</v>
          </cell>
          <cell r="CK25">
            <v>133.89281900731658</v>
          </cell>
          <cell r="CL25">
            <v>9176.4999128127292</v>
          </cell>
          <cell r="CM25">
            <v>6890.199417940411</v>
          </cell>
          <cell r="CN25">
            <v>6279.7895681285718</v>
          </cell>
          <cell r="CO25">
            <v>5703.0195889600736</v>
          </cell>
          <cell r="CP25">
            <v>6406.3857377838212</v>
          </cell>
          <cell r="CQ25">
            <v>6447.5280805987732</v>
          </cell>
          <cell r="CR25">
            <v>7983.362968845835</v>
          </cell>
          <cell r="CS25">
            <v>6835.2550947674536</v>
          </cell>
          <cell r="CT25">
            <v>7324.2471615420709</v>
          </cell>
          <cell r="CU25">
            <v>11936.302797846933</v>
          </cell>
          <cell r="CV25">
            <v>12015.878442352267</v>
          </cell>
          <cell r="CW25">
            <v>19.461895528338573</v>
          </cell>
          <cell r="CX25">
            <v>9335.9241708847076</v>
          </cell>
          <cell r="CY25">
            <v>6952.3637561624701</v>
          </cell>
          <cell r="CZ25">
            <v>6331.8056587147876</v>
          </cell>
          <cell r="DA25">
            <v>5743.7728280635074</v>
          </cell>
          <cell r="DB25">
            <v>6460.8724024756493</v>
          </cell>
          <cell r="DC25">
            <v>6452.3634757970103</v>
          </cell>
          <cell r="DD25">
            <v>8090.7655931696772</v>
          </cell>
          <cell r="DE25">
            <v>6896.5009475855959</v>
          </cell>
          <cell r="DF25">
            <v>7425.1515800519755</v>
          </cell>
          <cell r="DG25">
            <v>12125.352729891625</v>
          </cell>
          <cell r="DH25">
            <v>12210.570227504249</v>
          </cell>
          <cell r="DI25">
            <v>1565.9981767737318</v>
          </cell>
          <cell r="DJ25">
            <v>11164.582793421243</v>
          </cell>
          <cell r="DK25">
            <v>8680.3865739336179</v>
          </cell>
          <cell r="DL25">
            <v>8049.5388548611245</v>
          </cell>
          <cell r="DM25">
            <v>7450.0251156369286</v>
          </cell>
          <cell r="DN25">
            <v>8181.1270952796349</v>
          </cell>
          <cell r="DO25">
            <v>8169.5795885054722</v>
          </cell>
          <cell r="DP25">
            <v>9865.5161832441463</v>
          </cell>
          <cell r="DQ25">
            <v>8623.4772958805588</v>
          </cell>
          <cell r="DR25">
            <v>9193.4760087161903</v>
          </cell>
          <cell r="DS25">
            <v>13983.460898698615</v>
          </cell>
          <cell r="DT25">
            <v>14074.555843962415</v>
          </cell>
          <cell r="DU25">
            <v>1489.9489866037657</v>
          </cell>
          <cell r="DV25">
            <v>11379.393599302699</v>
          </cell>
          <cell r="DW25">
            <v>8790.8538788741007</v>
          </cell>
          <cell r="DX25">
            <v>8149.5728120469084</v>
          </cell>
          <cell r="DY25">
            <v>7538.8234726036717</v>
          </cell>
          <cell r="DZ25">
            <v>8283.7301201519113</v>
          </cell>
          <cell r="EA25">
            <v>8268.996492966904</v>
          </cell>
          <cell r="EB25">
            <v>10024.468146180103</v>
          </cell>
          <cell r="EC25">
            <v>8732.7633044112445</v>
          </cell>
          <cell r="ED25">
            <v>9345.8608541569502</v>
          </cell>
          <cell r="EE25">
            <v>14227.516435499831</v>
          </cell>
          <cell r="EF25">
            <v>14324.514397643508</v>
          </cell>
          <cell r="EG25">
            <v>1409.258577242761</v>
          </cell>
          <cell r="EH25">
            <v>11598.10678830834</v>
          </cell>
          <cell r="EI25">
            <v>8901.8460642611644</v>
          </cell>
          <cell r="EJ25">
            <v>8249.9874927390083</v>
          </cell>
          <cell r="EK25">
            <v>7627.3007043177677</v>
          </cell>
          <cell r="EL25">
            <v>8386.7661693139707</v>
          </cell>
          <cell r="EM25">
            <v>8369.142651332244</v>
          </cell>
          <cell r="EN25">
            <v>10185.311035308452</v>
          </cell>
          <cell r="EO25">
            <v>8842.4392506221902</v>
          </cell>
          <cell r="EP25">
            <v>9500.6580297847358</v>
          </cell>
          <cell r="EQ25">
            <v>14475.248044575932</v>
          </cell>
          <cell r="ER25">
            <v>14578.622493375282</v>
          </cell>
          <cell r="ES25">
            <v>1323.9448080290167</v>
          </cell>
          <cell r="ET25">
            <v>11821.025515224408</v>
          </cell>
          <cell r="EU25">
            <v>9013.3228906024851</v>
          </cell>
          <cell r="EV25">
            <v>8351.1830178442542</v>
          </cell>
          <cell r="EW25">
            <v>7715.8838818384311</v>
          </cell>
          <cell r="EX25">
            <v>8490.1923175981592</v>
          </cell>
          <cell r="EY25">
            <v>8469.0571612874355</v>
          </cell>
          <cell r="EZ25">
            <v>10348.278319480683</v>
          </cell>
          <cell r="FA25">
            <v>8952.6609750176613</v>
          </cell>
          <cell r="FB25">
            <v>9657.4572970147783</v>
          </cell>
          <cell r="FC25">
            <v>14726.925955970597</v>
          </cell>
          <cell r="FD25">
            <v>14837.142758816106</v>
          </cell>
          <cell r="FE25">
            <v>1233.3935470993019</v>
          </cell>
          <cell r="FF25">
            <v>12048.229605933229</v>
          </cell>
          <cell r="FG25">
            <v>9125.667186495888</v>
          </cell>
          <cell r="FH25">
            <v>8452.219243426327</v>
          </cell>
          <cell r="FI25">
            <v>7804.951305866497</v>
          </cell>
          <cell r="FJ25">
            <v>8594.3846709860154</v>
          </cell>
          <cell r="FK25">
            <v>8569.1458504501188</v>
          </cell>
          <cell r="FL25">
            <v>10513.579282554232</v>
          </cell>
          <cell r="FM25">
            <v>9062.9620305664448</v>
          </cell>
          <cell r="FN25">
            <v>9816.4900637313694</v>
          </cell>
          <cell r="FO25">
            <v>14982.798257997949</v>
          </cell>
          <cell r="FP25">
            <v>15099.717532072706</v>
          </cell>
          <cell r="FQ25">
            <v>1137.6127607967064</v>
          </cell>
          <cell r="FR25">
            <v>12279.992509959055</v>
          </cell>
          <cell r="FS25">
            <v>9237.9574039561303</v>
          </cell>
          <cell r="FT25">
            <v>8553.9101519879478</v>
          </cell>
          <cell r="FU25">
            <v>7893.5844723986365</v>
          </cell>
          <cell r="FV25">
            <v>8698.4332345977637</v>
          </cell>
          <cell r="FW25">
            <v>8669.7767396550007</v>
          </cell>
        </row>
        <row r="26">
          <cell r="B26" t="str">
            <v>Co 114</v>
          </cell>
          <cell r="BH26">
            <v>3195.1</v>
          </cell>
          <cell r="BI26">
            <v>427.25</v>
          </cell>
          <cell r="BJ26">
            <v>712.09999999999945</v>
          </cell>
          <cell r="BK26">
            <v>5415.88</v>
          </cell>
          <cell r="BL26">
            <v>-591.13</v>
          </cell>
          <cell r="BM26">
            <v>4673.6499999999996</v>
          </cell>
          <cell r="BN26">
            <v>3282.91</v>
          </cell>
          <cell r="BO26">
            <v>4943.9661000000006</v>
          </cell>
          <cell r="BP26">
            <v>1297.3643000000002</v>
          </cell>
          <cell r="BQ26">
            <v>-2865.5047864622393</v>
          </cell>
          <cell r="BR26">
            <v>-2112.1906701376047</v>
          </cell>
          <cell r="BS26">
            <v>-2460.3040272343424</v>
          </cell>
          <cell r="BT26">
            <v>3091.6199887688881</v>
          </cell>
          <cell r="BU26">
            <v>328.3792680056722</v>
          </cell>
          <cell r="BV26">
            <v>8882.4352763682909</v>
          </cell>
          <cell r="BW26">
            <v>13634.337135103957</v>
          </cell>
          <cell r="BX26">
            <v>7544.0304774551405</v>
          </cell>
          <cell r="BY26">
            <v>11221.340143047142</v>
          </cell>
          <cell r="BZ26">
            <v>9794.7480973236743</v>
          </cell>
          <cell r="CA26">
            <v>13196.892521284341</v>
          </cell>
          <cell r="CB26">
            <v>9547.8589436916391</v>
          </cell>
          <cell r="CC26">
            <v>3624.9683555799493</v>
          </cell>
          <cell r="CD26">
            <v>4379.3720306717196</v>
          </cell>
          <cell r="CE26">
            <v>4086.0943131508593</v>
          </cell>
          <cell r="CF26">
            <v>9470.9582220670491</v>
          </cell>
          <cell r="CG26">
            <v>6712.1983353360629</v>
          </cell>
          <cell r="CH26">
            <v>7036.5306394305526</v>
          </cell>
          <cell r="CI26">
            <v>11837.737446856521</v>
          </cell>
          <cell r="CJ26">
            <v>5662.1214591642874</v>
          </cell>
          <cell r="CK26">
            <v>11037.915319482927</v>
          </cell>
          <cell r="CL26">
            <v>9574.3740820766652</v>
          </cell>
          <cell r="CM26">
            <v>12994.776348235342</v>
          </cell>
          <cell r="CN26">
            <v>9343.195674304181</v>
          </cell>
          <cell r="CO26">
            <v>3373.4992503641679</v>
          </cell>
          <cell r="CP26">
            <v>4128.225290953982</v>
          </cell>
          <cell r="CQ26">
            <v>3891.38121940358</v>
          </cell>
          <cell r="CR26">
            <v>9570.7507362098186</v>
          </cell>
          <cell r="CS26">
            <v>6758.686417493258</v>
          </cell>
          <cell r="CT26">
            <v>7096.1419156021102</v>
          </cell>
          <cell r="CU26">
            <v>12010.631992592389</v>
          </cell>
          <cell r="CV26">
            <v>5681.8920520979373</v>
          </cell>
          <cell r="CW26">
            <v>11193.035907931189</v>
          </cell>
          <cell r="CX26">
            <v>9687.3014053461156</v>
          </cell>
          <cell r="CY26">
            <v>13179.630695489373</v>
          </cell>
          <cell r="CZ26">
            <v>9453.6443454298369</v>
          </cell>
          <cell r="DA26">
            <v>3348.9934092827025</v>
          </cell>
          <cell r="DB26">
            <v>4119.1187323053509</v>
          </cell>
          <cell r="DC26">
            <v>5473.6858494764792</v>
          </cell>
          <cell r="DD26">
            <v>11336.909835618142</v>
          </cell>
          <cell r="DE26">
            <v>8470.2737853101335</v>
          </cell>
          <cell r="DF26">
            <v>8821.5684739374301</v>
          </cell>
          <cell r="DG26">
            <v>13851.869078691985</v>
          </cell>
          <cell r="DH26">
            <v>7366.3084276099826</v>
          </cell>
          <cell r="DI26">
            <v>13016.090998808428</v>
          </cell>
          <cell r="DJ26">
            <v>11467.185567691886</v>
          </cell>
          <cell r="DK26">
            <v>13374.279292949104</v>
          </cell>
          <cell r="DL26">
            <v>9572.8947993074071</v>
          </cell>
          <cell r="DM26">
            <v>4988.1903729261358</v>
          </cell>
          <cell r="DN26">
            <v>5774.0359942651003</v>
          </cell>
          <cell r="DO26">
            <v>5501.7155764416248</v>
          </cell>
          <cell r="DP26">
            <v>11485.76758069919</v>
          </cell>
          <cell r="DQ26">
            <v>8563.2964853516623</v>
          </cell>
          <cell r="DR26">
            <v>8929.1436556070621</v>
          </cell>
          <cell r="DS26">
            <v>14077.872122714176</v>
          </cell>
          <cell r="DT26">
            <v>7431.67041983135</v>
          </cell>
          <cell r="DU26">
            <v>13223.492279532098</v>
          </cell>
          <cell r="DV26">
            <v>11630.382934281864</v>
          </cell>
          <cell r="DW26">
            <v>13562.342089586033</v>
          </cell>
          <cell r="DX26">
            <v>9684.4918359349649</v>
          </cell>
          <cell r="DY26">
            <v>5007.1531655942163</v>
          </cell>
          <cell r="DZ26">
            <v>5809.506060377621</v>
          </cell>
          <cell r="EA26">
            <v>5528.6574726273211</v>
          </cell>
          <cell r="EB26">
            <v>11635.398731911342</v>
          </cell>
          <cell r="EC26">
            <v>8656.2596318214019</v>
          </cell>
          <cell r="ED26">
            <v>9036.9354506564305</v>
          </cell>
          <cell r="EE26">
            <v>14307.238272073671</v>
          </cell>
          <cell r="EF26">
            <v>7496.01228631704</v>
          </cell>
          <cell r="EG26">
            <v>13433.826541589664</v>
          </cell>
          <cell r="EH26">
            <v>11794.990908676016</v>
          </cell>
          <cell r="EI26">
            <v>13752.566011558558</v>
          </cell>
          <cell r="EJ26">
            <v>9796.200355992627</v>
          </cell>
          <cell r="EK26">
            <v>5024.8564424934311</v>
          </cell>
          <cell r="EL26">
            <v>5843.5640220328896</v>
          </cell>
          <cell r="EM26">
            <v>5553.9209923533117</v>
          </cell>
          <cell r="EN26">
            <v>11785.749257087969</v>
          </cell>
          <cell r="EO26">
            <v>8748.8642006778246</v>
          </cell>
          <cell r="EP26">
            <v>9144.8897169301199</v>
          </cell>
          <cell r="EQ26">
            <v>14539.753681650196</v>
          </cell>
          <cell r="ER26">
            <v>7559.2392133738194</v>
          </cell>
          <cell r="ES26">
            <v>13646.870029868969</v>
          </cell>
          <cell r="ET26">
            <v>11960.979436091835</v>
          </cell>
          <cell r="EU26">
            <v>13944.439857443609</v>
          </cell>
          <cell r="EV26">
            <v>9907.9599014409105</v>
          </cell>
          <cell r="EW26">
            <v>5040.7103916295664</v>
          </cell>
          <cell r="EX26">
            <v>5876.1148935044648</v>
          </cell>
          <cell r="EY26">
            <v>5577.8447424021324</v>
          </cell>
          <cell r="EZ26">
            <v>11936.763900551809</v>
          </cell>
          <cell r="FA26">
            <v>8841.2376590569584</v>
          </cell>
          <cell r="FB26">
            <v>9252.9479757475237</v>
          </cell>
          <cell r="FC26">
            <v>14775.641246693762</v>
          </cell>
          <cell r="FD26">
            <v>7621.2595323656442</v>
          </cell>
          <cell r="FE26">
            <v>13862.840050320257</v>
          </cell>
          <cell r="FF26">
            <v>12128.320402581028</v>
          </cell>
          <cell r="FG26">
            <v>14138.356448083894</v>
          </cell>
          <cell r="FH26">
            <v>10019.70448156867</v>
          </cell>
          <cell r="FI26">
            <v>5055.038486718573</v>
          </cell>
          <cell r="FJ26">
            <v>5907.0523435848363</v>
          </cell>
          <cell r="FK26">
            <v>5599.42272088356</v>
          </cell>
          <cell r="FL26">
            <v>12088.385947222683</v>
          </cell>
          <cell r="FM26">
            <v>8932.8847627810028</v>
          </cell>
          <cell r="FN26">
            <v>9361.0461180774728</v>
          </cell>
          <cell r="FO26">
            <v>15014.508004190488</v>
          </cell>
          <cell r="FP26">
            <v>7681.9716933616019</v>
          </cell>
          <cell r="FQ26">
            <v>14081.323007617677</v>
          </cell>
          <cell r="FR26">
            <v>12296.976763366609</v>
          </cell>
          <cell r="FS26">
            <v>14333.40380594634</v>
          </cell>
          <cell r="FT26">
            <v>10131.351636712527</v>
          </cell>
          <cell r="FU26">
            <v>5066.8661254947056</v>
          </cell>
          <cell r="FV26">
            <v>5936.2778346171526</v>
          </cell>
          <cell r="FW26">
            <v>5619.0060104682871</v>
          </cell>
        </row>
        <row r="27">
          <cell r="B27" t="str">
            <v>Co 117</v>
          </cell>
          <cell r="BH27">
            <v>5126.8599999999997</v>
          </cell>
          <cell r="BI27">
            <v>5088.1099999999997</v>
          </cell>
          <cell r="BJ27">
            <v>6150.49</v>
          </cell>
          <cell r="BK27">
            <v>-44.75</v>
          </cell>
          <cell r="BL27">
            <v>6979.29</v>
          </cell>
          <cell r="BM27">
            <v>1741.56</v>
          </cell>
          <cell r="BN27">
            <v>3233.71</v>
          </cell>
          <cell r="BO27">
            <v>7914.1525999999994</v>
          </cell>
          <cell r="BP27">
            <v>5584.7955000000002</v>
          </cell>
          <cell r="BQ27">
            <v>6962.4323867857929</v>
          </cell>
          <cell r="BR27">
            <v>6944.027748120764</v>
          </cell>
          <cell r="BS27">
            <v>6720.4139531499059</v>
          </cell>
          <cell r="BT27">
            <v>5095.3665283376331</v>
          </cell>
          <cell r="BU27">
            <v>5080.3172267904774</v>
          </cell>
          <cell r="BV27">
            <v>6168.7222459224449</v>
          </cell>
          <cell r="BW27">
            <v>624.45698827628803</v>
          </cell>
          <cell r="BX27">
            <v>7230.6438131635769</v>
          </cell>
          <cell r="BY27">
            <v>1576.0159232497945</v>
          </cell>
          <cell r="BZ27">
            <v>3072.0597584386533</v>
          </cell>
          <cell r="CA27">
            <v>7891.3395673929263</v>
          </cell>
          <cell r="CB27">
            <v>5535.0724082943416</v>
          </cell>
          <cell r="CC27">
            <v>7015.4626431232236</v>
          </cell>
          <cell r="CD27">
            <v>6883.8286675314521</v>
          </cell>
          <cell r="CE27">
            <v>6704.4743686157954</v>
          </cell>
          <cell r="CF27">
            <v>5040.9090372802657</v>
          </cell>
          <cell r="CG27">
            <v>5050.3269054006259</v>
          </cell>
          <cell r="CH27">
            <v>6134.6982010169168</v>
          </cell>
          <cell r="CI27">
            <v>458.04599675087047</v>
          </cell>
          <cell r="CJ27">
            <v>7193.7682270065307</v>
          </cell>
          <cell r="CK27">
            <v>1383.0818398431438</v>
          </cell>
          <cell r="CL27">
            <v>2883.3362767881654</v>
          </cell>
          <cell r="CM27">
            <v>7820.7808291762412</v>
          </cell>
          <cell r="CN27">
            <v>5436.9146671804465</v>
          </cell>
          <cell r="CO27">
            <v>7046.328715400693</v>
          </cell>
          <cell r="CP27">
            <v>6798.1278503289359</v>
          </cell>
          <cell r="CQ27">
            <v>6663.196741975531</v>
          </cell>
          <cell r="CR27">
            <v>9408.1999174075336</v>
          </cell>
          <cell r="CS27">
            <v>9426.2086559318814</v>
          </cell>
          <cell r="CT27">
            <v>10530.97104471178</v>
          </cell>
          <cell r="CU27">
            <v>4695.3349225429092</v>
          </cell>
          <cell r="CV27">
            <v>11610.247673457961</v>
          </cell>
          <cell r="CW27">
            <v>5629.7693701294247</v>
          </cell>
          <cell r="CX27">
            <v>7161.710913640105</v>
          </cell>
          <cell r="CY27">
            <v>12237.997216526479</v>
          </cell>
          <cell r="CZ27">
            <v>9796.980889136652</v>
          </cell>
          <cell r="DA27">
            <v>11482.188198812748</v>
          </cell>
          <cell r="DB27">
            <v>11189.00599835526</v>
          </cell>
          <cell r="DC27">
            <v>11046.273209475807</v>
          </cell>
          <cell r="DD27">
            <v>9555.5315959801064</v>
          </cell>
          <cell r="DE27">
            <v>9582.554987052732</v>
          </cell>
          <cell r="DF27">
            <v>10708.07691222929</v>
          </cell>
          <cell r="DG27">
            <v>4709.1429086346625</v>
          </cell>
          <cell r="DH27">
            <v>11808.163427664436</v>
          </cell>
          <cell r="DI27">
            <v>5652.889687774772</v>
          </cell>
          <cell r="DJ27">
            <v>7216.7211169066613</v>
          </cell>
          <cell r="DK27">
            <v>12435.589673250584</v>
          </cell>
          <cell r="DL27">
            <v>9935.9972196699473</v>
          </cell>
          <cell r="DM27">
            <v>11700.358549207444</v>
          </cell>
          <cell r="DN27">
            <v>11360.095698844178</v>
          </cell>
          <cell r="DO27">
            <v>11225.079595362866</v>
          </cell>
          <cell r="DP27">
            <v>11788.182458186729</v>
          </cell>
          <cell r="DQ27">
            <v>11824.660103546408</v>
          </cell>
          <cell r="DR27">
            <v>12971.316108908737</v>
          </cell>
          <cell r="DS27">
            <v>6803.9493302413794</v>
          </cell>
          <cell r="DT27">
            <v>14092.134818421155</v>
          </cell>
          <cell r="DU27">
            <v>7756.913876498219</v>
          </cell>
          <cell r="DV27">
            <v>9353.5576405344145</v>
          </cell>
          <cell r="DW27">
            <v>14719.136612819613</v>
          </cell>
          <cell r="DX27">
            <v>12159.503286091331</v>
          </cell>
          <cell r="DY27">
            <v>14006.431735853454</v>
          </cell>
          <cell r="DZ27">
            <v>13616.908113536134</v>
          </cell>
          <cell r="EA27">
            <v>13490.078764854479</v>
          </cell>
          <cell r="EB27">
            <v>12001.529630507881</v>
          </cell>
          <cell r="EC27">
            <v>12047.917829398279</v>
          </cell>
          <cell r="ED27">
            <v>13216.09005946921</v>
          </cell>
          <cell r="EE27">
            <v>6875.710308360095</v>
          </cell>
          <cell r="EF27">
            <v>14358.259063443205</v>
          </cell>
          <cell r="EG27">
            <v>7837.7869757382605</v>
          </cell>
          <cell r="EH27">
            <v>9468.1595177202616</v>
          </cell>
          <cell r="EI27">
            <v>14984.936684259048</v>
          </cell>
          <cell r="EJ27">
            <v>12363.758734540126</v>
          </cell>
          <cell r="EK27">
            <v>14295.367558388602</v>
          </cell>
          <cell r="EL27">
            <v>13854.324756333859</v>
          </cell>
          <cell r="EM27">
            <v>13736.172946926972</v>
          </cell>
          <cell r="EN27">
            <v>12218.509773680318</v>
          </cell>
          <cell r="EO27">
            <v>12275.282592821353</v>
          </cell>
          <cell r="EP27">
            <v>13465.569061777602</v>
          </cell>
          <cell r="EQ27">
            <v>6947.2249625251188</v>
          </cell>
          <cell r="ER27">
            <v>14629.481389571638</v>
          </cell>
          <cell r="ES27">
            <v>7918.2961198349749</v>
          </cell>
          <cell r="ET27">
            <v>9582.6854736267087</v>
          </cell>
          <cell r="EU27">
            <v>15254.7849684791</v>
          </cell>
          <cell r="EV27">
            <v>12570.521801337125</v>
          </cell>
          <cell r="EW27">
            <v>14590.426712284696</v>
          </cell>
          <cell r="EX27">
            <v>14095.523461551034</v>
          </cell>
          <cell r="EY27">
            <v>13986.997302298341</v>
          </cell>
          <cell r="EZ27">
            <v>12439.381220442368</v>
          </cell>
          <cell r="FA27">
            <v>12507.029432543937</v>
          </cell>
          <cell r="FB27">
            <v>13719.402845098477</v>
          </cell>
          <cell r="FC27">
            <v>7018.000527258062</v>
          </cell>
          <cell r="FD27">
            <v>14905.461546305112</v>
          </cell>
          <cell r="FE27">
            <v>7997.9406769352881</v>
          </cell>
          <cell r="FF27">
            <v>9697.2950525418419</v>
          </cell>
          <cell r="FG27">
            <v>15529.214644251932</v>
          </cell>
          <cell r="FH27">
            <v>12780.713953794386</v>
          </cell>
          <cell r="FI27">
            <v>14892.168325225899</v>
          </cell>
          <cell r="FJ27">
            <v>14340.974050239076</v>
          </cell>
          <cell r="FK27">
            <v>14241.726040952168</v>
          </cell>
          <cell r="FL27">
            <v>12663.780680465425</v>
          </cell>
          <cell r="FM27">
            <v>12742.813888099721</v>
          </cell>
          <cell r="FN27">
            <v>13977.885674893811</v>
          </cell>
          <cell r="FO27">
            <v>7088.1843135680037</v>
          </cell>
          <cell r="FP27">
            <v>15186.697923895372</v>
          </cell>
          <cell r="FQ27">
            <v>8077.0497990693093</v>
          </cell>
          <cell r="FR27">
            <v>9812.118945414215</v>
          </cell>
          <cell r="FS27">
            <v>15808.708059808328</v>
          </cell>
          <cell r="FT27">
            <v>12993.487213343726</v>
          </cell>
          <cell r="FU27">
            <v>15199.859607830229</v>
          </cell>
          <cell r="FV27">
            <v>14589.857033642882</v>
          </cell>
          <cell r="FW27">
            <v>14500.878641005385</v>
          </cell>
        </row>
        <row r="28">
          <cell r="B28" t="str">
            <v>Co 118</v>
          </cell>
          <cell r="BH28">
            <v>1012.78</v>
          </cell>
          <cell r="BI28">
            <v>3554.57</v>
          </cell>
          <cell r="BJ28">
            <v>6879.05</v>
          </cell>
          <cell r="BK28">
            <v>696.36000000000058</v>
          </cell>
          <cell r="BL28">
            <v>1688.19</v>
          </cell>
          <cell r="BM28">
            <v>2507.17</v>
          </cell>
          <cell r="BN28">
            <v>11073.2</v>
          </cell>
          <cell r="BO28">
            <v>7340.8035999999993</v>
          </cell>
          <cell r="BP28">
            <v>6274.0216000000037</v>
          </cell>
          <cell r="BQ28">
            <v>1557.0119518714655</v>
          </cell>
          <cell r="BR28">
            <v>3182.9962514274048</v>
          </cell>
          <cell r="BS28">
            <v>4269.045889288438</v>
          </cell>
          <cell r="BT28">
            <v>738.68947406682855</v>
          </cell>
          <cell r="BU28">
            <v>3349.0831436657663</v>
          </cell>
          <cell r="BV28">
            <v>13994.187226879387</v>
          </cell>
          <cell r="BW28">
            <v>7680.6374944865966</v>
          </cell>
          <cell r="BX28">
            <v>8744.3109386270571</v>
          </cell>
          <cell r="BY28">
            <v>7863.0898243050106</v>
          </cell>
          <cell r="BZ28">
            <v>16514.673558990809</v>
          </cell>
          <cell r="CA28">
            <v>14615.054422625413</v>
          </cell>
          <cell r="CB28">
            <v>13571.62501666639</v>
          </cell>
          <cell r="CC28">
            <v>6968.0379892157544</v>
          </cell>
          <cell r="CD28">
            <v>8621.2442173366435</v>
          </cell>
          <cell r="CE28">
            <v>9830.471752263682</v>
          </cell>
          <cell r="CF28">
            <v>5920.9434898557192</v>
          </cell>
          <cell r="CG28">
            <v>8602.2397083389769</v>
          </cell>
          <cell r="CH28">
            <v>11902.356509299934</v>
          </cell>
          <cell r="CI28">
            <v>5454.2694202336461</v>
          </cell>
          <cell r="CJ28">
            <v>6592.1770876714836</v>
          </cell>
          <cell r="CK28">
            <v>7293.3242764939023</v>
          </cell>
          <cell r="CL28">
            <v>16033.265699295758</v>
          </cell>
          <cell r="CM28">
            <v>14130.289695113303</v>
          </cell>
          <cell r="CN28">
            <v>13111.422201116864</v>
          </cell>
          <cell r="CO28">
            <v>6435.9489317795706</v>
          </cell>
          <cell r="CP28">
            <v>8117.4533688297233</v>
          </cell>
          <cell r="CQ28">
            <v>9451.6164481517444</v>
          </cell>
          <cell r="CR28">
            <v>5850.9849287410616</v>
          </cell>
          <cell r="CS28">
            <v>8610.2564922981401</v>
          </cell>
          <cell r="CT28">
            <v>11972.180628757258</v>
          </cell>
          <cell r="CU28">
            <v>5348.9478920924121</v>
          </cell>
          <cell r="CV28">
            <v>6535.1105880113355</v>
          </cell>
          <cell r="CW28">
            <v>7238.0115715786997</v>
          </cell>
          <cell r="CX28">
            <v>16183.094012831752</v>
          </cell>
          <cell r="CY28">
            <v>14234.664708128486</v>
          </cell>
          <cell r="CZ28">
            <v>21314.962421048258</v>
          </cell>
          <cell r="DA28">
            <v>14481.306476747515</v>
          </cell>
          <cell r="DB28">
            <v>16206.166358876275</v>
          </cell>
          <cell r="DC28">
            <v>17424.598065112285</v>
          </cell>
          <cell r="DD28">
            <v>13885.361376157092</v>
          </cell>
          <cell r="DE28">
            <v>16724.898266170007</v>
          </cell>
          <cell r="DF28">
            <v>20149.736601215805</v>
          </cell>
          <cell r="DG28">
            <v>13346.469505879562</v>
          </cell>
          <cell r="DH28">
            <v>14582.615696277688</v>
          </cell>
          <cell r="DI28">
            <v>15286.940489789449</v>
          </cell>
          <cell r="DJ28">
            <v>24442.177721595712</v>
          </cell>
          <cell r="DK28">
            <v>22447.486611790519</v>
          </cell>
          <cell r="DL28">
            <v>21562.830524359433</v>
          </cell>
          <cell r="DM28">
            <v>14567.086871838292</v>
          </cell>
          <cell r="DN28">
            <v>16336.470646719175</v>
          </cell>
          <cell r="DO28">
            <v>17575.397253147541</v>
          </cell>
          <cell r="DP28">
            <v>13959.637133883763</v>
          </cell>
          <cell r="DQ28">
            <v>16881.800030001672</v>
          </cell>
          <cell r="DR28">
            <v>20370.68183761516</v>
          </cell>
          <cell r="DS28">
            <v>13382.348087112892</v>
          </cell>
          <cell r="DT28">
            <v>14670.267494226769</v>
          </cell>
          <cell r="DU28">
            <v>15375.658425625763</v>
          </cell>
          <cell r="DV28">
            <v>24746.192870090192</v>
          </cell>
          <cell r="DW28">
            <v>22704.418191065561</v>
          </cell>
          <cell r="DX28">
            <v>26706.785425685863</v>
          </cell>
          <cell r="DY28">
            <v>19544.95133554671</v>
          </cell>
          <cell r="DZ28">
            <v>21360.044439416826</v>
          </cell>
          <cell r="EA28">
            <v>22619.759130954382</v>
          </cell>
          <cell r="EB28">
            <v>18925.46090468554</v>
          </cell>
          <cell r="EC28">
            <v>21932.671104885372</v>
          </cell>
          <cell r="ED28">
            <v>25486.745970940548</v>
          </cell>
          <cell r="EE28">
            <v>18308.179614366763</v>
          </cell>
          <cell r="EF28">
            <v>19649.715266849533</v>
          </cell>
          <cell r="EG28">
            <v>20355.806226950983</v>
          </cell>
          <cell r="EH28">
            <v>29946.905274137232</v>
          </cell>
          <cell r="EI28">
            <v>27857.19985593875</v>
          </cell>
          <cell r="EJ28">
            <v>27052.831767395797</v>
          </cell>
          <cell r="EK28">
            <v>19720.8120603272</v>
          </cell>
          <cell r="EL28">
            <v>21582.83333857025</v>
          </cell>
          <cell r="EM28">
            <v>22863.626854125483</v>
          </cell>
          <cell r="EN28">
            <v>19088.71869022067</v>
          </cell>
          <cell r="EO28">
            <v>22183.47998940153</v>
          </cell>
          <cell r="EP28">
            <v>25803.911666465403</v>
          </cell>
          <cell r="EQ28">
            <v>18429.789168320549</v>
          </cell>
          <cell r="ER28">
            <v>19827.056481335869</v>
          </cell>
          <cell r="ES28">
            <v>20533.458633708156</v>
          </cell>
          <cell r="ET28">
            <v>30350.530612234699</v>
          </cell>
          <cell r="EU28">
            <v>28212.273601173747</v>
          </cell>
          <cell r="EV28">
            <v>27888.279712717216</v>
          </cell>
          <cell r="EW28">
            <v>21978.090246726981</v>
          </cell>
          <cell r="EX28">
            <v>23888.306645847551</v>
          </cell>
          <cell r="EY28">
            <v>25190.478346134671</v>
          </cell>
          <cell r="EZ28">
            <v>21332.595877177315</v>
          </cell>
          <cell r="FA28">
            <v>24517.480653124388</v>
          </cell>
          <cell r="FB28">
            <v>28205.455569606376</v>
          </cell>
          <cell r="FC28">
            <v>20630.302701077257</v>
          </cell>
          <cell r="FD28">
            <v>22084.858728182506</v>
          </cell>
          <cell r="FE28">
            <v>22791.169073608922</v>
          </cell>
          <cell r="FF28">
            <v>32839.754614215912</v>
          </cell>
          <cell r="FG28">
            <v>29056.124834405593</v>
          </cell>
          <cell r="FH28">
            <v>28252.544091976681</v>
          </cell>
          <cell r="FI28">
            <v>22211.927176332778</v>
          </cell>
          <cell r="FJ28">
            <v>24171.622625800472</v>
          </cell>
          <cell r="FK28">
            <v>25495.469507667625</v>
          </cell>
          <cell r="FL28">
            <v>21552.464713696536</v>
          </cell>
          <cell r="FM28">
            <v>24830.117389500403</v>
          </cell>
          <cell r="FN28">
            <v>28586.836663089234</v>
          </cell>
          <cell r="FO28">
            <v>20805.037017390263</v>
          </cell>
          <cell r="FP28">
            <v>22319.122486217166</v>
          </cell>
          <cell r="FQ28">
            <v>23024.902809048948</v>
          </cell>
          <cell r="FR28">
            <v>33310.693135424706</v>
          </cell>
          <cell r="FS28">
            <v>29428.837117312665</v>
          </cell>
          <cell r="FT28">
            <v>28619.260915190265</v>
          </cell>
          <cell r="FU28">
            <v>22444.382555312626</v>
          </cell>
          <cell r="FV28">
            <v>24455.295282740088</v>
          </cell>
          <cell r="FW28">
            <v>25801.131450333607</v>
          </cell>
        </row>
        <row r="29">
          <cell r="B29" t="str">
            <v>Co 119</v>
          </cell>
          <cell r="BH29">
            <v>14939.06</v>
          </cell>
          <cell r="BI29">
            <v>77336.36</v>
          </cell>
          <cell r="BJ29">
            <v>38938.17</v>
          </cell>
          <cell r="BK29">
            <v>17504.27</v>
          </cell>
          <cell r="BL29">
            <v>37399.89</v>
          </cell>
          <cell r="BM29">
            <v>15521.95</v>
          </cell>
          <cell r="BN29">
            <v>67198.570000000007</v>
          </cell>
          <cell r="BO29">
            <v>58360.129400000013</v>
          </cell>
          <cell r="BP29">
            <v>43692.707600000009</v>
          </cell>
          <cell r="BQ29">
            <v>45818.870557077731</v>
          </cell>
          <cell r="BR29">
            <v>35425.01836177861</v>
          </cell>
          <cell r="BS29">
            <v>35809.35004466799</v>
          </cell>
          <cell r="BT29">
            <v>35244.071336269779</v>
          </cell>
          <cell r="BU29">
            <v>76774.293589971901</v>
          </cell>
          <cell r="BV29">
            <v>38254.164401493632</v>
          </cell>
          <cell r="BW29">
            <v>16776.42031979384</v>
          </cell>
          <cell r="BX29">
            <v>36806.354882406376</v>
          </cell>
          <cell r="BY29">
            <v>14478.810897836585</v>
          </cell>
          <cell r="BZ29">
            <v>66426.858997693096</v>
          </cell>
          <cell r="CA29">
            <v>58614.630594137416</v>
          </cell>
          <cell r="CB29">
            <v>43777.60224864215</v>
          </cell>
          <cell r="CC29">
            <v>45260.767860603592</v>
          </cell>
          <cell r="CD29">
            <v>34824.054102332077</v>
          </cell>
          <cell r="CE29">
            <v>35787.867947923769</v>
          </cell>
          <cell r="CF29">
            <v>33597.865248247996</v>
          </cell>
          <cell r="CG29">
            <v>75377.16771342291</v>
          </cell>
          <cell r="CH29">
            <v>36732.468918632265</v>
          </cell>
          <cell r="CI29">
            <v>15210.594206023292</v>
          </cell>
          <cell r="CJ29">
            <v>35380.357970414618</v>
          </cell>
          <cell r="CK29">
            <v>12590.482299365038</v>
          </cell>
          <cell r="CL29">
            <v>64819.085125424215</v>
          </cell>
          <cell r="CM29">
            <v>57150.697722718476</v>
          </cell>
          <cell r="CN29">
            <v>42160.341660001301</v>
          </cell>
          <cell r="CO29">
            <v>43812.671456720229</v>
          </cell>
          <cell r="CP29">
            <v>33332.888778489927</v>
          </cell>
          <cell r="CQ29">
            <v>34885.815464805622</v>
          </cell>
          <cell r="CR29">
            <v>33726.241605326984</v>
          </cell>
          <cell r="CS29">
            <v>76426.675102373993</v>
          </cell>
          <cell r="CT29">
            <v>36966.344119205154</v>
          </cell>
          <cell r="CU29">
            <v>14998.911169503117</v>
          </cell>
          <cell r="CV29">
            <v>35620.033388557669</v>
          </cell>
          <cell r="CW29">
            <v>12215.985042235654</v>
          </cell>
          <cell r="CX29">
            <v>65585.508978657104</v>
          </cell>
          <cell r="CY29">
            <v>57787.742748747718</v>
          </cell>
          <cell r="CZ29">
            <v>42381.24121372401</v>
          </cell>
          <cell r="DA29">
            <v>44124.730141665736</v>
          </cell>
          <cell r="DB29">
            <v>33420.605391860205</v>
          </cell>
          <cell r="DC29">
            <v>34453.814267336158</v>
          </cell>
          <cell r="DD29">
            <v>33784.083943982143</v>
          </cell>
          <cell r="DE29">
            <v>77426.636089144085</v>
          </cell>
          <cell r="DF29">
            <v>37133.062855677941</v>
          </cell>
          <cell r="DG29">
            <v>14710.704424964431</v>
          </cell>
          <cell r="DH29">
            <v>35793.643586035629</v>
          </cell>
          <cell r="DI29">
            <v>11758.144264903094</v>
          </cell>
          <cell r="DJ29">
            <v>66294.300327217527</v>
          </cell>
          <cell r="DK29">
            <v>58366.874537530966</v>
          </cell>
          <cell r="DL29">
            <v>51665.388750471167</v>
          </cell>
          <cell r="DM29">
            <v>53503.597159463876</v>
          </cell>
          <cell r="DN29">
            <v>42570.238624349404</v>
          </cell>
          <cell r="DO29">
            <v>43637.160395828789</v>
          </cell>
          <cell r="DP29">
            <v>42900.001052151238</v>
          </cell>
          <cell r="DQ29">
            <v>87506.393935424203</v>
          </cell>
          <cell r="DR29">
            <v>46361.595426071348</v>
          </cell>
          <cell r="DS29">
            <v>23474.72730849131</v>
          </cell>
          <cell r="DT29">
            <v>45030.210679418611</v>
          </cell>
          <cell r="DU29">
            <v>20345.701293415754</v>
          </cell>
          <cell r="DV29">
            <v>76074.806382614886</v>
          </cell>
          <cell r="DW29">
            <v>68017.219355476118</v>
          </cell>
          <cell r="DX29">
            <v>52044.489198323099</v>
          </cell>
          <cell r="DY29">
            <v>53981.11170021211</v>
          </cell>
          <cell r="DZ29">
            <v>42813.455230327338</v>
          </cell>
          <cell r="EA29">
            <v>43915.152389884133</v>
          </cell>
          <cell r="EB29">
            <v>43106.329708089084</v>
          </cell>
          <cell r="EC29">
            <v>88698.084358041728</v>
          </cell>
          <cell r="ED29">
            <v>46683.901634414462</v>
          </cell>
          <cell r="EE29">
            <v>23322.773239133232</v>
          </cell>
          <cell r="EF29">
            <v>45361.761683206925</v>
          </cell>
          <cell r="EG29">
            <v>20010.225392143431</v>
          </cell>
          <cell r="EH29">
            <v>76959.187122575182</v>
          </cell>
          <cell r="EI29">
            <v>68771.637238793512</v>
          </cell>
          <cell r="EJ29">
            <v>64824.126135347076</v>
          </cell>
          <cell r="EK29">
            <v>66863.028957963848</v>
          </cell>
          <cell r="EL29">
            <v>55455.899455329127</v>
          </cell>
          <cell r="EM29">
            <v>56593.449116379692</v>
          </cell>
          <cell r="EN29">
            <v>55708.789399056404</v>
          </cell>
          <cell r="EO29">
            <v>102308.66393612076</v>
          </cell>
          <cell r="EP29">
            <v>59405.858721830227</v>
          </cell>
          <cell r="EQ29">
            <v>35560.469249486523</v>
          </cell>
          <cell r="ER29">
            <v>58094.405351167967</v>
          </cell>
          <cell r="ES29">
            <v>32057.300647836339</v>
          </cell>
          <cell r="ET29">
            <v>90253.68580593566</v>
          </cell>
          <cell r="EU29">
            <v>81935.065414209763</v>
          </cell>
          <cell r="EV29">
            <v>65431.741406645167</v>
          </cell>
          <cell r="EW29">
            <v>67576.826627730945</v>
          </cell>
          <cell r="EX29">
            <v>55924.99335391388</v>
          </cell>
          <cell r="EY29">
            <v>57099.973587188957</v>
          </cell>
          <cell r="EZ29">
            <v>56134.010585671742</v>
          </cell>
          <cell r="FA29">
            <v>103765.05459063855</v>
          </cell>
          <cell r="FB29">
            <v>59954.842914774141</v>
          </cell>
          <cell r="FC29">
            <v>35614.982551759749</v>
          </cell>
          <cell r="FD29">
            <v>58654.98204292007</v>
          </cell>
          <cell r="FE29">
            <v>31913.260007582387</v>
          </cell>
          <cell r="FF29">
            <v>91385.45722045179</v>
          </cell>
          <cell r="FG29">
            <v>82936.002731049492</v>
          </cell>
          <cell r="FH29">
            <v>74090.310909500025</v>
          </cell>
          <cell r="FI29">
            <v>76346.046309384343</v>
          </cell>
          <cell r="FJ29">
            <v>64444.08198914853</v>
          </cell>
          <cell r="FK29">
            <v>65657.194059199246</v>
          </cell>
          <cell r="FL29">
            <v>64605.519896009093</v>
          </cell>
          <cell r="FM29">
            <v>113291.31139559546</v>
          </cell>
          <cell r="FN29">
            <v>68553.827998676192</v>
          </cell>
          <cell r="FO29">
            <v>43709.123593075274</v>
          </cell>
          <cell r="FP29">
            <v>67267.166939041344</v>
          </cell>
          <cell r="FQ29">
            <v>39801.378083365547</v>
          </cell>
          <cell r="FR29">
            <v>100577.86935676049</v>
          </cell>
          <cell r="FS29">
            <v>91997.589515146115</v>
          </cell>
          <cell r="FT29">
            <v>74846.632799307481</v>
          </cell>
          <cell r="FU29">
            <v>77216.462587660411</v>
          </cell>
          <cell r="FV29">
            <v>65059.245037736669</v>
          </cell>
          <cell r="FW29">
            <v>66311.324386127933</v>
          </cell>
        </row>
        <row r="30">
          <cell r="B30" t="str">
            <v>Co 120</v>
          </cell>
          <cell r="BH30">
            <v>-268.84999999999945</v>
          </cell>
          <cell r="BI30">
            <v>-3285.21</v>
          </cell>
          <cell r="BJ30">
            <v>597.42999999999995</v>
          </cell>
          <cell r="BK30">
            <v>3054.73</v>
          </cell>
          <cell r="BL30">
            <v>4241.3100000000004</v>
          </cell>
          <cell r="BM30">
            <v>4701.45</v>
          </cell>
          <cell r="BN30">
            <v>1680.76</v>
          </cell>
          <cell r="BO30">
            <v>-697.05639999999948</v>
          </cell>
          <cell r="BP30">
            <v>-1077.3979999999992</v>
          </cell>
          <cell r="BQ30">
            <v>-2206.8679758585185</v>
          </cell>
          <cell r="BR30">
            <v>-1247.2528071677962</v>
          </cell>
          <cell r="BS30">
            <v>-1031.0029673450308</v>
          </cell>
          <cell r="BT30">
            <v>-343.54172817668314</v>
          </cell>
          <cell r="BU30">
            <v>-3443.2630890108821</v>
          </cell>
          <cell r="BV30">
            <v>10957.060475070713</v>
          </cell>
          <cell r="BW30">
            <v>13492.853659706958</v>
          </cell>
          <cell r="BX30">
            <v>14721.933634048097</v>
          </cell>
          <cell r="BY30">
            <v>13518.430434950136</v>
          </cell>
          <cell r="BZ30">
            <v>10357.22363278661</v>
          </cell>
          <cell r="CA30">
            <v>9705.9576183166719</v>
          </cell>
          <cell r="CB30">
            <v>9327.1521470154566</v>
          </cell>
          <cell r="CC30">
            <v>6401.9311210774686</v>
          </cell>
          <cell r="CD30">
            <v>7359.8794231224019</v>
          </cell>
          <cell r="CE30">
            <v>7636.465386691003</v>
          </cell>
          <cell r="CF30">
            <v>8238.3438806000049</v>
          </cell>
          <cell r="CG30">
            <v>5052.4787505359</v>
          </cell>
          <cell r="CH30">
            <v>9139.9854454727356</v>
          </cell>
          <cell r="CI30">
            <v>11756.351029145062</v>
          </cell>
          <cell r="CJ30">
            <v>13029.43471205789</v>
          </cell>
          <cell r="CK30">
            <v>13445.678902964915</v>
          </cell>
          <cell r="CL30">
            <v>10139.968826412385</v>
          </cell>
          <cell r="CM30">
            <v>9497.6626946086253</v>
          </cell>
          <cell r="CN30">
            <v>9120.9270741260389</v>
          </cell>
          <cell r="CO30">
            <v>6106.6706019313497</v>
          </cell>
          <cell r="CP30">
            <v>7062.3541802027557</v>
          </cell>
          <cell r="CQ30">
            <v>7400.9340582986169</v>
          </cell>
          <cell r="CR30">
            <v>8325.8993879050213</v>
          </cell>
          <cell r="CS30">
            <v>5046.8352079934994</v>
          </cell>
          <cell r="CT30">
            <v>9251.7734807221004</v>
          </cell>
          <cell r="CU30">
            <v>11948.223759829911</v>
          </cell>
          <cell r="CV30">
            <v>13262.121722672804</v>
          </cell>
          <cell r="CW30">
            <v>13687.010832242315</v>
          </cell>
          <cell r="CX30">
            <v>10265.815534037549</v>
          </cell>
          <cell r="CY30">
            <v>9610.5764128044812</v>
          </cell>
          <cell r="CZ30">
            <v>9227.5289955871576</v>
          </cell>
          <cell r="DA30">
            <v>6121.7349980252347</v>
          </cell>
          <cell r="DB30">
            <v>7096.4426483575953</v>
          </cell>
          <cell r="DC30">
            <v>9044.5512716135418</v>
          </cell>
          <cell r="DD30">
            <v>10079.701028312438</v>
          </cell>
          <cell r="DE30">
            <v>6704.9194912211769</v>
          </cell>
          <cell r="DF30">
            <v>11030.476722712385</v>
          </cell>
          <cell r="DG30">
            <v>13809.674981489419</v>
          </cell>
          <cell r="DH30">
            <v>15165.179214517331</v>
          </cell>
          <cell r="DI30">
            <v>15599.380157619948</v>
          </cell>
          <cell r="DJ30">
            <v>12058.427342855364</v>
          </cell>
          <cell r="DK30">
            <v>9731.9432629189323</v>
          </cell>
          <cell r="DL30">
            <v>9341.4758068455158</v>
          </cell>
          <cell r="DM30">
            <v>7801.3397099359754</v>
          </cell>
          <cell r="DN30">
            <v>8794.4394485268149</v>
          </cell>
          <cell r="DO30">
            <v>9131.3472275133081</v>
          </cell>
          <cell r="DP30">
            <v>10216.563328572276</v>
          </cell>
          <cell r="DQ30">
            <v>6742.7738783632685</v>
          </cell>
          <cell r="DR30">
            <v>11192.930764759116</v>
          </cell>
          <cell r="DS30">
            <v>14056.923327470788</v>
          </cell>
          <cell r="DT30">
            <v>15455.796884835943</v>
          </cell>
          <cell r="DU30">
            <v>15899.048246315682</v>
          </cell>
          <cell r="DV30">
            <v>12234.871291502897</v>
          </cell>
          <cell r="DW30">
            <v>9845.5165875227649</v>
          </cell>
          <cell r="DX30">
            <v>9448.4760969911149</v>
          </cell>
          <cell r="DY30">
            <v>7861.0315505431136</v>
          </cell>
          <cell r="DZ30">
            <v>8873.8401730066471</v>
          </cell>
          <cell r="EA30">
            <v>9217.8160743538501</v>
          </cell>
          <cell r="EB30">
            <v>10354.11916950687</v>
          </cell>
          <cell r="EC30">
            <v>6778.8531744173506</v>
          </cell>
          <cell r="ED30">
            <v>11356.786860499773</v>
          </cell>
          <cell r="EE30">
            <v>14308.6058940566</v>
          </cell>
          <cell r="EF30">
            <v>15751.745828397801</v>
          </cell>
          <cell r="EG30">
            <v>16204.696324398343</v>
          </cell>
          <cell r="EH30">
            <v>12412.802535191395</v>
          </cell>
          <cell r="EI30">
            <v>9959.6777843738419</v>
          </cell>
          <cell r="EJ30">
            <v>9555.008582933162</v>
          </cell>
          <cell r="EK30">
            <v>7919.7781441468251</v>
          </cell>
          <cell r="EL30">
            <v>8951.7269652936757</v>
          </cell>
          <cell r="EM30">
            <v>9303.3712843215108</v>
          </cell>
          <cell r="EN30">
            <v>10492.771329735122</v>
          </cell>
          <cell r="EO30">
            <v>6812.8060940024061</v>
          </cell>
          <cell r="EP30">
            <v>11522.468428304968</v>
          </cell>
          <cell r="EQ30">
            <v>14564.550483159035</v>
          </cell>
          <cell r="ER30">
            <v>16053.562913715068</v>
          </cell>
          <cell r="ES30">
            <v>16516.198502137999</v>
          </cell>
          <cell r="ET30">
            <v>12592.633867766224</v>
          </cell>
          <cell r="EU30">
            <v>10073.440407169595</v>
          </cell>
          <cell r="EV30">
            <v>9661.931838888604</v>
          </cell>
          <cell r="EW30">
            <v>7976.542455735751</v>
          </cell>
          <cell r="EX30">
            <v>9028.9142684105227</v>
          </cell>
          <cell r="EY30">
            <v>9387.4788610831256</v>
          </cell>
          <cell r="EZ30">
            <v>10632.255548960029</v>
          </cell>
          <cell r="FA30">
            <v>6844.2964342658579</v>
          </cell>
          <cell r="FB30">
            <v>11689.732584165848</v>
          </cell>
          <cell r="FC30">
            <v>14824.614629482383</v>
          </cell>
          <cell r="FD30">
            <v>16361.133609485145</v>
          </cell>
          <cell r="FE30">
            <v>16833.46613307314</v>
          </cell>
          <cell r="FF30">
            <v>12774.123307007012</v>
          </cell>
          <cell r="FG30">
            <v>10187.631412344388</v>
          </cell>
          <cell r="FH30">
            <v>9768.709743704092</v>
          </cell>
          <cell r="FI30">
            <v>8032.1049894630378</v>
          </cell>
          <cell r="FJ30">
            <v>9104.8225222821566</v>
          </cell>
          <cell r="FK30">
            <v>9470.9140205750227</v>
          </cell>
          <cell r="FL30">
            <v>10772.531007348829</v>
          </cell>
          <cell r="FM30">
            <v>6873.6055545431809</v>
          </cell>
          <cell r="FN30">
            <v>11858.555267153473</v>
          </cell>
          <cell r="FO30">
            <v>15089.277315194719</v>
          </cell>
          <cell r="FP30">
            <v>16674.561904176677</v>
          </cell>
          <cell r="FQ30">
            <v>17157.013765311181</v>
          </cell>
          <cell r="FR30">
            <v>12957.241566653161</v>
          </cell>
          <cell r="FS30">
            <v>10301.721056880026</v>
          </cell>
          <cell r="FT30">
            <v>9875.2580878337612</v>
          </cell>
          <cell r="FU30">
            <v>8085.8965569376523</v>
          </cell>
          <cell r="FV30">
            <v>9179.3440293335352</v>
          </cell>
          <cell r="FW30">
            <v>9553.1283525313775</v>
          </cell>
        </row>
        <row r="31">
          <cell r="B31" t="str">
            <v>Co 121</v>
          </cell>
          <cell r="BH31">
            <v>8043.17</v>
          </cell>
          <cell r="BI31">
            <v>3987.01</v>
          </cell>
          <cell r="BJ31">
            <v>-577.51000000000204</v>
          </cell>
          <cell r="BK31">
            <v>5362.5</v>
          </cell>
          <cell r="BL31">
            <v>25039.599999999999</v>
          </cell>
          <cell r="BM31">
            <v>-1732.3</v>
          </cell>
          <cell r="BN31">
            <v>3247.9099999999889</v>
          </cell>
          <cell r="BO31">
            <v>9154.6105000000025</v>
          </cell>
          <cell r="BP31">
            <v>6358.6202000000048</v>
          </cell>
          <cell r="BQ31">
            <v>437.75772714905179</v>
          </cell>
          <cell r="BR31">
            <v>763.75710232080746</v>
          </cell>
          <cell r="BS31">
            <v>1508.1943922833889</v>
          </cell>
          <cell r="BT31">
            <v>24472.892124134392</v>
          </cell>
          <cell r="BU31">
            <v>20629.672923311238</v>
          </cell>
          <cell r="BV31">
            <v>15767.011283757616</v>
          </cell>
          <cell r="BW31">
            <v>21818.829844930027</v>
          </cell>
          <cell r="BX31">
            <v>41666.625817467058</v>
          </cell>
          <cell r="BY31">
            <v>14814.702179587097</v>
          </cell>
          <cell r="BZ31">
            <v>19544.031096913255</v>
          </cell>
          <cell r="CA31">
            <v>27732.287789288683</v>
          </cell>
          <cell r="CB31">
            <v>24938.472516485825</v>
          </cell>
          <cell r="CC31">
            <v>16825.41314879815</v>
          </cell>
          <cell r="CD31">
            <v>17149.505959401933</v>
          </cell>
          <cell r="CE31">
            <v>19912.012390146025</v>
          </cell>
          <cell r="CF31">
            <v>23456.586482757528</v>
          </cell>
          <cell r="CG31">
            <v>19833.792863148738</v>
          </cell>
          <cell r="CH31">
            <v>14664.407837133876</v>
          </cell>
          <cell r="CI31">
            <v>20831.997544775375</v>
          </cell>
          <cell r="CJ31">
            <v>40856.692516250521</v>
          </cell>
          <cell r="CK31">
            <v>13922.69347877946</v>
          </cell>
          <cell r="CL31">
            <v>18394.699614807629</v>
          </cell>
          <cell r="CM31">
            <v>26652.782698655836</v>
          </cell>
          <cell r="CN31">
            <v>23861.937858435878</v>
          </cell>
          <cell r="CO31">
            <v>15717.174980269105</v>
          </cell>
          <cell r="CP31">
            <v>16039.937607373904</v>
          </cell>
          <cell r="CQ31">
            <v>19208.287771570132</v>
          </cell>
          <cell r="CR31">
            <v>23561.469233398479</v>
          </cell>
          <cell r="CS31">
            <v>19941.827661676925</v>
          </cell>
          <cell r="CT31">
            <v>14563.859956123662</v>
          </cell>
          <cell r="CU31">
            <v>20894.566864972789</v>
          </cell>
          <cell r="CV31">
            <v>41380.429382914896</v>
          </cell>
          <cell r="CW31">
            <v>15546.583949953885</v>
          </cell>
          <cell r="CX31">
            <v>20019.37612404098</v>
          </cell>
          <cell r="CY31">
            <v>26827.264289480008</v>
          </cell>
          <cell r="CZ31">
            <v>27867.464342146843</v>
          </cell>
          <cell r="DA31">
            <v>19548.260600472662</v>
          </cell>
          <cell r="DB31">
            <v>19877.043358901225</v>
          </cell>
          <cell r="DC31">
            <v>22742.905054682109</v>
          </cell>
          <cell r="DD31">
            <v>27588.190160863429</v>
          </cell>
          <cell r="DE31">
            <v>23973.800958534943</v>
          </cell>
          <cell r="DF31">
            <v>18380.143023363387</v>
          </cell>
          <cell r="DG31">
            <v>24878.421255971734</v>
          </cell>
          <cell r="DH31">
            <v>45836.261439748101</v>
          </cell>
          <cell r="DI31">
            <v>17806.824866005012</v>
          </cell>
          <cell r="DJ31">
            <v>22278.242663830286</v>
          </cell>
          <cell r="DK31">
            <v>29214.225267510141</v>
          </cell>
          <cell r="DL31">
            <v>28008.448255470634</v>
          </cell>
          <cell r="DM31">
            <v>19511.981560946857</v>
          </cell>
          <cell r="DN31">
            <v>19846.917085977475</v>
          </cell>
          <cell r="DO31">
            <v>22782.60223803237</v>
          </cell>
          <cell r="DP31">
            <v>27750.980964590373</v>
          </cell>
          <cell r="DQ31">
            <v>24144.759987049383</v>
          </cell>
          <cell r="DR31">
            <v>18327.606770344682</v>
          </cell>
          <cell r="DS31">
            <v>24998.024350153581</v>
          </cell>
          <cell r="DT31">
            <v>46439.402819780691</v>
          </cell>
          <cell r="DU31">
            <v>17820.076017143947</v>
          </cell>
          <cell r="DV31">
            <v>22287.124954544568</v>
          </cell>
          <cell r="DW31">
            <v>29354.3954516749</v>
          </cell>
          <cell r="DX31">
            <v>33961.680219830123</v>
          </cell>
          <cell r="DY31">
            <v>25283.09436602291</v>
          </cell>
          <cell r="DZ31">
            <v>25624.277527398212</v>
          </cell>
          <cell r="EA31">
            <v>28631.556871170375</v>
          </cell>
          <cell r="EB31">
            <v>33725.891379668545</v>
          </cell>
          <cell r="EC31">
            <v>30130.155425353005</v>
          </cell>
          <cell r="ED31">
            <v>24081.47755654197</v>
          </cell>
          <cell r="EE31">
            <v>30928.757495762868</v>
          </cell>
          <cell r="EF31">
            <v>52865.480940695896</v>
          </cell>
          <cell r="EG31">
            <v>23643.595420416503</v>
          </cell>
          <cell r="EH31">
            <v>28103.362068391958</v>
          </cell>
          <cell r="EI31">
            <v>35305.404804138037</v>
          </cell>
          <cell r="EJ31">
            <v>34202.977893061332</v>
          </cell>
          <cell r="EK31">
            <v>25339.255462743327</v>
          </cell>
          <cell r="EL31">
            <v>25686.783385264156</v>
          </cell>
          <cell r="EM31">
            <v>28767.460056329306</v>
          </cell>
          <cell r="EN31">
            <v>33989.739997245983</v>
          </cell>
          <cell r="EO31">
            <v>30407.190226052189</v>
          </cell>
          <cell r="EP31">
            <v>24119.128872410991</v>
          </cell>
          <cell r="EQ31">
            <v>31148.098333898881</v>
          </cell>
          <cell r="ER31">
            <v>53591.829431150458</v>
          </cell>
          <cell r="ES31">
            <v>23754.428847378542</v>
          </cell>
          <cell r="ET31">
            <v>28203.877109810994</v>
          </cell>
          <cell r="EU31">
            <v>35544.023986959692</v>
          </cell>
          <cell r="EV31">
            <v>34957.508477326264</v>
          </cell>
          <cell r="EW31">
            <v>27467.905620911573</v>
          </cell>
          <cell r="EX31">
            <v>27821.920474865125</v>
          </cell>
          <cell r="EY31">
            <v>29413.595994071351</v>
          </cell>
          <cell r="EZ31">
            <v>36330.596371776635</v>
          </cell>
          <cell r="FA31">
            <v>32764.04880864486</v>
          </cell>
          <cell r="FB31">
            <v>26228.472337605548</v>
          </cell>
          <cell r="FC31">
            <v>33444.098801592154</v>
          </cell>
          <cell r="FD31">
            <v>56407.040638412655</v>
          </cell>
          <cell r="FE31">
            <v>25940.894557746906</v>
          </cell>
          <cell r="FF31">
            <v>30376.821748478033</v>
          </cell>
          <cell r="FG31">
            <v>37858.248901081941</v>
          </cell>
          <cell r="FH31">
            <v>35200.866009536716</v>
          </cell>
          <cell r="FI31">
            <v>27564.723953806686</v>
          </cell>
          <cell r="FJ31">
            <v>27925.317196599528</v>
          </cell>
          <cell r="FK31">
            <v>29547.239103824766</v>
          </cell>
          <cell r="FL31">
            <v>36644.0208241043</v>
          </cell>
          <cell r="FM31">
            <v>33096.411349298738</v>
          </cell>
          <cell r="FN31">
            <v>26304.484871710622</v>
          </cell>
          <cell r="FO31">
            <v>33711.913004617658</v>
          </cell>
          <cell r="FP31">
            <v>57206.544958585568</v>
          </cell>
          <cell r="FQ31">
            <v>26098.093401247672</v>
          </cell>
          <cell r="FR31">
            <v>30517.171202315047</v>
          </cell>
          <cell r="FS31">
            <v>38144.185637409646</v>
          </cell>
          <cell r="FT31">
            <v>35437.711052096216</v>
          </cell>
          <cell r="FU31">
            <v>27651.784596088648</v>
          </cell>
          <cell r="FV31">
            <v>28019.057821153328</v>
          </cell>
          <cell r="FW31">
            <v>29671.814543230925</v>
          </cell>
        </row>
        <row r="32">
          <cell r="B32" t="str">
            <v>Co 122</v>
          </cell>
          <cell r="BH32">
            <v>5775.13</v>
          </cell>
          <cell r="BI32">
            <v>3110.04</v>
          </cell>
          <cell r="BJ32">
            <v>-20.580000000005384</v>
          </cell>
          <cell r="BK32">
            <v>2810.69</v>
          </cell>
          <cell r="BL32">
            <v>-2035.45</v>
          </cell>
          <cell r="BM32">
            <v>3692.97</v>
          </cell>
          <cell r="BN32">
            <v>11784.01</v>
          </cell>
          <cell r="BO32">
            <v>14681.463399999999</v>
          </cell>
          <cell r="BP32">
            <v>8403.2518999999993</v>
          </cell>
          <cell r="BQ32">
            <v>9092.148892161189</v>
          </cell>
          <cell r="BR32">
            <v>7248.4748266995302</v>
          </cell>
          <cell r="BS32">
            <v>8601.2076816698445</v>
          </cell>
          <cell r="BT32">
            <v>5480.1730831281384</v>
          </cell>
          <cell r="BU32">
            <v>2907.3656275676949</v>
          </cell>
          <cell r="BV32">
            <v>-508.63949346124718</v>
          </cell>
          <cell r="BW32">
            <v>2622.5528586332366</v>
          </cell>
          <cell r="BX32">
            <v>-2606.9209793165064</v>
          </cell>
          <cell r="BY32">
            <v>3379.6820688730259</v>
          </cell>
          <cell r="BZ32">
            <v>11534.451361769366</v>
          </cell>
          <cell r="CA32">
            <v>14961.024258845699</v>
          </cell>
          <cell r="CB32">
            <v>8666.9304675587846</v>
          </cell>
          <cell r="CC32">
            <v>8997.3508708435584</v>
          </cell>
          <cell r="CD32">
            <v>7157.0776391486233</v>
          </cell>
          <cell r="CE32">
            <v>8755.8092151732217</v>
          </cell>
          <cell r="CF32">
            <v>4801.5312465035131</v>
          </cell>
          <cell r="CG32">
            <v>2324.6961104104885</v>
          </cell>
          <cell r="CH32">
            <v>-551.49852111537621</v>
          </cell>
          <cell r="CI32">
            <v>2888.7948905766461</v>
          </cell>
          <cell r="CJ32">
            <v>-2735.1110786731369</v>
          </cell>
          <cell r="CK32">
            <v>3518.3416380644012</v>
          </cell>
          <cell r="CL32">
            <v>11739.156388994248</v>
          </cell>
          <cell r="CM32">
            <v>15293.220850256375</v>
          </cell>
          <cell r="CN32">
            <v>13538.407367423184</v>
          </cell>
          <cell r="CO32">
            <v>13879.68718679656</v>
          </cell>
          <cell r="CP32">
            <v>12044.426267259441</v>
          </cell>
          <cell r="CQ32">
            <v>13892.941179566453</v>
          </cell>
          <cell r="CR32">
            <v>10175.583522834731</v>
          </cell>
          <cell r="CS32">
            <v>7682.0860909519542</v>
          </cell>
          <cell r="CT32">
            <v>3822.3667153903698</v>
          </cell>
          <cell r="CU32">
            <v>7437.935511964195</v>
          </cell>
          <cell r="CV32">
            <v>1566.146478614246</v>
          </cell>
          <cell r="CW32">
            <v>8036.211778438239</v>
          </cell>
          <cell r="CX32">
            <v>16444.128461867589</v>
          </cell>
          <cell r="CY32">
            <v>20101.389769550002</v>
          </cell>
          <cell r="CZ32">
            <v>13597.323396142197</v>
          </cell>
          <cell r="DA32">
            <v>13949.16853346561</v>
          </cell>
          <cell r="DB32">
            <v>12078.758193881873</v>
          </cell>
          <cell r="DC32">
            <v>13705.584392723831</v>
          </cell>
          <cell r="DD32">
            <v>10116.475930495686</v>
          </cell>
          <cell r="DE32">
            <v>7606.9692609773374</v>
          </cell>
          <cell r="DF32">
            <v>3566.7539584000442</v>
          </cell>
          <cell r="DG32">
            <v>7363.8108942127983</v>
          </cell>
          <cell r="DH32">
            <v>1235.1162096135813</v>
          </cell>
          <cell r="DI32">
            <v>7928.8783352290448</v>
          </cell>
          <cell r="DJ32">
            <v>16528.3209202369</v>
          </cell>
          <cell r="DK32">
            <v>20292.414762435674</v>
          </cell>
          <cell r="DL32">
            <v>19537.748359004894</v>
          </cell>
          <cell r="DM32">
            <v>19900.479110493558</v>
          </cell>
          <cell r="DN32">
            <v>17993.80050521739</v>
          </cell>
          <cell r="DO32">
            <v>19652.177318506834</v>
          </cell>
          <cell r="DP32">
            <v>15933.897047095106</v>
          </cell>
          <cell r="DQ32">
            <v>13409.082390977379</v>
          </cell>
          <cell r="DR32">
            <v>9181.4147350364583</v>
          </cell>
          <cell r="DS32">
            <v>13167.327410980746</v>
          </cell>
          <cell r="DT32">
            <v>6772.4085770168094</v>
          </cell>
          <cell r="DU32">
            <v>13697.156638379449</v>
          </cell>
          <cell r="DV32">
            <v>22492.659428885276</v>
          </cell>
          <cell r="DW32">
            <v>26367.119530721062</v>
          </cell>
          <cell r="DX32">
            <v>19706.045707942172</v>
          </cell>
          <cell r="DY32">
            <v>20079.999430586184</v>
          </cell>
          <cell r="DZ32">
            <v>18137.334622571769</v>
          </cell>
          <cell r="EA32">
            <v>19827.86159464825</v>
          </cell>
          <cell r="EB32">
            <v>15975.270009015305</v>
          </cell>
          <cell r="EC32">
            <v>13435.875551123481</v>
          </cell>
          <cell r="ED32">
            <v>9013.8109065046883</v>
          </cell>
          <cell r="EE32">
            <v>13195.512517980696</v>
          </cell>
          <cell r="EF32">
            <v>6524.7283626534118</v>
          </cell>
          <cell r="EG32">
            <v>13688.001452338594</v>
          </cell>
          <cell r="EH32">
            <v>22683.985190454656</v>
          </cell>
          <cell r="EI32">
            <v>26673.349846167886</v>
          </cell>
          <cell r="EJ32">
            <v>21955.933221172556</v>
          </cell>
          <cell r="EK32">
            <v>22341.474601924343</v>
          </cell>
          <cell r="EL32">
            <v>20361.654494363283</v>
          </cell>
          <cell r="EM32">
            <v>22084.93454593424</v>
          </cell>
          <cell r="EN32">
            <v>18092.981781582399</v>
          </cell>
          <cell r="EO32">
            <v>15539.802350568818</v>
          </cell>
          <cell r="EP32">
            <v>10916.152831821179</v>
          </cell>
          <cell r="EQ32">
            <v>15301.032299591669</v>
          </cell>
          <cell r="ER32">
            <v>8344.4225424076722</v>
          </cell>
          <cell r="ES32">
            <v>15753.99202051562</v>
          </cell>
          <cell r="ET32">
            <v>24955.649169621705</v>
          </cell>
          <cell r="EU32">
            <v>29063.911089508074</v>
          </cell>
          <cell r="EV32">
            <v>22182.994733739266</v>
          </cell>
          <cell r="EW32">
            <v>22580.455630931105</v>
          </cell>
          <cell r="EX32">
            <v>20562.807097472079</v>
          </cell>
          <cell r="EY32">
            <v>22319.029004675875</v>
          </cell>
          <cell r="EZ32">
            <v>18182.485547318316</v>
          </cell>
          <cell r="FA32">
            <v>15616.355000304422</v>
          </cell>
          <cell r="FB32">
            <v>10783.697574061087</v>
          </cell>
          <cell r="FC32">
            <v>15379.399197580016</v>
          </cell>
          <cell r="FD32">
            <v>8126.6853581523756</v>
          </cell>
          <cell r="FE32">
            <v>15790.576668033991</v>
          </cell>
          <cell r="FF32">
            <v>25202.560614751485</v>
          </cell>
          <cell r="FG32">
            <v>29433.562938117859</v>
          </cell>
          <cell r="FH32">
            <v>22408.816003845495</v>
          </cell>
          <cell r="FI32">
            <v>22818.541517599264</v>
          </cell>
          <cell r="FJ32">
            <v>20762.346205507256</v>
          </cell>
          <cell r="FK32">
            <v>22553.015964784914</v>
          </cell>
          <cell r="FL32">
            <v>18266.301070989528</v>
          </cell>
          <cell r="FM32">
            <v>15688.09420917201</v>
          </cell>
          <cell r="FN32">
            <v>10638.745177478151</v>
          </cell>
          <cell r="FO32">
            <v>15453.198455756487</v>
          </cell>
          <cell r="FP32">
            <v>7893.7385930974924</v>
          </cell>
          <cell r="FQ32">
            <v>15820.204429655496</v>
          </cell>
          <cell r="FR32">
            <v>25447.521816056684</v>
          </cell>
          <cell r="FS32">
            <v>29805.698771872296</v>
          </cell>
          <cell r="FT32">
            <v>22634.03620490446</v>
          </cell>
          <cell r="FU32">
            <v>23056.43572238753</v>
          </cell>
          <cell r="FV32">
            <v>20960.966260752713</v>
          </cell>
          <cell r="FW32">
            <v>22786.312980761897</v>
          </cell>
        </row>
        <row r="33">
          <cell r="B33" t="str">
            <v>Co 123</v>
          </cell>
          <cell r="BH33">
            <v>1038.3599999999999</v>
          </cell>
          <cell r="BI33">
            <v>8522.5</v>
          </cell>
          <cell r="BJ33">
            <v>17122.009999999998</v>
          </cell>
          <cell r="BK33">
            <v>9854.43</v>
          </cell>
          <cell r="BL33">
            <v>16551.68</v>
          </cell>
          <cell r="BM33">
            <v>15699.06</v>
          </cell>
          <cell r="BN33">
            <v>17002.68</v>
          </cell>
          <cell r="BO33">
            <v>20553.303599999999</v>
          </cell>
          <cell r="BP33">
            <v>18024.302</v>
          </cell>
          <cell r="BQ33">
            <v>21495.766330340462</v>
          </cell>
          <cell r="BR33">
            <v>18416.517574840829</v>
          </cell>
          <cell r="BS33">
            <v>18393.197443594247</v>
          </cell>
          <cell r="BT33">
            <v>16831.092657518122</v>
          </cell>
          <cell r="BU33">
            <v>8275.7994629027235</v>
          </cell>
          <cell r="BV33">
            <v>16890.858493606414</v>
          </cell>
          <cell r="BW33">
            <v>9600.0492529970525</v>
          </cell>
          <cell r="BX33">
            <v>16347.38185497729</v>
          </cell>
          <cell r="BY33">
            <v>15487.271646787378</v>
          </cell>
          <cell r="BZ33">
            <v>16829.316298872476</v>
          </cell>
          <cell r="CA33">
            <v>20567.148183450292</v>
          </cell>
          <cell r="CB33">
            <v>18035.719881836234</v>
          </cell>
          <cell r="CC33">
            <v>21411.083250813106</v>
          </cell>
          <cell r="CD33">
            <v>18324.832167120701</v>
          </cell>
          <cell r="CE33">
            <v>18364.336027028541</v>
          </cell>
          <cell r="CF33">
            <v>16584.804229697078</v>
          </cell>
          <cell r="CG33">
            <v>7928.297297602614</v>
          </cell>
          <cell r="CH33">
            <v>16559.854993582441</v>
          </cell>
          <cell r="CI33">
            <v>9244.8481490966733</v>
          </cell>
          <cell r="CJ33">
            <v>16044.241431713459</v>
          </cell>
          <cell r="CK33">
            <v>15176.144006318314</v>
          </cell>
          <cell r="CL33">
            <v>16558.240729759484</v>
          </cell>
          <cell r="CM33">
            <v>20384.160589620456</v>
          </cell>
          <cell r="CN33">
            <v>18684.062201661498</v>
          </cell>
          <cell r="CO33">
            <v>22054.916075414843</v>
          </cell>
          <cell r="CP33">
            <v>18961.975873938543</v>
          </cell>
          <cell r="CQ33">
            <v>19065.991796684517</v>
          </cell>
          <cell r="CR33">
            <v>17662.592992606635</v>
          </cell>
          <cell r="CS33">
            <v>8798.4509797116843</v>
          </cell>
          <cell r="CT33">
            <v>17607.978953636652</v>
          </cell>
          <cell r="CU33">
            <v>10138.69479269458</v>
          </cell>
          <cell r="CV33">
            <v>17091.627523053296</v>
          </cell>
          <cell r="CW33">
            <v>16203.754610905022</v>
          </cell>
          <cell r="CX33">
            <v>17626.921792788977</v>
          </cell>
          <cell r="CY33">
            <v>21556.706696051482</v>
          </cell>
          <cell r="CZ33">
            <v>18997.431102768831</v>
          </cell>
          <cell r="DA33">
            <v>22433.650946915928</v>
          </cell>
          <cell r="DB33">
            <v>19277.063167416549</v>
          </cell>
          <cell r="DC33">
            <v>19318.698300047457</v>
          </cell>
          <cell r="DD33">
            <v>17934.700755211503</v>
          </cell>
          <cell r="DE33">
            <v>8857.2479949191238</v>
          </cell>
          <cell r="DF33">
            <v>17848.950882339748</v>
          </cell>
          <cell r="DG33">
            <v>10221.579020381974</v>
          </cell>
          <cell r="DH33">
            <v>17332.132052310604</v>
          </cell>
          <cell r="DI33">
            <v>16423.53415133767</v>
          </cell>
          <cell r="DJ33">
            <v>17889.478206509753</v>
          </cell>
          <cell r="DK33">
            <v>21926.44613481671</v>
          </cell>
          <cell r="DL33">
            <v>19315.03582293207</v>
          </cell>
          <cell r="DM33">
            <v>22818.883660642798</v>
          </cell>
          <cell r="DN33">
            <v>19596.311957361017</v>
          </cell>
          <cell r="DO33">
            <v>19639.618334542502</v>
          </cell>
          <cell r="DP33">
            <v>18209.71321061096</v>
          </cell>
          <cell r="DQ33">
            <v>8914.0775703607142</v>
          </cell>
          <cell r="DR33">
            <v>18091.306408154829</v>
          </cell>
          <cell r="DS33">
            <v>10302.893142341538</v>
          </cell>
          <cell r="DT33">
            <v>17574.306772826563</v>
          </cell>
          <cell r="DU33">
            <v>16644.945943050825</v>
          </cell>
          <cell r="DV33">
            <v>18154.484928454418</v>
          </cell>
          <cell r="DW33">
            <v>22301.994747314573</v>
          </cell>
          <cell r="DX33">
            <v>19637.897808840644</v>
          </cell>
          <cell r="DY33">
            <v>23210.173578294183</v>
          </cell>
          <cell r="DZ33">
            <v>19920.728076257321</v>
          </cell>
          <cell r="EA33">
            <v>19965.246216353102</v>
          </cell>
          <cell r="EB33">
            <v>18488.078676695422</v>
          </cell>
          <cell r="EC33">
            <v>8968.5522076431571</v>
          </cell>
          <cell r="ED33">
            <v>18335.430627693597</v>
          </cell>
          <cell r="EE33">
            <v>10382.045377713494</v>
          </cell>
          <cell r="EF33">
            <v>17818.550847391358</v>
          </cell>
          <cell r="EG33">
            <v>16867.480362335245</v>
          </cell>
          <cell r="EH33">
            <v>18422.366594487907</v>
          </cell>
          <cell r="EI33">
            <v>22682.961031991421</v>
          </cell>
          <cell r="EJ33">
            <v>19965.564071054796</v>
          </cell>
          <cell r="EK33">
            <v>23607.140086230662</v>
          </cell>
          <cell r="EL33">
            <v>20249.860848062992</v>
          </cell>
          <cell r="EM33">
            <v>20295.172789379882</v>
          </cell>
          <cell r="EN33">
            <v>18769.554165743502</v>
          </cell>
          <cell r="EO33">
            <v>9020.3112085861067</v>
          </cell>
          <cell r="EP33">
            <v>18581.024959181661</v>
          </cell>
          <cell r="EQ33">
            <v>10459.323589837</v>
          </cell>
          <cell r="ER33">
            <v>18064.578034608494</v>
          </cell>
          <cell r="ES33">
            <v>17091.502533501134</v>
          </cell>
          <cell r="ET33">
            <v>18692.866561693045</v>
          </cell>
          <cell r="EU33">
            <v>23070.338665195828</v>
          </cell>
          <cell r="EV33">
            <v>20298.082795265887</v>
          </cell>
          <cell r="EW33">
            <v>24010.764709214367</v>
          </cell>
          <cell r="EX33">
            <v>20583.749287964314</v>
          </cell>
          <cell r="EY33">
            <v>20630.356279475847</v>
          </cell>
          <cell r="EZ33">
            <v>19054.127144585924</v>
          </cell>
          <cell r="FA33">
            <v>9069.6214738337148</v>
          </cell>
          <cell r="FB33">
            <v>18828.014956108862</v>
          </cell>
          <cell r="FC33">
            <v>10534.351989543713</v>
          </cell>
          <cell r="FD33">
            <v>18312.33387706579</v>
          </cell>
          <cell r="FE33">
            <v>17316.725580726419</v>
          </cell>
          <cell r="FF33">
            <v>18965.956933019508</v>
          </cell>
          <cell r="FG33">
            <v>23463.722748647415</v>
          </cell>
          <cell r="FH33">
            <v>20635.499316992787</v>
          </cell>
          <cell r="FI33">
            <v>24420.651660926684</v>
          </cell>
          <cell r="FJ33">
            <v>20922.42434936716</v>
          </cell>
          <cell r="FK33">
            <v>20970.361732709702</v>
          </cell>
          <cell r="FL33">
            <v>19341.784231167891</v>
          </cell>
          <cell r="FM33">
            <v>9116.0996894135496</v>
          </cell>
          <cell r="FN33">
            <v>19076.31904363419</v>
          </cell>
          <cell r="FO33">
            <v>10606.974058614924</v>
          </cell>
          <cell r="FP33">
            <v>18561.754390619273</v>
          </cell>
          <cell r="FQ33">
            <v>17543.06592017605</v>
          </cell>
          <cell r="FR33">
            <v>19241.600408159557</v>
          </cell>
          <cell r="FS33">
            <v>23863.17626746594</v>
          </cell>
          <cell r="FT33">
            <v>20977.845682114646</v>
          </cell>
          <cell r="FU33">
            <v>24836.872630383081</v>
          </cell>
          <cell r="FV33">
            <v>21265.927334079486</v>
          </cell>
          <cell r="FW33">
            <v>21315.238447465155</v>
          </cell>
        </row>
        <row r="34">
          <cell r="B34" t="str">
            <v>Co 124</v>
          </cell>
          <cell r="BH34">
            <v>2989.59</v>
          </cell>
          <cell r="BI34">
            <v>2422.08</v>
          </cell>
          <cell r="BJ34">
            <v>3128.14</v>
          </cell>
          <cell r="BK34">
            <v>2812.46</v>
          </cell>
          <cell r="BL34">
            <v>6323.94</v>
          </cell>
          <cell r="BM34">
            <v>3949.63</v>
          </cell>
          <cell r="BN34">
            <v>6096.35</v>
          </cell>
          <cell r="BO34">
            <v>562.92349000000104</v>
          </cell>
          <cell r="BP34">
            <v>-248.23260999999911</v>
          </cell>
          <cell r="BQ34">
            <v>-1746.7762839495554</v>
          </cell>
          <cell r="BR34">
            <v>-288.58902524543009</v>
          </cell>
          <cell r="BS34">
            <v>417.85947602467058</v>
          </cell>
          <cell r="BT34">
            <v>2933.0311991817143</v>
          </cell>
          <cell r="BU34">
            <v>2331.9482437666675</v>
          </cell>
          <cell r="BV34">
            <v>3030.6319946720141</v>
          </cell>
          <cell r="BW34">
            <v>2744.8395200961377</v>
          </cell>
          <cell r="BX34">
            <v>6250.485645685354</v>
          </cell>
          <cell r="BY34">
            <v>3861.7742950816391</v>
          </cell>
          <cell r="BZ34">
            <v>5998.4254046804872</v>
          </cell>
          <cell r="CA34">
            <v>405.35121881410669</v>
          </cell>
          <cell r="CB34">
            <v>-418.14841467153747</v>
          </cell>
          <cell r="CC34">
            <v>-1990.597048316502</v>
          </cell>
          <cell r="CD34">
            <v>-524.47606959561745</v>
          </cell>
          <cell r="CE34">
            <v>5070.4523937872164</v>
          </cell>
          <cell r="CF34">
            <v>7642.4446698664296</v>
          </cell>
          <cell r="CG34">
            <v>7007.2222038695454</v>
          </cell>
          <cell r="CH34">
            <v>7697.9957190122332</v>
          </cell>
          <cell r="CI34">
            <v>7443.1862908004405</v>
          </cell>
          <cell r="CJ34">
            <v>10943.259888220382</v>
          </cell>
          <cell r="CK34">
            <v>8539.4031896039196</v>
          </cell>
          <cell r="CL34">
            <v>10666.118845525947</v>
          </cell>
          <cell r="CM34">
            <v>4924.3455597352131</v>
          </cell>
          <cell r="CN34">
            <v>4088.5449981249367</v>
          </cell>
          <cell r="CO34">
            <v>2519.5869874903401</v>
          </cell>
          <cell r="CP34">
            <v>3993.0257022567312</v>
          </cell>
          <cell r="CQ34">
            <v>4736.260117496935</v>
          </cell>
          <cell r="CR34">
            <v>7729.9027198857493</v>
          </cell>
          <cell r="CS34">
            <v>7069.9267337933143</v>
          </cell>
          <cell r="CT34">
            <v>7772.1300602297979</v>
          </cell>
          <cell r="CU34">
            <v>7522.8680517545172</v>
          </cell>
          <cell r="CV34">
            <v>11090.705811304269</v>
          </cell>
          <cell r="CW34">
            <v>8633.8995780637997</v>
          </cell>
          <cell r="CX34">
            <v>10799.41449892028</v>
          </cell>
          <cell r="CY34">
            <v>4889.8291756002836</v>
          </cell>
          <cell r="CZ34">
            <v>4033.1018238239012</v>
          </cell>
          <cell r="DA34">
            <v>2433.2777206851624</v>
          </cell>
          <cell r="DB34">
            <v>3939.3836420190346</v>
          </cell>
          <cell r="DC34">
            <v>4640.7292271861152</v>
          </cell>
          <cell r="DD34">
            <v>7817.019108618545</v>
          </cell>
          <cell r="DE34">
            <v>7131.9209735342474</v>
          </cell>
          <cell r="DF34">
            <v>7845.2232694012446</v>
          </cell>
          <cell r="DG34">
            <v>7602.1685091470863</v>
          </cell>
          <cell r="DH34">
            <v>11239.312906863601</v>
          </cell>
          <cell r="DI34">
            <v>13121.895989530189</v>
          </cell>
          <cell r="DJ34">
            <v>15327.35626082626</v>
          </cell>
          <cell r="DK34">
            <v>9244.3906013991655</v>
          </cell>
          <cell r="DL34">
            <v>8366.6743300727576</v>
          </cell>
          <cell r="DM34">
            <v>6735.9169516363108</v>
          </cell>
          <cell r="DN34">
            <v>8274.4290144724746</v>
          </cell>
          <cell r="DO34">
            <v>8986.7663608861203</v>
          </cell>
          <cell r="DP34">
            <v>12298.229295486286</v>
          </cell>
          <cell r="DQ34">
            <v>11586.676594766284</v>
          </cell>
          <cell r="DR34">
            <v>12311.684188799494</v>
          </cell>
          <cell r="DS34">
            <v>12074.823748667226</v>
          </cell>
          <cell r="DT34">
            <v>15782.822729377869</v>
          </cell>
          <cell r="DU34">
            <v>13299.443710661342</v>
          </cell>
          <cell r="DV34">
            <v>15545.080321604541</v>
          </cell>
          <cell r="DW34">
            <v>9284.4677986018287</v>
          </cell>
          <cell r="DX34">
            <v>8384.2367357232415</v>
          </cell>
          <cell r="DY34">
            <v>6722.4270618160244</v>
          </cell>
          <cell r="DZ34">
            <v>8294.5778440556132</v>
          </cell>
          <cell r="EA34">
            <v>9017.0535075878834</v>
          </cell>
          <cell r="EB34">
            <v>12468.896555897798</v>
          </cell>
          <cell r="EC34">
            <v>11730.217134145641</v>
          </cell>
          <cell r="ED34">
            <v>12466.846484136271</v>
          </cell>
          <cell r="EE34">
            <v>12236.878741022629</v>
          </cell>
          <cell r="EF34">
            <v>16016.634951245138</v>
          </cell>
          <cell r="EG34">
            <v>15561.429457461101</v>
          </cell>
          <cell r="EH34">
            <v>17848.165248951002</v>
          </cell>
          <cell r="EI34">
            <v>11404.543866173717</v>
          </cell>
          <cell r="EJ34">
            <v>10481.703927510536</v>
          </cell>
          <cell r="EK34">
            <v>8787.3141281570533</v>
          </cell>
          <cell r="EL34">
            <v>10394.313165386024</v>
          </cell>
          <cell r="EM34">
            <v>11127.506449596314</v>
          </cell>
          <cell r="EN34">
            <v>14724.149212308379</v>
          </cell>
          <cell r="EO34">
            <v>13957.415245179382</v>
          </cell>
          <cell r="EP34">
            <v>14705.601313103423</v>
          </cell>
          <cell r="EQ34">
            <v>14483.221466432304</v>
          </cell>
          <cell r="ER34">
            <v>18336.330285796837</v>
          </cell>
          <cell r="ES34">
            <v>15803.630683130736</v>
          </cell>
          <cell r="ET34">
            <v>18132.174123480509</v>
          </cell>
          <cell r="EU34">
            <v>11499.820437971961</v>
          </cell>
          <cell r="EV34">
            <v>10554.222646737853</v>
          </cell>
          <cell r="EW34">
            <v>8827.1058532650532</v>
          </cell>
          <cell r="EX34">
            <v>10469.267110427218</v>
          </cell>
          <cell r="EY34">
            <v>11213.280799453449</v>
          </cell>
          <cell r="EZ34">
            <v>14959.574409322759</v>
          </cell>
          <cell r="FA34">
            <v>14164.031566197868</v>
          </cell>
          <cell r="FB34">
            <v>14924.13833899559</v>
          </cell>
          <cell r="FC34">
            <v>14709.635235860405</v>
          </cell>
          <cell r="FD34">
            <v>18637.498324311204</v>
          </cell>
          <cell r="FE34">
            <v>16048.502105411233</v>
          </cell>
          <cell r="FF34">
            <v>18419.772906281527</v>
          </cell>
          <cell r="FG34">
            <v>11593.701241853121</v>
          </cell>
          <cell r="FH34">
            <v>10624.286456915182</v>
          </cell>
          <cell r="FI34">
            <v>8863.8181189813913</v>
          </cell>
          <cell r="FJ34">
            <v>10541.933023954254</v>
          </cell>
          <cell r="FK34">
            <v>11296.866374063526</v>
          </cell>
          <cell r="FL34">
            <v>15198.255379456299</v>
          </cell>
          <cell r="FM34">
            <v>14372.69945622145</v>
          </cell>
          <cell r="FN34">
            <v>15144.872354388834</v>
          </cell>
          <cell r="FO34">
            <v>14938.777750439223</v>
          </cell>
          <cell r="FP34">
            <v>18942.818584089389</v>
          </cell>
          <cell r="FQ34">
            <v>16296.44636580519</v>
          </cell>
          <cell r="FR34">
            <v>18710.966952865845</v>
          </cell>
          <cell r="FS34">
            <v>11685.576896462917</v>
          </cell>
          <cell r="FT34">
            <v>10691.718055571842</v>
          </cell>
          <cell r="FU34">
            <v>8897.2737352380573</v>
          </cell>
          <cell r="FV34">
            <v>10612.153476947686</v>
          </cell>
          <cell r="FW34">
            <v>11378.110041988282</v>
          </cell>
        </row>
        <row r="35">
          <cell r="B35" t="str">
            <v>Co 125</v>
          </cell>
          <cell r="BH35">
            <v>-268.37</v>
          </cell>
          <cell r="BI35">
            <v>-539.32000000000005</v>
          </cell>
          <cell r="BJ35">
            <v>-2203.2199999999998</v>
          </cell>
          <cell r="BK35">
            <v>127.82</v>
          </cell>
          <cell r="BL35">
            <v>79.249999999999545</v>
          </cell>
          <cell r="BM35">
            <v>453.51000000000067</v>
          </cell>
          <cell r="BN35">
            <v>922.75000000000091</v>
          </cell>
          <cell r="BO35">
            <v>182.92360000000053</v>
          </cell>
          <cell r="BP35">
            <v>-2753.3058999999994</v>
          </cell>
          <cell r="BQ35">
            <v>-2562.4932308331499</v>
          </cell>
          <cell r="BR35">
            <v>-1893.4543210515512</v>
          </cell>
          <cell r="BS35">
            <v>-1102.0946408270065</v>
          </cell>
          <cell r="BT35">
            <v>-319.86030735102804</v>
          </cell>
          <cell r="BU35">
            <v>-604.19531216995347</v>
          </cell>
          <cell r="BV35">
            <v>-2258.5995747444517</v>
          </cell>
          <cell r="BW35">
            <v>87.319178573001409</v>
          </cell>
          <cell r="BX35">
            <v>38.073290663390708</v>
          </cell>
          <cell r="BY35">
            <v>420.66779062893329</v>
          </cell>
          <cell r="BZ35">
            <v>873.86048083356809</v>
          </cell>
          <cell r="CA35">
            <v>174.60283493167435</v>
          </cell>
          <cell r="CB35">
            <v>-2820.4244721108944</v>
          </cell>
          <cell r="CC35">
            <v>-2680.2098811821006</v>
          </cell>
          <cell r="CD35">
            <v>-2013.7834391675433</v>
          </cell>
          <cell r="CE35">
            <v>814.24966516385666</v>
          </cell>
          <cell r="CF35">
            <v>1526.7317345928577</v>
          </cell>
          <cell r="CG35">
            <v>1228.7412558029982</v>
          </cell>
          <cell r="CH35">
            <v>-415.74949476376605</v>
          </cell>
          <cell r="CI35">
            <v>1945.3610613471847</v>
          </cell>
          <cell r="CJ35">
            <v>1895.548678340062</v>
          </cell>
          <cell r="CK35">
            <v>2286.8587538070306</v>
          </cell>
          <cell r="CL35">
            <v>2723.6521779110908</v>
          </cell>
          <cell r="CM35">
            <v>2007.8733437731771</v>
          </cell>
          <cell r="CN35">
            <v>-1047.439448036941</v>
          </cell>
          <cell r="CO35">
            <v>-906.42566143075692</v>
          </cell>
          <cell r="CP35">
            <v>-242.54859021357424</v>
          </cell>
          <cell r="CQ35">
            <v>670.63897953777996</v>
          </cell>
          <cell r="CR35">
            <v>1503.0572870915294</v>
          </cell>
          <cell r="CS35">
            <v>1194.4227862483476</v>
          </cell>
          <cell r="CT35">
            <v>-479.5497810685647</v>
          </cell>
          <cell r="CU35">
            <v>1933.9936940055359</v>
          </cell>
          <cell r="CV35">
            <v>1882.9955869376072</v>
          </cell>
          <cell r="CW35">
            <v>2285.1283978496631</v>
          </cell>
          <cell r="CX35">
            <v>2725.0313012294373</v>
          </cell>
          <cell r="CY35">
            <v>1987.6260574000526</v>
          </cell>
          <cell r="CZ35">
            <v>-1149.4820111134559</v>
          </cell>
          <cell r="DA35">
            <v>-1005.3663547656097</v>
          </cell>
          <cell r="DB35">
            <v>-328.58562068869469</v>
          </cell>
          <cell r="DC35">
            <v>583.75052802136361</v>
          </cell>
          <cell r="DD35">
            <v>1477.3607341073957</v>
          </cell>
          <cell r="DE35">
            <v>1157.7285950284559</v>
          </cell>
          <cell r="DF35">
            <v>-545.98432957535533</v>
          </cell>
          <cell r="DG35">
            <v>1920.9675861480655</v>
          </cell>
          <cell r="DH35">
            <v>1868.7537531714197</v>
          </cell>
          <cell r="DI35">
            <v>6545.2901410796312</v>
          </cell>
          <cell r="DJ35">
            <v>6988.423587797618</v>
          </cell>
          <cell r="DK35">
            <v>6228.5992896039097</v>
          </cell>
          <cell r="DL35">
            <v>3007.4392118229644</v>
          </cell>
          <cell r="DM35">
            <v>3154.7264893172214</v>
          </cell>
          <cell r="DN35">
            <v>3844.1269588202667</v>
          </cell>
          <cell r="DO35">
            <v>4792.4865532353397</v>
          </cell>
          <cell r="DP35">
            <v>5712.827698380398</v>
          </cell>
          <cell r="DQ35">
            <v>5381.8337879992223</v>
          </cell>
          <cell r="DR35">
            <v>3647.6497224473896</v>
          </cell>
          <cell r="DS35">
            <v>6169.4798892246781</v>
          </cell>
          <cell r="DT35">
            <v>6116.0205244954614</v>
          </cell>
          <cell r="DU35">
            <v>6621.8246366964358</v>
          </cell>
          <cell r="DV35">
            <v>7067.8407737075931</v>
          </cell>
          <cell r="DW35">
            <v>6285.2512674741847</v>
          </cell>
          <cell r="DX35">
            <v>2977.717657905263</v>
          </cell>
          <cell r="DY35">
            <v>3128.2486341462591</v>
          </cell>
          <cell r="DZ35">
            <v>3830.4933726372092</v>
          </cell>
          <cell r="EA35">
            <v>4816.1296434663382</v>
          </cell>
          <cell r="EB35">
            <v>5763.9184832241881</v>
          </cell>
          <cell r="EC35">
            <v>5421.4020125714014</v>
          </cell>
          <cell r="ED35">
            <v>3656.0292642614168</v>
          </cell>
          <cell r="EE35">
            <v>6234.0026334163631</v>
          </cell>
          <cell r="EF35">
            <v>6179.2655795554656</v>
          </cell>
          <cell r="EG35">
            <v>8781.8828734361505</v>
          </cell>
          <cell r="EH35">
            <v>9230.4441287739028</v>
          </cell>
          <cell r="EI35">
            <v>8424.4896998892291</v>
          </cell>
          <cell r="EJ35">
            <v>5028.195827964556</v>
          </cell>
          <cell r="EK35">
            <v>5182.5001387092343</v>
          </cell>
          <cell r="EL35">
            <v>5897.3643668598006</v>
          </cell>
          <cell r="EM35">
            <v>6921.5703647746368</v>
          </cell>
          <cell r="EN35">
            <v>7897.5430290750155</v>
          </cell>
          <cell r="EO35">
            <v>7542.8930632936926</v>
          </cell>
          <cell r="EP35">
            <v>5746.0469880543524</v>
          </cell>
          <cell r="EQ35">
            <v>8381.4561710907183</v>
          </cell>
          <cell r="ER35">
            <v>8325.6184302924048</v>
          </cell>
          <cell r="ES35">
            <v>8920.8108218533707</v>
          </cell>
          <cell r="ET35">
            <v>9372.0102518475614</v>
          </cell>
          <cell r="EU35">
            <v>8542.0764213902239</v>
          </cell>
          <cell r="EV35">
            <v>5055.0093381121123</v>
          </cell>
          <cell r="EW35">
            <v>5212.2518240522004</v>
          </cell>
          <cell r="EX35">
            <v>5940.4377290284519</v>
          </cell>
          <cell r="EY35">
            <v>7004.5507723646069</v>
          </cell>
          <cell r="EZ35">
            <v>8009.6685423252529</v>
          </cell>
          <cell r="FA35">
            <v>7642.2787494043441</v>
          </cell>
          <cell r="FB35">
            <v>5813.4451212578606</v>
          </cell>
          <cell r="FC35">
            <v>8507.8182375757988</v>
          </cell>
          <cell r="FD35">
            <v>8450.4287672289684</v>
          </cell>
          <cell r="FE35">
            <v>9061.4911065407287</v>
          </cell>
          <cell r="FF35">
            <v>9515.1902976718538</v>
          </cell>
          <cell r="FG35">
            <v>8661.0716180310574</v>
          </cell>
          <cell r="FH35">
            <v>5079.8261789825974</v>
          </cell>
          <cell r="FI35">
            <v>5240.5351146903013</v>
          </cell>
          <cell r="FJ35">
            <v>5982.2772377241954</v>
          </cell>
          <cell r="FK35">
            <v>7088.1025183221709</v>
          </cell>
          <cell r="FL35">
            <v>8122.5125585763881</v>
          </cell>
          <cell r="FM35">
            <v>7742.1795936348508</v>
          </cell>
          <cell r="FN35">
            <v>5881.0347566919536</v>
          </cell>
          <cell r="FO35">
            <v>8635.3224791016328</v>
          </cell>
          <cell r="FP35">
            <v>8576.5562825712768</v>
          </cell>
          <cell r="FQ35">
            <v>9203.9223772502592</v>
          </cell>
          <cell r="FR35">
            <v>9660.173936442603</v>
          </cell>
          <cell r="FS35">
            <v>8780.5783423783105</v>
          </cell>
          <cell r="FT35">
            <v>5102.9992448871008</v>
          </cell>
          <cell r="FU35">
            <v>5267.6737815897477</v>
          </cell>
          <cell r="FV35">
            <v>6023.2103037047973</v>
          </cell>
          <cell r="FW35">
            <v>7171.3240326575724</v>
          </cell>
        </row>
        <row r="36">
          <cell r="B36" t="str">
            <v>Co 126</v>
          </cell>
          <cell r="BH36">
            <v>420.88</v>
          </cell>
          <cell r="BI36">
            <v>-176.74</v>
          </cell>
          <cell r="BJ36">
            <v>-142.19999999999999</v>
          </cell>
          <cell r="BK36">
            <v>1736.67</v>
          </cell>
          <cell r="BL36">
            <v>815.19000000000051</v>
          </cell>
          <cell r="BM36">
            <v>664.43</v>
          </cell>
          <cell r="BN36">
            <v>637.45000000000005</v>
          </cell>
          <cell r="BO36">
            <v>536.33290000000011</v>
          </cell>
          <cell r="BP36">
            <v>448.66590000000019</v>
          </cell>
          <cell r="BQ36">
            <v>305.76960358849942</v>
          </cell>
          <cell r="BR36">
            <v>495.84329309919895</v>
          </cell>
          <cell r="BS36">
            <v>774.15832580170877</v>
          </cell>
          <cell r="BT36">
            <v>397.32003042019824</v>
          </cell>
          <cell r="BU36">
            <v>-215.28465299353684</v>
          </cell>
          <cell r="BV36">
            <v>-174.16743683942718</v>
          </cell>
          <cell r="BW36">
            <v>1743.4014728360457</v>
          </cell>
          <cell r="BX36">
            <v>791.71609068572729</v>
          </cell>
          <cell r="BY36">
            <v>611.21266946159767</v>
          </cell>
          <cell r="BZ36">
            <v>593.25349332078895</v>
          </cell>
          <cell r="CA36">
            <v>524.05813603661045</v>
          </cell>
          <cell r="CB36">
            <v>436.37622743893621</v>
          </cell>
          <cell r="CC36">
            <v>275.62603139414614</v>
          </cell>
          <cell r="CD36">
            <v>467.72386920237182</v>
          </cell>
          <cell r="CE36">
            <v>757.93550082680986</v>
          </cell>
          <cell r="CF36">
            <v>354.8083365769603</v>
          </cell>
          <cell r="CG36">
            <v>-273.18462799949043</v>
          </cell>
          <cell r="CH36">
            <v>-225.24629849785811</v>
          </cell>
          <cell r="CI36">
            <v>1732.2289699910193</v>
          </cell>
          <cell r="CJ36">
            <v>749.47725988903676</v>
          </cell>
          <cell r="CK36">
            <v>538.38380801186122</v>
          </cell>
          <cell r="CL36">
            <v>529.7612238043198</v>
          </cell>
          <cell r="CM36">
            <v>473.30888708135876</v>
          </cell>
          <cell r="CN36">
            <v>385.70746133478292</v>
          </cell>
          <cell r="CO36">
            <v>225.43604394137014</v>
          </cell>
          <cell r="CP36">
            <v>418.87027788349883</v>
          </cell>
          <cell r="CQ36">
            <v>721.17178680646748</v>
          </cell>
          <cell r="CR36">
            <v>2579.8188890026681</v>
          </cell>
          <cell r="CS36">
            <v>1933.9842323952989</v>
          </cell>
          <cell r="CT36">
            <v>1985.2247882513052</v>
          </cell>
          <cell r="CU36">
            <v>3995.5522865567491</v>
          </cell>
          <cell r="CV36">
            <v>2982.481201338303</v>
          </cell>
          <cell r="CW36">
            <v>2756.664777658234</v>
          </cell>
          <cell r="CX36">
            <v>2751.0767234593814</v>
          </cell>
          <cell r="CY36">
            <v>2697.2992728858467</v>
          </cell>
          <cell r="CZ36">
            <v>2607.9765990588107</v>
          </cell>
          <cell r="DA36">
            <v>2444.4663754507787</v>
          </cell>
          <cell r="DB36">
            <v>2642.4112914885418</v>
          </cell>
          <cell r="DC36">
            <v>2938.1510982650343</v>
          </cell>
          <cell r="DD36">
            <v>2595.0421943132501</v>
          </cell>
          <cell r="DE36">
            <v>1930.8504800172823</v>
          </cell>
          <cell r="DF36">
            <v>1985.529225387264</v>
          </cell>
          <cell r="DG36">
            <v>4050.1769792391715</v>
          </cell>
          <cell r="DH36">
            <v>3005.8599879090502</v>
          </cell>
          <cell r="DI36">
            <v>2764.7112960811601</v>
          </cell>
          <cell r="DJ36">
            <v>2762.3146596339056</v>
          </cell>
          <cell r="DK36">
            <v>2711.4106900212882</v>
          </cell>
          <cell r="DL36">
            <v>2620.8149045143828</v>
          </cell>
          <cell r="DM36">
            <v>2453.5197418539215</v>
          </cell>
          <cell r="DN36">
            <v>2656.0855218699057</v>
          </cell>
          <cell r="DO36">
            <v>2957.6708770314976</v>
          </cell>
          <cell r="DP36">
            <v>4692.8400125277039</v>
          </cell>
          <cell r="DQ36">
            <v>4009.7610834086586</v>
          </cell>
          <cell r="DR36">
            <v>4068.0191754020561</v>
          </cell>
          <cell r="DS36">
            <v>6188.4965224094785</v>
          </cell>
          <cell r="DT36">
            <v>5111.9793017833945</v>
          </cell>
          <cell r="DU36">
            <v>4854.8665080197743</v>
          </cell>
          <cell r="DV36">
            <v>4855.8242975387511</v>
          </cell>
          <cell r="DW36">
            <v>4808.4694564655765</v>
          </cell>
          <cell r="DX36">
            <v>4715.6014579139955</v>
          </cell>
          <cell r="DY36">
            <v>4544.9514937881904</v>
          </cell>
          <cell r="DZ36">
            <v>4752.249734066776</v>
          </cell>
          <cell r="EA36">
            <v>5059.7952752725578</v>
          </cell>
          <cell r="EB36">
            <v>4768.9983258878128</v>
          </cell>
          <cell r="EC36">
            <v>4066.4857006574543</v>
          </cell>
          <cell r="ED36">
            <v>4128.469438158465</v>
          </cell>
          <cell r="EE36">
            <v>6306.3294869921538</v>
          </cell>
          <cell r="EF36">
            <v>5196.6281924653331</v>
          </cell>
          <cell r="EG36">
            <v>4922.8979973466321</v>
          </cell>
          <cell r="EH36">
            <v>4927.5936189874574</v>
          </cell>
          <cell r="EI36">
            <v>4883.3050096694269</v>
          </cell>
          <cell r="EJ36">
            <v>4788.6125894811003</v>
          </cell>
          <cell r="EK36">
            <v>4614.5413890305135</v>
          </cell>
          <cell r="EL36">
            <v>4826.6865769409978</v>
          </cell>
          <cell r="EM36">
            <v>5140.3087387013802</v>
          </cell>
          <cell r="EN36">
            <v>4846.1756732520289</v>
          </cell>
          <cell r="EO36">
            <v>4123.6678725774227</v>
          </cell>
          <cell r="EP36">
            <v>4189.528284689286</v>
          </cell>
          <cell r="EQ36">
            <v>6426.3673772620441</v>
          </cell>
          <cell r="ER36">
            <v>5282.6780133357224</v>
          </cell>
          <cell r="ES36">
            <v>4991.6532349181634</v>
          </cell>
          <cell r="ET36">
            <v>4999.8325561402271</v>
          </cell>
          <cell r="EU36">
            <v>4959.0550481103874</v>
          </cell>
          <cell r="EV36">
            <v>4862.5024514417191</v>
          </cell>
          <cell r="EW36">
            <v>4684.9401132732528</v>
          </cell>
          <cell r="EX36">
            <v>4902.0510382475331</v>
          </cell>
          <cell r="EY36">
            <v>5221.8691926328866</v>
          </cell>
          <cell r="EZ36">
            <v>4924.376876171752</v>
          </cell>
          <cell r="FA36">
            <v>4181.2955516970896</v>
          </cell>
          <cell r="FB36">
            <v>4251.1893544834202</v>
          </cell>
          <cell r="FC36">
            <v>6548.8534685917266</v>
          </cell>
          <cell r="FD36">
            <v>5369.7127915045812</v>
          </cell>
          <cell r="FE36">
            <v>5060.6938350145429</v>
          </cell>
          <cell r="FF36">
            <v>5072.7539233732059</v>
          </cell>
          <cell r="FG36">
            <v>5035.7190391923486</v>
          </cell>
          <cell r="FH36">
            <v>4937.270530686329</v>
          </cell>
          <cell r="FI36">
            <v>4756.1457900496534</v>
          </cell>
          <cell r="FJ36">
            <v>4978.3425307514781</v>
          </cell>
          <cell r="FK36">
            <v>5304.4778520809323</v>
          </cell>
          <cell r="FL36">
            <v>5003.6067161609026</v>
          </cell>
          <cell r="FM36">
            <v>4239.5554429660515</v>
          </cell>
          <cell r="FN36">
            <v>4313.6439070896231</v>
          </cell>
          <cell r="FO36">
            <v>6673.414239826343</v>
          </cell>
          <cell r="FP36">
            <v>5457.9560299339573</v>
          </cell>
          <cell r="FQ36">
            <v>5130.2168972459503</v>
          </cell>
          <cell r="FR36">
            <v>5146.347387530097</v>
          </cell>
          <cell r="FS36">
            <v>5113.2957870343307</v>
          </cell>
          <cell r="FT36">
            <v>5012.9133390053448</v>
          </cell>
          <cell r="FU36">
            <v>4828.1561954566869</v>
          </cell>
          <cell r="FV36">
            <v>5055.5621698204986</v>
          </cell>
          <cell r="FW36">
            <v>5388.5531764670413</v>
          </cell>
        </row>
        <row r="37">
          <cell r="B37" t="str">
            <v>Co 127</v>
          </cell>
          <cell r="BH37">
            <v>-1973.89</v>
          </cell>
          <cell r="BI37">
            <v>-449.96000000000095</v>
          </cell>
          <cell r="BJ37">
            <v>205.68</v>
          </cell>
          <cell r="BK37">
            <v>937.41999999999916</v>
          </cell>
          <cell r="BL37">
            <v>1028.32</v>
          </cell>
          <cell r="BM37">
            <v>-403.76</v>
          </cell>
          <cell r="BN37">
            <v>2118.4499999999998</v>
          </cell>
          <cell r="BO37">
            <v>-601.33949999999959</v>
          </cell>
          <cell r="BP37">
            <v>388.29169999999976</v>
          </cell>
          <cell r="BQ37">
            <v>-85.408788337377246</v>
          </cell>
          <cell r="BR37">
            <v>386.17773431916112</v>
          </cell>
          <cell r="BS37">
            <v>782.30110475332367</v>
          </cell>
          <cell r="BT37">
            <v>-2031.6753108219702</v>
          </cell>
          <cell r="BU37">
            <v>-496.00617919659771</v>
          </cell>
          <cell r="BV37">
            <v>169.58237224359118</v>
          </cell>
          <cell r="BW37">
            <v>879.57630061504597</v>
          </cell>
          <cell r="BX37">
            <v>982.68829453503076</v>
          </cell>
          <cell r="BY37">
            <v>-481.15584696524729</v>
          </cell>
          <cell r="BZ37">
            <v>2063.6816116500968</v>
          </cell>
          <cell r="CA37">
            <v>-608.892420011583</v>
          </cell>
          <cell r="CB37">
            <v>381.04755097567522</v>
          </cell>
          <cell r="CC37">
            <v>-149.33708049734923</v>
          </cell>
          <cell r="CD37">
            <v>322.54830793619385</v>
          </cell>
          <cell r="CE37">
            <v>757.10258965760295</v>
          </cell>
          <cell r="CF37">
            <v>-2149.703246565814</v>
          </cell>
          <cell r="CG37">
            <v>-601.79547359835578</v>
          </cell>
          <cell r="CH37">
            <v>73.678754021201257</v>
          </cell>
          <cell r="CI37">
            <v>761.42459439957565</v>
          </cell>
          <cell r="CJ37">
            <v>877.50409635444703</v>
          </cell>
          <cell r="CK37">
            <v>-619.41677401867946</v>
          </cell>
          <cell r="CL37">
            <v>1948.8736682082954</v>
          </cell>
          <cell r="CM37">
            <v>-739.99291010043135</v>
          </cell>
          <cell r="CN37">
            <v>250.57526221072021</v>
          </cell>
          <cell r="CO37">
            <v>-279.59757628715033</v>
          </cell>
          <cell r="CP37">
            <v>193.02437019996614</v>
          </cell>
          <cell r="CQ37">
            <v>667.24133403846554</v>
          </cell>
          <cell r="CR37">
            <v>2758.5922857534251</v>
          </cell>
          <cell r="CS37">
            <v>4341.6652200830367</v>
          </cell>
          <cell r="CT37">
            <v>5034.3715768090369</v>
          </cell>
          <cell r="CU37">
            <v>5728.2382963828686</v>
          </cell>
          <cell r="CV37">
            <v>5850.7656343735389</v>
          </cell>
          <cell r="CW37">
            <v>4312.6408170768345</v>
          </cell>
          <cell r="CX37">
            <v>6940.5884995479973</v>
          </cell>
          <cell r="CY37">
            <v>4190.022172262712</v>
          </cell>
          <cell r="CZ37">
            <v>5200.6282971250175</v>
          </cell>
          <cell r="DA37">
            <v>4660.6089952351595</v>
          </cell>
          <cell r="DB37">
            <v>5142.9439962146971</v>
          </cell>
          <cell r="DC37">
            <v>5585.5175710599324</v>
          </cell>
          <cell r="DD37">
            <v>2749.4388091635428</v>
          </cell>
          <cell r="DE37">
            <v>4368.736670532533</v>
          </cell>
          <cell r="DF37">
            <v>5078.644014529129</v>
          </cell>
          <cell r="DG37">
            <v>5778.5253078698061</v>
          </cell>
          <cell r="DH37">
            <v>5908.2371454571366</v>
          </cell>
          <cell r="DI37">
            <v>4327.7463940069883</v>
          </cell>
          <cell r="DJ37">
            <v>7016.3117550632878</v>
          </cell>
          <cell r="DK37">
            <v>4202.9361426921068</v>
          </cell>
          <cell r="DL37">
            <v>5234.4692390008086</v>
          </cell>
          <cell r="DM37">
            <v>4683.4125103079268</v>
          </cell>
          <cell r="DN37">
            <v>5175.6662244189738</v>
          </cell>
          <cell r="DO37">
            <v>5627.4032252287998</v>
          </cell>
          <cell r="DP37">
            <v>7290.9936606026649</v>
          </cell>
          <cell r="DQ37">
            <v>8946.9053568435684</v>
          </cell>
          <cell r="DR37">
            <v>9674.9308271293339</v>
          </cell>
          <cell r="DS37">
            <v>10380.708989515166</v>
          </cell>
          <cell r="DT37">
            <v>10517.421822430835</v>
          </cell>
          <cell r="DU37">
            <v>8893.3680030684827</v>
          </cell>
          <cell r="DV37">
            <v>11644.473526260648</v>
          </cell>
          <cell r="DW37">
            <v>8767.1536153495235</v>
          </cell>
          <cell r="DX37">
            <v>9819.0636536773618</v>
          </cell>
          <cell r="DY37">
            <v>9257.7294210911368</v>
          </cell>
          <cell r="DZ37">
            <v>9760.1050241866105</v>
          </cell>
          <cell r="EA37">
            <v>10220.216063473676</v>
          </cell>
          <cell r="EB37">
            <v>7368.9706042078706</v>
          </cell>
          <cell r="EC37">
            <v>9062.5954268601363</v>
          </cell>
          <cell r="ED37">
            <v>9808.7612164173897</v>
          </cell>
          <cell r="EE37">
            <v>10520.313095036105</v>
          </cell>
          <cell r="EF37">
            <v>10664.754494532597</v>
          </cell>
          <cell r="EG37">
            <v>8995.9079112882428</v>
          </cell>
          <cell r="EH37">
            <v>11810.612232067906</v>
          </cell>
          <cell r="EI37">
            <v>8868.1298488741231</v>
          </cell>
          <cell r="EJ37">
            <v>9941.3220690434136</v>
          </cell>
          <cell r="EK37">
            <v>9368.5724622870766</v>
          </cell>
          <cell r="EL37">
            <v>9881.732029275754</v>
          </cell>
          <cell r="EM37">
            <v>10350.865211456563</v>
          </cell>
          <cell r="EN37">
            <v>9529.6622816811905</v>
          </cell>
          <cell r="EO37">
            <v>11261.89406093497</v>
          </cell>
          <cell r="EP37">
            <v>12027.115095402163</v>
          </cell>
          <cell r="EQ37">
            <v>12744.303740725538</v>
          </cell>
          <cell r="ER37">
            <v>12896.334438530073</v>
          </cell>
          <cell r="ES37">
            <v>11181.639254100719</v>
          </cell>
          <cell r="ET37">
            <v>14061.704602140089</v>
          </cell>
          <cell r="EU37">
            <v>11051.933204917012</v>
          </cell>
          <cell r="EV37">
            <v>12147.28216841794</v>
          </cell>
          <cell r="EW37">
            <v>11563.369555868661</v>
          </cell>
          <cell r="EX37">
            <v>12086.625714898644</v>
          </cell>
          <cell r="EY37">
            <v>12564.957459614163</v>
          </cell>
          <cell r="EZ37">
            <v>9669.2638121064665</v>
          </cell>
          <cell r="FA37">
            <v>11441.015898999667</v>
          </cell>
          <cell r="FB37">
            <v>12225.365282518347</v>
          </cell>
          <cell r="FC37">
            <v>12948.24911918306</v>
          </cell>
          <cell r="FD37">
            <v>13108.390020907345</v>
          </cell>
          <cell r="FE37">
            <v>11346.12716257288</v>
          </cell>
          <cell r="FF37">
            <v>14293.334574465893</v>
          </cell>
          <cell r="FG37">
            <v>11215.228398888752</v>
          </cell>
          <cell r="FH37">
            <v>12332.293886375481</v>
          </cell>
          <cell r="FI37">
            <v>11737.428851620763</v>
          </cell>
          <cell r="FJ37">
            <v>12271.450585125001</v>
          </cell>
          <cell r="FK37">
            <v>12759.156824541395</v>
          </cell>
          <cell r="FL37">
            <v>9810.1961057229892</v>
          </cell>
          <cell r="FM37">
            <v>11622.403576557837</v>
          </cell>
          <cell r="FN37">
            <v>12426.598555042674</v>
          </cell>
          <cell r="FO37">
            <v>13154.616054082151</v>
          </cell>
          <cell r="FP37">
            <v>13323.377975127201</v>
          </cell>
          <cell r="FQ37">
            <v>11512.414645909103</v>
          </cell>
          <cell r="FR37">
            <v>14527.978958308984</v>
          </cell>
          <cell r="FS37">
            <v>11380.198927607096</v>
          </cell>
          <cell r="FT37">
            <v>12519.869467556402</v>
          </cell>
          <cell r="FU37">
            <v>11912.982081254173</v>
          </cell>
          <cell r="FV37">
            <v>12458.407450204406</v>
          </cell>
          <cell r="FW37">
            <v>12955.67294509716</v>
          </cell>
        </row>
        <row r="38">
          <cell r="B38" t="str">
            <v>Co 128</v>
          </cell>
          <cell r="BH38">
            <v>40862.86</v>
          </cell>
          <cell r="BI38">
            <v>31819.47</v>
          </cell>
          <cell r="BJ38">
            <v>20632.169999999998</v>
          </cell>
          <cell r="BK38">
            <v>35117.5</v>
          </cell>
          <cell r="BL38">
            <v>35476.11</v>
          </cell>
          <cell r="BM38">
            <v>43373.43</v>
          </cell>
          <cell r="BN38">
            <v>44506.13</v>
          </cell>
          <cell r="BO38">
            <v>43586.050799999983</v>
          </cell>
          <cell r="BP38">
            <v>45990.278800000007</v>
          </cell>
          <cell r="BQ38">
            <v>35524.304135304075</v>
          </cell>
          <cell r="BR38">
            <v>36839.506438036566</v>
          </cell>
          <cell r="BS38">
            <v>7762.0167790813066</v>
          </cell>
          <cell r="BT38">
            <v>40317.191673731402</v>
          </cell>
          <cell r="BU38">
            <v>31206.996975452283</v>
          </cell>
          <cell r="BV38">
            <v>19931.42671168565</v>
          </cell>
          <cell r="BW38">
            <v>34582.598111887433</v>
          </cell>
          <cell r="BX38">
            <v>34887.91080579257</v>
          </cell>
          <cell r="BY38">
            <v>42765.819688067822</v>
          </cell>
          <cell r="BZ38">
            <v>43991.779237443887</v>
          </cell>
          <cell r="CA38">
            <v>43782.186029301491</v>
          </cell>
          <cell r="CB38">
            <v>46181.359085617325</v>
          </cell>
          <cell r="CC38">
            <v>35080.983270268</v>
          </cell>
          <cell r="CD38">
            <v>36402.768477992038</v>
          </cell>
          <cell r="CE38">
            <v>7686.5014283351557</v>
          </cell>
          <cell r="CF38">
            <v>39133.999273586436</v>
          </cell>
          <cell r="CG38">
            <v>29955.75797521737</v>
          </cell>
          <cell r="CH38">
            <v>18590.057410551744</v>
          </cell>
          <cell r="CI38">
            <v>33412.83424869286</v>
          </cell>
          <cell r="CJ38">
            <v>33664.000263914582</v>
          </cell>
          <cell r="CK38">
            <v>41522.685598692398</v>
          </cell>
          <cell r="CL38">
            <v>43678.790878344487</v>
          </cell>
          <cell r="CM38">
            <v>43508.446625797449</v>
          </cell>
          <cell r="CN38">
            <v>45905.100180406218</v>
          </cell>
          <cell r="CO38">
            <v>34781.627783298762</v>
          </cell>
          <cell r="CP38">
            <v>36111.018948468263</v>
          </cell>
          <cell r="CQ38">
            <v>7760.8963122804926</v>
          </cell>
          <cell r="CR38">
            <v>46330.582257324553</v>
          </cell>
          <cell r="CS38">
            <v>36945.434205537553</v>
          </cell>
          <cell r="CT38">
            <v>25321.498087278982</v>
          </cell>
          <cell r="CU38">
            <v>40499.671589358681</v>
          </cell>
          <cell r="CV38">
            <v>40737.537367442019</v>
          </cell>
          <cell r="CW38">
            <v>48746.817049640282</v>
          </cell>
          <cell r="CX38">
            <v>50154.302320033246</v>
          </cell>
          <cell r="CY38">
            <v>49974.99719627067</v>
          </cell>
          <cell r="CZ38">
            <v>52418.58345245682</v>
          </cell>
          <cell r="DA38">
            <v>41064.736720946581</v>
          </cell>
          <cell r="DB38">
            <v>42423.357894305329</v>
          </cell>
          <cell r="DC38">
            <v>13061.144035151367</v>
          </cell>
          <cell r="DD38">
            <v>46809.602175463355</v>
          </cell>
          <cell r="DE38">
            <v>37212.708248588257</v>
          </cell>
          <cell r="DF38">
            <v>25324.43294115147</v>
          </cell>
          <cell r="DG38">
            <v>40866.87770828815</v>
          </cell>
          <cell r="DH38">
            <v>41090.138867355075</v>
          </cell>
          <cell r="DI38">
            <v>49252.837188232021</v>
          </cell>
          <cell r="DJ38">
            <v>50722.980403242567</v>
          </cell>
          <cell r="DK38">
            <v>50535.588418988482</v>
          </cell>
          <cell r="DL38">
            <v>53027.019177721464</v>
          </cell>
          <cell r="DM38">
            <v>41437.949708346372</v>
          </cell>
          <cell r="DN38">
            <v>42826.494136462316</v>
          </cell>
          <cell r="DO38">
            <v>12858.495915290019</v>
          </cell>
          <cell r="DP38">
            <v>58411.83711989726</v>
          </cell>
          <cell r="DQ38">
            <v>48598.250223381707</v>
          </cell>
          <cell r="DR38">
            <v>36439.395285016755</v>
          </cell>
          <cell r="DS38">
            <v>52355.204004000618</v>
          </cell>
          <cell r="DT38">
            <v>52563.464262786511</v>
          </cell>
          <cell r="DU38">
            <v>60882.423439800375</v>
          </cell>
          <cell r="DV38">
            <v>62417.517129820932</v>
          </cell>
          <cell r="DW38">
            <v>62222.266642681847</v>
          </cell>
          <cell r="DX38">
            <v>64762.458640276556</v>
          </cell>
          <cell r="DY38">
            <v>52933.221989786471</v>
          </cell>
          <cell r="DZ38">
            <v>54352.352546622773</v>
          </cell>
          <cell r="EA38">
            <v>23766.360722946207</v>
          </cell>
          <cell r="EB38">
            <v>59107.220973338997</v>
          </cell>
          <cell r="EC38">
            <v>49071.844664414974</v>
          </cell>
          <cell r="ED38">
            <v>36636.020626682199</v>
          </cell>
          <cell r="EE38">
            <v>52934.552147319839</v>
          </cell>
          <cell r="EF38">
            <v>53126.45934099632</v>
          </cell>
          <cell r="EG38">
            <v>61604.820351359383</v>
          </cell>
          <cell r="EH38">
            <v>63207.216630813738</v>
          </cell>
          <cell r="EI38">
            <v>63005.261755732274</v>
          </cell>
          <cell r="EJ38">
            <v>65595.152758045529</v>
          </cell>
          <cell r="EK38">
            <v>53520.729448317608</v>
          </cell>
          <cell r="EL38">
            <v>54971.577774160469</v>
          </cell>
          <cell r="EM38">
            <v>23753.70297150252</v>
          </cell>
          <cell r="EN38">
            <v>66395.253777264792</v>
          </cell>
          <cell r="EO38">
            <v>56132.901314286937</v>
          </cell>
          <cell r="EP38">
            <v>43413.547125132885</v>
          </cell>
          <cell r="EQ38">
            <v>60104.583070914523</v>
          </cell>
          <cell r="ER38">
            <v>60279.420695374494</v>
          </cell>
          <cell r="ES38">
            <v>68919.719673384505</v>
          </cell>
          <cell r="ET38">
            <v>70591.871639088844</v>
          </cell>
          <cell r="EU38">
            <v>70384.386135861641</v>
          </cell>
          <cell r="EV38">
            <v>73024.932069129107</v>
          </cell>
          <cell r="EW38">
            <v>60700.122154673423</v>
          </cell>
          <cell r="EX38">
            <v>62182.527741204096</v>
          </cell>
          <cell r="EY38">
            <v>30320.461603093194</v>
          </cell>
          <cell r="EZ38">
            <v>67223.384613657676</v>
          </cell>
          <cell r="FA38">
            <v>56728.726827005776</v>
          </cell>
          <cell r="FB38">
            <v>43719.131690976443</v>
          </cell>
          <cell r="FC38">
            <v>60812.281656256673</v>
          </cell>
          <cell r="FD38">
            <v>60969.098057998781</v>
          </cell>
          <cell r="FE38">
            <v>69774.585088697713</v>
          </cell>
          <cell r="FF38">
            <v>71519.006570263824</v>
          </cell>
          <cell r="FG38">
            <v>71306.490293313196</v>
          </cell>
          <cell r="FH38">
            <v>73998.690420467843</v>
          </cell>
          <cell r="FI38">
            <v>61418.1845912239</v>
          </cell>
          <cell r="FJ38">
            <v>62933.729596103207</v>
          </cell>
          <cell r="FK38">
            <v>30413.082210278015</v>
          </cell>
          <cell r="FL38">
            <v>70137.215597288188</v>
          </cell>
          <cell r="FM38">
            <v>59404.978689400741</v>
          </cell>
          <cell r="FN38">
            <v>46098.249916312619</v>
          </cell>
          <cell r="FO38">
            <v>63603.439506475013</v>
          </cell>
          <cell r="FP38">
            <v>63741.409442546683</v>
          </cell>
          <cell r="FQ38">
            <v>72715.130643185214</v>
          </cell>
          <cell r="FR38">
            <v>74534.450717955173</v>
          </cell>
          <cell r="FS38">
            <v>74317.874006870406</v>
          </cell>
          <cell r="FT38">
            <v>77062.690457584453</v>
          </cell>
          <cell r="FU38">
            <v>64221.156556682341</v>
          </cell>
          <cell r="FV38">
            <v>65770.131199482727</v>
          </cell>
          <cell r="FW38">
            <v>32577.586760938015</v>
          </cell>
        </row>
        <row r="39">
          <cell r="B39" t="str">
            <v>Co 129</v>
          </cell>
          <cell r="BH39">
            <v>164.54</v>
          </cell>
          <cell r="BI39">
            <v>-476.42999999999938</v>
          </cell>
          <cell r="BJ39">
            <v>-37.090000000001055</v>
          </cell>
          <cell r="BK39">
            <v>1095.8599999999999</v>
          </cell>
          <cell r="BL39">
            <v>425.59</v>
          </cell>
          <cell r="BM39">
            <v>1847.76</v>
          </cell>
          <cell r="BN39">
            <v>1351.2</v>
          </cell>
          <cell r="BO39">
            <v>-591.97509999999966</v>
          </cell>
          <cell r="BP39">
            <v>-601.64299999999912</v>
          </cell>
          <cell r="BQ39">
            <v>1.6079187587301931</v>
          </cell>
          <cell r="BR39">
            <v>0.71203501745821995</v>
          </cell>
          <cell r="BS39">
            <v>463.39054668722656</v>
          </cell>
          <cell r="BT39">
            <v>103.66856598476261</v>
          </cell>
          <cell r="BU39">
            <v>-532.76819686110866</v>
          </cell>
          <cell r="BV39">
            <v>-85.64594003621869</v>
          </cell>
          <cell r="BW39">
            <v>1065.7430248937294</v>
          </cell>
          <cell r="BX39">
            <v>387.23065809693981</v>
          </cell>
          <cell r="BY39">
            <v>1801.4857519935254</v>
          </cell>
          <cell r="BZ39">
            <v>1311.5039427570268</v>
          </cell>
          <cell r="CA39">
            <v>-609.51440499937962</v>
          </cell>
          <cell r="CB39">
            <v>-618.18030654467748</v>
          </cell>
          <cell r="CC39">
            <v>-77.679538699302611</v>
          </cell>
          <cell r="CD39">
            <v>-78.186608625883309</v>
          </cell>
          <cell r="CE39">
            <v>7611.7977842232885</v>
          </cell>
          <cell r="CF39">
            <v>7161.4597641892087</v>
          </cell>
          <cell r="CG39">
            <v>6529.8550900958335</v>
          </cell>
          <cell r="CH39">
            <v>6984.6474708802098</v>
          </cell>
          <cell r="CI39">
            <v>8155.4381260333766</v>
          </cell>
          <cell r="CJ39">
            <v>7468.597058954866</v>
          </cell>
          <cell r="CK39">
            <v>8874.862442107813</v>
          </cell>
          <cell r="CL39">
            <v>8391.5529171780818</v>
          </cell>
          <cell r="CM39">
            <v>6421.3874710656073</v>
          </cell>
          <cell r="CN39">
            <v>6414.0961665828863</v>
          </cell>
          <cell r="CO39">
            <v>6954.7701207402715</v>
          </cell>
          <cell r="CP39">
            <v>6955.3496412471432</v>
          </cell>
          <cell r="CQ39">
            <v>7453.2497210917645</v>
          </cell>
          <cell r="CR39">
            <v>7242.2743455349046</v>
          </cell>
          <cell r="CS39">
            <v>6599.9397597945854</v>
          </cell>
          <cell r="CT39">
            <v>7066.5531045923271</v>
          </cell>
          <cell r="CU39">
            <v>8267.0939583045438</v>
          </cell>
          <cell r="CV39">
            <v>7563.899000804694</v>
          </cell>
          <cell r="CW39">
            <v>8995.5516655352931</v>
          </cell>
          <cell r="CX39">
            <v>8504.6277115843259</v>
          </cell>
          <cell r="CY39">
            <v>6476.4408174653681</v>
          </cell>
          <cell r="CZ39">
            <v>6469.4865984006692</v>
          </cell>
          <cell r="DA39">
            <v>7021.2226629274201</v>
          </cell>
          <cell r="DB39">
            <v>7021.9959202479968</v>
          </cell>
          <cell r="DC39">
            <v>7484.6622125538597</v>
          </cell>
          <cell r="DD39">
            <v>7323.1795715052958</v>
          </cell>
          <cell r="DE39">
            <v>6669.7003314786325</v>
          </cell>
          <cell r="DF39">
            <v>7148.4514729269886</v>
          </cell>
          <cell r="DG39">
            <v>8379.7830496974348</v>
          </cell>
          <cell r="DH39">
            <v>7659.3440180078296</v>
          </cell>
          <cell r="DI39">
            <v>10783.705785724449</v>
          </cell>
          <cell r="DJ39">
            <v>10285.330551465697</v>
          </cell>
          <cell r="DK39">
            <v>8196.7664917467519</v>
          </cell>
          <cell r="DL39">
            <v>8190.6533159549281</v>
          </cell>
          <cell r="DM39">
            <v>8753.6793186516825</v>
          </cell>
          <cell r="DN39">
            <v>8754.1805090463167</v>
          </cell>
          <cell r="DO39">
            <v>9225.8772331646742</v>
          </cell>
          <cell r="DP39">
            <v>9070.5391276053306</v>
          </cell>
          <cell r="DQ39">
            <v>8405.5210693701665</v>
          </cell>
          <cell r="DR39">
            <v>8896.9607354201689</v>
          </cell>
          <cell r="DS39">
            <v>10159.900568265894</v>
          </cell>
          <cell r="DT39">
            <v>9422.0253165360464</v>
          </cell>
          <cell r="DU39">
            <v>10955.95656130614</v>
          </cell>
          <cell r="DV39">
            <v>10450.052369926396</v>
          </cell>
          <cell r="DW39">
            <v>8299.9304686016985</v>
          </cell>
          <cell r="DX39">
            <v>8294.1820842686284</v>
          </cell>
          <cell r="DY39">
            <v>8868.7314756796659</v>
          </cell>
          <cell r="DZ39">
            <v>8869.4629065082408</v>
          </cell>
          <cell r="EA39">
            <v>9349.8461652242149</v>
          </cell>
          <cell r="EB39">
            <v>9200.9602371695801</v>
          </cell>
          <cell r="EC39">
            <v>8524.45845441028</v>
          </cell>
          <cell r="ED39">
            <v>9028.6928759351922</v>
          </cell>
          <cell r="EE39">
            <v>10324.084101004479</v>
          </cell>
          <cell r="EF39">
            <v>9568.3315981239175</v>
          </cell>
          <cell r="EG39">
            <v>11130.43768884052</v>
          </cell>
          <cell r="EH39">
            <v>10616.925509397097</v>
          </cell>
          <cell r="EI39">
            <v>8403.5160949834935</v>
          </cell>
          <cell r="EJ39">
            <v>8398.1549974072514</v>
          </cell>
          <cell r="EK39">
            <v>8984.4694987168441</v>
          </cell>
          <cell r="EL39">
            <v>8985.4403228294323</v>
          </cell>
          <cell r="EM39">
            <v>9474.6607423819878</v>
          </cell>
          <cell r="EN39">
            <v>9332.5453457729618</v>
          </cell>
          <cell r="EO39">
            <v>8644.3859684710187</v>
          </cell>
          <cell r="EP39">
            <v>9161.7596715851796</v>
          </cell>
          <cell r="EQ39">
            <v>10490.465307916234</v>
          </cell>
          <cell r="ER39">
            <v>9716.3834997856011</v>
          </cell>
          <cell r="ES39">
            <v>11307.153255667163</v>
          </cell>
          <cell r="ET39">
            <v>10785.956963775927</v>
          </cell>
          <cell r="EU39">
            <v>8507.4832119602324</v>
          </cell>
          <cell r="EV39">
            <v>8502.5328075774014</v>
          </cell>
          <cell r="EW39">
            <v>9100.85163357893</v>
          </cell>
          <cell r="EX39">
            <v>9102.0763651145244</v>
          </cell>
          <cell r="EY39">
            <v>9600.2893011261003</v>
          </cell>
          <cell r="EZ39">
            <v>9465.2734706880892</v>
          </cell>
          <cell r="FA39">
            <v>8765.279201880754</v>
          </cell>
          <cell r="FB39">
            <v>9296.1475575124405</v>
          </cell>
          <cell r="FC39">
            <v>10659.054901340782</v>
          </cell>
          <cell r="FD39">
            <v>9866.1823322304099</v>
          </cell>
          <cell r="FE39">
            <v>11486.113591706035</v>
          </cell>
          <cell r="FF39">
            <v>10957.155630083835</v>
          </cell>
          <cell r="FG39">
            <v>8611.7852987726692</v>
          </cell>
          <cell r="FH39">
            <v>8607.2724134043547</v>
          </cell>
          <cell r="FI39">
            <v>9217.8399403377316</v>
          </cell>
          <cell r="FJ39">
            <v>9219.3274670864703</v>
          </cell>
          <cell r="FK39">
            <v>9726.688805578533</v>
          </cell>
          <cell r="FL39">
            <v>9599.1230311675899</v>
          </cell>
          <cell r="FM39">
            <v>8887.1132358009163</v>
          </cell>
          <cell r="FN39">
            <v>9431.8397555338706</v>
          </cell>
          <cell r="FO39">
            <v>10829.864872543647</v>
          </cell>
          <cell r="FP39">
            <v>10017.922299178663</v>
          </cell>
          <cell r="FQ39">
            <v>11667.318287631988</v>
          </cell>
          <cell r="FR39">
            <v>11130.525111014063</v>
          </cell>
          <cell r="FS39">
            <v>8716.7904786216859</v>
          </cell>
          <cell r="FT39">
            <v>8712.3195853562538</v>
          </cell>
          <cell r="FU39">
            <v>9335.3949607739851</v>
          </cell>
          <cell r="FV39">
            <v>9337.5701957321453</v>
          </cell>
          <cell r="FW39">
            <v>9853.8284194377193</v>
          </cell>
        </row>
        <row r="40">
          <cell r="B40" t="str">
            <v>Co 130</v>
          </cell>
          <cell r="BH40">
            <v>10267.09</v>
          </cell>
          <cell r="BI40">
            <v>14854.67</v>
          </cell>
          <cell r="BJ40">
            <v>11735.6</v>
          </cell>
          <cell r="BK40">
            <v>8413.59</v>
          </cell>
          <cell r="BL40">
            <v>6980.42</v>
          </cell>
          <cell r="BM40">
            <v>-3726.17</v>
          </cell>
          <cell r="BN40">
            <v>4902.49</v>
          </cell>
          <cell r="BO40">
            <v>10694.320500000002</v>
          </cell>
          <cell r="BP40">
            <v>9999.6540999999997</v>
          </cell>
          <cell r="BQ40">
            <v>9800.7152826237234</v>
          </cell>
          <cell r="BR40">
            <v>10109.240577983159</v>
          </cell>
          <cell r="BS40">
            <v>9004.8133240923507</v>
          </cell>
          <cell r="BT40">
            <v>10177.995517106519</v>
          </cell>
          <cell r="BU40">
            <v>14813.519669477213</v>
          </cell>
          <cell r="BV40">
            <v>11628.623335868115</v>
          </cell>
          <cell r="BW40">
            <v>8241.8430922835469</v>
          </cell>
          <cell r="BX40">
            <v>6749.82357046385</v>
          </cell>
          <cell r="BY40">
            <v>-4257.8911670363923</v>
          </cell>
          <cell r="BZ40">
            <v>4608.5935558591245</v>
          </cell>
          <cell r="CA40">
            <v>10668.523042677263</v>
          </cell>
          <cell r="CB40">
            <v>9974.2703251825169</v>
          </cell>
          <cell r="CC40">
            <v>9657.2764173698397</v>
          </cell>
          <cell r="CD40">
            <v>9965.3855569812313</v>
          </cell>
          <cell r="CE40">
            <v>8909.9917568215078</v>
          </cell>
          <cell r="CF40">
            <v>9966.5529652200239</v>
          </cell>
          <cell r="CG40">
            <v>14651.760952003346</v>
          </cell>
          <cell r="CH40">
            <v>11399.102424706962</v>
          </cell>
          <cell r="CI40">
            <v>7945.9144102265673</v>
          </cell>
          <cell r="CJ40">
            <v>6393.3118602676386</v>
          </cell>
          <cell r="CK40">
            <v>-4924.767165121717</v>
          </cell>
          <cell r="CL40">
            <v>4187.2173987200003</v>
          </cell>
          <cell r="CM40">
            <v>10389.759960031581</v>
          </cell>
          <cell r="CN40">
            <v>9696.5676126542749</v>
          </cell>
          <cell r="CO40">
            <v>9379.1776854109448</v>
          </cell>
          <cell r="CP40">
            <v>9687.4515901436171</v>
          </cell>
          <cell r="CQ40">
            <v>8681.090621101459</v>
          </cell>
          <cell r="CR40">
            <v>10089.70434815069</v>
          </cell>
          <cell r="CS40">
            <v>14885.922233673371</v>
          </cell>
          <cell r="CT40">
            <v>11544.945982424717</v>
          </cell>
          <cell r="CU40">
            <v>7999.9042037535564</v>
          </cell>
          <cell r="CV40">
            <v>6395.451434646724</v>
          </cell>
          <cell r="CW40">
            <v>-5255.4522656989393</v>
          </cell>
          <cell r="CX40">
            <v>4122.9743420084742</v>
          </cell>
          <cell r="CY40">
            <v>10494.798160971337</v>
          </cell>
          <cell r="CZ40">
            <v>9788.1266056853565</v>
          </cell>
          <cell r="DA40">
            <v>9464.2495202479604</v>
          </cell>
          <cell r="DB40">
            <v>9778.7630566861098</v>
          </cell>
          <cell r="DC40">
            <v>8659.0963304899487</v>
          </cell>
          <cell r="DD40">
            <v>10213.697444904428</v>
          </cell>
          <cell r="DE40">
            <v>15123.176069044141</v>
          </cell>
          <cell r="DF40">
            <v>11691.416068579698</v>
          </cell>
          <cell r="DG40">
            <v>8051.9991190092533</v>
          </cell>
          <cell r="DH40">
            <v>6394.0345681025319</v>
          </cell>
          <cell r="DI40">
            <v>-5599.5428669594439</v>
          </cell>
          <cell r="DJ40">
            <v>4053.1814047264488</v>
          </cell>
          <cell r="DK40">
            <v>10599.224540286941</v>
          </cell>
          <cell r="DL40">
            <v>9878.815389636884</v>
          </cell>
          <cell r="DM40">
            <v>9548.3171546201411</v>
          </cell>
          <cell r="DN40">
            <v>9869.2020514093401</v>
          </cell>
          <cell r="DO40">
            <v>8715.9470970096754</v>
          </cell>
          <cell r="DP40">
            <v>10337.759225896365</v>
          </cell>
          <cell r="DQ40">
            <v>15363.535332039062</v>
          </cell>
          <cell r="DR40">
            <v>11838.45770228927</v>
          </cell>
          <cell r="DS40">
            <v>8102.0707184810253</v>
          </cell>
          <cell r="DT40">
            <v>6388.8830919015581</v>
          </cell>
          <cell r="DU40">
            <v>-5957.2942698142979</v>
          </cell>
          <cell r="DV40">
            <v>3977.5951877820498</v>
          </cell>
          <cell r="DW40">
            <v>10702.940727802821</v>
          </cell>
          <cell r="DX40">
            <v>9968.9961199878217</v>
          </cell>
          <cell r="DY40">
            <v>9631.2737552135659</v>
          </cell>
          <cell r="DZ40">
            <v>9959.1209201958482</v>
          </cell>
          <cell r="EA40">
            <v>8770.8049901916966</v>
          </cell>
          <cell r="EB40">
            <v>10462.067689202881</v>
          </cell>
          <cell r="EC40">
            <v>15607.223635168793</v>
          </cell>
          <cell r="ED40">
            <v>11986.005874431383</v>
          </cell>
          <cell r="EE40">
            <v>8150.2030661611316</v>
          </cell>
          <cell r="EF40">
            <v>6379.8076544860869</v>
          </cell>
          <cell r="EG40">
            <v>-6329.6411216517954</v>
          </cell>
          <cell r="EH40">
            <v>3896.1816579154729</v>
          </cell>
          <cell r="EI40">
            <v>10805.840216061013</v>
          </cell>
          <cell r="EJ40">
            <v>10057.609322740709</v>
          </cell>
          <cell r="EK40">
            <v>9713.0121550069816</v>
          </cell>
          <cell r="EL40">
            <v>10047.471208656478</v>
          </cell>
          <cell r="EM40">
            <v>8823.9837056039141</v>
          </cell>
          <cell r="EN40">
            <v>10586.55603060358</v>
          </cell>
          <cell r="EO40">
            <v>15853.813292561324</v>
          </cell>
          <cell r="EP40">
            <v>12134.207204883332</v>
          </cell>
          <cell r="EQ40">
            <v>8195.812415342707</v>
          </cell>
          <cell r="ER40">
            <v>6366.8185595008581</v>
          </cell>
          <cell r="ES40">
            <v>-6716.8668482215617</v>
          </cell>
          <cell r="ET40">
            <v>3808.2447229372083</v>
          </cell>
          <cell r="EU40">
            <v>10908.262207564449</v>
          </cell>
          <cell r="EV40">
            <v>10145.028588355164</v>
          </cell>
          <cell r="EW40">
            <v>9793.8476879018617</v>
          </cell>
          <cell r="EX40">
            <v>10135.058342115215</v>
          </cell>
          <cell r="EY40">
            <v>8874.4286645215016</v>
          </cell>
          <cell r="EZ40">
            <v>10711.361931071762</v>
          </cell>
          <cell r="FA40">
            <v>16103.532969437438</v>
          </cell>
          <cell r="FB40">
            <v>12282.565262986449</v>
          </cell>
          <cell r="FC40">
            <v>8239.1800066563683</v>
          </cell>
          <cell r="FD40">
            <v>6349.2927874781199</v>
          </cell>
          <cell r="FE40">
            <v>-7119.2833406152495</v>
          </cell>
          <cell r="FF40">
            <v>3713.9434206135484</v>
          </cell>
          <cell r="FG40">
            <v>11009.194193207928</v>
          </cell>
          <cell r="FH40">
            <v>10231.566829904796</v>
          </cell>
          <cell r="FI40">
            <v>9872.7688174751038</v>
          </cell>
          <cell r="FJ40">
            <v>10220.864474718015</v>
          </cell>
          <cell r="FK40">
            <v>8922.8672398486833</v>
          </cell>
          <cell r="FL40">
            <v>10835.999217420713</v>
          </cell>
          <cell r="FM40">
            <v>16356.587600389827</v>
          </cell>
          <cell r="FN40">
            <v>12431.419449041359</v>
          </cell>
          <cell r="FO40">
            <v>8279.7442946592091</v>
          </cell>
          <cell r="FP40">
            <v>6327.4312751674024</v>
          </cell>
          <cell r="FQ40">
            <v>-7537.6552842760211</v>
          </cell>
          <cell r="FR40">
            <v>3612.5844942410149</v>
          </cell>
          <cell r="FS40">
            <v>11109.387921864278</v>
          </cell>
          <cell r="FT40">
            <v>10316.634194560971</v>
          </cell>
          <cell r="FU40">
            <v>9950.5220038285042</v>
          </cell>
          <cell r="FV40">
            <v>10305.638560070469</v>
          </cell>
          <cell r="FW40">
            <v>8968.2942503164122</v>
          </cell>
        </row>
        <row r="41">
          <cell r="B41" t="str">
            <v>Co 131</v>
          </cell>
          <cell r="BH41">
            <v>9703</v>
          </cell>
          <cell r="BI41">
            <v>12305</v>
          </cell>
          <cell r="BJ41">
            <v>8308</v>
          </cell>
          <cell r="BK41">
            <v>14290</v>
          </cell>
          <cell r="BL41">
            <v>13383</v>
          </cell>
          <cell r="BM41">
            <v>5647</v>
          </cell>
          <cell r="BN41">
            <v>29266</v>
          </cell>
          <cell r="BO41">
            <v>19594</v>
          </cell>
          <cell r="BP41">
            <v>15319</v>
          </cell>
          <cell r="BQ41">
            <v>11240.589087432898</v>
          </cell>
          <cell r="BR41">
            <v>12736.202967755184</v>
          </cell>
          <cell r="BS41">
            <v>9466.5678049810376</v>
          </cell>
          <cell r="BT41">
            <v>9467.6869822729968</v>
          </cell>
          <cell r="BU41">
            <v>12043.329741701709</v>
          </cell>
          <cell r="BV41">
            <v>7997.4969040812939</v>
          </cell>
          <cell r="BW41">
            <v>14065.754137273416</v>
          </cell>
          <cell r="BX41">
            <v>13157.909194401012</v>
          </cell>
          <cell r="BY41">
            <v>5263.2514800387653</v>
          </cell>
          <cell r="BZ41">
            <v>29009.527503296638</v>
          </cell>
          <cell r="CA41">
            <v>19605.75752226972</v>
          </cell>
          <cell r="CB41">
            <v>15322.299515069764</v>
          </cell>
          <cell r="CC41">
            <v>10990.709865454039</v>
          </cell>
          <cell r="CD41">
            <v>12484.119740159735</v>
          </cell>
          <cell r="CE41">
            <v>9366.6300898706249</v>
          </cell>
          <cell r="CF41">
            <v>8963.1636095142712</v>
          </cell>
          <cell r="CG41">
            <v>11512.05123920734</v>
          </cell>
          <cell r="CH41">
            <v>7416.3239468380125</v>
          </cell>
          <cell r="CI41">
            <v>13573.829441298993</v>
          </cell>
          <cell r="CJ41">
            <v>12665.2353366815</v>
          </cell>
          <cell r="CK41">
            <v>4607.5554779430749</v>
          </cell>
          <cell r="CL41">
            <v>28485.314488851152</v>
          </cell>
          <cell r="CM41">
            <v>19065.863360334701</v>
          </cell>
          <cell r="CN41">
            <v>14773.965356260058</v>
          </cell>
          <cell r="CO41">
            <v>10447.779189033165</v>
          </cell>
          <cell r="CP41">
            <v>11939.344460128104</v>
          </cell>
          <cell r="CQ41">
            <v>8976.836055667085</v>
          </cell>
          <cell r="CR41">
            <v>11284.799311035924</v>
          </cell>
          <cell r="CS41">
            <v>13875.490235198362</v>
          </cell>
          <cell r="CT41">
            <v>9680.7304593098343</v>
          </cell>
          <cell r="CU41">
            <v>15992.276778658943</v>
          </cell>
          <cell r="CV41">
            <v>15065.023596772779</v>
          </cell>
          <cell r="CW41">
            <v>6790.2308821572333</v>
          </cell>
          <cell r="CX41">
            <v>31190.933035288737</v>
          </cell>
          <cell r="CY41">
            <v>21569.764023183772</v>
          </cell>
          <cell r="CZ41">
            <v>17188.638359394783</v>
          </cell>
          <cell r="DA41">
            <v>12777.800156015226</v>
          </cell>
          <cell r="DB41">
            <v>14299.076096129491</v>
          </cell>
          <cell r="DC41">
            <v>11088.82115122124</v>
          </cell>
          <cell r="DD41">
            <v>11304.043625339596</v>
          </cell>
          <cell r="DE41">
            <v>13937.328905453043</v>
          </cell>
          <cell r="DF41">
            <v>9641.0371504490577</v>
          </cell>
          <cell r="DG41">
            <v>16110.146197368704</v>
          </cell>
          <cell r="DH41">
            <v>15164.099675712398</v>
          </cell>
          <cell r="DI41">
            <v>6666.4049685464925</v>
          </cell>
          <cell r="DJ41">
            <v>31601.389993978442</v>
          </cell>
          <cell r="DK41">
            <v>21774.220888120373</v>
          </cell>
          <cell r="DL41">
            <v>17303.002268035212</v>
          </cell>
          <cell r="DM41">
            <v>12805.871843568701</v>
          </cell>
          <cell r="DN41">
            <v>14356.447585442565</v>
          </cell>
          <cell r="DO41">
            <v>11074.596596422765</v>
          </cell>
          <cell r="DP41">
            <v>13401.423490267636</v>
          </cell>
          <cell r="DQ41">
            <v>16077.408922787035</v>
          </cell>
          <cell r="DR41">
            <v>11677.249988235275</v>
          </cell>
          <cell r="DS41">
            <v>18308.255168361953</v>
          </cell>
          <cell r="DT41">
            <v>17343.034100555047</v>
          </cell>
          <cell r="DU41">
            <v>8616.0008164403771</v>
          </cell>
          <cell r="DV41">
            <v>34097.590917435329</v>
          </cell>
          <cell r="DW41">
            <v>24060.577551645878</v>
          </cell>
          <cell r="DX41">
            <v>19496.864668312828</v>
          </cell>
          <cell r="DY41">
            <v>14911.775410081016</v>
          </cell>
          <cell r="DZ41">
            <v>16492.713904456952</v>
          </cell>
          <cell r="EA41">
            <v>13137.094983148047</v>
          </cell>
          <cell r="EB41">
            <v>13472.249213764451</v>
          </cell>
          <cell r="EC41">
            <v>16191.723665950663</v>
          </cell>
          <cell r="ED41">
            <v>11684.843322417928</v>
          </cell>
          <cell r="EE41">
            <v>18481.964839505523</v>
          </cell>
          <cell r="EF41">
            <v>17497.172813215573</v>
          </cell>
          <cell r="EG41">
            <v>8534.4372953803031</v>
          </cell>
          <cell r="EH41">
            <v>34574.995919965455</v>
          </cell>
          <cell r="EI41">
            <v>24323.93436402121</v>
          </cell>
          <cell r="EJ41">
            <v>19665.784547879499</v>
          </cell>
          <cell r="EK41">
            <v>14991.051878390517</v>
          </cell>
          <cell r="EL41">
            <v>16602.934036256371</v>
          </cell>
          <cell r="EM41">
            <v>13171.822080482063</v>
          </cell>
          <cell r="EN41">
            <v>13538.925384066275</v>
          </cell>
          <cell r="EO41">
            <v>16302.463680933142</v>
          </cell>
          <cell r="EP41">
            <v>11686.163118234825</v>
          </cell>
          <cell r="EQ41">
            <v>18653.721625740385</v>
          </cell>
          <cell r="ER41">
            <v>17648.956177030446</v>
          </cell>
          <cell r="ES41">
            <v>8443.9699036836864</v>
          </cell>
          <cell r="ET41">
            <v>35056.160150677904</v>
          </cell>
          <cell r="EU41">
            <v>24587.213829930814</v>
          </cell>
          <cell r="EV41">
            <v>19832.200573536673</v>
          </cell>
          <cell r="EW41">
            <v>15066.077328034731</v>
          </cell>
          <cell r="EX41">
            <v>16709.954386672725</v>
          </cell>
          <cell r="EY41">
            <v>13201.153023987499</v>
          </cell>
          <cell r="EZ41">
            <v>13601.197978706594</v>
          </cell>
          <cell r="FA41">
            <v>16409.576054137342</v>
          </cell>
          <cell r="FB41">
            <v>11680.885792089812</v>
          </cell>
          <cell r="FC41">
            <v>18823.524780516353</v>
          </cell>
          <cell r="FD41">
            <v>17798.384580954658</v>
          </cell>
          <cell r="FE41">
            <v>8344.2154623426541</v>
          </cell>
          <cell r="FF41">
            <v>35541.191941982441</v>
          </cell>
          <cell r="FG41">
            <v>24849.320151860986</v>
          </cell>
          <cell r="FH41">
            <v>19995.881765539256</v>
          </cell>
          <cell r="FI41">
            <v>15137.015906234443</v>
          </cell>
          <cell r="FJ41">
            <v>16812.607500283772</v>
          </cell>
          <cell r="FK41">
            <v>13225.186505453377</v>
          </cell>
          <cell r="FL41">
            <v>13659.007161343729</v>
          </cell>
          <cell r="FM41">
            <v>16512.381410261325</v>
          </cell>
          <cell r="FN41">
            <v>11668.867123731266</v>
          </cell>
          <cell r="FO41">
            <v>18990.754831479386</v>
          </cell>
          <cell r="FP41">
            <v>17945.014948603479</v>
          </cell>
          <cell r="FQ41">
            <v>8234.934250683873</v>
          </cell>
          <cell r="FR41">
            <v>36029.561099265389</v>
          </cell>
          <cell r="FS41">
            <v>25110.916472873818</v>
          </cell>
          <cell r="FT41">
            <v>20156.968431054396</v>
          </cell>
          <cell r="FU41">
            <v>15203.144745039517</v>
          </cell>
          <cell r="FV41">
            <v>16911.504475912632</v>
          </cell>
          <cell r="FW41">
            <v>13242.779223579721</v>
          </cell>
        </row>
        <row r="42">
          <cell r="B42" t="str">
            <v>Co 132</v>
          </cell>
          <cell r="BH42">
            <v>1102.42</v>
          </cell>
          <cell r="BI42">
            <v>706.57</v>
          </cell>
          <cell r="BJ42">
            <v>-58.429999999999836</v>
          </cell>
          <cell r="BK42">
            <v>-1287.8399999999999</v>
          </cell>
          <cell r="BL42">
            <v>152.32999999999902</v>
          </cell>
          <cell r="BM42">
            <v>-1546.66</v>
          </cell>
          <cell r="BN42">
            <v>2086.0100000000002</v>
          </cell>
          <cell r="BO42">
            <v>7012.4568000000008</v>
          </cell>
          <cell r="BP42">
            <v>6753.6306999999997</v>
          </cell>
          <cell r="BQ42">
            <v>2627.5883885800422</v>
          </cell>
          <cell r="BR42">
            <v>2547.2068128363117</v>
          </cell>
          <cell r="BS42">
            <v>-521.74398486084601</v>
          </cell>
          <cell r="BT42">
            <v>1050.9250636171514</v>
          </cell>
          <cell r="BU42">
            <v>655.24708763424132</v>
          </cell>
          <cell r="BV42">
            <v>-150.24010213119391</v>
          </cell>
          <cell r="BW42">
            <v>-1408.2638830798637</v>
          </cell>
          <cell r="BX42">
            <v>72.07719842900724</v>
          </cell>
          <cell r="BY42">
            <v>-1670.681487450287</v>
          </cell>
          <cell r="BZ42">
            <v>2063.411421814114</v>
          </cell>
          <cell r="CA42">
            <v>7043.9256291500969</v>
          </cell>
          <cell r="CB42">
            <v>6781.6990616120784</v>
          </cell>
          <cell r="CC42">
            <v>2626.5764064680798</v>
          </cell>
          <cell r="CD42">
            <v>2547.8366256326372</v>
          </cell>
          <cell r="CE42">
            <v>-592.4245885826117</v>
          </cell>
          <cell r="CF42">
            <v>966.75492327478923</v>
          </cell>
          <cell r="CG42">
            <v>571.33252300087315</v>
          </cell>
          <cell r="CH42">
            <v>-275.77699013918527</v>
          </cell>
          <cell r="CI42">
            <v>-1563.7030783011101</v>
          </cell>
          <cell r="CJ42">
            <v>-41.664478048951423</v>
          </cell>
          <cell r="CK42">
            <v>-1829.4262731509252</v>
          </cell>
          <cell r="CL42">
            <v>2009.2099221903243</v>
          </cell>
          <cell r="CM42">
            <v>7010.7601876919207</v>
          </cell>
          <cell r="CN42">
            <v>6745.1960743728387</v>
          </cell>
          <cell r="CO42">
            <v>2590.9095705805039</v>
          </cell>
          <cell r="CP42">
            <v>2513.9473010417373</v>
          </cell>
          <cell r="CQ42">
            <v>-699.43433601339302</v>
          </cell>
          <cell r="CR42">
            <v>956.3449589738716</v>
          </cell>
          <cell r="CS42">
            <v>553.10428368698376</v>
          </cell>
          <cell r="CT42">
            <v>-325.23520919086377</v>
          </cell>
          <cell r="CU42">
            <v>-1649.0975820529188</v>
          </cell>
          <cell r="CV42">
            <v>-82.630485363346907</v>
          </cell>
          <cell r="CW42">
            <v>-1921.3604160825143</v>
          </cell>
          <cell r="CX42">
            <v>2029.9440496342613</v>
          </cell>
          <cell r="CY42">
            <v>7137.8057305487691</v>
          </cell>
          <cell r="CZ42">
            <v>6865.7896752798624</v>
          </cell>
          <cell r="DA42">
            <v>2628.8891082091704</v>
          </cell>
          <cell r="DB42">
            <v>2551.0018591596045</v>
          </cell>
          <cell r="DC42">
            <v>-781.24105478382489</v>
          </cell>
          <cell r="DD42">
            <v>944.87586101150646</v>
          </cell>
          <cell r="DE42">
            <v>533.66313900659861</v>
          </cell>
          <cell r="DF42">
            <v>-376.96020784970278</v>
          </cell>
          <cell r="DG42">
            <v>-1737.7830749238806</v>
          </cell>
          <cell r="DH42">
            <v>-125.32445473567623</v>
          </cell>
          <cell r="DI42">
            <v>-2016.9805750240876</v>
          </cell>
          <cell r="DJ42">
            <v>2050.550646584893</v>
          </cell>
          <cell r="DK42">
            <v>7267.084196179334</v>
          </cell>
          <cell r="DL42">
            <v>6988.4528779455086</v>
          </cell>
          <cell r="DM42">
            <v>2667.2997054516927</v>
          </cell>
          <cell r="DN42">
            <v>2588.4886599355659</v>
          </cell>
          <cell r="DO42">
            <v>-843.90249659613119</v>
          </cell>
          <cell r="DP42">
            <v>932.07604979560256</v>
          </cell>
          <cell r="DQ42">
            <v>512.95933240079603</v>
          </cell>
          <cell r="DR42">
            <v>-431.03505232733278</v>
          </cell>
          <cell r="DS42">
            <v>-1829.872925946509</v>
          </cell>
          <cell r="DT42">
            <v>-170.06284256497929</v>
          </cell>
          <cell r="DU42">
            <v>-2115.9423949771353</v>
          </cell>
          <cell r="DV42">
            <v>2070.7889201136304</v>
          </cell>
          <cell r="DW42">
            <v>7398.6303443118395</v>
          </cell>
          <cell r="DX42">
            <v>7113.2155259130077</v>
          </cell>
          <cell r="DY42">
            <v>2706.1392656904536</v>
          </cell>
          <cell r="DZ42">
            <v>2626.4038459872045</v>
          </cell>
          <cell r="EA42">
            <v>-909.14391100924013</v>
          </cell>
          <cell r="EB42">
            <v>918.35224584458274</v>
          </cell>
          <cell r="EC42">
            <v>490.93992166545968</v>
          </cell>
          <cell r="ED42">
            <v>-487.54742014126714</v>
          </cell>
          <cell r="EE42">
            <v>-1925.4838173048192</v>
          </cell>
          <cell r="EF42">
            <v>-216.92288404962437</v>
          </cell>
          <cell r="EG42">
            <v>-2218.6016555321048</v>
          </cell>
          <cell r="EH42">
            <v>2091.0876843711249</v>
          </cell>
          <cell r="EI42">
            <v>7532.0230093389728</v>
          </cell>
          <cell r="EJ42">
            <v>7240.1076211112368</v>
          </cell>
          <cell r="EK42">
            <v>2745.4064472909877</v>
          </cell>
          <cell r="EL42">
            <v>2664.7467365779562</v>
          </cell>
          <cell r="EM42">
            <v>-977.05704634818221</v>
          </cell>
          <cell r="EN42">
            <v>903.42219859472016</v>
          </cell>
          <cell r="EO42">
            <v>467.34119241755343</v>
          </cell>
          <cell r="EP42">
            <v>-546.58676555784859</v>
          </cell>
          <cell r="EQ42">
            <v>-2024.7381681575234</v>
          </cell>
          <cell r="ER42">
            <v>-265.98516721073702</v>
          </cell>
          <cell r="ES42">
            <v>-2325.0857012920892</v>
          </cell>
          <cell r="ET42">
            <v>2111.1978830984413</v>
          </cell>
          <cell r="EU42">
            <v>7668.2226016566074</v>
          </cell>
          <cell r="EV42">
            <v>7369.1613114117063</v>
          </cell>
          <cell r="EW42">
            <v>2785.0961513304765</v>
          </cell>
          <cell r="EX42">
            <v>2703.5152269786486</v>
          </cell>
          <cell r="EY42">
            <v>-1047.7358996371177</v>
          </cell>
          <cell r="EZ42">
            <v>887.23349181750973</v>
          </cell>
          <cell r="FA42">
            <v>442.53499629828912</v>
          </cell>
          <cell r="FB42">
            <v>-608.24604019276376</v>
          </cell>
          <cell r="FC42">
            <v>-2127.7610078402695</v>
          </cell>
          <cell r="FD42">
            <v>-317.33071520814792</v>
          </cell>
          <cell r="FE42">
            <v>-2435.5224817633402</v>
          </cell>
          <cell r="FF42">
            <v>2131.098547724087</v>
          </cell>
          <cell r="FG42">
            <v>7806.7954081865691</v>
          </cell>
          <cell r="FH42">
            <v>7500.4082795262902</v>
          </cell>
          <cell r="FI42">
            <v>2825.2058040708612</v>
          </cell>
          <cell r="FJ42">
            <v>2742.704451302393</v>
          </cell>
          <cell r="FK42">
            <v>-1121.2820476975762</v>
          </cell>
          <cell r="FL42">
            <v>869.73236014790518</v>
          </cell>
          <cell r="FM42">
            <v>416.24629358927768</v>
          </cell>
          <cell r="FN42">
            <v>-672.62217170180065</v>
          </cell>
          <cell r="FO42">
            <v>-2234.6804386584763</v>
          </cell>
          <cell r="FP42">
            <v>-371.04519691122186</v>
          </cell>
          <cell r="FQ42">
            <v>-2550.0488295601817</v>
          </cell>
          <cell r="FR42">
            <v>2150.7656285792505</v>
          </cell>
          <cell r="FS42">
            <v>7947.7767329465278</v>
          </cell>
          <cell r="FT42">
            <v>7633.8762609987316</v>
          </cell>
          <cell r="FU42">
            <v>2865.7328101282801</v>
          </cell>
          <cell r="FV42">
            <v>2782.312940537076</v>
          </cell>
          <cell r="FW42">
            <v>-1197.7933511824986</v>
          </cell>
        </row>
        <row r="43">
          <cell r="B43" t="str">
            <v>Co 133</v>
          </cell>
          <cell r="BH43">
            <v>2628.71</v>
          </cell>
          <cell r="BI43">
            <v>-2671.33</v>
          </cell>
          <cell r="BJ43">
            <v>-2372.2399999999998</v>
          </cell>
          <cell r="BK43">
            <v>407.71000000000095</v>
          </cell>
          <cell r="BL43">
            <v>2464.15</v>
          </cell>
          <cell r="BM43">
            <v>2958.3</v>
          </cell>
          <cell r="BN43">
            <v>2903.19</v>
          </cell>
          <cell r="BO43">
            <v>-1455.4328000000005</v>
          </cell>
          <cell r="BP43">
            <v>-3455.6305000000011</v>
          </cell>
          <cell r="BQ43">
            <v>-4217.4339898080725</v>
          </cell>
          <cell r="BR43">
            <v>-5895.8418524132285</v>
          </cell>
          <cell r="BS43">
            <v>-4461.02343132036</v>
          </cell>
          <cell r="BT43">
            <v>2725.6208710050305</v>
          </cell>
          <cell r="BU43">
            <v>-2905.1817452442137</v>
          </cell>
          <cell r="BV43">
            <v>4390.3444697427303</v>
          </cell>
          <cell r="BW43">
            <v>7086.2236798030972</v>
          </cell>
          <cell r="BX43">
            <v>9420.6534998883199</v>
          </cell>
          <cell r="BY43">
            <v>7955.3074391700102</v>
          </cell>
          <cell r="BZ43">
            <v>8169.973337467095</v>
          </cell>
          <cell r="CA43">
            <v>5250.8332729085087</v>
          </cell>
          <cell r="CB43">
            <v>3575.2334456439212</v>
          </cell>
          <cell r="CC43">
            <v>661.25337415653121</v>
          </cell>
          <cell r="CD43">
            <v>-740.81777996182245</v>
          </cell>
          <cell r="CE43">
            <v>527.60646101084785</v>
          </cell>
          <cell r="CF43">
            <v>7822.4539111990634</v>
          </cell>
          <cell r="CG43">
            <v>1851.1248661380814</v>
          </cell>
          <cell r="CH43">
            <v>2482.1567432175998</v>
          </cell>
          <cell r="CI43">
            <v>5091.6098463922845</v>
          </cell>
          <cell r="CJ43">
            <v>7712.2826360109057</v>
          </cell>
          <cell r="CK43">
            <v>7562.6585833014615</v>
          </cell>
          <cell r="CL43">
            <v>8055.3513196709609</v>
          </cell>
          <cell r="CM43">
            <v>4763.3016647754685</v>
          </cell>
          <cell r="CN43">
            <v>3422.3772283829567</v>
          </cell>
          <cell r="CO43">
            <v>129.76813801673416</v>
          </cell>
          <cell r="CP43">
            <v>-986.43712702588255</v>
          </cell>
          <cell r="CQ43">
            <v>108.86498518218286</v>
          </cell>
          <cell r="CR43">
            <v>7933.6529188247177</v>
          </cell>
          <cell r="CS43">
            <v>1725.9871444133605</v>
          </cell>
          <cell r="CT43">
            <v>2427.4978765258493</v>
          </cell>
          <cell r="CU43">
            <v>5059.2354058083747</v>
          </cell>
          <cell r="CV43">
            <v>7830.9369002610256</v>
          </cell>
          <cell r="CW43">
            <v>7574.4141852400553</v>
          </cell>
          <cell r="CX43">
            <v>8172.4202796017707</v>
          </cell>
          <cell r="CY43">
            <v>4681.2296906286829</v>
          </cell>
          <cell r="CZ43">
            <v>3428.4011500249762</v>
          </cell>
          <cell r="DA43">
            <v>-59.852366329367214</v>
          </cell>
          <cell r="DB43">
            <v>-1100.4098748037804</v>
          </cell>
          <cell r="DC43">
            <v>1468.2219219472281</v>
          </cell>
          <cell r="DD43">
            <v>9712.6317593521835</v>
          </cell>
          <cell r="DE43">
            <v>3260.395326145217</v>
          </cell>
          <cell r="DF43">
            <v>4035.5274636757986</v>
          </cell>
          <cell r="DG43">
            <v>6689.3528940907745</v>
          </cell>
          <cell r="DH43">
            <v>9617.8051319223305</v>
          </cell>
          <cell r="DI43">
            <v>9249.1312439881076</v>
          </cell>
          <cell r="DJ43">
            <v>9957.4214403808983</v>
          </cell>
          <cell r="DK43">
            <v>5115.9238615431968</v>
          </cell>
          <cell r="DL43">
            <v>3956.401703385065</v>
          </cell>
          <cell r="DM43">
            <v>1408.1529988040165</v>
          </cell>
          <cell r="DN43">
            <v>447.70365045599283</v>
          </cell>
          <cell r="DO43">
            <v>1316.0803728974279</v>
          </cell>
          <cell r="DP43">
            <v>9876.0418773728525</v>
          </cell>
          <cell r="DQ43">
            <v>3170.7334666770439</v>
          </cell>
          <cell r="DR43">
            <v>4022.7478900573878</v>
          </cell>
          <cell r="DS43">
            <v>6698.4048522270259</v>
          </cell>
          <cell r="DT43">
            <v>9789.561641141172</v>
          </cell>
          <cell r="DU43">
            <v>9303.2770602472301</v>
          </cell>
          <cell r="DV43">
            <v>10127.008325914794</v>
          </cell>
          <cell r="DW43">
            <v>5036.384289553549</v>
          </cell>
          <cell r="DX43">
            <v>3975.5832455422596</v>
          </cell>
          <cell r="DY43">
            <v>1250.5716278832369</v>
          </cell>
          <cell r="DZ43">
            <v>374.85436930976812</v>
          </cell>
          <cell r="EA43">
            <v>1155.9564517017752</v>
          </cell>
          <cell r="EB43">
            <v>12541.817650416859</v>
          </cell>
          <cell r="EC43">
            <v>5574.6498322225161</v>
          </cell>
          <cell r="ED43">
            <v>6506.9276301922509</v>
          </cell>
          <cell r="EE43">
            <v>9203.6790844878724</v>
          </cell>
          <cell r="EF43">
            <v>12464.37139910073</v>
          </cell>
          <cell r="EG43">
            <v>11854.819050198346</v>
          </cell>
          <cell r="EH43">
            <v>12799.119705534162</v>
          </cell>
          <cell r="EI43">
            <v>7450.0812221212545</v>
          </cell>
          <cell r="EJ43">
            <v>6493.6321323838347</v>
          </cell>
          <cell r="EK43">
            <v>3584.0538099746955</v>
          </cell>
          <cell r="EL43">
            <v>2797.8787762180273</v>
          </cell>
          <cell r="EM43">
            <v>3487.7702845052627</v>
          </cell>
          <cell r="EN43">
            <v>12739.794200272358</v>
          </cell>
          <cell r="EO43">
            <v>5501.7007571382965</v>
          </cell>
          <cell r="EP43">
            <v>6517.530741198867</v>
          </cell>
          <cell r="EQ43">
            <v>9234.8219943071672</v>
          </cell>
          <cell r="ER43">
            <v>12671.43675679958</v>
          </cell>
          <cell r="ES43">
            <v>11932.745611277567</v>
          </cell>
          <cell r="ET43">
            <v>13003.593158443648</v>
          </cell>
          <cell r="EU43">
            <v>7386.776525262947</v>
          </cell>
          <cell r="EV43">
            <v>6540.5315657059264</v>
          </cell>
          <cell r="EW43">
            <v>3438.7822330358649</v>
          </cell>
          <cell r="EX43">
            <v>2747.1600813392724</v>
          </cell>
          <cell r="EY43">
            <v>3339.8870346901131</v>
          </cell>
          <cell r="EZ43">
            <v>15023.480988567477</v>
          </cell>
          <cell r="FA43">
            <v>7505.0962930512032</v>
          </cell>
          <cell r="FB43">
            <v>8608.5303296598959</v>
          </cell>
          <cell r="FC43">
            <v>11345.767346023929</v>
          </cell>
          <cell r="FD43">
            <v>14965.148483641042</v>
          </cell>
          <cell r="FE43">
            <v>14091.230770433242</v>
          </cell>
          <cell r="FF43">
            <v>15294.156730761353</v>
          </cell>
          <cell r="FG43">
            <v>9399.6136655852315</v>
          </cell>
          <cell r="FH43">
            <v>8669.234075356504</v>
          </cell>
          <cell r="FI43">
            <v>5367.442794617029</v>
          </cell>
          <cell r="FJ43">
            <v>4775.5668731428996</v>
          </cell>
          <cell r="FK43">
            <v>5266.7535313394692</v>
          </cell>
          <cell r="FL43">
            <v>15289.139933553495</v>
          </cell>
          <cell r="FM43">
            <v>7480.7877340638479</v>
          </cell>
          <cell r="FN43">
            <v>8675.3716784842782</v>
          </cell>
          <cell r="FO43">
            <v>11431.930424136186</v>
          </cell>
          <cell r="FP43">
            <v>15241.149754161263</v>
          </cell>
          <cell r="FQ43">
            <v>14225.679676668789</v>
          </cell>
          <cell r="FR43">
            <v>15566.650883681195</v>
          </cell>
          <cell r="FS43">
            <v>9383.6781819606331</v>
          </cell>
          <cell r="FT43">
            <v>8776.3354952832524</v>
          </cell>
          <cell r="FU43">
            <v>5266.3764172107076</v>
          </cell>
          <cell r="FV43">
            <v>4779.6437423678553</v>
          </cell>
          <cell r="FW43">
            <v>5163.4061054708545</v>
          </cell>
        </row>
        <row r="44">
          <cell r="B44" t="str">
            <v>Co 134</v>
          </cell>
          <cell r="BH44">
            <v>1885.48</v>
          </cell>
          <cell r="BI44">
            <v>3168.55</v>
          </cell>
          <cell r="BJ44">
            <v>-3014.05</v>
          </cell>
          <cell r="BK44">
            <v>5044.96</v>
          </cell>
          <cell r="BL44">
            <v>3954.27</v>
          </cell>
          <cell r="BM44">
            <v>-2178.39</v>
          </cell>
          <cell r="BN44">
            <v>3982.83</v>
          </cell>
          <cell r="BO44">
            <v>1431.585399999999</v>
          </cell>
          <cell r="BP44">
            <v>-1892.7635000000009</v>
          </cell>
          <cell r="BQ44">
            <v>670.63125423928614</v>
          </cell>
          <cell r="BR44">
            <v>-197.54517948243938</v>
          </cell>
          <cell r="BS44">
            <v>501.24645635673915</v>
          </cell>
          <cell r="BT44">
            <v>19401.721243212924</v>
          </cell>
          <cell r="BU44">
            <v>20671.968173468595</v>
          </cell>
          <cell r="BV44">
            <v>14418.769831898069</v>
          </cell>
          <cell r="BW44">
            <v>22622.685028502157</v>
          </cell>
          <cell r="BX44">
            <v>21525.968729394684</v>
          </cell>
          <cell r="BY44">
            <v>15236.412016153043</v>
          </cell>
          <cell r="BZ44">
            <v>21485.472798194874</v>
          </cell>
          <cell r="CA44">
            <v>20639.888080106175</v>
          </cell>
          <cell r="CB44">
            <v>17310.948107460474</v>
          </cell>
          <cell r="CC44">
            <v>18119.717244215415</v>
          </cell>
          <cell r="CD44">
            <v>17250.822994674272</v>
          </cell>
          <cell r="CE44">
            <v>19660.918147923032</v>
          </cell>
          <cell r="CF44">
            <v>19187.10416892144</v>
          </cell>
          <cell r="CG44">
            <v>20444.383846735993</v>
          </cell>
          <cell r="CH44">
            <v>14118.957164765992</v>
          </cell>
          <cell r="CI44">
            <v>22471.858005429109</v>
          </cell>
          <cell r="CJ44">
            <v>21369.414868035699</v>
          </cell>
          <cell r="CK44">
            <v>14917.986934452829</v>
          </cell>
          <cell r="CL44">
            <v>21258.003042773249</v>
          </cell>
          <cell r="CM44">
            <v>20395.774481587592</v>
          </cell>
          <cell r="CN44">
            <v>17063.122871980995</v>
          </cell>
          <cell r="CO44">
            <v>17827.147363388925</v>
          </cell>
          <cell r="CP44">
            <v>16958.550777706267</v>
          </cell>
          <cell r="CQ44">
            <v>19462.803318481401</v>
          </cell>
          <cell r="CR44">
            <v>19494.650469789893</v>
          </cell>
          <cell r="CS44">
            <v>20772.63086796987</v>
          </cell>
          <cell r="CT44">
            <v>14295.572029155286</v>
          </cell>
          <cell r="CU44">
            <v>22867.013479869252</v>
          </cell>
          <cell r="CV44">
            <v>21740.232894052206</v>
          </cell>
          <cell r="CW44">
            <v>16771.196206754379</v>
          </cell>
          <cell r="CX44">
            <v>23268.918124215641</v>
          </cell>
          <cell r="CY44">
            <v>20722.364961279171</v>
          </cell>
          <cell r="CZ44">
            <v>17321.104585820925</v>
          </cell>
          <cell r="DA44">
            <v>19744.629015560826</v>
          </cell>
          <cell r="DB44">
            <v>18858.082382755587</v>
          </cell>
          <cell r="DC44">
            <v>19698.958123529505</v>
          </cell>
          <cell r="DD44">
            <v>21472.626313503963</v>
          </cell>
          <cell r="DE44">
            <v>22771.818841182008</v>
          </cell>
          <cell r="DF44">
            <v>16139.595988087241</v>
          </cell>
          <cell r="DG44">
            <v>24935.237180277807</v>
          </cell>
          <cell r="DH44">
            <v>23783.817846482219</v>
          </cell>
          <cell r="DI44">
            <v>17008.242839274848</v>
          </cell>
          <cell r="DJ44">
            <v>23668.005732446174</v>
          </cell>
          <cell r="DK44">
            <v>21044.905791881305</v>
          </cell>
          <cell r="DL44">
            <v>17574.625579929245</v>
          </cell>
          <cell r="DM44">
            <v>20047.079056868501</v>
          </cell>
          <cell r="DN44">
            <v>19143.224795256952</v>
          </cell>
          <cell r="DO44">
            <v>19994.606074039482</v>
          </cell>
          <cell r="DP44">
            <v>21838.180713491223</v>
          </cell>
          <cell r="DQ44">
            <v>23158.407085728784</v>
          </cell>
          <cell r="DR44">
            <v>16367.372067354616</v>
          </cell>
          <cell r="DS44">
            <v>25393.055694003102</v>
          </cell>
          <cell r="DT44">
            <v>24216.665186710194</v>
          </cell>
          <cell r="DU44">
            <v>17246.981786905963</v>
          </cell>
          <cell r="DV44">
            <v>24073.211190000686</v>
          </cell>
          <cell r="DW44">
            <v>21371.929917799171</v>
          </cell>
          <cell r="DX44">
            <v>17830.696497174904</v>
          </cell>
          <cell r="DY44">
            <v>20353.59137596138</v>
          </cell>
          <cell r="DZ44">
            <v>19431.574125052059</v>
          </cell>
          <cell r="EA44">
            <v>20293.998218354172</v>
          </cell>
          <cell r="EB44">
            <v>22209.255443929553</v>
          </cell>
          <cell r="EC44">
            <v>23551.026735155105</v>
          </cell>
          <cell r="ED44">
            <v>16596.977588117912</v>
          </cell>
          <cell r="EE44">
            <v>25859.171622359376</v>
          </cell>
          <cell r="EF44">
            <v>24657.009780534019</v>
          </cell>
          <cell r="EG44">
            <v>17487.818906822831</v>
          </cell>
          <cell r="EH44">
            <v>24484.600830960397</v>
          </cell>
          <cell r="EI44">
            <v>21702.940169461603</v>
          </cell>
          <cell r="EJ44">
            <v>18089.28822813262</v>
          </cell>
          <cell r="EK44">
            <v>20663.668079362615</v>
          </cell>
          <cell r="EL44">
            <v>19723.120469866841</v>
          </cell>
          <cell r="EM44">
            <v>20596.625526899763</v>
          </cell>
          <cell r="EN44">
            <v>22585.904085631708</v>
          </cell>
          <cell r="EO44">
            <v>23949.507336229966</v>
          </cell>
          <cell r="EP44">
            <v>16828.36714430702</v>
          </cell>
          <cell r="EQ44">
            <v>26333.479074498457</v>
          </cell>
          <cell r="ER44">
            <v>25104.752937635276</v>
          </cell>
          <cell r="ES44">
            <v>17730.470243277221</v>
          </cell>
          <cell r="ET44">
            <v>24902.029786527226</v>
          </cell>
          <cell r="EU44">
            <v>22037.940941029556</v>
          </cell>
          <cell r="EV44">
            <v>18349.933250098009</v>
          </cell>
          <cell r="EW44">
            <v>20977.293507677874</v>
          </cell>
          <cell r="EX44">
            <v>20017.40892607874</v>
          </cell>
          <cell r="EY44">
            <v>20902.47113819349</v>
          </cell>
          <cell r="EZ44">
            <v>22967.975913320533</v>
          </cell>
          <cell r="FA44">
            <v>24353.902754719013</v>
          </cell>
          <cell r="FB44">
            <v>17061.285909423961</v>
          </cell>
          <cell r="FC44">
            <v>26816.107144726622</v>
          </cell>
          <cell r="FD44">
            <v>25560.438764688759</v>
          </cell>
          <cell r="FE44">
            <v>17974.887023182637</v>
          </cell>
          <cell r="FF44">
            <v>25325.988425837208</v>
          </cell>
          <cell r="FG44">
            <v>22376.92839375218</v>
          </cell>
          <cell r="FH44">
            <v>18613.923809626926</v>
          </cell>
          <cell r="FI44">
            <v>21294.458350075336</v>
          </cell>
          <cell r="FJ44">
            <v>20315.731134387715</v>
          </cell>
          <cell r="FK44">
            <v>21211.501736551523</v>
          </cell>
          <cell r="FL44">
            <v>23356.143518964294</v>
          </cell>
          <cell r="FM44">
            <v>24764.26794717192</v>
          </cell>
          <cell r="FN44">
            <v>17296.291213317629</v>
          </cell>
          <cell r="FO44">
            <v>27307.189495795701</v>
          </cell>
          <cell r="FP44">
            <v>26024.163910944619</v>
          </cell>
          <cell r="FQ44">
            <v>18221.002356907855</v>
          </cell>
          <cell r="FR44">
            <v>25756.519350595758</v>
          </cell>
          <cell r="FS44">
            <v>22719.895495850731</v>
          </cell>
          <cell r="FT44">
            <v>18879.888698979226</v>
          </cell>
          <cell r="FU44">
            <v>21615.151811985856</v>
          </cell>
          <cell r="FV44">
            <v>20616.752617557067</v>
          </cell>
          <cell r="FW44">
            <v>21523.702214281948</v>
          </cell>
        </row>
        <row r="45">
          <cell r="B45" t="str">
            <v>Co 135</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row>
        <row r="46">
          <cell r="B46" t="str">
            <v>Co 180</v>
          </cell>
          <cell r="BH46">
            <v>313.47000000000003</v>
          </cell>
          <cell r="BI46">
            <v>317.35000000000002</v>
          </cell>
          <cell r="BJ46">
            <v>221.16</v>
          </cell>
          <cell r="BK46">
            <v>287.32</v>
          </cell>
          <cell r="BL46">
            <v>289.52999999999997</v>
          </cell>
          <cell r="BM46">
            <v>259.87</v>
          </cell>
          <cell r="BN46">
            <v>306.57</v>
          </cell>
          <cell r="BO46">
            <v>1227.4100000000001</v>
          </cell>
          <cell r="BP46">
            <v>851.56999999999982</v>
          </cell>
          <cell r="BQ46">
            <v>1089.5103823810573</v>
          </cell>
          <cell r="BR46">
            <v>1089.4371308276852</v>
          </cell>
          <cell r="BS46">
            <v>1069.6510041998747</v>
          </cell>
          <cell r="BT46">
            <v>318.1944044501771</v>
          </cell>
          <cell r="BU46">
            <v>322.11973572063562</v>
          </cell>
          <cell r="BV46">
            <v>222.97247933310371</v>
          </cell>
          <cell r="BW46">
            <v>291.29682363004633</v>
          </cell>
          <cell r="BX46">
            <v>293.50207749981382</v>
          </cell>
          <cell r="BY46">
            <v>262.8811673791389</v>
          </cell>
          <cell r="BZ46">
            <v>310.91162239491496</v>
          </cell>
          <cell r="CA46">
            <v>1285.4254600164784</v>
          </cell>
          <cell r="CB46">
            <v>909.5387057913008</v>
          </cell>
          <cell r="CC46">
            <v>1118.0648323991088</v>
          </cell>
          <cell r="CD46">
            <v>1118.4409693010055</v>
          </cell>
          <cell r="CE46">
            <v>1118.2907997465186</v>
          </cell>
          <cell r="CF46">
            <v>293.53803351104943</v>
          </cell>
          <cell r="CG46">
            <v>297.58439860082967</v>
          </cell>
          <cell r="CH46">
            <v>195.46654641777377</v>
          </cell>
          <cell r="CI46">
            <v>265.58595741394583</v>
          </cell>
          <cell r="CJ46">
            <v>267.86076196214515</v>
          </cell>
          <cell r="CK46">
            <v>236.5676061623434</v>
          </cell>
          <cell r="CL46">
            <v>286.04214132138293</v>
          </cell>
          <cell r="CM46">
            <v>1282.9612005600895</v>
          </cell>
          <cell r="CN46">
            <v>907.18278054071436</v>
          </cell>
          <cell r="CO46">
            <v>1115.6481027670077</v>
          </cell>
          <cell r="CP46">
            <v>1115.5024409359487</v>
          </cell>
          <cell r="CQ46">
            <v>1135.2703783963907</v>
          </cell>
          <cell r="CR46">
            <v>290.15425071892696</v>
          </cell>
          <cell r="CS46">
            <v>294.32536471139429</v>
          </cell>
          <cell r="CT46">
            <v>189.14762843458789</v>
          </cell>
          <cell r="CU46">
            <v>261.37426603165136</v>
          </cell>
          <cell r="CV46">
            <v>263.72096604616252</v>
          </cell>
          <cell r="CW46">
            <v>231.24289073478258</v>
          </cell>
          <cell r="CX46">
            <v>282.2054997442624</v>
          </cell>
          <cell r="CY46">
            <v>1306.1112557515014</v>
          </cell>
          <cell r="CZ46">
            <v>922.85935681262231</v>
          </cell>
          <cell r="DA46">
            <v>1135.4769851585747</v>
          </cell>
          <cell r="DB46">
            <v>1135.3333787395529</v>
          </cell>
          <cell r="DC46">
            <v>1135.1902842613913</v>
          </cell>
          <cell r="DD46">
            <v>286.23082678584353</v>
          </cell>
          <cell r="DE46">
            <v>290.53097178468181</v>
          </cell>
          <cell r="DF46">
            <v>182.43154236454211</v>
          </cell>
          <cell r="DG46">
            <v>256.82856039699834</v>
          </cell>
          <cell r="DH46">
            <v>259.2490653223457</v>
          </cell>
          <cell r="DI46">
            <v>225.80048263592369</v>
          </cell>
          <cell r="DJ46">
            <v>278.29525563123843</v>
          </cell>
          <cell r="DK46">
            <v>1329.2435882078726</v>
          </cell>
          <cell r="DL46">
            <v>938.37114235605918</v>
          </cell>
          <cell r="DM46">
            <v>1155.7049346935</v>
          </cell>
          <cell r="DN46">
            <v>1155.5647822327628</v>
          </cell>
          <cell r="DO46">
            <v>1155.4247441692701</v>
          </cell>
          <cell r="DP46">
            <v>282.22294473052307</v>
          </cell>
          <cell r="DQ46">
            <v>286.65579246929224</v>
          </cell>
          <cell r="DR46">
            <v>175.07969495200223</v>
          </cell>
          <cell r="DS46">
            <v>251.71206502257667</v>
          </cell>
          <cell r="DT46">
            <v>254.43160320174593</v>
          </cell>
          <cell r="DU46">
            <v>219.98233614164644</v>
          </cell>
          <cell r="DV46">
            <v>274.05546828387014</v>
          </cell>
          <cell r="DW46">
            <v>1353.3470449931772</v>
          </cell>
          <cell r="DX46">
            <v>954.70105596210544</v>
          </cell>
          <cell r="DY46">
            <v>1175.8729374064751</v>
          </cell>
          <cell r="DZ46">
            <v>1176.2020247618721</v>
          </cell>
          <cell r="EA46">
            <v>1176.0650189398254</v>
          </cell>
          <cell r="EB46">
            <v>277.87875356355971</v>
          </cell>
          <cell r="EC46">
            <v>282.44734833557607</v>
          </cell>
          <cell r="ED46">
            <v>167.52744298268021</v>
          </cell>
          <cell r="EE46">
            <v>246.46240722209131</v>
          </cell>
          <cell r="EF46">
            <v>249.03778282288602</v>
          </cell>
          <cell r="EG46">
            <v>213.77399655762906</v>
          </cell>
          <cell r="EH46">
            <v>269.47218358779855</v>
          </cell>
          <cell r="EI46">
            <v>1377.9325362695331</v>
          </cell>
          <cell r="EJ46">
            <v>971.35846501505398</v>
          </cell>
          <cell r="EK46">
            <v>1196.936326785004</v>
          </cell>
          <cell r="EL46">
            <v>1196.8018900939469</v>
          </cell>
          <cell r="EM46">
            <v>1197.1192359544198</v>
          </cell>
          <cell r="EN46">
            <v>273.1830824118108</v>
          </cell>
          <cell r="EO46">
            <v>277.89216086001056</v>
          </cell>
          <cell r="EP46">
            <v>159.5277397701193</v>
          </cell>
          <cell r="EQ46">
            <v>240.83364431173652</v>
          </cell>
          <cell r="ER46">
            <v>243.48901487580599</v>
          </cell>
          <cell r="ES46">
            <v>206.94876832053808</v>
          </cell>
          <cell r="ET46">
            <v>264.53022090185891</v>
          </cell>
          <cell r="EU46">
            <v>1403.010528134515</v>
          </cell>
          <cell r="EV46">
            <v>988.35079363763896</v>
          </cell>
          <cell r="EW46">
            <v>1218.4202876714219</v>
          </cell>
          <cell r="EX46">
            <v>1218.2893340339074</v>
          </cell>
          <cell r="EY46">
            <v>1218.1583413565525</v>
          </cell>
          <cell r="EZ46">
            <v>268.12077743784232</v>
          </cell>
          <cell r="FA46">
            <v>272.97448761236319</v>
          </cell>
          <cell r="FB46">
            <v>151.06241907193066</v>
          </cell>
          <cell r="FC46">
            <v>234.80991551333489</v>
          </cell>
          <cell r="FD46">
            <v>237.5484587492532</v>
          </cell>
          <cell r="FE46">
            <v>199.91579083104739</v>
          </cell>
          <cell r="FF46">
            <v>259.01252095814584</v>
          </cell>
          <cell r="FG46">
            <v>1428.5898123691825</v>
          </cell>
          <cell r="FH46">
            <v>1005.6848729482534</v>
          </cell>
          <cell r="FI46">
            <v>1240.3334005258573</v>
          </cell>
          <cell r="FJ46">
            <v>1240.2047322445987</v>
          </cell>
          <cell r="FK46">
            <v>1240.0758785084124</v>
          </cell>
          <cell r="FL46">
            <v>262.47692403683175</v>
          </cell>
          <cell r="FM46">
            <v>267.67859060286992</v>
          </cell>
          <cell r="FN46">
            <v>142.11186515667623</v>
          </cell>
          <cell r="FO46">
            <v>228.37572695021368</v>
          </cell>
          <cell r="FP46">
            <v>231.19911008842314</v>
          </cell>
          <cell r="FQ46">
            <v>192.43987934438542</v>
          </cell>
          <cell r="FR46">
            <v>253.31304547026036</v>
          </cell>
          <cell r="FS46">
            <v>1454.6791107799904</v>
          </cell>
          <cell r="FT46">
            <v>1023.3636436781583</v>
          </cell>
          <cell r="FU46">
            <v>1262.6847487716454</v>
          </cell>
          <cell r="FV46">
            <v>1262.5576088314381</v>
          </cell>
          <cell r="FW46">
            <v>1262.4326071307446</v>
          </cell>
        </row>
        <row r="47">
          <cell r="B47" t="str">
            <v>Co 450</v>
          </cell>
          <cell r="BH47">
            <v>-14001.87</v>
          </cell>
          <cell r="BI47">
            <v>-6147.4</v>
          </cell>
          <cell r="BJ47">
            <v>4035.2800000000061</v>
          </cell>
          <cell r="BK47">
            <v>-5146.6499999999942</v>
          </cell>
          <cell r="BL47">
            <v>41422.339999999997</v>
          </cell>
          <cell r="BM47">
            <v>41683.199999999997</v>
          </cell>
          <cell r="BN47">
            <v>85293.83</v>
          </cell>
          <cell r="BO47">
            <v>73764.281499999997</v>
          </cell>
          <cell r="BP47">
            <v>52693.195</v>
          </cell>
          <cell r="BQ47">
            <v>5356.0166581366284</v>
          </cell>
          <cell r="BR47">
            <v>-1677.2813668720555</v>
          </cell>
          <cell r="BS47">
            <v>-438.55981229123427</v>
          </cell>
          <cell r="BT47">
            <v>-15226.669884134448</v>
          </cell>
          <cell r="BU47">
            <v>-7017.5569575270856</v>
          </cell>
          <cell r="BV47">
            <v>3204.9099886121694</v>
          </cell>
          <cell r="BW47">
            <v>-6077.3803530757941</v>
          </cell>
          <cell r="BX47">
            <v>40624.594020348457</v>
          </cell>
          <cell r="BY47">
            <v>40712.812758968357</v>
          </cell>
          <cell r="BZ47">
            <v>84219.701407310407</v>
          </cell>
          <cell r="CA47">
            <v>73508.731327615766</v>
          </cell>
          <cell r="CB47">
            <v>52628.085898294012</v>
          </cell>
          <cell r="CC47">
            <v>4517.0599423131571</v>
          </cell>
          <cell r="CD47">
            <v>-2485.449783071017</v>
          </cell>
          <cell r="CE47">
            <v>2002.1643601125033</v>
          </cell>
          <cell r="CF47">
            <v>-14645.548806240098</v>
          </cell>
          <cell r="CG47">
            <v>-6069.9985367039844</v>
          </cell>
          <cell r="CH47">
            <v>4194.1297532753742</v>
          </cell>
          <cell r="CI47">
            <v>-5190.338268508538</v>
          </cell>
          <cell r="CJ47">
            <v>41649.990163807051</v>
          </cell>
          <cell r="CK47">
            <v>41561.553672935661</v>
          </cell>
          <cell r="CL47">
            <v>84962.732532556576</v>
          </cell>
          <cell r="CM47">
            <v>74109.803932506024</v>
          </cell>
          <cell r="CN47">
            <v>53427.761953384928</v>
          </cell>
          <cell r="CO47">
            <v>5416.7270860310164</v>
          </cell>
          <cell r="CP47">
            <v>-1552.8181635637593</v>
          </cell>
          <cell r="CQ47">
            <v>722.00395006749022</v>
          </cell>
          <cell r="CR47">
            <v>-15705.209267767219</v>
          </cell>
          <cell r="CS47">
            <v>-6832.3053593515579</v>
          </cell>
          <cell r="CT47">
            <v>3651.7684576984175</v>
          </cell>
          <cell r="CU47">
            <v>-5955.434696376542</v>
          </cell>
          <cell r="CV47">
            <v>41868.917082760556</v>
          </cell>
          <cell r="CW47">
            <v>41718.328624005619</v>
          </cell>
          <cell r="CX47">
            <v>85951.267513177881</v>
          </cell>
          <cell r="CY47">
            <v>74804.669620017958</v>
          </cell>
          <cell r="CZ47">
            <v>53777.742929639135</v>
          </cell>
          <cell r="DA47">
            <v>4840.8591644333574</v>
          </cell>
          <cell r="DB47">
            <v>-2256.7093389823276</v>
          </cell>
          <cell r="DC47">
            <v>-566.94010922894086</v>
          </cell>
          <cell r="DD47">
            <v>-16807.518843339851</v>
          </cell>
          <cell r="DE47">
            <v>-7627.5399645298894</v>
          </cell>
          <cell r="DF47">
            <v>3081.0464617514517</v>
          </cell>
          <cell r="DG47">
            <v>-6754.3994718435861</v>
          </cell>
          <cell r="DH47">
            <v>42075.549520090572</v>
          </cell>
          <cell r="DI47">
            <v>49932.954045534949</v>
          </cell>
          <cell r="DJ47">
            <v>95013.202930914806</v>
          </cell>
          <cell r="DK47">
            <v>83567.214920887389</v>
          </cell>
          <cell r="DL47">
            <v>62189.552758006597</v>
          </cell>
          <cell r="DM47">
            <v>12309.808892763816</v>
          </cell>
          <cell r="DN47">
            <v>5082.0377912461554</v>
          </cell>
          <cell r="DO47">
            <v>6781.6718015168444</v>
          </cell>
          <cell r="DP47">
            <v>-9880.3596216319565</v>
          </cell>
          <cell r="DQ47">
            <v>-383.26360030025535</v>
          </cell>
          <cell r="DR47">
            <v>10554.773640870284</v>
          </cell>
          <cell r="DS47">
            <v>485.4164381971641</v>
          </cell>
          <cell r="DT47">
            <v>50342.309954255921</v>
          </cell>
          <cell r="DU47">
            <v>50210.529923283641</v>
          </cell>
          <cell r="DV47">
            <v>96154.142348504291</v>
          </cell>
          <cell r="DW47">
            <v>84401.416403782554</v>
          </cell>
          <cell r="DX47">
            <v>62669.073534252457</v>
          </cell>
          <cell r="DY47">
            <v>11827.707089423682</v>
          </cell>
          <cell r="DZ47">
            <v>4467.4556704466377</v>
          </cell>
          <cell r="EA47">
            <v>6177.4128655672539</v>
          </cell>
          <cell r="EB47">
            <v>-10919.736459401392</v>
          </cell>
          <cell r="EC47">
            <v>-1094.9858633743715</v>
          </cell>
          <cell r="ED47">
            <v>10077.342865069586</v>
          </cell>
          <cell r="EE47">
            <v>-231.48010985918518</v>
          </cell>
          <cell r="EF47">
            <v>50674.389842595629</v>
          </cell>
          <cell r="EG47">
            <v>54640.1446834448</v>
          </cell>
          <cell r="EH47">
            <v>101462.98242929274</v>
          </cell>
          <cell r="EI47">
            <v>89396.877396235417</v>
          </cell>
          <cell r="EJ47">
            <v>67304.434173535294</v>
          </cell>
          <cell r="EK47">
            <v>15483.848484757429</v>
          </cell>
          <cell r="EL47">
            <v>7989.2579546514025</v>
          </cell>
          <cell r="EM47">
            <v>9708.0569105254981</v>
          </cell>
          <cell r="EN47">
            <v>-7836.8620061120455</v>
          </cell>
          <cell r="EO47">
            <v>2325.8015682220575</v>
          </cell>
          <cell r="EP47">
            <v>13738.007224100336</v>
          </cell>
          <cell r="EQ47">
            <v>3183.5307522978546</v>
          </cell>
          <cell r="ER47">
            <v>55160.692583490061</v>
          </cell>
          <cell r="ES47">
            <v>52898.746886712281</v>
          </cell>
          <cell r="ET47">
            <v>100617.00932343237</v>
          </cell>
          <cell r="EU47">
            <v>88230.702553542098</v>
          </cell>
          <cell r="EV47">
            <v>65773.187875163596</v>
          </cell>
          <cell r="EW47">
            <v>12954.872561042663</v>
          </cell>
          <cell r="EX47">
            <v>5323.1998320928396</v>
          </cell>
          <cell r="EY47">
            <v>7050.7543404722674</v>
          </cell>
          <cell r="EZ47">
            <v>-10955.883263729047</v>
          </cell>
          <cell r="FA47">
            <v>-443.87419224467885</v>
          </cell>
          <cell r="FB47">
            <v>11213.072688983346</v>
          </cell>
          <cell r="FC47">
            <v>406.83242664707359</v>
          </cell>
          <cell r="FD47">
            <v>53478.761403587283</v>
          </cell>
          <cell r="FE47">
            <v>53174.152267585392</v>
          </cell>
          <cell r="FF47">
            <v>101804.92788003827</v>
          </cell>
          <cell r="FG47">
            <v>89090.915259068424</v>
          </cell>
          <cell r="FH47">
            <v>66262.931320053365</v>
          </cell>
          <cell r="FI47">
            <v>12428.470234937908</v>
          </cell>
          <cell r="FJ47">
            <v>4657.3197462058597</v>
          </cell>
          <cell r="FK47">
            <v>6393.4450918631046</v>
          </cell>
          <cell r="FL47">
            <v>-12089.330107533693</v>
          </cell>
          <cell r="FM47">
            <v>-1216.8492909562628</v>
          </cell>
          <cell r="FN47">
            <v>10690.631665394816</v>
          </cell>
          <cell r="FO47">
            <v>-373.78023063029104</v>
          </cell>
          <cell r="FP47">
            <v>53816.223409164362</v>
          </cell>
          <cell r="FQ47">
            <v>57599.739275504457</v>
          </cell>
          <cell r="FR47">
            <v>107159.83069781463</v>
          </cell>
          <cell r="FS47">
            <v>94110.195859204789</v>
          </cell>
          <cell r="FT47">
            <v>70907.523437736032</v>
          </cell>
          <cell r="FU47">
            <v>16037.420316918535</v>
          </cell>
          <cell r="FV47">
            <v>8124.374058169502</v>
          </cell>
          <cell r="FW47">
            <v>9867.6391137982137</v>
          </cell>
        </row>
        <row r="48">
          <cell r="B48" t="str">
            <v>Co 451</v>
          </cell>
          <cell r="BH48">
            <v>18173.84</v>
          </cell>
          <cell r="BI48">
            <v>-7939.3300000000163</v>
          </cell>
          <cell r="BJ48">
            <v>45223.16</v>
          </cell>
          <cell r="BK48">
            <v>33669.56</v>
          </cell>
          <cell r="BL48">
            <v>33634.43</v>
          </cell>
          <cell r="BM48">
            <v>159244.54999999999</v>
          </cell>
          <cell r="BN48">
            <v>363351.65</v>
          </cell>
          <cell r="BO48">
            <v>309866.96729999996</v>
          </cell>
          <cell r="BP48">
            <v>254946.62889999995</v>
          </cell>
          <cell r="BQ48">
            <v>20004.630688307981</v>
          </cell>
          <cell r="BR48">
            <v>47054.161739741248</v>
          </cell>
          <cell r="BS48">
            <v>-746.35944001418829</v>
          </cell>
          <cell r="BT48">
            <v>15683.702647462793</v>
          </cell>
          <cell r="BU48">
            <v>-10641.591549095421</v>
          </cell>
          <cell r="BV48">
            <v>59982.620190037938</v>
          </cell>
          <cell r="BW48">
            <v>48318.690490441513</v>
          </cell>
          <cell r="BX48">
            <v>47923.260978251783</v>
          </cell>
          <cell r="BY48">
            <v>173205.71934280227</v>
          </cell>
          <cell r="BZ48">
            <v>504115.21264155442</v>
          </cell>
          <cell r="CA48">
            <v>451829.34849626961</v>
          </cell>
          <cell r="CB48">
            <v>376927.72178850824</v>
          </cell>
          <cell r="CC48">
            <v>141326.67700479378</v>
          </cell>
          <cell r="CD48">
            <v>168518.20651242798</v>
          </cell>
          <cell r="CE48">
            <v>121642.66762694879</v>
          </cell>
          <cell r="CF48">
            <v>136043.4651236335</v>
          </cell>
          <cell r="CG48">
            <v>109501.20686950145</v>
          </cell>
          <cell r="CH48">
            <v>164779.23419517727</v>
          </cell>
          <cell r="CI48">
            <v>153003.2418847665</v>
          </cell>
          <cell r="CJ48">
            <v>152238.20235606568</v>
          </cell>
          <cell r="CK48">
            <v>277184.70843716583</v>
          </cell>
          <cell r="CL48">
            <v>479877.17635150044</v>
          </cell>
          <cell r="CM48">
            <v>427441.26292406017</v>
          </cell>
          <cell r="CN48">
            <v>371962.14312968281</v>
          </cell>
          <cell r="CO48">
            <v>136943.2262617081</v>
          </cell>
          <cell r="CP48">
            <v>164282.6686898125</v>
          </cell>
          <cell r="CQ48">
            <v>118349.08857886531</v>
          </cell>
          <cell r="CR48">
            <v>137389.49059156186</v>
          </cell>
          <cell r="CS48">
            <v>110241.93730875809</v>
          </cell>
          <cell r="CT48">
            <v>166912.27013424385</v>
          </cell>
          <cell r="CU48">
            <v>154862.32932662367</v>
          </cell>
          <cell r="CV48">
            <v>153955.1513928218</v>
          </cell>
          <cell r="CW48">
            <v>281285.28625575826</v>
          </cell>
          <cell r="CX48">
            <v>487785.46356132417</v>
          </cell>
          <cell r="CY48">
            <v>434210.88678010309</v>
          </cell>
          <cell r="CZ48">
            <v>377624.00479567662</v>
          </cell>
          <cell r="DA48">
            <v>138104.62420593685</v>
          </cell>
          <cell r="DB48">
            <v>166041.70135797601</v>
          </cell>
          <cell r="DC48">
            <v>118371.33651583781</v>
          </cell>
          <cell r="DD48">
            <v>195211.27566000272</v>
          </cell>
          <cell r="DE48">
            <v>167444.08770588331</v>
          </cell>
          <cell r="DF48">
            <v>225543.15313430526</v>
          </cell>
          <cell r="DG48">
            <v>213212.6300704545</v>
          </cell>
          <cell r="DH48">
            <v>212156.65614422492</v>
          </cell>
          <cell r="DI48">
            <v>341914.65169822593</v>
          </cell>
          <cell r="DJ48">
            <v>552291.54011297307</v>
          </cell>
          <cell r="DK48">
            <v>497555.0972118302</v>
          </cell>
          <cell r="DL48">
            <v>439838.35737559333</v>
          </cell>
          <cell r="DM48">
            <v>195734.49235232236</v>
          </cell>
          <cell r="DN48">
            <v>224282.73973003554</v>
          </cell>
          <cell r="DO48">
            <v>175695.76286422089</v>
          </cell>
          <cell r="DP48">
            <v>197610.80789577318</v>
          </cell>
          <cell r="DQ48">
            <v>169209.30966924864</v>
          </cell>
          <cell r="DR48">
            <v>228774.5458232527</v>
          </cell>
          <cell r="DS48">
            <v>216156.83549188953</v>
          </cell>
          <cell r="DT48">
            <v>214945.18263776193</v>
          </cell>
          <cell r="DU48">
            <v>347175.98868959071</v>
          </cell>
          <cell r="DV48">
            <v>561499.06629678688</v>
          </cell>
          <cell r="DW48">
            <v>505577.26135808375</v>
          </cell>
          <cell r="DX48">
            <v>446708.10309118347</v>
          </cell>
          <cell r="DY48">
            <v>197934.24866429149</v>
          </cell>
          <cell r="DZ48">
            <v>227107.89060670644</v>
          </cell>
          <cell r="EA48">
            <v>177586.60496321088</v>
          </cell>
          <cell r="EB48">
            <v>248287.30776642574</v>
          </cell>
          <cell r="EC48">
            <v>219236.62205795399</v>
          </cell>
          <cell r="ED48">
            <v>280306.49113135278</v>
          </cell>
          <cell r="EE48">
            <v>267394.20817675395</v>
          </cell>
          <cell r="EF48">
            <v>266019.91743653174</v>
          </cell>
          <cell r="EG48">
            <v>400769.33872933348</v>
          </cell>
          <cell r="EH48">
            <v>619109.90083048702</v>
          </cell>
          <cell r="EI48">
            <v>561978.19257166784</v>
          </cell>
          <cell r="EJ48">
            <v>501933.61535841541</v>
          </cell>
          <cell r="EK48">
            <v>248403.25966812865</v>
          </cell>
          <cell r="EL48">
            <v>278215.44974065456</v>
          </cell>
          <cell r="EM48">
            <v>227742.7617402169</v>
          </cell>
          <cell r="EN48">
            <v>251660.85220677822</v>
          </cell>
          <cell r="EO48">
            <v>221945.14308126329</v>
          </cell>
          <cell r="EP48">
            <v>284559.33233219024</v>
          </cell>
          <cell r="EQ48">
            <v>271345.5220055214</v>
          </cell>
          <cell r="ER48">
            <v>269800.94108073914</v>
          </cell>
          <cell r="ES48">
            <v>407115.56880612171</v>
          </cell>
          <cell r="ET48">
            <v>629546.12187040329</v>
          </cell>
          <cell r="EU48">
            <v>571179.49389067176</v>
          </cell>
          <cell r="EV48">
            <v>509936.03952221264</v>
          </cell>
          <cell r="EW48">
            <v>251560.05777595897</v>
          </cell>
          <cell r="EX48">
            <v>282025.77403794765</v>
          </cell>
          <cell r="EY48">
            <v>230584.27760213456</v>
          </cell>
          <cell r="EZ48">
            <v>280055.71436634444</v>
          </cell>
          <cell r="FA48">
            <v>249659.59233112592</v>
          </cell>
          <cell r="FB48">
            <v>313858.45717158826</v>
          </cell>
          <cell r="FC48">
            <v>300335.7711282323</v>
          </cell>
          <cell r="FD48">
            <v>298613.24413186964</v>
          </cell>
          <cell r="FE48">
            <v>438540.51658179361</v>
          </cell>
          <cell r="FF48">
            <v>665134.30642269878</v>
          </cell>
          <cell r="FG48">
            <v>605507.53039596323</v>
          </cell>
          <cell r="FH48">
            <v>543041.75022246561</v>
          </cell>
          <cell r="FI48">
            <v>279729.90925254871</v>
          </cell>
          <cell r="FJ48">
            <v>310863.88493125082</v>
          </cell>
          <cell r="FK48">
            <v>258434.92698825343</v>
          </cell>
          <cell r="FL48">
            <v>282689.31984731089</v>
          </cell>
          <cell r="FM48">
            <v>251596.34114202953</v>
          </cell>
          <cell r="FN48">
            <v>317421.52342756814</v>
          </cell>
          <cell r="FO48">
            <v>303582.51104037761</v>
          </cell>
          <cell r="FP48">
            <v>301674.03335735854</v>
          </cell>
          <cell r="FQ48">
            <v>444262.33359678765</v>
          </cell>
          <cell r="FR48">
            <v>675093.90524797328</v>
          </cell>
          <cell r="FS48">
            <v>614181.38416196301</v>
          </cell>
          <cell r="FT48">
            <v>550468.37319187354</v>
          </cell>
          <cell r="FU48">
            <v>282128.60797126702</v>
          </cell>
          <cell r="FV48">
            <v>313946.35878096288</v>
          </cell>
          <cell r="FW48">
            <v>260511.50290829904</v>
          </cell>
        </row>
        <row r="49">
          <cell r="B49" t="str">
            <v>Co 356</v>
          </cell>
          <cell r="BH49">
            <v>96014.13</v>
          </cell>
          <cell r="BI49">
            <v>59953.61</v>
          </cell>
          <cell r="BJ49">
            <v>132474.16</v>
          </cell>
          <cell r="BK49">
            <v>123032.25</v>
          </cell>
          <cell r="BL49">
            <v>167166.65</v>
          </cell>
          <cell r="BM49">
            <v>90475.15</v>
          </cell>
          <cell r="BN49">
            <v>82550.509999999995</v>
          </cell>
          <cell r="BO49">
            <v>126028.52000000002</v>
          </cell>
          <cell r="BP49">
            <v>47738.199999999953</v>
          </cell>
          <cell r="BQ49">
            <v>59993.76654267963</v>
          </cell>
          <cell r="BR49">
            <v>68322.482859642623</v>
          </cell>
          <cell r="BS49">
            <v>81169.463393127895</v>
          </cell>
          <cell r="BT49">
            <v>92976.566942328209</v>
          </cell>
          <cell r="BU49">
            <v>57176.365735464846</v>
          </cell>
          <cell r="BV49">
            <v>131147.62668857424</v>
          </cell>
          <cell r="BW49">
            <v>121845.68275502374</v>
          </cell>
          <cell r="BX49">
            <v>75225.44049589755</v>
          </cell>
          <cell r="BY49">
            <v>88795.669771274203</v>
          </cell>
          <cell r="BZ49">
            <v>80919.86817088339</v>
          </cell>
          <cell r="CA49">
            <v>126768.99754604482</v>
          </cell>
          <cell r="CB49">
            <v>48731.509267778922</v>
          </cell>
          <cell r="CC49">
            <v>58553.231299694977</v>
          </cell>
          <cell r="CD49">
            <v>67002.791253956966</v>
          </cell>
          <cell r="CE49">
            <v>81557.34098814</v>
          </cell>
          <cell r="CF49">
            <v>88816.034693026566</v>
          </cell>
          <cell r="CG49">
            <v>53287.794132942217</v>
          </cell>
          <cell r="CH49">
            <v>125423.38520360598</v>
          </cell>
          <cell r="CI49">
            <v>116269.0405947605</v>
          </cell>
          <cell r="CJ49">
            <v>68874.780514725164</v>
          </cell>
          <cell r="CK49">
            <v>82717.943065433967</v>
          </cell>
          <cell r="CL49">
            <v>121188.81193122215</v>
          </cell>
          <cell r="CM49">
            <v>166472.71980477948</v>
          </cell>
          <cell r="CN49">
            <v>88702.688279835391</v>
          </cell>
          <cell r="CO49">
            <v>98756.481681986712</v>
          </cell>
          <cell r="CP49">
            <v>107334.1111996393</v>
          </cell>
          <cell r="CQ49">
            <v>123622.02889110619</v>
          </cell>
          <cell r="CR49">
            <v>135801.28641050245</v>
          </cell>
          <cell r="CS49">
            <v>99656.096250214614</v>
          </cell>
          <cell r="CT49">
            <v>173159.80950940703</v>
          </cell>
          <cell r="CU49">
            <v>163873.15553100879</v>
          </cell>
          <cell r="CV49">
            <v>115265.39987175458</v>
          </cell>
          <cell r="CW49">
            <v>129479.22603260947</v>
          </cell>
          <cell r="CX49">
            <v>121444.89494297589</v>
          </cell>
          <cell r="CY49">
            <v>167356.61560135879</v>
          </cell>
          <cell r="CZ49">
            <v>88123.214149223058</v>
          </cell>
          <cell r="DA49">
            <v>98457.873609061469</v>
          </cell>
          <cell r="DB49">
            <v>107251.65784496913</v>
          </cell>
          <cell r="DC49">
            <v>121979.918224664</v>
          </cell>
          <cell r="DD49">
            <v>136375.73734599195</v>
          </cell>
          <cell r="DE49">
            <v>99603.808264230087</v>
          </cell>
          <cell r="DF49">
            <v>174500.72079777357</v>
          </cell>
          <cell r="DG49">
            <v>165080.62911999132</v>
          </cell>
          <cell r="DH49">
            <v>115227.34614571731</v>
          </cell>
          <cell r="DI49">
            <v>129822.10128536561</v>
          </cell>
          <cell r="DJ49">
            <v>194669.2096694241</v>
          </cell>
          <cell r="DK49">
            <v>241217.86512749479</v>
          </cell>
          <cell r="DL49">
            <v>160495.07983616571</v>
          </cell>
          <cell r="DM49">
            <v>171118.59597622382</v>
          </cell>
          <cell r="DN49">
            <v>180133.7869044244</v>
          </cell>
          <cell r="DO49">
            <v>195126.32867725843</v>
          </cell>
          <cell r="DP49">
            <v>209925.71777427604</v>
          </cell>
          <cell r="DQ49">
            <v>172517.21466553278</v>
          </cell>
          <cell r="DR49">
            <v>248833.11558324093</v>
          </cell>
          <cell r="DS49">
            <v>239278.42380414836</v>
          </cell>
          <cell r="DT49">
            <v>188146.28291022524</v>
          </cell>
          <cell r="DU49">
            <v>203132.61007241849</v>
          </cell>
          <cell r="DV49">
            <v>196271.63847617892</v>
          </cell>
          <cell r="DW49">
            <v>243466.82300725247</v>
          </cell>
          <cell r="DX49">
            <v>161227.16082115041</v>
          </cell>
          <cell r="DY49">
            <v>172147.79242023343</v>
          </cell>
          <cell r="DZ49">
            <v>181390.10463758302</v>
          </cell>
          <cell r="EA49">
            <v>196651.75972714121</v>
          </cell>
          <cell r="EB49">
            <v>211860.89460312884</v>
          </cell>
          <cell r="EC49">
            <v>173806.42666239588</v>
          </cell>
          <cell r="ED49">
            <v>251567.11552006082</v>
          </cell>
          <cell r="EE49">
            <v>241877.03330434789</v>
          </cell>
          <cell r="EF49">
            <v>189431.73397593686</v>
          </cell>
          <cell r="EG49">
            <v>204820.25712911022</v>
          </cell>
          <cell r="EH49">
            <v>256174.81342350188</v>
          </cell>
          <cell r="EI49">
            <v>304025.25454747467</v>
          </cell>
          <cell r="EJ49">
            <v>220241.28599060327</v>
          </cell>
          <cell r="EK49">
            <v>231468.12472484898</v>
          </cell>
          <cell r="EL49">
            <v>240943.43629007912</v>
          </cell>
          <cell r="EM49">
            <v>256478.08935233799</v>
          </cell>
          <cell r="EN49">
            <v>272104.42795218667</v>
          </cell>
          <cell r="EO49">
            <v>233393.96873169098</v>
          </cell>
          <cell r="EP49">
            <v>312625.86007145455</v>
          </cell>
          <cell r="EQ49">
            <v>302799.05016701925</v>
          </cell>
          <cell r="ER49">
            <v>249006.02616987974</v>
          </cell>
          <cell r="ES49">
            <v>264807.8606139351</v>
          </cell>
          <cell r="ET49">
            <v>258876.52723166227</v>
          </cell>
          <cell r="EU49">
            <v>307391.50157357182</v>
          </cell>
          <cell r="EV49">
            <v>222035.33659822639</v>
          </cell>
          <cell r="EW49">
            <v>233576.48722009495</v>
          </cell>
          <cell r="EX49">
            <v>243291.04483019211</v>
          </cell>
          <cell r="EY49">
            <v>259103.21909322136</v>
          </cell>
          <cell r="EZ49">
            <v>275153.68283977517</v>
          </cell>
          <cell r="FA49">
            <v>235777.26096290167</v>
          </cell>
          <cell r="FB49">
            <v>316507.48380094633</v>
          </cell>
          <cell r="FC49">
            <v>306542.88255383039</v>
          </cell>
          <cell r="FD49">
            <v>251366.06140083968</v>
          </cell>
          <cell r="FE49">
            <v>267592.70084688009</v>
          </cell>
          <cell r="FF49">
            <v>264063.57519785326</v>
          </cell>
          <cell r="FG49">
            <v>313251.91488587722</v>
          </cell>
          <cell r="FH49">
            <v>226295.30200319522</v>
          </cell>
          <cell r="FI49">
            <v>238160.02029350519</v>
          </cell>
          <cell r="FJ49">
            <v>248119.98270400672</v>
          </cell>
          <cell r="FK49">
            <v>264214.18442185759</v>
          </cell>
          <cell r="FL49">
            <v>280696.43410430115</v>
          </cell>
          <cell r="FM49">
            <v>240643.91031087475</v>
          </cell>
          <cell r="FN49">
            <v>322899.37013920397</v>
          </cell>
          <cell r="FO49">
            <v>312796.32395794749</v>
          </cell>
          <cell r="FP49">
            <v>256198.71643452119</v>
          </cell>
          <cell r="FQ49">
            <v>272861.99212739535</v>
          </cell>
          <cell r="FR49">
            <v>266808.41086420103</v>
          </cell>
          <cell r="FS49">
            <v>316679.327418553</v>
          </cell>
          <cell r="FT49">
            <v>228093.30309087853</v>
          </cell>
          <cell r="FU49">
            <v>240290.63522399403</v>
          </cell>
          <cell r="FV49">
            <v>250502.37267176938</v>
          </cell>
          <cell r="FW49">
            <v>266883.78391951078</v>
          </cell>
        </row>
        <row r="50">
          <cell r="B50" t="str">
            <v>Co 357</v>
          </cell>
          <cell r="BH50">
            <v>70129.990000000005</v>
          </cell>
          <cell r="BI50">
            <v>150301.22</v>
          </cell>
          <cell r="BJ50">
            <v>197343.58</v>
          </cell>
          <cell r="BK50">
            <v>208683.95</v>
          </cell>
          <cell r="BL50">
            <v>274434.43</v>
          </cell>
          <cell r="BM50">
            <v>284979.65000000002</v>
          </cell>
          <cell r="BN50">
            <v>214104.46</v>
          </cell>
          <cell r="BO50">
            <v>180766.16440000001</v>
          </cell>
          <cell r="BP50">
            <v>163312.70800000001</v>
          </cell>
          <cell r="BQ50">
            <v>183681.00913320098</v>
          </cell>
          <cell r="BR50">
            <v>170872.26533138222</v>
          </cell>
          <cell r="BS50">
            <v>144146.55036376041</v>
          </cell>
          <cell r="BT50">
            <v>67688.302888167935</v>
          </cell>
          <cell r="BU50">
            <v>147239.3867425138</v>
          </cell>
          <cell r="BV50">
            <v>194847.38196709822</v>
          </cell>
          <cell r="BW50">
            <v>205954.08100115028</v>
          </cell>
          <cell r="BX50">
            <v>170884.82525121729</v>
          </cell>
          <cell r="BY50">
            <v>282051.24389666243</v>
          </cell>
          <cell r="BZ50">
            <v>210880.42982717464</v>
          </cell>
          <cell r="CA50">
            <v>181435.81681268086</v>
          </cell>
          <cell r="CB50">
            <v>163967.46124124716</v>
          </cell>
          <cell r="CC50">
            <v>180724.38108289771</v>
          </cell>
          <cell r="CD50">
            <v>168019.56951791921</v>
          </cell>
          <cell r="CE50">
            <v>143567.8330698788</v>
          </cell>
          <cell r="CF50">
            <v>61724.870509336673</v>
          </cell>
          <cell r="CG50">
            <v>140641.09874869653</v>
          </cell>
          <cell r="CH50">
            <v>188950.53988567067</v>
          </cell>
          <cell r="CI50">
            <v>199707.06436815124</v>
          </cell>
          <cell r="CJ50">
            <v>163898.73863189472</v>
          </cell>
          <cell r="CK50">
            <v>275637.34930480178</v>
          </cell>
          <cell r="CL50">
            <v>204142.63472196081</v>
          </cell>
          <cell r="CM50">
            <v>176525.86898364438</v>
          </cell>
          <cell r="CN50">
            <v>159050.95171130405</v>
          </cell>
          <cell r="CO50">
            <v>175589.43462857275</v>
          </cell>
          <cell r="CP50">
            <v>162995.89688682809</v>
          </cell>
          <cell r="CQ50">
            <v>162865.33034475864</v>
          </cell>
          <cell r="CR50">
            <v>84983.009697917267</v>
          </cell>
          <cell r="CS50">
            <v>165259.80430764428</v>
          </cell>
          <cell r="CT50">
            <v>213071.6215735196</v>
          </cell>
          <cell r="CU50">
            <v>223961.43810810469</v>
          </cell>
          <cell r="CV50">
            <v>187149.63856463647</v>
          </cell>
          <cell r="CW50">
            <v>301343.61439567921</v>
          </cell>
          <cell r="CX50">
            <v>228315.99011886661</v>
          </cell>
          <cell r="CY50">
            <v>200113.60710430099</v>
          </cell>
          <cell r="CZ50">
            <v>182287.19132663726</v>
          </cell>
          <cell r="DA50">
            <v>199082.09777959477</v>
          </cell>
          <cell r="DB50">
            <v>186275.06037719751</v>
          </cell>
          <cell r="DC50">
            <v>161238.56364964612</v>
          </cell>
          <cell r="DD50">
            <v>84471.936354171776</v>
          </cell>
          <cell r="DE50">
            <v>166130.20333135786</v>
          </cell>
          <cell r="DF50">
            <v>215090.46837078084</v>
          </cell>
          <cell r="DG50">
            <v>226113.52427162748</v>
          </cell>
          <cell r="DH50">
            <v>188269.5337558231</v>
          </cell>
          <cell r="DI50">
            <v>304974.64930086641</v>
          </cell>
          <cell r="DJ50">
            <v>230380.12243351346</v>
          </cell>
          <cell r="DK50">
            <v>201586.01590779523</v>
          </cell>
          <cell r="DL50">
            <v>183401.02564178727</v>
          </cell>
          <cell r="DM50">
            <v>200454.69348639925</v>
          </cell>
          <cell r="DN50">
            <v>187431.19853751146</v>
          </cell>
          <cell r="DO50">
            <v>192249.95320616569</v>
          </cell>
          <cell r="DP50">
            <v>114251.50131685263</v>
          </cell>
          <cell r="DQ50">
            <v>197311.94772436738</v>
          </cell>
          <cell r="DR50">
            <v>247449.63011429255</v>
          </cell>
          <cell r="DS50">
            <v>258605.97435933221</v>
          </cell>
          <cell r="DT50">
            <v>219700.30700484413</v>
          </cell>
          <cell r="DU50">
            <v>338973.70085937652</v>
          </cell>
          <cell r="DV50">
            <v>262777.77014025324</v>
          </cell>
          <cell r="DW50">
            <v>233385.29395352231</v>
          </cell>
          <cell r="DX50">
            <v>214834.44151200846</v>
          </cell>
          <cell r="DY50">
            <v>232150.21982207015</v>
          </cell>
          <cell r="DZ50">
            <v>218907.02397628728</v>
          </cell>
          <cell r="EA50">
            <v>193454.31184252925</v>
          </cell>
          <cell r="EB50">
            <v>114202.44633623873</v>
          </cell>
          <cell r="EC50">
            <v>198686.29445565224</v>
          </cell>
          <cell r="ED50">
            <v>250030.46869699756</v>
          </cell>
          <cell r="EE50">
            <v>261320.45988931801</v>
          </cell>
          <cell r="EF50">
            <v>221322.88498712488</v>
          </cell>
          <cell r="EG50">
            <v>343222.54599282186</v>
          </cell>
          <cell r="EH50">
            <v>265390.03764856438</v>
          </cell>
          <cell r="EI50">
            <v>235392.50629656063</v>
          </cell>
          <cell r="EJ50">
            <v>216468.83728198946</v>
          </cell>
          <cell r="EK50">
            <v>234048.84231280361</v>
          </cell>
          <cell r="EL50">
            <v>220583.13940407327</v>
          </cell>
          <cell r="EM50">
            <v>197114.8137418729</v>
          </cell>
          <cell r="EN50">
            <v>115025.80050964557</v>
          </cell>
          <cell r="EO50">
            <v>202516.30472208845</v>
          </cell>
          <cell r="EP50">
            <v>255097.40205002541</v>
          </cell>
          <cell r="EQ50">
            <v>266520.70962162176</v>
          </cell>
          <cell r="ER50">
            <v>225399.70338160667</v>
          </cell>
          <cell r="ES50">
            <v>349985.82035513665</v>
          </cell>
          <cell r="ET50">
            <v>270480.43972220505</v>
          </cell>
          <cell r="EU50">
            <v>239871.21274756317</v>
          </cell>
          <cell r="EV50">
            <v>220566.70282529879</v>
          </cell>
          <cell r="EW50">
            <v>238414.47927610599</v>
          </cell>
          <cell r="EX50">
            <v>224722.78097917623</v>
          </cell>
          <cell r="EY50">
            <v>198303.37115590568</v>
          </cell>
          <cell r="EZ50">
            <v>114870.02580148308</v>
          </cell>
          <cell r="FA50">
            <v>203873.5050341984</v>
          </cell>
          <cell r="FB50">
            <v>257722.99977096368</v>
          </cell>
          <cell r="FC50">
            <v>269279.46206925676</v>
          </cell>
          <cell r="FD50">
            <v>227002.9444066069</v>
          </cell>
          <cell r="FE50">
            <v>354336.55116720707</v>
          </cell>
          <cell r="FF50">
            <v>273121.28693093697</v>
          </cell>
          <cell r="FG50">
            <v>241893.8430071777</v>
          </cell>
          <cell r="FH50">
            <v>222200.91531562258</v>
          </cell>
          <cell r="FI50">
            <v>240318.63274349947</v>
          </cell>
          <cell r="FJ50">
            <v>226397.99513494372</v>
          </cell>
          <cell r="FK50">
            <v>199443.96530198609</v>
          </cell>
          <cell r="FL50">
            <v>114642.7097043393</v>
          </cell>
          <cell r="FM50">
            <v>205182.43212331476</v>
          </cell>
          <cell r="FN50">
            <v>260331.4878142091</v>
          </cell>
          <cell r="FO50">
            <v>272021.28825200256</v>
          </cell>
          <cell r="FP50">
            <v>228556.06064393179</v>
          </cell>
          <cell r="FQ50">
            <v>358699.62042314612</v>
          </cell>
          <cell r="FR50">
            <v>275736.98551478691</v>
          </cell>
          <cell r="FS50">
            <v>243883.63594801002</v>
          </cell>
          <cell r="FT50">
            <v>223794.67305023444</v>
          </cell>
          <cell r="FU50">
            <v>242185.86067500315</v>
          </cell>
          <cell r="FV50">
            <v>228032.08470237145</v>
          </cell>
          <cell r="FW50">
            <v>200533.16718938097</v>
          </cell>
        </row>
        <row r="51">
          <cell r="B51" t="str">
            <v>Co 332</v>
          </cell>
          <cell r="BH51">
            <v>33743.06</v>
          </cell>
          <cell r="BI51">
            <v>34456.949999999997</v>
          </cell>
          <cell r="BJ51">
            <v>31690.04</v>
          </cell>
          <cell r="BK51">
            <v>27874.45</v>
          </cell>
          <cell r="BL51">
            <v>27776.69</v>
          </cell>
          <cell r="BM51">
            <v>28963.07</v>
          </cell>
          <cell r="BN51">
            <v>31092.07</v>
          </cell>
          <cell r="BO51">
            <v>31069.417199999996</v>
          </cell>
          <cell r="BP51">
            <v>31520.878299999997</v>
          </cell>
          <cell r="BQ51">
            <v>29269.96710897125</v>
          </cell>
          <cell r="BR51">
            <v>29216.096423577736</v>
          </cell>
          <cell r="BS51">
            <v>28628.321609946244</v>
          </cell>
          <cell r="BT51">
            <v>33596.684636258753</v>
          </cell>
          <cell r="BU51">
            <v>34274.24892953776</v>
          </cell>
          <cell r="BV51">
            <v>31442.829278267505</v>
          </cell>
          <cell r="BW51">
            <v>27512.662558767595</v>
          </cell>
          <cell r="BX51">
            <v>27412.112566636886</v>
          </cell>
          <cell r="BY51">
            <v>28633.975728223115</v>
          </cell>
          <cell r="BZ51">
            <v>30826.73835001704</v>
          </cell>
          <cell r="CA51">
            <v>30931.40234983039</v>
          </cell>
          <cell r="CB51">
            <v>31317.310847195607</v>
          </cell>
          <cell r="CC51">
            <v>29067.216383133149</v>
          </cell>
          <cell r="CD51">
            <v>29011.617397728718</v>
          </cell>
          <cell r="CE51">
            <v>28436.914939843406</v>
          </cell>
          <cell r="CF51">
            <v>33400.584995354489</v>
          </cell>
          <cell r="CG51">
            <v>34040.847962201267</v>
          </cell>
          <cell r="CH51">
            <v>31143.343206848185</v>
          </cell>
          <cell r="CI51">
            <v>27095.277341263391</v>
          </cell>
          <cell r="CJ51">
            <v>26991.457244152749</v>
          </cell>
          <cell r="CK51">
            <v>28249.9822629152</v>
          </cell>
          <cell r="CL51">
            <v>30508.774884010803</v>
          </cell>
          <cell r="CM51">
            <v>30694.517549158394</v>
          </cell>
          <cell r="CN51">
            <v>31013.145121031957</v>
          </cell>
          <cell r="CO51">
            <v>28808.719555191972</v>
          </cell>
          <cell r="CP51">
            <v>28751.464442333836</v>
          </cell>
          <cell r="CQ51">
            <v>28190.517870289696</v>
          </cell>
          <cell r="CR51">
            <v>34000.153030118367</v>
          </cell>
          <cell r="CS51">
            <v>34640.417702577288</v>
          </cell>
          <cell r="CT51">
            <v>31661.944238960066</v>
          </cell>
          <cell r="CU51">
            <v>27492.678885695197</v>
          </cell>
          <cell r="CV51">
            <v>27385.749789709495</v>
          </cell>
          <cell r="CW51">
            <v>28682.035805978332</v>
          </cell>
          <cell r="CX51">
            <v>31008.348224197114</v>
          </cell>
          <cell r="CY51">
            <v>31224.035475322562</v>
          </cell>
          <cell r="CZ51">
            <v>31526.440716371508</v>
          </cell>
          <cell r="DA51">
            <v>29293.792655478355</v>
          </cell>
          <cell r="DB51">
            <v>29234.829720180096</v>
          </cell>
          <cell r="DC51">
            <v>28625.151950636435</v>
          </cell>
          <cell r="DD51">
            <v>34609.715806499495</v>
          </cell>
          <cell r="DE51">
            <v>35249.597959775536</v>
          </cell>
          <cell r="DF51">
            <v>32188.101395257567</v>
          </cell>
          <cell r="DG51">
            <v>27893.520138080443</v>
          </cell>
          <cell r="DH51">
            <v>27783.388959115597</v>
          </cell>
          <cell r="DI51">
            <v>29118.798251477932</v>
          </cell>
          <cell r="DJ51">
            <v>31514.905084936552</v>
          </cell>
          <cell r="DK51">
            <v>31762.269594433561</v>
          </cell>
          <cell r="DL51">
            <v>32046.431609962674</v>
          </cell>
          <cell r="DM51">
            <v>29785.953703786319</v>
          </cell>
          <cell r="DN51">
            <v>29725.233739844589</v>
          </cell>
          <cell r="DO51">
            <v>29097.27686841357</v>
          </cell>
          <cell r="DP51">
            <v>35229.188410755865</v>
          </cell>
          <cell r="DQ51">
            <v>35868.285830437249</v>
          </cell>
          <cell r="DR51">
            <v>32721.625914562392</v>
          </cell>
          <cell r="DS51">
            <v>28298.211627650351</v>
          </cell>
          <cell r="DT51">
            <v>28184.782161453011</v>
          </cell>
          <cell r="DU51">
            <v>29560.022854062896</v>
          </cell>
          <cell r="DV51">
            <v>32028.239903912887</v>
          </cell>
          <cell r="DW51">
            <v>32308.799029087193</v>
          </cell>
          <cell r="DX51">
            <v>32574.144546084786</v>
          </cell>
          <cell r="DY51">
            <v>30284.798583612916</v>
          </cell>
          <cell r="DZ51">
            <v>30222.734089936217</v>
          </cell>
          <cell r="EA51">
            <v>29575.949561973895</v>
          </cell>
          <cell r="EB51">
            <v>35859.167131395356</v>
          </cell>
          <cell r="EC51">
            <v>36497.054511172952</v>
          </cell>
          <cell r="ED51">
            <v>33262.352083615689</v>
          </cell>
          <cell r="EE51">
            <v>28706.457741692342</v>
          </cell>
          <cell r="EF51">
            <v>28589.630133024257</v>
          </cell>
          <cell r="EG51">
            <v>30006.132927796854</v>
          </cell>
          <cell r="EH51">
            <v>32548.17313419496</v>
          </cell>
          <cell r="EI51">
            <v>32863.71364382888</v>
          </cell>
          <cell r="EJ51">
            <v>33109.13074548525</v>
          </cell>
          <cell r="EK51">
            <v>30791.336810763478</v>
          </cell>
          <cell r="EL51">
            <v>30726.940195471368</v>
          </cell>
          <cell r="EM51">
            <v>30061.213976179577</v>
          </cell>
          <cell r="EN51">
            <v>36499.561590526042</v>
          </cell>
          <cell r="EO51">
            <v>37135.795893381466</v>
          </cell>
          <cell r="EP51">
            <v>33810.770668900645</v>
          </cell>
          <cell r="EQ51">
            <v>29117.981149782343</v>
          </cell>
          <cell r="ER51">
            <v>28997.862992293391</v>
          </cell>
          <cell r="ES51">
            <v>30456.865697627109</v>
          </cell>
          <cell r="ET51">
            <v>33075.172077112074</v>
          </cell>
          <cell r="EU51">
            <v>33426.66356677255</v>
          </cell>
          <cell r="EV51">
            <v>33651.438379857056</v>
          </cell>
          <cell r="EW51">
            <v>31305.144710730765</v>
          </cell>
          <cell r="EX51">
            <v>31238.827707973018</v>
          </cell>
          <cell r="EY51">
            <v>30552.675371367353</v>
          </cell>
          <cell r="EZ51">
            <v>37150.514244980332</v>
          </cell>
          <cell r="FA51">
            <v>37784.629876679886</v>
          </cell>
          <cell r="FB51">
            <v>34366.706750360732</v>
          </cell>
          <cell r="FC51">
            <v>29533.137237061292</v>
          </cell>
          <cell r="FD51">
            <v>29409.408637129403</v>
          </cell>
          <cell r="FE51">
            <v>30912.187237845152</v>
          </cell>
          <cell r="FF51">
            <v>33609.046871993974</v>
          </cell>
          <cell r="FG51">
            <v>33998.635142983912</v>
          </cell>
          <cell r="FH51">
            <v>34200.683784356384</v>
          </cell>
          <cell r="FI51">
            <v>31826.281987895687</v>
          </cell>
          <cell r="FJ51">
            <v>31757.984995752937</v>
          </cell>
          <cell r="FK51">
            <v>31051.257388438244</v>
          </cell>
          <cell r="FL51">
            <v>37811.969482307184</v>
          </cell>
          <cell r="FM51">
            <v>38443.677263042198</v>
          </cell>
          <cell r="FN51">
            <v>34930.205371019532</v>
          </cell>
          <cell r="FO51">
            <v>29951.634780694862</v>
          </cell>
          <cell r="FP51">
            <v>29823.988721484464</v>
          </cell>
          <cell r="FQ51">
            <v>31372.052229932415</v>
          </cell>
          <cell r="FR51">
            <v>34149.823079545538</v>
          </cell>
          <cell r="FS51">
            <v>34579.261236015445</v>
          </cell>
          <cell r="FT51">
            <v>34757.773289292229</v>
          </cell>
          <cell r="FU51">
            <v>32354.807474166955</v>
          </cell>
          <cell r="FV51">
            <v>32284.469830438225</v>
          </cell>
          <cell r="FW51">
            <v>31556.552201632585</v>
          </cell>
        </row>
        <row r="52">
          <cell r="B52" t="str">
            <v>Co 286</v>
          </cell>
          <cell r="BH52">
            <v>-2170.4699999999998</v>
          </cell>
          <cell r="BI52">
            <v>15976.9</v>
          </cell>
          <cell r="BJ52">
            <v>-1581.14</v>
          </cell>
          <cell r="BK52">
            <v>13731.81</v>
          </cell>
          <cell r="BL52">
            <v>20591.560000000001</v>
          </cell>
          <cell r="BM52">
            <v>-17461.16</v>
          </cell>
          <cell r="BN52">
            <v>7962.76</v>
          </cell>
          <cell r="BO52">
            <v>9649.099299999998</v>
          </cell>
          <cell r="BP52">
            <v>4504.1767</v>
          </cell>
          <cell r="BQ52">
            <v>5740.2281785425366</v>
          </cell>
          <cell r="BR52">
            <v>4063.8452386732388</v>
          </cell>
          <cell r="BS52">
            <v>7567.7006010578843</v>
          </cell>
          <cell r="BT52">
            <v>-1543.5158896744178</v>
          </cell>
          <cell r="BU52">
            <v>16776.073773203516</v>
          </cell>
          <cell r="BV52">
            <v>-935.4472220078751</v>
          </cell>
          <cell r="BW52">
            <v>14589.150551017552</v>
          </cell>
          <cell r="BX52">
            <v>21304.549625418807</v>
          </cell>
          <cell r="BY52">
            <v>-16729.399989943446</v>
          </cell>
          <cell r="BZ52">
            <v>8735.3416422443806</v>
          </cell>
          <cell r="CA52">
            <v>10703.381388978072</v>
          </cell>
          <cell r="CB52">
            <v>13215.809736296964</v>
          </cell>
          <cell r="CC52">
            <v>14330.025871139169</v>
          </cell>
          <cell r="CD52">
            <v>12617.024026448664</v>
          </cell>
          <cell r="CE52">
            <v>14142.606279991374</v>
          </cell>
          <cell r="CF52">
            <v>4400.8583172766521</v>
          </cell>
          <cell r="CG52">
            <v>22898.422957612725</v>
          </cell>
          <cell r="CH52">
            <v>5028.6798148277667</v>
          </cell>
          <cell r="CI52">
            <v>20771.62951348368</v>
          </cell>
          <cell r="CJ52">
            <v>27338.706587666551</v>
          </cell>
          <cell r="CK52">
            <v>-10677.571342203963</v>
          </cell>
          <cell r="CL52">
            <v>14831.446774390533</v>
          </cell>
          <cell r="CM52">
            <v>16814.851519382817</v>
          </cell>
          <cell r="CN52">
            <v>12261.968308463875</v>
          </cell>
          <cell r="CO52">
            <v>13501.482991273489</v>
          </cell>
          <cell r="CP52">
            <v>11751.148038530886</v>
          </cell>
          <cell r="CQ52">
            <v>13459.677489508231</v>
          </cell>
          <cell r="CR52">
            <v>4128.141967174859</v>
          </cell>
          <cell r="CS52">
            <v>23056.438702765958</v>
          </cell>
          <cell r="CT52">
            <v>4775.0756328493444</v>
          </cell>
          <cell r="CU52">
            <v>20907.863110825536</v>
          </cell>
          <cell r="CV52">
            <v>27555.607949357174</v>
          </cell>
          <cell r="CW52">
            <v>-11214.918352154647</v>
          </cell>
          <cell r="CX52">
            <v>14819.161440645355</v>
          </cell>
          <cell r="CY52">
            <v>16839.650519144703</v>
          </cell>
          <cell r="CZ52">
            <v>12165.069512108734</v>
          </cell>
          <cell r="DA52">
            <v>13472.903101989825</v>
          </cell>
          <cell r="DB52">
            <v>11674.759320795729</v>
          </cell>
          <cell r="DC52">
            <v>13252.490914507187</v>
          </cell>
          <cell r="DD52">
            <v>3839.2660993090467</v>
          </cell>
          <cell r="DE52">
            <v>23208.990504873884</v>
          </cell>
          <cell r="DF52">
            <v>9194.0178365383326</v>
          </cell>
          <cell r="DG52">
            <v>25726.688078076706</v>
          </cell>
          <cell r="DH52">
            <v>32454.707921883339</v>
          </cell>
          <cell r="DI52">
            <v>-7084.9652998547172</v>
          </cell>
          <cell r="DJ52">
            <v>19485.606686703428</v>
          </cell>
          <cell r="DK52">
            <v>21544.514385840168</v>
          </cell>
          <cell r="DL52">
            <v>16744.882074593654</v>
          </cell>
          <cell r="DM52">
            <v>18122.689037403172</v>
          </cell>
          <cell r="DN52">
            <v>16275.888114785987</v>
          </cell>
          <cell r="DO52">
            <v>17890.804191443192</v>
          </cell>
          <cell r="DP52">
            <v>8221.7054371486302</v>
          </cell>
          <cell r="DQ52">
            <v>28043.574795493525</v>
          </cell>
          <cell r="DR52">
            <v>8996.4489343949972</v>
          </cell>
          <cell r="DS52">
            <v>25939.310725102601</v>
          </cell>
          <cell r="DT52">
            <v>32747.880930298707</v>
          </cell>
          <cell r="DU52">
            <v>-7576.1437181002366</v>
          </cell>
          <cell r="DV52">
            <v>19541.659220293477</v>
          </cell>
          <cell r="DW52">
            <v>21640.301254593345</v>
          </cell>
          <cell r="DX52">
            <v>16712.165856323176</v>
          </cell>
          <cell r="DY52">
            <v>18163.181656252844</v>
          </cell>
          <cell r="DZ52">
            <v>16265.378252477389</v>
          </cell>
          <cell r="EA52">
            <v>17918.855927686149</v>
          </cell>
          <cell r="EB52">
            <v>7986.3635338296444</v>
          </cell>
          <cell r="EC52">
            <v>28271.355427866052</v>
          </cell>
          <cell r="ED52">
            <v>13634.067671814912</v>
          </cell>
          <cell r="EE52">
            <v>30997.717489295486</v>
          </cell>
          <cell r="EF52">
            <v>37886.823791223709</v>
          </cell>
          <cell r="EG52">
            <v>-3237.0422985391851</v>
          </cell>
          <cell r="EH52">
            <v>24439.859274686343</v>
          </cell>
          <cell r="EI52">
            <v>26578.905533999226</v>
          </cell>
          <cell r="EJ52">
            <v>21518.719703808405</v>
          </cell>
          <cell r="EK52">
            <v>23045.792381858308</v>
          </cell>
          <cell r="EL52">
            <v>21096.493687989489</v>
          </cell>
          <cell r="EM52">
            <v>22788.531137221958</v>
          </cell>
          <cell r="EN52">
            <v>12584.899580516962</v>
          </cell>
          <cell r="EO52">
            <v>33344.282670247245</v>
          </cell>
          <cell r="EP52">
            <v>13502.749970029829</v>
          </cell>
          <cell r="EQ52">
            <v>31298.055351973821</v>
          </cell>
          <cell r="ER52">
            <v>38267.636575242257</v>
          </cell>
          <cell r="ES52">
            <v>-3671.6598096460366</v>
          </cell>
          <cell r="ET52">
            <v>24575.587452141634</v>
          </cell>
          <cell r="EU52">
            <v>26756.411614775854</v>
          </cell>
          <cell r="EV52">
            <v>21560.527892582111</v>
          </cell>
          <cell r="EW52">
            <v>23167.014839302574</v>
          </cell>
          <cell r="EX52">
            <v>21163.869776844942</v>
          </cell>
          <cell r="EY52">
            <v>22895.894437852621</v>
          </cell>
          <cell r="EZ52">
            <v>12413.349686076574</v>
          </cell>
          <cell r="FA52">
            <v>33658.671474947754</v>
          </cell>
          <cell r="FB52">
            <v>16690.348636886134</v>
          </cell>
          <cell r="FC52">
            <v>34928.674360610763</v>
          </cell>
          <cell r="FD52">
            <v>41978.626886103732</v>
          </cell>
          <cell r="FE52">
            <v>-792.62059870249504</v>
          </cell>
          <cell r="FF52">
            <v>28037.10469607095</v>
          </cell>
          <cell r="FG52">
            <v>30261.30452415641</v>
          </cell>
          <cell r="FH52">
            <v>24553.250072541625</v>
          </cell>
          <cell r="FI52">
            <v>26241.288241468745</v>
          </cell>
          <cell r="FJ52">
            <v>24183.665835463595</v>
          </cell>
          <cell r="FK52">
            <v>26329.387018399673</v>
          </cell>
          <cell r="FL52">
            <v>15559.111041931705</v>
          </cell>
          <cell r="FM52">
            <v>37302.406427965863</v>
          </cell>
          <cell r="FN52">
            <v>16629.741990336326</v>
          </cell>
          <cell r="FO52">
            <v>35322.155884228458</v>
          </cell>
          <cell r="FP52">
            <v>42452.507935475922</v>
          </cell>
          <cell r="FQ52">
            <v>-1166.9164688762467</v>
          </cell>
          <cell r="FR52">
            <v>28257.469488596056</v>
          </cell>
          <cell r="FS52">
            <v>30526.022790978277</v>
          </cell>
          <cell r="FT52">
            <v>24663.477834294128</v>
          </cell>
          <cell r="FU52">
            <v>26436.666521283121</v>
          </cell>
          <cell r="FV52">
            <v>24322.576976413431</v>
          </cell>
          <cell r="FW52">
            <v>26521.468830556856</v>
          </cell>
        </row>
        <row r="53">
          <cell r="B53" t="str">
            <v>Co 287</v>
          </cell>
          <cell r="BH53">
            <v>5417.21</v>
          </cell>
          <cell r="BI53">
            <v>5854.44</v>
          </cell>
          <cell r="BJ53">
            <v>5468.2</v>
          </cell>
          <cell r="BK53">
            <v>10116.57</v>
          </cell>
          <cell r="BL53">
            <v>-525.63999999999942</v>
          </cell>
          <cell r="BM53">
            <v>28687.25</v>
          </cell>
          <cell r="BN53">
            <v>16535.7</v>
          </cell>
          <cell r="BO53">
            <v>8312.1549000000014</v>
          </cell>
          <cell r="BP53">
            <v>4099.1591999999873</v>
          </cell>
          <cell r="BQ53">
            <v>5929.827432046477</v>
          </cell>
          <cell r="BR53">
            <v>3486.7869658246054</v>
          </cell>
          <cell r="BS53">
            <v>-1015.237759710617</v>
          </cell>
          <cell r="BT53">
            <v>6697.9949910492542</v>
          </cell>
          <cell r="BU53">
            <v>7104.6282556339102</v>
          </cell>
          <cell r="BV53">
            <v>6717.4214117290467</v>
          </cell>
          <cell r="BW53">
            <v>11546.475560221232</v>
          </cell>
          <cell r="BX53">
            <v>883.64529431166739</v>
          </cell>
          <cell r="BY53">
            <v>30011.458864708111</v>
          </cell>
          <cell r="BZ53">
            <v>17978.948819917627</v>
          </cell>
          <cell r="CA53">
            <v>9826.9269198054317</v>
          </cell>
          <cell r="CB53">
            <v>9996.5373327248963</v>
          </cell>
          <cell r="CC53">
            <v>11486.42413931487</v>
          </cell>
          <cell r="CD53">
            <v>9101.654119695886</v>
          </cell>
          <cell r="CE53">
            <v>2476.8382958636066</v>
          </cell>
          <cell r="CF53">
            <v>9841.3727934048075</v>
          </cell>
          <cell r="CG53">
            <v>10216.968476250295</v>
          </cell>
          <cell r="CH53">
            <v>9829.2388900288934</v>
          </cell>
          <cell r="CI53">
            <v>14844.627898042483</v>
          </cell>
          <cell r="CJ53">
            <v>4161.0286149487474</v>
          </cell>
          <cell r="CK53">
            <v>33198.969134156752</v>
          </cell>
          <cell r="CL53">
            <v>21292.12787012272</v>
          </cell>
          <cell r="CM53">
            <v>12770.579602174366</v>
          </cell>
          <cell r="CN53">
            <v>8854.534633054318</v>
          </cell>
          <cell r="CO53">
            <v>10396.993425568282</v>
          </cell>
          <cell r="CP53">
            <v>8072.7487542655581</v>
          </cell>
          <cell r="CQ53">
            <v>1479.9628592353329</v>
          </cell>
          <cell r="CR53">
            <v>9720.524286775435</v>
          </cell>
          <cell r="CS53">
            <v>10092.988352282333</v>
          </cell>
          <cell r="CT53">
            <v>9697.3389831492168</v>
          </cell>
          <cell r="CU53">
            <v>14877.357031231422</v>
          </cell>
          <cell r="CV53">
            <v>3972.9735772565691</v>
          </cell>
          <cell r="CW53">
            <v>33560.507890649533</v>
          </cell>
          <cell r="CX53">
            <v>21458.688016755539</v>
          </cell>
          <cell r="CY53">
            <v>12627.409974656643</v>
          </cell>
          <cell r="CZ53">
            <v>8616.0797369778593</v>
          </cell>
          <cell r="DA53">
            <v>10207.452669017955</v>
          </cell>
          <cell r="DB53">
            <v>7857.5224873362677</v>
          </cell>
          <cell r="DC53">
            <v>778.21678237141896</v>
          </cell>
          <cell r="DD53">
            <v>9588.3197520458962</v>
          </cell>
          <cell r="DE53">
            <v>9957.2702168032556</v>
          </cell>
          <cell r="DF53">
            <v>15930.802691460667</v>
          </cell>
          <cell r="DG53">
            <v>21280.415597797291</v>
          </cell>
          <cell r="DH53">
            <v>10150.616494691109</v>
          </cell>
          <cell r="DI53">
            <v>40298.290105618034</v>
          </cell>
          <cell r="DJ53">
            <v>27998.887559258808</v>
          </cell>
          <cell r="DK53">
            <v>18848.416781055137</v>
          </cell>
          <cell r="DL53">
            <v>14739.387496863485</v>
          </cell>
          <cell r="DM53">
            <v>16381.191223833528</v>
          </cell>
          <cell r="DN53">
            <v>14005.703458812983</v>
          </cell>
          <cell r="DO53">
            <v>6701.3125822460061</v>
          </cell>
          <cell r="DP53">
            <v>15821.749511588641</v>
          </cell>
          <cell r="DQ53">
            <v>16186.792510949948</v>
          </cell>
          <cell r="DR53">
            <v>15895.675765482527</v>
          </cell>
          <cell r="DS53">
            <v>21420.245775767406</v>
          </cell>
          <cell r="DT53">
            <v>10060.30672680544</v>
          </cell>
          <cell r="DU53">
            <v>40778.112427731292</v>
          </cell>
          <cell r="DV53">
            <v>28278.512627516568</v>
          </cell>
          <cell r="DW53">
            <v>18798.814685201163</v>
          </cell>
          <cell r="DX53">
            <v>14589.602389800741</v>
          </cell>
          <cell r="DY53">
            <v>16283.406601412142</v>
          </cell>
          <cell r="DZ53">
            <v>13882.481898149003</v>
          </cell>
          <cell r="EA53">
            <v>6345.9982777155674</v>
          </cell>
          <cell r="EB53">
            <v>15786.393417781474</v>
          </cell>
          <cell r="EC53">
            <v>16147.099859982831</v>
          </cell>
          <cell r="ED53">
            <v>23183.706631500252</v>
          </cell>
          <cell r="EE53">
            <v>28888.782571083018</v>
          </cell>
          <cell r="EF53">
            <v>17293.866718396064</v>
          </cell>
          <cell r="EG53">
            <v>48592.228821117198</v>
          </cell>
          <cell r="EH53">
            <v>35889.793046943843</v>
          </cell>
          <cell r="EI53">
            <v>26070.500047563444</v>
          </cell>
          <cell r="EJ53">
            <v>21758.558390605031</v>
          </cell>
          <cell r="EK53">
            <v>23506.001591533066</v>
          </cell>
          <cell r="EL53">
            <v>21079.783631669823</v>
          </cell>
          <cell r="EM53">
            <v>13304.425830056702</v>
          </cell>
          <cell r="EN53">
            <v>23074.453928264069</v>
          </cell>
          <cell r="EO53">
            <v>23430.396816309847</v>
          </cell>
          <cell r="EP53">
            <v>23273.408354377163</v>
          </cell>
          <cell r="EQ53">
            <v>29164.690628896227</v>
          </cell>
          <cell r="ER53">
            <v>17329.860269862551</v>
          </cell>
          <cell r="ES53">
            <v>49219.375251400947</v>
          </cell>
          <cell r="ET53">
            <v>36311.466768767103</v>
          </cell>
          <cell r="EU53">
            <v>26142.137398981635</v>
          </cell>
          <cell r="EV53">
            <v>21724.851982496752</v>
          </cell>
          <cell r="EW53">
            <v>23527.575089812919</v>
          </cell>
          <cell r="EX53">
            <v>21076.259808286028</v>
          </cell>
          <cell r="EY53">
            <v>13053.685117300687</v>
          </cell>
          <cell r="EZ53">
            <v>23163.802668739198</v>
          </cell>
          <cell r="FA53">
            <v>23514.732352829822</v>
          </cell>
          <cell r="FB53">
            <v>26687.529323036084</v>
          </cell>
          <cell r="FC53">
            <v>32770.899238550075</v>
          </cell>
          <cell r="FD53">
            <v>20691.126518683792</v>
          </cell>
          <cell r="FE53">
            <v>53182.582080547807</v>
          </cell>
          <cell r="FF53">
            <v>40066.541104404074</v>
          </cell>
          <cell r="FG53">
            <v>29536.12803292428</v>
          </cell>
          <cell r="FH53">
            <v>25010.832042488139</v>
          </cell>
          <cell r="FI53">
            <v>26870.528518948813</v>
          </cell>
          <cell r="FJ53">
            <v>24394.29973637755</v>
          </cell>
          <cell r="FK53">
            <v>16117.70511932821</v>
          </cell>
          <cell r="FL53">
            <v>26578.039378846079</v>
          </cell>
          <cell r="FM53">
            <v>26923.060554700758</v>
          </cell>
          <cell r="FN53">
            <v>26858.885592772684</v>
          </cell>
          <cell r="FO53">
            <v>33140.433738000531</v>
          </cell>
          <cell r="FP53">
            <v>20810.56153083442</v>
          </cell>
          <cell r="FQ53">
            <v>53914.902701815394</v>
          </cell>
          <cell r="FR53">
            <v>40588.079805261397</v>
          </cell>
          <cell r="FS53">
            <v>29685.608387585518</v>
          </cell>
          <cell r="FT53">
            <v>25049.528201271067</v>
          </cell>
          <cell r="FU53">
            <v>26968.001817775796</v>
          </cell>
          <cell r="FV53">
            <v>24467.07334006211</v>
          </cell>
          <cell r="FW53">
            <v>15927.720723643899</v>
          </cell>
        </row>
        <row r="54">
          <cell r="B54" t="str">
            <v>Co 288</v>
          </cell>
          <cell r="BH54">
            <v>9317.31</v>
          </cell>
          <cell r="BI54">
            <v>6570.34</v>
          </cell>
          <cell r="BJ54">
            <v>6527.94</v>
          </cell>
          <cell r="BK54">
            <v>12169.22</v>
          </cell>
          <cell r="BL54">
            <v>-2711.42</v>
          </cell>
          <cell r="BM54">
            <v>42281.87</v>
          </cell>
          <cell r="BN54">
            <v>1885.76</v>
          </cell>
          <cell r="BO54">
            <v>-3485.3549000000057</v>
          </cell>
          <cell r="BP54">
            <v>-11255.651299999998</v>
          </cell>
          <cell r="BQ54">
            <v>-17029.875283373767</v>
          </cell>
          <cell r="BR54">
            <v>-9385.3152024851079</v>
          </cell>
          <cell r="BS54">
            <v>-12633.205559759605</v>
          </cell>
          <cell r="BT54">
            <v>17861.726631919133</v>
          </cell>
          <cell r="BU54">
            <v>14914.156833352965</v>
          </cell>
          <cell r="BV54">
            <v>14786.181203900211</v>
          </cell>
          <cell r="BW54">
            <v>20618.642559505432</v>
          </cell>
          <cell r="BX54">
            <v>5360.3982453503122</v>
          </cell>
          <cell r="BY54">
            <v>50339.204503453439</v>
          </cell>
          <cell r="BZ54">
            <v>10949.601683651632</v>
          </cell>
          <cell r="CA54">
            <v>4936.9265478396264</v>
          </cell>
          <cell r="CB54">
            <v>-3161.2269834397739</v>
          </cell>
          <cell r="CC54">
            <v>-9274.2973667468905</v>
          </cell>
          <cell r="CD54">
            <v>3421.3025648075345</v>
          </cell>
          <cell r="CE54">
            <v>635.30921096423117</v>
          </cell>
          <cell r="CF54">
            <v>30663.435765990209</v>
          </cell>
          <cell r="CG54">
            <v>27510.435269016409</v>
          </cell>
          <cell r="CH54">
            <v>27295.015141397664</v>
          </cell>
          <cell r="CI54">
            <v>33325.092608709936</v>
          </cell>
          <cell r="CJ54">
            <v>17678.335458555572</v>
          </cell>
          <cell r="CK54">
            <v>62643.41287835539</v>
          </cell>
          <cell r="CL54">
            <v>24291.179939271457</v>
          </cell>
          <cell r="CM54">
            <v>3214.2109484032408</v>
          </cell>
          <cell r="CN54">
            <v>-5220.2037708645512</v>
          </cell>
          <cell r="CO54">
            <v>-11087.314710692663</v>
          </cell>
          <cell r="CP54">
            <v>1812.144129109678</v>
          </cell>
          <cell r="CQ54">
            <v>-503.73469376555295</v>
          </cell>
          <cell r="CR54">
            <v>30934.788218523856</v>
          </cell>
          <cell r="CS54">
            <v>27648.127877247331</v>
          </cell>
          <cell r="CT54">
            <v>27398.397252757211</v>
          </cell>
          <cell r="CU54">
            <v>33616.945055312077</v>
          </cell>
          <cell r="CV54">
            <v>33585.419035583356</v>
          </cell>
          <cell r="CW54">
            <v>79444.781508533139</v>
          </cell>
          <cell r="CX54">
            <v>40681.684646574766</v>
          </cell>
          <cell r="CY54">
            <v>18713.626293805515</v>
          </cell>
          <cell r="CZ54">
            <v>9995.1148755594913</v>
          </cell>
          <cell r="DA54">
            <v>4095.1291899056887</v>
          </cell>
          <cell r="DB54">
            <v>17323.109258935961</v>
          </cell>
          <cell r="DC54">
            <v>14583.385497382922</v>
          </cell>
          <cell r="DD54">
            <v>47263.606602755441</v>
          </cell>
          <cell r="DE54">
            <v>43838.494635354422</v>
          </cell>
          <cell r="DF54">
            <v>43552.626741374508</v>
          </cell>
          <cell r="DG54">
            <v>49965.449531870072</v>
          </cell>
          <cell r="DH54">
            <v>33734.815563184784</v>
          </cell>
          <cell r="DI54">
            <v>80506.68972436148</v>
          </cell>
          <cell r="DJ54">
            <v>41335.198521033657</v>
          </cell>
          <cell r="DK54">
            <v>18445.361508509763</v>
          </cell>
          <cell r="DL54">
            <v>9433.6111283002829</v>
          </cell>
          <cell r="DM54">
            <v>3502.6226115919781</v>
          </cell>
          <cell r="DN54">
            <v>17067.30254858519</v>
          </cell>
          <cell r="DO54">
            <v>14299.272508089431</v>
          </cell>
          <cell r="DP54">
            <v>47848.100909755303</v>
          </cell>
          <cell r="DQ54">
            <v>44279.595463293546</v>
          </cell>
          <cell r="DR54">
            <v>43956.406830052976</v>
          </cell>
          <cell r="DS54">
            <v>50569.473003066632</v>
          </cell>
          <cell r="DT54">
            <v>33872.610350895702</v>
          </cell>
          <cell r="DU54">
            <v>81574.837886754874</v>
          </cell>
          <cell r="DV54">
            <v>41997.795594394724</v>
          </cell>
          <cell r="DW54">
            <v>18154.206145804972</v>
          </cell>
          <cell r="DX54">
            <v>8839.7774192154757</v>
          </cell>
          <cell r="DY54">
            <v>2879.7803303642431</v>
          </cell>
          <cell r="DZ54">
            <v>21790.04150464182</v>
          </cell>
          <cell r="EA54">
            <v>18993.932402956198</v>
          </cell>
          <cell r="EB54">
            <v>53434.285554759539</v>
          </cell>
          <cell r="EC54">
            <v>49717.253827101435</v>
          </cell>
          <cell r="ED54">
            <v>49354.815162414452</v>
          </cell>
          <cell r="EE54">
            <v>56174.305629098206</v>
          </cell>
          <cell r="EF54">
            <v>38998.085867607733</v>
          </cell>
          <cell r="EG54">
            <v>87649.130113966079</v>
          </cell>
          <cell r="EH54">
            <v>47669.749033188418</v>
          </cell>
          <cell r="EI54">
            <v>22839.593458642776</v>
          </cell>
          <cell r="EJ54">
            <v>13212.754582817521</v>
          </cell>
          <cell r="EK54">
            <v>7225.890742551157</v>
          </cell>
          <cell r="EL54">
            <v>21640.857939734626</v>
          </cell>
          <cell r="EM54">
            <v>18816.910252416361</v>
          </cell>
          <cell r="EN54">
            <v>54172.084002820477</v>
          </cell>
          <cell r="EO54">
            <v>50301.254092554969</v>
          </cell>
          <cell r="EP54">
            <v>49897.788886469898</v>
          </cell>
          <cell r="EQ54">
            <v>56930.042311450161</v>
          </cell>
          <cell r="ER54">
            <v>39260.484997204221</v>
          </cell>
          <cell r="ES54">
            <v>88879.1647953832</v>
          </cell>
          <cell r="ET54">
            <v>48501.082345646588</v>
          </cell>
          <cell r="EU54">
            <v>22650.465374130814</v>
          </cell>
          <cell r="EV54">
            <v>12701.180063008884</v>
          </cell>
          <cell r="EW54">
            <v>6689.6463078119268</v>
          </cell>
          <cell r="EX54">
            <v>21473.238882159094</v>
          </cell>
          <cell r="EY54">
            <v>18621.744267970345</v>
          </cell>
          <cell r="EZ54">
            <v>54915.686336461244</v>
          </cell>
          <cell r="FA54">
            <v>50885.597146922388</v>
          </cell>
          <cell r="FB54">
            <v>50439.275608782729</v>
          </cell>
          <cell r="FC54">
            <v>57690.829146877324</v>
          </cell>
          <cell r="FD54">
            <v>39513.159122154975</v>
          </cell>
          <cell r="FE54">
            <v>90118.679528377048</v>
          </cell>
          <cell r="FF54">
            <v>49346.140200120091</v>
          </cell>
          <cell r="FG54">
            <v>22439.763262850902</v>
          </cell>
          <cell r="FH54">
            <v>12157.70486269785</v>
          </cell>
          <cell r="FI54">
            <v>6123.8273655990779</v>
          </cell>
          <cell r="FJ54">
            <v>21285.802562698867</v>
          </cell>
          <cell r="FK54">
            <v>18407.068066778884</v>
          </cell>
          <cell r="FL54">
            <v>55664.714253475504</v>
          </cell>
          <cell r="FM54">
            <v>51469.711090614386</v>
          </cell>
          <cell r="FN54">
            <v>50978.621478994013</v>
          </cell>
          <cell r="FO54">
            <v>58456.450044182493</v>
          </cell>
          <cell r="FP54">
            <v>39756.067067611162</v>
          </cell>
          <cell r="FQ54">
            <v>91367.970987632376</v>
          </cell>
          <cell r="FR54">
            <v>50205.08081319851</v>
          </cell>
          <cell r="FS54">
            <v>22206.489116885808</v>
          </cell>
          <cell r="FT54">
            <v>11580.955496298455</v>
          </cell>
          <cell r="FU54">
            <v>5527.6953142608254</v>
          </cell>
          <cell r="FV54">
            <v>21078.085989398867</v>
          </cell>
          <cell r="FW54">
            <v>18172.493424941844</v>
          </cell>
        </row>
        <row r="55">
          <cell r="B55" t="str">
            <v>Co 333</v>
          </cell>
          <cell r="BH55">
            <v>90505.77</v>
          </cell>
          <cell r="BI55">
            <v>70235.63</v>
          </cell>
          <cell r="BJ55">
            <v>88039</v>
          </cell>
          <cell r="BK55">
            <v>47461.919999999998</v>
          </cell>
          <cell r="BL55">
            <v>115019.63</v>
          </cell>
          <cell r="BM55">
            <v>89479.76</v>
          </cell>
          <cell r="BN55">
            <v>140252.26999999999</v>
          </cell>
          <cell r="BO55">
            <v>130154.696</v>
          </cell>
          <cell r="BP55">
            <v>90581.981400000019</v>
          </cell>
          <cell r="BQ55">
            <v>72668.66104026034</v>
          </cell>
          <cell r="BR55">
            <v>98682.321485664404</v>
          </cell>
          <cell r="BS55">
            <v>71966.652555297362</v>
          </cell>
          <cell r="BT55">
            <v>88083.344045702121</v>
          </cell>
          <cell r="BU55">
            <v>67858.241880928836</v>
          </cell>
          <cell r="BV55">
            <v>85415.005088851642</v>
          </cell>
          <cell r="BW55">
            <v>44947.644639654842</v>
          </cell>
          <cell r="BX55">
            <v>112950.95596802174</v>
          </cell>
          <cell r="BY55">
            <v>86764.822016209975</v>
          </cell>
          <cell r="BZ55">
            <v>137671.50195607985</v>
          </cell>
          <cell r="CA55">
            <v>128810.24892028942</v>
          </cell>
          <cell r="CB55">
            <v>88776.684882906178</v>
          </cell>
          <cell r="CC55">
            <v>70152.348791999801</v>
          </cell>
          <cell r="CD55">
            <v>95622.993000954157</v>
          </cell>
          <cell r="CE55">
            <v>76188.264471527305</v>
          </cell>
          <cell r="CF55">
            <v>89872.259812932869</v>
          </cell>
          <cell r="CG55">
            <v>69695.386944585945</v>
          </cell>
          <cell r="CH55">
            <v>87000.046623054048</v>
          </cell>
          <cell r="CI55">
            <v>46647.60033618717</v>
          </cell>
          <cell r="CJ55">
            <v>115111.93363775351</v>
          </cell>
          <cell r="CK55">
            <v>88262.005087395752</v>
          </cell>
          <cell r="CL55">
            <v>139308.70196208524</v>
          </cell>
          <cell r="CM55">
            <v>130078.1059986722</v>
          </cell>
          <cell r="CN55">
            <v>89573.768957229098</v>
          </cell>
          <cell r="CO55">
            <v>71713.161626330519</v>
          </cell>
          <cell r="CP55">
            <v>96626.494841504755</v>
          </cell>
          <cell r="CQ55">
            <v>72951.860379481077</v>
          </cell>
          <cell r="CR55">
            <v>90253.489809010905</v>
          </cell>
          <cell r="CS55">
            <v>69689.688461671787</v>
          </cell>
          <cell r="CT55">
            <v>87253.941867221438</v>
          </cell>
          <cell r="CU55">
            <v>46133.956745518517</v>
          </cell>
          <cell r="CV55">
            <v>116125.60458254932</v>
          </cell>
          <cell r="CW55">
            <v>88511.062195894163</v>
          </cell>
          <cell r="CX55">
            <v>140626.81312108898</v>
          </cell>
          <cell r="CY55">
            <v>131038.96542354283</v>
          </cell>
          <cell r="CZ55">
            <v>89563.023211066582</v>
          </cell>
          <cell r="DA55">
            <v>71607.975866530411</v>
          </cell>
          <cell r="DB55">
            <v>96828.308620921714</v>
          </cell>
          <cell r="DC55">
            <v>71858.174492037622</v>
          </cell>
          <cell r="DD55">
            <v>90602.027920105698</v>
          </cell>
          <cell r="DE55">
            <v>69644.287881772267</v>
          </cell>
          <cell r="DF55">
            <v>87470.70586324358</v>
          </cell>
          <cell r="DG55">
            <v>45569.01344123474</v>
          </cell>
          <cell r="DH55">
            <v>117123.73472676368</v>
          </cell>
          <cell r="DI55">
            <v>103476.26418500283</v>
          </cell>
          <cell r="DJ55">
            <v>156683.89793661496</v>
          </cell>
          <cell r="DK55">
            <v>146729.61930338567</v>
          </cell>
          <cell r="DL55">
            <v>104257.79891779539</v>
          </cell>
          <cell r="DM55">
            <v>86213.279473697621</v>
          </cell>
          <cell r="DN55">
            <v>111741.56248705735</v>
          </cell>
          <cell r="DO55">
            <v>86470.155493933911</v>
          </cell>
          <cell r="DP55">
            <v>105670.91469138459</v>
          </cell>
          <cell r="DQ55">
            <v>84311.424503226619</v>
          </cell>
          <cell r="DR55">
            <v>102402.58115850404</v>
          </cell>
          <cell r="DS55">
            <v>59704.956914116163</v>
          </cell>
          <cell r="DT55">
            <v>132858.45630326681</v>
          </cell>
          <cell r="DU55">
            <v>103923.48117474309</v>
          </cell>
          <cell r="DV55">
            <v>158246.33374419395</v>
          </cell>
          <cell r="DW55">
            <v>147915.40541623361</v>
          </cell>
          <cell r="DX55">
            <v>104422.77506257617</v>
          </cell>
          <cell r="DY55">
            <v>86296.078632897377</v>
          </cell>
          <cell r="DZ55">
            <v>112131.54788786508</v>
          </cell>
          <cell r="EA55">
            <v>86559.245550429448</v>
          </cell>
          <cell r="EB55">
            <v>106225.28311452377</v>
          </cell>
          <cell r="EC55">
            <v>84456.9433749686</v>
          </cell>
          <cell r="ED55">
            <v>102815.39545293909</v>
          </cell>
          <cell r="EE55">
            <v>59306.981918052217</v>
          </cell>
          <cell r="EF55">
            <v>134096.47638190462</v>
          </cell>
          <cell r="EG55">
            <v>119218.60763766934</v>
          </cell>
          <cell r="EH55">
            <v>174680.48307892916</v>
          </cell>
          <cell r="EI55">
            <v>163962.52000252</v>
          </cell>
          <cell r="EJ55">
            <v>119423.51087040629</v>
          </cell>
          <cell r="EK55">
            <v>101220.93760316729</v>
          </cell>
          <cell r="EL55">
            <v>127364.55442618803</v>
          </cell>
          <cell r="EM55">
            <v>101490.48168973197</v>
          </cell>
          <cell r="EN55">
            <v>121631.7503179294</v>
          </cell>
          <cell r="EO55">
            <v>99446.522127961245</v>
          </cell>
          <cell r="EP55">
            <v>118074.97141529742</v>
          </cell>
          <cell r="EQ55">
            <v>73740.811934566445</v>
          </cell>
          <cell r="ER55">
            <v>150204.19240456002</v>
          </cell>
          <cell r="ES55">
            <v>119886.34822624657</v>
          </cell>
          <cell r="ET55">
            <v>176511.83333729501</v>
          </cell>
          <cell r="EU55">
            <v>165395.96671172173</v>
          </cell>
          <cell r="EV55">
            <v>119784.7863076216</v>
          </cell>
          <cell r="EW55">
            <v>101513.32943846518</v>
          </cell>
          <cell r="EX55">
            <v>127964.58800807345</v>
          </cell>
          <cell r="EY55">
            <v>101789.50331997147</v>
          </cell>
          <cell r="EZ55">
            <v>122415.00397287129</v>
          </cell>
          <cell r="FA55">
            <v>99805.534190163744</v>
          </cell>
          <cell r="FB55">
            <v>118706.04339998451</v>
          </cell>
          <cell r="FC55">
            <v>73530.933423596201</v>
          </cell>
          <cell r="FD55">
            <v>151707.26370017289</v>
          </cell>
          <cell r="FE55">
            <v>129893.33425520605</v>
          </cell>
          <cell r="FF55">
            <v>187707.07793086063</v>
          </cell>
          <cell r="FG55">
            <v>176182.65097329777</v>
          </cell>
          <cell r="FH55">
            <v>129471.98440014091</v>
          </cell>
          <cell r="FI55">
            <v>111139.03921271829</v>
          </cell>
          <cell r="FJ55">
            <v>137897.57196131654</v>
          </cell>
          <cell r="FK55">
            <v>111422.3478472929</v>
          </cell>
          <cell r="FL55">
            <v>132541.74566009673</v>
          </cell>
          <cell r="FM55">
            <v>109499.67582888456</v>
          </cell>
          <cell r="FN55">
            <v>128675.06289162059</v>
          </cell>
          <cell r="FO55">
            <v>82643.632495310594</v>
          </cell>
          <cell r="FP55">
            <v>162572.42085356187</v>
          </cell>
          <cell r="FQ55">
            <v>130768.22472732322</v>
          </cell>
          <cell r="FR55">
            <v>189795.71067010763</v>
          </cell>
          <cell r="FS55">
            <v>177851.67064016085</v>
          </cell>
          <cell r="FT55">
            <v>130013.82585372179</v>
          </cell>
          <cell r="FU55">
            <v>111627.4194621433</v>
          </cell>
          <cell r="FV55">
            <v>138692.67993782889</v>
          </cell>
          <cell r="FW55">
            <v>111917.63806861406</v>
          </cell>
        </row>
        <row r="56">
          <cell r="B56" t="str">
            <v>Co 315</v>
          </cell>
          <cell r="BH56">
            <v>1225.45</v>
          </cell>
          <cell r="BI56">
            <v>-2300.0500000000002</v>
          </cell>
          <cell r="BJ56">
            <v>7348.83</v>
          </cell>
          <cell r="BK56">
            <v>-3967.07</v>
          </cell>
          <cell r="BL56">
            <v>15438.22</v>
          </cell>
          <cell r="BM56">
            <v>757.21000000000276</v>
          </cell>
          <cell r="BN56">
            <v>-13436.78</v>
          </cell>
          <cell r="BO56">
            <v>7848.8064999999988</v>
          </cell>
          <cell r="BP56">
            <v>10010.996500000005</v>
          </cell>
          <cell r="BQ56">
            <v>15212.600270468418</v>
          </cell>
          <cell r="BR56">
            <v>10022.379997453274</v>
          </cell>
          <cell r="BS56">
            <v>7998.0921221062672</v>
          </cell>
          <cell r="BT56">
            <v>537.97315156775585</v>
          </cell>
          <cell r="BU56">
            <v>-2971.4892005934198</v>
          </cell>
          <cell r="BV56">
            <v>6733.272768909108</v>
          </cell>
          <cell r="BW56">
            <v>-4568.1670767614487</v>
          </cell>
          <cell r="BX56">
            <v>14716.692521569505</v>
          </cell>
          <cell r="BY56">
            <v>22.437717345161218</v>
          </cell>
          <cell r="BZ56">
            <v>-14392.269909515064</v>
          </cell>
          <cell r="CA56">
            <v>6972.8517825485324</v>
          </cell>
          <cell r="CB56">
            <v>9482.9549239321896</v>
          </cell>
          <cell r="CC56">
            <v>14560.981160498195</v>
          </cell>
          <cell r="CD56">
            <v>9302.4889068867997</v>
          </cell>
          <cell r="CE56">
            <v>7324.763585554756</v>
          </cell>
          <cell r="CF56">
            <v>2959.0185256075638</v>
          </cell>
          <cell r="CG56">
            <v>-533.67274839421952</v>
          </cell>
          <cell r="CH56">
            <v>9228.9085397028975</v>
          </cell>
          <cell r="CI56">
            <v>-2057.3762115306927</v>
          </cell>
          <cell r="CJ56">
            <v>17103.688168165172</v>
          </cell>
          <cell r="CK56">
            <v>1605.53968325592</v>
          </cell>
          <cell r="CL56">
            <v>-13036.257160698569</v>
          </cell>
          <cell r="CM56">
            <v>8180.7156190147944</v>
          </cell>
          <cell r="CN56">
            <v>11049.70477775429</v>
          </cell>
          <cell r="CO56">
            <v>16209.928896258007</v>
          </cell>
          <cell r="CP56">
            <v>10881.390475920409</v>
          </cell>
          <cell r="CQ56">
            <v>8949.7283994611134</v>
          </cell>
          <cell r="CR56">
            <v>515.19934355916484</v>
          </cell>
          <cell r="CS56">
            <v>-3041.5807531667233</v>
          </cell>
          <cell r="CT56">
            <v>6936.1112099607708</v>
          </cell>
          <cell r="CU56">
            <v>-4570.6882154362793</v>
          </cell>
          <cell r="CV56">
            <v>14931.104798716995</v>
          </cell>
          <cell r="CW56">
            <v>1277.3595956862628</v>
          </cell>
          <cell r="CX56">
            <v>-13735.23394726518</v>
          </cell>
          <cell r="CY56">
            <v>7848.7722004986135</v>
          </cell>
          <cell r="CZ56">
            <v>10898.374306149075</v>
          </cell>
          <cell r="DA56">
            <v>16190.032808369302</v>
          </cell>
          <cell r="DB56">
            <v>10730.885014531923</v>
          </cell>
          <cell r="DC56">
            <v>8586.6110854778963</v>
          </cell>
          <cell r="DD56">
            <v>157.9166824552085</v>
          </cell>
          <cell r="DE56">
            <v>-3464.061111668605</v>
          </cell>
          <cell r="DF56">
            <v>6733.6359549708941</v>
          </cell>
          <cell r="DG56">
            <v>-4997.932436149702</v>
          </cell>
          <cell r="DH56">
            <v>14850.127387207031</v>
          </cell>
          <cell r="DI56">
            <v>7051.1317838299001</v>
          </cell>
          <cell r="DJ56">
            <v>-8343.4869678758769</v>
          </cell>
          <cell r="DK56">
            <v>13749.594109101767</v>
          </cell>
          <cell r="DL56">
            <v>16987.119422910855</v>
          </cell>
          <cell r="DM56">
            <v>22413.686601202753</v>
          </cell>
          <cell r="DN56">
            <v>16820.605812876409</v>
          </cell>
          <cell r="DO56">
            <v>14600.996475920379</v>
          </cell>
          <cell r="DP56">
            <v>7074.6516176310943</v>
          </cell>
          <cell r="DQ56">
            <v>3386.3527699774349</v>
          </cell>
          <cell r="DR56">
            <v>13809.068727919206</v>
          </cell>
          <cell r="DS56">
            <v>1848.3917916413775</v>
          </cell>
          <cell r="DT56">
            <v>22048.332405351033</v>
          </cell>
          <cell r="DU56">
            <v>5570.7781561430747</v>
          </cell>
          <cell r="DV56">
            <v>-10214.454409847152</v>
          </cell>
          <cell r="DW56">
            <v>12261.987437061209</v>
          </cell>
          <cell r="DX56">
            <v>15694.998075428957</v>
          </cell>
          <cell r="DY56">
            <v>21260.044640794367</v>
          </cell>
          <cell r="DZ56">
            <v>15529.602501310881</v>
          </cell>
          <cell r="EA56">
            <v>13231.195608011345</v>
          </cell>
          <cell r="EB56">
            <v>5598.5231366629232</v>
          </cell>
          <cell r="EC56">
            <v>1842.754496491958</v>
          </cell>
          <cell r="ED56">
            <v>12495.624605014447</v>
          </cell>
          <cell r="EE56">
            <v>301.42874803972518</v>
          </cell>
          <cell r="EF56">
            <v>20858.931871260822</v>
          </cell>
          <cell r="EG56">
            <v>5279.5145634347427</v>
          </cell>
          <cell r="EH56">
            <v>-10906.629615762846</v>
          </cell>
          <cell r="EI56">
            <v>11959.142924343621</v>
          </cell>
          <cell r="EJ56">
            <v>15595.924648597102</v>
          </cell>
          <cell r="EK56">
            <v>21303.130889843625</v>
          </cell>
          <cell r="EL56">
            <v>15431.81012699844</v>
          </cell>
          <cell r="EM56">
            <v>13052.494540183419</v>
          </cell>
          <cell r="EN56">
            <v>5312.1244921330654</v>
          </cell>
          <cell r="EO56">
            <v>1487.7298451596507</v>
          </cell>
          <cell r="EP56">
            <v>12376.005001075158</v>
          </cell>
          <cell r="EQ56">
            <v>-56.214885557521484</v>
          </cell>
          <cell r="ER56">
            <v>20864.606104818631</v>
          </cell>
          <cell r="ES56">
            <v>12262.505904026511</v>
          </cell>
          <cell r="ET56">
            <v>-4335.1218742347774</v>
          </cell>
          <cell r="EU56">
            <v>18926.527964128436</v>
          </cell>
          <cell r="EV56">
            <v>22774.275891462508</v>
          </cell>
          <cell r="EW56">
            <v>28627.399534679109</v>
          </cell>
          <cell r="EX56">
            <v>22612.045656444723</v>
          </cell>
          <cell r="EY56">
            <v>20149.157405327911</v>
          </cell>
          <cell r="EZ56">
            <v>12299.976957635277</v>
          </cell>
          <cell r="FA56">
            <v>8405.7781260441625</v>
          </cell>
          <cell r="FB56">
            <v>19534.838450604613</v>
          </cell>
          <cell r="FC56">
            <v>6860.0067302369207</v>
          </cell>
          <cell r="FD56">
            <v>28149.982624349403</v>
          </cell>
          <cell r="FE56">
            <v>12154.251056178058</v>
          </cell>
          <cell r="FF56">
            <v>-4865.7267883460736</v>
          </cell>
          <cell r="FG56">
            <v>18798.166190388802</v>
          </cell>
          <cell r="FH56">
            <v>22865.730600755596</v>
          </cell>
          <cell r="FI56">
            <v>28869.058229242928</v>
          </cell>
          <cell r="FJ56">
            <v>22705.081066313549</v>
          </cell>
          <cell r="FK56">
            <v>20155.865510502539</v>
          </cell>
          <cell r="FL56">
            <v>12196.799294035343</v>
          </cell>
          <cell r="FM56">
            <v>8231.5956550975898</v>
          </cell>
          <cell r="FN56">
            <v>19606.943527804327</v>
          </cell>
          <cell r="FO56">
            <v>6684.8395794298449</v>
          </cell>
          <cell r="FP56">
            <v>28349.869945879851</v>
          </cell>
          <cell r="FQ56">
            <v>12033.477185922755</v>
          </cell>
          <cell r="FR56">
            <v>-5420.0032105593855</v>
          </cell>
          <cell r="FS56">
            <v>18652.9958224441</v>
          </cell>
          <cell r="FT56">
            <v>22949.046188907989</v>
          </cell>
          <cell r="FU56">
            <v>29105.717913119057</v>
          </cell>
          <cell r="FV56">
            <v>22789.752573553196</v>
          </cell>
          <cell r="FW56">
            <v>20151.382939019997</v>
          </cell>
        </row>
        <row r="57">
          <cell r="B57" t="str">
            <v>Co 316</v>
          </cell>
          <cell r="BH57">
            <v>22277.29</v>
          </cell>
          <cell r="BI57">
            <v>22331.43</v>
          </cell>
          <cell r="BJ57">
            <v>26145.4</v>
          </cell>
          <cell r="BK57">
            <v>24181.39</v>
          </cell>
          <cell r="BL57">
            <v>37617.360000000001</v>
          </cell>
          <cell r="BM57">
            <v>34722.370000000003</v>
          </cell>
          <cell r="BN57">
            <v>25668.09</v>
          </cell>
          <cell r="BO57">
            <v>26213.2745</v>
          </cell>
          <cell r="BP57">
            <v>28340.970199999996</v>
          </cell>
          <cell r="BQ57">
            <v>27546.218724700338</v>
          </cell>
          <cell r="BR57">
            <v>35677.897638734852</v>
          </cell>
          <cell r="BS57">
            <v>20345.832919191998</v>
          </cell>
          <cell r="BT57">
            <v>21535.703390676965</v>
          </cell>
          <cell r="BU57">
            <v>21547.992232468838</v>
          </cell>
          <cell r="BV57">
            <v>25443.985512983214</v>
          </cell>
          <cell r="BW57">
            <v>23521.435338402734</v>
          </cell>
          <cell r="BX57">
            <v>36858.384129044745</v>
          </cell>
          <cell r="BY57">
            <v>34220.046896164829</v>
          </cell>
          <cell r="BZ57">
            <v>24919.374635411077</v>
          </cell>
          <cell r="CA57">
            <v>26131.084068269163</v>
          </cell>
          <cell r="CB57">
            <v>28232.931355293498</v>
          </cell>
          <cell r="CC57">
            <v>26736.968946770459</v>
          </cell>
          <cell r="CD57">
            <v>34988.524555541342</v>
          </cell>
          <cell r="CE57">
            <v>20033.285670794998</v>
          </cell>
          <cell r="CF57">
            <v>23975.114293053484</v>
          </cell>
          <cell r="CG57">
            <v>23945.073525017542</v>
          </cell>
          <cell r="CH57">
            <v>27926.343293509533</v>
          </cell>
          <cell r="CI57">
            <v>26047.820585404319</v>
          </cell>
          <cell r="CJ57">
            <v>39283.540412451133</v>
          </cell>
          <cell r="CK57">
            <v>32497.249630379956</v>
          </cell>
          <cell r="CL57">
            <v>22943.80339084498</v>
          </cell>
          <cell r="CM57">
            <v>24143.812674675704</v>
          </cell>
          <cell r="CN57">
            <v>26220.680674610565</v>
          </cell>
          <cell r="CO57">
            <v>24638.745745408363</v>
          </cell>
          <cell r="CP57">
            <v>33014.614485111677</v>
          </cell>
          <cell r="CQ57">
            <v>18441.600595765987</v>
          </cell>
          <cell r="CR57">
            <v>18591.152046880336</v>
          </cell>
          <cell r="CS57">
            <v>18545.998025880806</v>
          </cell>
          <cell r="CT57">
            <v>22636.198193766562</v>
          </cell>
          <cell r="CU57">
            <v>20735.154705584668</v>
          </cell>
          <cell r="CV57">
            <v>34200.865034220667</v>
          </cell>
          <cell r="CW57">
            <v>32714.241996716693</v>
          </cell>
          <cell r="CX57">
            <v>22882.631361679742</v>
          </cell>
          <cell r="CY57">
            <v>24082.897238348625</v>
          </cell>
          <cell r="CZ57">
            <v>26192.775348943134</v>
          </cell>
          <cell r="DA57">
            <v>24549.712198364665</v>
          </cell>
          <cell r="DB57">
            <v>33135.812776914034</v>
          </cell>
          <cell r="DC57">
            <v>17826.836437096637</v>
          </cell>
          <cell r="DD57">
            <v>18420.760501623961</v>
          </cell>
          <cell r="DE57">
            <v>18359.755456510415</v>
          </cell>
          <cell r="DF57">
            <v>22561.932998901306</v>
          </cell>
          <cell r="DG57">
            <v>20638.368824122525</v>
          </cell>
          <cell r="DH57">
            <v>34337.62285058626</v>
          </cell>
          <cell r="DI57">
            <v>41466.588180370098</v>
          </cell>
          <cell r="DJ57">
            <v>31348.892924206208</v>
          </cell>
          <cell r="DK57">
            <v>32550.003610852677</v>
          </cell>
          <cell r="DL57">
            <v>34693.779665514761</v>
          </cell>
          <cell r="DM57">
            <v>32987.474623324968</v>
          </cell>
          <cell r="DN57">
            <v>41789.320153500412</v>
          </cell>
          <cell r="DO57">
            <v>26159.400479702177</v>
          </cell>
          <cell r="DP57">
            <v>26774.689425259916</v>
          </cell>
          <cell r="DQ57">
            <v>26697.0770460735</v>
          </cell>
          <cell r="DR57">
            <v>31014.378843280487</v>
          </cell>
          <cell r="DS57">
            <v>29068.51713305842</v>
          </cell>
          <cell r="DT57">
            <v>43004.9189492398</v>
          </cell>
          <cell r="DU57">
            <v>41838.630988715333</v>
          </cell>
          <cell r="DV57">
            <v>31426.45058855127</v>
          </cell>
          <cell r="DW57">
            <v>32628.985937323632</v>
          </cell>
          <cell r="DX57">
            <v>34806.090773392178</v>
          </cell>
          <cell r="DY57">
            <v>33034.839786727942</v>
          </cell>
          <cell r="DZ57">
            <v>42058.047630402209</v>
          </cell>
          <cell r="EA57">
            <v>26100.838656628475</v>
          </cell>
          <cell r="EB57">
            <v>26736.979150497042</v>
          </cell>
          <cell r="EC57">
            <v>26641.945521101385</v>
          </cell>
          <cell r="ED57">
            <v>31077.829850569775</v>
          </cell>
          <cell r="EE57">
            <v>29109.269021583343</v>
          </cell>
          <cell r="EF57">
            <v>43286.444170260227</v>
          </cell>
          <cell r="EG57">
            <v>49257.804940894974</v>
          </cell>
          <cell r="EH57">
            <v>38537.707999941296</v>
          </cell>
          <cell r="EI57">
            <v>39986.309538748501</v>
          </cell>
          <cell r="EJ57">
            <v>42197.62397682725</v>
          </cell>
          <cell r="EK57">
            <v>40358.281630479585</v>
          </cell>
          <cell r="EL57">
            <v>49608.623204657255</v>
          </cell>
          <cell r="EM57">
            <v>33317.572798564528</v>
          </cell>
          <cell r="EN57">
            <v>33974.039886102953</v>
          </cell>
          <cell r="EO57">
            <v>33860.774668766186</v>
          </cell>
          <cell r="EP57">
            <v>38418.127298108993</v>
          </cell>
          <cell r="EQ57">
            <v>36427.329245466302</v>
          </cell>
          <cell r="ER57">
            <v>50848.947146957769</v>
          </cell>
          <cell r="ES57">
            <v>49830.279938174368</v>
          </cell>
          <cell r="ET57">
            <v>38797.986051014625</v>
          </cell>
          <cell r="EU57">
            <v>40256.177169805189</v>
          </cell>
          <cell r="EV57">
            <v>42502.101593418112</v>
          </cell>
          <cell r="EW57">
            <v>40592.778867619752</v>
          </cell>
          <cell r="EX57">
            <v>50076.228940803354</v>
          </cell>
          <cell r="EY57">
            <v>33443.739022049893</v>
          </cell>
          <cell r="EZ57">
            <v>34120.221825396213</v>
          </cell>
          <cell r="FA57">
            <v>33987.869378987212</v>
          </cell>
          <cell r="FB57">
            <v>38670.539316314927</v>
          </cell>
          <cell r="FC57">
            <v>36657.132105567653</v>
          </cell>
          <cell r="FD57">
            <v>51326.925678215237</v>
          </cell>
          <cell r="FE57">
            <v>49064.815213458824</v>
          </cell>
          <cell r="FF57">
            <v>37711.337092515445</v>
          </cell>
          <cell r="FG57">
            <v>39179.423669618423</v>
          </cell>
          <cell r="FH57">
            <v>41460.382342359248</v>
          </cell>
          <cell r="FI57">
            <v>39479.076475704831</v>
          </cell>
          <cell r="FJ57">
            <v>49201.712125050974</v>
          </cell>
          <cell r="FK57">
            <v>32220.049020497463</v>
          </cell>
          <cell r="FL57">
            <v>32916.495787675776</v>
          </cell>
          <cell r="FM57">
            <v>32764.153858668928</v>
          </cell>
          <cell r="FN57">
            <v>37575.240775112856</v>
          </cell>
          <cell r="FO57">
            <v>35539.740896935691</v>
          </cell>
          <cell r="FP57">
            <v>50461.44817464213</v>
          </cell>
          <cell r="FQ57">
            <v>49537.410602369026</v>
          </cell>
          <cell r="FR57">
            <v>37852.91160588996</v>
          </cell>
          <cell r="FS57">
            <v>39331.846179461296</v>
          </cell>
          <cell r="FT57">
            <v>41648.623207508157</v>
          </cell>
          <cell r="FU57">
            <v>39592.061100573548</v>
          </cell>
          <cell r="FV57">
            <v>49560.135142556952</v>
          </cell>
          <cell r="FW57">
            <v>32222.729591785064</v>
          </cell>
        </row>
        <row r="58">
          <cell r="B58" t="str">
            <v>Co 317</v>
          </cell>
          <cell r="BH58">
            <v>35872.92</v>
          </cell>
          <cell r="BI58">
            <v>23193.360000000001</v>
          </cell>
          <cell r="BJ58">
            <v>31537.98</v>
          </cell>
          <cell r="BK58">
            <v>40841.07</v>
          </cell>
          <cell r="BL58">
            <v>50654.15</v>
          </cell>
          <cell r="BM58">
            <v>36511.97</v>
          </cell>
          <cell r="BN58">
            <v>32929.99</v>
          </cell>
          <cell r="BO58">
            <v>46302.656000000017</v>
          </cell>
          <cell r="BP58">
            <v>27968.229999999996</v>
          </cell>
          <cell r="BQ58">
            <v>34649.720318332227</v>
          </cell>
          <cell r="BR58">
            <v>34337.142052166775</v>
          </cell>
          <cell r="BS58">
            <v>33255.899536935525</v>
          </cell>
          <cell r="BT58">
            <v>34547.459732116942</v>
          </cell>
          <cell r="BU58">
            <v>21617.10392608415</v>
          </cell>
          <cell r="BV58">
            <v>37235.586729577073</v>
          </cell>
          <cell r="BW58">
            <v>47302.167960706429</v>
          </cell>
          <cell r="BX58">
            <v>56794.423658506639</v>
          </cell>
          <cell r="BY58">
            <v>42643.124706212751</v>
          </cell>
          <cell r="BZ58">
            <v>38931.248698673604</v>
          </cell>
          <cell r="CA58">
            <v>53362.909049693888</v>
          </cell>
          <cell r="CB58">
            <v>40839.895882297656</v>
          </cell>
          <cell r="CC58">
            <v>46682.628048603641</v>
          </cell>
          <cell r="CD58">
            <v>46321.881843231473</v>
          </cell>
          <cell r="CE58">
            <v>45709.906102870285</v>
          </cell>
          <cell r="CF58">
            <v>45616.631033435609</v>
          </cell>
          <cell r="CG58">
            <v>32429.128893335088</v>
          </cell>
          <cell r="CH58">
            <v>40128.734956841305</v>
          </cell>
          <cell r="CI58">
            <v>50982.656828060062</v>
          </cell>
          <cell r="CJ58">
            <v>60145.618088765041</v>
          </cell>
          <cell r="CK58">
            <v>45986.110002598158</v>
          </cell>
          <cell r="CL58">
            <v>42141.844481850494</v>
          </cell>
          <cell r="CM58">
            <v>56670.947620181498</v>
          </cell>
          <cell r="CN58">
            <v>38469.510152366696</v>
          </cell>
          <cell r="CO58">
            <v>44352.906249359541</v>
          </cell>
          <cell r="CP58">
            <v>43944.086302305455</v>
          </cell>
          <cell r="CQ58">
            <v>43806.027277792906</v>
          </cell>
          <cell r="CR58">
            <v>45719.946022179531</v>
          </cell>
          <cell r="CS58">
            <v>32180.439532418182</v>
          </cell>
          <cell r="CT58">
            <v>39955.439615969241</v>
          </cell>
          <cell r="CU58">
            <v>51296.786903002445</v>
          </cell>
          <cell r="CV58">
            <v>60529.997048106525</v>
          </cell>
          <cell r="CW58">
            <v>46084.513713316352</v>
          </cell>
          <cell r="CX58">
            <v>42117.845059678191</v>
          </cell>
          <cell r="CY58">
            <v>56943.421595453605</v>
          </cell>
          <cell r="CZ58">
            <v>60481.936104897657</v>
          </cell>
          <cell r="DA58">
            <v>66496.803919057653</v>
          </cell>
          <cell r="DB58">
            <v>66063.353939364722</v>
          </cell>
          <cell r="DC58">
            <v>65267.261004838976</v>
          </cell>
          <cell r="DD58">
            <v>67911.422946641585</v>
          </cell>
          <cell r="DE58">
            <v>54010.223955999332</v>
          </cell>
          <cell r="DF58">
            <v>61859.98237748837</v>
          </cell>
          <cell r="DG58">
            <v>73706.383177448559</v>
          </cell>
          <cell r="DH58">
            <v>83008.078485537233</v>
          </cell>
          <cell r="DI58">
            <v>68270.829201726534</v>
          </cell>
          <cell r="DJ58">
            <v>64177.946656853761</v>
          </cell>
          <cell r="DK58">
            <v>79307.811341518624</v>
          </cell>
          <cell r="DL58">
            <v>60788.232806634187</v>
          </cell>
          <cell r="DM58">
            <v>66937.610257719876</v>
          </cell>
          <cell r="DN58">
            <v>66478.584342955655</v>
          </cell>
          <cell r="DO58">
            <v>65622.030823354697</v>
          </cell>
          <cell r="DP58">
            <v>68399.643343573422</v>
          </cell>
          <cell r="DQ58">
            <v>54127.026949112347</v>
          </cell>
          <cell r="DR58">
            <v>62050.146927859314</v>
          </cell>
          <cell r="DS58">
            <v>74420.499811158254</v>
          </cell>
          <cell r="DT58">
            <v>83788.103990387986</v>
          </cell>
          <cell r="DU58">
            <v>68753.357602759279</v>
          </cell>
          <cell r="DV58">
            <v>64530.116927673953</v>
          </cell>
          <cell r="DW58">
            <v>79972.481219829977</v>
          </cell>
          <cell r="DX58">
            <v>68365.513112485103</v>
          </cell>
          <cell r="DY58">
            <v>74652.522971360348</v>
          </cell>
          <cell r="DZ58">
            <v>74166.874808334585</v>
          </cell>
          <cell r="EA58">
            <v>73247.312872708004</v>
          </cell>
          <cell r="EB58">
            <v>76155.3619950336</v>
          </cell>
          <cell r="EC58">
            <v>61500.82800551453</v>
          </cell>
          <cell r="ED58">
            <v>69505.824680340549</v>
          </cell>
          <cell r="EE58">
            <v>82419.002263183778</v>
          </cell>
          <cell r="EF58">
            <v>91850.66823037334</v>
          </cell>
          <cell r="EG58">
            <v>76511.950607976338</v>
          </cell>
          <cell r="EH58">
            <v>72154.724189094064</v>
          </cell>
          <cell r="EI58">
            <v>87917.025452591261</v>
          </cell>
          <cell r="EJ58">
            <v>68853.578728280918</v>
          </cell>
          <cell r="EK58">
            <v>75281.012319189846</v>
          </cell>
          <cell r="EL58">
            <v>74768.115721225811</v>
          </cell>
          <cell r="EM58">
            <v>73782.885321303693</v>
          </cell>
          <cell r="EN58">
            <v>76831.227736878558</v>
          </cell>
          <cell r="EO58">
            <v>61784.264684996378</v>
          </cell>
          <cell r="EP58">
            <v>69860.974481489029</v>
          </cell>
          <cell r="EQ58">
            <v>83336.674063402752</v>
          </cell>
          <cell r="ER58">
            <v>92829.741130642782</v>
          </cell>
          <cell r="ES58">
            <v>77181.10680712582</v>
          </cell>
          <cell r="ET58">
            <v>72685.509909615779</v>
          </cell>
          <cell r="EU58">
            <v>88776.762487688189</v>
          </cell>
          <cell r="EV58">
            <v>69327.538045267604</v>
          </cell>
          <cell r="EW58">
            <v>75899.521165083541</v>
          </cell>
          <cell r="EX58">
            <v>75357.862024447502</v>
          </cell>
          <cell r="EY58">
            <v>74303.803609387454</v>
          </cell>
          <cell r="EZ58">
            <v>77496.560066735663</v>
          </cell>
          <cell r="FA58">
            <v>62046.337651151276</v>
          </cell>
          <cell r="FB58">
            <v>70193.549322081191</v>
          </cell>
          <cell r="FC58">
            <v>84252.135535565438</v>
          </cell>
          <cell r="FD58">
            <v>93804.039005911181</v>
          </cell>
          <cell r="FE58">
            <v>77839.214830621349</v>
          </cell>
          <cell r="FF58">
            <v>73200.926018548227</v>
          </cell>
          <cell r="FG58">
            <v>89629.155329243775</v>
          </cell>
          <cell r="FH58">
            <v>69786.808502732267</v>
          </cell>
          <cell r="FI58">
            <v>76506.186236521753</v>
          </cell>
          <cell r="FJ58">
            <v>75934.596698949928</v>
          </cell>
          <cell r="FK58">
            <v>74809.743489590255</v>
          </cell>
          <cell r="FL58">
            <v>78150.202279342251</v>
          </cell>
          <cell r="FM58">
            <v>62285.564365351049</v>
          </cell>
          <cell r="FN58">
            <v>70502.138672614921</v>
          </cell>
          <cell r="FO58">
            <v>85164.717252549919</v>
          </cell>
          <cell r="FP58">
            <v>94772.480714072124</v>
          </cell>
          <cell r="FQ58">
            <v>78485.202480514286</v>
          </cell>
          <cell r="FR58">
            <v>73699.812255336074</v>
          </cell>
          <cell r="FS58">
            <v>90473.688142555227</v>
          </cell>
          <cell r="FT58">
            <v>70230.597005000745</v>
          </cell>
          <cell r="FU58">
            <v>77100.463472020143</v>
          </cell>
          <cell r="FV58">
            <v>76497.748605761328</v>
          </cell>
          <cell r="FW58">
            <v>75298.784108241933</v>
          </cell>
        </row>
        <row r="59">
          <cell r="B59" t="str">
            <v>Co 385</v>
          </cell>
          <cell r="BH59">
            <v>138673.70000000001</v>
          </cell>
          <cell r="BI59">
            <v>151348.24</v>
          </cell>
          <cell r="BJ59">
            <v>224352.35</v>
          </cell>
          <cell r="BK59">
            <v>265269.32</v>
          </cell>
          <cell r="BL59">
            <v>277245.57</v>
          </cell>
          <cell r="BM59">
            <v>350720.94</v>
          </cell>
          <cell r="BN59">
            <v>374849.7</v>
          </cell>
          <cell r="BO59">
            <v>283963.10599999997</v>
          </cell>
          <cell r="BP59">
            <v>290475.46419999993</v>
          </cell>
          <cell r="BQ59">
            <v>256090.58119137437</v>
          </cell>
          <cell r="BR59">
            <v>222147.27396968578</v>
          </cell>
          <cell r="BS59">
            <v>197922.8863478243</v>
          </cell>
          <cell r="BT59">
            <v>148299.12503816307</v>
          </cell>
          <cell r="BU59">
            <v>161296.49462035173</v>
          </cell>
          <cell r="BV59">
            <v>233952.08381458611</v>
          </cell>
          <cell r="BW59">
            <v>275173.46405480744</v>
          </cell>
          <cell r="BX59">
            <v>286251.54313387687</v>
          </cell>
          <cell r="BY59">
            <v>359849.16373046039</v>
          </cell>
          <cell r="BZ59">
            <v>380055.32396788261</v>
          </cell>
          <cell r="CA59">
            <v>291620.25506256847</v>
          </cell>
          <cell r="CB59">
            <v>298129.5384570196</v>
          </cell>
          <cell r="CC59">
            <v>260979.94972719089</v>
          </cell>
          <cell r="CD59">
            <v>227080.20366283707</v>
          </cell>
          <cell r="CE59">
            <v>204681.57721243953</v>
          </cell>
          <cell r="CF59">
            <v>150487.59324997256</v>
          </cell>
          <cell r="CG59">
            <v>163820.81720267571</v>
          </cell>
          <cell r="CH59">
            <v>236121.39305956176</v>
          </cell>
          <cell r="CI59">
            <v>277659.76998723263</v>
          </cell>
          <cell r="CJ59">
            <v>287816.01603672368</v>
          </cell>
          <cell r="CK59">
            <v>361542.92639331543</v>
          </cell>
          <cell r="CL59">
            <v>382527.18165954936</v>
          </cell>
          <cell r="CM59">
            <v>293600.54068574484</v>
          </cell>
          <cell r="CN59">
            <v>300113.74074149737</v>
          </cell>
          <cell r="CO59">
            <v>262863.80550131568</v>
          </cell>
          <cell r="CP59">
            <v>229012.28249572517</v>
          </cell>
          <cell r="CQ59">
            <v>208468.71452608099</v>
          </cell>
          <cell r="CR59">
            <v>158792.1541250599</v>
          </cell>
          <cell r="CS59">
            <v>172507.44417199286</v>
          </cell>
          <cell r="CT59">
            <v>246132.1595742816</v>
          </cell>
          <cell r="CU59">
            <v>288610.24238914286</v>
          </cell>
          <cell r="CV59">
            <v>298653.25425608316</v>
          </cell>
          <cell r="CW59">
            <v>373899.42173885962</v>
          </cell>
          <cell r="CX59">
            <v>395439.46655232529</v>
          </cell>
          <cell r="CY59">
            <v>304481.38676933001</v>
          </cell>
          <cell r="CZ59">
            <v>311126.89735943463</v>
          </cell>
          <cell r="DA59">
            <v>273097.62369712366</v>
          </cell>
          <cell r="DB59">
            <v>238585.76496555583</v>
          </cell>
          <cell r="DC59">
            <v>215780.86610143512</v>
          </cell>
          <cell r="DD59">
            <v>167086.26171570359</v>
          </cell>
          <cell r="DE59">
            <v>181194.71934413171</v>
          </cell>
          <cell r="DF59">
            <v>256166.583000763</v>
          </cell>
          <cell r="DG59">
            <v>299606.42786019365</v>
          </cell>
          <cell r="DH59">
            <v>309524.65588176122</v>
          </cell>
          <cell r="DI59">
            <v>386321.36275274714</v>
          </cell>
          <cell r="DJ59">
            <v>408816.50778373139</v>
          </cell>
          <cell r="DK59">
            <v>315784.18417990627</v>
          </cell>
          <cell r="DL59">
            <v>322563.70530949568</v>
          </cell>
          <cell r="DM59">
            <v>283738.93871108495</v>
          </cell>
          <cell r="DN59">
            <v>248554.64293094384</v>
          </cell>
          <cell r="DO59">
            <v>225303.99588947697</v>
          </cell>
          <cell r="DP59">
            <v>175748.60490313344</v>
          </cell>
          <cell r="DQ59">
            <v>190261.69715635671</v>
          </cell>
          <cell r="DR59">
            <v>266603.65105077496</v>
          </cell>
          <cell r="DS59">
            <v>311028.01977869647</v>
          </cell>
          <cell r="DT59">
            <v>320808.75799852202</v>
          </cell>
          <cell r="DU59">
            <v>399188.75571658218</v>
          </cell>
          <cell r="DV59">
            <v>422672.32584509195</v>
          </cell>
          <cell r="DW59">
            <v>327521.1990232477</v>
          </cell>
          <cell r="DX59">
            <v>334438.38982735598</v>
          </cell>
          <cell r="DY59">
            <v>294800.66897701833</v>
          </cell>
          <cell r="DZ59">
            <v>258929.95628202896</v>
          </cell>
          <cell r="EA59">
            <v>235225.92996892557</v>
          </cell>
          <cell r="EB59">
            <v>184790.75671387618</v>
          </cell>
          <cell r="EC59">
            <v>199720.38196645823</v>
          </cell>
          <cell r="ED59">
            <v>277455.97745842597</v>
          </cell>
          <cell r="EE59">
            <v>322887.64675858378</v>
          </cell>
          <cell r="EF59">
            <v>332518.47224549938</v>
          </cell>
          <cell r="EG59">
            <v>412514.64909220056</v>
          </cell>
          <cell r="EH59">
            <v>437024.28779270197</v>
          </cell>
          <cell r="EI59">
            <v>339709.07213273807</v>
          </cell>
          <cell r="EJ59">
            <v>346766.22172771499</v>
          </cell>
          <cell r="EK59">
            <v>306298.35261173209</v>
          </cell>
          <cell r="EL59">
            <v>269728.89891061303</v>
          </cell>
          <cell r="EM59">
            <v>245562.19783984928</v>
          </cell>
          <cell r="EN59">
            <v>194228.12570900479</v>
          </cell>
          <cell r="EO59">
            <v>209586.23015363712</v>
          </cell>
          <cell r="EP59">
            <v>288739.30925175099</v>
          </cell>
          <cell r="EQ59">
            <v>335202.36664850835</v>
          </cell>
          <cell r="ER59">
            <v>344669.65080918162</v>
          </cell>
          <cell r="ES59">
            <v>426315.78554771794</v>
          </cell>
          <cell r="ET59">
            <v>451890.10774706898</v>
          </cell>
          <cell r="EU59">
            <v>352364.28533535555</v>
          </cell>
          <cell r="EV59">
            <v>359564.22384842602</v>
          </cell>
          <cell r="EW59">
            <v>318248.31924724288</v>
          </cell>
          <cell r="EX59">
            <v>280966.3633410139</v>
          </cell>
          <cell r="EY59">
            <v>256328.54575666814</v>
          </cell>
          <cell r="EZ59">
            <v>204076.30773919731</v>
          </cell>
          <cell r="FA59">
            <v>219875.35250354995</v>
          </cell>
          <cell r="FB59">
            <v>300470.16827246174</v>
          </cell>
          <cell r="FC59">
            <v>347988.85953668249</v>
          </cell>
          <cell r="FD59">
            <v>357278.72026833188</v>
          </cell>
          <cell r="FE59">
            <v>440609.37398580043</v>
          </cell>
          <cell r="FF59">
            <v>467288.50863946101</v>
          </cell>
          <cell r="FG59">
            <v>365504.70766424423</v>
          </cell>
          <cell r="FH59">
            <v>372850.42731943802</v>
          </cell>
          <cell r="FI59">
            <v>330668.21320094867</v>
          </cell>
          <cell r="FJ59">
            <v>292660.37949814019</v>
          </cell>
          <cell r="FK59">
            <v>267541.44123716373</v>
          </cell>
          <cell r="FL59">
            <v>214351.9872876374</v>
          </cell>
          <cell r="FM59">
            <v>230604.73740573347</v>
          </cell>
          <cell r="FN59">
            <v>312666.03136810125</v>
          </cell>
          <cell r="FO59">
            <v>361264.98299468355</v>
          </cell>
          <cell r="FP59">
            <v>370362.79384160182</v>
          </cell>
          <cell r="FQ59">
            <v>455413.27700636518</v>
          </cell>
          <cell r="FR59">
            <v>483239.1133727259</v>
          </cell>
          <cell r="FS59">
            <v>379147.96860662708</v>
          </cell>
          <cell r="FT59">
            <v>386642.70081024867</v>
          </cell>
          <cell r="FU59">
            <v>343575.9056310564</v>
          </cell>
          <cell r="FV59">
            <v>304827.73680308508</v>
          </cell>
          <cell r="FW59">
            <v>279219.01960520656</v>
          </cell>
        </row>
        <row r="60">
          <cell r="B60" t="str">
            <v>Co 181</v>
          </cell>
          <cell r="BH60">
            <v>5861.87</v>
          </cell>
          <cell r="BI60">
            <v>16318.51</v>
          </cell>
          <cell r="BJ60">
            <v>6299.52</v>
          </cell>
          <cell r="BK60">
            <v>4053.7</v>
          </cell>
          <cell r="BL60">
            <v>6324.27</v>
          </cell>
          <cell r="BM60">
            <v>1583.71</v>
          </cell>
          <cell r="BN60">
            <v>1503.86</v>
          </cell>
          <cell r="BO60">
            <v>2042.6906999999974</v>
          </cell>
          <cell r="BP60">
            <v>-362.77020000000266</v>
          </cell>
          <cell r="BQ60">
            <v>4508.8442436355617</v>
          </cell>
          <cell r="BR60">
            <v>5236.3475575477532</v>
          </cell>
          <cell r="BS60">
            <v>5389.2518964674309</v>
          </cell>
          <cell r="BT60">
            <v>5729.9482669639965</v>
          </cell>
          <cell r="BU60">
            <v>16487.976597151817</v>
          </cell>
          <cell r="BV60">
            <v>6166.7129998623104</v>
          </cell>
          <cell r="BW60">
            <v>3855.1484705658204</v>
          </cell>
          <cell r="BX60">
            <v>6190.9637394683959</v>
          </cell>
          <cell r="BY60">
            <v>1308.3647817784804</v>
          </cell>
          <cell r="BZ60">
            <v>1229.1801293986027</v>
          </cell>
          <cell r="CA60">
            <v>1877.1226445961092</v>
          </cell>
          <cell r="CB60">
            <v>-575.12106586334448</v>
          </cell>
          <cell r="CC60">
            <v>4323.3121393845595</v>
          </cell>
          <cell r="CD60">
            <v>5072.1524868902579</v>
          </cell>
          <cell r="CE60">
            <v>5298.6132737710777</v>
          </cell>
          <cell r="CF60">
            <v>5493.1745220551511</v>
          </cell>
          <cell r="CG60">
            <v>16561.374880202824</v>
          </cell>
          <cell r="CH60">
            <v>5929.2724763904744</v>
          </cell>
          <cell r="CI60">
            <v>3549.7393888072365</v>
          </cell>
          <cell r="CJ60">
            <v>5953.2521462389186</v>
          </cell>
          <cell r="CK60">
            <v>924.10021863751172</v>
          </cell>
          <cell r="CL60">
            <v>846.09478129270065</v>
          </cell>
          <cell r="CM60">
            <v>1493.1089637343011</v>
          </cell>
          <cell r="CN60">
            <v>-1006.2729096412168</v>
          </cell>
          <cell r="CO60">
            <v>9052.9354675300001</v>
          </cell>
          <cell r="CP60">
            <v>9824.5379448857475</v>
          </cell>
          <cell r="CQ60">
            <v>10126.110012657953</v>
          </cell>
          <cell r="CR60">
            <v>10700.924162637382</v>
          </cell>
          <cell r="CS60">
            <v>22097.075538059726</v>
          </cell>
          <cell r="CT60">
            <v>11145.522032802077</v>
          </cell>
          <cell r="CU60">
            <v>8695.1569725151767</v>
          </cell>
          <cell r="CV60">
            <v>11169.896809138441</v>
          </cell>
          <cell r="CW60">
            <v>5989.9391072989038</v>
          </cell>
          <cell r="CX60">
            <v>5910.6910293487981</v>
          </cell>
          <cell r="CY60">
            <v>6567.3869144242035</v>
          </cell>
          <cell r="CZ60">
            <v>4001.6493197538148</v>
          </cell>
          <cell r="DA60">
            <v>9099.6823435838032</v>
          </cell>
          <cell r="DB60">
            <v>9894.3463793953961</v>
          </cell>
          <cell r="DC60">
            <v>10134.975399429672</v>
          </cell>
          <cell r="DD60">
            <v>10803.465225496711</v>
          </cell>
          <cell r="DE60">
            <v>22537.323855473609</v>
          </cell>
          <cell r="DF60">
            <v>11256.724619054734</v>
          </cell>
          <cell r="DG60">
            <v>8733.4131816006884</v>
          </cell>
          <cell r="DH60">
            <v>11281.498951921909</v>
          </cell>
          <cell r="DI60">
            <v>5946.2138053555209</v>
          </cell>
          <cell r="DJ60">
            <v>5865.7084813566362</v>
          </cell>
          <cell r="DK60">
            <v>6532.3431770946881</v>
          </cell>
          <cell r="DL60">
            <v>3898.4330397172926</v>
          </cell>
          <cell r="DM60">
            <v>11643.641167765843</v>
          </cell>
          <cell r="DN60">
            <v>12462.062476606268</v>
          </cell>
          <cell r="DO60">
            <v>12710.017179636785</v>
          </cell>
          <cell r="DP60">
            <v>13404.856365050027</v>
          </cell>
          <cell r="DQ60">
            <v>25486.471037705767</v>
          </cell>
          <cell r="DR60">
            <v>13866.94544746152</v>
          </cell>
          <cell r="DS60">
            <v>11268.507897055937</v>
          </cell>
          <cell r="DT60">
            <v>13892.12354642729</v>
          </cell>
          <cell r="DU60">
            <v>8396.8486214885943</v>
          </cell>
          <cell r="DV60">
            <v>8315.0719683800453</v>
          </cell>
          <cell r="DW60">
            <v>8991.9095790253723</v>
          </cell>
          <cell r="DX60">
            <v>6287.9569861089221</v>
          </cell>
          <cell r="DY60">
            <v>11759.640112281115</v>
          </cell>
          <cell r="DZ60">
            <v>12602.527597226628</v>
          </cell>
          <cell r="EA60">
            <v>12858.028872280929</v>
          </cell>
          <cell r="EB60">
            <v>13579.977724950866</v>
          </cell>
          <cell r="EC60">
            <v>26019.692422403321</v>
          </cell>
          <cell r="ED60">
            <v>14051.064033850376</v>
          </cell>
          <cell r="EE60">
            <v>11375.260409329298</v>
          </cell>
          <cell r="EF60">
            <v>14076.651959201581</v>
          </cell>
          <cell r="EG60">
            <v>8416.805401603815</v>
          </cell>
          <cell r="EH60">
            <v>8333.5251128007694</v>
          </cell>
          <cell r="EI60">
            <v>9021.2862899187767</v>
          </cell>
          <cell r="EJ60">
            <v>6244.9141666888281</v>
          </cell>
          <cell r="EK60">
            <v>11875.207283014293</v>
          </cell>
          <cell r="EL60">
            <v>12742.838286444909</v>
          </cell>
          <cell r="EM60">
            <v>13006.562245628596</v>
          </cell>
          <cell r="EN60">
            <v>13755.951150752437</v>
          </cell>
          <cell r="EO60">
            <v>26564.635016944285</v>
          </cell>
          <cell r="EP60">
            <v>14236.208371124321</v>
          </cell>
          <cell r="EQ60">
            <v>11480.936701454</v>
          </cell>
          <cell r="ER60">
            <v>14262.207939229716</v>
          </cell>
          <cell r="ES60">
            <v>8432.6257836258119</v>
          </cell>
          <cell r="ET60">
            <v>8348.0497055179458</v>
          </cell>
          <cell r="EU60">
            <v>9046.5418438705019</v>
          </cell>
          <cell r="EV60">
            <v>6196.2428264099835</v>
          </cell>
          <cell r="EW60">
            <v>11989.297900397161</v>
          </cell>
          <cell r="EX60">
            <v>12882.898678715588</v>
          </cell>
          <cell r="EY60">
            <v>13154.617215455364</v>
          </cell>
          <cell r="EZ60">
            <v>13932.712372598649</v>
          </cell>
          <cell r="FA60">
            <v>27121.121857668702</v>
          </cell>
          <cell r="FB60">
            <v>14422.521554070991</v>
          </cell>
          <cell r="FC60">
            <v>11584.980913102529</v>
          </cell>
          <cell r="FD60">
            <v>14448.938217008606</v>
          </cell>
          <cell r="FE60">
            <v>8444.3286062420375</v>
          </cell>
          <cell r="FF60">
            <v>8358.6422463334911</v>
          </cell>
          <cell r="FG60">
            <v>9067.9389948392236</v>
          </cell>
          <cell r="FH60">
            <v>6142.113883258251</v>
          </cell>
          <cell r="FI60">
            <v>12102.257153442093</v>
          </cell>
          <cell r="FJ60">
            <v>13023.027215103148</v>
          </cell>
          <cell r="FK60">
            <v>13302.554046769003</v>
          </cell>
          <cell r="FL60">
            <v>14110.394935725211</v>
          </cell>
          <cell r="FM60">
            <v>27689.629217798785</v>
          </cell>
          <cell r="FN60">
            <v>14609.520781363559</v>
          </cell>
          <cell r="FO60">
            <v>11687.675405460377</v>
          </cell>
          <cell r="FP60">
            <v>14636.363368521674</v>
          </cell>
          <cell r="FQ60">
            <v>8451.8852184077314</v>
          </cell>
          <cell r="FR60">
            <v>8364.670793765823</v>
          </cell>
          <cell r="FS60">
            <v>9085.6805373427705</v>
          </cell>
          <cell r="FT60">
            <v>6081.3769278239124</v>
          </cell>
          <cell r="FU60">
            <v>12214.375034325039</v>
          </cell>
          <cell r="FV60">
            <v>13162.257697240251</v>
          </cell>
          <cell r="FW60">
            <v>13450.70031701611</v>
          </cell>
        </row>
        <row r="61">
          <cell r="B61" t="str">
            <v>Co 300</v>
          </cell>
          <cell r="BH61">
            <v>17166.259999999998</v>
          </cell>
          <cell r="BI61">
            <v>12308.33</v>
          </cell>
          <cell r="BJ61">
            <v>18852.38</v>
          </cell>
          <cell r="BK61">
            <v>11321.52</v>
          </cell>
          <cell r="BL61">
            <v>16869.080000000002</v>
          </cell>
          <cell r="BM61">
            <v>10961.29</v>
          </cell>
          <cell r="BN61">
            <v>34990.32</v>
          </cell>
          <cell r="BO61">
            <v>31181.926300000003</v>
          </cell>
          <cell r="BP61">
            <v>17500.186800000003</v>
          </cell>
          <cell r="BQ61">
            <v>25445.898781233918</v>
          </cell>
          <cell r="BR61">
            <v>25190.262285746565</v>
          </cell>
          <cell r="BS61">
            <v>22800.32149404176</v>
          </cell>
          <cell r="BT61">
            <v>16706.604563244859</v>
          </cell>
          <cell r="BU61">
            <v>11848.488589788099</v>
          </cell>
          <cell r="BV61">
            <v>18403.356185545592</v>
          </cell>
          <cell r="BW61">
            <v>10807.264443983324</v>
          </cell>
          <cell r="BX61">
            <v>16522.942853316956</v>
          </cell>
          <cell r="BY61">
            <v>10356.043734868192</v>
          </cell>
          <cell r="BZ61">
            <v>34997.622103877438</v>
          </cell>
          <cell r="CA61">
            <v>31192.218046136106</v>
          </cell>
          <cell r="CB61">
            <v>17426.314128445531</v>
          </cell>
          <cell r="CC61">
            <v>25227.019545680632</v>
          </cell>
          <cell r="CD61">
            <v>24967.885053828104</v>
          </cell>
          <cell r="CE61">
            <v>22640.126239199759</v>
          </cell>
          <cell r="CF61">
            <v>15972.884321956568</v>
          </cell>
          <cell r="CG61">
            <v>11114.697600807289</v>
          </cell>
          <cell r="CH61">
            <v>17681.106584394973</v>
          </cell>
          <cell r="CI61">
            <v>10018.225365014048</v>
          </cell>
          <cell r="CJ61">
            <v>15907.448149692602</v>
          </cell>
          <cell r="CK61">
            <v>9473.7926452563479</v>
          </cell>
          <cell r="CL61">
            <v>34746.680539982204</v>
          </cell>
          <cell r="CM61">
            <v>30654.172286992871</v>
          </cell>
          <cell r="CN61">
            <v>24880.999128868323</v>
          </cell>
          <cell r="CO61">
            <v>32796.347243540404</v>
          </cell>
          <cell r="CP61">
            <v>32534.031018513055</v>
          </cell>
          <cell r="CQ61">
            <v>30267.954773297613</v>
          </cell>
          <cell r="CR61">
            <v>24356.627714704991</v>
          </cell>
          <cell r="CS61">
            <v>19401.254703754283</v>
          </cell>
          <cell r="CT61">
            <v>26102.966737916795</v>
          </cell>
          <cell r="CU61">
            <v>18263.909181055787</v>
          </cell>
          <cell r="CV61">
            <v>24330.515596205387</v>
          </cell>
          <cell r="CW61">
            <v>17676.602677266434</v>
          </cell>
          <cell r="CX61">
            <v>43671.708699310257</v>
          </cell>
          <cell r="CY61">
            <v>39390.633246614445</v>
          </cell>
          <cell r="CZ61">
            <v>25107.866081021559</v>
          </cell>
          <cell r="DA61">
            <v>33220.38193293404</v>
          </cell>
          <cell r="DB61">
            <v>32951.745633844141</v>
          </cell>
          <cell r="DC61">
            <v>30422.164193702771</v>
          </cell>
          <cell r="DD61">
            <v>24535.718309478143</v>
          </cell>
          <cell r="DE61">
            <v>19480.984020385738</v>
          </cell>
          <cell r="DF61">
            <v>26320.819713219335</v>
          </cell>
          <cell r="DG61">
            <v>18301.603487125994</v>
          </cell>
          <cell r="DH61">
            <v>24550.926363923332</v>
          </cell>
          <cell r="DI61">
            <v>17669.378931477651</v>
          </cell>
          <cell r="DJ61">
            <v>44407.650882350805</v>
          </cell>
          <cell r="DK61">
            <v>39931.948864000355</v>
          </cell>
          <cell r="DL61">
            <v>33233.571209643444</v>
          </cell>
          <cell r="DM61">
            <v>41548.899005846528</v>
          </cell>
          <cell r="DN61">
            <v>41274.275177255862</v>
          </cell>
          <cell r="DO61">
            <v>38653.846015553223</v>
          </cell>
          <cell r="DP61">
            <v>32611.422645011036</v>
          </cell>
          <cell r="DQ61">
            <v>27455.809755336868</v>
          </cell>
          <cell r="DR61">
            <v>34436.65438836642</v>
          </cell>
          <cell r="DS61">
            <v>26232.498129708001</v>
          </cell>
          <cell r="DT61">
            <v>32670.258756346735</v>
          </cell>
          <cell r="DU61">
            <v>25553.925087764066</v>
          </cell>
          <cell r="DV61">
            <v>53056.925647516691</v>
          </cell>
          <cell r="DW61">
            <v>48379.121853692603</v>
          </cell>
          <cell r="DX61">
            <v>33612.562023810271</v>
          </cell>
          <cell r="DY61">
            <v>42135.975072487185</v>
          </cell>
          <cell r="DZ61">
            <v>41854.233687658707</v>
          </cell>
          <cell r="EA61">
            <v>39140.396592427962</v>
          </cell>
          <cell r="EB61">
            <v>32937.582307247634</v>
          </cell>
          <cell r="EC61">
            <v>27678.612043884099</v>
          </cell>
          <cell r="ED61">
            <v>34803.632311713234</v>
          </cell>
          <cell r="EE61">
            <v>26410.348366203514</v>
          </cell>
          <cell r="EF61">
            <v>33041.757739626992</v>
          </cell>
          <cell r="EG61">
            <v>25683.247134807054</v>
          </cell>
          <cell r="EH61">
            <v>53973.164006097606</v>
          </cell>
          <cell r="EI61">
            <v>49086.732591202599</v>
          </cell>
          <cell r="EJ61">
            <v>38157.964699155193</v>
          </cell>
          <cell r="EK61">
            <v>46894.893078987472</v>
          </cell>
          <cell r="EL61">
            <v>46606.339808702847</v>
          </cell>
          <cell r="EM61">
            <v>43795.487310665107</v>
          </cell>
          <cell r="EN61">
            <v>37427.494963013829</v>
          </cell>
          <cell r="EO61">
            <v>32063.333892489412</v>
          </cell>
          <cell r="EP61">
            <v>39335.312139594636</v>
          </cell>
          <cell r="EQ61">
            <v>30748.360110648988</v>
          </cell>
          <cell r="ER61">
            <v>37579.677960186746</v>
          </cell>
          <cell r="ES61">
            <v>29970.70878926594</v>
          </cell>
          <cell r="ET61">
            <v>59070.389601395036</v>
          </cell>
          <cell r="EU61">
            <v>53968.5441325266</v>
          </cell>
          <cell r="EV61">
            <v>38661.208192058926</v>
          </cell>
          <cell r="EW61">
            <v>47617.197702817626</v>
          </cell>
          <cell r="EX61">
            <v>47322.113551066213</v>
          </cell>
          <cell r="EY61">
            <v>44410.588096312436</v>
          </cell>
          <cell r="EZ61">
            <v>37872.482027474631</v>
          </cell>
          <cell r="FA61">
            <v>32401.230433294451</v>
          </cell>
          <cell r="FB61">
            <v>39823.036948264169</v>
          </cell>
          <cell r="FC61">
            <v>31037.96935270965</v>
          </cell>
          <cell r="FD61">
            <v>38074.789089982354</v>
          </cell>
          <cell r="FE61">
            <v>30207.485912262353</v>
          </cell>
          <cell r="FF61">
            <v>60140.642320502695</v>
          </cell>
          <cell r="FG61">
            <v>54815.241775917733</v>
          </cell>
          <cell r="FH61">
            <v>39167.453208043786</v>
          </cell>
          <cell r="FI61">
            <v>48348.627517544701</v>
          </cell>
          <cell r="FJ61">
            <v>48045.946188520975</v>
          </cell>
          <cell r="FK61">
            <v>45031.296272068779</v>
          </cell>
          <cell r="FL61">
            <v>38317.803761379539</v>
          </cell>
          <cell r="FM61">
            <v>32736.898195081994</v>
          </cell>
          <cell r="FN61">
            <v>40312.076626711496</v>
          </cell>
          <cell r="FO61">
            <v>31323.734531144692</v>
          </cell>
          <cell r="FP61">
            <v>38572.643627600533</v>
          </cell>
          <cell r="FQ61">
            <v>30438.642463687669</v>
          </cell>
          <cell r="FR61">
            <v>61229.0805378882</v>
          </cell>
          <cell r="FS61">
            <v>55673.020905235957</v>
          </cell>
          <cell r="FT61">
            <v>39676.925320360169</v>
          </cell>
          <cell r="FU61">
            <v>49088.732186029054</v>
          </cell>
          <cell r="FV61">
            <v>48778.705137922203</v>
          </cell>
          <cell r="FW61">
            <v>45656.662457335638</v>
          </cell>
        </row>
        <row r="62">
          <cell r="B62" t="str">
            <v>Co 150</v>
          </cell>
          <cell r="BH62">
            <v>50345.65</v>
          </cell>
          <cell r="BI62">
            <v>103890.83</v>
          </cell>
          <cell r="BJ62">
            <v>117737.22</v>
          </cell>
          <cell r="BK62">
            <v>77003.5</v>
          </cell>
          <cell r="BL62">
            <v>62870.73</v>
          </cell>
          <cell r="BM62">
            <v>29510.22</v>
          </cell>
          <cell r="BN62">
            <v>41763.86</v>
          </cell>
          <cell r="BO62">
            <v>69659.431600000025</v>
          </cell>
          <cell r="BP62">
            <v>71243.604099999997</v>
          </cell>
          <cell r="BQ62">
            <v>135781.403792948</v>
          </cell>
          <cell r="BR62">
            <v>120086.89302495378</v>
          </cell>
          <cell r="BS62">
            <v>120499.77686773412</v>
          </cell>
          <cell r="BT62">
            <v>88328.442879902897</v>
          </cell>
          <cell r="BU62">
            <v>142773.67873532465</v>
          </cell>
          <cell r="BV62">
            <v>156622.75058582652</v>
          </cell>
          <cell r="BW62">
            <v>115705.62670816664</v>
          </cell>
          <cell r="BX62">
            <v>100997.67171829348</v>
          </cell>
          <cell r="BY62">
            <v>66624.734260257392</v>
          </cell>
          <cell r="BZ62">
            <v>78598.014991126955</v>
          </cell>
          <cell r="CA62">
            <v>109839.12034992139</v>
          </cell>
          <cell r="CB62">
            <v>70578.832719636674</v>
          </cell>
          <cell r="CC62">
            <v>133716.62607921212</v>
          </cell>
          <cell r="CD62">
            <v>118034.44237676276</v>
          </cell>
          <cell r="CE62">
            <v>119177.75942215542</v>
          </cell>
          <cell r="CF62">
            <v>83836.157770969498</v>
          </cell>
          <cell r="CG62">
            <v>139210.46741771288</v>
          </cell>
          <cell r="CH62">
            <v>153064.38650043966</v>
          </cell>
          <cell r="CI62">
            <v>111960.44352342201</v>
          </cell>
          <cell r="CJ62">
            <v>96662.538807999139</v>
          </cell>
          <cell r="CK62">
            <v>61248.836582547199</v>
          </cell>
          <cell r="CL62">
            <v>72935.343401032093</v>
          </cell>
          <cell r="CM62">
            <v>105783.29095171235</v>
          </cell>
          <cell r="CN62">
            <v>107047.14611026621</v>
          </cell>
          <cell r="CO62">
            <v>174897.06659029436</v>
          </cell>
          <cell r="CP62">
            <v>159229.76715188596</v>
          </cell>
          <cell r="CQ62">
            <v>161110.74502069314</v>
          </cell>
          <cell r="CR62">
            <v>151736.41703706511</v>
          </cell>
          <cell r="CS62">
            <v>208537.24971829233</v>
          </cell>
          <cell r="CT62">
            <v>222669.97276805175</v>
          </cell>
          <cell r="CU62">
            <v>180679.8712527593</v>
          </cell>
          <cell r="CV62">
            <v>164873.45542397132</v>
          </cell>
          <cell r="CW62">
            <v>128394.20649789606</v>
          </cell>
          <cell r="CX62">
            <v>140216.03630235721</v>
          </cell>
          <cell r="CY62">
            <v>174221.75933805315</v>
          </cell>
          <cell r="CZ62">
            <v>128494.79247354786</v>
          </cell>
          <cell r="DA62">
            <v>197826.49095463209</v>
          </cell>
          <cell r="DB62">
            <v>181851.03839802253</v>
          </cell>
          <cell r="DC62">
            <v>182506.02108239583</v>
          </cell>
          <cell r="DD62">
            <v>153116.98665492755</v>
          </cell>
          <cell r="DE62">
            <v>211382.4429937652</v>
          </cell>
          <cell r="DF62">
            <v>225799.79882746522</v>
          </cell>
          <cell r="DG62">
            <v>182903.88947117009</v>
          </cell>
          <cell r="DH62">
            <v>166572.70166456507</v>
          </cell>
          <cell r="DI62">
            <v>128995.90015743652</v>
          </cell>
          <cell r="DJ62">
            <v>140952.81138343149</v>
          </cell>
          <cell r="DK62">
            <v>176157.1656723136</v>
          </cell>
          <cell r="DL62">
            <v>129424.68462245358</v>
          </cell>
          <cell r="DM62">
            <v>200271.5287064609</v>
          </cell>
          <cell r="DN62">
            <v>183981.99248140465</v>
          </cell>
          <cell r="DO62">
            <v>184517.91438186649</v>
          </cell>
          <cell r="DP62">
            <v>171014.94926468647</v>
          </cell>
          <cell r="DQ62">
            <v>230784.20297851268</v>
          </cell>
          <cell r="DR62">
            <v>245491.47677152176</v>
          </cell>
          <cell r="DS62">
            <v>201669.84882416466</v>
          </cell>
          <cell r="DT62">
            <v>184797.15196956802</v>
          </cell>
          <cell r="DU62">
            <v>146089.74882965107</v>
          </cell>
          <cell r="DV62">
            <v>158181.63701396354</v>
          </cell>
          <cell r="DW62">
            <v>194626.82123967152</v>
          </cell>
          <cell r="DX62">
            <v>146865.96053447199</v>
          </cell>
          <cell r="DY62">
            <v>219262.58556939615</v>
          </cell>
          <cell r="DZ62">
            <v>202652.79636889306</v>
          </cell>
          <cell r="EA62">
            <v>203062.78887406824</v>
          </cell>
          <cell r="EB62">
            <v>172685.77559737893</v>
          </cell>
          <cell r="EC62">
            <v>233999.005276318</v>
          </cell>
          <cell r="ED62">
            <v>249002.51923970022</v>
          </cell>
          <cell r="EE62">
            <v>204234.21041540895</v>
          </cell>
          <cell r="EF62">
            <v>186802.91064155701</v>
          </cell>
          <cell r="EG62">
            <v>146930.94675488462</v>
          </cell>
          <cell r="EH62">
            <v>159157.11153993389</v>
          </cell>
          <cell r="EI62">
            <v>196887.2823761536</v>
          </cell>
          <cell r="EJ62">
            <v>148075.10318980692</v>
          </cell>
          <cell r="EK62">
            <v>222055.62756013041</v>
          </cell>
          <cell r="EL62">
            <v>205119.75651964726</v>
          </cell>
          <cell r="EM62">
            <v>205396.70644911809</v>
          </cell>
          <cell r="EN62">
            <v>184756.84459876467</v>
          </cell>
          <cell r="EO62">
            <v>247655.42515118106</v>
          </cell>
          <cell r="EP62">
            <v>262960.91098632856</v>
          </cell>
          <cell r="EQ62">
            <v>217225.07358302097</v>
          </cell>
          <cell r="ER62">
            <v>199217.11253116259</v>
          </cell>
          <cell r="ES62">
            <v>158145.58304952012</v>
          </cell>
          <cell r="ET62">
            <v>170505.50729595812</v>
          </cell>
          <cell r="EU62">
            <v>209566.244530308</v>
          </cell>
          <cell r="EV62">
            <v>159677.89395363419</v>
          </cell>
          <cell r="EW62">
            <v>235278.90665165611</v>
          </cell>
          <cell r="EX62">
            <v>218009.77405079469</v>
          </cell>
          <cell r="EY62">
            <v>218147.72826749712</v>
          </cell>
          <cell r="EZ62">
            <v>186705.20974867942</v>
          </cell>
          <cell r="FA62">
            <v>251231.6174647313</v>
          </cell>
          <cell r="FB62">
            <v>266845.18442420341</v>
          </cell>
          <cell r="FC62">
            <v>220120.48155183817</v>
          </cell>
          <cell r="FD62">
            <v>201517.52961791682</v>
          </cell>
          <cell r="FE62">
            <v>159210.41580515058</v>
          </cell>
          <cell r="FF62">
            <v>171703.4195957279</v>
          </cell>
          <cell r="FG62">
            <v>212140.96926274331</v>
          </cell>
          <cell r="FH62">
            <v>161152.4565326407</v>
          </cell>
          <cell r="FI62">
            <v>238410.02473037789</v>
          </cell>
          <cell r="FJ62">
            <v>220801.95836604328</v>
          </cell>
          <cell r="FK62">
            <v>220793.29648340718</v>
          </cell>
          <cell r="FL62">
            <v>188642.67083630877</v>
          </cell>
          <cell r="FM62">
            <v>254840.51658428274</v>
          </cell>
          <cell r="FN62">
            <v>270768.35379867535</v>
          </cell>
          <cell r="FO62">
            <v>223032.64944677491</v>
          </cell>
          <cell r="FP62">
            <v>203815.71661497082</v>
          </cell>
          <cell r="FQ62">
            <v>160236.00302113072</v>
          </cell>
          <cell r="FR62">
            <v>172861.17866047373</v>
          </cell>
          <cell r="FS62">
            <v>214723.48396645792</v>
          </cell>
          <cell r="FT62">
            <v>162610.05601330157</v>
          </cell>
          <cell r="FU62">
            <v>241561.80237226636</v>
          </cell>
          <cell r="FV62">
            <v>223607.71184906122</v>
          </cell>
          <cell r="FW62">
            <v>223445.11553093273</v>
          </cell>
        </row>
        <row r="63">
          <cell r="B63" t="str">
            <v>Co 241</v>
          </cell>
          <cell r="BH63">
            <v>15664.05</v>
          </cell>
          <cell r="BI63">
            <v>9914.2799999999916</v>
          </cell>
          <cell r="BJ63">
            <v>16043.93</v>
          </cell>
          <cell r="BK63">
            <v>8815.41</v>
          </cell>
          <cell r="BL63">
            <v>14627.27</v>
          </cell>
          <cell r="BM63">
            <v>28044.47</v>
          </cell>
          <cell r="BN63">
            <v>27420.55</v>
          </cell>
          <cell r="BO63">
            <v>12868.507100000003</v>
          </cell>
          <cell r="BP63">
            <v>14983.980600000003</v>
          </cell>
          <cell r="BQ63">
            <v>15449.457893543651</v>
          </cell>
          <cell r="BR63">
            <v>15126.762539700147</v>
          </cell>
          <cell r="BS63">
            <v>14819.086152449425</v>
          </cell>
          <cell r="BT63">
            <v>13133.640417469367</v>
          </cell>
          <cell r="BU63">
            <v>7406.1852366138482</v>
          </cell>
          <cell r="BV63">
            <v>13536.869413481749</v>
          </cell>
          <cell r="BW63">
            <v>6113.8313869216217</v>
          </cell>
          <cell r="BX63">
            <v>11859.7327603554</v>
          </cell>
          <cell r="BY63">
            <v>25755.805364941254</v>
          </cell>
          <cell r="BZ63">
            <v>25073.656971496632</v>
          </cell>
          <cell r="CA63">
            <v>14592.535230523587</v>
          </cell>
          <cell r="CB63">
            <v>16716.17349919663</v>
          </cell>
          <cell r="CC63">
            <v>16628.533285218538</v>
          </cell>
          <cell r="CD63">
            <v>16295.542538392583</v>
          </cell>
          <cell r="CE63">
            <v>16361.064415335815</v>
          </cell>
          <cell r="CF63">
            <v>15523.95814673588</v>
          </cell>
          <cell r="CG63">
            <v>9820.0927481267572</v>
          </cell>
          <cell r="CH63">
            <v>9702.4713047555488</v>
          </cell>
          <cell r="CI63">
            <v>3598.4746183263051</v>
          </cell>
          <cell r="CJ63">
            <v>9277.0332450390852</v>
          </cell>
          <cell r="CK63">
            <v>23667.464869654665</v>
          </cell>
          <cell r="CL63">
            <v>22925.698697570566</v>
          </cell>
          <cell r="CM63">
            <v>8095.6101184168729</v>
          </cell>
          <cell r="CN63">
            <v>10230.015449363877</v>
          </cell>
          <cell r="CO63">
            <v>10139.316650330955</v>
          </cell>
          <cell r="CP63">
            <v>9796.3796554033834</v>
          </cell>
          <cell r="CQ63">
            <v>10240.899432062855</v>
          </cell>
          <cell r="CR63">
            <v>10549.610747094361</v>
          </cell>
          <cell r="CS63">
            <v>4739.5452817338737</v>
          </cell>
          <cell r="CT63">
            <v>10807.671531823966</v>
          </cell>
          <cell r="CU63">
            <v>2964.5100935280789</v>
          </cell>
          <cell r="CV63">
            <v>8733.5437856822246</v>
          </cell>
          <cell r="CW63">
            <v>23581.20923417114</v>
          </cell>
          <cell r="CX63">
            <v>22804.483792816936</v>
          </cell>
          <cell r="CY63">
            <v>7556.2746088121494</v>
          </cell>
          <cell r="CZ63">
            <v>9736.919500983422</v>
          </cell>
          <cell r="DA63">
            <v>9643.5740717462031</v>
          </cell>
          <cell r="DB63">
            <v>9290.3854402722936</v>
          </cell>
          <cell r="DC63">
            <v>9360.0051313804579</v>
          </cell>
          <cell r="DD63">
            <v>10097.709894059197</v>
          </cell>
          <cell r="DE63">
            <v>-2195.186864319192</v>
          </cell>
          <cell r="DF63">
            <v>13510.529194675895</v>
          </cell>
          <cell r="DG63">
            <v>7092.4156471407186</v>
          </cell>
          <cell r="DH63">
            <v>12953.036901425818</v>
          </cell>
          <cell r="DI63">
            <v>28272.42588566339</v>
          </cell>
          <cell r="DJ63">
            <v>27459.185794202189</v>
          </cell>
          <cell r="DK63">
            <v>11781.750257740598</v>
          </cell>
          <cell r="DL63">
            <v>14009.669322663933</v>
          </cell>
          <cell r="DM63">
            <v>13914.075298184049</v>
          </cell>
          <cell r="DN63">
            <v>13549.874579954892</v>
          </cell>
          <cell r="DO63">
            <v>13621.639658822678</v>
          </cell>
          <cell r="DP63">
            <v>14412.608564404727</v>
          </cell>
          <cell r="DQ63">
            <v>8257.7064483624999</v>
          </cell>
          <cell r="DR63">
            <v>14758.739364696012</v>
          </cell>
          <cell r="DS63">
            <v>6486.9618538937211</v>
          </cell>
          <cell r="DT63">
            <v>12440.29500095734</v>
          </cell>
          <cell r="DU63">
            <v>28246.286386641994</v>
          </cell>
          <cell r="DV63">
            <v>27395.176354746196</v>
          </cell>
          <cell r="DW63">
            <v>11277.351294054126</v>
          </cell>
          <cell r="DX63">
            <v>13553.590726663955</v>
          </cell>
          <cell r="DY63">
            <v>13454.708316226737</v>
          </cell>
          <cell r="DZ63">
            <v>13080.124841958255</v>
          </cell>
          <cell r="EA63">
            <v>13154.098591205999</v>
          </cell>
          <cell r="EB63">
            <v>13999.433135576823</v>
          </cell>
          <cell r="EC63">
            <v>1355.2911482629424</v>
          </cell>
          <cell r="ED63">
            <v>18982.683726687537</v>
          </cell>
          <cell r="EE63">
            <v>12237.454745822673</v>
          </cell>
          <cell r="EF63">
            <v>18284.607689406359</v>
          </cell>
          <cell r="EG63">
            <v>34592.108591686432</v>
          </cell>
          <cell r="EH63">
            <v>33701.711272457607</v>
          </cell>
          <cell r="EI63">
            <v>17131.724482887585</v>
          </cell>
          <cell r="EJ63">
            <v>19457.360186987309</v>
          </cell>
          <cell r="EK63">
            <v>19356.07226012586</v>
          </cell>
          <cell r="EL63">
            <v>18970.286082502324</v>
          </cell>
          <cell r="EM63">
            <v>19046.069536380281</v>
          </cell>
          <cell r="EN63">
            <v>19947.161266788156</v>
          </cell>
          <cell r="EO63">
            <v>13434.273671059593</v>
          </cell>
          <cell r="EP63">
            <v>20415.156568265185</v>
          </cell>
          <cell r="EQ63">
            <v>11691.387856555404</v>
          </cell>
          <cell r="ER63">
            <v>17833.473155044689</v>
          </cell>
          <cell r="ES63">
            <v>34658.074877450374</v>
          </cell>
          <cell r="ET63">
            <v>33726.94437771404</v>
          </cell>
          <cell r="EU63">
            <v>16692.952693269224</v>
          </cell>
          <cell r="EV63">
            <v>19069.084615789703</v>
          </cell>
          <cell r="EW63">
            <v>18964.36577914645</v>
          </cell>
          <cell r="EX63">
            <v>18567.072676976342</v>
          </cell>
          <cell r="EY63">
            <v>18645.644396808086</v>
          </cell>
          <cell r="EZ63">
            <v>19603.678268637697</v>
          </cell>
          <cell r="FA63">
            <v>6594.9429756926402</v>
          </cell>
          <cell r="FB63">
            <v>20114.885264824246</v>
          </cell>
          <cell r="FC63">
            <v>13025.277197025149</v>
          </cell>
          <cell r="FD63">
            <v>19263.428641046194</v>
          </cell>
          <cell r="FE63">
            <v>36621.21459441886</v>
          </cell>
          <cell r="FF63">
            <v>35647.837911650349</v>
          </cell>
          <cell r="FG63">
            <v>18137.378246702414</v>
          </cell>
          <cell r="FH63">
            <v>20565.154627306576</v>
          </cell>
          <cell r="FI63">
            <v>20457.76572520817</v>
          </cell>
          <cell r="FJ63">
            <v>20048.595929414805</v>
          </cell>
          <cell r="FK63">
            <v>20129.564554568249</v>
          </cell>
          <cell r="FL63">
            <v>21145.861652384308</v>
          </cell>
          <cell r="FM63">
            <v>14261.630041590397</v>
          </cell>
          <cell r="FN63">
            <v>21649.635303697258</v>
          </cell>
          <cell r="FO63">
            <v>12448.464258065374</v>
          </cell>
          <cell r="FP63">
            <v>18783.784215196109</v>
          </cell>
          <cell r="FQ63">
            <v>36691.292783608762</v>
          </cell>
          <cell r="FR63">
            <v>35674.133428291942</v>
          </cell>
          <cell r="FS63">
            <v>17674.614821785217</v>
          </cell>
          <cell r="FT63">
            <v>20155.159852695448</v>
          </cell>
          <cell r="FU63">
            <v>20044.620020701812</v>
          </cell>
          <cell r="FV63">
            <v>19623.203917693128</v>
          </cell>
          <cell r="FW63">
            <v>19706.674743289346</v>
          </cell>
        </row>
        <row r="64">
          <cell r="B64" t="str">
            <v>Co 242</v>
          </cell>
          <cell r="BH64">
            <v>2991.58</v>
          </cell>
          <cell r="BI64">
            <v>3518.2</v>
          </cell>
          <cell r="BJ64">
            <v>5127.29</v>
          </cell>
          <cell r="BK64">
            <v>9935.9500000000007</v>
          </cell>
          <cell r="BL64">
            <v>-349.92</v>
          </cell>
          <cell r="BM64">
            <v>-974.90999999999804</v>
          </cell>
          <cell r="BN64">
            <v>17061.36</v>
          </cell>
          <cell r="BO64">
            <v>6800.4971999999998</v>
          </cell>
          <cell r="BP64">
            <v>2526.1379999999999</v>
          </cell>
          <cell r="BQ64">
            <v>988.78094795940797</v>
          </cell>
          <cell r="BR64">
            <v>3768.1147803450413</v>
          </cell>
          <cell r="BS64">
            <v>5836.291137571161</v>
          </cell>
          <cell r="BT64">
            <v>1790.8550265401118</v>
          </cell>
          <cell r="BU64">
            <v>3404.8324018631529</v>
          </cell>
          <cell r="BV64">
            <v>4792.1464278506955</v>
          </cell>
          <cell r="BW64">
            <v>9795.4225293670006</v>
          </cell>
          <cell r="BX64">
            <v>-451.05512252252356</v>
          </cell>
          <cell r="BY64">
            <v>-1245.647911453525</v>
          </cell>
          <cell r="BZ64">
            <v>17389.923876477562</v>
          </cell>
          <cell r="CA64">
            <v>6693.3367539115416</v>
          </cell>
          <cell r="CB64">
            <v>2422.7481002414697</v>
          </cell>
          <cell r="CC64">
            <v>822.61194511842859</v>
          </cell>
          <cell r="CD64">
            <v>3598.9804298196977</v>
          </cell>
          <cell r="CE64">
            <v>5704.0410702820236</v>
          </cell>
          <cell r="CF64">
            <v>1448.1423877254038</v>
          </cell>
          <cell r="CG64">
            <v>3224.623346001782</v>
          </cell>
          <cell r="CH64">
            <v>5212.4477243306501</v>
          </cell>
          <cell r="CI64">
            <v>10506.082306272983</v>
          </cell>
          <cell r="CJ64">
            <v>300.58054648588768</v>
          </cell>
          <cell r="CK64">
            <v>-668.54315653961203</v>
          </cell>
          <cell r="CL64">
            <v>18583.961898931026</v>
          </cell>
          <cell r="CM64">
            <v>7368.0348676047815</v>
          </cell>
          <cell r="CN64">
            <v>3101.6667854918633</v>
          </cell>
          <cell r="CO64">
            <v>1500.5941035383348</v>
          </cell>
          <cell r="CP64">
            <v>4274.591512933679</v>
          </cell>
          <cell r="CQ64">
            <v>6417.254617484894</v>
          </cell>
          <cell r="CR64">
            <v>2357.7048509482102</v>
          </cell>
          <cell r="CS64">
            <v>4225.1794324048642</v>
          </cell>
          <cell r="CT64">
            <v>5235.5286110592315</v>
          </cell>
          <cell r="CU64">
            <v>10611.77441653086</v>
          </cell>
          <cell r="CV64">
            <v>215.90565953588703</v>
          </cell>
          <cell r="CW64">
            <v>-832.2820763029813</v>
          </cell>
          <cell r="CX64">
            <v>19017.17715366331</v>
          </cell>
          <cell r="CY64">
            <v>7396.0958648243468</v>
          </cell>
          <cell r="CZ64">
            <v>3046.3576462153778</v>
          </cell>
          <cell r="DA64">
            <v>1413.1309519595234</v>
          </cell>
          <cell r="DB64">
            <v>4241.1093910731397</v>
          </cell>
          <cell r="DC64">
            <v>6381.4922336819363</v>
          </cell>
          <cell r="DD64">
            <v>2190.5884869864603</v>
          </cell>
          <cell r="DE64">
            <v>4158.6248684740694</v>
          </cell>
          <cell r="DF64">
            <v>11351.685586423882</v>
          </cell>
          <cell r="DG64">
            <v>15525.578802660535</v>
          </cell>
          <cell r="DH64">
            <v>5263.7976790676757</v>
          </cell>
          <cell r="DI64">
            <v>4457.5319737452428</v>
          </cell>
          <cell r="DJ64">
            <v>22720.832907285811</v>
          </cell>
          <cell r="DK64">
            <v>11739.451572613041</v>
          </cell>
          <cell r="DL64">
            <v>7305.658368622001</v>
          </cell>
          <cell r="DM64">
            <v>5638.1689477560494</v>
          </cell>
          <cell r="DN64">
            <v>8523.6425575681042</v>
          </cell>
          <cell r="DO64">
            <v>10702.509665413401</v>
          </cell>
          <cell r="DP64">
            <v>8325.81065573261</v>
          </cell>
          <cell r="DQ64">
            <v>9895.7282234721697</v>
          </cell>
          <cell r="DR64">
            <v>10960.809686328816</v>
          </cell>
          <cell r="DS64">
            <v>15432.13707564017</v>
          </cell>
          <cell r="DT64">
            <v>4983.2582810413005</v>
          </cell>
          <cell r="DU64">
            <v>4100.5282443459655</v>
          </cell>
          <cell r="DV64">
            <v>22931.896406053158</v>
          </cell>
          <cell r="DW64">
            <v>11550.364182006917</v>
          </cell>
          <cell r="DX64">
            <v>7029.4422050463418</v>
          </cell>
          <cell r="DY64">
            <v>5328.4378870120072</v>
          </cell>
          <cell r="DZ64">
            <v>8270.5815611423241</v>
          </cell>
          <cell r="EA64">
            <v>10491.09052416996</v>
          </cell>
          <cell r="EB64">
            <v>8049.5549498270666</v>
          </cell>
          <cell r="EC64">
            <v>10145.835539685082</v>
          </cell>
          <cell r="ED64">
            <v>11147.465051357583</v>
          </cell>
          <cell r="EE64">
            <v>15614.562570426131</v>
          </cell>
          <cell r="EF64">
            <v>4975.3868334900999</v>
          </cell>
          <cell r="EG64">
            <v>4012.8538007355928</v>
          </cell>
          <cell r="EH64">
            <v>23429.519000492201</v>
          </cell>
          <cell r="EI64">
            <v>11634.723828035987</v>
          </cell>
          <cell r="EJ64">
            <v>7024.9760448057605</v>
          </cell>
          <cell r="EK64">
            <v>5289.3332306263073</v>
          </cell>
          <cell r="EL64">
            <v>8289.7003230881401</v>
          </cell>
          <cell r="EM64">
            <v>10552.62380184942</v>
          </cell>
          <cell r="EN64">
            <v>8044.1313968141912</v>
          </cell>
          <cell r="EO64">
            <v>22749.336742809934</v>
          </cell>
          <cell r="EP64">
            <v>23683.701641547941</v>
          </cell>
          <cell r="EQ64">
            <v>28473.145155252303</v>
          </cell>
          <cell r="ER64">
            <v>17640.636127331316</v>
          </cell>
          <cell r="ES64">
            <v>16594.839356719782</v>
          </cell>
          <cell r="ET64">
            <v>36615.000614753342</v>
          </cell>
          <cell r="EU64">
            <v>24392.971089859842</v>
          </cell>
          <cell r="EV64">
            <v>19692.667941259828</v>
          </cell>
          <cell r="EW64">
            <v>17922.161277292438</v>
          </cell>
          <cell r="EX64">
            <v>20981.411849344622</v>
          </cell>
          <cell r="EY64">
            <v>23287.538569692257</v>
          </cell>
          <cell r="EZ64">
            <v>20710.3402898485</v>
          </cell>
          <cell r="FA64">
            <v>23266.337945662272</v>
          </cell>
          <cell r="FB64">
            <v>24129.474309386271</v>
          </cell>
          <cell r="FC64">
            <v>28908.879699448895</v>
          </cell>
          <cell r="FD64">
            <v>17879.529195531351</v>
          </cell>
          <cell r="FE64">
            <v>16746.884260201179</v>
          </cell>
          <cell r="FF64">
            <v>37389.064952810666</v>
          </cell>
          <cell r="FG64">
            <v>24725.606922038955</v>
          </cell>
          <cell r="FH64">
            <v>19932.988159040928</v>
          </cell>
          <cell r="FI64">
            <v>18126.91187068247</v>
          </cell>
          <cell r="FJ64">
            <v>21246.188076860926</v>
          </cell>
          <cell r="FK64">
            <v>23596.318921072452</v>
          </cell>
          <cell r="FL64">
            <v>17871.155130608862</v>
          </cell>
          <cell r="FM64">
            <v>26315.981294845431</v>
          </cell>
          <cell r="FN64">
            <v>27580.580400561863</v>
          </cell>
          <cell r="FO64">
            <v>32621.421761469403</v>
          </cell>
          <cell r="FP64">
            <v>21292.619991821346</v>
          </cell>
          <cell r="FQ64">
            <v>20168.674744230193</v>
          </cell>
          <cell r="FR64">
            <v>41352.896517853907</v>
          </cell>
          <cell r="FS64">
            <v>28233.165132516115</v>
          </cell>
          <cell r="FT64">
            <v>23445.697048077709</v>
          </cell>
          <cell r="FU64">
            <v>21504.490274091775</v>
          </cell>
          <cell r="FV64">
            <v>24783.807388899928</v>
          </cell>
          <cell r="FW64">
            <v>27079.496222431848</v>
          </cell>
        </row>
        <row r="65">
          <cell r="B65" t="str">
            <v>Co 246</v>
          </cell>
          <cell r="BH65">
            <v>15317.74</v>
          </cell>
          <cell r="BI65">
            <v>9189.7199999999939</v>
          </cell>
          <cell r="BJ65">
            <v>25042.68</v>
          </cell>
          <cell r="BK65">
            <v>21372.92</v>
          </cell>
          <cell r="BL65">
            <v>12819.17</v>
          </cell>
          <cell r="BM65">
            <v>15785.53</v>
          </cell>
          <cell r="BN65">
            <v>22401.73</v>
          </cell>
          <cell r="BO65">
            <v>9144.5728999999919</v>
          </cell>
          <cell r="BP65">
            <v>28593.318499999994</v>
          </cell>
          <cell r="BQ65">
            <v>30339.822987918225</v>
          </cell>
          <cell r="BR65">
            <v>27731.384598398014</v>
          </cell>
          <cell r="BS65">
            <v>24168.878946589197</v>
          </cell>
          <cell r="BT65">
            <v>14391.095723802806</v>
          </cell>
          <cell r="BU65">
            <v>8098.2082852931489</v>
          </cell>
          <cell r="BV65">
            <v>24337.493306806995</v>
          </cell>
          <cell r="BW65">
            <v>21672.500574339814</v>
          </cell>
          <cell r="BX65">
            <v>12796.638182325099</v>
          </cell>
          <cell r="BY65">
            <v>15878.64442234196</v>
          </cell>
          <cell r="BZ65">
            <v>22703.639372221085</v>
          </cell>
          <cell r="CA65">
            <v>14698.105069065037</v>
          </cell>
          <cell r="CB65">
            <v>29080.452232966469</v>
          </cell>
          <cell r="CC65">
            <v>30394.059661017658</v>
          </cell>
          <cell r="CD65">
            <v>27752.840411215118</v>
          </cell>
          <cell r="CE65">
            <v>24450.274918550145</v>
          </cell>
          <cell r="CF65">
            <v>13679.323866134277</v>
          </cell>
          <cell r="CG65">
            <v>7217.2018490083865</v>
          </cell>
          <cell r="CH65">
            <v>28854.998730005245</v>
          </cell>
          <cell r="CI65">
            <v>26133.457232997629</v>
          </cell>
          <cell r="CJ65">
            <v>16926.388378226176</v>
          </cell>
          <cell r="CK65">
            <v>20128.336128677242</v>
          </cell>
          <cell r="CL65">
            <v>27168.962139533251</v>
          </cell>
          <cell r="CM65">
            <v>19080.171679061059</v>
          </cell>
          <cell r="CN65">
            <v>31011.375398862263</v>
          </cell>
          <cell r="CO65">
            <v>32326.693459535541</v>
          </cell>
          <cell r="CP65">
            <v>29652.338573968518</v>
          </cell>
          <cell r="CQ65">
            <v>26613.512833843677</v>
          </cell>
          <cell r="CR65">
            <v>19447.049745108896</v>
          </cell>
          <cell r="CS65">
            <v>12797.597276729372</v>
          </cell>
          <cell r="CT65">
            <v>35054.990103674565</v>
          </cell>
          <cell r="CU65">
            <v>32322.522754235906</v>
          </cell>
          <cell r="CV65">
            <v>22817.621506588635</v>
          </cell>
          <cell r="CW65">
            <v>26124.474071192919</v>
          </cell>
          <cell r="CX65">
            <v>33380.196286631734</v>
          </cell>
          <cell r="CY65">
            <v>22684.287495091186</v>
          </cell>
          <cell r="CZ65">
            <v>32291.82824475634</v>
          </cell>
          <cell r="DA65">
            <v>33634.241452231297</v>
          </cell>
          <cell r="DB65">
            <v>30895.047649148801</v>
          </cell>
          <cell r="DC65">
            <v>27479.735836138556</v>
          </cell>
          <cell r="DD65">
            <v>25431.682268876008</v>
          </cell>
          <cell r="DE65">
            <v>18589.409908801928</v>
          </cell>
          <cell r="DF65">
            <v>36484.388098652213</v>
          </cell>
          <cell r="DG65">
            <v>33770.094797977559</v>
          </cell>
          <cell r="DH65">
            <v>23957.990230139752</v>
          </cell>
          <cell r="DI65">
            <v>27373.560906623097</v>
          </cell>
          <cell r="DJ65">
            <v>34850.429069609847</v>
          </cell>
          <cell r="DK65">
            <v>23873.692750817732</v>
          </cell>
          <cell r="DL65">
            <v>33683.153245752088</v>
          </cell>
          <cell r="DM65">
            <v>35053.224216778239</v>
          </cell>
          <cell r="DN65">
            <v>32248.05413753663</v>
          </cell>
          <cell r="DO65">
            <v>28752.351490091329</v>
          </cell>
          <cell r="DP65">
            <v>26668.60920539096</v>
          </cell>
          <cell r="DQ65">
            <v>19627.871989682732</v>
          </cell>
          <cell r="DR65">
            <v>38028.961785301202</v>
          </cell>
          <cell r="DS65">
            <v>34022.910361190967</v>
          </cell>
          <cell r="DT65">
            <v>23893.949461646844</v>
          </cell>
          <cell r="DU65">
            <v>27421.205803243523</v>
          </cell>
          <cell r="DV65">
            <v>35126.174445303441</v>
          </cell>
          <cell r="DW65">
            <v>23862.17089889713</v>
          </cell>
          <cell r="DX65">
            <v>33877.874557050061</v>
          </cell>
          <cell r="DY65">
            <v>35276.182449836953</v>
          </cell>
          <cell r="DZ65">
            <v>32402.383882256705</v>
          </cell>
          <cell r="EA65">
            <v>28824.784199215523</v>
          </cell>
          <cell r="EB65">
            <v>26704.375317685444</v>
          </cell>
          <cell r="EC65">
            <v>19459.340907357509</v>
          </cell>
          <cell r="ED65">
            <v>38381.115290624133</v>
          </cell>
          <cell r="EE65">
            <v>34349.932654540062</v>
          </cell>
          <cell r="EF65">
            <v>23894.151130127117</v>
          </cell>
          <cell r="EG65">
            <v>27536.87476033745</v>
          </cell>
          <cell r="EH65">
            <v>35476.852612747163</v>
          </cell>
          <cell r="EI65">
            <v>23918.227600263213</v>
          </cell>
          <cell r="EJ65">
            <v>34144.597708110341</v>
          </cell>
          <cell r="EK65">
            <v>35571.758233954497</v>
          </cell>
          <cell r="EL65">
            <v>32628.075304541315</v>
          </cell>
          <cell r="EM65">
            <v>28966.067212149588</v>
          </cell>
          <cell r="EN65">
            <v>26807.73731568479</v>
          </cell>
          <cell r="EO65">
            <v>19352.425572342167</v>
          </cell>
          <cell r="EP65">
            <v>38810.082971585733</v>
          </cell>
          <cell r="EQ65">
            <v>35617.766192362047</v>
          </cell>
          <cell r="ER65">
            <v>24824.895457751947</v>
          </cell>
          <cell r="ES65">
            <v>28586.952141903195</v>
          </cell>
          <cell r="ET65">
            <v>36769.072506088109</v>
          </cell>
          <cell r="EU65">
            <v>24908.322807107455</v>
          </cell>
          <cell r="EV65">
            <v>35349.880327190651</v>
          </cell>
          <cell r="EW65">
            <v>36806.910718039966</v>
          </cell>
          <cell r="EX65">
            <v>33791.595611132121</v>
          </cell>
          <cell r="EY65">
            <v>30042.67240510897</v>
          </cell>
          <cell r="EZ65">
            <v>27845.323023381403</v>
          </cell>
          <cell r="FA65">
            <v>20173.565736779317</v>
          </cell>
          <cell r="FB65">
            <v>40182.118319303147</v>
          </cell>
          <cell r="FC65">
            <v>36209.928543554619</v>
          </cell>
          <cell r="FD65">
            <v>25069.399059649222</v>
          </cell>
          <cell r="FE65">
            <v>28954.150653210003</v>
          </cell>
          <cell r="FF65">
            <v>37385.951182312012</v>
          </cell>
          <cell r="FG65">
            <v>25216.004050715295</v>
          </cell>
          <cell r="FH65">
            <v>35877.385773123991</v>
          </cell>
          <cell r="FI65">
            <v>37364.422562610569</v>
          </cell>
          <cell r="FJ65">
            <v>34275.640656249525</v>
          </cell>
          <cell r="FK65">
            <v>30438.119700416333</v>
          </cell>
          <cell r="FL65">
            <v>28200.029290457693</v>
          </cell>
          <cell r="FM65">
            <v>20305.466481066193</v>
          </cell>
          <cell r="FN65">
            <v>40880.997190738206</v>
          </cell>
          <cell r="FO65">
            <v>36369.901359570795</v>
          </cell>
          <cell r="FP65">
            <v>24870.793661517673</v>
          </cell>
          <cell r="FQ65">
            <v>28882.51421793706</v>
          </cell>
          <cell r="FR65">
            <v>37571.166990979451</v>
          </cell>
          <cell r="FS65">
            <v>25084.296408855749</v>
          </cell>
          <cell r="FT65">
            <v>35970.619970991538</v>
          </cell>
          <cell r="FU65">
            <v>37487.915640335123</v>
          </cell>
          <cell r="FV65">
            <v>34323.791043895588</v>
          </cell>
          <cell r="FW65">
            <v>30395.930665755353</v>
          </cell>
        </row>
        <row r="66">
          <cell r="B66" t="str">
            <v>Co 400</v>
          </cell>
          <cell r="BH66">
            <v>196325.86</v>
          </cell>
          <cell r="BI66">
            <v>163810.35999999999</v>
          </cell>
          <cell r="BJ66">
            <v>100688.87</v>
          </cell>
          <cell r="BK66">
            <v>210208.81</v>
          </cell>
          <cell r="BL66">
            <v>207518.74</v>
          </cell>
          <cell r="BM66">
            <v>106346.08</v>
          </cell>
          <cell r="BN66">
            <v>256803.81</v>
          </cell>
          <cell r="BO66">
            <v>295105.98130000004</v>
          </cell>
          <cell r="BP66">
            <v>212197.78870000009</v>
          </cell>
          <cell r="BQ66">
            <v>258050.99129441136</v>
          </cell>
          <cell r="BR66">
            <v>125792.57993735874</v>
          </cell>
          <cell r="BS66">
            <v>-29061.385799598123</v>
          </cell>
          <cell r="BT66">
            <v>225936.17203217081</v>
          </cell>
          <cell r="BU66">
            <v>193853.68622817367</v>
          </cell>
          <cell r="BV66">
            <v>129961.44025450508</v>
          </cell>
          <cell r="BW66">
            <v>239265.70742577832</v>
          </cell>
          <cell r="BX66">
            <v>236840.59754911019</v>
          </cell>
          <cell r="BY66">
            <v>133785.79698062234</v>
          </cell>
          <cell r="BZ66">
            <v>286052.82211408194</v>
          </cell>
          <cell r="CA66">
            <v>330165.63713579212</v>
          </cell>
          <cell r="CB66">
            <v>247005.49088968162</v>
          </cell>
          <cell r="CC66">
            <v>286937.30684825557</v>
          </cell>
          <cell r="CD66">
            <v>104035.10841338825</v>
          </cell>
          <cell r="CE66">
            <v>-48076.034106796782</v>
          </cell>
          <cell r="CF66">
            <v>211251.76660725201</v>
          </cell>
          <cell r="CG66">
            <v>179622.11317601986</v>
          </cell>
          <cell r="CH66">
            <v>114943.04329540412</v>
          </cell>
          <cell r="CI66">
            <v>224032.47149753157</v>
          </cell>
          <cell r="CJ66">
            <v>221886.98413589853</v>
          </cell>
          <cell r="CK66">
            <v>116900.71344027889</v>
          </cell>
          <cell r="CL66">
            <v>271038.07302897342</v>
          </cell>
          <cell r="CM66">
            <v>315037.12826464069</v>
          </cell>
          <cell r="CN66">
            <v>231632.45986061223</v>
          </cell>
          <cell r="CO66">
            <v>271020.02158352151</v>
          </cell>
          <cell r="CP66">
            <v>89007.12525705283</v>
          </cell>
          <cell r="CQ66">
            <v>-60330.941680708725</v>
          </cell>
          <cell r="CR66">
            <v>210282.18554713414</v>
          </cell>
          <cell r="CS66">
            <v>178175.83703665744</v>
          </cell>
          <cell r="CT66">
            <v>111933.48886991083</v>
          </cell>
          <cell r="CU66">
            <v>223130.82135326718</v>
          </cell>
          <cell r="CV66">
            <v>330898.55729408923</v>
          </cell>
          <cell r="CW66">
            <v>223149.52000165707</v>
          </cell>
          <cell r="CX66">
            <v>381012.18622376746</v>
          </cell>
          <cell r="CY66">
            <v>425682.76670843683</v>
          </cell>
          <cell r="CZ66">
            <v>340526.27072151587</v>
          </cell>
          <cell r="DA66">
            <v>380514.75682759972</v>
          </cell>
          <cell r="DB66">
            <v>195167.70957532874</v>
          </cell>
          <cell r="DC66">
            <v>38764.951333900215</v>
          </cell>
          <cell r="DD66">
            <v>319006.49102772784</v>
          </cell>
          <cell r="DE66">
            <v>286418.32897963317</v>
          </cell>
          <cell r="DF66">
            <v>218572.992872403</v>
          </cell>
          <cell r="DG66">
            <v>331918.64510855207</v>
          </cell>
          <cell r="DH66">
            <v>332047.9003187936</v>
          </cell>
          <cell r="DI66">
            <v>221461.02823327226</v>
          </cell>
          <cell r="DJ66">
            <v>383142.54532400589</v>
          </cell>
          <cell r="DK66">
            <v>428501.70894343336</v>
          </cell>
          <cell r="DL66">
            <v>341555.86002379551</v>
          </cell>
          <cell r="DM66">
            <v>382151.6464105983</v>
          </cell>
          <cell r="DN66">
            <v>193413.14761567244</v>
          </cell>
          <cell r="DO66">
            <v>33558.578851811588</v>
          </cell>
          <cell r="DP66">
            <v>319860.82476774766</v>
          </cell>
          <cell r="DQ66">
            <v>286786.10059504572</v>
          </cell>
          <cell r="DR66">
            <v>217297.61282620474</v>
          </cell>
          <cell r="DS66">
            <v>332831.90849296935</v>
          </cell>
          <cell r="DT66">
            <v>423501.04510455055</v>
          </cell>
          <cell r="DU66">
            <v>309998.89969514322</v>
          </cell>
          <cell r="DV66">
            <v>475595.75775456044</v>
          </cell>
          <cell r="DW66">
            <v>521660.88956165279</v>
          </cell>
          <cell r="DX66">
            <v>432887.22674225026</v>
          </cell>
          <cell r="DY66">
            <v>474097.18555103755</v>
          </cell>
          <cell r="DZ66">
            <v>281908.18798680778</v>
          </cell>
          <cell r="EA66">
            <v>118523.50471505977</v>
          </cell>
          <cell r="EB66">
            <v>411011.16666466277</v>
          </cell>
          <cell r="EC66">
            <v>377445.14937143342</v>
          </cell>
          <cell r="ED66">
            <v>306271.6615416304</v>
          </cell>
          <cell r="EE66">
            <v>424036.38680189999</v>
          </cell>
          <cell r="EF66">
            <v>426187.0350956436</v>
          </cell>
          <cell r="EG66">
            <v>309690.5043381718</v>
          </cell>
          <cell r="EH66">
            <v>479301.31771412515</v>
          </cell>
          <cell r="EI66">
            <v>526090.00736048387</v>
          </cell>
          <cell r="EJ66">
            <v>435449.71939565928</v>
          </cell>
          <cell r="EK66">
            <v>477280.01523869054</v>
          </cell>
          <cell r="EL66">
            <v>281581.09805718355</v>
          </cell>
          <cell r="EM66">
            <v>114585.05733311537</v>
          </cell>
          <cell r="EN66">
            <v>413386.51495205157</v>
          </cell>
          <cell r="EO66">
            <v>379324.37636380014</v>
          </cell>
          <cell r="EP66">
            <v>306423.70522400399</v>
          </cell>
          <cell r="EQ66">
            <v>426460.90183871274</v>
          </cell>
          <cell r="ER66">
            <v>445428.34804425144</v>
          </cell>
          <cell r="ES66">
            <v>325855.78553259978</v>
          </cell>
          <cell r="ET66">
            <v>499581.53120631212</v>
          </cell>
          <cell r="EU66">
            <v>547112.05718364567</v>
          </cell>
          <cell r="EV66">
            <v>454564.54870667739</v>
          </cell>
          <cell r="EW66">
            <v>497021.58392681298</v>
          </cell>
          <cell r="EX66">
            <v>297752.85108033253</v>
          </cell>
          <cell r="EY66">
            <v>127063.41377906199</v>
          </cell>
          <cell r="EZ66">
            <v>432308.87285834737</v>
          </cell>
          <cell r="FA66">
            <v>397746.14065268333</v>
          </cell>
          <cell r="FB66">
            <v>323074.44307813619</v>
          </cell>
          <cell r="FC66">
            <v>445426.76468200167</v>
          </cell>
          <cell r="FD66">
            <v>448384.24352212867</v>
          </cell>
          <cell r="FE66">
            <v>325651.64254308364</v>
          </cell>
          <cell r="FF66">
            <v>503596.62224011845</v>
          </cell>
          <cell r="FG66">
            <v>551886.76020641823</v>
          </cell>
          <cell r="FH66">
            <v>457391.65982705227</v>
          </cell>
          <cell r="FI66">
            <v>500480.88890994841</v>
          </cell>
          <cell r="FJ66">
            <v>297581.45625972329</v>
          </cell>
          <cell r="FK66">
            <v>123113.5779732361</v>
          </cell>
          <cell r="FL66">
            <v>434937.37718568975</v>
          </cell>
          <cell r="FM66">
            <v>399869.1024677261</v>
          </cell>
          <cell r="FN66">
            <v>323381.86034727574</v>
          </cell>
          <cell r="FO66">
            <v>448093.32745002536</v>
          </cell>
          <cell r="FP66">
            <v>451228.58794769563</v>
          </cell>
          <cell r="FQ66">
            <v>325249.4370812925</v>
          </cell>
          <cell r="FR66">
            <v>507520.52473449393</v>
          </cell>
          <cell r="FS66">
            <v>556588.5252527931</v>
          </cell>
          <cell r="FT66">
            <v>460103.62284713017</v>
          </cell>
          <cell r="FU66">
            <v>503831.69758826878</v>
          </cell>
          <cell r="FV66">
            <v>297239.39992655918</v>
          </cell>
          <cell r="FW66">
            <v>118906.88518870238</v>
          </cell>
        </row>
        <row r="67">
          <cell r="B67" t="str">
            <v>Co 401</v>
          </cell>
          <cell r="BH67">
            <v>94471.89</v>
          </cell>
          <cell r="BI67">
            <v>32673.08</v>
          </cell>
          <cell r="BJ67">
            <v>64193.369999999937</v>
          </cell>
          <cell r="BK67">
            <v>84152.320000000007</v>
          </cell>
          <cell r="BL67">
            <v>49106.57</v>
          </cell>
          <cell r="BM67">
            <v>104564.66</v>
          </cell>
          <cell r="BN67">
            <v>80786.210000000006</v>
          </cell>
          <cell r="BO67">
            <v>-70420.216799999995</v>
          </cell>
          <cell r="BP67">
            <v>115471.08100000003</v>
          </cell>
          <cell r="BQ67">
            <v>107754.20002255309</v>
          </cell>
          <cell r="BR67">
            <v>85062.443806428404</v>
          </cell>
          <cell r="BS67">
            <v>72380.814894203097</v>
          </cell>
          <cell r="BT67">
            <v>90361.243874931679</v>
          </cell>
          <cell r="BU67">
            <v>28439.581548536895</v>
          </cell>
          <cell r="BV67">
            <v>60027.283347938413</v>
          </cell>
          <cell r="BW67">
            <v>80479.18225965029</v>
          </cell>
          <cell r="BX67">
            <v>43627.573979435663</v>
          </cell>
          <cell r="BY67">
            <v>99754.541112209961</v>
          </cell>
          <cell r="BZ67">
            <v>76363.723036144482</v>
          </cell>
          <cell r="CA67">
            <v>-77872.157758573827</v>
          </cell>
          <cell r="CB67">
            <v>161473.54106403151</v>
          </cell>
          <cell r="CC67">
            <v>152292.74565090996</v>
          </cell>
          <cell r="CD67">
            <v>128997.93985849223</v>
          </cell>
          <cell r="CE67">
            <v>118516.87658133605</v>
          </cell>
          <cell r="CF67">
            <v>132214.4790754643</v>
          </cell>
          <cell r="CG67">
            <v>70168.670138474787</v>
          </cell>
          <cell r="CH67">
            <v>101828.00464171494</v>
          </cell>
          <cell r="CI67">
            <v>122790.35143562037</v>
          </cell>
          <cell r="CJ67">
            <v>84080.552776216879</v>
          </cell>
          <cell r="CK67">
            <v>140899.11675503119</v>
          </cell>
          <cell r="CL67">
            <v>117909.6622478198</v>
          </cell>
          <cell r="CM67">
            <v>-41452.238205818867</v>
          </cell>
          <cell r="CN67">
            <v>155348.41998589534</v>
          </cell>
          <cell r="CO67">
            <v>146485.47124030616</v>
          </cell>
          <cell r="CP67">
            <v>122572.38461350393</v>
          </cell>
          <cell r="CQ67">
            <v>114340.65111613111</v>
          </cell>
          <cell r="CR67">
            <v>132603.81878539568</v>
          </cell>
          <cell r="CS67">
            <v>69274.774702622963</v>
          </cell>
          <cell r="CT67">
            <v>101591.71708144134</v>
          </cell>
          <cell r="CU67">
            <v>123148.54340598377</v>
          </cell>
          <cell r="CV67">
            <v>83026.989078724233</v>
          </cell>
          <cell r="CW67">
            <v>141219.34560848039</v>
          </cell>
          <cell r="CX67">
            <v>117907.95736978849</v>
          </cell>
          <cell r="CY67">
            <v>-46456.38072575035</v>
          </cell>
          <cell r="CZ67">
            <v>156246.81646448892</v>
          </cell>
          <cell r="DA67">
            <v>147315.80477672262</v>
          </cell>
          <cell r="DB67">
            <v>122712.77924097487</v>
          </cell>
          <cell r="DC67">
            <v>113435.06059502898</v>
          </cell>
          <cell r="DD67">
            <v>132936.43292334722</v>
          </cell>
          <cell r="DE67">
            <v>68296.960940976656</v>
          </cell>
          <cell r="DF67">
            <v>143619.10332826263</v>
          </cell>
          <cell r="DG67">
            <v>165787.55137091139</v>
          </cell>
          <cell r="DH67">
            <v>124206.60867694987</v>
          </cell>
          <cell r="DI67">
            <v>183807.153661063</v>
          </cell>
          <cell r="DJ67">
            <v>160171.53414553436</v>
          </cell>
          <cell r="DK67">
            <v>-9347.0919856321416</v>
          </cell>
          <cell r="DL67">
            <v>199436.71741198873</v>
          </cell>
          <cell r="DM67">
            <v>190439.54429038061</v>
          </cell>
          <cell r="DN67">
            <v>165125.97922741453</v>
          </cell>
          <cell r="DO67">
            <v>156029.31838425755</v>
          </cell>
          <cell r="DP67">
            <v>175542.16914636636</v>
          </cell>
          <cell r="DQ67">
            <v>109564.7712821076</v>
          </cell>
          <cell r="DR67">
            <v>144053.12678450774</v>
          </cell>
          <cell r="DS67">
            <v>166850.80272614717</v>
          </cell>
          <cell r="DT67">
            <v>123761.5947209904</v>
          </cell>
          <cell r="DU67">
            <v>184806.22605368769</v>
          </cell>
          <cell r="DV67">
            <v>160844.1643395354</v>
          </cell>
          <cell r="DW67">
            <v>-13984.196897368529</v>
          </cell>
          <cell r="DX67">
            <v>201062.0819468096</v>
          </cell>
          <cell r="DY67">
            <v>192000.80879004783</v>
          </cell>
          <cell r="DZ67">
            <v>165955.88474982776</v>
          </cell>
          <cell r="EA67">
            <v>157054.89460474113</v>
          </cell>
          <cell r="EB67">
            <v>176565.03594916148</v>
          </cell>
          <cell r="EC67">
            <v>109221.5420145813</v>
          </cell>
          <cell r="ED67">
            <v>175148.7295536274</v>
          </cell>
          <cell r="EE67">
            <v>198593.84169291251</v>
          </cell>
          <cell r="EF67">
            <v>153945.86807139678</v>
          </cell>
          <cell r="EG67">
            <v>216471.0331201292</v>
          </cell>
          <cell r="EH67">
            <v>192180.34950087284</v>
          </cell>
          <cell r="EI67">
            <v>11881.434031648096</v>
          </cell>
          <cell r="EJ67">
            <v>233378.02256335595</v>
          </cell>
          <cell r="EK67">
            <v>224255.4013063235</v>
          </cell>
          <cell r="EL67">
            <v>197457.69210628961</v>
          </cell>
          <cell r="EM67">
            <v>188767.56499778773</v>
          </cell>
          <cell r="EN67">
            <v>208259.47479305975</v>
          </cell>
          <cell r="EO67">
            <v>139521.41994634594</v>
          </cell>
          <cell r="EP67">
            <v>176070.48642574539</v>
          </cell>
          <cell r="EQ67">
            <v>200181.68334106487</v>
          </cell>
          <cell r="ER67">
            <v>153923.0483598006</v>
          </cell>
          <cell r="ES67">
            <v>217965.70359855652</v>
          </cell>
          <cell r="ET67">
            <v>193344.37005200755</v>
          </cell>
          <cell r="EU67">
            <v>7409.6983290382195</v>
          </cell>
          <cell r="EV67">
            <v>235550.07143751517</v>
          </cell>
          <cell r="EW67">
            <v>226367.87351678513</v>
          </cell>
          <cell r="EX67">
            <v>198795.46152044478</v>
          </cell>
          <cell r="EY67">
            <v>190332.1013310657</v>
          </cell>
          <cell r="EZ67">
            <v>209790.62668862945</v>
          </cell>
          <cell r="FA67">
            <v>139628.25179703516</v>
          </cell>
          <cell r="FB67">
            <v>193602.6763606125</v>
          </cell>
          <cell r="FC67">
            <v>218399.16711332</v>
          </cell>
          <cell r="FD67">
            <v>170475.94873230759</v>
          </cell>
          <cell r="FE67">
            <v>236074.72014678374</v>
          </cell>
          <cell r="FF67">
            <v>211120.94564560769</v>
          </cell>
          <cell r="FG67">
            <v>19379.28266466083</v>
          </cell>
          <cell r="FH67">
            <v>254363.21885489358</v>
          </cell>
          <cell r="FI67">
            <v>245123.41062908137</v>
          </cell>
          <cell r="FJ67">
            <v>216753.98765025078</v>
          </cell>
          <cell r="FK67">
            <v>208533.91367909661</v>
          </cell>
          <cell r="FL67">
            <v>227942.55589279204</v>
          </cell>
          <cell r="FM67">
            <v>156326.26451832155</v>
          </cell>
          <cell r="FN67">
            <v>194908.26417141629</v>
          </cell>
          <cell r="FO67">
            <v>220410.13939070184</v>
          </cell>
          <cell r="FP67">
            <v>170766.61612414167</v>
          </cell>
          <cell r="FQ67">
            <v>237960.99806405144</v>
          </cell>
          <cell r="FR67">
            <v>212672.77022897819</v>
          </cell>
          <cell r="FS67">
            <v>14948.524185051501</v>
          </cell>
          <cell r="FT67">
            <v>256980.75142355385</v>
          </cell>
          <cell r="FU67">
            <v>247687.0094888751</v>
          </cell>
          <cell r="FV67">
            <v>218496.7586705822</v>
          </cell>
          <cell r="FW67">
            <v>210537.31505396531</v>
          </cell>
        </row>
        <row r="68">
          <cell r="B68" t="str">
            <v>Co 248</v>
          </cell>
          <cell r="BH68">
            <v>58906.12</v>
          </cell>
          <cell r="BI68">
            <v>28086.86</v>
          </cell>
          <cell r="BJ68">
            <v>44479.360000000001</v>
          </cell>
          <cell r="BK68">
            <v>39652.300000000003</v>
          </cell>
          <cell r="BL68">
            <v>75554.960000000006</v>
          </cell>
          <cell r="BM68">
            <v>14188.5</v>
          </cell>
          <cell r="BN68">
            <v>29975.55</v>
          </cell>
          <cell r="BO68">
            <v>45544.787599999989</v>
          </cell>
          <cell r="BP68">
            <v>28619.532099999997</v>
          </cell>
          <cell r="BQ68">
            <v>41673.127191992047</v>
          </cell>
          <cell r="BR68">
            <v>36246.765058471967</v>
          </cell>
          <cell r="BS68">
            <v>69791.833908529428</v>
          </cell>
          <cell r="BT68">
            <v>61645.975323873907</v>
          </cell>
          <cell r="BU68">
            <v>31294.06787309661</v>
          </cell>
          <cell r="BV68">
            <v>47128.039047691462</v>
          </cell>
          <cell r="BW68">
            <v>40852.723382486838</v>
          </cell>
          <cell r="BX68">
            <v>76592.464136788025</v>
          </cell>
          <cell r="BY68">
            <v>15121.677839252945</v>
          </cell>
          <cell r="BZ68">
            <v>30752.979463904412</v>
          </cell>
          <cell r="CA68">
            <v>45305.363837382647</v>
          </cell>
          <cell r="CB68">
            <v>28412.172402466633</v>
          </cell>
          <cell r="CC68">
            <v>40825.749110548823</v>
          </cell>
          <cell r="CD68">
            <v>35393.810428971614</v>
          </cell>
          <cell r="CE68">
            <v>69331.253880385571</v>
          </cell>
          <cell r="CF68">
            <v>54995.129359037644</v>
          </cell>
          <cell r="CG68">
            <v>25331.948934631371</v>
          </cell>
          <cell r="CH68">
            <v>40460.353969154574</v>
          </cell>
          <cell r="CI68">
            <v>34562.563360555083</v>
          </cell>
          <cell r="CJ68">
            <v>70093.159413799498</v>
          </cell>
          <cell r="CK68">
            <v>8069.7808441762827</v>
          </cell>
          <cell r="CL68">
            <v>23468.460111936234</v>
          </cell>
          <cell r="CM68">
            <v>37919.353796747688</v>
          </cell>
          <cell r="CN68">
            <v>21224.957756297379</v>
          </cell>
          <cell r="CO68">
            <v>33464.765928924229</v>
          </cell>
          <cell r="CP68">
            <v>28192.01466073902</v>
          </cell>
          <cell r="CQ68">
            <v>62363.456216368533</v>
          </cell>
          <cell r="CR68">
            <v>50694.786835261926</v>
          </cell>
          <cell r="CS68">
            <v>20506.089410614055</v>
          </cell>
          <cell r="CT68">
            <v>35863.818465392294</v>
          </cell>
          <cell r="CU68">
            <v>31106.395543611499</v>
          </cell>
          <cell r="CV68">
            <v>67332.155689534295</v>
          </cell>
          <cell r="CW68">
            <v>8888.8415920043044</v>
          </cell>
          <cell r="CX68">
            <v>24571.974054913568</v>
          </cell>
          <cell r="CY68">
            <v>39257.049510260171</v>
          </cell>
          <cell r="CZ68">
            <v>22241.240007474618</v>
          </cell>
          <cell r="DA68">
            <v>34722.536784486481</v>
          </cell>
          <cell r="DB68">
            <v>29342.693116438953</v>
          </cell>
          <cell r="DC68">
            <v>63746.199222024377</v>
          </cell>
          <cell r="DD68">
            <v>52260.830400250758</v>
          </cell>
          <cell r="DE68">
            <v>21537.650381434847</v>
          </cell>
          <cell r="DF68">
            <v>37127.082145607324</v>
          </cell>
          <cell r="DG68">
            <v>31164.829269809248</v>
          </cell>
          <cell r="DH68">
            <v>61724.187683687138</v>
          </cell>
          <cell r="DI68">
            <v>9822.6960325112232</v>
          </cell>
          <cell r="DJ68">
            <v>25795.266547265535</v>
          </cell>
          <cell r="DK68">
            <v>40718.871702318967</v>
          </cell>
          <cell r="DL68">
            <v>23375.060960531402</v>
          </cell>
          <cell r="DM68">
            <v>36102.572839984547</v>
          </cell>
          <cell r="DN68">
            <v>30613.475907444787</v>
          </cell>
          <cell r="DO68">
            <v>65693.328837451918</v>
          </cell>
          <cell r="DP68">
            <v>53953.179066463315</v>
          </cell>
          <cell r="DQ68">
            <v>22687.388157088128</v>
          </cell>
          <cell r="DR68">
            <v>38510.894105132167</v>
          </cell>
          <cell r="DS68">
            <v>33777.136399428411</v>
          </cell>
          <cell r="DT68">
            <v>71306.294529111707</v>
          </cell>
          <cell r="DU68">
            <v>10731.734825226951</v>
          </cell>
          <cell r="DV68">
            <v>26999.031858340088</v>
          </cell>
          <cell r="DW68">
            <v>42165.554312850887</v>
          </cell>
          <cell r="DX68">
            <v>24487.074661523897</v>
          </cell>
          <cell r="DY68">
            <v>37465.627982146492</v>
          </cell>
          <cell r="DZ68">
            <v>31865.489651697339</v>
          </cell>
          <cell r="EA68">
            <v>67634.861645089826</v>
          </cell>
          <cell r="EB68">
            <v>55632.844222352505</v>
          </cell>
          <cell r="EC68">
            <v>23815.266399254113</v>
          </cell>
          <cell r="ED68">
            <v>39875.421200247249</v>
          </cell>
          <cell r="EE68">
            <v>33856.713512813745</v>
          </cell>
          <cell r="EF68">
            <v>65744.562558182326</v>
          </cell>
          <cell r="EG68">
            <v>10661.715781669329</v>
          </cell>
          <cell r="EH68">
            <v>27228.423994018391</v>
          </cell>
          <cell r="EI68">
            <v>42642.014721789812</v>
          </cell>
          <cell r="EJ68">
            <v>24623.040597752864</v>
          </cell>
          <cell r="EK68">
            <v>37858.040466634891</v>
          </cell>
          <cell r="EL68">
            <v>32143.629660161598</v>
          </cell>
          <cell r="EM68">
            <v>68615.931775880585</v>
          </cell>
          <cell r="EN68">
            <v>56345.235816434768</v>
          </cell>
          <cell r="EO68">
            <v>23967.290770527048</v>
          </cell>
          <cell r="EP68">
            <v>40265.979012629905</v>
          </cell>
          <cell r="EQ68">
            <v>35571.150985654705</v>
          </cell>
          <cell r="ER68">
            <v>74454.350421292329</v>
          </cell>
          <cell r="ES68">
            <v>11646.890772212333</v>
          </cell>
          <cell r="ET68">
            <v>28518.670954383015</v>
          </cell>
          <cell r="EU68">
            <v>44183.799145840509</v>
          </cell>
          <cell r="EV68">
            <v>25817.90773955622</v>
          </cell>
          <cell r="EW68">
            <v>39313.861160902619</v>
          </cell>
          <cell r="EX68">
            <v>33483.347161608159</v>
          </cell>
          <cell r="EY68">
            <v>70672.270413715451</v>
          </cell>
          <cell r="EZ68">
            <v>58125.216508219542</v>
          </cell>
          <cell r="FA68">
            <v>25177.975292139279</v>
          </cell>
          <cell r="FB68">
            <v>41717.720172657369</v>
          </cell>
          <cell r="FC68">
            <v>37061.555620281899</v>
          </cell>
          <cell r="FD68">
            <v>70329.507667246944</v>
          </cell>
          <cell r="FE68">
            <v>8795.4625912905758</v>
          </cell>
          <cell r="FF68">
            <v>25977.39046022814</v>
          </cell>
          <cell r="FG68">
            <v>43964.105558983101</v>
          </cell>
          <cell r="FH68">
            <v>25245.212026263223</v>
          </cell>
          <cell r="FI68">
            <v>39006.762512271191</v>
          </cell>
          <cell r="FJ68">
            <v>33057.74105648043</v>
          </cell>
          <cell r="FK68">
            <v>70977.647460778768</v>
          </cell>
          <cell r="FL68">
            <v>59843.065473928189</v>
          </cell>
          <cell r="FM68">
            <v>26317.673574931599</v>
          </cell>
          <cell r="FN68">
            <v>43100.736033607041</v>
          </cell>
          <cell r="FO68">
            <v>37029.354590837262</v>
          </cell>
          <cell r="FP68">
            <v>77319.397096937173</v>
          </cell>
          <cell r="FQ68">
            <v>8372.7306332617081</v>
          </cell>
          <cell r="FR68">
            <v>25870.210538660307</v>
          </cell>
          <cell r="FS68">
            <v>44179.194084330979</v>
          </cell>
          <cell r="FT68">
            <v>25100.16813508921</v>
          </cell>
          <cell r="FU68">
            <v>39133.020937095927</v>
          </cell>
          <cell r="FV68">
            <v>33063.461682325476</v>
          </cell>
          <cell r="FW68">
            <v>71727.749080089459</v>
          </cell>
        </row>
        <row r="69">
          <cell r="B69" t="str">
            <v>Co 249</v>
          </cell>
          <cell r="BH69">
            <v>26798.77</v>
          </cell>
          <cell r="BI69">
            <v>22636.799999999999</v>
          </cell>
          <cell r="BJ69">
            <v>35384.65</v>
          </cell>
          <cell r="BK69">
            <v>38747.550000000003</v>
          </cell>
          <cell r="BL69">
            <v>32893.440000000002</v>
          </cell>
          <cell r="BM69">
            <v>21858.7</v>
          </cell>
          <cell r="BN69">
            <v>27926.77</v>
          </cell>
          <cell r="BO69">
            <v>8087.156999999992</v>
          </cell>
          <cell r="BP69">
            <v>22386.468000000001</v>
          </cell>
          <cell r="BQ69">
            <v>30478.348732774451</v>
          </cell>
          <cell r="BR69">
            <v>27295.786379954814</v>
          </cell>
          <cell r="BS69">
            <v>24349.668799966807</v>
          </cell>
          <cell r="BT69">
            <v>38567.917209295956</v>
          </cell>
          <cell r="BU69">
            <v>33997.175631584716</v>
          </cell>
          <cell r="BV69">
            <v>50078.382222066233</v>
          </cell>
          <cell r="BW69">
            <v>53323.272515063414</v>
          </cell>
          <cell r="BX69">
            <v>47581.773453048911</v>
          </cell>
          <cell r="BY69">
            <v>36534.452670599749</v>
          </cell>
          <cell r="BZ69">
            <v>42494.497820310258</v>
          </cell>
          <cell r="CA69">
            <v>20682.051303409899</v>
          </cell>
          <cell r="CB69">
            <v>24947.094494633704</v>
          </cell>
          <cell r="CC69">
            <v>32362.569886878955</v>
          </cell>
          <cell r="CD69">
            <v>29179.69613616378</v>
          </cell>
          <cell r="CE69">
            <v>26617.025341849403</v>
          </cell>
          <cell r="CF69">
            <v>39934.159251704652</v>
          </cell>
          <cell r="CG69">
            <v>34936.103599818685</v>
          </cell>
          <cell r="CH69">
            <v>43537.253488435766</v>
          </cell>
          <cell r="CI69">
            <v>47343.206781653884</v>
          </cell>
          <cell r="CJ69">
            <v>41723.645470613243</v>
          </cell>
          <cell r="CK69">
            <v>35598.618285421166</v>
          </cell>
          <cell r="CL69">
            <v>41524.179440206259</v>
          </cell>
          <cell r="CM69">
            <v>19531.083696192574</v>
          </cell>
          <cell r="CN69">
            <v>23874.381809243823</v>
          </cell>
          <cell r="CO69">
            <v>31270.742085277729</v>
          </cell>
          <cell r="CP69">
            <v>28088.499514211413</v>
          </cell>
          <cell r="CQ69">
            <v>25913.634162685274</v>
          </cell>
          <cell r="CR69">
            <v>40894.417475837814</v>
          </cell>
          <cell r="CS69">
            <v>35649.713895580382</v>
          </cell>
          <cell r="CT69">
            <v>44522.930960323531</v>
          </cell>
          <cell r="CU69">
            <v>49118.374489292532</v>
          </cell>
          <cell r="CV69">
            <v>43428.227270116055</v>
          </cell>
          <cell r="CW69">
            <v>37204.131229492981</v>
          </cell>
          <cell r="CX69">
            <v>43236.387137685677</v>
          </cell>
          <cell r="CY69">
            <v>15620.717111381753</v>
          </cell>
          <cell r="CZ69">
            <v>20077.60245824205</v>
          </cell>
          <cell r="DA69">
            <v>27615.359465728267</v>
          </cell>
          <cell r="DB69">
            <v>24369.727412423417</v>
          </cell>
          <cell r="DC69">
            <v>23614.208407648832</v>
          </cell>
          <cell r="DD69">
            <v>37518.897045817066</v>
          </cell>
          <cell r="DE69">
            <v>32018.211651593971</v>
          </cell>
          <cell r="DF69">
            <v>46172.156844715035</v>
          </cell>
          <cell r="DG69">
            <v>50869.916386876757</v>
          </cell>
          <cell r="DH69">
            <v>45108.791687548393</v>
          </cell>
          <cell r="DI69">
            <v>33784.358049858376</v>
          </cell>
          <cell r="DJ69">
            <v>39925.317787159816</v>
          </cell>
          <cell r="DK69">
            <v>19684.911261594869</v>
          </cell>
          <cell r="DL69">
            <v>23347.373033917633</v>
          </cell>
          <cell r="DM69">
            <v>31029.634778172578</v>
          </cell>
          <cell r="DN69">
            <v>27719.383034618906</v>
          </cell>
          <cell r="DO69">
            <v>24945.084006519028</v>
          </cell>
          <cell r="DP69">
            <v>39219.076848589975</v>
          </cell>
          <cell r="DQ69">
            <v>33452.766391668134</v>
          </cell>
          <cell r="DR69">
            <v>48045.905600518017</v>
          </cell>
          <cell r="DS69">
            <v>51255.383624103197</v>
          </cell>
          <cell r="DT69">
            <v>45423.401529156785</v>
          </cell>
          <cell r="DU69">
            <v>33847.54509487607</v>
          </cell>
          <cell r="DV69">
            <v>40098.562102133059</v>
          </cell>
          <cell r="DW69">
            <v>19397.154666892951</v>
          </cell>
          <cell r="DX69">
            <v>23152.594186472008</v>
          </cell>
          <cell r="DY69">
            <v>30730.478502970931</v>
          </cell>
          <cell r="DZ69">
            <v>27354.769127036736</v>
          </cell>
          <cell r="EA69">
            <v>24502.556539400379</v>
          </cell>
          <cell r="EB69">
            <v>39153.969587837179</v>
          </cell>
          <cell r="EC69">
            <v>33112.249559799209</v>
          </cell>
          <cell r="ED69">
            <v>48157.840961688518</v>
          </cell>
          <cell r="EE69">
            <v>53094.073071180246</v>
          </cell>
          <cell r="EF69">
            <v>47191.133598238812</v>
          </cell>
          <cell r="EG69">
            <v>35357.633361931032</v>
          </cell>
          <cell r="EH69">
            <v>41720.965899470117</v>
          </cell>
          <cell r="EI69">
            <v>20548.911808454897</v>
          </cell>
          <cell r="EJ69">
            <v>24399.26983394225</v>
          </cell>
          <cell r="EK69">
            <v>32309.713827116997</v>
          </cell>
          <cell r="EL69">
            <v>28866.739929392963</v>
          </cell>
          <cell r="EM69">
            <v>25934.364815735578</v>
          </cell>
          <cell r="EN69">
            <v>40972.73333822428</v>
          </cell>
          <cell r="EO69">
            <v>34645.073554036848</v>
          </cell>
          <cell r="EP69">
            <v>50157.209779778466</v>
          </cell>
          <cell r="EQ69">
            <v>55193.059925454567</v>
          </cell>
          <cell r="ER69">
            <v>49219.10695063528</v>
          </cell>
          <cell r="ES69">
            <v>37122.467673695632</v>
          </cell>
          <cell r="ET69">
            <v>43599.549248678944</v>
          </cell>
          <cell r="EU69">
            <v>21947.195441369026</v>
          </cell>
          <cell r="EV69">
            <v>19519.519322353852</v>
          </cell>
          <cell r="EW69">
            <v>33829.384544152388</v>
          </cell>
          <cell r="EX69">
            <v>30317.404561936579</v>
          </cell>
          <cell r="EY69">
            <v>27303.015560654632</v>
          </cell>
          <cell r="EZ69">
            <v>42737.643092578379</v>
          </cell>
          <cell r="FA69">
            <v>36113.37045046725</v>
          </cell>
          <cell r="FB69">
            <v>52106.355818253323</v>
          </cell>
          <cell r="FC69">
            <v>57248.114390381772</v>
          </cell>
          <cell r="FD69">
            <v>51203.156546420279</v>
          </cell>
          <cell r="FE69">
            <v>38837.110366383538</v>
          </cell>
          <cell r="FF69">
            <v>45430.022991702266</v>
          </cell>
          <cell r="FG69">
            <v>23286.776462439375</v>
          </cell>
          <cell r="FH69">
            <v>27206.603190591879</v>
          </cell>
          <cell r="FI69">
            <v>35605.601055294333</v>
          </cell>
          <cell r="FJ69">
            <v>32023.676302760476</v>
          </cell>
          <cell r="FK69">
            <v>28924.446635499728</v>
          </cell>
          <cell r="FL69">
            <v>44765.420421477029</v>
          </cell>
          <cell r="FM69">
            <v>37833.285312068343</v>
          </cell>
          <cell r="FN69">
            <v>54322.040973938048</v>
          </cell>
          <cell r="FO69">
            <v>57682.186874983832</v>
          </cell>
          <cell r="FP69">
            <v>51566.437594270239</v>
          </cell>
          <cell r="FQ69">
            <v>38924.544029446028</v>
          </cell>
          <cell r="FR69">
            <v>45635.410577978648</v>
          </cell>
          <cell r="FS69">
            <v>22990.878853866641</v>
          </cell>
          <cell r="FT69">
            <v>27010.751003241137</v>
          </cell>
          <cell r="FU69">
            <v>35569.815407420814</v>
          </cell>
          <cell r="FV69">
            <v>31916.537057591195</v>
          </cell>
          <cell r="FW69">
            <v>28730.071682774345</v>
          </cell>
        </row>
        <row r="70">
          <cell r="B70" t="str">
            <v>Co 402</v>
          </cell>
          <cell r="BH70">
            <v>3436.53</v>
          </cell>
          <cell r="BI70">
            <v>1380.66</v>
          </cell>
          <cell r="BJ70">
            <v>2772.2</v>
          </cell>
          <cell r="BK70">
            <v>5339.16</v>
          </cell>
          <cell r="BL70">
            <v>607.65000000000055</v>
          </cell>
          <cell r="BM70">
            <v>4864.62</v>
          </cell>
          <cell r="BN70">
            <v>3959.14</v>
          </cell>
          <cell r="BO70">
            <v>11332.132399999999</v>
          </cell>
          <cell r="BP70">
            <v>-4295.7861000000003</v>
          </cell>
          <cell r="BQ70">
            <v>6250.7067620707403</v>
          </cell>
          <cell r="BR70">
            <v>-4367.6389854179506</v>
          </cell>
          <cell r="BS70">
            <v>7562.9961172390913</v>
          </cell>
          <cell r="BT70">
            <v>3336.1697158422412</v>
          </cell>
          <cell r="BU70">
            <v>1291.6379054945592</v>
          </cell>
          <cell r="BV70">
            <v>2664.073137535358</v>
          </cell>
          <cell r="BW70">
            <v>5293.2811054126387</v>
          </cell>
          <cell r="BX70">
            <v>488.43932710148238</v>
          </cell>
          <cell r="BY70">
            <v>4758.6687008084018</v>
          </cell>
          <cell r="BZ70">
            <v>3861.5925497266389</v>
          </cell>
          <cell r="CA70">
            <v>11281.190238397201</v>
          </cell>
          <cell r="CB70">
            <v>-4336.4970173940037</v>
          </cell>
          <cell r="CC70">
            <v>6160.7901780198508</v>
          </cell>
          <cell r="CD70">
            <v>-4455.4474316054648</v>
          </cell>
          <cell r="CE70">
            <v>7501.9628536788359</v>
          </cell>
          <cell r="CF70">
            <v>3186.6616827363587</v>
          </cell>
          <cell r="CG70">
            <v>1154.1691008012886</v>
          </cell>
          <cell r="CH70">
            <v>2507.0435930697013</v>
          </cell>
          <cell r="CI70">
            <v>5200.4838904058643</v>
          </cell>
          <cell r="CJ70">
            <v>319.7159598622784</v>
          </cell>
          <cell r="CK70">
            <v>3654.005992520908</v>
          </cell>
          <cell r="CL70">
            <v>2765.942293707616</v>
          </cell>
          <cell r="CM70">
            <v>10182.598521106655</v>
          </cell>
          <cell r="CN70">
            <v>-5424.308075564637</v>
          </cell>
          <cell r="CO70">
            <v>5067.9348719460595</v>
          </cell>
          <cell r="CP70">
            <v>-5545.496479619962</v>
          </cell>
          <cell r="CQ70">
            <v>6439.3386345549843</v>
          </cell>
          <cell r="CR70">
            <v>2395.8786767551028</v>
          </cell>
          <cell r="CS70">
            <v>326.53939456934313</v>
          </cell>
          <cell r="CT70">
            <v>1699.7598420165959</v>
          </cell>
          <cell r="CU70">
            <v>4469.3626633971653</v>
          </cell>
          <cell r="CV70">
            <v>-534.99837398100681</v>
          </cell>
          <cell r="CW70">
            <v>3589.4166183237485</v>
          </cell>
          <cell r="CX70">
            <v>2686.3596423870822</v>
          </cell>
          <cell r="CY70">
            <v>10249.197599146333</v>
          </cell>
          <cell r="CZ70">
            <v>-5666.138119448864</v>
          </cell>
          <cell r="DA70">
            <v>5034.4043311004534</v>
          </cell>
          <cell r="DB70">
            <v>-5791.0196542173744</v>
          </cell>
          <cell r="DC70">
            <v>6400.6783438752773</v>
          </cell>
          <cell r="DD70">
            <v>2306.4717166425362</v>
          </cell>
          <cell r="DE70">
            <v>199.91983620634892</v>
          </cell>
          <cell r="DF70">
            <v>1593.6902323151025</v>
          </cell>
          <cell r="DG70">
            <v>4441.1623508559096</v>
          </cell>
          <cell r="DH70">
            <v>-689.81411122514146</v>
          </cell>
          <cell r="DI70">
            <v>11852.79720871797</v>
          </cell>
          <cell r="DJ70">
            <v>10934.784030316427</v>
          </cell>
          <cell r="DK70">
            <v>18645.992536307538</v>
          </cell>
          <cell r="DL70">
            <v>2416.6531819525726</v>
          </cell>
          <cell r="DM70">
            <v>13329.614168657783</v>
          </cell>
          <cell r="DN70">
            <v>2288.5022666229333</v>
          </cell>
          <cell r="DO70">
            <v>14722.77881464782</v>
          </cell>
          <cell r="DP70">
            <v>10544.324232005425</v>
          </cell>
          <cell r="DQ70">
            <v>8400.1656077780244</v>
          </cell>
          <cell r="DR70">
            <v>9814.6895296126786</v>
          </cell>
          <cell r="DS70">
            <v>12742.509735796009</v>
          </cell>
          <cell r="DT70">
            <v>7481.1203680045146</v>
          </cell>
          <cell r="DU70">
            <v>12027.250240702619</v>
          </cell>
          <cell r="DV70">
            <v>11094.075131718968</v>
          </cell>
          <cell r="DW70">
            <v>18957.122975261525</v>
          </cell>
          <cell r="DX70">
            <v>2406.6392417827392</v>
          </cell>
          <cell r="DY70">
            <v>13536.687111925083</v>
          </cell>
          <cell r="DZ70">
            <v>2275.5965113057455</v>
          </cell>
          <cell r="EA70">
            <v>14957.265097426938</v>
          </cell>
          <cell r="EB70">
            <v>10692.985965273549</v>
          </cell>
          <cell r="EC70">
            <v>8510.1432207824764</v>
          </cell>
          <cell r="ED70">
            <v>9945.8397972221719</v>
          </cell>
          <cell r="EE70">
            <v>12956.318102425887</v>
          </cell>
          <cell r="EF70">
            <v>7561.3131228494021</v>
          </cell>
          <cell r="EG70">
            <v>12203.157577598518</v>
          </cell>
          <cell r="EH70">
            <v>11254.827346097081</v>
          </cell>
          <cell r="EI70">
            <v>19272.742869158421</v>
          </cell>
          <cell r="EJ70">
            <v>2395.3006020816611</v>
          </cell>
          <cell r="EK70">
            <v>13745.786596081914</v>
          </cell>
          <cell r="EL70">
            <v>2260.7947404566703</v>
          </cell>
          <cell r="EM70">
            <v>15194.762891617022</v>
          </cell>
          <cell r="EN70">
            <v>10842.810570765643</v>
          </cell>
          <cell r="EO70">
            <v>8620.8720605049748</v>
          </cell>
          <cell r="EP70">
            <v>10077.71604522395</v>
          </cell>
          <cell r="EQ70">
            <v>13173.227405637688</v>
          </cell>
          <cell r="ER70">
            <v>7641.0822268985576</v>
          </cell>
          <cell r="ES70">
            <v>12380.931991475001</v>
          </cell>
          <cell r="ET70">
            <v>11417.017155487043</v>
          </cell>
          <cell r="EU70">
            <v>19592.890980539094</v>
          </cell>
          <cell r="EV70">
            <v>2382.071965682575</v>
          </cell>
          <cell r="EW70">
            <v>13957.827122343264</v>
          </cell>
          <cell r="EX70">
            <v>2243.5698380727354</v>
          </cell>
          <cell r="EY70">
            <v>15435.282905743266</v>
          </cell>
          <cell r="EZ70">
            <v>10993.766576196656</v>
          </cell>
          <cell r="FA70">
            <v>8732.0870029714824</v>
          </cell>
          <cell r="FB70">
            <v>10210.070647218648</v>
          </cell>
          <cell r="FC70">
            <v>13393.264168655996</v>
          </cell>
          <cell r="FD70">
            <v>7720.359900118453</v>
          </cell>
          <cell r="FE70">
            <v>12560.331035246922</v>
          </cell>
          <cell r="FF70">
            <v>11580.418380622988</v>
          </cell>
          <cell r="FG70">
            <v>19917.602376318457</v>
          </cell>
          <cell r="FH70">
            <v>2366.8654627083051</v>
          </cell>
          <cell r="FI70">
            <v>14172.340097951848</v>
          </cell>
          <cell r="FJ70">
            <v>2224.7177722180977</v>
          </cell>
          <cell r="FK70">
            <v>15678.827962928317</v>
          </cell>
          <cell r="FL70">
            <v>11145.821041056999</v>
          </cell>
          <cell r="FM70">
            <v>8843.7452571273188</v>
          </cell>
          <cell r="FN70">
            <v>10343.271669401951</v>
          </cell>
          <cell r="FO70">
            <v>13616.455834682938</v>
          </cell>
          <cell r="FP70">
            <v>7799.0724086037935</v>
          </cell>
          <cell r="FQ70">
            <v>12741.324824634696</v>
          </cell>
          <cell r="FR70">
            <v>11745.413210780744</v>
          </cell>
          <cell r="FS70">
            <v>20246.9108469036</v>
          </cell>
          <cell r="FT70">
            <v>2349.5837429942858</v>
          </cell>
          <cell r="FU70">
            <v>14389.322442334656</v>
          </cell>
          <cell r="FV70">
            <v>2203.693896351142</v>
          </cell>
          <cell r="FW70">
            <v>15925.409718476792</v>
          </cell>
        </row>
        <row r="71">
          <cell r="B71" t="str">
            <v>Co 403</v>
          </cell>
          <cell r="BH71">
            <v>14402.33</v>
          </cell>
          <cell r="BI71">
            <v>3663.640000000014</v>
          </cell>
          <cell r="BJ71">
            <v>27977.34</v>
          </cell>
          <cell r="BK71">
            <v>20758.12</v>
          </cell>
          <cell r="BL71">
            <v>-8183.8199999999852</v>
          </cell>
          <cell r="BM71">
            <v>2027.95</v>
          </cell>
          <cell r="BN71">
            <v>4870.2699999999895</v>
          </cell>
          <cell r="BO71">
            <v>9071.651600000012</v>
          </cell>
          <cell r="BP71">
            <v>20896.677000000011</v>
          </cell>
          <cell r="BQ71">
            <v>19470.281004316494</v>
          </cell>
          <cell r="BR71">
            <v>11679.196007229424</v>
          </cell>
          <cell r="BS71">
            <v>23860.896683655956</v>
          </cell>
          <cell r="BT71">
            <v>26662.809466583509</v>
          </cell>
          <cell r="BU71">
            <v>15772.118800735036</v>
          </cell>
          <cell r="BV71">
            <v>27226.689217942207</v>
          </cell>
          <cell r="BW71">
            <v>19881.39897212269</v>
          </cell>
          <cell r="BX71">
            <v>-9880.9335859777202</v>
          </cell>
          <cell r="BY71">
            <v>583.23762893593812</v>
          </cell>
          <cell r="BZ71">
            <v>3378.6236715880077</v>
          </cell>
          <cell r="CA71">
            <v>8112.304589418869</v>
          </cell>
          <cell r="CB71">
            <v>19934.416038253577</v>
          </cell>
          <cell r="CC71">
            <v>18286.830685159643</v>
          </cell>
          <cell r="CD71">
            <v>10268.030664576116</v>
          </cell>
          <cell r="CE71">
            <v>22819.38786488444</v>
          </cell>
          <cell r="CF71">
            <v>11669.838354893742</v>
          </cell>
          <cell r="CG71">
            <v>622.53203558582754</v>
          </cell>
          <cell r="CH71">
            <v>25499.33543292596</v>
          </cell>
          <cell r="CI71">
            <v>18024.905912492526</v>
          </cell>
          <cell r="CJ71">
            <v>750.84446620711242</v>
          </cell>
          <cell r="CK71">
            <v>11475.691660499695</v>
          </cell>
          <cell r="CL71">
            <v>14223.188177111282</v>
          </cell>
          <cell r="CM71">
            <v>19183.664644416327</v>
          </cell>
          <cell r="CN71">
            <v>31004.254053706594</v>
          </cell>
          <cell r="CO71">
            <v>29420.140714272544</v>
          </cell>
          <cell r="CP71">
            <v>21168.067647911666</v>
          </cell>
          <cell r="CQ71">
            <v>34097.55573815987</v>
          </cell>
          <cell r="CR71">
            <v>24525.167996639058</v>
          </cell>
          <cell r="CS71">
            <v>13203.482189684844</v>
          </cell>
          <cell r="CT71">
            <v>38741.691440207112</v>
          </cell>
          <cell r="CU71">
            <v>31073.354106806088</v>
          </cell>
          <cell r="CV71">
            <v>-36.22255672319443</v>
          </cell>
          <cell r="CW71">
            <v>10992.303364980296</v>
          </cell>
          <cell r="CX71">
            <v>36473.804914264809</v>
          </cell>
          <cell r="CY71">
            <v>41602.610347982423</v>
          </cell>
          <cell r="CZ71">
            <v>53658.917144145962</v>
          </cell>
          <cell r="DA71">
            <v>52065.113686389552</v>
          </cell>
          <cell r="DB71">
            <v>43567.237115225842</v>
          </cell>
          <cell r="DC71">
            <v>56621.016005370097</v>
          </cell>
          <cell r="DD71">
            <v>47112.187316146039</v>
          </cell>
          <cell r="DE71">
            <v>35508.774108638943</v>
          </cell>
          <cell r="DF71">
            <v>61726.528179979417</v>
          </cell>
          <cell r="DG71">
            <v>53859.072327360329</v>
          </cell>
          <cell r="DH71">
            <v>21832.566584803135</v>
          </cell>
          <cell r="DI71">
            <v>33173.778761481313</v>
          </cell>
          <cell r="DJ71">
            <v>36419.394549379926</v>
          </cell>
          <cell r="DK71">
            <v>41722.43278605146</v>
          </cell>
          <cell r="DL71">
            <v>54019.152906407369</v>
          </cell>
          <cell r="DM71">
            <v>52416.122895480119</v>
          </cell>
          <cell r="DN71">
            <v>43666.130620523196</v>
          </cell>
          <cell r="DO71">
            <v>57045.585378676333</v>
          </cell>
          <cell r="DP71">
            <v>47405.037765859233</v>
          </cell>
          <cell r="DQ71">
            <v>35512.384112898537</v>
          </cell>
          <cell r="DR71">
            <v>62428.338017975431</v>
          </cell>
          <cell r="DS71">
            <v>54356.40268658338</v>
          </cell>
          <cell r="DT71">
            <v>21385.790036637787</v>
          </cell>
          <cell r="DU71">
            <v>33048.916797264304</v>
          </cell>
          <cell r="DV71">
            <v>42815.838321187417</v>
          </cell>
          <cell r="DW71">
            <v>48680.844277374883</v>
          </cell>
          <cell r="DX71">
            <v>61222.292330174299</v>
          </cell>
          <cell r="DY71">
            <v>59610.998708628351</v>
          </cell>
          <cell r="DZ71">
            <v>50600.39088954535</v>
          </cell>
          <cell r="EA71">
            <v>64314.954680097624</v>
          </cell>
          <cell r="EB71">
            <v>54234.01862374341</v>
          </cell>
          <cell r="EC71">
            <v>42044.85804733407</v>
          </cell>
          <cell r="ED71">
            <v>70128.614443157305</v>
          </cell>
          <cell r="EE71">
            <v>61846.487470714572</v>
          </cell>
          <cell r="EF71">
            <v>27675.856629096335</v>
          </cell>
          <cell r="EG71">
            <v>39538.094089080201</v>
          </cell>
          <cell r="EH71">
            <v>42906.316552843258</v>
          </cell>
          <cell r="EI71">
            <v>48969.140364584804</v>
          </cell>
          <cell r="EJ71">
            <v>61761.13366702362</v>
          </cell>
          <cell r="EK71">
            <v>60141.183819336831</v>
          </cell>
          <cell r="EL71">
            <v>50863.128766011476</v>
          </cell>
          <cell r="EM71">
            <v>64920.568205744159</v>
          </cell>
          <cell r="EN71">
            <v>54696.034756056353</v>
          </cell>
          <cell r="EO71">
            <v>42202.683437908796</v>
          </cell>
          <cell r="EP71">
            <v>71037.036933029463</v>
          </cell>
          <cell r="EQ71">
            <v>62539.278634184913</v>
          </cell>
          <cell r="ER71">
            <v>27360.868652717298</v>
          </cell>
          <cell r="ES71">
            <v>36907.5427631075</v>
          </cell>
          <cell r="ET71">
            <v>40323.859523809573</v>
          </cell>
          <cell r="EU71">
            <v>46591.795043943916</v>
          </cell>
          <cell r="EV71">
            <v>59638.842543574137</v>
          </cell>
          <cell r="EW71">
            <v>58011.242924940569</v>
          </cell>
          <cell r="EX71">
            <v>48457.300598429109</v>
          </cell>
          <cell r="EY71">
            <v>62867.021331105192</v>
          </cell>
          <cell r="EZ71">
            <v>52496.840199105995</v>
          </cell>
          <cell r="FA71">
            <v>39691.401357542723</v>
          </cell>
          <cell r="FB71">
            <v>69297.034163441524</v>
          </cell>
          <cell r="FC71">
            <v>60577.827631774751</v>
          </cell>
          <cell r="FD71">
            <v>24361.760193488677</v>
          </cell>
          <cell r="FE71">
            <v>36687.161924713029</v>
          </cell>
          <cell r="FF71">
            <v>40151.951614553866</v>
          </cell>
          <cell r="FG71">
            <v>46632.026148717094</v>
          </cell>
          <cell r="FH71">
            <v>59939.215672099308</v>
          </cell>
          <cell r="FI71">
            <v>58304.539162117188</v>
          </cell>
          <cell r="FJ71">
            <v>48466.470433320603</v>
          </cell>
          <cell r="FK71">
            <v>63237.646500926421</v>
          </cell>
          <cell r="FL71">
            <v>52720.278691388274</v>
          </cell>
          <cell r="FM71">
            <v>39594.835915889824</v>
          </cell>
          <cell r="FN71">
            <v>69992.807053903089</v>
          </cell>
          <cell r="FO71">
            <v>61046.391725436624</v>
          </cell>
          <cell r="FP71">
            <v>23761.685153262719</v>
          </cell>
          <cell r="FQ71">
            <v>53100.834492062844</v>
          </cell>
          <cell r="FR71">
            <v>56614.282957630523</v>
          </cell>
          <cell r="FS71">
            <v>63314.167726248881</v>
          </cell>
          <cell r="FT71">
            <v>76886.24500173147</v>
          </cell>
          <cell r="FU71">
            <v>75245.556633958331</v>
          </cell>
          <cell r="FV71">
            <v>65114.46518480235</v>
          </cell>
          <cell r="FW71">
            <v>80256.953156058953</v>
          </cell>
        </row>
        <row r="72">
          <cell r="B72" t="str">
            <v>Co 406</v>
          </cell>
          <cell r="BH72">
            <v>-9292.3099999999831</v>
          </cell>
          <cell r="BI72">
            <v>38301.160000000003</v>
          </cell>
          <cell r="BJ72">
            <v>-67234.37</v>
          </cell>
          <cell r="BK72">
            <v>13200.53</v>
          </cell>
          <cell r="BL72">
            <v>-368.05000000000291</v>
          </cell>
          <cell r="BM72">
            <v>12466.3</v>
          </cell>
          <cell r="BN72">
            <v>67396.56</v>
          </cell>
          <cell r="BO72">
            <v>31894.164600000004</v>
          </cell>
          <cell r="BP72">
            <v>11466.627500000002</v>
          </cell>
          <cell r="BQ72">
            <v>27887.961511317</v>
          </cell>
          <cell r="BR72">
            <v>17664.368182296152</v>
          </cell>
          <cell r="BS72">
            <v>18478.494601024708</v>
          </cell>
          <cell r="BT72">
            <v>-11512.941780378445</v>
          </cell>
          <cell r="BU72">
            <v>37438.056230107162</v>
          </cell>
          <cell r="BV72">
            <v>-71540.663099941637</v>
          </cell>
          <cell r="BW72">
            <v>11536.908966080955</v>
          </cell>
          <cell r="BX72">
            <v>-2862.4813013773964</v>
          </cell>
          <cell r="BY72">
            <v>10927.396180656287</v>
          </cell>
          <cell r="BZ72">
            <v>66515.139762554623</v>
          </cell>
          <cell r="CA72">
            <v>31435.432868243603</v>
          </cell>
          <cell r="CB72">
            <v>11016.816758102621</v>
          </cell>
          <cell r="CC72">
            <v>26415.483062485699</v>
          </cell>
          <cell r="CD72">
            <v>16113.85011367299</v>
          </cell>
          <cell r="CE72">
            <v>17558.190743234969</v>
          </cell>
          <cell r="CF72">
            <v>-14714.382527830559</v>
          </cell>
          <cell r="CG72">
            <v>68291.361671749546</v>
          </cell>
          <cell r="CH72">
            <v>-44232.57106341832</v>
          </cell>
          <cell r="CI72">
            <v>41568.468826043012</v>
          </cell>
          <cell r="CJ72">
            <v>26314.048978471066</v>
          </cell>
          <cell r="CK72">
            <v>41089.60588352292</v>
          </cell>
          <cell r="CL72">
            <v>97355.778384788078</v>
          </cell>
          <cell r="CM72">
            <v>61691.9887433853</v>
          </cell>
          <cell r="CN72">
            <v>41285.173928530043</v>
          </cell>
          <cell r="CO72">
            <v>56557.797018993617</v>
          </cell>
          <cell r="CP72">
            <v>46177.898765850623</v>
          </cell>
          <cell r="CQ72">
            <v>48262.849155064803</v>
          </cell>
          <cell r="CR72">
            <v>17230.985879859974</v>
          </cell>
          <cell r="CS72">
            <v>68985.060803790329</v>
          </cell>
          <cell r="CT72">
            <v>-47006.265371769055</v>
          </cell>
          <cell r="CU72">
            <v>41445.558380908769</v>
          </cell>
          <cell r="CV72">
            <v>25592.861711444712</v>
          </cell>
          <cell r="CW72">
            <v>41002.050907689787</v>
          </cell>
          <cell r="CX72">
            <v>98626.741728521069</v>
          </cell>
          <cell r="CY72">
            <v>62020.338164687026</v>
          </cell>
          <cell r="CZ72">
            <v>41210.012950323682</v>
          </cell>
          <cell r="DA72">
            <v>56745.039732608202</v>
          </cell>
          <cell r="DB72">
            <v>46130.526425980395</v>
          </cell>
          <cell r="DC72">
            <v>47636.509955479894</v>
          </cell>
          <cell r="DD72">
            <v>16390.885008846162</v>
          </cell>
          <cell r="DE72">
            <v>97667.530230895398</v>
          </cell>
          <cell r="DF72">
            <v>-21897.317049146339</v>
          </cell>
          <cell r="DG72">
            <v>69286.603229576605</v>
          </cell>
          <cell r="DH72">
            <v>52814.606066242952</v>
          </cell>
          <cell r="DI72">
            <v>68880.511596097276</v>
          </cell>
          <cell r="DJ72">
            <v>127897.63585022521</v>
          </cell>
          <cell r="DK72">
            <v>90324.898907096096</v>
          </cell>
          <cell r="DL72">
            <v>69102.598933102767</v>
          </cell>
          <cell r="DM72">
            <v>84904.460234579994</v>
          </cell>
          <cell r="DN72">
            <v>74049.392677346565</v>
          </cell>
          <cell r="DO72">
            <v>75594.532230483266</v>
          </cell>
          <cell r="DP72">
            <v>43493.221679297319</v>
          </cell>
          <cell r="DQ72">
            <v>98910.997792544047</v>
          </cell>
          <cell r="DR72">
            <v>-24336.672080654069</v>
          </cell>
          <cell r="DS72">
            <v>69663.080241069154</v>
          </cell>
          <cell r="DT72">
            <v>52550.339128454652</v>
          </cell>
          <cell r="DU72">
            <v>69296.518024190664</v>
          </cell>
          <cell r="DV72">
            <v>129741.13019076295</v>
          </cell>
          <cell r="DW72">
            <v>91177.896984151681</v>
          </cell>
          <cell r="DX72">
            <v>69535.026782221888</v>
          </cell>
          <cell r="DY72">
            <v>85607.229444558048</v>
          </cell>
          <cell r="DZ72">
            <v>74506.440110660391</v>
          </cell>
          <cell r="EA72">
            <v>76091.269702399717</v>
          </cell>
          <cell r="EB72">
            <v>43109.297169863421</v>
          </cell>
          <cell r="EC72">
            <v>108492.6175911672</v>
          </cell>
          <cell r="ED72">
            <v>-18549.808552291273</v>
          </cell>
          <cell r="EE72">
            <v>78351.639917591747</v>
          </cell>
          <cell r="EF72">
            <v>60575.767055620454</v>
          </cell>
          <cell r="EG72">
            <v>78026.822745146463</v>
          </cell>
          <cell r="EH72">
            <v>139934.86715090819</v>
          </cell>
          <cell r="EI72">
            <v>100355.2824664217</v>
          </cell>
          <cell r="EJ72">
            <v>78284.046184556952</v>
          </cell>
          <cell r="EK72">
            <v>94630.679811865761</v>
          </cell>
          <cell r="EL72">
            <v>83278.823237693156</v>
          </cell>
          <cell r="EM72">
            <v>84903.923813448171</v>
          </cell>
          <cell r="EN72">
            <v>51014.630972541403</v>
          </cell>
          <cell r="EO72">
            <v>109995.65631712433</v>
          </cell>
          <cell r="EP72">
            <v>-20957.562192095909</v>
          </cell>
          <cell r="EQ72">
            <v>78934.034962099366</v>
          </cell>
          <cell r="ER72">
            <v>60472.57409196865</v>
          </cell>
          <cell r="ES72">
            <v>78653.468765712038</v>
          </cell>
          <cell r="ET72">
            <v>142061.86343207356</v>
          </cell>
          <cell r="EU72">
            <v>101439.43702418949</v>
          </cell>
          <cell r="EV72">
            <v>78931.837075843767</v>
          </cell>
          <cell r="EW72">
            <v>95556.925037073161</v>
          </cell>
          <cell r="EX72">
            <v>83947.667492761626</v>
          </cell>
          <cell r="EY72">
            <v>85614.599537755814</v>
          </cell>
          <cell r="EZ72">
            <v>50790.774701131697</v>
          </cell>
          <cell r="FA72">
            <v>111509.93017685926</v>
          </cell>
          <cell r="FB72">
            <v>-23473.387474172545</v>
          </cell>
          <cell r="FC72">
            <v>79500.142095166651</v>
          </cell>
          <cell r="FD72">
            <v>60329.27697444224</v>
          </cell>
          <cell r="FE72">
            <v>79265.849454618467</v>
          </cell>
          <cell r="FF72">
            <v>144212.44980240206</v>
          </cell>
          <cell r="FG72">
            <v>102521.00167852316</v>
          </cell>
          <cell r="FH72">
            <v>79568.014068777105</v>
          </cell>
          <cell r="FI72">
            <v>96475.619819828018</v>
          </cell>
          <cell r="FJ72">
            <v>84602.862629494251</v>
          </cell>
          <cell r="FK72">
            <v>86312.725064312224</v>
          </cell>
          <cell r="FL72">
            <v>50526.500282079331</v>
          </cell>
          <cell r="FM72">
            <v>113035.28127419413</v>
          </cell>
          <cell r="FN72">
            <v>-26101.086026354809</v>
          </cell>
          <cell r="FO72">
            <v>80048.364899049993</v>
          </cell>
          <cell r="FP72">
            <v>60143.6774013713</v>
          </cell>
          <cell r="FQ72">
            <v>79863.177637007218</v>
          </cell>
          <cell r="FR72">
            <v>146386.87682425822</v>
          </cell>
          <cell r="FS72">
            <v>103598.60700021424</v>
          </cell>
          <cell r="FT72">
            <v>80190.998227431322</v>
          </cell>
          <cell r="FU72">
            <v>97385.359951378676</v>
          </cell>
          <cell r="FV72">
            <v>85242.870548489576</v>
          </cell>
          <cell r="FW72">
            <v>86997.27537608883</v>
          </cell>
        </row>
        <row r="73">
          <cell r="B73" t="str">
            <v>Co 182</v>
          </cell>
          <cell r="BH73">
            <v>237424.42</v>
          </cell>
          <cell r="BI73">
            <v>348377.2</v>
          </cell>
          <cell r="BJ73">
            <v>251093.81</v>
          </cell>
          <cell r="BK73">
            <v>377234.22</v>
          </cell>
          <cell r="BL73">
            <v>363972.34</v>
          </cell>
          <cell r="BM73">
            <v>525473.81000000006</v>
          </cell>
          <cell r="BN73">
            <v>670464.56000000006</v>
          </cell>
          <cell r="BO73">
            <v>50810.529999999912</v>
          </cell>
          <cell r="BP73">
            <v>358987.83000000007</v>
          </cell>
          <cell r="BQ73">
            <v>405914.24733366421</v>
          </cell>
          <cell r="BR73">
            <v>377072.14074004965</v>
          </cell>
          <cell r="BS73">
            <v>287060.27902138222</v>
          </cell>
          <cell r="BT73">
            <v>358344.65453289251</v>
          </cell>
          <cell r="BU73">
            <v>332007.50575770857</v>
          </cell>
          <cell r="BV73">
            <v>235813.59258546028</v>
          </cell>
          <cell r="BW73">
            <v>364621.02938709653</v>
          </cell>
          <cell r="BX73">
            <v>347728.79699831246</v>
          </cell>
          <cell r="BY73">
            <v>509508.8588287849</v>
          </cell>
          <cell r="BZ73">
            <v>656076.96768166951</v>
          </cell>
          <cell r="CA73">
            <v>42689.15531317424</v>
          </cell>
          <cell r="CB73">
            <v>350385.62716309563</v>
          </cell>
          <cell r="CC73">
            <v>394630.13041659875</v>
          </cell>
          <cell r="CD73">
            <v>365627.62687591778</v>
          </cell>
          <cell r="CE73">
            <v>280586.01886550779</v>
          </cell>
          <cell r="CF73">
            <v>337447.65711910371</v>
          </cell>
          <cell r="CG73">
            <v>312463.4646883813</v>
          </cell>
          <cell r="CH73">
            <v>207589.69401474204</v>
          </cell>
          <cell r="CI73">
            <v>339064.57295500976</v>
          </cell>
          <cell r="CJ73">
            <v>318353.61546058557</v>
          </cell>
          <cell r="CK73">
            <v>727291.62441134965</v>
          </cell>
          <cell r="CL73">
            <v>875404.90753567941</v>
          </cell>
          <cell r="CM73">
            <v>259361.52650014823</v>
          </cell>
          <cell r="CN73">
            <v>566394.18641440081</v>
          </cell>
          <cell r="CO73">
            <v>616023.97545950406</v>
          </cell>
          <cell r="CP73">
            <v>586769.73857561499</v>
          </cell>
          <cell r="CQ73">
            <v>508127.37299640919</v>
          </cell>
          <cell r="CR73">
            <v>587720.68265740923</v>
          </cell>
          <cell r="CS73">
            <v>562698.39695221407</v>
          </cell>
          <cell r="CT73">
            <v>454364.56994762423</v>
          </cell>
          <cell r="CU73">
            <v>589381.90708320332</v>
          </cell>
          <cell r="CV73">
            <v>566942.79986121482</v>
          </cell>
          <cell r="CW73">
            <v>732165.50986371329</v>
          </cell>
          <cell r="CX73">
            <v>883768.64832092088</v>
          </cell>
          <cell r="CY73">
            <v>254895.87618094054</v>
          </cell>
          <cell r="CZ73">
            <v>567835.90134749655</v>
          </cell>
          <cell r="DA73">
            <v>620300.64558292308</v>
          </cell>
          <cell r="DB73">
            <v>590369.06887958315</v>
          </cell>
          <cell r="DC73">
            <v>502643.8233499265</v>
          </cell>
          <cell r="DD73">
            <v>590720.45953154494</v>
          </cell>
          <cell r="DE73">
            <v>565673.60082550207</v>
          </cell>
          <cell r="DF73">
            <v>453769.89281714614</v>
          </cell>
          <cell r="DG73">
            <v>592428.13445019186</v>
          </cell>
          <cell r="DH73">
            <v>568187.25948009687</v>
          </cell>
          <cell r="DI73">
            <v>984027.44943178631</v>
          </cell>
          <cell r="DJ73">
            <v>1139206.5341291497</v>
          </cell>
          <cell r="DK73">
            <v>497163.24987083883</v>
          </cell>
          <cell r="DL73">
            <v>816122.24637439335</v>
          </cell>
          <cell r="DM73">
            <v>871534.26007390313</v>
          </cell>
          <cell r="DN73">
            <v>840909.96163879719</v>
          </cell>
          <cell r="DO73">
            <v>751171.12265974912</v>
          </cell>
          <cell r="DP73">
            <v>840700.26008035801</v>
          </cell>
          <cell r="DQ73">
            <v>815642.75734197348</v>
          </cell>
          <cell r="DR73">
            <v>700055.6631370273</v>
          </cell>
          <cell r="DS73">
            <v>842456.22306335927</v>
          </cell>
          <cell r="DT73">
            <v>816337.06619881303</v>
          </cell>
          <cell r="DU73">
            <v>993323.24922010582</v>
          </cell>
          <cell r="DV73">
            <v>1152166.4077698269</v>
          </cell>
          <cell r="DW73">
            <v>496605.76396115846</v>
          </cell>
          <cell r="DX73">
            <v>821696.65586567041</v>
          </cell>
          <cell r="DY73">
            <v>880172.7935229179</v>
          </cell>
          <cell r="DZ73">
            <v>848839.13957398653</v>
          </cell>
          <cell r="EA73">
            <v>757039.55371338245</v>
          </cell>
          <cell r="EB73">
            <v>848106.27212928736</v>
          </cell>
          <cell r="EC73">
            <v>823052.85971159418</v>
          </cell>
          <cell r="ED73">
            <v>703665.92634457443</v>
          </cell>
          <cell r="EE73">
            <v>849912.79971472314</v>
          </cell>
          <cell r="EF73">
            <v>821836.38435356435</v>
          </cell>
          <cell r="EG73">
            <v>1037636.6419185051</v>
          </cell>
          <cell r="EH73">
            <v>1200233.648472246</v>
          </cell>
          <cell r="EI73">
            <v>530801.57323303958</v>
          </cell>
          <cell r="EJ73">
            <v>862140.36381676234</v>
          </cell>
          <cell r="EK73">
            <v>923802.27271956275</v>
          </cell>
          <cell r="EL73">
            <v>891741.73561056075</v>
          </cell>
          <cell r="EM73">
            <v>797832.67868931475</v>
          </cell>
          <cell r="EN73">
            <v>890522.79578256654</v>
          </cell>
          <cell r="EO73">
            <v>865488.97597435163</v>
          </cell>
          <cell r="EP73">
            <v>742181.57211211859</v>
          </cell>
          <cell r="EQ73">
            <v>892381.92015020654</v>
          </cell>
          <cell r="ER73">
            <v>862265.6144525113</v>
          </cell>
          <cell r="ES73">
            <v>1047259.5317259915</v>
          </cell>
          <cell r="ET73">
            <v>1213703.5908858832</v>
          </cell>
          <cell r="EU73">
            <v>530039.41781686014</v>
          </cell>
          <cell r="EV73">
            <v>867744.16124500614</v>
          </cell>
          <cell r="EW73">
            <v>932715.11930659995</v>
          </cell>
          <cell r="EX73">
            <v>899912.24908012734</v>
          </cell>
          <cell r="EY73">
            <v>803843.37992553972</v>
          </cell>
          <cell r="EZ73">
            <v>898242.85016677249</v>
          </cell>
          <cell r="FA73">
            <v>873244.80521043926</v>
          </cell>
          <cell r="FB73">
            <v>745893.04062158568</v>
          </cell>
          <cell r="FC73">
            <v>900156.47453110456</v>
          </cell>
          <cell r="FD73">
            <v>867916.15543817496</v>
          </cell>
          <cell r="FE73">
            <v>1063981.578236196</v>
          </cell>
          <cell r="FF73">
            <v>1234367.130096979</v>
          </cell>
          <cell r="FG73">
            <v>536103.97508386453</v>
          </cell>
          <cell r="FH73">
            <v>879043.42446849984</v>
          </cell>
          <cell r="FI73">
            <v>947451.75595596735</v>
          </cell>
          <cell r="FJ73">
            <v>913887.91126497323</v>
          </cell>
          <cell r="FK73">
            <v>815608.0909384375</v>
          </cell>
          <cell r="FL73">
            <v>911804.77852778998</v>
          </cell>
          <cell r="FM73">
            <v>886859.29386695358</v>
          </cell>
          <cell r="FN73">
            <v>755334.77526954352</v>
          </cell>
          <cell r="FO73">
            <v>913775.56770674535</v>
          </cell>
          <cell r="FP73">
            <v>879322.81280258298</v>
          </cell>
          <cell r="FQ73">
            <v>1072172.7720431075</v>
          </cell>
          <cell r="FR73">
            <v>1246597.914473576</v>
          </cell>
          <cell r="FS73">
            <v>533360.23149465607</v>
          </cell>
          <cell r="FT73">
            <v>884060.70852000779</v>
          </cell>
          <cell r="FU73">
            <v>956040.78509763232</v>
          </cell>
          <cell r="FV73">
            <v>921698.31523599336</v>
          </cell>
          <cell r="FW73">
            <v>821155.56430094643</v>
          </cell>
        </row>
        <row r="74">
          <cell r="B74" t="str">
            <v>Co 183</v>
          </cell>
          <cell r="BH74">
            <v>49868.78</v>
          </cell>
          <cell r="BI74">
            <v>46355.18000000008</v>
          </cell>
          <cell r="BJ74">
            <v>28638.75</v>
          </cell>
          <cell r="BK74">
            <v>11009.96</v>
          </cell>
          <cell r="BL74">
            <v>61461.94</v>
          </cell>
          <cell r="BM74">
            <v>55895.58</v>
          </cell>
          <cell r="BN74">
            <v>80448.789999999994</v>
          </cell>
          <cell r="BO74">
            <v>55274.621999999974</v>
          </cell>
          <cell r="BP74">
            <v>31163.802599999937</v>
          </cell>
          <cell r="BQ74">
            <v>41090.905107427039</v>
          </cell>
          <cell r="BR74">
            <v>81184.92162649415</v>
          </cell>
          <cell r="BS74">
            <v>53187.674382985628</v>
          </cell>
          <cell r="BT74">
            <v>77298.848747326731</v>
          </cell>
          <cell r="BU74">
            <v>73668.425795856776</v>
          </cell>
          <cell r="BV74">
            <v>55203.220535792934</v>
          </cell>
          <cell r="BW74">
            <v>37852.945751149033</v>
          </cell>
          <cell r="BX74">
            <v>87756.116204990889</v>
          </cell>
          <cell r="BY74">
            <v>82270.014090867073</v>
          </cell>
          <cell r="BZ74">
            <v>106916.19702005328</v>
          </cell>
          <cell r="CA74">
            <v>48461.196391395701</v>
          </cell>
          <cell r="CB74">
            <v>29787.987373906886</v>
          </cell>
          <cell r="CC74">
            <v>36469.787843789207</v>
          </cell>
          <cell r="CD74">
            <v>76885.054277408111</v>
          </cell>
          <cell r="CE74">
            <v>51037.789591436216</v>
          </cell>
          <cell r="CF74">
            <v>70156.079240796622</v>
          </cell>
          <cell r="CG74">
            <v>66409.633514006506</v>
          </cell>
          <cell r="CH74">
            <v>47177.369107855484</v>
          </cell>
          <cell r="CI74">
            <v>30118.415016139625</v>
          </cell>
          <cell r="CJ74">
            <v>79460.7885355404</v>
          </cell>
          <cell r="CK74">
            <v>74061.696560829005</v>
          </cell>
          <cell r="CL74">
            <v>98808.145743667963</v>
          </cell>
          <cell r="CM74">
            <v>40095.559607506089</v>
          </cell>
          <cell r="CN74">
            <v>92588.782712741347</v>
          </cell>
          <cell r="CO74">
            <v>99387.631706644024</v>
          </cell>
          <cell r="CP74">
            <v>140138.96221322892</v>
          </cell>
          <cell r="CQ74">
            <v>116473.20261223771</v>
          </cell>
          <cell r="CR74">
            <v>141858.03676489799</v>
          </cell>
          <cell r="CS74">
            <v>137996.94631838286</v>
          </cell>
          <cell r="CT74">
            <v>118116.80226837739</v>
          </cell>
          <cell r="CU74">
            <v>100817.05800927413</v>
          </cell>
          <cell r="CV74">
            <v>150953.58240772836</v>
          </cell>
          <cell r="CW74">
            <v>145476.73919104581</v>
          </cell>
          <cell r="CX74">
            <v>170752.55886580358</v>
          </cell>
          <cell r="CY74">
            <v>110671.47792940837</v>
          </cell>
          <cell r="CZ74">
            <v>91277.158015784866</v>
          </cell>
          <cell r="DA74">
            <v>98252.816531003977</v>
          </cell>
          <cell r="DB74">
            <v>139934.53770614759</v>
          </cell>
          <cell r="DC74">
            <v>113412.11430347105</v>
          </cell>
          <cell r="DD74">
            <v>142062.18623182568</v>
          </cell>
          <cell r="DE74">
            <v>138083.1948733459</v>
          </cell>
          <cell r="DF74">
            <v>117534.25650904229</v>
          </cell>
          <cell r="DG74">
            <v>99991.655381594319</v>
          </cell>
          <cell r="DH74">
            <v>150932.88859551534</v>
          </cell>
          <cell r="DI74">
            <v>145377.43990164803</v>
          </cell>
          <cell r="DJ74">
            <v>171194.26042693778</v>
          </cell>
          <cell r="DK74">
            <v>109718.29774885112</v>
          </cell>
          <cell r="DL74">
            <v>196516.03071410104</v>
          </cell>
          <cell r="DM74">
            <v>203672.69897946052</v>
          </cell>
          <cell r="DN74">
            <v>246307.03765435918</v>
          </cell>
          <cell r="DO74">
            <v>219213.32583278953</v>
          </cell>
          <cell r="DP74">
            <v>248856.36878032342</v>
          </cell>
          <cell r="DQ74">
            <v>244755.69659788976</v>
          </cell>
          <cell r="DR74">
            <v>223516.46273013001</v>
          </cell>
          <cell r="DS74">
            <v>205729.3863687212</v>
          </cell>
          <cell r="DT74">
            <v>257485.26998977206</v>
          </cell>
          <cell r="DU74">
            <v>251850.44964123965</v>
          </cell>
          <cell r="DV74">
            <v>278220.18323082861</v>
          </cell>
          <cell r="DW74">
            <v>215321.33614531788</v>
          </cell>
          <cell r="DX74">
            <v>197114.71996149881</v>
          </cell>
          <cell r="DY74">
            <v>204457.2845154372</v>
          </cell>
          <cell r="DZ74">
            <v>248066.76052710367</v>
          </cell>
          <cell r="EA74">
            <v>220389.56192988786</v>
          </cell>
          <cell r="EB74">
            <v>251051.53480761976</v>
          </cell>
          <cell r="EC74">
            <v>246825.37753924046</v>
          </cell>
          <cell r="ED74">
            <v>224873.91725661431</v>
          </cell>
          <cell r="EE74">
            <v>206840.30060934031</v>
          </cell>
          <cell r="EF74">
            <v>259421.15064967627</v>
          </cell>
          <cell r="EG74">
            <v>253706.37570407323</v>
          </cell>
          <cell r="EH74">
            <v>280641.31807755021</v>
          </cell>
          <cell r="EI74">
            <v>216291.47694136389</v>
          </cell>
          <cell r="EJ74">
            <v>229710.63032053655</v>
          </cell>
          <cell r="EK74">
            <v>237244.29045603832</v>
          </cell>
          <cell r="EL74">
            <v>281852.44498288695</v>
          </cell>
          <cell r="EM74">
            <v>253577.79607965593</v>
          </cell>
          <cell r="EN74">
            <v>285286.38774496655</v>
          </cell>
          <cell r="EO74">
            <v>280931.22136220388</v>
          </cell>
          <cell r="EP74">
            <v>258244.17725371529</v>
          </cell>
          <cell r="EQ74">
            <v>239962.72602319485</v>
          </cell>
          <cell r="ER74">
            <v>293378.46549948718</v>
          </cell>
          <cell r="ES74">
            <v>287583.11633749778</v>
          </cell>
          <cell r="ET74">
            <v>315095.52283128502</v>
          </cell>
          <cell r="EU74">
            <v>249265.98639604985</v>
          </cell>
          <cell r="EV74">
            <v>230792.81629154313</v>
          </cell>
          <cell r="EW74">
            <v>238522.51528061833</v>
          </cell>
          <cell r="EX74">
            <v>284152.80692329025</v>
          </cell>
          <cell r="EY74">
            <v>255268.40533099486</v>
          </cell>
          <cell r="EZ74">
            <v>288051.17108615028</v>
          </cell>
          <cell r="FA74">
            <v>283562.84612062195</v>
          </cell>
          <cell r="FB74">
            <v>260117.06759221834</v>
          </cell>
          <cell r="FC74">
            <v>241585.93024270923</v>
          </cell>
          <cell r="FD74">
            <v>295846.84759551269</v>
          </cell>
          <cell r="FE74">
            <v>289970.60348129563</v>
          </cell>
          <cell r="FF74">
            <v>318073.11952893517</v>
          </cell>
          <cell r="FG74">
            <v>250733.85072469583</v>
          </cell>
          <cell r="FH74">
            <v>238408.2413518423</v>
          </cell>
          <cell r="FI74">
            <v>247024.97396681429</v>
          </cell>
          <cell r="FJ74">
            <v>293701.59539592476</v>
          </cell>
          <cell r="FK74">
            <v>264193.38277939684</v>
          </cell>
          <cell r="FL74">
            <v>298079.68674570305</v>
          </cell>
          <cell r="FM74">
            <v>293454.27371621638</v>
          </cell>
          <cell r="FN74">
            <v>269225.14939148846</v>
          </cell>
          <cell r="FO74">
            <v>250442.98932486621</v>
          </cell>
          <cell r="FP74">
            <v>305559.19966959563</v>
          </cell>
          <cell r="FQ74">
            <v>299601.11581625562</v>
          </cell>
          <cell r="FR74">
            <v>328307.04269335623</v>
          </cell>
          <cell r="FS74">
            <v>259427.49876694428</v>
          </cell>
          <cell r="FT74">
            <v>239537.73862959316</v>
          </cell>
          <cell r="FU74">
            <v>248382.30588863115</v>
          </cell>
          <cell r="FV74">
            <v>296130.10536121397</v>
          </cell>
          <cell r="FW74">
            <v>265984.83037665888</v>
          </cell>
        </row>
        <row r="75">
          <cell r="B75" t="str">
            <v>Co 201</v>
          </cell>
          <cell r="BH75">
            <v>127885.06299999998</v>
          </cell>
          <cell r="BI75">
            <v>101566.87689999999</v>
          </cell>
          <cell r="BJ75">
            <v>168104.66159999999</v>
          </cell>
          <cell r="BK75">
            <v>131063.81570000001</v>
          </cell>
          <cell r="BL75">
            <v>151826.4939</v>
          </cell>
          <cell r="BM75">
            <v>166724.86319999993</v>
          </cell>
          <cell r="BN75">
            <v>171240.36419999998</v>
          </cell>
          <cell r="BO75">
            <v>97062.135000000038</v>
          </cell>
          <cell r="BP75">
            <v>112862.6251</v>
          </cell>
          <cell r="BQ75">
            <v>155262.60044383412</v>
          </cell>
          <cell r="BR75">
            <v>98633.972620291664</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row>
        <row r="76">
          <cell r="B76" t="str">
            <v>Co 202</v>
          </cell>
          <cell r="BH76">
            <v>12366.21</v>
          </cell>
          <cell r="BI76">
            <v>5583.26</v>
          </cell>
          <cell r="BJ76">
            <v>8202.08</v>
          </cell>
          <cell r="BK76">
            <v>30196.09</v>
          </cell>
          <cell r="BL76">
            <v>32949.449999999997</v>
          </cell>
          <cell r="BM76">
            <v>45496.639999999999</v>
          </cell>
          <cell r="BN76">
            <v>68205.23</v>
          </cell>
          <cell r="BO76">
            <v>6210.5799999999945</v>
          </cell>
          <cell r="BP76">
            <v>1770.5500000000011</v>
          </cell>
          <cell r="BQ76">
            <v>8587.1266968159453</v>
          </cell>
          <cell r="BR76">
            <v>7685.5417067159578</v>
          </cell>
          <cell r="BS76">
            <v>2690.9041079601557</v>
          </cell>
          <cell r="BT76">
            <v>10879.451581831094</v>
          </cell>
          <cell r="BU76">
            <v>4056.8092705782346</v>
          </cell>
          <cell r="BV76">
            <v>7937.1682113085008</v>
          </cell>
          <cell r="BW76">
            <v>29865.369589722599</v>
          </cell>
          <cell r="BX76">
            <v>33069.024317742536</v>
          </cell>
          <cell r="BY76">
            <v>44758.173412604665</v>
          </cell>
          <cell r="BZ76">
            <v>67698.166784642846</v>
          </cell>
          <cell r="CA76">
            <v>5968.409693701662</v>
          </cell>
          <cell r="CB76">
            <v>1568.7483249452725</v>
          </cell>
          <cell r="CC76">
            <v>8340.5058642615077</v>
          </cell>
          <cell r="CD76">
            <v>7477.5878087456804</v>
          </cell>
          <cell r="CE76">
            <v>2409.018579576652</v>
          </cell>
          <cell r="CF76">
            <v>11994.111447869313</v>
          </cell>
          <cell r="CG76">
            <v>5130.4058201370226</v>
          </cell>
          <cell r="CH76">
            <v>7532.9538888441166</v>
          </cell>
          <cell r="CI76">
            <v>29393.442817506129</v>
          </cell>
          <cell r="CJ76">
            <v>32656.950518050282</v>
          </cell>
          <cell r="CK76">
            <v>43865.591456372131</v>
          </cell>
          <cell r="CL76">
            <v>67044.617892860057</v>
          </cell>
          <cell r="CM76">
            <v>5441.5492513409154</v>
          </cell>
          <cell r="CN76">
            <v>1083.6070325812689</v>
          </cell>
          <cell r="CO76">
            <v>7942.3105272583325</v>
          </cell>
          <cell r="CP76">
            <v>7120.3560214099271</v>
          </cell>
          <cell r="CQ76">
            <v>1974.1719950586521</v>
          </cell>
          <cell r="CR76">
            <v>12192.764037050241</v>
          </cell>
          <cell r="CS76">
            <v>5178.0209801880883</v>
          </cell>
          <cell r="CT76">
            <v>7541.199358251095</v>
          </cell>
          <cell r="CU76">
            <v>29815.415232866999</v>
          </cell>
          <cell r="CV76">
            <v>33165.077421460657</v>
          </cell>
          <cell r="CW76">
            <v>44432.596647839586</v>
          </cell>
          <cell r="CX76">
            <v>68157.602349889887</v>
          </cell>
          <cell r="CY76">
            <v>5361.8211590171632</v>
          </cell>
          <cell r="CZ76">
            <v>930.55001477137557</v>
          </cell>
          <cell r="DA76">
            <v>7956.9735974003324</v>
          </cell>
          <cell r="DB76">
            <v>7132.4630518689482</v>
          </cell>
          <cell r="DC76">
            <v>1734.8719421707247</v>
          </cell>
          <cell r="DD76">
            <v>12350.82139195705</v>
          </cell>
          <cell r="DE76">
            <v>5181.3497871868603</v>
          </cell>
          <cell r="DF76">
            <v>7545.2915440006327</v>
          </cell>
          <cell r="DG76">
            <v>30241.289504511256</v>
          </cell>
          <cell r="DH76">
            <v>33679.199254845327</v>
          </cell>
          <cell r="DI76">
            <v>45002.071516736112</v>
          </cell>
          <cell r="DJ76">
            <v>69286.194222053135</v>
          </cell>
          <cell r="DK76">
            <v>5275.2336516354917</v>
          </cell>
          <cell r="DL76">
            <v>770.11866974724398</v>
          </cell>
          <cell r="DM76">
            <v>7967.995826049033</v>
          </cell>
          <cell r="DN76">
            <v>7141.3014566354395</v>
          </cell>
          <cell r="DO76">
            <v>1576.8635919413391</v>
          </cell>
          <cell r="DP76">
            <v>12509.648944662356</v>
          </cell>
          <cell r="DQ76">
            <v>5181.9234269311928</v>
          </cell>
          <cell r="DR76">
            <v>7545.4976981923683</v>
          </cell>
          <cell r="DS76">
            <v>30670.750750147512</v>
          </cell>
          <cell r="DT76">
            <v>34199.312378584771</v>
          </cell>
          <cell r="DU76">
            <v>45573.539687492208</v>
          </cell>
          <cell r="DV76">
            <v>70430.501638598042</v>
          </cell>
          <cell r="DW76">
            <v>5181.4873260412824</v>
          </cell>
          <cell r="DX76">
            <v>601.49213003788464</v>
          </cell>
          <cell r="DY76">
            <v>7975.181196110243</v>
          </cell>
          <cell r="DZ76">
            <v>7146.6852469607729</v>
          </cell>
          <cell r="EA76">
            <v>1410.2955397552796</v>
          </cell>
          <cell r="EB76">
            <v>12669.189547348231</v>
          </cell>
          <cell r="EC76">
            <v>5179.5952503482786</v>
          </cell>
          <cell r="ED76">
            <v>7541.3663569843811</v>
          </cell>
          <cell r="EE76">
            <v>31103.723459762066</v>
          </cell>
          <cell r="EF76">
            <v>34725.404488778855</v>
          </cell>
          <cell r="EG76">
            <v>46146.762498455391</v>
          </cell>
          <cell r="EH76">
            <v>71590.632607215302</v>
          </cell>
          <cell r="EI76">
            <v>5080.2679126195471</v>
          </cell>
          <cell r="EJ76">
            <v>424.3497142193919</v>
          </cell>
          <cell r="EK76">
            <v>7978.330879124378</v>
          </cell>
          <cell r="EL76">
            <v>7148.436553255231</v>
          </cell>
          <cell r="EM76">
            <v>1234.8316538923355</v>
          </cell>
          <cell r="EN76">
            <v>12829.378806856872</v>
          </cell>
          <cell r="EO76">
            <v>5174.2222695653327</v>
          </cell>
          <cell r="EP76">
            <v>7532.6797842351552</v>
          </cell>
          <cell r="EQ76">
            <v>31540.118024874209</v>
          </cell>
          <cell r="ER76">
            <v>35257.456085401835</v>
          </cell>
          <cell r="ES76">
            <v>46721.476298731643</v>
          </cell>
          <cell r="ET76">
            <v>72766.687952131848</v>
          </cell>
          <cell r="EU76">
            <v>4971.2588207718327</v>
          </cell>
          <cell r="EV76">
            <v>238.80897571347668</v>
          </cell>
          <cell r="EW76">
            <v>7977.2240097126632</v>
          </cell>
          <cell r="EX76">
            <v>7146.365970041199</v>
          </cell>
          <cell r="EY76">
            <v>1050.5656298358081</v>
          </cell>
          <cell r="EZ76">
            <v>12990.151318318864</v>
          </cell>
          <cell r="FA76">
            <v>5165.648187378858</v>
          </cell>
          <cell r="FB76">
            <v>7519.4145183041364</v>
          </cell>
          <cell r="FC76">
            <v>31979.844192736578</v>
          </cell>
          <cell r="FD76">
            <v>35795.452952729276</v>
          </cell>
          <cell r="FE76">
            <v>47297.621324201602</v>
          </cell>
          <cell r="FF76">
            <v>73958.769851132092</v>
          </cell>
          <cell r="FG76">
            <v>4854.1237703955921</v>
          </cell>
          <cell r="FH76">
            <v>43.636822914450022</v>
          </cell>
          <cell r="FI76">
            <v>7972.0716810914364</v>
          </cell>
          <cell r="FJ76">
            <v>7140.2667587826691</v>
          </cell>
          <cell r="FK76">
            <v>856.23374572701869</v>
          </cell>
          <cell r="FL76">
            <v>13151.640099814465</v>
          </cell>
          <cell r="FM76">
            <v>5153.7133985768196</v>
          </cell>
          <cell r="FN76">
            <v>7500.9153875579577</v>
          </cell>
          <cell r="FO76">
            <v>32423.007657962422</v>
          </cell>
          <cell r="FP76">
            <v>36339.368527786544</v>
          </cell>
          <cell r="FQ76">
            <v>47874.488546113906</v>
          </cell>
          <cell r="FR76">
            <v>75167.163885060829</v>
          </cell>
          <cell r="FS76">
            <v>4728.9311569014171</v>
          </cell>
          <cell r="FT76">
            <v>-161.07992071790432</v>
          </cell>
          <cell r="FU76">
            <v>7961.7831600067257</v>
          </cell>
          <cell r="FV76">
            <v>7130.3552840492794</v>
          </cell>
          <cell r="FW76">
            <v>651.92883045176859</v>
          </cell>
        </row>
        <row r="77">
          <cell r="B77" t="str">
            <v>Co 187</v>
          </cell>
          <cell r="BH77">
            <v>50259.46</v>
          </cell>
          <cell r="BI77">
            <v>55219.26</v>
          </cell>
          <cell r="BJ77">
            <v>44445.98</v>
          </cell>
          <cell r="BK77">
            <v>59318.29</v>
          </cell>
          <cell r="BL77">
            <v>81192.289999999994</v>
          </cell>
          <cell r="BM77">
            <v>57850.97</v>
          </cell>
          <cell r="BN77">
            <v>69309.179999999993</v>
          </cell>
          <cell r="BO77">
            <v>72320.700899999982</v>
          </cell>
          <cell r="BP77">
            <v>63946.979500000001</v>
          </cell>
          <cell r="BQ77">
            <v>41166.879248187382</v>
          </cell>
          <cell r="BR77">
            <v>66838.523232696665</v>
          </cell>
          <cell r="BS77">
            <v>56111.762938921602</v>
          </cell>
          <cell r="BT77">
            <v>46414.422264322347</v>
          </cell>
          <cell r="BU77">
            <v>53445.966521473718</v>
          </cell>
          <cell r="BV77">
            <v>42378.80518898186</v>
          </cell>
          <cell r="BW77">
            <v>57696.111884656319</v>
          </cell>
          <cell r="BX77">
            <v>79869.846313424161</v>
          </cell>
          <cell r="BY77">
            <v>55647.488927854356</v>
          </cell>
          <cell r="BZ77">
            <v>67445.493636640851</v>
          </cell>
          <cell r="CA77">
            <v>73537.505276179087</v>
          </cell>
          <cell r="CB77">
            <v>65177.764602374649</v>
          </cell>
          <cell r="CC77">
            <v>41060.434830794038</v>
          </cell>
          <cell r="CD77">
            <v>67475.254030237702</v>
          </cell>
          <cell r="CE77">
            <v>57335.896646160225</v>
          </cell>
          <cell r="CF77">
            <v>45816.806168737879</v>
          </cell>
          <cell r="CG77">
            <v>50816.535446822498</v>
          </cell>
          <cell r="CH77">
            <v>51346.760273281267</v>
          </cell>
          <cell r="CI77">
            <v>67123.403364560247</v>
          </cell>
          <cell r="CJ77">
            <v>89607.311547466088</v>
          </cell>
          <cell r="CK77">
            <v>64478.450034398862</v>
          </cell>
          <cell r="CL77">
            <v>76627.146952218536</v>
          </cell>
          <cell r="CM77">
            <v>82912.45620929102</v>
          </cell>
          <cell r="CN77">
            <v>74569.143342959826</v>
          </cell>
          <cell r="CO77">
            <v>49890.529986675305</v>
          </cell>
          <cell r="CP77">
            <v>77072.921141307423</v>
          </cell>
          <cell r="CQ77">
            <v>67530.821298760347</v>
          </cell>
          <cell r="CR77">
            <v>57969.050900762508</v>
          </cell>
          <cell r="CS77">
            <v>63065.655064494844</v>
          </cell>
          <cell r="CT77">
            <v>51334.599324137947</v>
          </cell>
          <cell r="CU77">
            <v>67584.50971798219</v>
          </cell>
          <cell r="CV77">
            <v>90624.542189585292</v>
          </cell>
          <cell r="CW77">
            <v>64681.661875316626</v>
          </cell>
          <cell r="CX77">
            <v>77194.091484006989</v>
          </cell>
          <cell r="CY77">
            <v>83646.531118239029</v>
          </cell>
          <cell r="CZ77">
            <v>75142.050290399377</v>
          </cell>
          <cell r="DA77">
            <v>49777.188126175475</v>
          </cell>
          <cell r="DB77">
            <v>77766.618595757667</v>
          </cell>
          <cell r="DC77">
            <v>67499.623494023152</v>
          </cell>
          <cell r="DD77">
            <v>58169.534745370984</v>
          </cell>
          <cell r="DE77">
            <v>63364.857614685985</v>
          </cell>
          <cell r="DF77">
            <v>66141.789298464733</v>
          </cell>
          <cell r="DG77">
            <v>82879.16319512589</v>
          </cell>
          <cell r="DH77">
            <v>106489.62962194336</v>
          </cell>
          <cell r="DI77">
            <v>79707.600871672475</v>
          </cell>
          <cell r="DJ77">
            <v>92594.408175486096</v>
          </cell>
          <cell r="DK77">
            <v>99220.129064847191</v>
          </cell>
          <cell r="DL77">
            <v>90551.430818111752</v>
          </cell>
          <cell r="DM77">
            <v>64480.808561555372</v>
          </cell>
          <cell r="DN77">
            <v>93301.357781621293</v>
          </cell>
          <cell r="DO77">
            <v>82848.56263555419</v>
          </cell>
          <cell r="DP77">
            <v>73196.246134964953</v>
          </cell>
          <cell r="DQ77">
            <v>78492.176949070606</v>
          </cell>
          <cell r="DR77">
            <v>66364.849433641342</v>
          </cell>
          <cell r="DS77">
            <v>83604.291447852214</v>
          </cell>
          <cell r="DT77">
            <v>107799.89786317936</v>
          </cell>
          <cell r="DU77">
            <v>80152.052957391163</v>
          </cell>
          <cell r="DV77">
            <v>93424.677388913347</v>
          </cell>
          <cell r="DW77">
            <v>100230.00077046728</v>
          </cell>
          <cell r="DX77">
            <v>91393.963892387212</v>
          </cell>
          <cell r="DY77">
            <v>64597.517180187817</v>
          </cell>
          <cell r="DZ77">
            <v>94273.923037937217</v>
          </cell>
          <cell r="EA77">
            <v>83632.194953567494</v>
          </cell>
          <cell r="EB77">
            <v>73645.650779616117</v>
          </cell>
          <cell r="EC77">
            <v>79044.07718605797</v>
          </cell>
          <cell r="ED77">
            <v>69685.707513700225</v>
          </cell>
          <cell r="EE77">
            <v>87442.299740432878</v>
          </cell>
          <cell r="EF77">
            <v>112238.1206290187</v>
          </cell>
          <cell r="EG77">
            <v>83697.465374926964</v>
          </cell>
          <cell r="EH77">
            <v>97366.994202514135</v>
          </cell>
          <cell r="EI77">
            <v>102967.73287355923</v>
          </cell>
          <cell r="EJ77">
            <v>93961.186362826847</v>
          </cell>
          <cell r="EK77">
            <v>66418.313991168325</v>
          </cell>
          <cell r="EL77">
            <v>96976.057250132115</v>
          </cell>
          <cell r="EM77">
            <v>86142.200254273892</v>
          </cell>
          <cell r="EN77">
            <v>77199.894999673241</v>
          </cell>
          <cell r="EO77">
            <v>82702.782646960928</v>
          </cell>
          <cell r="EP77">
            <v>69946.584422214219</v>
          </cell>
          <cell r="EQ77">
            <v>88235.820713463894</v>
          </cell>
          <cell r="ER77">
            <v>113647.3402005236</v>
          </cell>
          <cell r="ES77">
            <v>84185.380756607701</v>
          </cell>
          <cell r="ET77">
            <v>98264.148757774339</v>
          </cell>
          <cell r="EU77">
            <v>104015.66491610027</v>
          </cell>
          <cell r="EV77">
            <v>94835.379011820769</v>
          </cell>
          <cell r="EW77">
            <v>66524.788609735318</v>
          </cell>
          <cell r="EX77">
            <v>97990.171904113507</v>
          </cell>
          <cell r="EY77">
            <v>86961.410973257371</v>
          </cell>
          <cell r="EZ77">
            <v>77701.204332880923</v>
          </cell>
          <cell r="FA77">
            <v>83310.53593722306</v>
          </cell>
          <cell r="FB77">
            <v>70179.738979511283</v>
          </cell>
          <cell r="FC77">
            <v>89017.789548935325</v>
          </cell>
          <cell r="FD77">
            <v>115060.93659626669</v>
          </cell>
          <cell r="FE77">
            <v>84648.976059495893</v>
          </cell>
          <cell r="FF77">
            <v>99148.799463245043</v>
          </cell>
          <cell r="FG77">
            <v>105056.85320219905</v>
          </cell>
          <cell r="FH77">
            <v>95699.570409420543</v>
          </cell>
          <cell r="FI77">
            <v>66599.356033165444</v>
          </cell>
          <cell r="FJ77">
            <v>98999.391108482087</v>
          </cell>
          <cell r="FK77">
            <v>87771.993986255693</v>
          </cell>
          <cell r="FL77">
            <v>78182.502381133687</v>
          </cell>
          <cell r="FM77">
            <v>83900.27830259029</v>
          </cell>
          <cell r="FN77">
            <v>70383.790711573602</v>
          </cell>
          <cell r="FO77">
            <v>89786.944530454421</v>
          </cell>
          <cell r="FP77">
            <v>116478.03155844733</v>
          </cell>
          <cell r="FQ77">
            <v>85086.210077389173</v>
          </cell>
          <cell r="FR77">
            <v>100020.13555853929</v>
          </cell>
          <cell r="FS77">
            <v>106089.80920814394</v>
          </cell>
          <cell r="FT77">
            <v>96552.142419822048</v>
          </cell>
          <cell r="FU77">
            <v>66640.301110581582</v>
          </cell>
          <cell r="FV77">
            <v>100002.81947180232</v>
          </cell>
          <cell r="FW77">
            <v>88573.104659269811</v>
          </cell>
        </row>
        <row r="78">
          <cell r="B78" t="str">
            <v>Co 188</v>
          </cell>
          <cell r="BH78">
            <v>40946.14</v>
          </cell>
          <cell r="BI78">
            <v>32341.01</v>
          </cell>
          <cell r="BJ78">
            <v>14015.02</v>
          </cell>
          <cell r="BK78">
            <v>59291.92</v>
          </cell>
          <cell r="BL78">
            <v>40305.730000000003</v>
          </cell>
          <cell r="BM78">
            <v>12247.8</v>
          </cell>
          <cell r="BN78">
            <v>107784.64</v>
          </cell>
          <cell r="BO78">
            <v>48529.839500000002</v>
          </cell>
          <cell r="BP78">
            <v>27555.35119999999</v>
          </cell>
          <cell r="BQ78">
            <v>36279.824328935945</v>
          </cell>
          <cell r="BR78">
            <v>36531.097687800357</v>
          </cell>
          <cell r="BS78">
            <v>32467.459995001627</v>
          </cell>
          <cell r="BT78">
            <v>39875.895155310216</v>
          </cell>
          <cell r="BU78">
            <v>31410.338543748658</v>
          </cell>
          <cell r="BV78">
            <v>12525.386034302632</v>
          </cell>
          <cell r="BW78">
            <v>58541.654942450921</v>
          </cell>
          <cell r="BX78">
            <v>39213.427700967921</v>
          </cell>
          <cell r="BY78">
            <v>10583.600122415402</v>
          </cell>
          <cell r="BZ78">
            <v>106823.39897358985</v>
          </cell>
          <cell r="CA78">
            <v>48180.826177704846</v>
          </cell>
          <cell r="CB78">
            <v>27077.195007507864</v>
          </cell>
          <cell r="CC78">
            <v>35204.432579495435</v>
          </cell>
          <cell r="CD78">
            <v>35373.849532483393</v>
          </cell>
          <cell r="CE78">
            <v>31888.787537488475</v>
          </cell>
          <cell r="CF78">
            <v>39479.517405864455</v>
          </cell>
          <cell r="CG78">
            <v>31158.868602824754</v>
          </cell>
          <cell r="CH78">
            <v>26033.075537041936</v>
          </cell>
          <cell r="CI78">
            <v>72812.334115200108</v>
          </cell>
          <cell r="CJ78">
            <v>53132.947833224302</v>
          </cell>
          <cell r="CK78">
            <v>23915.233702531361</v>
          </cell>
          <cell r="CL78">
            <v>120880.22662594041</v>
          </cell>
          <cell r="CM78">
            <v>61881.971045185128</v>
          </cell>
          <cell r="CN78">
            <v>40647.777495904185</v>
          </cell>
          <cell r="CO78">
            <v>49057.99646781123</v>
          </cell>
          <cell r="CP78">
            <v>49144.865424273929</v>
          </cell>
          <cell r="CQ78">
            <v>46246.478363709306</v>
          </cell>
          <cell r="CR78">
            <v>51696.129132898946</v>
          </cell>
          <cell r="CS78">
            <v>43258.855155925019</v>
          </cell>
          <cell r="CT78">
            <v>25678.673426467634</v>
          </cell>
          <cell r="CU78">
            <v>73655.180341953237</v>
          </cell>
          <cell r="CV78">
            <v>53461.689032257054</v>
          </cell>
          <cell r="CW78">
            <v>23458.048065410025</v>
          </cell>
          <cell r="CX78">
            <v>122611.35439408504</v>
          </cell>
          <cell r="CY78">
            <v>62283.102132915912</v>
          </cell>
          <cell r="CZ78">
            <v>40579.967463784938</v>
          </cell>
          <cell r="DA78">
            <v>49255.589476606285</v>
          </cell>
          <cell r="DB78">
            <v>49315.704593387243</v>
          </cell>
          <cell r="DC78">
            <v>45747.726794668371</v>
          </cell>
          <cell r="DD78">
            <v>51957.329479603737</v>
          </cell>
          <cell r="DE78">
            <v>43402.820947155866</v>
          </cell>
          <cell r="DF78">
            <v>45330.396546505362</v>
          </cell>
          <cell r="DG78">
            <v>94536.200893001893</v>
          </cell>
          <cell r="DH78">
            <v>73814.9280018961</v>
          </cell>
          <cell r="DI78">
            <v>43003.124139487714</v>
          </cell>
          <cell r="DJ78">
            <v>144396.21090817929</v>
          </cell>
          <cell r="DK78">
            <v>82709.087676260271</v>
          </cell>
          <cell r="DL78">
            <v>60525.289584288781</v>
          </cell>
          <cell r="DM78">
            <v>69475.013257550047</v>
          </cell>
          <cell r="DN78">
            <v>69506.547121801137</v>
          </cell>
          <cell r="DO78">
            <v>65864.456852693693</v>
          </cell>
          <cell r="DP78">
            <v>72240.254724905768</v>
          </cell>
          <cell r="DQ78">
            <v>63567.475692647786</v>
          </cell>
          <cell r="DR78">
            <v>45311.474181907033</v>
          </cell>
          <cell r="DS78">
            <v>95779.23422388277</v>
          </cell>
          <cell r="DT78">
            <v>74515.668831870425</v>
          </cell>
          <cell r="DU78">
            <v>42873.511638639218</v>
          </cell>
          <cell r="DV78">
            <v>146558.6369238426</v>
          </cell>
          <cell r="DW78">
            <v>83482.299912849514</v>
          </cell>
          <cell r="DX78">
            <v>60807.802459673592</v>
          </cell>
          <cell r="DY78">
            <v>70039.145889504507</v>
          </cell>
          <cell r="DZ78">
            <v>70041.591353665353</v>
          </cell>
          <cell r="EA78">
            <v>66322.838406385999</v>
          </cell>
          <cell r="EB78">
            <v>72868.273398775913</v>
          </cell>
          <cell r="EC78">
            <v>64076.198087996847</v>
          </cell>
          <cell r="ED78">
            <v>49400.634628669301</v>
          </cell>
          <cell r="EE78">
            <v>101163.94767860342</v>
          </cell>
          <cell r="EF78">
            <v>79343.390552761746</v>
          </cell>
          <cell r="EG78">
            <v>46856.19710011156</v>
          </cell>
          <cell r="EH78">
            <v>152880.38539934965</v>
          </cell>
          <cell r="EI78">
            <v>88384.318264307643</v>
          </cell>
          <cell r="EJ78">
            <v>65206.929179299303</v>
          </cell>
          <cell r="EK78">
            <v>74729.613333329224</v>
          </cell>
          <cell r="EL78">
            <v>74700.518266136656</v>
          </cell>
          <cell r="EM78">
            <v>70904.384380442993</v>
          </cell>
          <cell r="EN78">
            <v>79735.530239224026</v>
          </cell>
          <cell r="EO78">
            <v>70823.86428926629</v>
          </cell>
          <cell r="EP78">
            <v>49450.771653868258</v>
          </cell>
          <cell r="EQ78">
            <v>102544.32306795892</v>
          </cell>
          <cell r="ER78">
            <v>80151.673060933914</v>
          </cell>
          <cell r="ES78">
            <v>46787.674544710826</v>
          </cell>
          <cell r="ET78">
            <v>155212.53772678867</v>
          </cell>
          <cell r="EU78">
            <v>89264.373131134562</v>
          </cell>
          <cell r="EV78">
            <v>65573.480488967412</v>
          </cell>
          <cell r="EW78">
            <v>75395.9905143457</v>
          </cell>
          <cell r="EX78">
            <v>75334.31193958853</v>
          </cell>
          <cell r="EY78">
            <v>71458.681622307937</v>
          </cell>
          <cell r="EZ78">
            <v>80529.007790189149</v>
          </cell>
          <cell r="FA78">
            <v>71496.611447102332</v>
          </cell>
          <cell r="FB78">
            <v>49475.357445951755</v>
          </cell>
          <cell r="FC78">
            <v>103934.35995317856</v>
          </cell>
          <cell r="FD78">
            <v>80953.92528988712</v>
          </cell>
          <cell r="FE78">
            <v>46688.996727239835</v>
          </cell>
          <cell r="FF78">
            <v>157570.93693283165</v>
          </cell>
          <cell r="FG78">
            <v>90138.740153519408</v>
          </cell>
          <cell r="FH78">
            <v>65922.125855134684</v>
          </cell>
          <cell r="FI78">
            <v>76053.690004632037</v>
          </cell>
          <cell r="FJ78">
            <v>75957.776572759671</v>
          </cell>
          <cell r="FK78">
            <v>72000.937144425989</v>
          </cell>
          <cell r="FL78">
            <v>81315.443830970602</v>
          </cell>
          <cell r="FM78">
            <v>72161.82755200722</v>
          </cell>
          <cell r="FN78">
            <v>49472.589908346956</v>
          </cell>
          <cell r="FO78">
            <v>105333.50695694138</v>
          </cell>
          <cell r="FP78">
            <v>81749.727473274892</v>
          </cell>
          <cell r="FQ78">
            <v>46558.382457108688</v>
          </cell>
          <cell r="FR78">
            <v>159955.22668507241</v>
          </cell>
          <cell r="FS78">
            <v>91006.018817854885</v>
          </cell>
          <cell r="FT78">
            <v>66251.561115388206</v>
          </cell>
          <cell r="FU78">
            <v>76701.406679819003</v>
          </cell>
          <cell r="FV78">
            <v>76569.974780525954</v>
          </cell>
          <cell r="FW78">
            <v>72530.241963985172</v>
          </cell>
        </row>
        <row r="79">
          <cell r="B79" t="str">
            <v>Co 250</v>
          </cell>
          <cell r="BH79">
            <v>73248.05</v>
          </cell>
          <cell r="BI79">
            <v>67614.759999999995</v>
          </cell>
          <cell r="BJ79">
            <v>66501.45</v>
          </cell>
          <cell r="BK79">
            <v>39878.01</v>
          </cell>
          <cell r="BL79">
            <v>79446.73</v>
          </cell>
          <cell r="BM79">
            <v>73343.58</v>
          </cell>
          <cell r="BN79">
            <v>56504.04</v>
          </cell>
          <cell r="BO79">
            <v>64168.981</v>
          </cell>
          <cell r="BP79">
            <v>69260.941100000011</v>
          </cell>
          <cell r="BQ79">
            <v>67325.474854628992</v>
          </cell>
          <cell r="BR79">
            <v>67953.528998192618</v>
          </cell>
          <cell r="BS79">
            <v>63458.623269753385</v>
          </cell>
          <cell r="BT79">
            <v>71172.894069479007</v>
          </cell>
          <cell r="BU79">
            <v>65367.668007143904</v>
          </cell>
          <cell r="BV79">
            <v>64477.009177629938</v>
          </cell>
          <cell r="BW79">
            <v>37098.663246599899</v>
          </cell>
          <cell r="BX79">
            <v>77631.706047472253</v>
          </cell>
          <cell r="BY79">
            <v>71389.81043860942</v>
          </cell>
          <cell r="BZ79">
            <v>54040.816369524255</v>
          </cell>
          <cell r="CA79">
            <v>64967.372662117894</v>
          </cell>
          <cell r="CB79">
            <v>70140.304909253318</v>
          </cell>
          <cell r="CC79">
            <v>67232.412351909239</v>
          </cell>
          <cell r="CD79">
            <v>67894.41719580481</v>
          </cell>
          <cell r="CE79">
            <v>63872.930528184574</v>
          </cell>
          <cell r="CF79">
            <v>42580.089716903385</v>
          </cell>
          <cell r="CG79">
            <v>39718.897234433622</v>
          </cell>
          <cell r="CH79">
            <v>36208.099470293513</v>
          </cell>
          <cell r="CI79">
            <v>9003.8983671613969</v>
          </cell>
          <cell r="CJ79">
            <v>48839.589393641349</v>
          </cell>
          <cell r="CK79">
            <v>42345.694738638456</v>
          </cell>
          <cell r="CL79">
            <v>23184.339055318109</v>
          </cell>
          <cell r="CM79">
            <v>32400.562275931545</v>
          </cell>
          <cell r="CN79">
            <v>38608.568395359078</v>
          </cell>
          <cell r="CO79">
            <v>34658.560182079891</v>
          </cell>
          <cell r="CP79">
            <v>36307.050165384411</v>
          </cell>
          <cell r="CQ79">
            <v>31813.567701144246</v>
          </cell>
          <cell r="CR79">
            <v>42404.322862294328</v>
          </cell>
          <cell r="CS79">
            <v>39428.237050744792</v>
          </cell>
          <cell r="CT79">
            <v>35926.653617906879</v>
          </cell>
          <cell r="CU79">
            <v>7911.616440906495</v>
          </cell>
          <cell r="CV79">
            <v>48877.987658075552</v>
          </cell>
          <cell r="CW79">
            <v>42195.224547765931</v>
          </cell>
          <cell r="CX79">
            <v>22467.281131240219</v>
          </cell>
          <cell r="CY79">
            <v>31928.602276748163</v>
          </cell>
          <cell r="CZ79">
            <v>38290.152162856248</v>
          </cell>
          <cell r="DA79">
            <v>34228.943892537514</v>
          </cell>
          <cell r="DB79">
            <v>35923.397334438836</v>
          </cell>
          <cell r="DC79">
            <v>30681.276905976716</v>
          </cell>
          <cell r="DD79">
            <v>42195.776028855369</v>
          </cell>
          <cell r="DE79">
            <v>43090.393319770621</v>
          </cell>
          <cell r="DF79">
            <v>39600.08951965817</v>
          </cell>
          <cell r="DG79">
            <v>13672.593515275599</v>
          </cell>
          <cell r="DH79">
            <v>55802.269669785426</v>
          </cell>
          <cell r="DI79">
            <v>48924.849636821076</v>
          </cell>
          <cell r="DJ79">
            <v>28613.742500632274</v>
          </cell>
          <cell r="DK79">
            <v>38328.074592654753</v>
          </cell>
          <cell r="DL79">
            <v>44847.124603332602</v>
          </cell>
          <cell r="DM79">
            <v>40672.536543131966</v>
          </cell>
          <cell r="DN79">
            <v>42413.289642077114</v>
          </cell>
          <cell r="DO79">
            <v>37022.65515042335</v>
          </cell>
          <cell r="DP79">
            <v>48864.374040214971</v>
          </cell>
          <cell r="DQ79">
            <v>45663.81229314275</v>
          </cell>
          <cell r="DR79">
            <v>42187.704230142495</v>
          </cell>
          <cell r="DS79">
            <v>12536.778241414635</v>
          </cell>
          <cell r="DT79">
            <v>55863.353837687828</v>
          </cell>
          <cell r="DU79">
            <v>48785.521904934692</v>
          </cell>
          <cell r="DV79">
            <v>27873.93643753964</v>
          </cell>
          <cell r="DW79">
            <v>37849.941727351586</v>
          </cell>
          <cell r="DX79">
            <v>44530.534778544461</v>
          </cell>
          <cell r="DY79">
            <v>40238.820821857487</v>
          </cell>
          <cell r="DZ79">
            <v>42027.664081326569</v>
          </cell>
          <cell r="EA79">
            <v>36483.715109678422</v>
          </cell>
          <cell r="EB79">
            <v>42285.981694689151</v>
          </cell>
          <cell r="EC79">
            <v>91523.272673713131</v>
          </cell>
          <cell r="ED79">
            <v>88064.391137555373</v>
          </cell>
          <cell r="EE79">
            <v>60637.654939219065</v>
          </cell>
          <cell r="EF79">
            <v>105195.89510551318</v>
          </cell>
          <cell r="EG79">
            <v>97911.555939831305</v>
          </cell>
          <cell r="EH79">
            <v>76381.850095446018</v>
          </cell>
          <cell r="EI79">
            <v>86628.384151229111</v>
          </cell>
          <cell r="EJ79">
            <v>93474.678216426153</v>
          </cell>
          <cell r="EK79">
            <v>89062.539514626071</v>
          </cell>
          <cell r="EL79">
            <v>90900.809149372944</v>
          </cell>
          <cell r="EM79">
            <v>85199.090588157866</v>
          </cell>
          <cell r="EN79">
            <v>97592.670798448467</v>
          </cell>
          <cell r="EO79">
            <v>95180.866236515707</v>
          </cell>
          <cell r="EP79">
            <v>91741.912158622465</v>
          </cell>
          <cell r="EQ79">
            <v>60358.225722450763</v>
          </cell>
          <cell r="ER79">
            <v>106183.26436910614</v>
          </cell>
          <cell r="ES79">
            <v>98686.780573356446</v>
          </cell>
          <cell r="ET79">
            <v>76520.375422736455</v>
          </cell>
          <cell r="EU79">
            <v>87046.135291212122</v>
          </cell>
          <cell r="EV79">
            <v>94062.842330668384</v>
          </cell>
          <cell r="EW79">
            <v>89526.77910192142</v>
          </cell>
          <cell r="EX79">
            <v>91415.919002423296</v>
          </cell>
          <cell r="EY79">
            <v>85551.878942103562</v>
          </cell>
          <cell r="EZ79">
            <v>91919.776452837817</v>
          </cell>
          <cell r="FA79">
            <v>116076.88580782738</v>
          </cell>
          <cell r="FB79">
            <v>112660.93764774354</v>
          </cell>
          <cell r="FC79">
            <v>83653.392215126951</v>
          </cell>
          <cell r="FD79">
            <v>130782.08523130672</v>
          </cell>
          <cell r="FE79">
            <v>123067.01425006021</v>
          </cell>
          <cell r="FF79">
            <v>100244.97582296695</v>
          </cell>
          <cell r="FG79">
            <v>111059.95764792679</v>
          </cell>
          <cell r="FH79">
            <v>118250.6127918389</v>
          </cell>
          <cell r="FI79">
            <v>113587.02704429926</v>
          </cell>
          <cell r="FJ79">
            <v>115528.86531397581</v>
          </cell>
          <cell r="FK79">
            <v>109497.79294942858</v>
          </cell>
          <cell r="FL79">
            <v>122470.89302509802</v>
          </cell>
          <cell r="FM79">
            <v>120354.42047295722</v>
          </cell>
          <cell r="FN79">
            <v>116964.67484730155</v>
          </cell>
          <cell r="FO79">
            <v>83745.944810055284</v>
          </cell>
          <cell r="FP79">
            <v>132216.15235550731</v>
          </cell>
          <cell r="FQ79">
            <v>124275.82353412092</v>
          </cell>
          <cell r="FR79">
            <v>100778.69786971292</v>
          </cell>
          <cell r="FS79">
            <v>111892.07306741801</v>
          </cell>
          <cell r="FT79">
            <v>119261.99270099655</v>
          </cell>
          <cell r="FU79">
            <v>114467.31353989986</v>
          </cell>
          <cell r="FV79">
            <v>116462.45103248279</v>
          </cell>
          <cell r="FW79">
            <v>110259.56555296434</v>
          </cell>
        </row>
        <row r="80">
          <cell r="B80" t="str">
            <v>Co 251</v>
          </cell>
          <cell r="BH80">
            <v>189099.82</v>
          </cell>
          <cell r="BI80">
            <v>204588.79</v>
          </cell>
          <cell r="BJ80">
            <v>431772.01</v>
          </cell>
          <cell r="BK80">
            <v>433355.85</v>
          </cell>
          <cell r="BL80">
            <v>776571</v>
          </cell>
          <cell r="BM80">
            <v>526815.68000000005</v>
          </cell>
          <cell r="BN80">
            <v>218763.15</v>
          </cell>
          <cell r="BO80">
            <v>376987.65520000004</v>
          </cell>
          <cell r="BP80">
            <v>316894.09149999998</v>
          </cell>
          <cell r="BQ80">
            <v>443424.98656110012</v>
          </cell>
          <cell r="BR80">
            <v>300392.13622187305</v>
          </cell>
          <cell r="BS80">
            <v>209205.54889353423</v>
          </cell>
          <cell r="BT80">
            <v>257932.44062744349</v>
          </cell>
          <cell r="BU80">
            <v>283089.20181053615</v>
          </cell>
          <cell r="BV80">
            <v>402584.11158639903</v>
          </cell>
          <cell r="BW80">
            <v>405180.21893206192</v>
          </cell>
          <cell r="BX80">
            <v>547584.23376191384</v>
          </cell>
          <cell r="BY80">
            <v>496898.98031958315</v>
          </cell>
          <cell r="BZ80">
            <v>341897.80574003595</v>
          </cell>
          <cell r="CA80">
            <v>377224.79866597493</v>
          </cell>
          <cell r="CB80">
            <v>317236.49709899019</v>
          </cell>
          <cell r="CC80">
            <v>437758.27588533069</v>
          </cell>
          <cell r="CD80">
            <v>294335.58109519898</v>
          </cell>
          <cell r="CE80">
            <v>214476.76092501683</v>
          </cell>
          <cell r="CF80">
            <v>157507.19329369435</v>
          </cell>
          <cell r="CG80">
            <v>184315.30630430492</v>
          </cell>
          <cell r="CH80">
            <v>293389.37926153059</v>
          </cell>
          <cell r="CI80">
            <v>300280.63392467814</v>
          </cell>
          <cell r="CJ80">
            <v>438605.28130090825</v>
          </cell>
          <cell r="CK80">
            <v>390214.60716272163</v>
          </cell>
          <cell r="CL80">
            <v>233067.15886260499</v>
          </cell>
          <cell r="CM80">
            <v>267255.97497530479</v>
          </cell>
          <cell r="CN80">
            <v>210632.96815017797</v>
          </cell>
          <cell r="CO80">
            <v>327635.08355647558</v>
          </cell>
          <cell r="CP80">
            <v>187063.56163284276</v>
          </cell>
          <cell r="CQ80">
            <v>106566.03979925456</v>
          </cell>
          <cell r="CR80">
            <v>157650.06973636179</v>
          </cell>
          <cell r="CS80">
            <v>185224.87224844121</v>
          </cell>
          <cell r="CT80">
            <v>296248.44815275667</v>
          </cell>
          <cell r="CU80">
            <v>303637.2861289556</v>
          </cell>
          <cell r="CV80">
            <v>444443.19046021055</v>
          </cell>
          <cell r="CW80">
            <v>400482.52114035719</v>
          </cell>
          <cell r="CX80">
            <v>240174.26701290329</v>
          </cell>
          <cell r="CY80">
            <v>278253.06894162192</v>
          </cell>
          <cell r="CZ80">
            <v>220537.99706943531</v>
          </cell>
          <cell r="DA80">
            <v>364078.36537530582</v>
          </cell>
          <cell r="DB80">
            <v>220559.21111909015</v>
          </cell>
          <cell r="DC80">
            <v>136319.80744083249</v>
          </cell>
          <cell r="DD80">
            <v>191029.66755365644</v>
          </cell>
          <cell r="DE80">
            <v>219393.63721174886</v>
          </cell>
          <cell r="DF80">
            <v>332398.68775471702</v>
          </cell>
          <cell r="DG80">
            <v>347124.43957519263</v>
          </cell>
          <cell r="DH80">
            <v>490452.87085997243</v>
          </cell>
          <cell r="DI80">
            <v>436305.33805074316</v>
          </cell>
          <cell r="DJ80">
            <v>273176.88559138053</v>
          </cell>
          <cell r="DK80">
            <v>311552.74271107104</v>
          </cell>
          <cell r="DL80">
            <v>252724.98918390612</v>
          </cell>
          <cell r="DM80">
            <v>374614.16380486521</v>
          </cell>
          <cell r="DN80">
            <v>228084.49177947687</v>
          </cell>
          <cell r="DO80">
            <v>142298.29185294412</v>
          </cell>
          <cell r="DP80">
            <v>198444.92263827368</v>
          </cell>
          <cell r="DQ80">
            <v>227620.77074001747</v>
          </cell>
          <cell r="DR80">
            <v>342639.7658231036</v>
          </cell>
          <cell r="DS80">
            <v>351222.5111823983</v>
          </cell>
          <cell r="DT80">
            <v>497114.6772583148</v>
          </cell>
          <cell r="DU80">
            <v>441505.75138625444</v>
          </cell>
          <cell r="DV80">
            <v>275512.52306125138</v>
          </cell>
          <cell r="DW80">
            <v>314182.73532883509</v>
          </cell>
          <cell r="DX80">
            <v>240409.21114892553</v>
          </cell>
          <cell r="DY80">
            <v>598930.53671023785</v>
          </cell>
          <cell r="DZ80">
            <v>449326.29858223372</v>
          </cell>
          <cell r="EA80">
            <v>361965.51278462773</v>
          </cell>
          <cell r="EB80">
            <v>419582.580336513</v>
          </cell>
          <cell r="EC80">
            <v>449593.77876386</v>
          </cell>
          <cell r="ED80">
            <v>566659.8654499976</v>
          </cell>
          <cell r="EE80">
            <v>583072.88417303062</v>
          </cell>
          <cell r="EF80">
            <v>731571.14899190771</v>
          </cell>
          <cell r="EG80">
            <v>674460.05948686297</v>
          </cell>
          <cell r="EH80">
            <v>505556.38266338455</v>
          </cell>
          <cell r="EI80">
            <v>544519.07383873221</v>
          </cell>
          <cell r="EJ80">
            <v>483126.63051290077</v>
          </cell>
          <cell r="EK80">
            <v>614415.58382799465</v>
          </cell>
          <cell r="EL80">
            <v>461670.38202127977</v>
          </cell>
          <cell r="EM80">
            <v>372708.61718093738</v>
          </cell>
          <cell r="EN80">
            <v>431829.70470343786</v>
          </cell>
          <cell r="EO80">
            <v>462700.59189219418</v>
          </cell>
          <cell r="EP80">
            <v>581846.83597270597</v>
          </cell>
          <cell r="EQ80">
            <v>591726.9002229285</v>
          </cell>
          <cell r="ER80">
            <v>742874.20596702094</v>
          </cell>
          <cell r="ES80">
            <v>684219.20764864434</v>
          </cell>
          <cell r="ET80">
            <v>512359.41142653272</v>
          </cell>
          <cell r="EU80">
            <v>551611.49685913185</v>
          </cell>
          <cell r="EV80">
            <v>475224.05559025897</v>
          </cell>
          <cell r="EW80">
            <v>780233.91010120919</v>
          </cell>
          <cell r="EX80">
            <v>624280.63163855113</v>
          </cell>
          <cell r="EY80">
            <v>533690.2417662557</v>
          </cell>
          <cell r="EZ80">
            <v>594350.264697092</v>
          </cell>
          <cell r="FA80">
            <v>626105.81189412728</v>
          </cell>
          <cell r="FB80">
            <v>747366.21047783247</v>
          </cell>
          <cell r="FC80">
            <v>765605.76678404328</v>
          </cell>
          <cell r="FD80">
            <v>919445.32838702528</v>
          </cell>
          <cell r="FE80">
            <v>859203.76935969084</v>
          </cell>
          <cell r="FF80">
            <v>684340.89756503003</v>
          </cell>
          <cell r="FG80">
            <v>723878.63831574959</v>
          </cell>
          <cell r="FH80">
            <v>659823.19606349897</v>
          </cell>
          <cell r="FI80">
            <v>799616.61095305311</v>
          </cell>
          <cell r="FJ80">
            <v>640386.78187069017</v>
          </cell>
          <cell r="FK80">
            <v>548138.75440808269</v>
          </cell>
          <cell r="FL80">
            <v>610374.45233609015</v>
          </cell>
          <cell r="FM80">
            <v>643040.48788506794</v>
          </cell>
          <cell r="FN80">
            <v>766448.77782574401</v>
          </cell>
          <cell r="FO80">
            <v>777737.38431311818</v>
          </cell>
          <cell r="FP80">
            <v>934313.03473303351</v>
          </cell>
          <cell r="FQ80">
            <v>872440.40835047304</v>
          </cell>
          <cell r="FR80">
            <v>694527.94158957899</v>
          </cell>
          <cell r="FS80">
            <v>734347.59398740332</v>
          </cell>
          <cell r="FT80">
            <v>655246.55639501184</v>
          </cell>
          <cell r="FU80">
            <v>811262.37199861964</v>
          </cell>
          <cell r="FV80">
            <v>648685.18796250434</v>
          </cell>
          <cell r="FW80">
            <v>554751.64329754631</v>
          </cell>
        </row>
        <row r="81">
          <cell r="B81" t="str">
            <v>Co 252</v>
          </cell>
          <cell r="BH81">
            <v>33081.589999999997</v>
          </cell>
          <cell r="BI81">
            <v>67574.41</v>
          </cell>
          <cell r="BJ81">
            <v>69802.289999999994</v>
          </cell>
          <cell r="BK81">
            <v>169119.47</v>
          </cell>
          <cell r="BL81">
            <v>152360.1</v>
          </cell>
          <cell r="BM81">
            <v>76921.500000000058</v>
          </cell>
          <cell r="BN81">
            <v>71620.91</v>
          </cell>
          <cell r="BO81">
            <v>-19244.185299999983</v>
          </cell>
          <cell r="BP81">
            <v>64109.217300000018</v>
          </cell>
          <cell r="BQ81">
            <v>106646.29449260244</v>
          </cell>
          <cell r="BR81">
            <v>39421.557972930808</v>
          </cell>
          <cell r="BS81">
            <v>70241.08906400553</v>
          </cell>
          <cell r="BT81">
            <v>25187.882543679705</v>
          </cell>
          <cell r="BU81">
            <v>59698.047452642786</v>
          </cell>
          <cell r="BV81">
            <v>61949.888946974534</v>
          </cell>
          <cell r="BW81">
            <v>164129.66370696595</v>
          </cell>
          <cell r="BX81">
            <v>144683.61745571441</v>
          </cell>
          <cell r="BY81">
            <v>69208.283112074045</v>
          </cell>
          <cell r="BZ81">
            <v>64363.047841934749</v>
          </cell>
          <cell r="CA81">
            <v>-21011.473036012409</v>
          </cell>
          <cell r="CB81">
            <v>62454.560092960193</v>
          </cell>
          <cell r="CC81">
            <v>102506.52091089962</v>
          </cell>
          <cell r="CD81">
            <v>35251.962204610987</v>
          </cell>
          <cell r="CE81">
            <v>67667.170236732782</v>
          </cell>
          <cell r="CF81">
            <v>17676.777807038103</v>
          </cell>
          <cell r="CG81">
            <v>52207.909741470066</v>
          </cell>
          <cell r="CH81">
            <v>116164.25678801438</v>
          </cell>
          <cell r="CI81">
            <v>226941.13885767182</v>
          </cell>
          <cell r="CJ81">
            <v>204730.86560329198</v>
          </cell>
          <cell r="CK81">
            <v>129220.82642669522</v>
          </cell>
          <cell r="CL81">
            <v>124847.67805921828</v>
          </cell>
          <cell r="CM81">
            <v>39211.441632904403</v>
          </cell>
          <cell r="CN81">
            <v>122800.0607169086</v>
          </cell>
          <cell r="CO81">
            <v>162835.83747359813</v>
          </cell>
          <cell r="CP81">
            <v>95553.92472429364</v>
          </cell>
          <cell r="CQ81">
            <v>129589.53004227678</v>
          </cell>
          <cell r="CR81">
            <v>84174.919853465457</v>
          </cell>
          <cell r="CS81">
            <v>119403.95775078668</v>
          </cell>
          <cell r="CT81">
            <v>121551.44879403082</v>
          </cell>
          <cell r="CU81">
            <v>229799.03927929237</v>
          </cell>
          <cell r="CV81">
            <v>206195.87221094969</v>
          </cell>
          <cell r="CW81">
            <v>129163.80409703625</v>
          </cell>
          <cell r="CX81">
            <v>124865.35597750745</v>
          </cell>
          <cell r="CY81">
            <v>37348.931935337663</v>
          </cell>
          <cell r="CZ81">
            <v>122651.60169428386</v>
          </cell>
          <cell r="DA81">
            <v>163482.64290832487</v>
          </cell>
          <cell r="DB81">
            <v>94846.323195308563</v>
          </cell>
          <cell r="DC81">
            <v>127814.79401527962</v>
          </cell>
          <cell r="DD81">
            <v>83071.753254308831</v>
          </cell>
          <cell r="DE81">
            <v>106263.10301325726</v>
          </cell>
          <cell r="DF81">
            <v>155681.11682536005</v>
          </cell>
          <cell r="DG81">
            <v>273272.64372415334</v>
          </cell>
          <cell r="DH81">
            <v>248219.75903156435</v>
          </cell>
          <cell r="DI81">
            <v>169634.90232431889</v>
          </cell>
          <cell r="DJ81">
            <v>165417.74789516506</v>
          </cell>
          <cell r="DK81">
            <v>75982.352313578187</v>
          </cell>
          <cell r="DL81">
            <v>163035.11484249902</v>
          </cell>
          <cell r="DM81">
            <v>204677.14418471802</v>
          </cell>
          <cell r="DN81">
            <v>134658.64914588732</v>
          </cell>
          <cell r="DO81">
            <v>168262.46827104775</v>
          </cell>
          <cell r="DP81">
            <v>122471.58465528319</v>
          </cell>
          <cell r="DQ81">
            <v>158884.51055961702</v>
          </cell>
          <cell r="DR81">
            <v>162079.63930432487</v>
          </cell>
          <cell r="DS81">
            <v>276963.30045125424</v>
          </cell>
          <cell r="DT81">
            <v>250402.87099679274</v>
          </cell>
          <cell r="DU81">
            <v>170233.71497643006</v>
          </cell>
          <cell r="DV81">
            <v>166104.27180837558</v>
          </cell>
          <cell r="DW81">
            <v>74711.961257630144</v>
          </cell>
          <cell r="DX81">
            <v>163550.10953693924</v>
          </cell>
          <cell r="DY81">
            <v>206019.65956811688</v>
          </cell>
          <cell r="DZ81">
            <v>134590.9870684988</v>
          </cell>
          <cell r="EA81">
            <v>168841.15031493007</v>
          </cell>
          <cell r="EB81">
            <v>121972.99427603843</v>
          </cell>
          <cell r="EC81">
            <v>146372.08167193062</v>
          </cell>
          <cell r="ED81">
            <v>174415.1418635071</v>
          </cell>
          <cell r="EE81">
            <v>299245.00353074353</v>
          </cell>
          <cell r="EF81">
            <v>271116.17752608459</v>
          </cell>
          <cell r="EG81">
            <v>189330.91216769855</v>
          </cell>
          <cell r="EH81">
            <v>185296.04179417575</v>
          </cell>
          <cell r="EI81">
            <v>91906.411881071166</v>
          </cell>
          <cell r="EJ81">
            <v>182567.92549087567</v>
          </cell>
          <cell r="EK81">
            <v>225881.0279295817</v>
          </cell>
          <cell r="EL81">
            <v>153013.61717423319</v>
          </cell>
          <cell r="EM81">
            <v>187923.16433124762</v>
          </cell>
          <cell r="EN81">
            <v>139946.08413278748</v>
          </cell>
          <cell r="EO81">
            <v>177591.35166265059</v>
          </cell>
          <cell r="EP81">
            <v>181428.80271121277</v>
          </cell>
          <cell r="EQ81">
            <v>303354.84664498025</v>
          </cell>
          <cell r="ER81">
            <v>273595.55548128474</v>
          </cell>
          <cell r="ES81">
            <v>190161.24180930207</v>
          </cell>
          <cell r="ET81">
            <v>186228.3950635058</v>
          </cell>
          <cell r="EU81">
            <v>90800.956832011463</v>
          </cell>
          <cell r="EV81">
            <v>183323.19229605311</v>
          </cell>
          <cell r="EW81">
            <v>227496.3925881242</v>
          </cell>
          <cell r="EX81">
            <v>153161.2956629314</v>
          </cell>
          <cell r="EY81">
            <v>188742.1860104822</v>
          </cell>
          <cell r="EZ81">
            <v>139625.25511003024</v>
          </cell>
          <cell r="FA81">
            <v>165281.8670685924</v>
          </cell>
          <cell r="FB81">
            <v>210763.63213748462</v>
          </cell>
          <cell r="FC81">
            <v>343274.86474170885</v>
          </cell>
          <cell r="FD81">
            <v>311820.30267381552</v>
          </cell>
          <cell r="FE81">
            <v>226703.61524557538</v>
          </cell>
          <cell r="FF81">
            <v>222879.83739969443</v>
          </cell>
          <cell r="FG81">
            <v>125372.97674137086</v>
          </cell>
          <cell r="FH81">
            <v>219794.65476672968</v>
          </cell>
          <cell r="FI81">
            <v>264844.82921307784</v>
          </cell>
          <cell r="FJ81">
            <v>189012.69981840946</v>
          </cell>
          <cell r="FK81">
            <v>225277.50905545108</v>
          </cell>
          <cell r="FL81">
            <v>174988.19315325521</v>
          </cell>
          <cell r="FM81">
            <v>213916.76714311831</v>
          </cell>
          <cell r="FN81">
            <v>218758.94383880543</v>
          </cell>
          <cell r="FO81">
            <v>348158.74068912514</v>
          </cell>
          <cell r="FP81">
            <v>314942.12868576584</v>
          </cell>
          <cell r="FQ81">
            <v>228108.89351840504</v>
          </cell>
          <cell r="FR81">
            <v>224402.49150571087</v>
          </cell>
          <cell r="FS81">
            <v>124773.03863564215</v>
          </cell>
          <cell r="FT81">
            <v>221133.89162752545</v>
          </cell>
          <cell r="FU81">
            <v>267078.62033108401</v>
          </cell>
          <cell r="FV81">
            <v>189718.68046374118</v>
          </cell>
          <cell r="FW81">
            <v>226680.39922588272</v>
          </cell>
        </row>
        <row r="82">
          <cell r="B82" t="str">
            <v>Co 220</v>
          </cell>
          <cell r="BH82">
            <v>-3426.42</v>
          </cell>
          <cell r="BI82">
            <v>16657.48</v>
          </cell>
          <cell r="BJ82">
            <v>8829.07</v>
          </cell>
          <cell r="BK82">
            <v>11045.75</v>
          </cell>
          <cell r="BL82">
            <v>-836.81000000000131</v>
          </cell>
          <cell r="BM82">
            <v>11182.27</v>
          </cell>
          <cell r="BN82">
            <v>19655.59</v>
          </cell>
          <cell r="BO82">
            <v>14388.116899999997</v>
          </cell>
          <cell r="BP82">
            <v>771.84939999999915</v>
          </cell>
          <cell r="BQ82">
            <v>16251.886676505626</v>
          </cell>
          <cell r="BR82">
            <v>19419.13889047032</v>
          </cell>
          <cell r="BS82">
            <v>10912.760420999375</v>
          </cell>
          <cell r="BT82">
            <v>-2869.7261178879562</v>
          </cell>
          <cell r="BU82">
            <v>17252.273003922117</v>
          </cell>
          <cell r="BV82">
            <v>9604.4939695107551</v>
          </cell>
          <cell r="BW82">
            <v>11744.149920386868</v>
          </cell>
          <cell r="BX82">
            <v>-207.44855281065611</v>
          </cell>
          <cell r="BY82">
            <v>11881.521746033934</v>
          </cell>
          <cell r="BZ82">
            <v>20006.967811974573</v>
          </cell>
          <cell r="CA82">
            <v>13987.744707082387</v>
          </cell>
          <cell r="CB82">
            <v>490.07776675996502</v>
          </cell>
          <cell r="CC82">
            <v>15806.350594586678</v>
          </cell>
          <cell r="CD82">
            <v>19072.742919727818</v>
          </cell>
          <cell r="CE82">
            <v>10676.850869508969</v>
          </cell>
          <cell r="CF82">
            <v>-3500.5040932387128</v>
          </cell>
          <cell r="CG82">
            <v>16661.36575600415</v>
          </cell>
          <cell r="CH82">
            <v>9199.4937840888706</v>
          </cell>
          <cell r="CI82">
            <v>11259.92771078389</v>
          </cell>
          <cell r="CJ82">
            <v>-762.15817804958715</v>
          </cell>
          <cell r="CK82">
            <v>11397.691450582806</v>
          </cell>
          <cell r="CL82">
            <v>19165.658457983933</v>
          </cell>
          <cell r="CM82">
            <v>13263.747923675139</v>
          </cell>
          <cell r="CN82">
            <v>-111.53499383642702</v>
          </cell>
          <cell r="CO82">
            <v>15185.63866141504</v>
          </cell>
          <cell r="CP82">
            <v>18554.261793605707</v>
          </cell>
          <cell r="CQ82">
            <v>10271.751113970586</v>
          </cell>
          <cell r="CR82">
            <v>-3791.0820963403457</v>
          </cell>
          <cell r="CS82">
            <v>16787.391931321774</v>
          </cell>
          <cell r="CT82">
            <v>9240.4467306888491</v>
          </cell>
          <cell r="CU82">
            <v>11314.892294088258</v>
          </cell>
          <cell r="CV82">
            <v>-971.91753212077674</v>
          </cell>
          <cell r="CW82">
            <v>11455.2314954143</v>
          </cell>
          <cell r="CX82">
            <v>19256.155323888444</v>
          </cell>
          <cell r="CY82">
            <v>13271.839000989243</v>
          </cell>
          <cell r="CZ82">
            <v>-329.42196067587065</v>
          </cell>
          <cell r="DA82">
            <v>15267.834555505153</v>
          </cell>
          <cell r="DB82">
            <v>18738.930614486861</v>
          </cell>
          <cell r="DC82">
            <v>10193.303816282852</v>
          </cell>
          <cell r="DD82">
            <v>-4094.1108881204782</v>
          </cell>
          <cell r="DE82">
            <v>16910.188030285517</v>
          </cell>
          <cell r="DF82">
            <v>9278.1336585853569</v>
          </cell>
          <cell r="DG82">
            <v>11366.055190967574</v>
          </cell>
          <cell r="DH82">
            <v>-1191.7312504766378</v>
          </cell>
          <cell r="DI82">
            <v>11509.271253430819</v>
          </cell>
          <cell r="DJ82">
            <v>19339.885150062059</v>
          </cell>
          <cell r="DK82">
            <v>13272.815882297065</v>
          </cell>
          <cell r="DL82">
            <v>-557.16012604648495</v>
          </cell>
          <cell r="DM82">
            <v>15345.467573568483</v>
          </cell>
          <cell r="DN82">
            <v>18922.146523495041</v>
          </cell>
          <cell r="DO82">
            <v>10209.711959164521</v>
          </cell>
          <cell r="DP82">
            <v>-4409.5614173995018</v>
          </cell>
          <cell r="DQ82">
            <v>17029.258827292779</v>
          </cell>
          <cell r="DR82">
            <v>9312.3687314891467</v>
          </cell>
          <cell r="DS82">
            <v>11412.969544423104</v>
          </cell>
          <cell r="DT82">
            <v>-1421.4987832261213</v>
          </cell>
          <cell r="DU82">
            <v>11559.34091115211</v>
          </cell>
          <cell r="DV82">
            <v>19416.450304124501</v>
          </cell>
          <cell r="DW82">
            <v>13265.844385083234</v>
          </cell>
          <cell r="DX82">
            <v>-795.65610642160391</v>
          </cell>
          <cell r="DY82">
            <v>15418.254491716725</v>
          </cell>
          <cell r="DZ82">
            <v>19103.70895985606</v>
          </cell>
          <cell r="EA82">
            <v>10221.76958801725</v>
          </cell>
          <cell r="EB82">
            <v>-4738.1239705785956</v>
          </cell>
          <cell r="EC82">
            <v>17144.336675318929</v>
          </cell>
          <cell r="ED82">
            <v>9342.950204459903</v>
          </cell>
          <cell r="EE82">
            <v>11455.855969460208</v>
          </cell>
          <cell r="EF82">
            <v>-1661.837350195583</v>
          </cell>
          <cell r="EG82">
            <v>11605.213328375165</v>
          </cell>
          <cell r="EH82">
            <v>19485.441641729925</v>
          </cell>
          <cell r="EI82">
            <v>13251.947292384535</v>
          </cell>
          <cell r="EJ82">
            <v>-1045.3191729152823</v>
          </cell>
          <cell r="EK82">
            <v>15485.906056372147</v>
          </cell>
          <cell r="EL82">
            <v>19283.425559560386</v>
          </cell>
          <cell r="EM82">
            <v>10229.179596197722</v>
          </cell>
          <cell r="EN82">
            <v>-5080.2701817515699</v>
          </cell>
          <cell r="EO82">
            <v>17255.15326223784</v>
          </cell>
          <cell r="EP82">
            <v>9369.6740355357651</v>
          </cell>
          <cell r="EQ82">
            <v>11494.445614446613</v>
          </cell>
          <cell r="ER82">
            <v>-1913.1447663733852</v>
          </cell>
          <cell r="ES82">
            <v>11646.639060307214</v>
          </cell>
          <cell r="ET82">
            <v>19546.430314730816</v>
          </cell>
          <cell r="EU82">
            <v>13229.329692585317</v>
          </cell>
          <cell r="EV82">
            <v>-1306.5635074285237</v>
          </cell>
          <cell r="EW82">
            <v>15548.105285421632</v>
          </cell>
          <cell r="EX82">
            <v>19461.090035025129</v>
          </cell>
          <cell r="EY82">
            <v>10230.765605198048</v>
          </cell>
          <cell r="EZ82">
            <v>-5436.2788838316519</v>
          </cell>
          <cell r="FA82">
            <v>17361.420385962985</v>
          </cell>
          <cell r="FB82">
            <v>9392.3259046429721</v>
          </cell>
          <cell r="FC82">
            <v>11528.05955242864</v>
          </cell>
          <cell r="FD82">
            <v>-2175.6177572518354</v>
          </cell>
          <cell r="FE82">
            <v>11683.375579479791</v>
          </cell>
          <cell r="FF82">
            <v>19598.977100296361</v>
          </cell>
          <cell r="FG82">
            <v>13198.048073485108</v>
          </cell>
          <cell r="FH82">
            <v>-1579.3922742481373</v>
          </cell>
          <cell r="FI82">
            <v>15604.964594350382</v>
          </cell>
          <cell r="FJ82">
            <v>19636.475611497008</v>
          </cell>
          <cell r="FK82">
            <v>10226.699100764206</v>
          </cell>
          <cell r="FL82">
            <v>-5807.0648425596664</v>
          </cell>
          <cell r="FM82">
            <v>17463.040250043265</v>
          </cell>
          <cell r="FN82">
            <v>9410.8779149465081</v>
          </cell>
          <cell r="FO82">
            <v>11556.656050515536</v>
          </cell>
          <cell r="FP82">
            <v>-2450.0920653272442</v>
          </cell>
          <cell r="FQ82">
            <v>11715.345614927857</v>
          </cell>
          <cell r="FR82">
            <v>19642.812346173865</v>
          </cell>
          <cell r="FS82">
            <v>13158.091103631508</v>
          </cell>
          <cell r="FT82">
            <v>-1865.1414635671899</v>
          </cell>
          <cell r="FU82">
            <v>15655.290548273686</v>
          </cell>
          <cell r="FV82">
            <v>19809.778582558774</v>
          </cell>
          <cell r="FW82">
            <v>10217.123438133865</v>
          </cell>
        </row>
        <row r="83">
          <cell r="B83" t="str">
            <v>Co 900</v>
          </cell>
          <cell r="BH83">
            <v>-11334.189999999999</v>
          </cell>
          <cell r="BI83">
            <v>-3402.2599999999993</v>
          </cell>
          <cell r="BJ83">
            <v>-2145.9700000000012</v>
          </cell>
          <cell r="BK83">
            <v>4228.03</v>
          </cell>
          <cell r="BL83">
            <v>3042.1900000000005</v>
          </cell>
          <cell r="BM83">
            <v>4821.2300000000005</v>
          </cell>
          <cell r="BN83">
            <v>2494.0499999999997</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row>
        <row r="84">
          <cell r="B84" t="str">
            <v>Co 254</v>
          </cell>
          <cell r="BH84">
            <v>7394.67</v>
          </cell>
          <cell r="BI84">
            <v>6455.73</v>
          </cell>
          <cell r="BJ84">
            <v>17249.16</v>
          </cell>
          <cell r="BK84">
            <v>19965</v>
          </cell>
          <cell r="BL84">
            <v>33610.92</v>
          </cell>
          <cell r="BM84">
            <v>20298.810000000001</v>
          </cell>
          <cell r="BN84">
            <v>22331.26</v>
          </cell>
          <cell r="BO84">
            <v>24747.012739999998</v>
          </cell>
          <cell r="BP84">
            <v>7269.715189999999</v>
          </cell>
          <cell r="BQ84">
            <v>10581.479468771966</v>
          </cell>
          <cell r="BR84">
            <v>11998.063120423089</v>
          </cell>
          <cell r="BS84">
            <v>3688.9374338187936</v>
          </cell>
          <cell r="BT84">
            <v>7217.9904944833452</v>
          </cell>
          <cell r="BU84">
            <v>6257.0722677089616</v>
          </cell>
          <cell r="BV84">
            <v>16975.195654034153</v>
          </cell>
          <cell r="BW84">
            <v>19796.775496723232</v>
          </cell>
          <cell r="BX84">
            <v>33622.44569831733</v>
          </cell>
          <cell r="BY84">
            <v>19994.670209248154</v>
          </cell>
          <cell r="BZ84">
            <v>22113.531692517747</v>
          </cell>
          <cell r="CA84">
            <v>24834.52638178087</v>
          </cell>
          <cell r="CB84">
            <v>7359.2946469559975</v>
          </cell>
          <cell r="CC84">
            <v>10475.978646095709</v>
          </cell>
          <cell r="CD84">
            <v>11879.790717137486</v>
          </cell>
          <cell r="CE84">
            <v>3700.7288345949073</v>
          </cell>
          <cell r="CF84">
            <v>6835.0484521405197</v>
          </cell>
          <cell r="CG84">
            <v>5851.7313968056187</v>
          </cell>
          <cell r="CH84">
            <v>16492.536110745081</v>
          </cell>
          <cell r="CI84">
            <v>19423.275405757842</v>
          </cell>
          <cell r="CJ84">
            <v>33434.323074628621</v>
          </cell>
          <cell r="CK84">
            <v>19481.6535138172</v>
          </cell>
          <cell r="CL84">
            <v>21689.755444527957</v>
          </cell>
          <cell r="CM84">
            <v>24501.019233733383</v>
          </cell>
          <cell r="CN84">
            <v>7029.4920066467967</v>
          </cell>
          <cell r="CO84">
            <v>10149.055190607483</v>
          </cell>
          <cell r="CP84">
            <v>11539.969996582489</v>
          </cell>
          <cell r="CQ84">
            <v>3492.9583202004578</v>
          </cell>
          <cell r="CR84">
            <v>6834.7911839952576</v>
          </cell>
          <cell r="CS84">
            <v>5824.1236559970112</v>
          </cell>
          <cell r="CT84">
            <v>16651.205315731648</v>
          </cell>
          <cell r="CU84">
            <v>19678.044427831366</v>
          </cell>
          <cell r="CV84">
            <v>34032.968798182766</v>
          </cell>
          <cell r="CW84">
            <v>19689.705208934211</v>
          </cell>
          <cell r="CX84">
            <v>21972.614157982702</v>
          </cell>
          <cell r="CY84">
            <v>24864.981823881433</v>
          </cell>
          <cell r="CZ84">
            <v>7045.1289903125689</v>
          </cell>
          <cell r="DA84">
            <v>10228.079550217479</v>
          </cell>
          <cell r="DB84">
            <v>11642.394080684637</v>
          </cell>
          <cell r="DC84">
            <v>3295.1783135194546</v>
          </cell>
          <cell r="DD84">
            <v>6830.7081290795886</v>
          </cell>
          <cell r="DE84">
            <v>5791.912593218718</v>
          </cell>
          <cell r="DF84">
            <v>16808.197149007996</v>
          </cell>
          <cell r="DG84">
            <v>19934.182352066127</v>
          </cell>
          <cell r="DH84">
            <v>34641.769101785918</v>
          </cell>
          <cell r="DI84">
            <v>19896.75639319258</v>
          </cell>
          <cell r="DJ84">
            <v>22256.888539908199</v>
          </cell>
          <cell r="DK84">
            <v>25233.048343606672</v>
          </cell>
          <cell r="DL84">
            <v>7057.9376143875779</v>
          </cell>
          <cell r="DM84">
            <v>10305.572014846193</v>
          </cell>
          <cell r="DN84">
            <v>11743.631262088593</v>
          </cell>
          <cell r="DO84">
            <v>3228.2969761232252</v>
          </cell>
          <cell r="DP84">
            <v>6822.6034753390213</v>
          </cell>
          <cell r="DQ84">
            <v>5754.882902986752</v>
          </cell>
          <cell r="DR84">
            <v>16963.334972347402</v>
          </cell>
          <cell r="DS84">
            <v>20191.602972085442</v>
          </cell>
          <cell r="DT84">
            <v>35260.874508375615</v>
          </cell>
          <cell r="DU84">
            <v>20102.624093197355</v>
          </cell>
          <cell r="DV84">
            <v>22542.472583621231</v>
          </cell>
          <cell r="DW84">
            <v>25605.198512446052</v>
          </cell>
          <cell r="DX84">
            <v>7067.7559362639786</v>
          </cell>
          <cell r="DY84">
            <v>10381.400068073575</v>
          </cell>
          <cell r="DZ84">
            <v>11843.536870980928</v>
          </cell>
          <cell r="EA84">
            <v>3156.6859829890018</v>
          </cell>
          <cell r="EB84">
            <v>6810.2770498561767</v>
          </cell>
          <cell r="EC84">
            <v>5712.8022152478788</v>
          </cell>
          <cell r="ED84">
            <v>17116.422715533368</v>
          </cell>
          <cell r="EE84">
            <v>20450.217467900642</v>
          </cell>
          <cell r="EF84">
            <v>35890.429553875816</v>
          </cell>
          <cell r="EG84">
            <v>20307.129726914933</v>
          </cell>
          <cell r="EH84">
            <v>22829.25999219458</v>
          </cell>
          <cell r="EI84">
            <v>25981.402504238351</v>
          </cell>
          <cell r="EJ84">
            <v>7074.415202116963</v>
          </cell>
          <cell r="EK84">
            <v>10455.432836208682</v>
          </cell>
          <cell r="EL84">
            <v>11941.983275873779</v>
          </cell>
          <cell r="EM84">
            <v>3080.1438779455584</v>
          </cell>
          <cell r="EN84">
            <v>6793.5151234732657</v>
          </cell>
          <cell r="EO84">
            <v>5665.4436613577382</v>
          </cell>
          <cell r="EP84">
            <v>17267.263386431729</v>
          </cell>
          <cell r="EQ84">
            <v>20709.919386078855</v>
          </cell>
          <cell r="ER84">
            <v>36530.784853988131</v>
          </cell>
          <cell r="ES84">
            <v>20510.277497239083</v>
          </cell>
          <cell r="ET84">
            <v>23117.342130754787</v>
          </cell>
          <cell r="EU84">
            <v>26362.082740527178</v>
          </cell>
          <cell r="EV84">
            <v>7078.1936386252801</v>
          </cell>
          <cell r="EW84">
            <v>10527.952213650715</v>
          </cell>
          <cell r="EX84">
            <v>12039.269256146636</v>
          </cell>
          <cell r="EY84">
            <v>2998.9052842388573</v>
          </cell>
          <cell r="EZ84">
            <v>6772.3054012979665</v>
          </cell>
          <cell r="FA84">
            <v>5612.7651207502859</v>
          </cell>
          <cell r="FB84">
            <v>17415.852891994957</v>
          </cell>
          <cell r="FC84">
            <v>20970.809378631311</v>
          </cell>
          <cell r="FD84">
            <v>37181.672147677746</v>
          </cell>
          <cell r="FE84">
            <v>20711.451949356637</v>
          </cell>
          <cell r="FF84">
            <v>23406.181053846518</v>
          </cell>
          <cell r="FG84">
            <v>26746.306024403195</v>
          </cell>
          <cell r="FH84">
            <v>7078.0219563179799</v>
          </cell>
          <cell r="FI84">
            <v>10597.919823950009</v>
          </cell>
          <cell r="FJ84">
            <v>12134.768983823717</v>
          </cell>
          <cell r="FK84">
            <v>2912.2678994899488</v>
          </cell>
          <cell r="FL84">
            <v>6746.2081766702468</v>
          </cell>
          <cell r="FM84">
            <v>5554.2976080089757</v>
          </cell>
          <cell r="FN84">
            <v>17561.751968987792</v>
          </cell>
          <cell r="FO84">
            <v>21232.568979133765</v>
          </cell>
          <cell r="FP84">
            <v>37843.651071911256</v>
          </cell>
          <cell r="FQ84">
            <v>20910.834947960924</v>
          </cell>
          <cell r="FR84">
            <v>23696.053279701555</v>
          </cell>
          <cell r="FS84">
            <v>27134.90391463929</v>
          </cell>
          <cell r="FT84">
            <v>7074.5630391841769</v>
          </cell>
          <cell r="FU84">
            <v>10666.055274080165</v>
          </cell>
          <cell r="FV84">
            <v>12227.925418659395</v>
          </cell>
          <cell r="FW84">
            <v>2820.0308263309125</v>
          </cell>
        </row>
        <row r="85">
          <cell r="B85" t="str">
            <v>Co 255</v>
          </cell>
          <cell r="BH85">
            <v>136881.89000000001</v>
          </cell>
          <cell r="BI85">
            <v>70177.580000000133</v>
          </cell>
          <cell r="BJ85">
            <v>196765.09</v>
          </cell>
          <cell r="BK85">
            <v>215643.36</v>
          </cell>
          <cell r="BL85">
            <v>323904.28000000003</v>
          </cell>
          <cell r="BM85">
            <v>245148.41</v>
          </cell>
          <cell r="BN85">
            <v>227255.89</v>
          </cell>
          <cell r="BO85">
            <v>147666.09649999999</v>
          </cell>
          <cell r="BP85">
            <v>120725.13799999992</v>
          </cell>
          <cell r="BQ85">
            <v>176565.39626822568</v>
          </cell>
          <cell r="BR85">
            <v>145983.5544807557</v>
          </cell>
          <cell r="BS85">
            <v>107267.23302841734</v>
          </cell>
          <cell r="BT85">
            <v>122860.99802803027</v>
          </cell>
          <cell r="BU85">
            <v>55773.334807496751</v>
          </cell>
          <cell r="BV85">
            <v>181934.16348312894</v>
          </cell>
          <cell r="BW85">
            <v>202820.10791986604</v>
          </cell>
          <cell r="BX85">
            <v>308874.0090350681</v>
          </cell>
          <cell r="BY85">
            <v>230183.67625937297</v>
          </cell>
          <cell r="BZ85">
            <v>214263.42863109021</v>
          </cell>
          <cell r="CA85">
            <v>145830.97607157205</v>
          </cell>
          <cell r="CB85">
            <v>239005.43545237381</v>
          </cell>
          <cell r="CC85">
            <v>289239.12394667725</v>
          </cell>
          <cell r="CD85">
            <v>258279.10908770619</v>
          </cell>
          <cell r="CE85">
            <v>223148.31559280696</v>
          </cell>
          <cell r="CF85">
            <v>229400.29962996981</v>
          </cell>
          <cell r="CG85">
            <v>161925.19487746584</v>
          </cell>
          <cell r="CH85">
            <v>294320.34050463606</v>
          </cell>
          <cell r="CI85">
            <v>328095.69382476847</v>
          </cell>
          <cell r="CJ85">
            <v>431883.65772780619</v>
          </cell>
          <cell r="CK85">
            <v>353267.79478438472</v>
          </cell>
          <cell r="CL85">
            <v>339386.32573034917</v>
          </cell>
          <cell r="CM85">
            <v>269530.4286776057</v>
          </cell>
          <cell r="CN85">
            <v>242800.37238352309</v>
          </cell>
          <cell r="CO85">
            <v>292949.87886241201</v>
          </cell>
          <cell r="CP85">
            <v>261607.8295852142</v>
          </cell>
          <cell r="CQ85">
            <v>230118.26392581902</v>
          </cell>
          <cell r="CR85">
            <v>246868.13507066469</v>
          </cell>
          <cell r="CS85">
            <v>177910.8464865117</v>
          </cell>
          <cell r="CT85">
            <v>306205.66573104047</v>
          </cell>
          <cell r="CU85">
            <v>330338.75223353261</v>
          </cell>
          <cell r="CV85">
            <v>435424.6990807578</v>
          </cell>
          <cell r="CW85">
            <v>355262.28021787596</v>
          </cell>
          <cell r="CX85">
            <v>341803.48889105709</v>
          </cell>
          <cell r="CY85">
            <v>269887.68416944897</v>
          </cell>
          <cell r="CZ85">
            <v>242695.39164768514</v>
          </cell>
          <cell r="DA85">
            <v>293819.71462540759</v>
          </cell>
          <cell r="DB85">
            <v>261719.94484388706</v>
          </cell>
          <cell r="DC85">
            <v>225697.3536743708</v>
          </cell>
          <cell r="DD85">
            <v>246919.84571362968</v>
          </cell>
          <cell r="DE85">
            <v>169646.25740661175</v>
          </cell>
          <cell r="DF85">
            <v>307023.09450974164</v>
          </cell>
          <cell r="DG85">
            <v>374759.7485962208</v>
          </cell>
          <cell r="DH85">
            <v>481146.48732466693</v>
          </cell>
          <cell r="DI85">
            <v>399407.6623939455</v>
          </cell>
          <cell r="DJ85">
            <v>386400.77302846569</v>
          </cell>
          <cell r="DK85">
            <v>312374.86817112967</v>
          </cell>
          <cell r="DL85">
            <v>284713.28759483603</v>
          </cell>
          <cell r="DM85">
            <v>336830.50185982202</v>
          </cell>
          <cell r="DN85">
            <v>303954.66854658845</v>
          </cell>
          <cell r="DO85">
            <v>267162.60193767876</v>
          </cell>
          <cell r="DP85">
            <v>289088.50498268229</v>
          </cell>
          <cell r="DQ85">
            <v>216928.72941452113</v>
          </cell>
          <cell r="DR85">
            <v>350297.80939914682</v>
          </cell>
          <cell r="DS85">
            <v>389783.0980823405</v>
          </cell>
          <cell r="DT85">
            <v>497472.65089183184</v>
          </cell>
          <cell r="DU85">
            <v>414126.2492755265</v>
          </cell>
          <cell r="DV85">
            <v>401601.97833283973</v>
          </cell>
          <cell r="DW85">
            <v>325413.53642569471</v>
          </cell>
          <cell r="DX85">
            <v>297275.43135047471</v>
          </cell>
          <cell r="DY85">
            <v>350404.54328887182</v>
          </cell>
          <cell r="DZ85">
            <v>316732.88318208896</v>
          </cell>
          <cell r="EA85">
            <v>279154.46294482122</v>
          </cell>
          <cell r="EB85">
            <v>301796.80536508851</v>
          </cell>
          <cell r="EC85">
            <v>228048.69539834582</v>
          </cell>
          <cell r="ED85">
            <v>355427.26634129614</v>
          </cell>
          <cell r="EE85">
            <v>405192.18004186312</v>
          </cell>
          <cell r="EF85">
            <v>514185.50336532539</v>
          </cell>
          <cell r="EG85">
            <v>429200.27565012733</v>
          </cell>
          <cell r="EH85">
            <v>417190.65024155169</v>
          </cell>
          <cell r="EI85">
            <v>337906.61520321859</v>
          </cell>
          <cell r="EJ85">
            <v>309510.26962744206</v>
          </cell>
          <cell r="EK85">
            <v>363671.38218917989</v>
          </cell>
          <cell r="EL85">
            <v>329182.72961949877</v>
          </cell>
          <cell r="EM85">
            <v>290801.01212491962</v>
          </cell>
          <cell r="EN85">
            <v>314825.90595208929</v>
          </cell>
          <cell r="EO85">
            <v>239453.2357655213</v>
          </cell>
          <cell r="EP85">
            <v>377716.88838487852</v>
          </cell>
          <cell r="EQ85">
            <v>421427.61634295603</v>
          </cell>
          <cell r="ER85">
            <v>531725.43241209188</v>
          </cell>
          <cell r="ES85">
            <v>445069.64959507238</v>
          </cell>
          <cell r="ET85">
            <v>433607.763942705</v>
          </cell>
          <cell r="EU85">
            <v>352025.20957033575</v>
          </cell>
          <cell r="EV85">
            <v>323144.46186444245</v>
          </cell>
          <cell r="EW85">
            <v>378356.91130110895</v>
          </cell>
          <cell r="EX85">
            <v>343031.84166984446</v>
          </cell>
          <cell r="EY85">
            <v>303828.78211220412</v>
          </cell>
          <cell r="EZ85">
            <v>328615.4648333349</v>
          </cell>
          <cell r="FA85">
            <v>251581.24383351183</v>
          </cell>
          <cell r="FB85">
            <v>392442.822831069</v>
          </cell>
          <cell r="FC85">
            <v>438251.88207875716</v>
          </cell>
          <cell r="FD85">
            <v>549853.94465872692</v>
          </cell>
          <cell r="FE85">
            <v>461495.17278032308</v>
          </cell>
          <cell r="FF85">
            <v>450615.51017752127</v>
          </cell>
          <cell r="FG85">
            <v>366676.69509557635</v>
          </cell>
          <cell r="FH85">
            <v>337304.97225526045</v>
          </cell>
          <cell r="FI85">
            <v>393587.60863640578</v>
          </cell>
          <cell r="FJ85">
            <v>357404.70125042484</v>
          </cell>
          <cell r="FK85">
            <v>317362.58663415699</v>
          </cell>
          <cell r="FL85">
            <v>342925.51031703316</v>
          </cell>
          <cell r="FM85">
            <v>264191.94541562744</v>
          </cell>
          <cell r="FN85">
            <v>407698.060258782</v>
          </cell>
          <cell r="FO85">
            <v>441986.3721549263</v>
          </cell>
          <cell r="FP85">
            <v>554891.55945061822</v>
          </cell>
          <cell r="FQ85">
            <v>464796.16336606361</v>
          </cell>
          <cell r="FR85">
            <v>454535.08270647889</v>
          </cell>
          <cell r="FS85">
            <v>368179.88929281069</v>
          </cell>
          <cell r="FT85">
            <v>338309.1882528537</v>
          </cell>
          <cell r="FU85">
            <v>395683.8007989889</v>
          </cell>
          <cell r="FV85">
            <v>358620.74861936783</v>
          </cell>
          <cell r="FW85">
            <v>317721.42247487104</v>
          </cell>
        </row>
        <row r="86">
          <cell r="B86" t="str">
            <v>Co 256</v>
          </cell>
          <cell r="BH86">
            <v>-25550.29</v>
          </cell>
          <cell r="BI86">
            <v>-16821.98</v>
          </cell>
          <cell r="BJ86">
            <v>-19763.580000000002</v>
          </cell>
          <cell r="BK86">
            <v>-18362.349999999999</v>
          </cell>
          <cell r="BL86">
            <v>-11327.56</v>
          </cell>
          <cell r="BM86">
            <v>-9166.6900000000096</v>
          </cell>
          <cell r="BN86">
            <v>-37678.18</v>
          </cell>
          <cell r="BO86">
            <v>-21480.345600000008</v>
          </cell>
          <cell r="BP86">
            <v>-21714.310299999997</v>
          </cell>
          <cell r="BQ86">
            <v>-21665.245502779624</v>
          </cell>
          <cell r="BR86">
            <v>-20793.272620805103</v>
          </cell>
          <cell r="BS86">
            <v>-21880.394358277976</v>
          </cell>
          <cell r="BT86">
            <v>-27196.588488000998</v>
          </cell>
          <cell r="BU86">
            <v>-18287.330184697166</v>
          </cell>
          <cell r="BV86">
            <v>-21646.825114222425</v>
          </cell>
          <cell r="BW86">
            <v>-19935.770196600453</v>
          </cell>
          <cell r="BX86">
            <v>-12762.580914138933</v>
          </cell>
          <cell r="BY86">
            <v>-10261.712205329051</v>
          </cell>
          <cell r="BZ86">
            <v>-39662.964003963374</v>
          </cell>
          <cell r="CA86">
            <v>-22636.417331560056</v>
          </cell>
          <cell r="CB86">
            <v>23032.927166347799</v>
          </cell>
          <cell r="CC86">
            <v>22786.132156639898</v>
          </cell>
          <cell r="CD86">
            <v>23660.77587282344</v>
          </cell>
          <cell r="CE86">
            <v>22731.68731238661</v>
          </cell>
          <cell r="CF86">
            <v>16694.474781079349</v>
          </cell>
          <cell r="CG86">
            <v>25790.551981226192</v>
          </cell>
          <cell r="CH86">
            <v>22000.812026801519</v>
          </cell>
          <cell r="CI86">
            <v>25489.760544306744</v>
          </cell>
          <cell r="CJ86">
            <v>32805.936687151538</v>
          </cell>
          <cell r="CK86">
            <v>35657.183817373458</v>
          </cell>
          <cell r="CL86">
            <v>5339.9151712562016</v>
          </cell>
          <cell r="CM86">
            <v>22906.679010844971</v>
          </cell>
          <cell r="CN86">
            <v>22593.267963948761</v>
          </cell>
          <cell r="CO86">
            <v>22327.893106959229</v>
          </cell>
          <cell r="CP86">
            <v>23206.275395199176</v>
          </cell>
          <cell r="CQ86">
            <v>22436.547523716916</v>
          </cell>
          <cell r="CR86">
            <v>17778.993917981279</v>
          </cell>
          <cell r="CS86">
            <v>27121.384379884475</v>
          </cell>
          <cell r="CT86">
            <v>23107.899333810914</v>
          </cell>
          <cell r="CU86">
            <v>25288.874836937117</v>
          </cell>
          <cell r="CV86">
            <v>32800.72011447679</v>
          </cell>
          <cell r="CW86">
            <v>35829.05690464301</v>
          </cell>
          <cell r="CX86">
            <v>4591.1908092747763</v>
          </cell>
          <cell r="CY86">
            <v>22685.48632015902</v>
          </cell>
          <cell r="CZ86">
            <v>22376.784908309768</v>
          </cell>
          <cell r="DA86">
            <v>22100.237736592433</v>
          </cell>
          <cell r="DB86">
            <v>22996.798427433983</v>
          </cell>
          <cell r="DC86">
            <v>22008.110076787765</v>
          </cell>
          <cell r="DD86">
            <v>17376.268444627494</v>
          </cell>
          <cell r="DE86">
            <v>21871.342396871434</v>
          </cell>
          <cell r="DF86">
            <v>69265.746808170734</v>
          </cell>
          <cell r="DG86">
            <v>73188.695187793259</v>
          </cell>
          <cell r="DH86">
            <v>80901.345863154653</v>
          </cell>
          <cell r="DI86">
            <v>84114.174507511721</v>
          </cell>
          <cell r="DJ86">
            <v>51927.390660606383</v>
          </cell>
          <cell r="DK86">
            <v>70566.263781492482</v>
          </cell>
          <cell r="DL86">
            <v>70262.695079565616</v>
          </cell>
          <cell r="DM86">
            <v>69974.038450327411</v>
          </cell>
          <cell r="DN86">
            <v>70889.706649738044</v>
          </cell>
          <cell r="DO86">
            <v>69870.134868343346</v>
          </cell>
          <cell r="DP86">
            <v>65068.526703699798</v>
          </cell>
          <cell r="DQ86">
            <v>74821.566266415408</v>
          </cell>
          <cell r="DR86">
            <v>71354.58053659572</v>
          </cell>
          <cell r="DS86">
            <v>73887.069032480329</v>
          </cell>
          <cell r="DT86">
            <v>81805.83970442618</v>
          </cell>
          <cell r="DU86">
            <v>85210.779729006754</v>
          </cell>
          <cell r="DV86">
            <v>52046.623529108285</v>
          </cell>
          <cell r="DW86">
            <v>71246.644436022762</v>
          </cell>
          <cell r="DX86">
            <v>70948.645540265235</v>
          </cell>
          <cell r="DY86">
            <v>70647.442914787287</v>
          </cell>
          <cell r="DZ86">
            <v>71582.627321678447</v>
          </cell>
          <cell r="EA86">
            <v>70531.737313580743</v>
          </cell>
          <cell r="EB86">
            <v>65553.707261424817</v>
          </cell>
          <cell r="EC86">
            <v>69196.904627394251</v>
          </cell>
          <cell r="ED86">
            <v>96549.367117841859</v>
          </cell>
          <cell r="EE86">
            <v>100945.60798630334</v>
          </cell>
          <cell r="EF86">
            <v>109076.62743242965</v>
          </cell>
          <cell r="EG86">
            <v>112680.90544829972</v>
          </cell>
          <cell r="EH86">
            <v>78510.028737245797</v>
          </cell>
          <cell r="EI86">
            <v>98288.284588519309</v>
          </cell>
          <cell r="EJ86">
            <v>97996.313658662111</v>
          </cell>
          <cell r="EK86">
            <v>97682.128488502771</v>
          </cell>
          <cell r="EL86">
            <v>98637.247975643448</v>
          </cell>
          <cell r="EM86">
            <v>97554.528556776306</v>
          </cell>
          <cell r="EN86">
            <v>92393.253145970026</v>
          </cell>
          <cell r="EO86">
            <v>102556.73181875594</v>
          </cell>
          <cell r="EP86">
            <v>99238.818146822421</v>
          </cell>
          <cell r="EQ86">
            <v>102153.49931142671</v>
          </cell>
          <cell r="ER86">
            <v>110502.18256934563</v>
          </cell>
          <cell r="ES86">
            <v>114314.16458239677</v>
          </cell>
          <cell r="ET86">
            <v>79105.693016411096</v>
          </cell>
          <cell r="EU86">
            <v>99480.244596618053</v>
          </cell>
          <cell r="EV86">
            <v>99195.220788423641</v>
          </cell>
          <cell r="EW86">
            <v>98867.12746510838</v>
          </cell>
          <cell r="EX86">
            <v>99843.071168728435</v>
          </cell>
          <cell r="EY86">
            <v>98726.6385693802</v>
          </cell>
          <cell r="EZ86">
            <v>93330.668945587633</v>
          </cell>
          <cell r="FA86">
            <v>97400.978992316726</v>
          </cell>
          <cell r="FB86">
            <v>100090.87771915509</v>
          </cell>
          <cell r="FC86">
            <v>103192.30589123962</v>
          </cell>
          <cell r="FD86">
            <v>111763.62713594297</v>
          </cell>
          <cell r="FE86">
            <v>115792.58146748874</v>
          </cell>
          <cell r="FF86">
            <v>79514.092224043648</v>
          </cell>
          <cell r="FG86">
            <v>100503.53075690907</v>
          </cell>
          <cell r="FH86">
            <v>100226.97705199645</v>
          </cell>
          <cell r="FI86">
            <v>99883.459962545166</v>
          </cell>
          <cell r="FJ86">
            <v>100881.67733393244</v>
          </cell>
          <cell r="FK86">
            <v>99729.495309035192</v>
          </cell>
          <cell r="FL86">
            <v>86434.052460960738</v>
          </cell>
          <cell r="FM86">
            <v>97537.216558709246</v>
          </cell>
          <cell r="FN86">
            <v>93416.767832341298</v>
          </cell>
          <cell r="FO86">
            <v>96961.180471199666</v>
          </cell>
          <cell r="FP86">
            <v>105512.62074792275</v>
          </cell>
          <cell r="FQ86">
            <v>110015.72887183665</v>
          </cell>
          <cell r="FR86">
            <v>72386.222107089503</v>
          </cell>
          <cell r="FS86">
            <v>94009.456426094446</v>
          </cell>
          <cell r="FT86">
            <v>93990.365842107654</v>
          </cell>
          <cell r="FU86">
            <v>93382.463252986156</v>
          </cell>
          <cell r="FV86">
            <v>94651.889516832845</v>
          </cell>
          <cell r="FW86">
            <v>93214.442571820604</v>
          </cell>
        </row>
        <row r="87">
          <cell r="B87" t="str">
            <v>Co 257</v>
          </cell>
          <cell r="BH87">
            <v>-3316.98</v>
          </cell>
          <cell r="BI87">
            <v>3381.22</v>
          </cell>
          <cell r="BJ87">
            <v>-5727.87</v>
          </cell>
          <cell r="BK87">
            <v>-7425.19</v>
          </cell>
          <cell r="BL87">
            <v>145.33000000000001</v>
          </cell>
          <cell r="BM87">
            <v>-4071.56</v>
          </cell>
          <cell r="BN87">
            <v>-12084.16</v>
          </cell>
          <cell r="BO87">
            <v>-6155.9906999999985</v>
          </cell>
          <cell r="BP87">
            <v>-4458.7684000000008</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row>
        <row r="88">
          <cell r="B88" t="str">
            <v>Co 259</v>
          </cell>
          <cell r="BH88">
            <v>25302</v>
          </cell>
          <cell r="BI88">
            <v>38990</v>
          </cell>
          <cell r="BJ88">
            <v>34510</v>
          </cell>
          <cell r="BK88">
            <v>25757</v>
          </cell>
          <cell r="BL88">
            <v>1711</v>
          </cell>
          <cell r="BM88">
            <v>13500</v>
          </cell>
          <cell r="BN88">
            <v>3308</v>
          </cell>
          <cell r="BO88">
            <v>3959</v>
          </cell>
          <cell r="BP88">
            <v>389</v>
          </cell>
          <cell r="BQ88">
            <v>10641.815832046472</v>
          </cell>
          <cell r="BR88">
            <v>22350.355565824604</v>
          </cell>
          <cell r="BS88">
            <v>20381.352940289391</v>
          </cell>
          <cell r="BT88">
            <v>24455.464091049253</v>
          </cell>
          <cell r="BU88">
            <v>38353.991330314973</v>
          </cell>
          <cell r="BV88">
            <v>33686.452325306433</v>
          </cell>
          <cell r="BW88">
            <v>24927.832811339555</v>
          </cell>
          <cell r="BX88">
            <v>764.38407415680558</v>
          </cell>
          <cell r="BY88">
            <v>12949.051964708109</v>
          </cell>
          <cell r="BZ88">
            <v>2604.6549199176225</v>
          </cell>
          <cell r="CA88">
            <v>3552.613478805426</v>
          </cell>
          <cell r="CB88">
            <v>11344.846687723548</v>
          </cell>
          <cell r="CC88">
            <v>21202.062322313519</v>
          </cell>
          <cell r="CD88">
            <v>32891.322095805925</v>
          </cell>
          <cell r="CE88">
            <v>31165.211674472674</v>
          </cell>
          <cell r="CF88">
            <v>34528.443288831724</v>
          </cell>
          <cell r="CG88">
            <v>48644.792971071161</v>
          </cell>
          <cell r="CH88">
            <v>43784.571513842588</v>
          </cell>
          <cell r="CI88">
            <v>35927.070086488173</v>
          </cell>
          <cell r="CJ88">
            <v>11643.107430394426</v>
          </cell>
          <cell r="CK88">
            <v>24235.784669602428</v>
          </cell>
          <cell r="CL88">
            <v>13734.880695568398</v>
          </cell>
          <cell r="CM88">
            <v>14545.449300390035</v>
          </cell>
          <cell r="CN88">
            <v>10959.607112331134</v>
          </cell>
          <cell r="CO88">
            <v>20812.931397685083</v>
          </cell>
          <cell r="CP88">
            <v>32483.395057606387</v>
          </cell>
          <cell r="CQ88">
            <v>31003.571575246708</v>
          </cell>
          <cell r="CR88">
            <v>35677.7788769092</v>
          </cell>
          <cell r="CS88">
            <v>50151.167121950995</v>
          </cell>
          <cell r="CT88">
            <v>45127.601183316379</v>
          </cell>
          <cell r="CU88">
            <v>37142.401274782242</v>
          </cell>
          <cell r="CV88">
            <v>12331.402234778208</v>
          </cell>
          <cell r="CW88">
            <v>25316.029288889586</v>
          </cell>
          <cell r="CX88">
            <v>14551.385123695582</v>
          </cell>
          <cell r="CY88">
            <v>15318.566460549788</v>
          </cell>
          <cell r="CZ88">
            <v>11667.680387363966</v>
          </cell>
          <cell r="DA88">
            <v>21716.750377029253</v>
          </cell>
          <cell r="DB88">
            <v>33614.702532312956</v>
          </cell>
          <cell r="DC88">
            <v>31824.414864360398</v>
          </cell>
          <cell r="DD88">
            <v>36868.207730697526</v>
          </cell>
          <cell r="DE88">
            <v>46608.016042662297</v>
          </cell>
          <cell r="DF88">
            <v>46415.847162498867</v>
          </cell>
          <cell r="DG88">
            <v>38303.797789737444</v>
          </cell>
          <cell r="DH88">
            <v>12953.97728921556</v>
          </cell>
          <cell r="DI88">
            <v>26342.601396390488</v>
          </cell>
          <cell r="DJ88">
            <v>15307.331335992247</v>
          </cell>
          <cell r="DK88">
            <v>16029.380298110278</v>
          </cell>
          <cell r="DL88">
            <v>12312.350509346368</v>
          </cell>
          <cell r="DM88">
            <v>22561.03791767035</v>
          </cell>
          <cell r="DN88">
            <v>34690.333935724171</v>
          </cell>
          <cell r="DO88">
            <v>32856.571131279838</v>
          </cell>
          <cell r="DP88">
            <v>38003.348898685581</v>
          </cell>
          <cell r="DQ88">
            <v>53117.220163710488</v>
          </cell>
          <cell r="DR88">
            <v>47901.033794864954</v>
          </cell>
          <cell r="DS88">
            <v>39659.851749379304</v>
          </cell>
          <cell r="DT88">
            <v>13759.159788319157</v>
          </cell>
          <cell r="DU88">
            <v>27564.176019660455</v>
          </cell>
          <cell r="DV88">
            <v>16251.211016105553</v>
          </cell>
          <cell r="DW88">
            <v>16926.0371179215</v>
          </cell>
          <cell r="DX88">
            <v>13141.741148931658</v>
          </cell>
          <cell r="DY88">
            <v>23594.000378577599</v>
          </cell>
          <cell r="DZ88">
            <v>35959.057247401055</v>
          </cell>
          <cell r="EA88">
            <v>34080.718825133939</v>
          </cell>
          <cell r="EB88">
            <v>39331.998077795397</v>
          </cell>
          <cell r="EC88">
            <v>54829.779210331071</v>
          </cell>
          <cell r="ED88">
            <v>49438.494389376719</v>
          </cell>
          <cell r="EE88">
            <v>40004.952272958239</v>
          </cell>
          <cell r="EF88">
            <v>13541.047430594983</v>
          </cell>
          <cell r="EG88">
            <v>26692.594907784289</v>
          </cell>
          <cell r="EH88">
            <v>15094.662877012932</v>
          </cell>
          <cell r="EI88">
            <v>15720.074928919807</v>
          </cell>
          <cell r="EJ88">
            <v>11867.377071206713</v>
          </cell>
          <cell r="EK88">
            <v>22527.261063475118</v>
          </cell>
          <cell r="EL88">
            <v>35132.579483891459</v>
          </cell>
          <cell r="EM88">
            <v>33208.526529183029</v>
          </cell>
          <cell r="EN88">
            <v>38565.832729772548</v>
          </cell>
          <cell r="EO88">
            <v>54457.66026792796</v>
          </cell>
          <cell r="EP88">
            <v>48885.646750289525</v>
          </cell>
          <cell r="EQ88">
            <v>40351.648034696518</v>
          </cell>
          <cell r="ER88">
            <v>13311.905765631825</v>
          </cell>
          <cell r="ES88">
            <v>27904.314738863068</v>
          </cell>
          <cell r="ET88">
            <v>16014.169468241962</v>
          </cell>
          <cell r="EU88">
            <v>16588.142492831059</v>
          </cell>
          <cell r="EV88">
            <v>12665.889772272087</v>
          </cell>
          <cell r="EW88">
            <v>23537.483659888931</v>
          </cell>
          <cell r="EX88">
            <v>36387.677718301034</v>
          </cell>
          <cell r="EY88">
            <v>34416.755079643437</v>
          </cell>
          <cell r="EZ88">
            <v>39881.387212410205</v>
          </cell>
          <cell r="FA88">
            <v>56177.663644912915</v>
          </cell>
          <cell r="FB88">
            <v>50419.122321379698</v>
          </cell>
          <cell r="FC88">
            <v>41749.08059589738</v>
          </cell>
          <cell r="FD88">
            <v>7745.597736992655</v>
          </cell>
          <cell r="FE88">
            <v>29040.395642916286</v>
          </cell>
          <cell r="FF88">
            <v>16850.152164416126</v>
          </cell>
          <cell r="FG88">
            <v>17370.301874521741</v>
          </cell>
          <cell r="FH88">
            <v>13377.341375246593</v>
          </cell>
          <cell r="FI88">
            <v>24464.812655941481</v>
          </cell>
          <cell r="FJ88">
            <v>37564.545899123405</v>
          </cell>
          <cell r="FK88">
            <v>35545.557699107645</v>
          </cell>
          <cell r="FL88">
            <v>41119.129856637366</v>
          </cell>
          <cell r="FM88">
            <v>57830.532855304467</v>
          </cell>
          <cell r="FN88">
            <v>51879.671829746287</v>
          </cell>
          <cell r="FO88">
            <v>41907.070460749303</v>
          </cell>
          <cell r="FP88">
            <v>13549.122455655692</v>
          </cell>
          <cell r="FQ88">
            <v>29247.6545470766</v>
          </cell>
          <cell r="FR88">
            <v>16749.257749443394</v>
          </cell>
          <cell r="FS88">
            <v>17213.10894143222</v>
          </cell>
          <cell r="FT88">
            <v>13148.236155916456</v>
          </cell>
          <cell r="FU88">
            <v>24455.893465227666</v>
          </cell>
          <cell r="FV88">
            <v>37810.337044654902</v>
          </cell>
          <cell r="FW88">
            <v>35742.084504932645</v>
          </cell>
        </row>
        <row r="89">
          <cell r="B89" t="str">
            <v>Co 260</v>
          </cell>
          <cell r="BH89">
            <v>10270.98</v>
          </cell>
          <cell r="BI89">
            <v>6639.4599999999846</v>
          </cell>
          <cell r="BJ89">
            <v>20009.490000000002</v>
          </cell>
          <cell r="BK89">
            <v>28125.7</v>
          </cell>
          <cell r="BL89">
            <v>62726.29</v>
          </cell>
          <cell r="BM89">
            <v>41873.919999999998</v>
          </cell>
          <cell r="BN89">
            <v>24659.13</v>
          </cell>
          <cell r="BO89">
            <v>24307.296339999986</v>
          </cell>
          <cell r="BP89">
            <v>19536.621440000024</v>
          </cell>
          <cell r="BQ89">
            <v>48124.75897363777</v>
          </cell>
          <cell r="BR89">
            <v>14430.111875933449</v>
          </cell>
          <cell r="BS89">
            <v>20056.05231560408</v>
          </cell>
          <cell r="BT89">
            <v>4205.1915991681744</v>
          </cell>
          <cell r="BU89">
            <v>555.32785111237899</v>
          </cell>
          <cell r="BV89">
            <v>13737.756662196742</v>
          </cell>
          <cell r="BW89">
            <v>21992.959020151742</v>
          </cell>
          <cell r="BX89">
            <v>57015.446966964475</v>
          </cell>
          <cell r="BY89">
            <v>36021.418678463917</v>
          </cell>
          <cell r="BZ89">
            <v>18667.864999111021</v>
          </cell>
          <cell r="CA89">
            <v>24089.707234320296</v>
          </cell>
          <cell r="CB89">
            <v>19352.816114595553</v>
          </cell>
          <cell r="CC89">
            <v>47213.309246903787</v>
          </cell>
          <cell r="CD89">
            <v>13510.635114945551</v>
          </cell>
          <cell r="CE89">
            <v>19584.594156047962</v>
          </cell>
          <cell r="CF89">
            <v>3545.2326627367729</v>
          </cell>
          <cell r="CG89">
            <v>92.315086464179331</v>
          </cell>
          <cell r="CH89">
            <v>17867.483516395994</v>
          </cell>
          <cell r="CI89">
            <v>27735.313720566541</v>
          </cell>
          <cell r="CJ89">
            <v>63121.831275596123</v>
          </cell>
          <cell r="CK89">
            <v>42054.702036199917</v>
          </cell>
          <cell r="CL89">
            <v>24487.194172646254</v>
          </cell>
          <cell r="CM89">
            <v>30048.147176582592</v>
          </cell>
          <cell r="CN89">
            <v>25419.437440288501</v>
          </cell>
          <cell r="CO89">
            <v>53194.847496275332</v>
          </cell>
          <cell r="CP89">
            <v>19556.23494802921</v>
          </cell>
          <cell r="CQ89">
            <v>26013.403286557819</v>
          </cell>
          <cell r="CR89">
            <v>9293.6788029829331</v>
          </cell>
          <cell r="CS89">
            <v>5765.5072782093048</v>
          </cell>
          <cell r="CT89">
            <v>18880.218694791285</v>
          </cell>
          <cell r="CU89">
            <v>29042.349764622602</v>
          </cell>
          <cell r="CV89">
            <v>65286.170078021009</v>
          </cell>
          <cell r="CW89">
            <v>43747.986935811285</v>
          </cell>
          <cell r="CX89">
            <v>25780.33293372429</v>
          </cell>
          <cell r="CY89">
            <v>31478.127878368847</v>
          </cell>
          <cell r="CZ89">
            <v>26768.890840928507</v>
          </cell>
          <cell r="DA89">
            <v>55095.776002832659</v>
          </cell>
          <cell r="DB89">
            <v>20781.275063446519</v>
          </cell>
          <cell r="DC89">
            <v>26857.898897262115</v>
          </cell>
          <cell r="DD89">
            <v>10233.229789706456</v>
          </cell>
          <cell r="DE89">
            <v>6628.3433098274108</v>
          </cell>
          <cell r="DF89">
            <v>19938.8970693882</v>
          </cell>
          <cell r="DG89">
            <v>28882.634796346538</v>
          </cell>
          <cell r="DH89">
            <v>66005.385208518972</v>
          </cell>
          <cell r="DI89">
            <v>38885.245479987636</v>
          </cell>
          <cell r="DJ89">
            <v>29365.354942919235</v>
          </cell>
          <cell r="DK89">
            <v>35204.407800860296</v>
          </cell>
          <cell r="DL89">
            <v>30413.9342724132</v>
          </cell>
          <cell r="DM89">
            <v>59302.662319116884</v>
          </cell>
          <cell r="DN89">
            <v>24299.708964640056</v>
          </cell>
          <cell r="DO89">
            <v>30485.455866911827</v>
          </cell>
          <cell r="DP89">
            <v>13456.309297061263</v>
          </cell>
          <cell r="DQ89">
            <v>9772.5255339330033</v>
          </cell>
          <cell r="DR89">
            <v>23280.847801895216</v>
          </cell>
          <cell r="DS89">
            <v>34032.559892716527</v>
          </cell>
          <cell r="DT89">
            <v>72056.226269987572</v>
          </cell>
          <cell r="DU89">
            <v>49441.150600697278</v>
          </cell>
          <cell r="DV89">
            <v>30809.228483836661</v>
          </cell>
          <cell r="DW89">
            <v>36794.126061631017</v>
          </cell>
          <cell r="DX89">
            <v>31921.63578360308</v>
          </cell>
          <cell r="DY89">
            <v>61383.307440961878</v>
          </cell>
          <cell r="DZ89">
            <v>25677.062039380158</v>
          </cell>
          <cell r="EA89">
            <v>31974.722481405566</v>
          </cell>
          <cell r="EB89">
            <v>14529.234162908135</v>
          </cell>
          <cell r="EC89">
            <v>10764.990413874286</v>
          </cell>
          <cell r="ED89">
            <v>24472.991356343686</v>
          </cell>
          <cell r="EE89">
            <v>33917.343043929985</v>
          </cell>
          <cell r="EF89">
            <v>72865.1391293208</v>
          </cell>
          <cell r="EG89">
            <v>43368.208432771935</v>
          </cell>
          <cell r="EH89">
            <v>32251.489921102737</v>
          </cell>
          <cell r="EI89">
            <v>38388.07549905077</v>
          </cell>
          <cell r="EJ89">
            <v>33431.375043602013</v>
          </cell>
          <cell r="EK89">
            <v>63477.347772794703</v>
          </cell>
          <cell r="EL89">
            <v>27054.584408459574</v>
          </cell>
          <cell r="EM89">
            <v>33465.519556114086</v>
          </cell>
          <cell r="EN89">
            <v>15591.531301053343</v>
          </cell>
          <cell r="EO89">
            <v>11745.242573078125</v>
          </cell>
          <cell r="EP89">
            <v>25654.791705551499</v>
          </cell>
          <cell r="EQ89">
            <v>37029.791091489213</v>
          </cell>
          <cell r="ER89">
            <v>76924.658079349276</v>
          </cell>
          <cell r="ES89">
            <v>53157.040409810419</v>
          </cell>
          <cell r="ET89">
            <v>33821.139740523053</v>
          </cell>
          <cell r="EU89">
            <v>40114.266568553736</v>
          </cell>
          <cell r="EV89">
            <v>35072.996442062649</v>
          </cell>
          <cell r="EW89">
            <v>65714.323333086548</v>
          </cell>
          <cell r="EX89">
            <v>28560.188810336418</v>
          </cell>
          <cell r="EY89">
            <v>35086.292910612188</v>
          </cell>
          <cell r="EZ89">
            <v>16772.184650435345</v>
          </cell>
          <cell r="FA89">
            <v>12841.776956402973</v>
          </cell>
          <cell r="FB89">
            <v>26954.527687990994</v>
          </cell>
          <cell r="FC89">
            <v>36928.194449859147</v>
          </cell>
          <cell r="FD89">
            <v>77794.566912781083</v>
          </cell>
          <cell r="FE89">
            <v>47118.965664196425</v>
          </cell>
          <cell r="FF89">
            <v>33071.305847244541</v>
          </cell>
          <cell r="FG89">
            <v>39526.387356429288</v>
          </cell>
          <cell r="FH89">
            <v>34398.410613729036</v>
          </cell>
          <cell r="FI89">
            <v>65647.695524283918</v>
          </cell>
          <cell r="FJ89">
            <v>27747.443256436309</v>
          </cell>
          <cell r="FK89">
            <v>34390.615134701657</v>
          </cell>
          <cell r="FL89">
            <v>15623.661837164691</v>
          </cell>
          <cell r="FM89">
            <v>11607.219606564802</v>
          </cell>
          <cell r="FN89">
            <v>25925.392256108811</v>
          </cell>
          <cell r="FO89">
            <v>36157.383531508196</v>
          </cell>
          <cell r="FP89">
            <v>78019.659498260487</v>
          </cell>
          <cell r="FQ89">
            <v>53046.152970771596</v>
          </cell>
          <cell r="FR89">
            <v>32926.941747298188</v>
          </cell>
          <cell r="FS89">
            <v>39549.311245463337</v>
          </cell>
          <cell r="FT89">
            <v>34334.155736296423</v>
          </cell>
          <cell r="FU89">
            <v>66203.016493065355</v>
          </cell>
          <cell r="FV89">
            <v>27541.613791166412</v>
          </cell>
          <cell r="FW89">
            <v>34303.8325172287</v>
          </cell>
        </row>
        <row r="90">
          <cell r="B90" t="str">
            <v>Co 262</v>
          </cell>
          <cell r="BH90">
            <v>-3228.13</v>
          </cell>
          <cell r="BI90">
            <v>-14318.26</v>
          </cell>
          <cell r="BJ90">
            <v>-15621.57</v>
          </cell>
          <cell r="BK90">
            <v>-12071.42</v>
          </cell>
          <cell r="BL90">
            <v>-2659.64</v>
          </cell>
          <cell r="BM90">
            <v>-16916.669999999998</v>
          </cell>
          <cell r="BN90">
            <v>-15741.53</v>
          </cell>
          <cell r="BO90">
            <v>-19170.127</v>
          </cell>
          <cell r="BP90">
            <v>-17697.368300000002</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row>
        <row r="91">
          <cell r="B91" t="str">
            <v>Co 189</v>
          </cell>
          <cell r="BH91">
            <v>0</v>
          </cell>
          <cell r="BI91">
            <v>0</v>
          </cell>
          <cell r="BJ91">
            <v>0</v>
          </cell>
          <cell r="BK91">
            <v>0</v>
          </cell>
          <cell r="BL91">
            <v>0</v>
          </cell>
          <cell r="BM91">
            <v>0</v>
          </cell>
          <cell r="BN91">
            <v>-264.69</v>
          </cell>
          <cell r="BO91">
            <v>0</v>
          </cell>
          <cell r="BP91">
            <v>0</v>
          </cell>
          <cell r="BQ91">
            <v>0</v>
          </cell>
          <cell r="BR91">
            <v>0</v>
          </cell>
          <cell r="BS91">
            <v>0</v>
          </cell>
          <cell r="BT91">
            <v>0</v>
          </cell>
          <cell r="BU91">
            <v>0</v>
          </cell>
          <cell r="BV91">
            <v>0</v>
          </cell>
          <cell r="BW91">
            <v>0</v>
          </cell>
          <cell r="BX91">
            <v>0</v>
          </cell>
          <cell r="BY91">
            <v>0</v>
          </cell>
          <cell r="BZ91">
            <v>-272.63069999999999</v>
          </cell>
          <cell r="CA91">
            <v>0</v>
          </cell>
          <cell r="CB91">
            <v>0</v>
          </cell>
          <cell r="CC91">
            <v>0</v>
          </cell>
          <cell r="CD91">
            <v>0</v>
          </cell>
          <cell r="CE91">
            <v>0</v>
          </cell>
          <cell r="CF91">
            <v>0</v>
          </cell>
          <cell r="CG91">
            <v>0</v>
          </cell>
          <cell r="CH91">
            <v>0</v>
          </cell>
          <cell r="CI91">
            <v>0</v>
          </cell>
          <cell r="CJ91">
            <v>0</v>
          </cell>
          <cell r="CK91">
            <v>0</v>
          </cell>
          <cell r="CL91">
            <v>-280.80962099999999</v>
          </cell>
          <cell r="CM91">
            <v>0</v>
          </cell>
          <cell r="CN91">
            <v>0</v>
          </cell>
          <cell r="CO91">
            <v>0</v>
          </cell>
          <cell r="CP91">
            <v>0</v>
          </cell>
          <cell r="CQ91">
            <v>0</v>
          </cell>
          <cell r="CR91">
            <v>0</v>
          </cell>
          <cell r="CS91">
            <v>0</v>
          </cell>
          <cell r="CT91">
            <v>0</v>
          </cell>
          <cell r="CU91">
            <v>0</v>
          </cell>
          <cell r="CV91">
            <v>0</v>
          </cell>
          <cell r="CW91">
            <v>0</v>
          </cell>
          <cell r="CX91">
            <v>-289.23390963000003</v>
          </cell>
          <cell r="CY91">
            <v>0</v>
          </cell>
          <cell r="CZ91">
            <v>0</v>
          </cell>
          <cell r="DA91">
            <v>0</v>
          </cell>
          <cell r="DB91">
            <v>0</v>
          </cell>
          <cell r="DC91">
            <v>0</v>
          </cell>
          <cell r="DD91">
            <v>0</v>
          </cell>
          <cell r="DE91">
            <v>0</v>
          </cell>
          <cell r="DF91">
            <v>0</v>
          </cell>
          <cell r="DG91">
            <v>0</v>
          </cell>
          <cell r="DH91">
            <v>0</v>
          </cell>
          <cell r="DI91">
            <v>0</v>
          </cell>
          <cell r="DJ91">
            <v>-297.91092691890003</v>
          </cell>
          <cell r="DK91">
            <v>0</v>
          </cell>
          <cell r="DL91">
            <v>0</v>
          </cell>
          <cell r="DM91">
            <v>0</v>
          </cell>
          <cell r="DN91">
            <v>0</v>
          </cell>
          <cell r="DO91">
            <v>0</v>
          </cell>
          <cell r="DP91">
            <v>0</v>
          </cell>
          <cell r="DQ91">
            <v>0</v>
          </cell>
          <cell r="DR91">
            <v>0</v>
          </cell>
          <cell r="DS91">
            <v>0</v>
          </cell>
          <cell r="DT91">
            <v>0</v>
          </cell>
          <cell r="DU91">
            <v>0</v>
          </cell>
          <cell r="DV91">
            <v>-306.84825472646702</v>
          </cell>
          <cell r="DW91">
            <v>0</v>
          </cell>
          <cell r="DX91">
            <v>0</v>
          </cell>
          <cell r="DY91">
            <v>0</v>
          </cell>
          <cell r="DZ91">
            <v>0</v>
          </cell>
          <cell r="EA91">
            <v>0</v>
          </cell>
          <cell r="EB91">
            <v>0</v>
          </cell>
          <cell r="EC91">
            <v>0</v>
          </cell>
          <cell r="ED91">
            <v>0</v>
          </cell>
          <cell r="EE91">
            <v>0</v>
          </cell>
          <cell r="EF91">
            <v>0</v>
          </cell>
          <cell r="EG91">
            <v>0</v>
          </cell>
          <cell r="EH91">
            <v>-316.05370236826104</v>
          </cell>
          <cell r="EI91">
            <v>0</v>
          </cell>
          <cell r="EJ91">
            <v>0</v>
          </cell>
          <cell r="EK91">
            <v>0</v>
          </cell>
          <cell r="EL91">
            <v>0</v>
          </cell>
          <cell r="EM91">
            <v>0</v>
          </cell>
          <cell r="EN91">
            <v>0</v>
          </cell>
          <cell r="EO91">
            <v>0</v>
          </cell>
          <cell r="EP91">
            <v>0</v>
          </cell>
          <cell r="EQ91">
            <v>0</v>
          </cell>
          <cell r="ER91">
            <v>0</v>
          </cell>
          <cell r="ES91">
            <v>0</v>
          </cell>
          <cell r="ET91">
            <v>-325.53531343930888</v>
          </cell>
          <cell r="EU91">
            <v>0</v>
          </cell>
          <cell r="EV91">
            <v>0</v>
          </cell>
          <cell r="EW91">
            <v>0</v>
          </cell>
          <cell r="EX91">
            <v>0</v>
          </cell>
          <cell r="EY91">
            <v>0</v>
          </cell>
          <cell r="EZ91">
            <v>0</v>
          </cell>
          <cell r="FA91">
            <v>0</v>
          </cell>
          <cell r="FB91">
            <v>0</v>
          </cell>
          <cell r="FC91">
            <v>0</v>
          </cell>
          <cell r="FD91">
            <v>0</v>
          </cell>
          <cell r="FE91">
            <v>0</v>
          </cell>
          <cell r="FF91">
            <v>-335.30137284248815</v>
          </cell>
          <cell r="FG91">
            <v>0</v>
          </cell>
          <cell r="FH91">
            <v>0</v>
          </cell>
          <cell r="FI91">
            <v>0</v>
          </cell>
          <cell r="FJ91">
            <v>0</v>
          </cell>
          <cell r="FK91">
            <v>0</v>
          </cell>
          <cell r="FL91">
            <v>0</v>
          </cell>
          <cell r="FM91">
            <v>0</v>
          </cell>
          <cell r="FN91">
            <v>0</v>
          </cell>
          <cell r="FO91">
            <v>0</v>
          </cell>
          <cell r="FP91">
            <v>0</v>
          </cell>
          <cell r="FQ91">
            <v>0</v>
          </cell>
          <cell r="FR91">
            <v>-345.36041402776283</v>
          </cell>
          <cell r="FS91">
            <v>0</v>
          </cell>
          <cell r="FT91">
            <v>0</v>
          </cell>
          <cell r="FU91">
            <v>0</v>
          </cell>
          <cell r="FV91">
            <v>0</v>
          </cell>
          <cell r="FW91">
            <v>0</v>
          </cell>
        </row>
        <row r="92">
          <cell r="B92" t="str">
            <v>Co 191</v>
          </cell>
          <cell r="BH92">
            <v>8139.7169999999896</v>
          </cell>
          <cell r="BI92">
            <v>-294.72690000000875</v>
          </cell>
          <cell r="BJ92">
            <v>13320.438399999992</v>
          </cell>
          <cell r="BK92">
            <v>4792.4643000000069</v>
          </cell>
          <cell r="BL92">
            <v>3700.876099999994</v>
          </cell>
          <cell r="BM92">
            <v>9434.8168000000005</v>
          </cell>
          <cell r="BN92">
            <v>11472.715799999998</v>
          </cell>
          <cell r="BO92">
            <v>-1465.6183200000014</v>
          </cell>
          <cell r="BP92">
            <v>2957.9781599999842</v>
          </cell>
          <cell r="BQ92">
            <v>2934.2419028384611</v>
          </cell>
          <cell r="BR92">
            <v>-655.8656587389487</v>
          </cell>
          <cell r="BS92">
            <v>3498.8637864880147</v>
          </cell>
          <cell r="BT92">
            <v>7499.099820723517</v>
          </cell>
          <cell r="BU92">
            <v>-833.89563148230081</v>
          </cell>
          <cell r="BV92">
            <v>12720.685290506277</v>
          </cell>
          <cell r="BW92">
            <v>4151.023344743342</v>
          </cell>
          <cell r="BX92">
            <v>3035.410376190157</v>
          </cell>
          <cell r="BY92">
            <v>8796.6623730168794</v>
          </cell>
          <cell r="BZ92">
            <v>10890.814533261684</v>
          </cell>
          <cell r="CA92">
            <v>-1602.9035507687659</v>
          </cell>
          <cell r="CB92">
            <v>2980.4061083781999</v>
          </cell>
          <cell r="CC92">
            <v>2514.2200937215312</v>
          </cell>
          <cell r="CD92">
            <v>-1120.0195028974558</v>
          </cell>
          <cell r="CE92">
            <v>10451.361037275863</v>
          </cell>
          <cell r="CF92">
            <v>12941.068537304411</v>
          </cell>
          <cell r="CG92">
            <v>4713.8307312154138</v>
          </cell>
          <cell r="CH92">
            <v>18206.548866287543</v>
          </cell>
          <cell r="CI92">
            <v>9595.2432385585053</v>
          </cell>
          <cell r="CJ92">
            <v>8455.889046717537</v>
          </cell>
          <cell r="CK92">
            <v>19246.034433260676</v>
          </cell>
          <cell r="CL92">
            <v>21399.137416269426</v>
          </cell>
          <cell r="CM92">
            <v>8556.5175374620158</v>
          </cell>
          <cell r="CN92">
            <v>13306.492136749279</v>
          </cell>
          <cell r="CO92">
            <v>13119.111730823643</v>
          </cell>
          <cell r="CP92">
            <v>9440.5217660259877</v>
          </cell>
          <cell r="CQ92">
            <v>14612.73856473319</v>
          </cell>
          <cell r="CR92">
            <v>17646.283016851092</v>
          </cell>
          <cell r="CS92">
            <v>9290.743372669509</v>
          </cell>
          <cell r="CT92">
            <v>23032.194714218116</v>
          </cell>
          <cell r="CU92">
            <v>14234.301508111719</v>
          </cell>
          <cell r="CV92">
            <v>13064.050265921804</v>
          </cell>
          <cell r="CW92">
            <v>19129.938952425917</v>
          </cell>
          <cell r="CX92">
            <v>21346.371486895623</v>
          </cell>
          <cell r="CY92">
            <v>8104.5064616828386</v>
          </cell>
          <cell r="CZ92">
            <v>13006.767122925019</v>
          </cell>
          <cell r="DA92">
            <v>12911.382851956951</v>
          </cell>
          <cell r="DB92">
            <v>9144.5350395391652</v>
          </cell>
          <cell r="DC92">
            <v>13959.021877850369</v>
          </cell>
          <cell r="DD92">
            <v>17480.296320430614</v>
          </cell>
          <cell r="DE92">
            <v>8994.7452097640198</v>
          </cell>
          <cell r="DF92">
            <v>22989.487869853663</v>
          </cell>
          <cell r="DG92">
            <v>14000.61376409982</v>
          </cell>
          <cell r="DH92">
            <v>12798.826981456259</v>
          </cell>
          <cell r="DI92">
            <v>24989.344643670855</v>
          </cell>
          <cell r="DJ92">
            <v>27270.982717824925</v>
          </cell>
          <cell r="DK92">
            <v>13619.060500597625</v>
          </cell>
          <cell r="DL92">
            <v>18678.854763810399</v>
          </cell>
          <cell r="DM92">
            <v>18679.692228446642</v>
          </cell>
          <cell r="DN92">
            <v>14821.880097357011</v>
          </cell>
          <cell r="DO92">
            <v>19771.033813920229</v>
          </cell>
          <cell r="DP92">
            <v>23288.012362155307</v>
          </cell>
          <cell r="DQ92">
            <v>14671.446079955778</v>
          </cell>
          <cell r="DR92">
            <v>28923.429327935199</v>
          </cell>
          <cell r="DS92">
            <v>19739.758323165181</v>
          </cell>
          <cell r="DT92">
            <v>18505.320922997998</v>
          </cell>
          <cell r="DU92">
            <v>24947.440957960091</v>
          </cell>
          <cell r="DV92">
            <v>27296.441850843737</v>
          </cell>
          <cell r="DW92">
            <v>13223.312044417078</v>
          </cell>
          <cell r="DX92">
            <v>18444.574946916422</v>
          </cell>
          <cell r="DY92">
            <v>18547.49466973565</v>
          </cell>
          <cell r="DZ92">
            <v>14596.408618316629</v>
          </cell>
          <cell r="EA92">
            <v>19684.070020642575</v>
          </cell>
          <cell r="EB92">
            <v>23193.056706105053</v>
          </cell>
          <cell r="EC92">
            <v>14443.75085092822</v>
          </cell>
          <cell r="ED92">
            <v>28957.689409351049</v>
          </cell>
          <cell r="EE92">
            <v>19574.653222614106</v>
          </cell>
          <cell r="EF92">
            <v>18306.639939074899</v>
          </cell>
          <cell r="EG92">
            <v>39761.86249757417</v>
          </cell>
          <cell r="EH92">
            <v>42179.970372437921</v>
          </cell>
          <cell r="EI92">
            <v>27673.853136951439</v>
          </cell>
          <cell r="EJ92">
            <v>33062.576887354982</v>
          </cell>
          <cell r="EK92">
            <v>33271.765623573257</v>
          </cell>
          <cell r="EL92">
            <v>29225.039450150325</v>
          </cell>
          <cell r="EM92">
            <v>34455.59557606015</v>
          </cell>
          <cell r="EN92">
            <v>37952.737543920899</v>
          </cell>
          <cell r="EO92">
            <v>29069.030794563594</v>
          </cell>
          <cell r="EP92">
            <v>43849.672236585102</v>
          </cell>
          <cell r="EQ92">
            <v>34262.795026100961</v>
          </cell>
          <cell r="ER92">
            <v>32960.259624486025</v>
          </cell>
          <cell r="ES92">
            <v>39984.859103727649</v>
          </cell>
          <cell r="ET92">
            <v>42474.130240445666</v>
          </cell>
          <cell r="EU92">
            <v>27523.168634334594</v>
          </cell>
          <cell r="EV92">
            <v>33084.097262575349</v>
          </cell>
          <cell r="EW92">
            <v>33405.253051253072</v>
          </cell>
          <cell r="EX92">
            <v>29260.513304897999</v>
          </cell>
          <cell r="EY92">
            <v>34637.576412168091</v>
          </cell>
          <cell r="EZ92">
            <v>38119.083701729782</v>
          </cell>
          <cell r="FA92">
            <v>29099.937432596402</v>
          </cell>
          <cell r="FB92">
            <v>44151.481011352989</v>
          </cell>
          <cell r="FC92">
            <v>34356.189903634469</v>
          </cell>
          <cell r="FD92">
            <v>33018.187166805648</v>
          </cell>
          <cell r="FE92">
            <v>43853.552331420156</v>
          </cell>
          <cell r="FF92">
            <v>46410.663060537539</v>
          </cell>
          <cell r="FG92">
            <v>30991.763618697514</v>
          </cell>
          <cell r="FH92">
            <v>36755.645053547283</v>
          </cell>
          <cell r="FI92">
            <v>37501.68382199599</v>
          </cell>
          <cell r="FJ92">
            <v>33256.34960297482</v>
          </cell>
          <cell r="FK92">
            <v>38991.69219812649</v>
          </cell>
          <cell r="FL92">
            <v>42169.202642855038</v>
          </cell>
          <cell r="FM92">
            <v>33012.869545003952</v>
          </cell>
          <cell r="FN92">
            <v>48796.942496092626</v>
          </cell>
          <cell r="FO92">
            <v>38331.663500133116</v>
          </cell>
          <cell r="FP92">
            <v>36957.133056318678</v>
          </cell>
          <cell r="FQ92">
            <v>44162.182036532729</v>
          </cell>
          <cell r="FR92">
            <v>46794.578865287694</v>
          </cell>
          <cell r="FS92">
            <v>30905.801857263621</v>
          </cell>
          <cell r="FT92">
            <v>36853.551337744168</v>
          </cell>
          <cell r="FU92">
            <v>37731.931534127274</v>
          </cell>
          <cell r="FV92">
            <v>33383.518899541188</v>
          </cell>
          <cell r="FW92">
            <v>39279.705880970723</v>
          </cell>
        </row>
        <row r="93">
          <cell r="B93" t="str">
            <v>Co 452</v>
          </cell>
          <cell r="BH93">
            <v>-1199.06</v>
          </cell>
          <cell r="BI93">
            <v>-3924.68</v>
          </cell>
          <cell r="BJ93">
            <v>-1109.81</v>
          </cell>
          <cell r="BK93">
            <v>-3490.5</v>
          </cell>
          <cell r="BL93">
            <v>18417.54</v>
          </cell>
          <cell r="BM93">
            <v>20716.7</v>
          </cell>
          <cell r="BN93">
            <v>26463.06</v>
          </cell>
          <cell r="BO93">
            <v>19388.238599999997</v>
          </cell>
          <cell r="BP93">
            <v>12289.809000000005</v>
          </cell>
          <cell r="BQ93">
            <v>1044.3815782998754</v>
          </cell>
          <cell r="BR93">
            <v>-8762.7503084822347</v>
          </cell>
          <cell r="BS93">
            <v>-5996.1532188345891</v>
          </cell>
          <cell r="BT93">
            <v>-1469.2362424695966</v>
          </cell>
          <cell r="BU93">
            <v>-4142.9147352341224</v>
          </cell>
          <cell r="BV93">
            <v>-1354.1681785428864</v>
          </cell>
          <cell r="BW93">
            <v>-3923.4093665176351</v>
          </cell>
          <cell r="BX93">
            <v>18129.439232454766</v>
          </cell>
          <cell r="BY93">
            <v>20483.456335333853</v>
          </cell>
          <cell r="BZ93">
            <v>25974.002908780174</v>
          </cell>
          <cell r="CA93">
            <v>19058.758893839557</v>
          </cell>
          <cell r="CB93">
            <v>12037.945952077709</v>
          </cell>
          <cell r="CC93">
            <v>766.10100163596871</v>
          </cell>
          <cell r="CD93">
            <v>-8992.6522939482093</v>
          </cell>
          <cell r="CE93">
            <v>-6060.9122566894321</v>
          </cell>
          <cell r="CF93">
            <v>-1904.4867812441844</v>
          </cell>
          <cell r="CG93">
            <v>-4524.5375543956052</v>
          </cell>
          <cell r="CH93">
            <v>-1762.2967010672328</v>
          </cell>
          <cell r="CI93">
            <v>-4525.610954934762</v>
          </cell>
          <cell r="CJ93">
            <v>17676.515568325085</v>
          </cell>
          <cell r="CK93">
            <v>20288.111092474286</v>
          </cell>
          <cell r="CL93">
            <v>25514.499977574607</v>
          </cell>
          <cell r="CM93">
            <v>18567.637617905508</v>
          </cell>
          <cell r="CN93">
            <v>11627.043133915613</v>
          </cell>
          <cell r="CO93">
            <v>9614.8639477405923</v>
          </cell>
          <cell r="CP93">
            <v>-93.632106506333002</v>
          </cell>
          <cell r="CQ93">
            <v>3006.6519894025059</v>
          </cell>
          <cell r="CR93">
            <v>7423.9762372883779</v>
          </cell>
          <cell r="CS93">
            <v>4769.9396625367517</v>
          </cell>
          <cell r="CT93">
            <v>7578.5751232660805</v>
          </cell>
          <cell r="CU93">
            <v>4693.1296031263955</v>
          </cell>
          <cell r="CV93">
            <v>27390.556401199385</v>
          </cell>
          <cell r="CW93">
            <v>27298.062825894078</v>
          </cell>
          <cell r="CX93">
            <v>32538.885711724713</v>
          </cell>
          <cell r="CY93">
            <v>25444.077445977851</v>
          </cell>
          <cell r="CZ93">
            <v>18392.219938847251</v>
          </cell>
          <cell r="DA93">
            <v>9626.8367335050934</v>
          </cell>
          <cell r="DB93">
            <v>-258.05731110697889</v>
          </cell>
          <cell r="DC93">
            <v>2817.3671249042382</v>
          </cell>
          <cell r="DD93">
            <v>7400.3374450306692</v>
          </cell>
          <cell r="DE93">
            <v>4712.1879489901276</v>
          </cell>
          <cell r="DF93">
            <v>7567.6214165133424</v>
          </cell>
          <cell r="DG93">
            <v>4556.0810507344104</v>
          </cell>
          <cell r="DH93">
            <v>27760.02142350571</v>
          </cell>
          <cell r="DI93">
            <v>27660.003158350599</v>
          </cell>
          <cell r="DJ93">
            <v>32912.592691458471</v>
          </cell>
          <cell r="DK93">
            <v>25667.606238276585</v>
          </cell>
          <cell r="DL93">
            <v>18502.605165538902</v>
          </cell>
          <cell r="DM93">
            <v>11297.386190663814</v>
          </cell>
          <cell r="DN93">
            <v>1232.5726805375216</v>
          </cell>
          <cell r="DO93">
            <v>4392.2034865116493</v>
          </cell>
          <cell r="DP93">
            <v>9206.2545046369723</v>
          </cell>
          <cell r="DQ93">
            <v>7156.3373413649133</v>
          </cell>
          <cell r="DR93">
            <v>9360.2747112082343</v>
          </cell>
          <cell r="DS93">
            <v>8576.0133964208362</v>
          </cell>
          <cell r="DT93">
            <v>31291.534689301858</v>
          </cell>
          <cell r="DU93">
            <v>32190.776501787434</v>
          </cell>
          <cell r="DV93">
            <v>37452.356385349674</v>
          </cell>
          <cell r="DW93">
            <v>30053.678137774226</v>
          </cell>
          <cell r="DX93">
            <v>22775.094167456278</v>
          </cell>
          <cell r="DY93">
            <v>9283.3448432835903</v>
          </cell>
          <cell r="DZ93">
            <v>-964.45856461431686</v>
          </cell>
          <cell r="EA93">
            <v>2280.7606953237846</v>
          </cell>
          <cell r="EB93">
            <v>7159.8043914275695</v>
          </cell>
          <cell r="EC93">
            <v>5095.9647274152667</v>
          </cell>
          <cell r="ED93">
            <v>7327.0478566829006</v>
          </cell>
          <cell r="EE93">
            <v>6477.8773043293004</v>
          </cell>
          <cell r="EF93">
            <v>29693.430272611418</v>
          </cell>
          <cell r="EG93">
            <v>30614.704694701868</v>
          </cell>
          <cell r="EH93">
            <v>35883.023456533745</v>
          </cell>
          <cell r="EI93">
            <v>28327.807468678846</v>
          </cell>
          <cell r="EJ93">
            <v>20933.752495690394</v>
          </cell>
          <cell r="EK93">
            <v>9248.9195735657486</v>
          </cell>
          <cell r="EL93">
            <v>-1184.9867091494634</v>
          </cell>
          <cell r="EM93">
            <v>2149.1538588360054</v>
          </cell>
          <cell r="EN93">
            <v>7093.0582701541862</v>
          </cell>
          <cell r="EO93">
            <v>5015.5981017895465</v>
          </cell>
          <cell r="EP93">
            <v>7273.6495305667522</v>
          </cell>
          <cell r="EQ93">
            <v>6356.7917158648816</v>
          </cell>
          <cell r="ER93">
            <v>30084.189899964851</v>
          </cell>
          <cell r="ES93">
            <v>31028.058562277613</v>
          </cell>
          <cell r="ET93">
            <v>36300.065832181805</v>
          </cell>
          <cell r="EU93">
            <v>28585.154243305016</v>
          </cell>
          <cell r="EV93">
            <v>21073.780044327072</v>
          </cell>
          <cell r="EW93">
            <v>13374.776956966456</v>
          </cell>
          <cell r="EX93">
            <v>2751.6188419308073</v>
          </cell>
          <cell r="EY93">
            <v>6176.6928553198068</v>
          </cell>
          <cell r="EZ93">
            <v>11185.543212091492</v>
          </cell>
          <cell r="FA93">
            <v>9094.814659371279</v>
          </cell>
          <cell r="FB93">
            <v>11380.277706585395</v>
          </cell>
          <cell r="FC93">
            <v>10392.855011483389</v>
          </cell>
          <cell r="FD93">
            <v>34643.538576304454</v>
          </cell>
          <cell r="FE93">
            <v>35610.582156126009</v>
          </cell>
          <cell r="FF93">
            <v>40883.298510753237</v>
          </cell>
          <cell r="FG93">
            <v>33005.029135727877</v>
          </cell>
          <cell r="FH93">
            <v>25375.817295027005</v>
          </cell>
          <cell r="FI93">
            <v>11800.54310883359</v>
          </cell>
          <cell r="FJ93">
            <v>984.92449250751815</v>
          </cell>
          <cell r="FK93">
            <v>4503.4757461259214</v>
          </cell>
          <cell r="FL93">
            <v>9577.3440732224226</v>
          </cell>
          <cell r="FM93">
            <v>7474.1476476940043</v>
          </cell>
          <cell r="FN93">
            <v>9786.8134787452145</v>
          </cell>
          <cell r="FO93">
            <v>8725.85619063583</v>
          </cell>
          <cell r="FP93">
            <v>33511.748805186464</v>
          </cell>
          <cell r="FQ93">
            <v>34502.552647442433</v>
          </cell>
          <cell r="FR93">
            <v>39772.855392142235</v>
          </cell>
          <cell r="FS93">
            <v>31728.371038939506</v>
          </cell>
          <cell r="FT93">
            <v>23979.463231779118</v>
          </cell>
          <cell r="FU93">
            <v>11799.111890490422</v>
          </cell>
          <cell r="FV93">
            <v>787.77986489270916</v>
          </cell>
          <cell r="FW93">
            <v>4402.4365230959411</v>
          </cell>
        </row>
        <row r="94">
          <cell r="B94" t="str">
            <v>Co 425</v>
          </cell>
          <cell r="BH94">
            <v>66815.62</v>
          </cell>
          <cell r="BI94">
            <v>72545.56</v>
          </cell>
          <cell r="BJ94">
            <v>87905.51</v>
          </cell>
          <cell r="BK94">
            <v>92318.87</v>
          </cell>
          <cell r="BL94">
            <v>127244.23</v>
          </cell>
          <cell r="BM94">
            <v>114615.28</v>
          </cell>
          <cell r="BN94">
            <v>123862.54</v>
          </cell>
          <cell r="BO94">
            <v>148362.73937000005</v>
          </cell>
          <cell r="BP94">
            <v>128358.04232000001</v>
          </cell>
          <cell r="BQ94">
            <v>126766.22943223178</v>
          </cell>
          <cell r="BR94">
            <v>93041.840443162859</v>
          </cell>
          <cell r="BS94">
            <v>87474.003317424183</v>
          </cell>
          <cell r="BT94">
            <v>59874.168230168259</v>
          </cell>
          <cell r="BU94">
            <v>65889.941607701301</v>
          </cell>
          <cell r="BV94">
            <v>160625.57208798209</v>
          </cell>
          <cell r="BW94">
            <v>165119.40701918921</v>
          </cell>
          <cell r="BX94">
            <v>199808.99759615812</v>
          </cell>
          <cell r="BY94">
            <v>187189.70857593176</v>
          </cell>
          <cell r="BZ94">
            <v>196308.64281685799</v>
          </cell>
          <cell r="CA94">
            <v>222846.1692718509</v>
          </cell>
          <cell r="CB94">
            <v>202965.35571587645</v>
          </cell>
          <cell r="CC94">
            <v>199370.69523293935</v>
          </cell>
          <cell r="CD94">
            <v>165757.04786736466</v>
          </cell>
          <cell r="CE94">
            <v>166817.2970022434</v>
          </cell>
          <cell r="CF94">
            <v>134921.47949454587</v>
          </cell>
          <cell r="CG94">
            <v>141234.52016546443</v>
          </cell>
          <cell r="CH94">
            <v>156345.05607140702</v>
          </cell>
          <cell r="CI94">
            <v>160925.49015200368</v>
          </cell>
          <cell r="CJ94">
            <v>195375.0476859076</v>
          </cell>
          <cell r="CK94">
            <v>182768.59426576539</v>
          </cell>
          <cell r="CL94">
            <v>191758.18258200138</v>
          </cell>
          <cell r="CM94">
            <v>217827.57269256067</v>
          </cell>
          <cell r="CN94">
            <v>198080.41986825099</v>
          </cell>
          <cell r="CO94">
            <v>194760.34050928403</v>
          </cell>
          <cell r="CP94">
            <v>161264.36529831245</v>
          </cell>
          <cell r="CQ94">
            <v>189292.35199127553</v>
          </cell>
          <cell r="CR94">
            <v>161792.63358990927</v>
          </cell>
          <cell r="CS94">
            <v>168334.07492808794</v>
          </cell>
          <cell r="CT94">
            <v>183703.9596018554</v>
          </cell>
          <cell r="CU94">
            <v>188405.6403492653</v>
          </cell>
          <cell r="CV94">
            <v>223461.89457537851</v>
          </cell>
          <cell r="CW94">
            <v>215607.79961037787</v>
          </cell>
          <cell r="CX94">
            <v>224733.07955777377</v>
          </cell>
          <cell r="CY94">
            <v>251091.6683906141</v>
          </cell>
          <cell r="CZ94">
            <v>230995.63829664179</v>
          </cell>
          <cell r="DA94">
            <v>227703.52768395442</v>
          </cell>
          <cell r="DB94">
            <v>193577.95318155896</v>
          </cell>
          <cell r="DC94">
            <v>194853.67469766689</v>
          </cell>
          <cell r="DD94">
            <v>168341.63012356439</v>
          </cell>
          <cell r="DE94">
            <v>175119.10254863993</v>
          </cell>
          <cell r="DF94">
            <v>190752.19619182395</v>
          </cell>
          <cell r="DG94">
            <v>195578.43354306818</v>
          </cell>
          <cell r="DH94">
            <v>231251.03026909183</v>
          </cell>
          <cell r="DI94">
            <v>218294.7365552065</v>
          </cell>
          <cell r="DJ94">
            <v>227556.62373830407</v>
          </cell>
          <cell r="DK94">
            <v>254207.71039730581</v>
          </cell>
          <cell r="DL94">
            <v>233757.21626316119</v>
          </cell>
          <cell r="DM94">
            <v>230496.9285176546</v>
          </cell>
          <cell r="DN94">
            <v>195729.99949126336</v>
          </cell>
          <cell r="DO94">
            <v>197119.65387578864</v>
          </cell>
          <cell r="DP94">
            <v>170024.51572448038</v>
          </cell>
          <cell r="DQ94">
            <v>177046.15278474765</v>
          </cell>
          <cell r="DR94">
            <v>192946.40063362449</v>
          </cell>
          <cell r="DS94">
            <v>197900.54906506735</v>
          </cell>
          <cell r="DT94">
            <v>234199.51799345799</v>
          </cell>
          <cell r="DU94">
            <v>225990.07677078305</v>
          </cell>
          <cell r="DV94">
            <v>235390.4128114646</v>
          </cell>
          <cell r="DW94">
            <v>262336.27075292985</v>
          </cell>
          <cell r="DX94">
            <v>241526.07874407485</v>
          </cell>
          <cell r="DY94">
            <v>238300.67555806847</v>
          </cell>
          <cell r="DZ94">
            <v>202881.71541036994</v>
          </cell>
          <cell r="EA94">
            <v>199552.08724913566</v>
          </cell>
          <cell r="EB94">
            <v>176694.44030424883</v>
          </cell>
          <cell r="EC94">
            <v>183968.06864435785</v>
          </cell>
          <cell r="ED94">
            <v>200139.47370556378</v>
          </cell>
          <cell r="EE94">
            <v>205225.09438341274</v>
          </cell>
          <cell r="EF94">
            <v>242160.0645399745</v>
          </cell>
          <cell r="EG94">
            <v>228843.08285241801</v>
          </cell>
          <cell r="EH94">
            <v>238382.94329732825</v>
          </cell>
          <cell r="EI94">
            <v>265626.79959099536</v>
          </cell>
          <cell r="EJ94">
            <v>244450.67106577498</v>
          </cell>
          <cell r="EK94">
            <v>241263.9877109158</v>
          </cell>
          <cell r="EL94">
            <v>205180.69334287473</v>
          </cell>
          <cell r="EM94">
            <v>201829.77581251296</v>
          </cell>
          <cell r="EN94">
            <v>178499.35855745143</v>
          </cell>
          <cell r="EO94">
            <v>186033.41833524519</v>
          </cell>
          <cell r="EP94">
            <v>202480.17839836146</v>
          </cell>
          <cell r="EQ94">
            <v>207700.81545463615</v>
          </cell>
          <cell r="ER94">
            <v>245281.78134205021</v>
          </cell>
          <cell r="ES94">
            <v>231706.57293593787</v>
          </cell>
          <cell r="ET94">
            <v>241387.32684764412</v>
          </cell>
          <cell r="EU94">
            <v>268932.34195061913</v>
          </cell>
          <cell r="EV94">
            <v>261686.75811918252</v>
          </cell>
          <cell r="EW94">
            <v>258542.52633820497</v>
          </cell>
          <cell r="EX94">
            <v>221783.05231188799</v>
          </cell>
          <cell r="EY94">
            <v>218411.31541410249</v>
          </cell>
          <cell r="EZ94">
            <v>194594.2324949741</v>
          </cell>
          <cell r="FA94">
            <v>202397.37670783256</v>
          </cell>
          <cell r="FB94">
            <v>219123.34603650452</v>
          </cell>
          <cell r="FC94">
            <v>224482.66406841422</v>
          </cell>
          <cell r="FD94">
            <v>262719.82740026701</v>
          </cell>
          <cell r="FE94">
            <v>248881.52334711474</v>
          </cell>
          <cell r="FF94">
            <v>258704.64971215423</v>
          </cell>
          <cell r="FG94">
            <v>286552.81620468077</v>
          </cell>
          <cell r="FH94">
            <v>264850.90047971625</v>
          </cell>
          <cell r="FI94">
            <v>261753.02653034151</v>
          </cell>
          <cell r="FJ94">
            <v>224305.11457739552</v>
          </cell>
          <cell r="FK94">
            <v>220913.91345262845</v>
          </cell>
          <cell r="FL94">
            <v>196596.24337754067</v>
          </cell>
          <cell r="FM94">
            <v>204677.34903155654</v>
          </cell>
          <cell r="FN94">
            <v>221686.77468926183</v>
          </cell>
          <cell r="FO94">
            <v>227188.69559888812</v>
          </cell>
          <cell r="FP94">
            <v>266092.25332981156</v>
          </cell>
          <cell r="FQ94">
            <v>251985.93424611076</v>
          </cell>
          <cell r="FR94">
            <v>261952.39829980291</v>
          </cell>
          <cell r="FS94">
            <v>290106.02734279737</v>
          </cell>
          <cell r="FT94">
            <v>325515.28008640156</v>
          </cell>
          <cell r="FU94">
            <v>322468.18446982244</v>
          </cell>
          <cell r="FV94">
            <v>284319.4062400976</v>
          </cell>
          <cell r="FW94">
            <v>280909.46220557753</v>
          </cell>
        </row>
        <row r="95">
          <cell r="B95" t="str">
            <v>Co 453</v>
          </cell>
          <cell r="BH95">
            <v>203390.59</v>
          </cell>
          <cell r="BI95">
            <v>188409.7</v>
          </cell>
          <cell r="BJ95">
            <v>184115.03</v>
          </cell>
          <cell r="BK95">
            <v>143819.19</v>
          </cell>
          <cell r="BL95">
            <v>291629.05</v>
          </cell>
          <cell r="BM95">
            <v>245924.13</v>
          </cell>
          <cell r="BN95">
            <v>260093.02</v>
          </cell>
          <cell r="BO95">
            <v>366107.57429999998</v>
          </cell>
          <cell r="BP95">
            <v>290652.13530000008</v>
          </cell>
          <cell r="BQ95">
            <v>256549.62454462826</v>
          </cell>
          <cell r="BR95">
            <v>223532.53159778187</v>
          </cell>
          <cell r="BS95">
            <v>181862.38430789229</v>
          </cell>
          <cell r="BT95">
            <v>216180.47089532117</v>
          </cell>
          <cell r="BU95">
            <v>201409.36566195259</v>
          </cell>
          <cell r="BV95">
            <v>193393.79742372001</v>
          </cell>
          <cell r="BW95">
            <v>154013.86276423471</v>
          </cell>
          <cell r="BX95">
            <v>302539.65254137444</v>
          </cell>
          <cell r="BY95">
            <v>256346.35039725094</v>
          </cell>
          <cell r="BZ95">
            <v>270492.91905872605</v>
          </cell>
          <cell r="CA95">
            <v>374921.200747394</v>
          </cell>
          <cell r="CB95">
            <v>299640.04622393078</v>
          </cell>
          <cell r="CC95">
            <v>253096.71220774378</v>
          </cell>
          <cell r="CD95">
            <v>220102.77146908428</v>
          </cell>
          <cell r="CE95">
            <v>180600.81985453243</v>
          </cell>
          <cell r="CF95">
            <v>210182.41484541012</v>
          </cell>
          <cell r="CG95">
            <v>195779.37220368657</v>
          </cell>
          <cell r="CH95">
            <v>185012.36509802868</v>
          </cell>
          <cell r="CI95">
            <v>146433.31084689888</v>
          </cell>
          <cell r="CJ95">
            <v>295846.39985879022</v>
          </cell>
          <cell r="CK95">
            <v>249129.21320508249</v>
          </cell>
          <cell r="CL95">
            <v>263276.90462991572</v>
          </cell>
          <cell r="CM95">
            <v>367680.8955318713</v>
          </cell>
          <cell r="CN95">
            <v>334870.20083224075</v>
          </cell>
          <cell r="CO95">
            <v>288455.28782896261</v>
          </cell>
          <cell r="CP95">
            <v>255489.29051848719</v>
          </cell>
          <cell r="CQ95">
            <v>218191.2702976258</v>
          </cell>
          <cell r="CR95">
            <v>255535.48015042476</v>
          </cell>
          <cell r="CS95">
            <v>240970.84831638972</v>
          </cell>
          <cell r="CT95">
            <v>212377.20308789995</v>
          </cell>
          <cell r="CU95">
            <v>173301.98494363663</v>
          </cell>
          <cell r="CV95">
            <v>326008.36527108843</v>
          </cell>
          <cell r="CW95">
            <v>278176.98730146897</v>
          </cell>
          <cell r="CX95">
            <v>292608.11462623649</v>
          </cell>
          <cell r="CY95">
            <v>398995.85490034893</v>
          </cell>
          <cell r="CZ95">
            <v>338881.6366986637</v>
          </cell>
          <cell r="DA95">
            <v>291582.95766639634</v>
          </cell>
          <cell r="DB95">
            <v>257967.38925574426</v>
          </cell>
          <cell r="DC95">
            <v>217837.19640253586</v>
          </cell>
          <cell r="DD95">
            <v>258357.92425202281</v>
          </cell>
          <cell r="DE95">
            <v>243632.49363283598</v>
          </cell>
          <cell r="DF95">
            <v>213327.28298828902</v>
          </cell>
          <cell r="DG95">
            <v>173753.9771505252</v>
          </cell>
          <cell r="DH95">
            <v>329828.38519094442</v>
          </cell>
          <cell r="DI95">
            <v>280855.18126577308</v>
          </cell>
          <cell r="DJ95">
            <v>295575.43658838945</v>
          </cell>
          <cell r="DK95">
            <v>403989.49942260724</v>
          </cell>
          <cell r="DL95">
            <v>398598.58907668397</v>
          </cell>
          <cell r="DM95">
            <v>350399.24778695789</v>
          </cell>
          <cell r="DN95">
            <v>316121.55302373646</v>
          </cell>
          <cell r="DO95">
            <v>275231.38940128614</v>
          </cell>
          <cell r="DP95">
            <v>316868.13683173526</v>
          </cell>
          <cell r="DQ95">
            <v>301982.4011161644</v>
          </cell>
          <cell r="DR95">
            <v>269897.21256631834</v>
          </cell>
          <cell r="DS95">
            <v>229824.51176445244</v>
          </cell>
          <cell r="DT95">
            <v>389343.53612863884</v>
          </cell>
          <cell r="DU95">
            <v>339200.2247432805</v>
          </cell>
          <cell r="DV95">
            <v>354215.65148593194</v>
          </cell>
          <cell r="DW95">
            <v>464698.49421908363</v>
          </cell>
          <cell r="DX95">
            <v>403742.97931178322</v>
          </cell>
          <cell r="DY95">
            <v>354626.34185711213</v>
          </cell>
          <cell r="DZ95">
            <v>319673.49020437594</v>
          </cell>
          <cell r="EA95">
            <v>278008.90787133237</v>
          </cell>
          <cell r="EB95">
            <v>320788.12733883772</v>
          </cell>
          <cell r="EC95">
            <v>305742.80913290521</v>
          </cell>
          <cell r="ED95">
            <v>271806.86066023324</v>
          </cell>
          <cell r="EE95">
            <v>231233.38026792894</v>
          </cell>
          <cell r="EF95">
            <v>394276.0016056762</v>
          </cell>
          <cell r="EG95">
            <v>342933.26869817579</v>
          </cell>
          <cell r="EH95">
            <v>358249.48668155179</v>
          </cell>
          <cell r="EI95">
            <v>470845.62275787216</v>
          </cell>
          <cell r="EJ95">
            <v>538435.45535461232</v>
          </cell>
          <cell r="EK95">
            <v>488384.30403916154</v>
          </cell>
          <cell r="EL95">
            <v>452743.47742514388</v>
          </cell>
          <cell r="EM95">
            <v>410290.20617290901</v>
          </cell>
          <cell r="EN95">
            <v>454238.3407471985</v>
          </cell>
          <cell r="EO95">
            <v>439034.46458754351</v>
          </cell>
          <cell r="EP95">
            <v>403174.63943281909</v>
          </cell>
          <cell r="EQ95">
            <v>362099.30799759994</v>
          </cell>
          <cell r="ER95">
            <v>528745.93618903053</v>
          </cell>
          <cell r="ES95">
            <v>476173.89440984587</v>
          </cell>
          <cell r="ET95">
            <v>491796.97805676097</v>
          </cell>
          <cell r="EU95">
            <v>606550.72688247031</v>
          </cell>
          <cell r="EV95">
            <v>546224.58999821264</v>
          </cell>
          <cell r="EW95">
            <v>495222.41280866764</v>
          </cell>
          <cell r="EX95">
            <v>458879.85603185953</v>
          </cell>
          <cell r="EY95">
            <v>415623.93215401564</v>
          </cell>
          <cell r="EZ95">
            <v>460768.10298271163</v>
          </cell>
          <cell r="FA95">
            <v>445406.76148987259</v>
          </cell>
          <cell r="FB95">
            <v>407547.02185155184</v>
          </cell>
          <cell r="FC95">
            <v>365969.24723756127</v>
          </cell>
          <cell r="FD95">
            <v>536301.91049241647</v>
          </cell>
          <cell r="FE95">
            <v>482469.96976762783</v>
          </cell>
          <cell r="FF95">
            <v>498406.21523721429</v>
          </cell>
          <cell r="FG95">
            <v>615363.02036222443</v>
          </cell>
          <cell r="FH95">
            <v>614185.53621675586</v>
          </cell>
          <cell r="FI95">
            <v>562214.58979054191</v>
          </cell>
          <cell r="FJ95">
            <v>525156.46564366855</v>
          </cell>
          <cell r="FK95">
            <v>481082.70032052882</v>
          </cell>
          <cell r="FL95">
            <v>527451.69446910929</v>
          </cell>
          <cell r="FM95">
            <v>511934.2599934453</v>
          </cell>
          <cell r="FN95">
            <v>471996.06660781452</v>
          </cell>
          <cell r="FO95">
            <v>429915.31371228269</v>
          </cell>
          <cell r="FP95">
            <v>604018.4605514172</v>
          </cell>
          <cell r="FQ95">
            <v>548895.2231510788</v>
          </cell>
          <cell r="FR95">
            <v>565150.59451654507</v>
          </cell>
          <cell r="FS95">
            <v>684356.95858002943</v>
          </cell>
          <cell r="FT95">
            <v>623328.11164711253</v>
          </cell>
          <cell r="FU95">
            <v>570369.97214521514</v>
          </cell>
          <cell r="FV95">
            <v>532582.64097467926</v>
          </cell>
          <cell r="FW95">
            <v>487676.27317286603</v>
          </cell>
        </row>
        <row r="96">
          <cell r="B96" t="str">
            <v>Co 151</v>
          </cell>
          <cell r="BH96">
            <v>7233.17</v>
          </cell>
          <cell r="BI96">
            <v>-2674.81</v>
          </cell>
          <cell r="BJ96">
            <v>9960.73</v>
          </cell>
          <cell r="BK96">
            <v>4781.24</v>
          </cell>
          <cell r="BL96">
            <v>9105.7199999999993</v>
          </cell>
          <cell r="BM96">
            <v>7209.77</v>
          </cell>
          <cell r="BN96">
            <v>12146.18</v>
          </cell>
          <cell r="BO96">
            <v>10587.1888</v>
          </cell>
          <cell r="BP96">
            <v>14380.1134</v>
          </cell>
          <cell r="BQ96">
            <v>16110.017743635559</v>
          </cell>
          <cell r="BR96">
            <v>12949.357421215855</v>
          </cell>
          <cell r="BS96">
            <v>10186.394296467428</v>
          </cell>
          <cell r="BT96">
            <v>7004.1544268251582</v>
          </cell>
          <cell r="BU96">
            <v>-2880.4601028481857</v>
          </cell>
          <cell r="BV96">
            <v>9785.8070862849272</v>
          </cell>
          <cell r="BW96">
            <v>4714.1001705658218</v>
          </cell>
          <cell r="BX96">
            <v>8883.0444596232592</v>
          </cell>
          <cell r="BY96">
            <v>7034.2008817784827</v>
          </cell>
          <cell r="BZ96">
            <v>11951.262629398601</v>
          </cell>
          <cell r="CA96">
            <v>10667.558587596111</v>
          </cell>
          <cell r="CB96">
            <v>20684.107543621794</v>
          </cell>
          <cell r="CC96">
            <v>22428.827345869693</v>
          </cell>
          <cell r="CD96">
            <v>19275.83478237539</v>
          </cell>
          <cell r="CE96">
            <v>16459.129142868023</v>
          </cell>
          <cell r="CF96">
            <v>13005.354522540289</v>
          </cell>
          <cell r="CG96">
            <v>3145.3064980879681</v>
          </cell>
          <cell r="CH96">
            <v>15842.97025287561</v>
          </cell>
          <cell r="CI96">
            <v>10882.782434006533</v>
          </cell>
          <cell r="CJ96">
            <v>14891.268159724055</v>
          </cell>
          <cell r="CK96">
            <v>13091.441777237105</v>
          </cell>
          <cell r="CL96">
            <v>17988.826457777835</v>
          </cell>
          <cell r="CM96">
            <v>16875.867194844745</v>
          </cell>
          <cell r="CN96">
            <v>20186.142444083922</v>
          </cell>
          <cell r="CO96">
            <v>22048.424612524126</v>
          </cell>
          <cell r="CP96">
            <v>18903.872729969291</v>
          </cell>
          <cell r="CQ96">
            <v>16030.511686145812</v>
          </cell>
          <cell r="CR96">
            <v>13063.602839262858</v>
          </cell>
          <cell r="CS96">
            <v>3014.7000057478072</v>
          </cell>
          <cell r="CT96">
            <v>15977.191318707562</v>
          </cell>
          <cell r="CU96">
            <v>10956.000494979908</v>
          </cell>
          <cell r="CV96">
            <v>14989.660779153928</v>
          </cell>
          <cell r="CW96">
            <v>13170.579781144774</v>
          </cell>
          <cell r="CX96">
            <v>18159.164132254282</v>
          </cell>
          <cell r="CY96">
            <v>17079.426904935663</v>
          </cell>
          <cell r="CZ96">
            <v>20412.987210216499</v>
          </cell>
          <cell r="DA96">
            <v>22352.872087098891</v>
          </cell>
          <cell r="DB96">
            <v>19148.341930335475</v>
          </cell>
          <cell r="DC96">
            <v>16105.043449520046</v>
          </cell>
          <cell r="DD96">
            <v>13117.106353171068</v>
          </cell>
          <cell r="DE96">
            <v>2875.822379955669</v>
          </cell>
          <cell r="DF96">
            <v>42079.809888896198</v>
          </cell>
          <cell r="DG96">
            <v>36997.542262465882</v>
          </cell>
          <cell r="DH96">
            <v>41055.229584396686</v>
          </cell>
          <cell r="DI96">
            <v>39217.013025959452</v>
          </cell>
          <cell r="DJ96">
            <v>44298.418560708102</v>
          </cell>
          <cell r="DK96">
            <v>43254.395089309619</v>
          </cell>
          <cell r="DL96">
            <v>46610.418262252686</v>
          </cell>
          <cell r="DM96">
            <v>48630.668817614554</v>
          </cell>
          <cell r="DN96">
            <v>45365.052199433376</v>
          </cell>
          <cell r="DO96">
            <v>42216.72378666389</v>
          </cell>
          <cell r="DP96">
            <v>39136.638427728438</v>
          </cell>
          <cell r="DQ96">
            <v>28699.38546291511</v>
          </cell>
          <cell r="DR96">
            <v>42707.10575786393</v>
          </cell>
          <cell r="DS96">
            <v>37563.718305619943</v>
          </cell>
          <cell r="DT96">
            <v>41644.214575102</v>
          </cell>
          <cell r="DU96">
            <v>39786.993919188179</v>
          </cell>
          <cell r="DV96">
            <v>44962.869048137742</v>
          </cell>
          <cell r="DW96">
            <v>43957.155595116456</v>
          </cell>
          <cell r="DX96">
            <v>47334.762363586065</v>
          </cell>
          <cell r="DY96">
            <v>49438.234449924508</v>
          </cell>
          <cell r="DZ96">
            <v>46110.396062204243</v>
          </cell>
          <cell r="EA96">
            <v>42853.612707064414</v>
          </cell>
          <cell r="EB96">
            <v>39678.406843706631</v>
          </cell>
          <cell r="EC96">
            <v>29041.528413454678</v>
          </cell>
          <cell r="ED96">
            <v>55204.361818493402</v>
          </cell>
          <cell r="EE96">
            <v>49999.850983267686</v>
          </cell>
          <cell r="EF96">
            <v>54101.859698320266</v>
          </cell>
          <cell r="EG96">
            <v>52225.789617113624</v>
          </cell>
          <cell r="EH96">
            <v>57497.80644975094</v>
          </cell>
          <cell r="EI96">
            <v>56533.101552137101</v>
          </cell>
          <cell r="EJ96">
            <v>59931.810296745069</v>
          </cell>
          <cell r="EK96">
            <v>62121.005296234827</v>
          </cell>
          <cell r="EL96">
            <v>58730.24222159596</v>
          </cell>
          <cell r="EM96">
            <v>55361.016192465533</v>
          </cell>
          <cell r="EN96">
            <v>52087.834742699204</v>
          </cell>
          <cell r="EO96">
            <v>41247.403038554345</v>
          </cell>
          <cell r="EP96">
            <v>56081.59337763126</v>
          </cell>
          <cell r="EQ96">
            <v>50815.776323108017</v>
          </cell>
          <cell r="ER96">
            <v>54938.132921899996</v>
          </cell>
          <cell r="ES96">
            <v>53043.176001393731</v>
          </cell>
          <cell r="ET96">
            <v>58413.245775139141</v>
          </cell>
          <cell r="EU96">
            <v>57492.154650912358</v>
          </cell>
          <cell r="EV96">
            <v>60910.502596640668</v>
          </cell>
          <cell r="EW96">
            <v>63188.929195220364</v>
          </cell>
          <cell r="EX96">
            <v>59733.608960226513</v>
          </cell>
          <cell r="EY96">
            <v>56248.761625134925</v>
          </cell>
          <cell r="EZ96">
            <v>52874.222271929277</v>
          </cell>
          <cell r="FA96">
            <v>41826.670128497826</v>
          </cell>
          <cell r="FB96">
            <v>67386.141144795241</v>
          </cell>
          <cell r="FC96">
            <v>62059.505246940847</v>
          </cell>
          <cell r="FD96">
            <v>66200.338247380132</v>
          </cell>
          <cell r="FE96">
            <v>64287.107511943257</v>
          </cell>
          <cell r="FF96">
            <v>69756.539356311056</v>
          </cell>
          <cell r="FG96">
            <v>68882.62854268933</v>
          </cell>
          <cell r="FH96">
            <v>72319.132673645698</v>
          </cell>
          <cell r="FI96">
            <v>74690.360268536082</v>
          </cell>
          <cell r="FJ96">
            <v>71168.858075364697</v>
          </cell>
          <cell r="FK96">
            <v>67565.053079635603</v>
          </cell>
          <cell r="FL96">
            <v>64085.480907522229</v>
          </cell>
          <cell r="FM96">
            <v>52827.153008827067</v>
          </cell>
          <cell r="FN96">
            <v>68597.40068869965</v>
          </cell>
          <cell r="FO96">
            <v>63209.849419908547</v>
          </cell>
          <cell r="FP96">
            <v>67368.024638682371</v>
          </cell>
          <cell r="FQ96">
            <v>65436.321541987127</v>
          </cell>
          <cell r="FR96">
            <v>71007.280870503993</v>
          </cell>
          <cell r="FS96">
            <v>70182.952325827224</v>
          </cell>
          <cell r="FT96">
            <v>73637.344314424263</v>
          </cell>
          <cell r="FU96">
            <v>76103.777024131501</v>
          </cell>
          <cell r="FV96">
            <v>72515.730722084205</v>
          </cell>
          <cell r="FW96">
            <v>68788.242649630658</v>
          </cell>
        </row>
        <row r="97">
          <cell r="B97" t="str">
            <v>Co 152</v>
          </cell>
          <cell r="BH97">
            <v>-20848.349999999999</v>
          </cell>
          <cell r="BI97">
            <v>-12386.64</v>
          </cell>
          <cell r="BJ97">
            <v>-10038.620000000001</v>
          </cell>
          <cell r="BK97">
            <v>-17723.63</v>
          </cell>
          <cell r="BL97">
            <v>-7421.23</v>
          </cell>
          <cell r="BM97">
            <v>-22484.19</v>
          </cell>
          <cell r="BN97">
            <v>-11576.23</v>
          </cell>
          <cell r="BO97">
            <v>-12589.152199999997</v>
          </cell>
          <cell r="BP97">
            <v>-17989.672899999998</v>
          </cell>
          <cell r="BQ97">
            <v>-15118.841185410696</v>
          </cell>
          <cell r="BR97">
            <v>-11111.139314356129</v>
          </cell>
          <cell r="BS97">
            <v>-13793.084743464555</v>
          </cell>
          <cell r="BT97">
            <v>-21754.431516016732</v>
          </cell>
          <cell r="BU97">
            <v>-13297.807961247381</v>
          </cell>
          <cell r="BV97">
            <v>-11074.472491003784</v>
          </cell>
          <cell r="BW97">
            <v>-18817.893920006944</v>
          </cell>
          <cell r="BX97">
            <v>-8547.8325530340298</v>
          </cell>
          <cell r="BY97">
            <v>-23518.436751430945</v>
          </cell>
          <cell r="BZ97">
            <v>-12946.591813188039</v>
          </cell>
          <cell r="CA97">
            <v>-13084.192274578323</v>
          </cell>
          <cell r="CB97">
            <v>-8728.8041186054979</v>
          </cell>
          <cell r="CC97">
            <v>-6361.1063027158016</v>
          </cell>
          <cell r="CD97">
            <v>-2341.3118666271912</v>
          </cell>
          <cell r="CE97">
            <v>-4770.2012641774782</v>
          </cell>
          <cell r="CF97">
            <v>-13461.355975160557</v>
          </cell>
          <cell r="CG97">
            <v>-5009.0337070396708</v>
          </cell>
          <cell r="CH97">
            <v>-2913.4110957958983</v>
          </cell>
          <cell r="CI97">
            <v>-10716.549936751515</v>
          </cell>
          <cell r="CJ97">
            <v>-479.11565977791179</v>
          </cell>
          <cell r="CK97">
            <v>-15353.896179134244</v>
          </cell>
          <cell r="CL97">
            <v>-5127.8285981826339</v>
          </cell>
          <cell r="CM97">
            <v>-4906.8995405772293</v>
          </cell>
          <cell r="CN97">
            <v>-10470.597438594174</v>
          </cell>
          <cell r="CO97">
            <v>-8125.7904342503098</v>
          </cell>
          <cell r="CP97">
            <v>-4093.8567368600707</v>
          </cell>
          <cell r="CQ97">
            <v>-6266.5822343950204</v>
          </cell>
          <cell r="CR97">
            <v>-14315.076697097291</v>
          </cell>
          <cell r="CS97">
            <v>-5695.4992939878866</v>
          </cell>
          <cell r="CT97">
            <v>-3601.7904715699187</v>
          </cell>
          <cell r="CU97">
            <v>-11581.482690502125</v>
          </cell>
          <cell r="CV97">
            <v>-1150.4736779051163</v>
          </cell>
          <cell r="CW97">
            <v>-16289.594882571568</v>
          </cell>
          <cell r="CX97">
            <v>-5977.9484661443857</v>
          </cell>
          <cell r="CY97">
            <v>-5644.7579982548559</v>
          </cell>
          <cell r="CZ97">
            <v>-11306.316642470723</v>
          </cell>
          <cell r="DA97">
            <v>-8923.1414115210282</v>
          </cell>
          <cell r="DB97">
            <v>-4805.6947036987476</v>
          </cell>
          <cell r="DC97">
            <v>-7381.7281344046933</v>
          </cell>
          <cell r="DD97">
            <v>-15202.935456123938</v>
          </cell>
          <cell r="DE97">
            <v>-6412.32371013378</v>
          </cell>
          <cell r="DF97">
            <v>23072.490091421292</v>
          </cell>
          <cell r="DG97">
            <v>14912.097834634231</v>
          </cell>
          <cell r="DH97">
            <v>25540.21317405747</v>
          </cell>
          <cell r="DI97">
            <v>10132.211675881699</v>
          </cell>
          <cell r="DJ97">
            <v>20527.835467321143</v>
          </cell>
          <cell r="DK97">
            <v>20979.830802579774</v>
          </cell>
          <cell r="DL97">
            <v>15218.321667165685</v>
          </cell>
          <cell r="DM97">
            <v>17640.908888658145</v>
          </cell>
          <cell r="DN97">
            <v>21845.213416127415</v>
          </cell>
          <cell r="DO97">
            <v>19192.126697375119</v>
          </cell>
          <cell r="DP97">
            <v>11268.947446338105</v>
          </cell>
          <cell r="DQ97">
            <v>20233.506658103623</v>
          </cell>
          <cell r="DR97">
            <v>22846.298935095067</v>
          </cell>
          <cell r="DS97">
            <v>14500.948968226352</v>
          </cell>
          <cell r="DT97">
            <v>25329.772463309346</v>
          </cell>
          <cell r="DU97">
            <v>9648.5133449681307</v>
          </cell>
          <cell r="DV97">
            <v>20126.130274587107</v>
          </cell>
          <cell r="DW97">
            <v>20703.917843765448</v>
          </cell>
          <cell r="DX97">
            <v>14840.382432899001</v>
          </cell>
          <cell r="DY97">
            <v>17303.391809881752</v>
          </cell>
          <cell r="DZ97">
            <v>21595.946776995159</v>
          </cell>
          <cell r="EA97">
            <v>18863.96218819941</v>
          </cell>
          <cell r="EB97">
            <v>10836.944417685314</v>
          </cell>
          <cell r="EC97">
            <v>19979.318735021239</v>
          </cell>
          <cell r="ED97">
            <v>41110.759919133183</v>
          </cell>
          <cell r="EE97">
            <v>32576.113585161685</v>
          </cell>
          <cell r="EF97">
            <v>43609.293420216214</v>
          </cell>
          <cell r="EG97">
            <v>27650.366174086186</v>
          </cell>
          <cell r="EH97">
            <v>38207.827243230451</v>
          </cell>
          <cell r="EI97">
            <v>38917.909296020545</v>
          </cell>
          <cell r="EJ97">
            <v>32951.205483536251</v>
          </cell>
          <cell r="EK97">
            <v>35454.728274584544</v>
          </cell>
          <cell r="EL97">
            <v>39837.914656632536</v>
          </cell>
          <cell r="EM97">
            <v>37024.163734729038</v>
          </cell>
          <cell r="EN97">
            <v>28892.371661142082</v>
          </cell>
          <cell r="EO97">
            <v>38215.849293360079</v>
          </cell>
          <cell r="EP97">
            <v>41205.026829857088</v>
          </cell>
          <cell r="EQ97">
            <v>32476.615123874173</v>
          </cell>
          <cell r="ER97">
            <v>43717.866263915217</v>
          </cell>
          <cell r="ES97">
            <v>27476.796459283927</v>
          </cell>
          <cell r="ET97">
            <v>38111.814157610192</v>
          </cell>
          <cell r="EU97">
            <v>38961.199515718254</v>
          </cell>
          <cell r="EV97">
            <v>32889.68350278688</v>
          </cell>
          <cell r="EW97">
            <v>35434.239409091038</v>
          </cell>
          <cell r="EX97">
            <v>39910.038539993722</v>
          </cell>
          <cell r="EY97">
            <v>37012.078692420459</v>
          </cell>
          <cell r="EZ97">
            <v>28774.551706365979</v>
          </cell>
          <cell r="FA97">
            <v>38282.49641564289</v>
          </cell>
          <cell r="FB97">
            <v>51696.852092804314</v>
          </cell>
          <cell r="FC97">
            <v>42769.895979232533</v>
          </cell>
          <cell r="FD97">
            <v>54223.218715588329</v>
          </cell>
          <cell r="FE97">
            <v>37695.282426993959</v>
          </cell>
          <cell r="FF97">
            <v>48405.593069020964</v>
          </cell>
          <cell r="FG97">
            <v>49401.754162892743</v>
          </cell>
          <cell r="FH97">
            <v>43223.779811627493</v>
          </cell>
          <cell r="FI97">
            <v>45809.890994915528</v>
          </cell>
          <cell r="FJ97">
            <v>50380.280999231501</v>
          </cell>
          <cell r="FK97">
            <v>47395.581309393208</v>
          </cell>
          <cell r="FL97">
            <v>39050.78873662914</v>
          </cell>
          <cell r="FM97">
            <v>48747.039436511273</v>
          </cell>
          <cell r="FN97">
            <v>52064.141407511066</v>
          </cell>
          <cell r="FO97">
            <v>42934.196842787031</v>
          </cell>
          <cell r="FP97">
            <v>54603.216319142579</v>
          </cell>
          <cell r="FQ97">
            <v>37784.209195557822</v>
          </cell>
          <cell r="FR97">
            <v>48566.795042742466</v>
          </cell>
          <cell r="FS97">
            <v>49717.238917693503</v>
          </cell>
          <cell r="FT97">
            <v>43431.098142013856</v>
          </cell>
          <cell r="FU97">
            <v>46059.362622743545</v>
          </cell>
          <cell r="FV97">
            <v>50726.788995620787</v>
          </cell>
          <cell r="FW97">
            <v>47652.365487786679</v>
          </cell>
        </row>
        <row r="98">
          <cell r="B98" t="str">
            <v>Co 345</v>
          </cell>
          <cell r="BH98">
            <v>48935.5</v>
          </cell>
          <cell r="BI98">
            <v>61657.7</v>
          </cell>
          <cell r="BJ98">
            <v>72400.77</v>
          </cell>
          <cell r="BK98">
            <v>19401.740000000002</v>
          </cell>
          <cell r="BL98">
            <v>58987.5</v>
          </cell>
          <cell r="BM98">
            <v>57767.11</v>
          </cell>
          <cell r="BN98">
            <v>67965.649999999994</v>
          </cell>
          <cell r="BO98">
            <v>25660.043300000019</v>
          </cell>
          <cell r="BP98">
            <v>33062.440300000017</v>
          </cell>
          <cell r="BQ98">
            <v>59400.477792940655</v>
          </cell>
          <cell r="BR98">
            <v>1405.9249457177939</v>
          </cell>
          <cell r="BS98">
            <v>41086.48281028631</v>
          </cell>
          <cell r="BT98">
            <v>59667.0824689937</v>
          </cell>
          <cell r="BU98">
            <v>72915.144128251675</v>
          </cell>
          <cell r="BV98">
            <v>83105.72033133579</v>
          </cell>
          <cell r="BW98">
            <v>30407.558477043727</v>
          </cell>
          <cell r="BX98">
            <v>69741.617649862252</v>
          </cell>
          <cell r="BY98">
            <v>68504.792637980892</v>
          </cell>
          <cell r="BZ98">
            <v>78708.74403776144</v>
          </cell>
          <cell r="CA98">
            <v>37868.358683580358</v>
          </cell>
          <cell r="CB98">
            <v>50682.552236007643</v>
          </cell>
          <cell r="CC98">
            <v>75268.92914856461</v>
          </cell>
          <cell r="CD98">
            <v>17192.676716631686</v>
          </cell>
          <cell r="CE98">
            <v>62361.163030029595</v>
          </cell>
          <cell r="CF98">
            <v>60266.325036415219</v>
          </cell>
          <cell r="CG98">
            <v>74058.592099121975</v>
          </cell>
          <cell r="CH98">
            <v>83682.482385627925</v>
          </cell>
          <cell r="CI98">
            <v>31296.866283975425</v>
          </cell>
          <cell r="CJ98">
            <v>70374.442500722449</v>
          </cell>
          <cell r="CK98">
            <v>69122.771986417385</v>
          </cell>
          <cell r="CL98">
            <v>79335.081588698406</v>
          </cell>
          <cell r="CM98">
            <v>37801.592360726791</v>
          </cell>
          <cell r="CN98">
            <v>46195.891091749654</v>
          </cell>
          <cell r="CO98">
            <v>70983.778410897532</v>
          </cell>
          <cell r="CP98">
            <v>12825.093334658042</v>
          </cell>
          <cell r="CQ98">
            <v>73052.494223136455</v>
          </cell>
          <cell r="CR98">
            <v>73917.905145738041</v>
          </cell>
          <cell r="CS98">
            <v>88173.170720516704</v>
          </cell>
          <cell r="CT98">
            <v>97795.046151330462</v>
          </cell>
          <cell r="CU98">
            <v>44469.104335444368</v>
          </cell>
          <cell r="CV98">
            <v>84240.18160016535</v>
          </cell>
          <cell r="CW98">
            <v>87958.77478985372</v>
          </cell>
          <cell r="CX98">
            <v>98377.937524845911</v>
          </cell>
          <cell r="CY98">
            <v>55715.004791071959</v>
          </cell>
          <cell r="CZ98">
            <v>64426.316656662151</v>
          </cell>
          <cell r="DA98">
            <v>89778.543676837959</v>
          </cell>
          <cell r="DB98">
            <v>30429.169037577085</v>
          </cell>
          <cell r="DC98">
            <v>76536.724593710009</v>
          </cell>
          <cell r="DD98">
            <v>78788.157356041193</v>
          </cell>
          <cell r="DE98">
            <v>93520.80649322024</v>
          </cell>
          <cell r="DF98">
            <v>103134.75774346374</v>
          </cell>
          <cell r="DG98">
            <v>48853.130549875321</v>
          </cell>
          <cell r="DH98">
            <v>89328.921098292922</v>
          </cell>
          <cell r="DI98">
            <v>88166.816009541333</v>
          </cell>
          <cell r="DJ98">
            <v>98797.53417696603</v>
          </cell>
          <cell r="DK98">
            <v>54976.583806756156</v>
          </cell>
          <cell r="DL98">
            <v>64015.73222203934</v>
          </cell>
          <cell r="DM98">
            <v>89946.645180111664</v>
          </cell>
          <cell r="DN98">
            <v>29381.497508999251</v>
          </cell>
          <cell r="DO98">
            <v>76457.846758762229</v>
          </cell>
          <cell r="DP98">
            <v>78760.608977390279</v>
          </cell>
          <cell r="DQ98">
            <v>93986.458975493675</v>
          </cell>
          <cell r="DR98">
            <v>103586.32214412736</v>
          </cell>
          <cell r="DS98">
            <v>48332.926741666131</v>
          </cell>
          <cell r="DT98">
            <v>89524.824608604569</v>
          </cell>
          <cell r="DU98">
            <v>108461.21385732817</v>
          </cell>
          <cell r="DV98">
            <v>119307.36222628568</v>
          </cell>
          <cell r="DW98">
            <v>74300.226383780478</v>
          </cell>
          <cell r="DX98">
            <v>83678.34502853587</v>
          </cell>
          <cell r="DY98">
            <v>110201.62572148166</v>
          </cell>
          <cell r="DZ98">
            <v>48395.466859783686</v>
          </cell>
          <cell r="EA98">
            <v>96461.378156961611</v>
          </cell>
          <cell r="EB98">
            <v>98813.147683189716</v>
          </cell>
          <cell r="EC98">
            <v>114547.71439457353</v>
          </cell>
          <cell r="ED98">
            <v>124127.0391052895</v>
          </cell>
          <cell r="EE98">
            <v>67885.908897491143</v>
          </cell>
          <cell r="EF98">
            <v>109805.39504446869</v>
          </cell>
          <cell r="EG98">
            <v>108978.60671173185</v>
          </cell>
          <cell r="EH98">
            <v>120044.98887362186</v>
          </cell>
          <cell r="EI98">
            <v>73821.893292762164</v>
          </cell>
          <cell r="EJ98">
            <v>83550.946310695668</v>
          </cell>
          <cell r="EK98">
            <v>110679.81189200119</v>
          </cell>
          <cell r="EL98">
            <v>47606.880980186019</v>
          </cell>
          <cell r="EM98">
            <v>96683.53412343419</v>
          </cell>
          <cell r="EN98">
            <v>99082.124846440944</v>
          </cell>
          <cell r="EO98">
            <v>115341.96579884461</v>
          </cell>
          <cell r="EP98">
            <v>124893.93928680592</v>
          </cell>
          <cell r="EQ98">
            <v>67648.790770938183</v>
          </cell>
          <cell r="ER98">
            <v>110307.50710862596</v>
          </cell>
          <cell r="ES98">
            <v>115710.0231765582</v>
          </cell>
          <cell r="ET98">
            <v>127000.93830181679</v>
          </cell>
          <cell r="EU98">
            <v>79531.573163001507</v>
          </cell>
          <cell r="EV98">
            <v>89622.53551695685</v>
          </cell>
          <cell r="EW98">
            <v>117372.16445045284</v>
          </cell>
          <cell r="EX98">
            <v>53006.309619145206</v>
          </cell>
          <cell r="EY98">
            <v>99869.520122305112</v>
          </cell>
          <cell r="EZ98">
            <v>105558.47724974781</v>
          </cell>
          <cell r="FA98">
            <v>122359.97803240779</v>
          </cell>
          <cell r="FB98">
            <v>131877.70458020494</v>
          </cell>
          <cell r="FC98">
            <v>73612.050833652349</v>
          </cell>
          <cell r="FD98">
            <v>117021.86034440235</v>
          </cell>
          <cell r="FE98">
            <v>116340.4606483301</v>
          </cell>
          <cell r="FF98">
            <v>127860.45724111763</v>
          </cell>
          <cell r="FG98">
            <v>79113.725151701336</v>
          </cell>
          <cell r="FH98">
            <v>89579.3955979975</v>
          </cell>
          <cell r="FI98">
            <v>117963.96117148871</v>
          </cell>
          <cell r="FJ98">
            <v>52278.293212864228</v>
          </cell>
          <cell r="FK98">
            <v>100099.15389350659</v>
          </cell>
          <cell r="FL98">
            <v>105926.93476048607</v>
          </cell>
          <cell r="FM98">
            <v>123287.79496745692</v>
          </cell>
          <cell r="FN98">
            <v>132763.37299581591</v>
          </cell>
          <cell r="FO98">
            <v>73460.837868063507</v>
          </cell>
          <cell r="FP98">
            <v>117633.64491236772</v>
          </cell>
          <cell r="FQ98">
            <v>116935.80104406574</v>
          </cell>
          <cell r="FR98">
            <v>128689.81645211464</v>
          </cell>
          <cell r="FS98">
            <v>78632.898516644229</v>
          </cell>
          <cell r="FT98">
            <v>89486.262077823951</v>
          </cell>
          <cell r="FU98">
            <v>118520.63263526739</v>
          </cell>
          <cell r="FV98">
            <v>51488.142977608222</v>
          </cell>
          <cell r="FW98">
            <v>100286.07160735066</v>
          </cell>
        </row>
        <row r="99">
          <cell r="B99" t="str">
            <v>Co 386</v>
          </cell>
          <cell r="BH99">
            <v>58261.93</v>
          </cell>
          <cell r="BI99">
            <v>48282.39</v>
          </cell>
          <cell r="BJ99">
            <v>65270.1</v>
          </cell>
          <cell r="BK99">
            <v>61152.37</v>
          </cell>
          <cell r="BL99">
            <v>92653.21</v>
          </cell>
          <cell r="BM99">
            <v>84250.240000000005</v>
          </cell>
          <cell r="BN99">
            <v>72343.34</v>
          </cell>
          <cell r="BO99">
            <v>68217.092399999994</v>
          </cell>
          <cell r="BP99">
            <v>58041.150100000006</v>
          </cell>
          <cell r="BQ99">
            <v>59018.128397948378</v>
          </cell>
          <cell r="BR99">
            <v>56509.060656993221</v>
          </cell>
          <cell r="BS99">
            <v>55385.149699576235</v>
          </cell>
          <cell r="BT99">
            <v>61587.205330245713</v>
          </cell>
          <cell r="BU99">
            <v>51486.623791253645</v>
          </cell>
          <cell r="BV99">
            <v>64371.653396114765</v>
          </cell>
          <cell r="BW99">
            <v>64167.965507123416</v>
          </cell>
          <cell r="BX99">
            <v>95763.775064753194</v>
          </cell>
          <cell r="BY99">
            <v>86991.988409700818</v>
          </cell>
          <cell r="BZ99">
            <v>75497.587029859395</v>
          </cell>
          <cell r="CA99">
            <v>71759.606456377747</v>
          </cell>
          <cell r="CB99">
            <v>61593.039236699675</v>
          </cell>
          <cell r="CC99">
            <v>62013.958042647064</v>
          </cell>
          <cell r="CD99">
            <v>59505.112776623013</v>
          </cell>
          <cell r="CE99">
            <v>58776.20712359326</v>
          </cell>
          <cell r="CF99">
            <v>64045.86092560002</v>
          </cell>
          <cell r="CG99">
            <v>53821.705858415444</v>
          </cell>
          <cell r="CH99">
            <v>66626.303998836418</v>
          </cell>
          <cell r="CI99">
            <v>66612.546438298668</v>
          </cell>
          <cell r="CJ99">
            <v>98307.259444196563</v>
          </cell>
          <cell r="CK99">
            <v>89156.185540018414</v>
          </cell>
          <cell r="CL99">
            <v>78087.502850720251</v>
          </cell>
          <cell r="CM99">
            <v>74134.744467707045</v>
          </cell>
          <cell r="CN99">
            <v>63979.080597847642</v>
          </cell>
          <cell r="CO99">
            <v>64387.419411278075</v>
          </cell>
          <cell r="CP99">
            <v>61879.439751834427</v>
          </cell>
          <cell r="CQ99">
            <v>61551.939767421703</v>
          </cell>
          <cell r="CR99">
            <v>68679.527550725121</v>
          </cell>
          <cell r="CS99">
            <v>58208.391047363984</v>
          </cell>
          <cell r="CT99">
            <v>71241.483940200793</v>
          </cell>
          <cell r="CU99">
            <v>71514.761462986382</v>
          </cell>
          <cell r="CV99">
            <v>103877.26402577525</v>
          </cell>
          <cell r="CW99">
            <v>94412.962632025461</v>
          </cell>
          <cell r="CX99">
            <v>83269.093512165287</v>
          </cell>
          <cell r="CY99">
            <v>79146.320100630313</v>
          </cell>
          <cell r="CZ99">
            <v>68791.321691031641</v>
          </cell>
          <cell r="DA99">
            <v>69204.039547267443</v>
          </cell>
          <cell r="DB99">
            <v>66645.724297128239</v>
          </cell>
          <cell r="DC99">
            <v>65942.423132110343</v>
          </cell>
          <cell r="DD99">
            <v>73615.347000758979</v>
          </cell>
          <cell r="DE99">
            <v>62890.783516937467</v>
          </cell>
          <cell r="DF99">
            <v>76156.103889186008</v>
          </cell>
          <cell r="DG99">
            <v>76732.75807562047</v>
          </cell>
          <cell r="DH99">
            <v>109777.4182032216</v>
          </cell>
          <cell r="DI99">
            <v>99989.498156164773</v>
          </cell>
          <cell r="DJ99">
            <v>88773.553443384269</v>
          </cell>
          <cell r="DK99">
            <v>84475.797186402779</v>
          </cell>
          <cell r="DL99">
            <v>73917.592936822737</v>
          </cell>
          <cell r="DM99">
            <v>74333.643385862088</v>
          </cell>
          <cell r="DN99">
            <v>71725.020543134597</v>
          </cell>
          <cell r="DO99">
            <v>71018.104718287446</v>
          </cell>
          <cell r="DP99">
            <v>78867.129797808244</v>
          </cell>
          <cell r="DQ99">
            <v>67883.007772283163</v>
          </cell>
          <cell r="DR99">
            <v>81384.348698819318</v>
          </cell>
          <cell r="DS99">
            <v>82285.435321625759</v>
          </cell>
          <cell r="DT99">
            <v>116026.94974075456</v>
          </cell>
          <cell r="DU99">
            <v>105905.35733463599</v>
          </cell>
          <cell r="DV99">
            <v>94619.955860867398</v>
          </cell>
          <cell r="DW99">
            <v>90141.818036435696</v>
          </cell>
          <cell r="DX99">
            <v>79376.452904641104</v>
          </cell>
          <cell r="DY99">
            <v>79796.744423070253</v>
          </cell>
          <cell r="DZ99">
            <v>77136.296909008888</v>
          </cell>
          <cell r="EA99">
            <v>76425.541290121299</v>
          </cell>
          <cell r="EB99">
            <v>84454.020395256739</v>
          </cell>
          <cell r="EC99">
            <v>73203.996277359431</v>
          </cell>
          <cell r="ED99">
            <v>86945.205597748572</v>
          </cell>
          <cell r="EE99">
            <v>88193.248172337189</v>
          </cell>
          <cell r="EF99">
            <v>122646.40593456091</v>
          </cell>
          <cell r="EG99">
            <v>112180.09939317204</v>
          </cell>
          <cell r="EH99">
            <v>100828.9400453491</v>
          </cell>
          <cell r="EI99">
            <v>96165.064897066593</v>
          </cell>
          <cell r="EJ99">
            <v>85188.511327597764</v>
          </cell>
          <cell r="EK99">
            <v>85612.533388184529</v>
          </cell>
          <cell r="EL99">
            <v>82898.769983206163</v>
          </cell>
          <cell r="EM99">
            <v>82185.345682876534</v>
          </cell>
          <cell r="EN99">
            <v>90396.447563016991</v>
          </cell>
          <cell r="EO99">
            <v>78873.594208334151</v>
          </cell>
          <cell r="EP99">
            <v>92858.557761614589</v>
          </cell>
          <cell r="EQ99">
            <v>94477.363624719699</v>
          </cell>
          <cell r="ER99">
            <v>129657.93848907007</v>
          </cell>
          <cell r="ES99">
            <v>118835.54491570935</v>
          </cell>
          <cell r="ET99">
            <v>107421.88646141862</v>
          </cell>
          <cell r="EU99">
            <v>102566.51072235074</v>
          </cell>
          <cell r="EV99">
            <v>91374.665615806211</v>
          </cell>
          <cell r="EW99">
            <v>91802.320132591223</v>
          </cell>
          <cell r="EX99">
            <v>89035.127704805287</v>
          </cell>
          <cell r="EY99">
            <v>88318.844529137685</v>
          </cell>
          <cell r="EZ99">
            <v>96715.811175547627</v>
          </cell>
          <cell r="FA99">
            <v>84913.23591126909</v>
          </cell>
          <cell r="FB99">
            <v>99145.696036418289</v>
          </cell>
          <cell r="FC99">
            <v>101160.46109391371</v>
          </cell>
          <cell r="FD99">
            <v>137083.94060309004</v>
          </cell>
          <cell r="FE99">
            <v>125894.37723317796</v>
          </cell>
          <cell r="FF99">
            <v>114421.89448063361</v>
          </cell>
          <cell r="FG99">
            <v>109369.26623997581</v>
          </cell>
          <cell r="FH99">
            <v>97957.968467495099</v>
          </cell>
          <cell r="FI99">
            <v>98389.151251794538</v>
          </cell>
          <cell r="FJ99">
            <v>95566.987240349757</v>
          </cell>
          <cell r="FK99">
            <v>94848.121181272159</v>
          </cell>
          <cell r="FL99">
            <v>103434.58159633845</v>
          </cell>
          <cell r="FM99">
            <v>91345.198778455611</v>
          </cell>
          <cell r="FN99">
            <v>105829.54847669454</v>
          </cell>
          <cell r="FO99">
            <v>108266.76840060309</v>
          </cell>
          <cell r="FP99">
            <v>144949.17395338771</v>
          </cell>
          <cell r="FQ99">
            <v>133380.33037301307</v>
          </cell>
          <cell r="FR99">
            <v>121852.94772997305</v>
          </cell>
          <cell r="FS99">
            <v>116596.88650259201</v>
          </cell>
          <cell r="FT99">
            <v>104961.84771661772</v>
          </cell>
          <cell r="FU99">
            <v>105396.53124515378</v>
          </cell>
          <cell r="FV99">
            <v>102518.29341559001</v>
          </cell>
          <cell r="FW99">
            <v>101797.17723819718</v>
          </cell>
        </row>
        <row r="100">
          <cell r="B100" t="str">
            <v>Co 426</v>
          </cell>
          <cell r="BH100">
            <v>0</v>
          </cell>
          <cell r="BI100">
            <v>0</v>
          </cell>
          <cell r="BJ100">
            <v>0</v>
          </cell>
          <cell r="BK100">
            <v>0</v>
          </cell>
          <cell r="BL100">
            <v>0</v>
          </cell>
          <cell r="BM100">
            <v>0</v>
          </cell>
          <cell r="BN100">
            <v>-1215.8399999999999</v>
          </cell>
          <cell r="BO100">
            <v>0</v>
          </cell>
          <cell r="BP100">
            <v>0</v>
          </cell>
          <cell r="BQ100">
            <v>0</v>
          </cell>
          <cell r="BR100">
            <v>0</v>
          </cell>
          <cell r="BS100">
            <v>0</v>
          </cell>
          <cell r="BT100">
            <v>0</v>
          </cell>
          <cell r="BU100">
            <v>0</v>
          </cell>
          <cell r="BV100">
            <v>0</v>
          </cell>
          <cell r="BW100">
            <v>0</v>
          </cell>
          <cell r="BX100">
            <v>0</v>
          </cell>
          <cell r="BY100">
            <v>0</v>
          </cell>
          <cell r="BZ100">
            <v>-1252.3152</v>
          </cell>
          <cell r="CA100">
            <v>0</v>
          </cell>
          <cell r="CB100">
            <v>0</v>
          </cell>
          <cell r="CC100">
            <v>0</v>
          </cell>
          <cell r="CD100">
            <v>0</v>
          </cell>
          <cell r="CE100">
            <v>0</v>
          </cell>
          <cell r="CF100">
            <v>0</v>
          </cell>
          <cell r="CG100">
            <v>0</v>
          </cell>
          <cell r="CH100">
            <v>0</v>
          </cell>
          <cell r="CI100">
            <v>0</v>
          </cell>
          <cell r="CJ100">
            <v>0</v>
          </cell>
          <cell r="CK100">
            <v>0</v>
          </cell>
          <cell r="CL100">
            <v>-1289.8846560000002</v>
          </cell>
          <cell r="CM100">
            <v>0</v>
          </cell>
          <cell r="CN100">
            <v>0</v>
          </cell>
          <cell r="CO100">
            <v>0</v>
          </cell>
          <cell r="CP100">
            <v>0</v>
          </cell>
          <cell r="CQ100">
            <v>0</v>
          </cell>
          <cell r="CR100">
            <v>0</v>
          </cell>
          <cell r="CS100">
            <v>0</v>
          </cell>
          <cell r="CT100">
            <v>0</v>
          </cell>
          <cell r="CU100">
            <v>0</v>
          </cell>
          <cell r="CV100">
            <v>0</v>
          </cell>
          <cell r="CW100">
            <v>0</v>
          </cell>
          <cell r="CX100">
            <v>-1328.5811956800001</v>
          </cell>
          <cell r="CY100">
            <v>0</v>
          </cell>
          <cell r="CZ100">
            <v>0</v>
          </cell>
          <cell r="DA100">
            <v>0</v>
          </cell>
          <cell r="DB100">
            <v>0</v>
          </cell>
          <cell r="DC100">
            <v>0</v>
          </cell>
          <cell r="DD100">
            <v>0</v>
          </cell>
          <cell r="DE100">
            <v>0</v>
          </cell>
          <cell r="DF100">
            <v>0</v>
          </cell>
          <cell r="DG100">
            <v>0</v>
          </cell>
          <cell r="DH100">
            <v>0</v>
          </cell>
          <cell r="DI100">
            <v>0</v>
          </cell>
          <cell r="DJ100">
            <v>-1368.4386315504</v>
          </cell>
          <cell r="DK100">
            <v>0</v>
          </cell>
          <cell r="DL100">
            <v>0</v>
          </cell>
          <cell r="DM100">
            <v>0</v>
          </cell>
          <cell r="DN100">
            <v>0</v>
          </cell>
          <cell r="DO100">
            <v>0</v>
          </cell>
          <cell r="DP100">
            <v>0</v>
          </cell>
          <cell r="DQ100">
            <v>0</v>
          </cell>
          <cell r="DR100">
            <v>0</v>
          </cell>
          <cell r="DS100">
            <v>0</v>
          </cell>
          <cell r="DT100">
            <v>0</v>
          </cell>
          <cell r="DU100">
            <v>0</v>
          </cell>
          <cell r="DV100">
            <v>-1409.4917904969122</v>
          </cell>
          <cell r="DW100">
            <v>0</v>
          </cell>
          <cell r="DX100">
            <v>0</v>
          </cell>
          <cell r="DY100">
            <v>0</v>
          </cell>
          <cell r="DZ100">
            <v>0</v>
          </cell>
          <cell r="EA100">
            <v>0</v>
          </cell>
          <cell r="EB100">
            <v>0</v>
          </cell>
          <cell r="EC100">
            <v>0</v>
          </cell>
          <cell r="ED100">
            <v>0</v>
          </cell>
          <cell r="EE100">
            <v>0</v>
          </cell>
          <cell r="EF100">
            <v>0</v>
          </cell>
          <cell r="EG100">
            <v>0</v>
          </cell>
          <cell r="EH100">
            <v>-1451.7765442118196</v>
          </cell>
          <cell r="EI100">
            <v>0</v>
          </cell>
          <cell r="EJ100">
            <v>0</v>
          </cell>
          <cell r="EK100">
            <v>0</v>
          </cell>
          <cell r="EL100">
            <v>0</v>
          </cell>
          <cell r="EM100">
            <v>0</v>
          </cell>
          <cell r="EN100">
            <v>0</v>
          </cell>
          <cell r="EO100">
            <v>0</v>
          </cell>
          <cell r="EP100">
            <v>0</v>
          </cell>
          <cell r="EQ100">
            <v>0</v>
          </cell>
          <cell r="ER100">
            <v>0</v>
          </cell>
          <cell r="ES100">
            <v>0</v>
          </cell>
          <cell r="ET100">
            <v>-1495.3298405381743</v>
          </cell>
          <cell r="EU100">
            <v>0</v>
          </cell>
          <cell r="EV100">
            <v>0</v>
          </cell>
          <cell r="EW100">
            <v>0</v>
          </cell>
          <cell r="EX100">
            <v>0</v>
          </cell>
          <cell r="EY100">
            <v>0</v>
          </cell>
          <cell r="EZ100">
            <v>0</v>
          </cell>
          <cell r="FA100">
            <v>0</v>
          </cell>
          <cell r="FB100">
            <v>0</v>
          </cell>
          <cell r="FC100">
            <v>0</v>
          </cell>
          <cell r="FD100">
            <v>0</v>
          </cell>
          <cell r="FE100">
            <v>0</v>
          </cell>
          <cell r="FF100">
            <v>-1540.1897357543194</v>
          </cell>
          <cell r="FG100">
            <v>0</v>
          </cell>
          <cell r="FH100">
            <v>0</v>
          </cell>
          <cell r="FI100">
            <v>0</v>
          </cell>
          <cell r="FJ100">
            <v>0</v>
          </cell>
          <cell r="FK100">
            <v>0</v>
          </cell>
          <cell r="FL100">
            <v>0</v>
          </cell>
          <cell r="FM100">
            <v>0</v>
          </cell>
          <cell r="FN100">
            <v>0</v>
          </cell>
          <cell r="FO100">
            <v>0</v>
          </cell>
          <cell r="FP100">
            <v>0</v>
          </cell>
          <cell r="FQ100">
            <v>0</v>
          </cell>
          <cell r="FR100">
            <v>-1586.3954278269489</v>
          </cell>
          <cell r="FS100">
            <v>0</v>
          </cell>
          <cell r="FT100">
            <v>0</v>
          </cell>
          <cell r="FU100">
            <v>0</v>
          </cell>
          <cell r="FV100">
            <v>0</v>
          </cell>
          <cell r="FW100">
            <v>0</v>
          </cell>
        </row>
        <row r="101">
          <cell r="B101" t="str">
            <v>Co 427</v>
          </cell>
          <cell r="BH101">
            <v>0</v>
          </cell>
          <cell r="BI101">
            <v>0</v>
          </cell>
          <cell r="BJ101">
            <v>0</v>
          </cell>
          <cell r="BK101">
            <v>0</v>
          </cell>
          <cell r="BL101">
            <v>0</v>
          </cell>
          <cell r="BM101">
            <v>0</v>
          </cell>
          <cell r="BN101">
            <v>-215.84</v>
          </cell>
          <cell r="BO101">
            <v>0</v>
          </cell>
          <cell r="BP101">
            <v>0</v>
          </cell>
          <cell r="BQ101">
            <v>0</v>
          </cell>
          <cell r="BR101">
            <v>0</v>
          </cell>
          <cell r="BS101">
            <v>0</v>
          </cell>
          <cell r="BT101">
            <v>0</v>
          </cell>
          <cell r="BU101">
            <v>0</v>
          </cell>
          <cell r="BV101">
            <v>0</v>
          </cell>
          <cell r="BW101">
            <v>0</v>
          </cell>
          <cell r="BX101">
            <v>0</v>
          </cell>
          <cell r="BY101">
            <v>0</v>
          </cell>
          <cell r="BZ101">
            <v>-222.3152</v>
          </cell>
          <cell r="CA101">
            <v>0</v>
          </cell>
          <cell r="CB101">
            <v>0</v>
          </cell>
          <cell r="CC101">
            <v>0</v>
          </cell>
          <cell r="CD101">
            <v>0</v>
          </cell>
          <cell r="CE101">
            <v>0</v>
          </cell>
          <cell r="CF101">
            <v>0</v>
          </cell>
          <cell r="CG101">
            <v>0</v>
          </cell>
          <cell r="CH101">
            <v>0</v>
          </cell>
          <cell r="CI101">
            <v>0</v>
          </cell>
          <cell r="CJ101">
            <v>0</v>
          </cell>
          <cell r="CK101">
            <v>0</v>
          </cell>
          <cell r="CL101">
            <v>-228.984656</v>
          </cell>
          <cell r="CM101">
            <v>0</v>
          </cell>
          <cell r="CN101">
            <v>0</v>
          </cell>
          <cell r="CO101">
            <v>0</v>
          </cell>
          <cell r="CP101">
            <v>0</v>
          </cell>
          <cell r="CQ101">
            <v>0</v>
          </cell>
          <cell r="CR101">
            <v>0</v>
          </cell>
          <cell r="CS101">
            <v>0</v>
          </cell>
          <cell r="CT101">
            <v>0</v>
          </cell>
          <cell r="CU101">
            <v>0</v>
          </cell>
          <cell r="CV101">
            <v>0</v>
          </cell>
          <cell r="CW101">
            <v>0</v>
          </cell>
          <cell r="CX101">
            <v>-235.85419568</v>
          </cell>
          <cell r="CY101">
            <v>0</v>
          </cell>
          <cell r="CZ101">
            <v>0</v>
          </cell>
          <cell r="DA101">
            <v>0</v>
          </cell>
          <cell r="DB101">
            <v>0</v>
          </cell>
          <cell r="DC101">
            <v>0</v>
          </cell>
          <cell r="DD101">
            <v>0</v>
          </cell>
          <cell r="DE101">
            <v>0</v>
          </cell>
          <cell r="DF101">
            <v>0</v>
          </cell>
          <cell r="DG101">
            <v>0</v>
          </cell>
          <cell r="DH101">
            <v>0</v>
          </cell>
          <cell r="DI101">
            <v>0</v>
          </cell>
          <cell r="DJ101">
            <v>-242.92982155040002</v>
          </cell>
          <cell r="DK101">
            <v>0</v>
          </cell>
          <cell r="DL101">
            <v>0</v>
          </cell>
          <cell r="DM101">
            <v>0</v>
          </cell>
          <cell r="DN101">
            <v>0</v>
          </cell>
          <cell r="DO101">
            <v>0</v>
          </cell>
          <cell r="DP101">
            <v>0</v>
          </cell>
          <cell r="DQ101">
            <v>0</v>
          </cell>
          <cell r="DR101">
            <v>0</v>
          </cell>
          <cell r="DS101">
            <v>0</v>
          </cell>
          <cell r="DT101">
            <v>0</v>
          </cell>
          <cell r="DU101">
            <v>0</v>
          </cell>
          <cell r="DV101">
            <v>-250.21771619691202</v>
          </cell>
          <cell r="DW101">
            <v>0</v>
          </cell>
          <cell r="DX101">
            <v>0</v>
          </cell>
          <cell r="DY101">
            <v>0</v>
          </cell>
          <cell r="DZ101">
            <v>0</v>
          </cell>
          <cell r="EA101">
            <v>0</v>
          </cell>
          <cell r="EB101">
            <v>0</v>
          </cell>
          <cell r="EC101">
            <v>0</v>
          </cell>
          <cell r="ED101">
            <v>0</v>
          </cell>
          <cell r="EE101">
            <v>0</v>
          </cell>
          <cell r="EF101">
            <v>0</v>
          </cell>
          <cell r="EG101">
            <v>0</v>
          </cell>
          <cell r="EH101">
            <v>-257.7242476828194</v>
          </cell>
          <cell r="EI101">
            <v>0</v>
          </cell>
          <cell r="EJ101">
            <v>0</v>
          </cell>
          <cell r="EK101">
            <v>0</v>
          </cell>
          <cell r="EL101">
            <v>0</v>
          </cell>
          <cell r="EM101">
            <v>0</v>
          </cell>
          <cell r="EN101">
            <v>0</v>
          </cell>
          <cell r="EO101">
            <v>0</v>
          </cell>
          <cell r="EP101">
            <v>0</v>
          </cell>
          <cell r="EQ101">
            <v>0</v>
          </cell>
          <cell r="ER101">
            <v>0</v>
          </cell>
          <cell r="ES101">
            <v>0</v>
          </cell>
          <cell r="ET101">
            <v>-265.45597511330396</v>
          </cell>
          <cell r="EU101">
            <v>0</v>
          </cell>
          <cell r="EV101">
            <v>0</v>
          </cell>
          <cell r="EW101">
            <v>0</v>
          </cell>
          <cell r="EX101">
            <v>0</v>
          </cell>
          <cell r="EY101">
            <v>0</v>
          </cell>
          <cell r="EZ101">
            <v>0</v>
          </cell>
          <cell r="FA101">
            <v>0</v>
          </cell>
          <cell r="FB101">
            <v>0</v>
          </cell>
          <cell r="FC101">
            <v>0</v>
          </cell>
          <cell r="FD101">
            <v>0</v>
          </cell>
          <cell r="FE101">
            <v>0</v>
          </cell>
          <cell r="FF101">
            <v>-273.41965436670307</v>
          </cell>
          <cell r="FG101">
            <v>0</v>
          </cell>
          <cell r="FH101">
            <v>0</v>
          </cell>
          <cell r="FI101">
            <v>0</v>
          </cell>
          <cell r="FJ101">
            <v>0</v>
          </cell>
          <cell r="FK101">
            <v>0</v>
          </cell>
          <cell r="FL101">
            <v>0</v>
          </cell>
          <cell r="FM101">
            <v>0</v>
          </cell>
          <cell r="FN101">
            <v>0</v>
          </cell>
          <cell r="FO101">
            <v>0</v>
          </cell>
          <cell r="FP101">
            <v>0</v>
          </cell>
          <cell r="FQ101">
            <v>0</v>
          </cell>
          <cell r="FR101">
            <v>-281.62224399770417</v>
          </cell>
          <cell r="FS101">
            <v>0</v>
          </cell>
          <cell r="FT101">
            <v>0</v>
          </cell>
          <cell r="FU101">
            <v>0</v>
          </cell>
          <cell r="FV101">
            <v>0</v>
          </cell>
          <cell r="FW101">
            <v>0</v>
          </cell>
        </row>
        <row r="114">
          <cell r="B114" t="str">
            <v>Co 101</v>
          </cell>
          <cell r="BH114">
            <v>-125.98</v>
          </cell>
          <cell r="BI114">
            <v>-20936.75</v>
          </cell>
          <cell r="BJ114">
            <v>16408.14</v>
          </cell>
          <cell r="BK114">
            <v>-22030.69</v>
          </cell>
          <cell r="BL114">
            <v>-86718.78</v>
          </cell>
          <cell r="BM114">
            <v>-118.7599999999984</v>
          </cell>
          <cell r="BN114">
            <v>-10165.98</v>
          </cell>
          <cell r="BO114">
            <v>1077817.22</v>
          </cell>
          <cell r="BP114">
            <v>25817.14</v>
          </cell>
          <cell r="BQ114">
            <v>25818.05</v>
          </cell>
          <cell r="BR114">
            <v>-69182.86</v>
          </cell>
          <cell r="BS114">
            <v>30817.14</v>
          </cell>
          <cell r="BT114">
            <v>49950.984199999999</v>
          </cell>
          <cell r="BU114">
            <v>49198.21</v>
          </cell>
          <cell r="BV114">
            <v>49091.114199999996</v>
          </cell>
          <cell r="BW114">
            <v>48711.972500000003</v>
          </cell>
          <cell r="BX114">
            <v>48502.120800000004</v>
          </cell>
          <cell r="BY114">
            <v>51805.29</v>
          </cell>
          <cell r="BZ114">
            <v>49421.527699999999</v>
          </cell>
          <cell r="CA114">
            <v>49527.75</v>
          </cell>
          <cell r="CB114">
            <v>49527.75</v>
          </cell>
          <cell r="CC114">
            <v>49527.75</v>
          </cell>
          <cell r="CD114">
            <v>49527.75</v>
          </cell>
          <cell r="CE114">
            <v>49527.75</v>
          </cell>
          <cell r="CF114">
            <v>8349.3110259999994</v>
          </cell>
          <cell r="CG114">
            <v>7535.5325000000003</v>
          </cell>
          <cell r="CH114">
            <v>20638.441026</v>
          </cell>
          <cell r="CI114">
            <v>-9508.7127250000012</v>
          </cell>
          <cell r="CJ114">
            <v>22661.454424</v>
          </cell>
          <cell r="CK114">
            <v>12661.612500000001</v>
          </cell>
          <cell r="CL114">
            <v>10278.497631</v>
          </cell>
          <cell r="CM114">
            <v>10384.0725</v>
          </cell>
          <cell r="CN114">
            <v>10384.0725</v>
          </cell>
          <cell r="CO114">
            <v>10385.0725</v>
          </cell>
          <cell r="CP114">
            <v>10384.0725</v>
          </cell>
          <cell r="CQ114">
            <v>10384.0725</v>
          </cell>
          <cell r="CR114">
            <v>8512.6594567800003</v>
          </cell>
          <cell r="CS114">
            <v>7680.823875</v>
          </cell>
          <cell r="CT114">
            <v>21178.592056779999</v>
          </cell>
          <cell r="CU114">
            <v>-9870.1489067500024</v>
          </cell>
          <cell r="CV114">
            <v>23267.828056720002</v>
          </cell>
          <cell r="CW114">
            <v>12935.045475000003</v>
          </cell>
          <cell r="CX114">
            <v>10504.127259930001</v>
          </cell>
          <cell r="CY114">
            <v>10611.954675000001</v>
          </cell>
          <cell r="CZ114">
            <v>10611.954675000001</v>
          </cell>
          <cell r="DA114">
            <v>10612.954675000001</v>
          </cell>
          <cell r="DB114">
            <v>10611.954675000001</v>
          </cell>
          <cell r="DC114">
            <v>10611.954675000001</v>
          </cell>
          <cell r="DD114">
            <v>8678.0637224834027</v>
          </cell>
          <cell r="DE114">
            <v>7829.8698992500003</v>
          </cell>
          <cell r="DF114">
            <v>21733.4549744834</v>
          </cell>
          <cell r="DG114">
            <v>-10243.025069952499</v>
          </cell>
          <cell r="DH114">
            <v>23891.678098421602</v>
          </cell>
          <cell r="DI114">
            <v>13214.275931250002</v>
          </cell>
          <cell r="DJ114">
            <v>10734.5946717279</v>
          </cell>
          <cell r="DK114">
            <v>10844.723315250001</v>
          </cell>
          <cell r="DL114">
            <v>10844.723315250001</v>
          </cell>
          <cell r="DM114">
            <v>10845.723315250001</v>
          </cell>
          <cell r="DN114">
            <v>10844.723315250001</v>
          </cell>
          <cell r="DO114">
            <v>10844.723315250001</v>
          </cell>
          <cell r="DP114">
            <v>8847.5804057979039</v>
          </cell>
          <cell r="DQ114">
            <v>7981.7211303874992</v>
          </cell>
          <cell r="DR114">
            <v>22303.0794828379</v>
          </cell>
          <cell r="DS114">
            <v>-10628.294551971074</v>
          </cell>
          <cell r="DT114">
            <v>24532.049545374248</v>
          </cell>
          <cell r="DU114">
            <v>13500.375283027503</v>
          </cell>
          <cell r="DV114">
            <v>10970.951977759738</v>
          </cell>
          <cell r="DW114">
            <v>11083.431614707501</v>
          </cell>
          <cell r="DX114">
            <v>11083.431614707501</v>
          </cell>
          <cell r="DY114">
            <v>11084.431614707501</v>
          </cell>
          <cell r="DZ114">
            <v>11083.431614707501</v>
          </cell>
          <cell r="EA114">
            <v>11083.431614707501</v>
          </cell>
          <cell r="EB114">
            <v>9019.2670850446411</v>
          </cell>
          <cell r="EC114">
            <v>8135.4290011423245</v>
          </cell>
          <cell r="ED114">
            <v>22888.516143625442</v>
          </cell>
          <cell r="EE114">
            <v>-11026.909893048609</v>
          </cell>
          <cell r="EF114">
            <v>25189.988157815475</v>
          </cell>
          <cell r="EG114">
            <v>13792.416236835128</v>
          </cell>
          <cell r="EH114">
            <v>11212.252192290129</v>
          </cell>
          <cell r="EI114">
            <v>11327.133695148725</v>
          </cell>
          <cell r="EJ114">
            <v>11327.133695148725</v>
          </cell>
          <cell r="EK114">
            <v>11328.133695148725</v>
          </cell>
          <cell r="EL114">
            <v>11327.133695148725</v>
          </cell>
          <cell r="EM114">
            <v>11327.133695148725</v>
          </cell>
          <cell r="EN114">
            <v>9195.1823500102364</v>
          </cell>
          <cell r="EO114">
            <v>8293.0458327566594</v>
          </cell>
          <cell r="EP114">
            <v>23488.816389762651</v>
          </cell>
          <cell r="EQ114">
            <v>-11439.822824448835</v>
          </cell>
          <cell r="ER114">
            <v>25866.54047115154</v>
          </cell>
          <cell r="ES114">
            <v>14091.47281316332</v>
          </cell>
          <cell r="ET114">
            <v>11459.549246360386</v>
          </cell>
          <cell r="EU114">
            <v>11576.884620643188</v>
          </cell>
          <cell r="EV114">
            <v>11576.884620643188</v>
          </cell>
          <cell r="EW114">
            <v>11577.884620643188</v>
          </cell>
          <cell r="EX114">
            <v>11576.884620643188</v>
          </cell>
          <cell r="EY114">
            <v>11576.884620643188</v>
          </cell>
          <cell r="EZ114">
            <v>9374.3858179730851</v>
          </cell>
          <cell r="FA114">
            <v>8453.6248485510241</v>
          </cell>
          <cell r="FB114">
            <v>24106.032538520547</v>
          </cell>
          <cell r="FC114">
            <v>-11865.984256483242</v>
          </cell>
          <cell r="FD114">
            <v>26561.75380725972</v>
          </cell>
          <cell r="FE114">
            <v>14396.620368565818</v>
          </cell>
          <cell r="FF114">
            <v>11711.898001818779</v>
          </cell>
          <cell r="FG114">
            <v>11831.740412195284</v>
          </cell>
          <cell r="FH114">
            <v>11831.740412195284</v>
          </cell>
          <cell r="FI114">
            <v>11832.740412195284</v>
          </cell>
          <cell r="FJ114">
            <v>11831.740412195284</v>
          </cell>
          <cell r="FK114">
            <v>11831.740412195284</v>
          </cell>
          <cell r="FL114">
            <v>9556.9381499240699</v>
          </cell>
          <cell r="FM114">
            <v>8616.220187635452</v>
          </cell>
          <cell r="FN114">
            <v>24740.217804882479</v>
          </cell>
          <cell r="FO114">
            <v>-12306.344266424703</v>
          </cell>
          <cell r="FP114">
            <v>27276.676285890615</v>
          </cell>
          <cell r="FQ114">
            <v>14708.935618050544</v>
          </cell>
          <cell r="FR114">
            <v>11970.354265502279</v>
          </cell>
          <cell r="FS114">
            <v>12092.758062552599</v>
          </cell>
          <cell r="FT114">
            <v>12092.758062552599</v>
          </cell>
          <cell r="FU114">
            <v>12093.758062552599</v>
          </cell>
          <cell r="FV114">
            <v>12092.758062552599</v>
          </cell>
          <cell r="FW114">
            <v>12092.758062552599</v>
          </cell>
        </row>
        <row r="115">
          <cell r="B115" t="str">
            <v>Co 102</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row>
        <row r="116">
          <cell r="B116" t="str">
            <v>Co 103</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row>
        <row r="117">
          <cell r="B117" t="str">
            <v>Co 104</v>
          </cell>
          <cell r="BH117">
            <v>39536.660000000003</v>
          </cell>
          <cell r="BI117">
            <v>14875.62</v>
          </cell>
          <cell r="BJ117">
            <v>75433.789999999994</v>
          </cell>
          <cell r="BK117">
            <v>25523.89</v>
          </cell>
          <cell r="BL117">
            <v>56929.89</v>
          </cell>
          <cell r="BM117">
            <v>4103.0600000000004</v>
          </cell>
          <cell r="BN117">
            <v>21840.639999999999</v>
          </cell>
          <cell r="BO117">
            <v>19926.38</v>
          </cell>
          <cell r="BP117">
            <v>19865.240000000002</v>
          </cell>
          <cell r="BQ117">
            <v>19948.14</v>
          </cell>
          <cell r="BR117">
            <v>37232.33</v>
          </cell>
          <cell r="BS117">
            <v>66867.7</v>
          </cell>
          <cell r="BT117">
            <v>-12397.81</v>
          </cell>
          <cell r="BU117">
            <v>-67385.179999999993</v>
          </cell>
          <cell r="BV117">
            <v>-22353.39</v>
          </cell>
          <cell r="BW117">
            <v>-41055.97</v>
          </cell>
          <cell r="BX117">
            <v>-9517.9199999999837</v>
          </cell>
          <cell r="BY117">
            <v>43303.89</v>
          </cell>
          <cell r="BZ117">
            <v>80936.100000000006</v>
          </cell>
          <cell r="CA117">
            <v>93380.94</v>
          </cell>
          <cell r="CB117">
            <v>76437.86</v>
          </cell>
          <cell r="CC117">
            <v>-11095.6</v>
          </cell>
          <cell r="CD117">
            <v>4827.2200000000303</v>
          </cell>
          <cell r="CE117">
            <v>94919.72</v>
          </cell>
          <cell r="CF117">
            <v>-12397.81</v>
          </cell>
          <cell r="CG117">
            <v>-67385.179999999993</v>
          </cell>
          <cell r="CH117">
            <v>-22353.39</v>
          </cell>
          <cell r="CI117">
            <v>-41055.97</v>
          </cell>
          <cell r="CJ117">
            <v>-9517.9199999999837</v>
          </cell>
          <cell r="CK117">
            <v>43303.89</v>
          </cell>
          <cell r="CL117">
            <v>80936.100000000006</v>
          </cell>
          <cell r="CM117">
            <v>93380.94</v>
          </cell>
          <cell r="CN117">
            <v>76437.86</v>
          </cell>
          <cell r="CO117">
            <v>-11095.6</v>
          </cell>
          <cell r="CP117">
            <v>4827.2200000000303</v>
          </cell>
          <cell r="CQ117">
            <v>94919.72</v>
          </cell>
          <cell r="CR117">
            <v>-6945.7662000000128</v>
          </cell>
          <cell r="CS117">
            <v>-63032.883600000001</v>
          </cell>
          <cell r="CT117">
            <v>-17100.457799999975</v>
          </cell>
          <cell r="CU117">
            <v>-36177.089399999997</v>
          </cell>
          <cell r="CV117">
            <v>-4008.2784000000102</v>
          </cell>
          <cell r="CW117">
            <v>49869.967799999984</v>
          </cell>
          <cell r="CX117">
            <v>88254.821999999986</v>
          </cell>
          <cell r="CY117">
            <v>100948.5588</v>
          </cell>
          <cell r="CZ117">
            <v>83666.617199999979</v>
          </cell>
          <cell r="DA117">
            <v>-5617.5119999999879</v>
          </cell>
          <cell r="DB117">
            <v>10623.764400000044</v>
          </cell>
          <cell r="DC117">
            <v>102518.11439999996</v>
          </cell>
          <cell r="DD117">
            <v>-1384.681523999956</v>
          </cell>
          <cell r="DE117">
            <v>-58593.541271999973</v>
          </cell>
          <cell r="DF117">
            <v>-11742.46695599996</v>
          </cell>
          <cell r="DG117">
            <v>-31200.631187999999</v>
          </cell>
          <cell r="DH117">
            <v>1611.5560319999931</v>
          </cell>
          <cell r="DI117">
            <v>56567.367155999993</v>
          </cell>
          <cell r="DJ117">
            <v>95719.918440000038</v>
          </cell>
          <cell r="DK117">
            <v>108667.52997600002</v>
          </cell>
          <cell r="DL117">
            <v>91039.949544000032</v>
          </cell>
          <cell r="DM117">
            <v>-29.862239999987651</v>
          </cell>
          <cell r="DN117">
            <v>16536.23968800006</v>
          </cell>
          <cell r="DO117">
            <v>110268.47668799997</v>
          </cell>
          <cell r="DP117">
            <v>4287.6248455200111</v>
          </cell>
          <cell r="DQ117">
            <v>-54065.412097439985</v>
          </cell>
          <cell r="DR117">
            <v>-6277.316295119992</v>
          </cell>
          <cell r="DS117">
            <v>-26124.643811759976</v>
          </cell>
          <cell r="DT117">
            <v>7343.7871526400559</v>
          </cell>
          <cell r="DU117">
            <v>63398.71449911996</v>
          </cell>
          <cell r="DV117">
            <v>103334.31680880004</v>
          </cell>
          <cell r="DW117">
            <v>116540.88057552004</v>
          </cell>
          <cell r="DX117">
            <v>98560.748534879996</v>
          </cell>
          <cell r="DY117">
            <v>5669.5405151999439</v>
          </cell>
          <cell r="DZ117">
            <v>22566.964481760107</v>
          </cell>
          <cell r="EA117">
            <v>118173.84622175997</v>
          </cell>
          <cell r="EB117">
            <v>10073.377342430409</v>
          </cell>
          <cell r="EC117">
            <v>-49446.72033938879</v>
          </cell>
          <cell r="ED117">
            <v>-702.86262102238834</v>
          </cell>
          <cell r="EE117">
            <v>-20947.136687995167</v>
          </cell>
          <cell r="EF117">
            <v>13190.662895692803</v>
          </cell>
          <cell r="EG117">
            <v>70366.688789102365</v>
          </cell>
          <cell r="EH117">
            <v>111101.00314497604</v>
          </cell>
          <cell r="EI117">
            <v>124571.69818703039</v>
          </cell>
          <cell r="EJ117">
            <v>106231.96350557759</v>
          </cell>
          <cell r="EK117">
            <v>11482.931325503974</v>
          </cell>
          <cell r="EL117">
            <v>28718.303771395294</v>
          </cell>
          <cell r="EM117">
            <v>126237.32314619521</v>
          </cell>
          <cell r="EN117">
            <v>15974.844889278989</v>
          </cell>
          <cell r="EO117">
            <v>-44735.654746176559</v>
          </cell>
          <cell r="EP117">
            <v>4983.0801265572081</v>
          </cell>
          <cell r="EQ117">
            <v>-15666.079421755043</v>
          </cell>
          <cell r="ER117">
            <v>19154.476153606665</v>
          </cell>
          <cell r="ES117">
            <v>77474.022564884392</v>
          </cell>
          <cell r="ET117">
            <v>119023.02320787555</v>
          </cell>
          <cell r="EU117">
            <v>132763.13215077104</v>
          </cell>
          <cell r="EV117">
            <v>114056.60277568921</v>
          </cell>
          <cell r="EW117">
            <v>17412.589952014037</v>
          </cell>
          <cell r="EX117">
            <v>34992.669846823148</v>
          </cell>
          <cell r="EY117">
            <v>134462.06960911909</v>
          </cell>
          <cell r="EZ117">
            <v>21994.341787064564</v>
          </cell>
          <cell r="FA117">
            <v>-39930.367841100087</v>
          </cell>
          <cell r="FB117">
            <v>10782.741729088302</v>
          </cell>
          <cell r="FC117">
            <v>-10279.401010190137</v>
          </cell>
          <cell r="FD117">
            <v>25237.565676678787</v>
          </cell>
          <cell r="FE117">
            <v>84723.503016182105</v>
          </cell>
          <cell r="FF117">
            <v>127103.48367203306</v>
          </cell>
          <cell r="FG117">
            <v>141118.39479378646</v>
          </cell>
          <cell r="FH117">
            <v>122037.73483120301</v>
          </cell>
          <cell r="FI117">
            <v>23460.841751054279</v>
          </cell>
          <cell r="FJ117">
            <v>41392.523243759642</v>
          </cell>
          <cell r="FK117">
            <v>142851.31100130151</v>
          </cell>
          <cell r="FL117">
            <v>28134.228622805909</v>
          </cell>
          <cell r="FM117">
            <v>-35028.97519792206</v>
          </cell>
          <cell r="FN117">
            <v>16698.396563670132</v>
          </cell>
          <cell r="FO117">
            <v>-4784.9890303939465</v>
          </cell>
          <cell r="FP117">
            <v>31442.316990212363</v>
          </cell>
          <cell r="FQ117">
            <v>92117.973076505761</v>
          </cell>
          <cell r="FR117">
            <v>135345.55334547377</v>
          </cell>
          <cell r="FS117">
            <v>149640.76268966217</v>
          </cell>
          <cell r="FT117">
            <v>130178.48952782707</v>
          </cell>
          <cell r="FU117">
            <v>29630.058586075378</v>
          </cell>
          <cell r="FV117">
            <v>47920.373708634812</v>
          </cell>
          <cell r="FW117">
            <v>151408.33722132753</v>
          </cell>
        </row>
        <row r="118">
          <cell r="B118" t="str">
            <v>Co 105</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row>
        <row r="119">
          <cell r="B119" t="str">
            <v>Co 110</v>
          </cell>
          <cell r="BH119">
            <v>7803.88</v>
          </cell>
          <cell r="BI119">
            <v>3661.1500000000051</v>
          </cell>
          <cell r="BJ119">
            <v>-8913.67</v>
          </cell>
          <cell r="BK119">
            <v>11805.58</v>
          </cell>
          <cell r="BL119">
            <v>-9360.5300000000007</v>
          </cell>
          <cell r="BM119">
            <v>7088.81</v>
          </cell>
          <cell r="BN119">
            <v>20025.240000000002</v>
          </cell>
          <cell r="BO119">
            <v>12319.504307914052</v>
          </cell>
          <cell r="BP119">
            <v>11858.739539068578</v>
          </cell>
          <cell r="BQ119">
            <v>1781.0214656445314</v>
          </cell>
          <cell r="BR119">
            <v>7078.7847492092878</v>
          </cell>
          <cell r="BS119">
            <v>14149.327922675562</v>
          </cell>
          <cell r="BT119">
            <v>7549.3184047216891</v>
          </cell>
          <cell r="BU119">
            <v>3419.280213036076</v>
          </cell>
          <cell r="BV119">
            <v>-9454.6893947079334</v>
          </cell>
          <cell r="BW119">
            <v>11466.747816002789</v>
          </cell>
          <cell r="BX119">
            <v>-9892.0400593850136</v>
          </cell>
          <cell r="BY119">
            <v>6860.2483439934294</v>
          </cell>
          <cell r="BZ119">
            <v>19742.688369746487</v>
          </cell>
          <cell r="CA119">
            <v>12155.478597229529</v>
          </cell>
          <cell r="CB119">
            <v>11736.259305453557</v>
          </cell>
          <cell r="CC119">
            <v>1652.1595277855304</v>
          </cell>
          <cell r="CD119">
            <v>6954.4676691127388</v>
          </cell>
          <cell r="CE119">
            <v>14487.700566363703</v>
          </cell>
          <cell r="CF119">
            <v>6572.8428446168473</v>
          </cell>
          <cell r="CG119">
            <v>2456.8739528199985</v>
          </cell>
          <cell r="CH119">
            <v>-9891.12720053249</v>
          </cell>
          <cell r="CI119">
            <v>11239.589573122867</v>
          </cell>
          <cell r="CJ119">
            <v>-10316.675523608472</v>
          </cell>
          <cell r="CK119">
            <v>6748.3889393440295</v>
          </cell>
          <cell r="CL119">
            <v>19576.206095292484</v>
          </cell>
          <cell r="CM119">
            <v>12086.361154277922</v>
          </cell>
          <cell r="CN119">
            <v>19414.438018530844</v>
          </cell>
          <cell r="CO119">
            <v>9325.7444329367208</v>
          </cell>
          <cell r="CP119">
            <v>14632.747945449933</v>
          </cell>
          <cell r="CQ119">
            <v>22636.707601618149</v>
          </cell>
          <cell r="CR119">
            <v>15120.896753847992</v>
          </cell>
          <cell r="CS119">
            <v>10927.705007992714</v>
          </cell>
          <cell r="CT119">
            <v>-2598.0004028809053</v>
          </cell>
          <cell r="CU119">
            <v>19027.451121656741</v>
          </cell>
          <cell r="CV119">
            <v>-3027.6999484396292</v>
          </cell>
          <cell r="CW119">
            <v>14486.071389218363</v>
          </cell>
          <cell r="CX119">
            <v>27551.717586157116</v>
          </cell>
          <cell r="CY119">
            <v>19923.387231691435</v>
          </cell>
          <cell r="CZ119">
            <v>19441.808229501952</v>
          </cell>
          <cell r="DA119">
            <v>9149.6014186829889</v>
          </cell>
          <cell r="DB119">
            <v>14564.582402937129</v>
          </cell>
          <cell r="DC119">
            <v>22233.322572002216</v>
          </cell>
          <cell r="DD119">
            <v>15050.28945343176</v>
          </cell>
          <cell r="DE119">
            <v>10778.225834443074</v>
          </cell>
          <cell r="DF119">
            <v>-3126.4164147613847</v>
          </cell>
          <cell r="DG119">
            <v>19005.571025971629</v>
          </cell>
          <cell r="DH119">
            <v>-3560.4824714097049</v>
          </cell>
          <cell r="DI119">
            <v>14414.203032354249</v>
          </cell>
          <cell r="DJ119">
            <v>27721.875011573349</v>
          </cell>
          <cell r="DK119">
            <v>19953.786889711071</v>
          </cell>
          <cell r="DL119">
            <v>19461.577767038965</v>
          </cell>
          <cell r="DM119">
            <v>8961.2500520108442</v>
          </cell>
          <cell r="DN119">
            <v>14486.935495721475</v>
          </cell>
          <cell r="DO119">
            <v>22304.537347958823</v>
          </cell>
          <cell r="DP119">
            <v>14968.328777391733</v>
          </cell>
          <cell r="DQ119">
            <v>10615.752101234553</v>
          </cell>
          <cell r="DR119">
            <v>642.8866633689322</v>
          </cell>
          <cell r="DS119">
            <v>23293.745293908571</v>
          </cell>
          <cell r="DT119">
            <v>204.48430996911338</v>
          </cell>
          <cell r="DU119">
            <v>18652.595950590308</v>
          </cell>
          <cell r="DV119">
            <v>32206.560775872647</v>
          </cell>
          <cell r="DW119">
            <v>24297.708466081323</v>
          </cell>
          <cell r="DX119">
            <v>23794.09425364004</v>
          </cell>
          <cell r="DY119">
            <v>13081.939333585309</v>
          </cell>
          <cell r="DZ119">
            <v>18720.075539341036</v>
          </cell>
          <cell r="EA119">
            <v>26690.360127355387</v>
          </cell>
          <cell r="EB119">
            <v>19195.554036515074</v>
          </cell>
          <cell r="EC119">
            <v>14761.438794965616</v>
          </cell>
          <cell r="ED119">
            <v>150.91678629245143</v>
          </cell>
          <cell r="EE119">
            <v>23333.113741456138</v>
          </cell>
          <cell r="EF119">
            <v>-291.77404918819957</v>
          </cell>
          <cell r="EG119">
            <v>18642.661317873397</v>
          </cell>
          <cell r="EH119">
            <v>32447.232815185263</v>
          </cell>
          <cell r="EI119">
            <v>24396.565948860567</v>
          </cell>
          <cell r="EJ119">
            <v>23881.266504664236</v>
          </cell>
          <cell r="EK119">
            <v>12953.033544137754</v>
          </cell>
          <cell r="EL119">
            <v>18705.909594055258</v>
          </cell>
          <cell r="EM119">
            <v>26831.298970102544</v>
          </cell>
          <cell r="EN119">
            <v>19173.528246225243</v>
          </cell>
          <cell r="EO119">
            <v>14656.190515496943</v>
          </cell>
          <cell r="EP119">
            <v>-365.08472322270245</v>
          </cell>
          <cell r="EQ119">
            <v>23361.643271952271</v>
          </cell>
          <cell r="ER119">
            <v>-812.04050770619506</v>
          </cell>
          <cell r="ES119">
            <v>21370.230612265332</v>
          </cell>
          <cell r="ET119">
            <v>35430.025379400315</v>
          </cell>
          <cell r="EU119">
            <v>27236.074906776026</v>
          </cell>
          <cell r="EV119">
            <v>26708.804544461345</v>
          </cell>
          <cell r="EW119">
            <v>15560.513849273695</v>
          </cell>
          <cell r="EX119">
            <v>21430.082263048869</v>
          </cell>
          <cell r="EY119">
            <v>29713.558508597125</v>
          </cell>
          <cell r="EZ119">
            <v>21888.287717052161</v>
          </cell>
          <cell r="FA119">
            <v>17286.225472503145</v>
          </cell>
          <cell r="FB119">
            <v>1842.2263865088898</v>
          </cell>
          <cell r="FC119">
            <v>26126.995584820965</v>
          </cell>
          <cell r="FD119">
            <v>1391.2702848030094</v>
          </cell>
          <cell r="FE119">
            <v>21393.447065286047</v>
          </cell>
          <cell r="FF119">
            <v>35712.704009316905</v>
          </cell>
          <cell r="FG119">
            <v>27374.622457984566</v>
          </cell>
          <cell r="FH119">
            <v>26835.114954268931</v>
          </cell>
          <cell r="FI119">
            <v>15461.804279300704</v>
          </cell>
          <cell r="FJ119">
            <v>21451.318131182976</v>
          </cell>
          <cell r="FK119">
            <v>29895.470844810196</v>
          </cell>
          <cell r="FL119">
            <v>21897.482425979462</v>
          </cell>
          <cell r="FM119">
            <v>17209.152724433705</v>
          </cell>
          <cell r="FN119">
            <v>1330.7125480426184</v>
          </cell>
          <cell r="FO119">
            <v>26187.00519527468</v>
          </cell>
          <cell r="FP119">
            <v>875.62071668347926</v>
          </cell>
          <cell r="FQ119">
            <v>21405.871250696531</v>
          </cell>
          <cell r="FR119">
            <v>35989.150230543288</v>
          </cell>
          <cell r="FS119">
            <v>27506.068496920328</v>
          </cell>
          <cell r="FT119">
            <v>28805.839405681385</v>
          </cell>
          <cell r="FU119">
            <v>17203.014050395264</v>
          </cell>
          <cell r="FV119">
            <v>23314.468535396089</v>
          </cell>
          <cell r="FW119">
            <v>31922.862245263961</v>
          </cell>
        </row>
        <row r="120">
          <cell r="B120" t="str">
            <v>Co 111</v>
          </cell>
          <cell r="BH120">
            <v>6647.41</v>
          </cell>
          <cell r="BI120">
            <v>9512.2800000000007</v>
          </cell>
          <cell r="BJ120">
            <v>7131.9</v>
          </cell>
          <cell r="BK120">
            <v>8544.3799999999992</v>
          </cell>
          <cell r="BL120">
            <v>11333.17</v>
          </cell>
          <cell r="BM120">
            <v>1525.14</v>
          </cell>
          <cell r="BN120">
            <v>6679.08</v>
          </cell>
          <cell r="BO120">
            <v>12003.442645370946</v>
          </cell>
          <cell r="BP120">
            <v>8900.0894951959963</v>
          </cell>
          <cell r="BQ120">
            <v>7349.2340002257506</v>
          </cell>
          <cell r="BR120">
            <v>8763.0476602977997</v>
          </cell>
          <cell r="BS120">
            <v>6002.2491022137947</v>
          </cell>
          <cell r="BT120">
            <v>24554.981872244742</v>
          </cell>
          <cell r="BU120">
            <v>27504.371198983332</v>
          </cell>
          <cell r="BV120">
            <v>25027.36744570743</v>
          </cell>
          <cell r="BW120">
            <v>26475.645339036699</v>
          </cell>
          <cell r="BX120">
            <v>29330.294961938802</v>
          </cell>
          <cell r="BY120">
            <v>19234.320385094026</v>
          </cell>
          <cell r="BZ120">
            <v>24551.246890354065</v>
          </cell>
          <cell r="CA120">
            <v>31588.074606987753</v>
          </cell>
          <cell r="CB120">
            <v>28447.115225540958</v>
          </cell>
          <cell r="CC120">
            <v>25274.759997760793</v>
          </cell>
          <cell r="CD120">
            <v>26651.559282951297</v>
          </cell>
          <cell r="CE120">
            <v>25674.813743967963</v>
          </cell>
          <cell r="CF120">
            <v>24293.246004231922</v>
          </cell>
          <cell r="CG120">
            <v>27329.71552353659</v>
          </cell>
          <cell r="CH120">
            <v>24753.486642747041</v>
          </cell>
          <cell r="CI120">
            <v>26238.667139990015</v>
          </cell>
          <cell r="CJ120">
            <v>29160.933303193015</v>
          </cell>
          <cell r="CK120">
            <v>18768.911704838149</v>
          </cell>
          <cell r="CL120">
            <v>24253.498188503963</v>
          </cell>
          <cell r="CM120">
            <v>31375.278459935609</v>
          </cell>
          <cell r="CN120">
            <v>28187.705505350023</v>
          </cell>
          <cell r="CO120">
            <v>25021.368329593701</v>
          </cell>
          <cell r="CP120">
            <v>26359.802859724368</v>
          </cell>
          <cell r="CQ120">
            <v>25544.34006926835</v>
          </cell>
          <cell r="CR120">
            <v>24686.026445454128</v>
          </cell>
          <cell r="CS120">
            <v>27812.885056602929</v>
          </cell>
          <cell r="CT120">
            <v>25151.31144944486</v>
          </cell>
          <cell r="CU120">
            <v>26678.629290726793</v>
          </cell>
          <cell r="CV120">
            <v>29682.889143150664</v>
          </cell>
          <cell r="CW120">
            <v>20647.964828676424</v>
          </cell>
          <cell r="CX120">
            <v>26299.900721587052</v>
          </cell>
          <cell r="CY120">
            <v>31922.935143427614</v>
          </cell>
          <cell r="CZ120">
            <v>28655.110492870284</v>
          </cell>
          <cell r="DA120">
            <v>27094.691526150364</v>
          </cell>
          <cell r="DB120">
            <v>28446.226247108949</v>
          </cell>
          <cell r="DC120">
            <v>25896.730008881776</v>
          </cell>
          <cell r="DD120">
            <v>26750.702554134805</v>
          </cell>
          <cell r="DE120">
            <v>29970.904483156311</v>
          </cell>
          <cell r="DF120">
            <v>27221.005900440501</v>
          </cell>
          <cell r="DG120">
            <v>28791.932059478182</v>
          </cell>
          <cell r="DH120">
            <v>31880.275552258412</v>
          </cell>
          <cell r="DI120">
            <v>20909.874000040771</v>
          </cell>
          <cell r="DJ120">
            <v>26734.235981782324</v>
          </cell>
          <cell r="DK120">
            <v>32479.498668035856</v>
          </cell>
          <cell r="DL120">
            <v>29129.859078928159</v>
          </cell>
          <cell r="DM120">
            <v>27557.016939998113</v>
          </cell>
          <cell r="DN120">
            <v>28922.04284665954</v>
          </cell>
          <cell r="DO120">
            <v>26334.180326775724</v>
          </cell>
          <cell r="DP120">
            <v>27203.964135644237</v>
          </cell>
          <cell r="DQ120">
            <v>30520.301726047728</v>
          </cell>
          <cell r="DR120">
            <v>27679.25959856503</v>
          </cell>
          <cell r="DS120">
            <v>29295.055069670903</v>
          </cell>
          <cell r="DT120">
            <v>32469.885442613864</v>
          </cell>
          <cell r="DU120">
            <v>21172.649946799011</v>
          </cell>
          <cell r="DV120">
            <v>27174.668744874583</v>
          </cell>
          <cell r="DW120">
            <v>33045.081811852098</v>
          </cell>
          <cell r="DX120">
            <v>29611.494622686347</v>
          </cell>
          <cell r="DY120">
            <v>28026.545910956957</v>
          </cell>
          <cell r="DZ120">
            <v>29404.922395626185</v>
          </cell>
          <cell r="EA120">
            <v>26778.305346252248</v>
          </cell>
          <cell r="EB120">
            <v>27664.000828539483</v>
          </cell>
          <cell r="EC120">
            <v>31079.344707909593</v>
          </cell>
          <cell r="ED120">
            <v>28144.253439630647</v>
          </cell>
          <cell r="EE120">
            <v>29806.221855351512</v>
          </cell>
          <cell r="EF120">
            <v>33070.00847644468</v>
          </cell>
          <cell r="EG120">
            <v>21436.181721303456</v>
          </cell>
          <cell r="EH120">
            <v>27621.242655441885</v>
          </cell>
          <cell r="EI120">
            <v>33619.794119994178</v>
          </cell>
          <cell r="EJ120">
            <v>30100.070097277086</v>
          </cell>
          <cell r="EK120">
            <v>28503.360696181062</v>
          </cell>
          <cell r="EL120">
            <v>29895.384595800082</v>
          </cell>
          <cell r="EM120">
            <v>27229.173526857765</v>
          </cell>
          <cell r="EN120">
            <v>28130.87514148809</v>
          </cell>
          <cell r="EO120">
            <v>31648.188157750687</v>
          </cell>
          <cell r="EP120">
            <v>28616.048728476504</v>
          </cell>
          <cell r="EQ120">
            <v>30325.736107437991</v>
          </cell>
          <cell r="ER120">
            <v>33680.810837701676</v>
          </cell>
          <cell r="ES120">
            <v>21700.341834157673</v>
          </cell>
          <cell r="ET120">
            <v>28073.997104337734</v>
          </cell>
          <cell r="EU120">
            <v>34203.753239372891</v>
          </cell>
          <cell r="EV120">
            <v>30596.085400226853</v>
          </cell>
          <cell r="EW120">
            <v>28987.530650452936</v>
          </cell>
          <cell r="EX120">
            <v>30392.575079424507</v>
          </cell>
          <cell r="EY120">
            <v>27686.855770618338</v>
          </cell>
          <cell r="EZ120">
            <v>28604.650976634934</v>
          </cell>
          <cell r="FA120">
            <v>32227.186862146336</v>
          </cell>
          <cell r="FB120">
            <v>29094.704015140811</v>
          </cell>
          <cell r="FC120">
            <v>30853.270413858379</v>
          </cell>
          <cell r="FD120">
            <v>34302.672989269937</v>
          </cell>
          <cell r="FE120">
            <v>21965.009237615865</v>
          </cell>
          <cell r="FF120">
            <v>28533.177510164525</v>
          </cell>
          <cell r="FG120">
            <v>34797.069870858955</v>
          </cell>
          <cell r="FH120">
            <v>31098.700023257436</v>
          </cell>
          <cell r="FI120">
            <v>29479.563300243291</v>
          </cell>
          <cell r="FJ120">
            <v>30897.011918958153</v>
          </cell>
          <cell r="FK120">
            <v>28151.831499497071</v>
          </cell>
          <cell r="FL120">
            <v>29085.393410068173</v>
          </cell>
          <cell r="FM120">
            <v>32816.078562432187</v>
          </cell>
          <cell r="FN120">
            <v>29580.472375597645</v>
          </cell>
          <cell r="FO120">
            <v>31389.143536251686</v>
          </cell>
          <cell r="FP120">
            <v>34935.354190832149</v>
          </cell>
          <cell r="FQ120">
            <v>22230.236020725497</v>
          </cell>
          <cell r="FR120">
            <v>28998.406173080526</v>
          </cell>
          <cell r="FS120">
            <v>35400.271620936786</v>
          </cell>
          <cell r="FT120">
            <v>31608.405602079762</v>
          </cell>
          <cell r="FU120">
            <v>29978.672022353003</v>
          </cell>
          <cell r="FV120">
            <v>31409.175275015808</v>
          </cell>
          <cell r="FW120">
            <v>28623.316463288109</v>
          </cell>
        </row>
        <row r="121">
          <cell r="B121" t="str">
            <v>Co 112</v>
          </cell>
          <cell r="BH121">
            <v>2766.45</v>
          </cell>
          <cell r="BI121">
            <v>1098.48</v>
          </cell>
          <cell r="BJ121">
            <v>6377.24</v>
          </cell>
          <cell r="BK121">
            <v>941.15</v>
          </cell>
          <cell r="BL121">
            <v>4928.95</v>
          </cell>
          <cell r="BM121">
            <v>2938.25</v>
          </cell>
          <cell r="BN121">
            <v>4361.37</v>
          </cell>
          <cell r="BO121">
            <v>1608.0182802723489</v>
          </cell>
          <cell r="BP121">
            <v>3.7992506625382703</v>
          </cell>
          <cell r="BQ121">
            <v>1477.1092203912053</v>
          </cell>
          <cell r="BR121">
            <v>2808.6743107414254</v>
          </cell>
          <cell r="BS121">
            <v>1675.1863948070845</v>
          </cell>
          <cell r="BT121">
            <v>2816.7587726416014</v>
          </cell>
          <cell r="BU121">
            <v>1061.3612419035153</v>
          </cell>
          <cell r="BV121">
            <v>11371.552380398702</v>
          </cell>
          <cell r="BW121">
            <v>5728.1861907291359</v>
          </cell>
          <cell r="BX121">
            <v>9887.6527682078777</v>
          </cell>
          <cell r="BY121">
            <v>6104.4153490067338</v>
          </cell>
          <cell r="BZ121">
            <v>7651.1382615362581</v>
          </cell>
          <cell r="CA121">
            <v>6848.6793156802942</v>
          </cell>
          <cell r="CB121">
            <v>5293.2998385835308</v>
          </cell>
          <cell r="CC121">
            <v>4610.4301249984019</v>
          </cell>
          <cell r="CD121">
            <v>5994.8683464294145</v>
          </cell>
          <cell r="CE121">
            <v>4793.3705857593468</v>
          </cell>
          <cell r="CF121">
            <v>6020.7074814130319</v>
          </cell>
          <cell r="CG121">
            <v>4175.2953545337195</v>
          </cell>
          <cell r="CH121">
            <v>9856.9068159135277</v>
          </cell>
          <cell r="CI121">
            <v>4000.3258168978336</v>
          </cell>
          <cell r="CJ121">
            <v>8336.6435581048754</v>
          </cell>
          <cell r="CK121">
            <v>6040.4608875139111</v>
          </cell>
          <cell r="CL121">
            <v>7714.5293351538076</v>
          </cell>
          <cell r="CM121">
            <v>6790.855434316476</v>
          </cell>
          <cell r="CN121">
            <v>5284.9117412491178</v>
          </cell>
          <cell r="CO121">
            <v>4511.3882373947981</v>
          </cell>
          <cell r="CP121">
            <v>5950.3233428554313</v>
          </cell>
          <cell r="CQ121">
            <v>4678.7374953564222</v>
          </cell>
          <cell r="CR121">
            <v>6137.1001027578341</v>
          </cell>
          <cell r="CS121">
            <v>4223.8755316836377</v>
          </cell>
          <cell r="CT121">
            <v>10089.304393184262</v>
          </cell>
          <cell r="CU121">
            <v>4042.0569197222053</v>
          </cell>
          <cell r="CV121">
            <v>8525.8217799477534</v>
          </cell>
          <cell r="CW121">
            <v>6138.7170017141807</v>
          </cell>
          <cell r="CX121">
            <v>7890.2249298147508</v>
          </cell>
          <cell r="CY121">
            <v>6906.0579797365772</v>
          </cell>
          <cell r="CZ121">
            <v>5386.9706165193465</v>
          </cell>
          <cell r="DA121">
            <v>4566.8539476360156</v>
          </cell>
          <cell r="DB121">
            <v>6053.2802486307228</v>
          </cell>
          <cell r="DC121">
            <v>6386.119619811856</v>
          </cell>
          <cell r="DD121">
            <v>7922.38187071639</v>
          </cell>
          <cell r="DE121">
            <v>5939.0614396127321</v>
          </cell>
          <cell r="DF121">
            <v>11994.089329158269</v>
          </cell>
          <cell r="DG121">
            <v>5750.4117617019183</v>
          </cell>
          <cell r="DH121">
            <v>10386.393519231071</v>
          </cell>
          <cell r="DI121">
            <v>7905.1977682863544</v>
          </cell>
          <cell r="DJ121">
            <v>9736.5312536876518</v>
          </cell>
          <cell r="DK121">
            <v>7022.4963337407953</v>
          </cell>
          <cell r="DL121">
            <v>5490.5128547076984</v>
          </cell>
          <cell r="DM121">
            <v>6289.0856733791343</v>
          </cell>
          <cell r="DN121">
            <v>7824.514945814235</v>
          </cell>
          <cell r="DO121">
            <v>6485.9210998330473</v>
          </cell>
          <cell r="DP121">
            <v>8093.2606992655155</v>
          </cell>
          <cell r="DQ121">
            <v>6037.4877164001846</v>
          </cell>
          <cell r="DR121">
            <v>12288.07533804225</v>
          </cell>
          <cell r="DS121">
            <v>5841.7741711553799</v>
          </cell>
          <cell r="DT121">
            <v>10634.893528519176</v>
          </cell>
          <cell r="DU121">
            <v>8056.3339932409144</v>
          </cell>
          <cell r="DV121">
            <v>9970.6799096131981</v>
          </cell>
          <cell r="DW121">
            <v>7141.167148246519</v>
          </cell>
          <cell r="DX121">
            <v>5596.5526257430283</v>
          </cell>
          <cell r="DY121">
            <v>6394.2551611383069</v>
          </cell>
          <cell r="DZ121">
            <v>7980.2463481621498</v>
          </cell>
          <cell r="EA121">
            <v>6586.9132482911882</v>
          </cell>
          <cell r="EB121">
            <v>8267.9454324315811</v>
          </cell>
          <cell r="EC121">
            <v>6137.2867908516755</v>
          </cell>
          <cell r="ED121">
            <v>12589.579237178092</v>
          </cell>
          <cell r="EE121">
            <v>5934.2698337304373</v>
          </cell>
          <cell r="EF121">
            <v>10889.601773589304</v>
          </cell>
          <cell r="EG121">
            <v>8210.2991630270662</v>
          </cell>
          <cell r="EH121">
            <v>10210.708997791786</v>
          </cell>
          <cell r="EI121">
            <v>7261.5892650396918</v>
          </cell>
          <cell r="EJ121">
            <v>5704.6311664963896</v>
          </cell>
          <cell r="EK121">
            <v>6501.4463242632019</v>
          </cell>
          <cell r="EL121">
            <v>8139.6046084722457</v>
          </cell>
          <cell r="EM121">
            <v>6688.6449385396172</v>
          </cell>
          <cell r="EN121">
            <v>8446.3119680796244</v>
          </cell>
          <cell r="EO121">
            <v>6238.4687399727136</v>
          </cell>
          <cell r="EP121">
            <v>12898.800685361774</v>
          </cell>
          <cell r="EQ121">
            <v>6027.9000392917442</v>
          </cell>
          <cell r="ER121">
            <v>11150.679130519795</v>
          </cell>
          <cell r="ES121">
            <v>8367.1433846428681</v>
          </cell>
          <cell r="ET121">
            <v>10456.771892141081</v>
          </cell>
          <cell r="EU121">
            <v>7383.7796410452211</v>
          </cell>
          <cell r="EV121">
            <v>5814.7873947830776</v>
          </cell>
          <cell r="EW121">
            <v>6610.1912861386863</v>
          </cell>
          <cell r="EX121">
            <v>8302.174084686485</v>
          </cell>
          <cell r="EY121">
            <v>6792.0304042568132</v>
          </cell>
          <cell r="EZ121">
            <v>8628.8794049113803</v>
          </cell>
          <cell r="FA121">
            <v>6340.8374056974908</v>
          </cell>
          <cell r="FB121">
            <v>13215.740011943251</v>
          </cell>
          <cell r="FC121">
            <v>6122.6660737215789</v>
          </cell>
          <cell r="FD121">
            <v>11418.29181932457</v>
          </cell>
          <cell r="FE121">
            <v>8526.9191429111906</v>
          </cell>
          <cell r="FF121">
            <v>10709.026705936034</v>
          </cell>
          <cell r="FG121">
            <v>7507.7541277051987</v>
          </cell>
          <cell r="FH121">
            <v>5927.0605827173877</v>
          </cell>
          <cell r="FI121">
            <v>6720.5037052318239</v>
          </cell>
          <cell r="FJ121">
            <v>8468.0186782718592</v>
          </cell>
          <cell r="FK121">
            <v>6896.6020479645649</v>
          </cell>
          <cell r="FL121">
            <v>8815.5221365405596</v>
          </cell>
          <cell r="FM121">
            <v>6444.8175325645707</v>
          </cell>
          <cell r="FN121">
            <v>13541.022301358906</v>
          </cell>
          <cell r="FO121">
            <v>6218.3707390870632</v>
          </cell>
          <cell r="FP121">
            <v>11692.609687475308</v>
          </cell>
          <cell r="FQ121">
            <v>8689.6776770618399</v>
          </cell>
          <cell r="FR121">
            <v>10967.634871729195</v>
          </cell>
          <cell r="FS121">
            <v>7633.528195598723</v>
          </cell>
          <cell r="FT121">
            <v>6041.4888201142076</v>
          </cell>
          <cell r="FU121">
            <v>6832.397134211652</v>
          </cell>
          <cell r="FV121">
            <v>8637.2052633959065</v>
          </cell>
          <cell r="FW121">
            <v>7002.3588456690977</v>
          </cell>
        </row>
        <row r="122">
          <cell r="B122" t="str">
            <v>Co 113</v>
          </cell>
          <cell r="BH122">
            <v>3994.16</v>
          </cell>
          <cell r="BI122">
            <v>3019.8</v>
          </cell>
          <cell r="BJ122">
            <v>3304.44</v>
          </cell>
          <cell r="BK122">
            <v>7852.99</v>
          </cell>
          <cell r="BL122">
            <v>7904.47</v>
          </cell>
          <cell r="BM122">
            <v>-3367.83</v>
          </cell>
          <cell r="BN122">
            <v>5141.1000000000004</v>
          </cell>
          <cell r="BO122">
            <v>3135.6332605977532</v>
          </cell>
          <cell r="BP122">
            <v>2509.2326196715876</v>
          </cell>
          <cell r="BQ122">
            <v>1931.1478196558564</v>
          </cell>
          <cell r="BR122">
            <v>2636.2792810433348</v>
          </cell>
          <cell r="BS122">
            <v>2647.9222776818497</v>
          </cell>
          <cell r="BT122">
            <v>3970.2223836245203</v>
          </cell>
          <cell r="BU122">
            <v>2932.2835588797079</v>
          </cell>
          <cell r="BV122">
            <v>8965.7686291482714</v>
          </cell>
          <cell r="BW122">
            <v>13502.887155882319</v>
          </cell>
          <cell r="BX122">
            <v>13565.585420884521</v>
          </cell>
          <cell r="BY122">
            <v>2087.4824875052454</v>
          </cell>
          <cell r="BZ122">
            <v>10859.222574444757</v>
          </cell>
          <cell r="CA122">
            <v>8716.6768904014752</v>
          </cell>
          <cell r="CB122">
            <v>8100.3020679176543</v>
          </cell>
          <cell r="CC122">
            <v>7522.766188325345</v>
          </cell>
          <cell r="CD122">
            <v>8227.0769063690132</v>
          </cell>
          <cell r="CE122">
            <v>6611.4868960752119</v>
          </cell>
          <cell r="CF122">
            <v>7876.6719175257813</v>
          </cell>
          <cell r="CG122">
            <v>6773.1539281352771</v>
          </cell>
          <cell r="CH122">
            <v>7224.1168520486472</v>
          </cell>
          <cell r="CI122">
            <v>11749.638016013365</v>
          </cell>
          <cell r="CJ122">
            <v>11823.79805305136</v>
          </cell>
          <cell r="CK122">
            <v>133.89281900731658</v>
          </cell>
          <cell r="CL122">
            <v>9176.4999128127292</v>
          </cell>
          <cell r="CM122">
            <v>6890.199417940411</v>
          </cell>
          <cell r="CN122">
            <v>6279.7895681285718</v>
          </cell>
          <cell r="CO122">
            <v>5703.0195889600736</v>
          </cell>
          <cell r="CP122">
            <v>6406.3857377838212</v>
          </cell>
          <cell r="CQ122">
            <v>6447.5280805987732</v>
          </cell>
          <cell r="CR122">
            <v>7983.362968845835</v>
          </cell>
          <cell r="CS122">
            <v>6835.2550947674536</v>
          </cell>
          <cell r="CT122">
            <v>7324.2471615420709</v>
          </cell>
          <cell r="CU122">
            <v>11936.302797846933</v>
          </cell>
          <cell r="CV122">
            <v>12015.878442352267</v>
          </cell>
          <cell r="CW122">
            <v>19.461895528338573</v>
          </cell>
          <cell r="CX122">
            <v>9335.9241708847076</v>
          </cell>
          <cell r="CY122">
            <v>6952.3637561624701</v>
          </cell>
          <cell r="CZ122">
            <v>6331.8056587147876</v>
          </cell>
          <cell r="DA122">
            <v>5743.7728280635074</v>
          </cell>
          <cell r="DB122">
            <v>6460.8724024756493</v>
          </cell>
          <cell r="DC122">
            <v>6452.3634757970103</v>
          </cell>
          <cell r="DD122">
            <v>8090.7655931696772</v>
          </cell>
          <cell r="DE122">
            <v>6896.5009475855959</v>
          </cell>
          <cell r="DF122">
            <v>7425.1515800519755</v>
          </cell>
          <cell r="DG122">
            <v>12125.352729891625</v>
          </cell>
          <cell r="DH122">
            <v>12210.570227504249</v>
          </cell>
          <cell r="DI122">
            <v>1565.9981767737318</v>
          </cell>
          <cell r="DJ122">
            <v>11164.582793421243</v>
          </cell>
          <cell r="DK122">
            <v>8680.3865739336179</v>
          </cell>
          <cell r="DL122">
            <v>8049.5388548611245</v>
          </cell>
          <cell r="DM122">
            <v>7450.0251156369286</v>
          </cell>
          <cell r="DN122">
            <v>8181.1270952796349</v>
          </cell>
          <cell r="DO122">
            <v>8169.5795885054722</v>
          </cell>
          <cell r="DP122">
            <v>9865.5161832441463</v>
          </cell>
          <cell r="DQ122">
            <v>8623.4772958805588</v>
          </cell>
          <cell r="DR122">
            <v>9193.4760087161903</v>
          </cell>
          <cell r="DS122">
            <v>13983.460898698615</v>
          </cell>
          <cell r="DT122">
            <v>14074.555843962415</v>
          </cell>
          <cell r="DU122">
            <v>1489.9489866037657</v>
          </cell>
          <cell r="DV122">
            <v>11379.393599302699</v>
          </cell>
          <cell r="DW122">
            <v>8790.8538788741007</v>
          </cell>
          <cell r="DX122">
            <v>8149.5728120469084</v>
          </cell>
          <cell r="DY122">
            <v>7538.8234726036717</v>
          </cell>
          <cell r="DZ122">
            <v>8283.7301201519113</v>
          </cell>
          <cell r="EA122">
            <v>8268.996492966904</v>
          </cell>
          <cell r="EB122">
            <v>10024.468146180103</v>
          </cell>
          <cell r="EC122">
            <v>8732.7633044112445</v>
          </cell>
          <cell r="ED122">
            <v>9345.8608541569502</v>
          </cell>
          <cell r="EE122">
            <v>14227.516435499831</v>
          </cell>
          <cell r="EF122">
            <v>14324.514397643508</v>
          </cell>
          <cell r="EG122">
            <v>1409.258577242761</v>
          </cell>
          <cell r="EH122">
            <v>11598.10678830834</v>
          </cell>
          <cell r="EI122">
            <v>8901.8460642611644</v>
          </cell>
          <cell r="EJ122">
            <v>8249.9874927390083</v>
          </cell>
          <cell r="EK122">
            <v>7627.3007043177677</v>
          </cell>
          <cell r="EL122">
            <v>8386.7661693139707</v>
          </cell>
          <cell r="EM122">
            <v>8369.142651332244</v>
          </cell>
          <cell r="EN122">
            <v>10185.311035308452</v>
          </cell>
          <cell r="EO122">
            <v>8842.4392506221902</v>
          </cell>
          <cell r="EP122">
            <v>9500.6580297847358</v>
          </cell>
          <cell r="EQ122">
            <v>14475.248044575932</v>
          </cell>
          <cell r="ER122">
            <v>14578.622493375282</v>
          </cell>
          <cell r="ES122">
            <v>1323.9448080290167</v>
          </cell>
          <cell r="ET122">
            <v>11821.025515224408</v>
          </cell>
          <cell r="EU122">
            <v>9013.3228906024851</v>
          </cell>
          <cell r="EV122">
            <v>8351.1830178442542</v>
          </cell>
          <cell r="EW122">
            <v>7715.8838818384311</v>
          </cell>
          <cell r="EX122">
            <v>8490.1923175981592</v>
          </cell>
          <cell r="EY122">
            <v>8469.0571612874355</v>
          </cell>
          <cell r="EZ122">
            <v>10348.278319480683</v>
          </cell>
          <cell r="FA122">
            <v>8952.6609750176613</v>
          </cell>
          <cell r="FB122">
            <v>9657.4572970147783</v>
          </cell>
          <cell r="FC122">
            <v>14726.925955970597</v>
          </cell>
          <cell r="FD122">
            <v>14837.142758816106</v>
          </cell>
          <cell r="FE122">
            <v>1233.3935470993019</v>
          </cell>
          <cell r="FF122">
            <v>12048.229605933229</v>
          </cell>
          <cell r="FG122">
            <v>9125.667186495888</v>
          </cell>
          <cell r="FH122">
            <v>8452.219243426327</v>
          </cell>
          <cell r="FI122">
            <v>7804.951305866497</v>
          </cell>
          <cell r="FJ122">
            <v>8594.3846709860154</v>
          </cell>
          <cell r="FK122">
            <v>8569.1458504501188</v>
          </cell>
          <cell r="FL122">
            <v>10513.579282554232</v>
          </cell>
          <cell r="FM122">
            <v>9062.9620305664448</v>
          </cell>
          <cell r="FN122">
            <v>9816.4900637313694</v>
          </cell>
          <cell r="FO122">
            <v>14982.798257997949</v>
          </cell>
          <cell r="FP122">
            <v>15099.717532072706</v>
          </cell>
          <cell r="FQ122">
            <v>1137.6127607967064</v>
          </cell>
          <cell r="FR122">
            <v>12279.992509959055</v>
          </cell>
          <cell r="FS122">
            <v>9237.9574039561303</v>
          </cell>
          <cell r="FT122">
            <v>8553.9101519879478</v>
          </cell>
          <cell r="FU122">
            <v>7893.5844723986365</v>
          </cell>
          <cell r="FV122">
            <v>8698.4332345977637</v>
          </cell>
          <cell r="FW122">
            <v>8669.7767396550007</v>
          </cell>
        </row>
        <row r="123">
          <cell r="B123" t="str">
            <v>Co 114</v>
          </cell>
          <cell r="BH123">
            <v>3195.1</v>
          </cell>
          <cell r="BI123">
            <v>427.25</v>
          </cell>
          <cell r="BJ123">
            <v>712.09999999999945</v>
          </cell>
          <cell r="BK123">
            <v>5415.88</v>
          </cell>
          <cell r="BL123">
            <v>-591.13</v>
          </cell>
          <cell r="BM123">
            <v>4673.6499999999996</v>
          </cell>
          <cell r="BN123">
            <v>3282.91</v>
          </cell>
          <cell r="BO123">
            <v>5046.3441396144672</v>
          </cell>
          <cell r="BP123">
            <v>1393.2857537144546</v>
          </cell>
          <cell r="BQ123">
            <v>-2865.5047864622393</v>
          </cell>
          <cell r="BR123">
            <v>-2112.1906701376047</v>
          </cell>
          <cell r="BS123">
            <v>-2460.3040272343424</v>
          </cell>
          <cell r="BT123">
            <v>3091.6199887688881</v>
          </cell>
          <cell r="BU123">
            <v>328.3792680056722</v>
          </cell>
          <cell r="BV123">
            <v>8882.4352763682909</v>
          </cell>
          <cell r="BW123">
            <v>13634.337135103957</v>
          </cell>
          <cell r="BX123">
            <v>7544.0304774551405</v>
          </cell>
          <cell r="BY123">
            <v>11221.340143047142</v>
          </cell>
          <cell r="BZ123">
            <v>9794.7480973236743</v>
          </cell>
          <cell r="CA123">
            <v>13204.271235284341</v>
          </cell>
          <cell r="CB123">
            <v>9555.2376576916395</v>
          </cell>
          <cell r="CC123">
            <v>3624.9683555799493</v>
          </cell>
          <cell r="CD123">
            <v>4379.3720306717196</v>
          </cell>
          <cell r="CE123">
            <v>4086.0943131508593</v>
          </cell>
          <cell r="CF123">
            <v>9470.9582220670491</v>
          </cell>
          <cell r="CG123">
            <v>6712.1983353360629</v>
          </cell>
          <cell r="CH123">
            <v>7036.5306394305526</v>
          </cell>
          <cell r="CI123">
            <v>11837.737446856521</v>
          </cell>
          <cell r="CJ123">
            <v>5662.1214591642874</v>
          </cell>
          <cell r="CK123">
            <v>11037.915319482927</v>
          </cell>
          <cell r="CL123">
            <v>9574.3740820766652</v>
          </cell>
          <cell r="CM123">
            <v>13002.376423655342</v>
          </cell>
          <cell r="CN123">
            <v>9350.7957497241805</v>
          </cell>
          <cell r="CO123">
            <v>3373.4992503641679</v>
          </cell>
          <cell r="CP123">
            <v>4128.225290953982</v>
          </cell>
          <cell r="CQ123">
            <v>3891.38121940358</v>
          </cell>
          <cell r="CR123">
            <v>9570.7507362098186</v>
          </cell>
          <cell r="CS123">
            <v>6758.686417493258</v>
          </cell>
          <cell r="CT123">
            <v>7096.1419156021102</v>
          </cell>
          <cell r="CU123">
            <v>12010.631992592389</v>
          </cell>
          <cell r="CV123">
            <v>5681.8920520979373</v>
          </cell>
          <cell r="CW123">
            <v>11193.035907931189</v>
          </cell>
          <cell r="CX123">
            <v>9687.3014053461156</v>
          </cell>
          <cell r="CY123">
            <v>13187.458773171973</v>
          </cell>
          <cell r="CZ123">
            <v>9461.4724231124364</v>
          </cell>
          <cell r="DA123">
            <v>3348.9934092827025</v>
          </cell>
          <cell r="DB123">
            <v>4119.1187323053509</v>
          </cell>
          <cell r="DC123">
            <v>5473.6858494764792</v>
          </cell>
          <cell r="DD123">
            <v>11336.909835618142</v>
          </cell>
          <cell r="DE123">
            <v>8470.2737853101335</v>
          </cell>
          <cell r="DF123">
            <v>8821.5684739374301</v>
          </cell>
          <cell r="DG123">
            <v>13851.869078691985</v>
          </cell>
          <cell r="DH123">
            <v>7366.3084276099826</v>
          </cell>
          <cell r="DI123">
            <v>13016.090998808428</v>
          </cell>
          <cell r="DJ123">
            <v>11467.185567691886</v>
          </cell>
          <cell r="DK123">
            <v>13374.279292949104</v>
          </cell>
          <cell r="DL123">
            <v>9572.8947993074071</v>
          </cell>
          <cell r="DM123">
            <v>4988.1903729261358</v>
          </cell>
          <cell r="DN123">
            <v>5774.0359942651003</v>
          </cell>
          <cell r="DO123">
            <v>5501.7155764416248</v>
          </cell>
          <cell r="DP123">
            <v>11485.76758069919</v>
          </cell>
          <cell r="DQ123">
            <v>8563.2964853516623</v>
          </cell>
          <cell r="DR123">
            <v>8929.1436556070621</v>
          </cell>
          <cell r="DS123">
            <v>14077.872122714176</v>
          </cell>
          <cell r="DT123">
            <v>7431.67041983135</v>
          </cell>
          <cell r="DU123">
            <v>13223.492279532098</v>
          </cell>
          <cell r="DV123">
            <v>11630.382934281864</v>
          </cell>
          <cell r="DW123">
            <v>13562.342089586033</v>
          </cell>
          <cell r="DX123">
            <v>9684.4918359349649</v>
          </cell>
          <cell r="DY123">
            <v>5007.1531655942163</v>
          </cell>
          <cell r="DZ123">
            <v>5809.506060377621</v>
          </cell>
          <cell r="EA123">
            <v>5528.6574726273211</v>
          </cell>
          <cell r="EB123">
            <v>11635.398731911342</v>
          </cell>
          <cell r="EC123">
            <v>8656.2596318214019</v>
          </cell>
          <cell r="ED123">
            <v>9036.9354506564305</v>
          </cell>
          <cell r="EE123">
            <v>14307.238272073671</v>
          </cell>
          <cell r="EF123">
            <v>7496.01228631704</v>
          </cell>
          <cell r="EG123">
            <v>13433.826541589664</v>
          </cell>
          <cell r="EH123">
            <v>11794.990908676016</v>
          </cell>
          <cell r="EI123">
            <v>13752.566011558558</v>
          </cell>
          <cell r="EJ123">
            <v>9796.200355992627</v>
          </cell>
          <cell r="EK123">
            <v>5024.8564424934311</v>
          </cell>
          <cell r="EL123">
            <v>5843.5640220328896</v>
          </cell>
          <cell r="EM123">
            <v>5553.9209923533117</v>
          </cell>
          <cell r="EN123">
            <v>11785.749257087969</v>
          </cell>
          <cell r="EO123">
            <v>8748.8642006778246</v>
          </cell>
          <cell r="EP123">
            <v>9144.8897169301199</v>
          </cell>
          <cell r="EQ123">
            <v>14539.753681650196</v>
          </cell>
          <cell r="ER123">
            <v>7559.2392133738194</v>
          </cell>
          <cell r="ES123">
            <v>13646.870029868969</v>
          </cell>
          <cell r="ET123">
            <v>11960.979436091835</v>
          </cell>
          <cell r="EU123">
            <v>13944.439857443609</v>
          </cell>
          <cell r="EV123">
            <v>9907.9599014409105</v>
          </cell>
          <cell r="EW123">
            <v>5040.7103916295664</v>
          </cell>
          <cell r="EX123">
            <v>5876.1148935044648</v>
          </cell>
          <cell r="EY123">
            <v>5577.8447424021324</v>
          </cell>
          <cell r="EZ123">
            <v>11936.763900551809</v>
          </cell>
          <cell r="FA123">
            <v>8841.2376590569584</v>
          </cell>
          <cell r="FB123">
            <v>9252.9479757475237</v>
          </cell>
          <cell r="FC123">
            <v>14775.641246693762</v>
          </cell>
          <cell r="FD123">
            <v>7621.2595323656442</v>
          </cell>
          <cell r="FE123">
            <v>13862.840050320257</v>
          </cell>
          <cell r="FF123">
            <v>12128.320402581028</v>
          </cell>
          <cell r="FG123">
            <v>14138.356448083894</v>
          </cell>
          <cell r="FH123">
            <v>10019.70448156867</v>
          </cell>
          <cell r="FI123">
            <v>5055.038486718573</v>
          </cell>
          <cell r="FJ123">
            <v>5907.0523435848363</v>
          </cell>
          <cell r="FK123">
            <v>5599.42272088356</v>
          </cell>
          <cell r="FL123">
            <v>12088.385947222683</v>
          </cell>
          <cell r="FM123">
            <v>8932.8847627810028</v>
          </cell>
          <cell r="FN123">
            <v>9361.0461180774728</v>
          </cell>
          <cell r="FO123">
            <v>15014.508004190488</v>
          </cell>
          <cell r="FP123">
            <v>7681.9716933616019</v>
          </cell>
          <cell r="FQ123">
            <v>14081.323007617677</v>
          </cell>
          <cell r="FR123">
            <v>12296.976763366609</v>
          </cell>
          <cell r="FS123">
            <v>14333.40380594634</v>
          </cell>
          <cell r="FT123">
            <v>10131.351636712527</v>
          </cell>
          <cell r="FU123">
            <v>5066.8661254947056</v>
          </cell>
          <cell r="FV123">
            <v>5936.2778346171526</v>
          </cell>
          <cell r="FW123">
            <v>5619.0060104682871</v>
          </cell>
        </row>
        <row r="124">
          <cell r="B124" t="str">
            <v>Co 117</v>
          </cell>
          <cell r="BH124">
            <v>5126.8599999999997</v>
          </cell>
          <cell r="BI124">
            <v>5088.1099999999997</v>
          </cell>
          <cell r="BJ124">
            <v>6150.49</v>
          </cell>
          <cell r="BK124">
            <v>-44.75</v>
          </cell>
          <cell r="BL124">
            <v>6979.29</v>
          </cell>
          <cell r="BM124">
            <v>1741.56</v>
          </cell>
          <cell r="BN124">
            <v>3233.71</v>
          </cell>
          <cell r="BO124">
            <v>7937.5851758245644</v>
          </cell>
          <cell r="BP124">
            <v>5606.7502741471772</v>
          </cell>
          <cell r="BQ124">
            <v>6962.4323867857929</v>
          </cell>
          <cell r="BR124">
            <v>6944.027748120764</v>
          </cell>
          <cell r="BS124">
            <v>6720.4139531499059</v>
          </cell>
          <cell r="BT124">
            <v>5095.3665283376331</v>
          </cell>
          <cell r="BU124">
            <v>5080.3172267904774</v>
          </cell>
          <cell r="BV124">
            <v>6168.7222459224449</v>
          </cell>
          <cell r="BW124">
            <v>624.45698827628803</v>
          </cell>
          <cell r="BX124">
            <v>7230.6438131635769</v>
          </cell>
          <cell r="BY124">
            <v>1576.0159232497945</v>
          </cell>
          <cell r="BZ124">
            <v>3072.0597584386533</v>
          </cell>
          <cell r="CA124">
            <v>7891.3395673929263</v>
          </cell>
          <cell r="CB124">
            <v>5535.0724082943416</v>
          </cell>
          <cell r="CC124">
            <v>7015.4626431232236</v>
          </cell>
          <cell r="CD124">
            <v>6883.8286675314521</v>
          </cell>
          <cell r="CE124">
            <v>6704.4743686157954</v>
          </cell>
          <cell r="CF124">
            <v>5040.9090372802657</v>
          </cell>
          <cell r="CG124">
            <v>5050.3269054006259</v>
          </cell>
          <cell r="CH124">
            <v>6134.6982010169168</v>
          </cell>
          <cell r="CI124">
            <v>458.04599675087047</v>
          </cell>
          <cell r="CJ124">
            <v>7193.7682270065307</v>
          </cell>
          <cell r="CK124">
            <v>1383.0818398431438</v>
          </cell>
          <cell r="CL124">
            <v>2883.3362767881654</v>
          </cell>
          <cell r="CM124">
            <v>7820.7808291762412</v>
          </cell>
          <cell r="CN124">
            <v>5436.9146671804465</v>
          </cell>
          <cell r="CO124">
            <v>7046.328715400693</v>
          </cell>
          <cell r="CP124">
            <v>6798.1278503289359</v>
          </cell>
          <cell r="CQ124">
            <v>6663.196741975531</v>
          </cell>
          <cell r="CR124">
            <v>9731.5352752339822</v>
          </cell>
          <cell r="CS124">
            <v>9749.5440137583319</v>
          </cell>
          <cell r="CT124">
            <v>10854.306402538226</v>
          </cell>
          <cell r="CU124">
            <v>5018.670280369357</v>
          </cell>
          <cell r="CV124">
            <v>11933.58303128441</v>
          </cell>
          <cell r="CW124">
            <v>5953.1047279558734</v>
          </cell>
          <cell r="CX124">
            <v>7485.0462714665537</v>
          </cell>
          <cell r="CY124">
            <v>12561.332574352928</v>
          </cell>
          <cell r="CZ124">
            <v>10120.316246963102</v>
          </cell>
          <cell r="DA124">
            <v>11805.523556639197</v>
          </cell>
          <cell r="DB124">
            <v>11512.341356181707</v>
          </cell>
          <cell r="DC124">
            <v>11369.608567302255</v>
          </cell>
          <cell r="DD124">
            <v>9889.5003276297502</v>
          </cell>
          <cell r="DE124">
            <v>9916.5237187023777</v>
          </cell>
          <cell r="DF124">
            <v>11042.045643878933</v>
          </cell>
          <cell r="DG124">
            <v>5043.1116402843054</v>
          </cell>
          <cell r="DH124">
            <v>12142.132159314082</v>
          </cell>
          <cell r="DI124">
            <v>5986.8584194244158</v>
          </cell>
          <cell r="DJ124">
            <v>7550.6898485563088</v>
          </cell>
          <cell r="DK124">
            <v>12769.558404900228</v>
          </cell>
          <cell r="DL124">
            <v>10269.965951319591</v>
          </cell>
          <cell r="DM124">
            <v>12034.327280857087</v>
          </cell>
          <cell r="DN124">
            <v>11694.06443049382</v>
          </cell>
          <cell r="DO124">
            <v>11559.048327012511</v>
          </cell>
          <cell r="DP124">
            <v>10049.7888978027</v>
          </cell>
          <cell r="DQ124">
            <v>10086.266543162379</v>
          </cell>
          <cell r="DR124">
            <v>11232.922548524706</v>
          </cell>
          <cell r="DS124">
            <v>5065.5557698573493</v>
          </cell>
          <cell r="DT124">
            <v>12353.741258037124</v>
          </cell>
          <cell r="DU124">
            <v>6018.5203161141872</v>
          </cell>
          <cell r="DV124">
            <v>9281.8307468170533</v>
          </cell>
          <cell r="DW124">
            <v>14647.409719102254</v>
          </cell>
          <cell r="DX124">
            <v>12087.776392373968</v>
          </cell>
          <cell r="DY124">
            <v>13934.704842136092</v>
          </cell>
          <cell r="DZ124">
            <v>13545.181219818771</v>
          </cell>
          <cell r="EA124">
            <v>13418.351871137118</v>
          </cell>
          <cell r="EB124">
            <v>11878.621948916169</v>
          </cell>
          <cell r="EC124">
            <v>11925.01014780657</v>
          </cell>
          <cell r="ED124">
            <v>13093.1823778775</v>
          </cell>
          <cell r="EE124">
            <v>6752.8026267683845</v>
          </cell>
          <cell r="EF124">
            <v>14235.351381851495</v>
          </cell>
          <cell r="EG124">
            <v>7714.8792941465481</v>
          </cell>
          <cell r="EH124">
            <v>9395.2518361285511</v>
          </cell>
          <cell r="EI124">
            <v>14912.029002667341</v>
          </cell>
          <cell r="EJ124">
            <v>12290.851052948416</v>
          </cell>
          <cell r="EK124">
            <v>14222.459876796891</v>
          </cell>
          <cell r="EL124">
            <v>13781.417074742145</v>
          </cell>
          <cell r="EM124">
            <v>13663.265265335263</v>
          </cell>
          <cell r="EN124">
            <v>12092.905300956772</v>
          </cell>
          <cell r="EO124">
            <v>12149.678120097811</v>
          </cell>
          <cell r="EP124">
            <v>13339.964589054058</v>
          </cell>
          <cell r="EQ124">
            <v>6821.6204898015749</v>
          </cell>
          <cell r="ER124">
            <v>14503.876916848092</v>
          </cell>
          <cell r="ES124">
            <v>7792.6916471114273</v>
          </cell>
          <cell r="ET124">
            <v>9508.5810009031666</v>
          </cell>
          <cell r="EU124">
            <v>15180.680495755558</v>
          </cell>
          <cell r="EV124">
            <v>12496.417328613581</v>
          </cell>
          <cell r="EW124">
            <v>14516.322239561154</v>
          </cell>
          <cell r="EX124">
            <v>14021.418988827487</v>
          </cell>
          <cell r="EY124">
            <v>13912.892829574797</v>
          </cell>
          <cell r="EZ124">
            <v>12311.018861639353</v>
          </cell>
          <cell r="FA124">
            <v>12378.667073740924</v>
          </cell>
          <cell r="FB124">
            <v>13591.040486295462</v>
          </cell>
          <cell r="FC124">
            <v>6889.6381684550461</v>
          </cell>
          <cell r="FD124">
            <v>14777.099187502097</v>
          </cell>
          <cell r="FE124">
            <v>7869.5783181322713</v>
          </cell>
          <cell r="FF124">
            <v>9621.9776937388306</v>
          </cell>
          <cell r="FG124">
            <v>15453.897285448922</v>
          </cell>
          <cell r="FH124">
            <v>12705.396594991367</v>
          </cell>
          <cell r="FI124">
            <v>14816.850966422886</v>
          </cell>
          <cell r="FJ124">
            <v>14265.656691436054</v>
          </cell>
          <cell r="FK124">
            <v>14166.408682149156</v>
          </cell>
          <cell r="FL124">
            <v>12532.597903962598</v>
          </cell>
          <cell r="FM124">
            <v>12611.631111596898</v>
          </cell>
          <cell r="FN124">
            <v>13846.702898390984</v>
          </cell>
          <cell r="FO124">
            <v>6957.0015370651772</v>
          </cell>
          <cell r="FP124">
            <v>15055.515147392545</v>
          </cell>
          <cell r="FQ124">
            <v>7945.8670225664791</v>
          </cell>
          <cell r="FR124">
            <v>9735.5725189113909</v>
          </cell>
          <cell r="FS124">
            <v>15732.16163330551</v>
          </cell>
          <cell r="FT124">
            <v>12916.9407868409</v>
          </cell>
          <cell r="FU124">
            <v>15123.313181327407</v>
          </cell>
          <cell r="FV124">
            <v>14513.310607140053</v>
          </cell>
          <cell r="FW124">
            <v>14424.332214502563</v>
          </cell>
        </row>
        <row r="125">
          <cell r="B125" t="str">
            <v>Co 118</v>
          </cell>
          <cell r="BH125">
            <v>1012.78</v>
          </cell>
          <cell r="BI125">
            <v>3554.57</v>
          </cell>
          <cell r="BJ125">
            <v>6879.05</v>
          </cell>
          <cell r="BK125">
            <v>696.36000000000058</v>
          </cell>
          <cell r="BL125">
            <v>1688.19</v>
          </cell>
          <cell r="BM125">
            <v>2507.17</v>
          </cell>
          <cell r="BN125">
            <v>11073.2</v>
          </cell>
          <cell r="BO125">
            <v>7552.2547008930924</v>
          </cell>
          <cell r="BP125">
            <v>6472.3986664012864</v>
          </cell>
          <cell r="BQ125">
            <v>1557.0119518714655</v>
          </cell>
          <cell r="BR125">
            <v>3182.9962514274048</v>
          </cell>
          <cell r="BS125">
            <v>4269.045889288438</v>
          </cell>
          <cell r="BT125">
            <v>738.68947406682855</v>
          </cell>
          <cell r="BU125">
            <v>3349.0831436657663</v>
          </cell>
          <cell r="BV125">
            <v>13994.187226879387</v>
          </cell>
          <cell r="BW125">
            <v>7680.6374944865966</v>
          </cell>
          <cell r="BX125">
            <v>8744.3109386270571</v>
          </cell>
          <cell r="BY125">
            <v>7863.0898243050106</v>
          </cell>
          <cell r="BZ125">
            <v>16514.673558990809</v>
          </cell>
          <cell r="CA125">
            <v>14630.238167625414</v>
          </cell>
          <cell r="CB125">
            <v>13586.808761666391</v>
          </cell>
          <cell r="CC125">
            <v>6968.0379892157544</v>
          </cell>
          <cell r="CD125">
            <v>8621.2442173366435</v>
          </cell>
          <cell r="CE125">
            <v>9830.471752263682</v>
          </cell>
          <cell r="CF125">
            <v>5920.9434898557192</v>
          </cell>
          <cell r="CG125">
            <v>8602.2397083389769</v>
          </cell>
          <cell r="CH125">
            <v>11902.356509299934</v>
          </cell>
          <cell r="CI125">
            <v>5454.2694202336461</v>
          </cell>
          <cell r="CJ125">
            <v>6592.1770876714836</v>
          </cell>
          <cell r="CK125">
            <v>7293.3242764939023</v>
          </cell>
          <cell r="CL125">
            <v>16033.265699295758</v>
          </cell>
          <cell r="CM125">
            <v>14145.928952463302</v>
          </cell>
          <cell r="CN125">
            <v>13127.061458466864</v>
          </cell>
          <cell r="CO125">
            <v>6435.9489317795706</v>
          </cell>
          <cell r="CP125">
            <v>8117.4533688297233</v>
          </cell>
          <cell r="CQ125">
            <v>9451.6164481517444</v>
          </cell>
          <cell r="CR125">
            <v>5850.9849287410616</v>
          </cell>
          <cell r="CS125">
            <v>8610.2564922981401</v>
          </cell>
          <cell r="CT125">
            <v>11972.180628757258</v>
          </cell>
          <cell r="CU125">
            <v>5348.9478920924121</v>
          </cell>
          <cell r="CV125">
            <v>6535.1105880113355</v>
          </cell>
          <cell r="CW125">
            <v>7238.0115715786997</v>
          </cell>
          <cell r="CX125">
            <v>16183.094012831752</v>
          </cell>
          <cell r="CY125">
            <v>14250.773143198989</v>
          </cell>
          <cell r="CZ125">
            <v>13219.975788597307</v>
          </cell>
          <cell r="DA125">
            <v>6370.2114092260708</v>
          </cell>
          <cell r="DB125">
            <v>8095.0712913548268</v>
          </cell>
          <cell r="DC125">
            <v>20344.170987236492</v>
          </cell>
          <cell r="DD125">
            <v>16804.934298281303</v>
          </cell>
          <cell r="DE125">
            <v>19644.471188294217</v>
          </cell>
          <cell r="DF125">
            <v>23069.309523340016</v>
          </cell>
          <cell r="DG125">
            <v>16266.04242800377</v>
          </cell>
          <cell r="DH125">
            <v>17502.188618401902</v>
          </cell>
          <cell r="DI125">
            <v>18206.513411913667</v>
          </cell>
          <cell r="DJ125">
            <v>27361.750643719919</v>
          </cell>
          <cell r="DK125">
            <v>25383.651222037341</v>
          </cell>
          <cell r="DL125">
            <v>24340.939899922494</v>
          </cell>
          <cell r="DM125">
            <v>17328.604559278745</v>
          </cell>
          <cell r="DN125">
            <v>19097.988334159621</v>
          </cell>
          <cell r="DO125">
            <v>20557.528300380902</v>
          </cell>
          <cell r="DP125">
            <v>16941.768181117124</v>
          </cell>
          <cell r="DQ125">
            <v>19863.931077235033</v>
          </cell>
          <cell r="DR125">
            <v>23352.812884848521</v>
          </cell>
          <cell r="DS125">
            <v>16364.479134346253</v>
          </cell>
          <cell r="DT125">
            <v>17652.398541460137</v>
          </cell>
          <cell r="DU125">
            <v>18357.789472859127</v>
          </cell>
          <cell r="DV125">
            <v>27728.323917323552</v>
          </cell>
          <cell r="DW125">
            <v>25703.638677065213</v>
          </cell>
          <cell r="DX125">
            <v>24649.033175628669</v>
          </cell>
          <cell r="DY125">
            <v>17470.109646723231</v>
          </cell>
          <cell r="DZ125">
            <v>19285.202750593344</v>
          </cell>
          <cell r="EA125">
            <v>20769.943069119665</v>
          </cell>
          <cell r="EB125">
            <v>17075.644842850827</v>
          </cell>
          <cell r="EC125">
            <v>20082.855043050662</v>
          </cell>
          <cell r="ED125">
            <v>23636.929909105835</v>
          </cell>
          <cell r="EE125">
            <v>16458.363552532057</v>
          </cell>
          <cell r="EF125">
            <v>17799.89920501483</v>
          </cell>
          <cell r="EG125">
            <v>20172.656831782944</v>
          </cell>
          <cell r="EH125">
            <v>29763.755878969183</v>
          </cell>
          <cell r="EI125">
            <v>26024.985916033322</v>
          </cell>
          <cell r="EJ125">
            <v>24958.515783391795</v>
          </cell>
          <cell r="EK125">
            <v>19275.56062106058</v>
          </cell>
          <cell r="EL125">
            <v>21137.581899303623</v>
          </cell>
          <cell r="EM125">
            <v>22647.901554387405</v>
          </cell>
          <cell r="EN125">
            <v>18872.993390482592</v>
          </cell>
          <cell r="EO125">
            <v>21967.754689663459</v>
          </cell>
          <cell r="EP125">
            <v>25588.186366727325</v>
          </cell>
          <cell r="EQ125">
            <v>18214.063868582478</v>
          </cell>
          <cell r="ER125">
            <v>19611.331181597805</v>
          </cell>
          <cell r="ES125">
            <v>20367.733333970093</v>
          </cell>
          <cell r="ET125">
            <v>30184.805312496625</v>
          </cell>
          <cell r="EU125">
            <v>26348.011820356165</v>
          </cell>
          <cell r="EV125">
            <v>25269.714269665259</v>
          </cell>
          <cell r="EW125">
            <v>19461.820141175031</v>
          </cell>
          <cell r="EX125">
            <v>21372.036540295594</v>
          </cell>
          <cell r="EY125">
            <v>22908.324902901837</v>
          </cell>
          <cell r="EZ125">
            <v>19050.442433944474</v>
          </cell>
          <cell r="FA125">
            <v>22235.327209891562</v>
          </cell>
          <cell r="FB125">
            <v>25923.302126373535</v>
          </cell>
          <cell r="FC125">
            <v>18348.14925784443</v>
          </cell>
          <cell r="FD125">
            <v>19802.705284949687</v>
          </cell>
          <cell r="FE125">
            <v>20560.515630376096</v>
          </cell>
          <cell r="FF125">
            <v>30609.101170983067</v>
          </cell>
          <cell r="FG125">
            <v>26671.67605367276</v>
          </cell>
          <cell r="FH125">
            <v>25581.607340063685</v>
          </cell>
          <cell r="FI125">
            <v>19646.35462204479</v>
          </cell>
          <cell r="FJ125">
            <v>21606.050071512476</v>
          </cell>
          <cell r="FK125">
            <v>23168.695948945136</v>
          </cell>
          <cell r="FL125">
            <v>19225.69115497404</v>
          </cell>
          <cell r="FM125">
            <v>22503.343830777922</v>
          </cell>
          <cell r="FN125">
            <v>26260.063104366734</v>
          </cell>
          <cell r="FO125">
            <v>18478.263458667781</v>
          </cell>
          <cell r="FP125">
            <v>19992.348927494691</v>
          </cell>
          <cell r="FQ125">
            <v>20751.174250326465</v>
          </cell>
          <cell r="FR125">
            <v>31036.964576702208</v>
          </cell>
          <cell r="FS125">
            <v>26996.699360965176</v>
          </cell>
          <cell r="FT125">
            <v>25894.905428239006</v>
          </cell>
          <cell r="FU125">
            <v>19828.552191915129</v>
          </cell>
          <cell r="FV125">
            <v>21839.464919342583</v>
          </cell>
          <cell r="FW125">
            <v>23428.876062412914</v>
          </cell>
        </row>
        <row r="126">
          <cell r="B126" t="str">
            <v>Co 119</v>
          </cell>
          <cell r="BH126">
            <v>14939.06</v>
          </cell>
          <cell r="BI126">
            <v>77336.36</v>
          </cell>
          <cell r="BJ126">
            <v>38938.17</v>
          </cell>
          <cell r="BK126">
            <v>17504.27</v>
          </cell>
          <cell r="BL126">
            <v>37399.89</v>
          </cell>
          <cell r="BM126">
            <v>15521.95</v>
          </cell>
          <cell r="BN126">
            <v>67198.570000000007</v>
          </cell>
          <cell r="BO126">
            <v>59219.602806136718</v>
          </cell>
          <cell r="BP126">
            <v>44498.761450832098</v>
          </cell>
          <cell r="BQ126">
            <v>45818.870557077731</v>
          </cell>
          <cell r="BR126">
            <v>35425.01836177861</v>
          </cell>
          <cell r="BS126">
            <v>35809.35004466799</v>
          </cell>
          <cell r="BT126">
            <v>35244.071336269779</v>
          </cell>
          <cell r="BU126">
            <v>76774.293589971901</v>
          </cell>
          <cell r="BV126">
            <v>38254.164401493632</v>
          </cell>
          <cell r="BW126">
            <v>16776.42031979384</v>
          </cell>
          <cell r="BX126">
            <v>36806.354882406376</v>
          </cell>
          <cell r="BY126">
            <v>14478.810897836585</v>
          </cell>
          <cell r="BZ126">
            <v>66426.858997693096</v>
          </cell>
          <cell r="CA126">
            <v>58614.630594137416</v>
          </cell>
          <cell r="CB126">
            <v>43777.60224864215</v>
          </cell>
          <cell r="CC126">
            <v>45260.767860603592</v>
          </cell>
          <cell r="CD126">
            <v>34824.054102332077</v>
          </cell>
          <cell r="CE126">
            <v>35787.867947923769</v>
          </cell>
          <cell r="CF126">
            <v>33597.865248247996</v>
          </cell>
          <cell r="CG126">
            <v>75377.16771342291</v>
          </cell>
          <cell r="CH126">
            <v>36732.468918632265</v>
          </cell>
          <cell r="CI126">
            <v>15210.594206023292</v>
          </cell>
          <cell r="CJ126">
            <v>35380.357970414618</v>
          </cell>
          <cell r="CK126">
            <v>12590.482299365038</v>
          </cell>
          <cell r="CL126">
            <v>64819.085125424215</v>
          </cell>
          <cell r="CM126">
            <v>57150.697722718476</v>
          </cell>
          <cell r="CN126">
            <v>48978.907612838731</v>
          </cell>
          <cell r="CO126">
            <v>50631.237409557638</v>
          </cell>
          <cell r="CP126">
            <v>40151.454731327358</v>
          </cell>
          <cell r="CQ126">
            <v>41704.381417643061</v>
          </cell>
          <cell r="CR126">
            <v>40672.845543887815</v>
          </cell>
          <cell r="CS126">
            <v>83373.279040934838</v>
          </cell>
          <cell r="CT126">
            <v>43912.948057766</v>
          </cell>
          <cell r="CU126">
            <v>21945.515108063963</v>
          </cell>
          <cell r="CV126">
            <v>42566.637327118508</v>
          </cell>
          <cell r="CW126">
            <v>19162.5889807965</v>
          </cell>
          <cell r="CX126">
            <v>72532.112917217935</v>
          </cell>
          <cell r="CY126">
            <v>64734.346687308556</v>
          </cell>
          <cell r="CZ126">
            <v>49340.345152284863</v>
          </cell>
          <cell r="DA126">
            <v>51083.834080226559</v>
          </cell>
          <cell r="DB126">
            <v>40379.709330421058</v>
          </cell>
          <cell r="DC126">
            <v>41412.918205896996</v>
          </cell>
          <cell r="DD126">
            <v>40873.786627980866</v>
          </cell>
          <cell r="DE126">
            <v>84516.338773142808</v>
          </cell>
          <cell r="DF126">
            <v>44222.765539676671</v>
          </cell>
          <cell r="DG126">
            <v>21800.407108963162</v>
          </cell>
          <cell r="DH126">
            <v>42883.346270034359</v>
          </cell>
          <cell r="DI126">
            <v>18847.846948901817</v>
          </cell>
          <cell r="DJ126">
            <v>73384.003011216264</v>
          </cell>
          <cell r="DK126">
            <v>65456.577221529697</v>
          </cell>
          <cell r="DL126">
            <v>49693.478594857232</v>
          </cell>
          <cell r="DM126">
            <v>51531.687003849911</v>
          </cell>
          <cell r="DN126">
            <v>40598.328468735461</v>
          </cell>
          <cell r="DO126">
            <v>41665.250240214846</v>
          </cell>
          <cell r="DP126">
            <v>41061.301616883931</v>
          </cell>
          <cell r="DQ126">
            <v>85667.694500156882</v>
          </cell>
          <cell r="DR126">
            <v>52645.760315130283</v>
          </cell>
          <cell r="DS126">
            <v>29758.892197550238</v>
          </cell>
          <cell r="DT126">
            <v>51314.375568477546</v>
          </cell>
          <cell r="DU126">
            <v>26629.866182474667</v>
          </cell>
          <cell r="DV126">
            <v>82358.971271673814</v>
          </cell>
          <cell r="DW126">
            <v>74301.38424453506</v>
          </cell>
          <cell r="DX126">
            <v>58160.425580589777</v>
          </cell>
          <cell r="DY126">
            <v>60097.048082478759</v>
          </cell>
          <cell r="DZ126">
            <v>48929.391612594016</v>
          </cell>
          <cell r="EA126">
            <v>50031.088772150812</v>
          </cell>
          <cell r="EB126">
            <v>49358.141025109318</v>
          </cell>
          <cell r="EC126">
            <v>94949.89567506194</v>
          </cell>
          <cell r="ED126">
            <v>53096.318386069383</v>
          </cell>
          <cell r="EE126">
            <v>29735.189990788138</v>
          </cell>
          <cell r="EF126">
            <v>51774.178434861846</v>
          </cell>
          <cell r="EG126">
            <v>26422.642143798352</v>
          </cell>
          <cell r="EH126">
            <v>83371.603874230132</v>
          </cell>
          <cell r="EI126">
            <v>75184.053990448418</v>
          </cell>
          <cell r="EJ126">
            <v>58654.833474531653</v>
          </cell>
          <cell r="EK126">
            <v>60693.736297148396</v>
          </cell>
          <cell r="EL126">
            <v>49286.606794513704</v>
          </cell>
          <cell r="EM126">
            <v>50424.156455564269</v>
          </cell>
          <cell r="EN126">
            <v>49678.089171689622</v>
          </cell>
          <cell r="EO126">
            <v>96277.963708753974</v>
          </cell>
          <cell r="EP126">
            <v>53538.920482235277</v>
          </cell>
          <cell r="EQ126">
            <v>29693.531009891565</v>
          </cell>
          <cell r="ER126">
            <v>52227.467111573002</v>
          </cell>
          <cell r="ES126">
            <v>35836.61700932133</v>
          </cell>
          <cell r="ET126">
            <v>94033.002167420724</v>
          </cell>
          <cell r="EU126">
            <v>85714.381775694768</v>
          </cell>
          <cell r="EV126">
            <v>68788.099706327645</v>
          </cell>
          <cell r="EW126">
            <v>70933.184927413429</v>
          </cell>
          <cell r="EX126">
            <v>59281.351653596372</v>
          </cell>
          <cell r="EY126">
            <v>60456.331886871456</v>
          </cell>
          <cell r="EZ126">
            <v>59631.73316747183</v>
          </cell>
          <cell r="FA126">
            <v>107262.77717243863</v>
          </cell>
          <cell r="FB126">
            <v>63619.545501879293</v>
          </cell>
          <cell r="FC126">
            <v>39279.685138864879</v>
          </cell>
          <cell r="FD126">
            <v>62319.6846300252</v>
          </cell>
          <cell r="FE126">
            <v>35770.887686709117</v>
          </cell>
          <cell r="FF126">
            <v>95243.084899578578</v>
          </cell>
          <cell r="FG126">
            <v>86793.630410176222</v>
          </cell>
          <cell r="FH126">
            <v>69459.471469076874</v>
          </cell>
          <cell r="FI126">
            <v>71715.206868961192</v>
          </cell>
          <cell r="FJ126">
            <v>59813.242548725386</v>
          </cell>
          <cell r="FK126">
            <v>61026.354618776124</v>
          </cell>
          <cell r="FL126">
            <v>60118.872023345888</v>
          </cell>
          <cell r="FM126">
            <v>108804.66352293224</v>
          </cell>
          <cell r="FN126">
            <v>64237.440792535286</v>
          </cell>
          <cell r="FO126">
            <v>39392.736386934339</v>
          </cell>
          <cell r="FP126">
            <v>62950.77973290041</v>
          </cell>
          <cell r="FQ126">
            <v>35681.774471086639</v>
          </cell>
          <cell r="FR126">
            <v>96458.265744481629</v>
          </cell>
          <cell r="FS126">
            <v>87877.985902867193</v>
          </cell>
          <cell r="FT126">
            <v>71977.980071311409</v>
          </cell>
          <cell r="FU126">
            <v>74347.809859664296</v>
          </cell>
          <cell r="FV126">
            <v>62190.592309740605</v>
          </cell>
          <cell r="FW126">
            <v>63442.671658131883</v>
          </cell>
        </row>
        <row r="127">
          <cell r="B127" t="str">
            <v>Co 120</v>
          </cell>
          <cell r="BH127">
            <v>-268.84999999999945</v>
          </cell>
          <cell r="BI127">
            <v>-3285.21</v>
          </cell>
          <cell r="BJ127">
            <v>597.42999999999995</v>
          </cell>
          <cell r="BK127">
            <v>3054.73</v>
          </cell>
          <cell r="BL127">
            <v>4241.3100000000004</v>
          </cell>
          <cell r="BM127">
            <v>4701.45</v>
          </cell>
          <cell r="BN127">
            <v>1680.76</v>
          </cell>
          <cell r="BO127">
            <v>-600.81546357768093</v>
          </cell>
          <cell r="BP127">
            <v>-986.96523982234066</v>
          </cell>
          <cell r="BQ127">
            <v>-2206.8679758585185</v>
          </cell>
          <cell r="BR127">
            <v>-1247.2528071677962</v>
          </cell>
          <cell r="BS127">
            <v>-1031.0029673450308</v>
          </cell>
          <cell r="BT127">
            <v>-343.54172817668314</v>
          </cell>
          <cell r="BU127">
            <v>-3443.2630890108821</v>
          </cell>
          <cell r="BV127">
            <v>10957.060475070713</v>
          </cell>
          <cell r="BW127">
            <v>13492.853659706958</v>
          </cell>
          <cell r="BX127">
            <v>14721.933634048097</v>
          </cell>
          <cell r="BY127">
            <v>13518.430434950136</v>
          </cell>
          <cell r="BZ127">
            <v>10357.22363278661</v>
          </cell>
          <cell r="CA127">
            <v>9713.0217703166709</v>
          </cell>
          <cell r="CB127">
            <v>9334.2162990154575</v>
          </cell>
          <cell r="CC127">
            <v>6401.9311210774686</v>
          </cell>
          <cell r="CD127">
            <v>7359.8794231224019</v>
          </cell>
          <cell r="CE127">
            <v>7636.465386691003</v>
          </cell>
          <cell r="CF127">
            <v>8238.3438806000049</v>
          </cell>
          <cell r="CG127">
            <v>5052.4787505359</v>
          </cell>
          <cell r="CH127">
            <v>9139.9854454727356</v>
          </cell>
          <cell r="CI127">
            <v>11756.351029145062</v>
          </cell>
          <cell r="CJ127">
            <v>13029.43471205789</v>
          </cell>
          <cell r="CK127">
            <v>13445.678902964915</v>
          </cell>
          <cell r="CL127">
            <v>10139.968826412385</v>
          </cell>
          <cell r="CM127">
            <v>9504.938771168625</v>
          </cell>
          <cell r="CN127">
            <v>9128.2031506860385</v>
          </cell>
          <cell r="CO127">
            <v>6106.6706019313497</v>
          </cell>
          <cell r="CP127">
            <v>7062.3541802027557</v>
          </cell>
          <cell r="CQ127">
            <v>7400.9340582986169</v>
          </cell>
          <cell r="CR127">
            <v>8325.8993879050213</v>
          </cell>
          <cell r="CS127">
            <v>5046.8352079934994</v>
          </cell>
          <cell r="CT127">
            <v>9251.7734807221004</v>
          </cell>
          <cell r="CU127">
            <v>11948.223759829911</v>
          </cell>
          <cell r="CV127">
            <v>13262.121722672804</v>
          </cell>
          <cell r="CW127">
            <v>13687.010832242315</v>
          </cell>
          <cell r="CX127">
            <v>10265.815534037549</v>
          </cell>
          <cell r="CY127">
            <v>9618.0707716612815</v>
          </cell>
          <cell r="CZ127">
            <v>9235.0233544439579</v>
          </cell>
          <cell r="DA127">
            <v>6121.7349980252347</v>
          </cell>
          <cell r="DB127">
            <v>7096.4426483575953</v>
          </cell>
          <cell r="DC127">
            <v>9044.5512716135418</v>
          </cell>
          <cell r="DD127">
            <v>10079.701028312438</v>
          </cell>
          <cell r="DE127">
            <v>6704.9194912211769</v>
          </cell>
          <cell r="DF127">
            <v>11030.476722712385</v>
          </cell>
          <cell r="DG127">
            <v>13809.674981489419</v>
          </cell>
          <cell r="DH127">
            <v>15165.179214517331</v>
          </cell>
          <cell r="DI127">
            <v>15599.380157619948</v>
          </cell>
          <cell r="DJ127">
            <v>12058.427342855364</v>
          </cell>
          <cell r="DK127">
            <v>9731.9432629189323</v>
          </cell>
          <cell r="DL127">
            <v>9341.4758068455158</v>
          </cell>
          <cell r="DM127">
            <v>7801.3397099359754</v>
          </cell>
          <cell r="DN127">
            <v>8794.4394485268149</v>
          </cell>
          <cell r="DO127">
            <v>9131.3472275133081</v>
          </cell>
          <cell r="DP127">
            <v>10216.563328572276</v>
          </cell>
          <cell r="DQ127">
            <v>6742.7738783632685</v>
          </cell>
          <cell r="DR127">
            <v>11192.930764759116</v>
          </cell>
          <cell r="DS127">
            <v>14056.923327470788</v>
          </cell>
          <cell r="DT127">
            <v>15455.796884835943</v>
          </cell>
          <cell r="DU127">
            <v>15899.048246315682</v>
          </cell>
          <cell r="DV127">
            <v>12234.871291502897</v>
          </cell>
          <cell r="DW127">
            <v>9845.5165875227649</v>
          </cell>
          <cell r="DX127">
            <v>9448.4760969911149</v>
          </cell>
          <cell r="DY127">
            <v>7861.0315505431136</v>
          </cell>
          <cell r="DZ127">
            <v>8873.8401730066471</v>
          </cell>
          <cell r="EA127">
            <v>9217.8160743538501</v>
          </cell>
          <cell r="EB127">
            <v>10354.11916950687</v>
          </cell>
          <cell r="EC127">
            <v>6778.8531744173506</v>
          </cell>
          <cell r="ED127">
            <v>11356.786860499773</v>
          </cell>
          <cell r="EE127">
            <v>14308.6058940566</v>
          </cell>
          <cell r="EF127">
            <v>15751.745828397801</v>
          </cell>
          <cell r="EG127">
            <v>16204.696324398343</v>
          </cell>
          <cell r="EH127">
            <v>12412.802535191395</v>
          </cell>
          <cell r="EI127">
            <v>9959.6777843738419</v>
          </cell>
          <cell r="EJ127">
            <v>9555.008582933162</v>
          </cell>
          <cell r="EK127">
            <v>7919.7781441468251</v>
          </cell>
          <cell r="EL127">
            <v>8951.7269652936757</v>
          </cell>
          <cell r="EM127">
            <v>9303.3712843215108</v>
          </cell>
          <cell r="EN127">
            <v>10492.771329735122</v>
          </cell>
          <cell r="EO127">
            <v>6812.8060940024061</v>
          </cell>
          <cell r="EP127">
            <v>11522.468428304968</v>
          </cell>
          <cell r="EQ127">
            <v>14564.550483159035</v>
          </cell>
          <cell r="ER127">
            <v>16053.562913715068</v>
          </cell>
          <cell r="ES127">
            <v>16516.198502137999</v>
          </cell>
          <cell r="ET127">
            <v>12592.633867766224</v>
          </cell>
          <cell r="EU127">
            <v>10073.440407169595</v>
          </cell>
          <cell r="EV127">
            <v>9661.931838888604</v>
          </cell>
          <cell r="EW127">
            <v>7976.542455735751</v>
          </cell>
          <cell r="EX127">
            <v>9028.9142684105227</v>
          </cell>
          <cell r="EY127">
            <v>9387.4788610831256</v>
          </cell>
          <cell r="EZ127">
            <v>10632.255548960029</v>
          </cell>
          <cell r="FA127">
            <v>6844.2964342658579</v>
          </cell>
          <cell r="FB127">
            <v>11689.732584165848</v>
          </cell>
          <cell r="FC127">
            <v>14824.614629482383</v>
          </cell>
          <cell r="FD127">
            <v>16361.133609485145</v>
          </cell>
          <cell r="FE127">
            <v>16833.46613307314</v>
          </cell>
          <cell r="FF127">
            <v>12774.123307007012</v>
          </cell>
          <cell r="FG127">
            <v>10187.631412344388</v>
          </cell>
          <cell r="FH127">
            <v>9768.709743704092</v>
          </cell>
          <cell r="FI127">
            <v>8032.1049894630378</v>
          </cell>
          <cell r="FJ127">
            <v>9104.8225222821566</v>
          </cell>
          <cell r="FK127">
            <v>9470.9140205750227</v>
          </cell>
          <cell r="FL127">
            <v>10772.531007348829</v>
          </cell>
          <cell r="FM127">
            <v>6873.6055545431809</v>
          </cell>
          <cell r="FN127">
            <v>11858.555267153473</v>
          </cell>
          <cell r="FO127">
            <v>15089.277315194719</v>
          </cell>
          <cell r="FP127">
            <v>16674.561904176677</v>
          </cell>
          <cell r="FQ127">
            <v>17157.013765311181</v>
          </cell>
          <cell r="FR127">
            <v>12957.241566653161</v>
          </cell>
          <cell r="FS127">
            <v>10301.721056880026</v>
          </cell>
          <cell r="FT127">
            <v>9875.2580878337612</v>
          </cell>
          <cell r="FU127">
            <v>8085.8965569376523</v>
          </cell>
          <cell r="FV127">
            <v>9179.3440293335352</v>
          </cell>
          <cell r="FW127">
            <v>9553.1283525313775</v>
          </cell>
        </row>
        <row r="128">
          <cell r="B128" t="str">
            <v>Co 121</v>
          </cell>
          <cell r="BH128">
            <v>8043.17</v>
          </cell>
          <cell r="BI128">
            <v>3987.01</v>
          </cell>
          <cell r="BJ128">
            <v>-577.51000000000204</v>
          </cell>
          <cell r="BK128">
            <v>5362.5</v>
          </cell>
          <cell r="BL128">
            <v>25039.599999999999</v>
          </cell>
          <cell r="BM128">
            <v>-1732.3</v>
          </cell>
          <cell r="BN128">
            <v>3247.9099999999889</v>
          </cell>
          <cell r="BO128">
            <v>9732.0561185339102</v>
          </cell>
          <cell r="BP128">
            <v>6900.1712956303818</v>
          </cell>
          <cell r="BQ128">
            <v>437.75772714905179</v>
          </cell>
          <cell r="BR128">
            <v>763.75710232080746</v>
          </cell>
          <cell r="BS128">
            <v>1508.1943922833889</v>
          </cell>
          <cell r="BT128">
            <v>24472.892124134392</v>
          </cell>
          <cell r="BU128">
            <v>20629.672923311238</v>
          </cell>
          <cell r="BV128">
            <v>15767.011283757616</v>
          </cell>
          <cell r="BW128">
            <v>21818.829844930027</v>
          </cell>
          <cell r="BX128">
            <v>41666.625817467058</v>
          </cell>
          <cell r="BY128">
            <v>14814.702179587097</v>
          </cell>
          <cell r="BZ128">
            <v>19544.031096913255</v>
          </cell>
          <cell r="CA128">
            <v>27774.246178288682</v>
          </cell>
          <cell r="CB128">
            <v>24980.430905485824</v>
          </cell>
          <cell r="CC128">
            <v>16825.41314879815</v>
          </cell>
          <cell r="CD128">
            <v>17149.505959401933</v>
          </cell>
          <cell r="CE128">
            <v>19953.970779146024</v>
          </cell>
          <cell r="CF128">
            <v>23456.586482757528</v>
          </cell>
          <cell r="CG128">
            <v>19833.792863148738</v>
          </cell>
          <cell r="CH128">
            <v>14664.407837133876</v>
          </cell>
          <cell r="CI128">
            <v>20831.997544775375</v>
          </cell>
          <cell r="CJ128">
            <v>40856.692516250521</v>
          </cell>
          <cell r="CK128">
            <v>13922.69347877946</v>
          </cell>
          <cell r="CL128">
            <v>18394.699614807629</v>
          </cell>
          <cell r="CM128">
            <v>26695.999839325836</v>
          </cell>
          <cell r="CN128">
            <v>23905.154999105878</v>
          </cell>
          <cell r="CO128">
            <v>15717.174980269105</v>
          </cell>
          <cell r="CP128">
            <v>16039.937607373904</v>
          </cell>
          <cell r="CQ128">
            <v>19251.504912240132</v>
          </cell>
          <cell r="CR128">
            <v>23561.469233398479</v>
          </cell>
          <cell r="CS128">
            <v>19941.827661676925</v>
          </cell>
          <cell r="CT128">
            <v>14563.859956123662</v>
          </cell>
          <cell r="CU128">
            <v>20894.566864972789</v>
          </cell>
          <cell r="CV128">
            <v>41380.429382914896</v>
          </cell>
          <cell r="CW128">
            <v>18160.202811483574</v>
          </cell>
          <cell r="CX128">
            <v>22632.99498557068</v>
          </cell>
          <cell r="CY128">
            <v>31107.549817676365</v>
          </cell>
          <cell r="CZ128">
            <v>28262.639939775239</v>
          </cell>
          <cell r="DA128">
            <v>19898.922543210967</v>
          </cell>
          <cell r="DB128">
            <v>20227.705301639529</v>
          </cell>
          <cell r="DC128">
            <v>23138.080652310506</v>
          </cell>
          <cell r="DD128">
            <v>27938.852103601726</v>
          </cell>
          <cell r="DE128">
            <v>24324.462901273248</v>
          </cell>
          <cell r="DF128">
            <v>18730.804966101692</v>
          </cell>
          <cell r="DG128">
            <v>25229.083198710032</v>
          </cell>
          <cell r="DH128">
            <v>46186.923382486406</v>
          </cell>
          <cell r="DI128">
            <v>18193.09251930724</v>
          </cell>
          <cell r="DJ128">
            <v>22664.510317132517</v>
          </cell>
          <cell r="DK128">
            <v>31317.159587479036</v>
          </cell>
          <cell r="DL128">
            <v>28416.139168267182</v>
          </cell>
          <cell r="DM128">
            <v>19873.823409206583</v>
          </cell>
          <cell r="DN128">
            <v>20208.758934237201</v>
          </cell>
          <cell r="DO128">
            <v>23190.293150828904</v>
          </cell>
          <cell r="DP128">
            <v>28112.822812850107</v>
          </cell>
          <cell r="DQ128">
            <v>24506.60183530912</v>
          </cell>
          <cell r="DR128">
            <v>18689.448618604416</v>
          </cell>
          <cell r="DS128">
            <v>25359.866198413314</v>
          </cell>
          <cell r="DT128">
            <v>46801.244668040425</v>
          </cell>
          <cell r="DU128">
            <v>18217.735690178888</v>
          </cell>
          <cell r="DV128">
            <v>22684.784627579502</v>
          </cell>
          <cell r="DW128">
            <v>31520.22179137652</v>
          </cell>
          <cell r="DX128">
            <v>28562.972013347542</v>
          </cell>
          <cell r="DY128">
            <v>19837.161623067412</v>
          </cell>
          <cell r="DZ128">
            <v>20178.344784442721</v>
          </cell>
          <cell r="EA128">
            <v>24450.768768998081</v>
          </cell>
          <cell r="EB128">
            <v>29497.878741023349</v>
          </cell>
          <cell r="EC128">
            <v>25902.142786707802</v>
          </cell>
          <cell r="ED128">
            <v>19853.464917896774</v>
          </cell>
          <cell r="EE128">
            <v>26700.744857117672</v>
          </cell>
          <cell r="EF128">
            <v>48637.468302050678</v>
          </cell>
          <cell r="EG128">
            <v>19451.601963042012</v>
          </cell>
          <cell r="EH128">
            <v>23911.368611017468</v>
          </cell>
          <cell r="EI128">
            <v>32934.623013430231</v>
          </cell>
          <cell r="EJ128">
            <v>29919.108288790805</v>
          </cell>
          <cell r="EK128">
            <v>21006.744585905682</v>
          </cell>
          <cell r="EL128">
            <v>21354.272508426518</v>
          </cell>
          <cell r="EM128">
            <v>24506.097002293107</v>
          </cell>
          <cell r="EN128">
            <v>29679.735670642694</v>
          </cell>
          <cell r="EO128">
            <v>26097.185899448894</v>
          </cell>
          <cell r="EP128">
            <v>19809.12454580771</v>
          </cell>
          <cell r="EQ128">
            <v>26838.094007295593</v>
          </cell>
          <cell r="ER128">
            <v>49281.825104547155</v>
          </cell>
          <cell r="ES128">
            <v>19480.63363567138</v>
          </cell>
          <cell r="ET128">
            <v>23930.081898103832</v>
          </cell>
          <cell r="EU128">
            <v>33146.076791919215</v>
          </cell>
          <cell r="EV128">
            <v>30072.086556100032</v>
          </cell>
          <cell r="EW128">
            <v>20968.112370518662</v>
          </cell>
          <cell r="EX128">
            <v>21322.127224472228</v>
          </cell>
          <cell r="EY128">
            <v>24551.075198528575</v>
          </cell>
          <cell r="EZ128">
            <v>29853.704247067224</v>
          </cell>
          <cell r="FA128">
            <v>26287.156683935435</v>
          </cell>
          <cell r="FB128">
            <v>21603.432064747984</v>
          </cell>
          <cell r="FC128">
            <v>28819.058528734568</v>
          </cell>
          <cell r="FD128">
            <v>51782.000365555068</v>
          </cell>
          <cell r="FE128">
            <v>21352.241218583375</v>
          </cell>
          <cell r="FF128">
            <v>25788.168409314494</v>
          </cell>
          <cell r="FG128">
            <v>33546.330130196198</v>
          </cell>
          <cell r="FH128">
            <v>30412.291205441499</v>
          </cell>
          <cell r="FI128">
            <v>22768.735569558681</v>
          </cell>
          <cell r="FJ128">
            <v>23129.32881235153</v>
          </cell>
          <cell r="FK128">
            <v>24787.860114593357</v>
          </cell>
          <cell r="FL128">
            <v>31871.334365831259</v>
          </cell>
          <cell r="FM128">
            <v>28323.724891025675</v>
          </cell>
          <cell r="FN128">
            <v>21587.353968993135</v>
          </cell>
          <cell r="FO128">
            <v>28994.782101900142</v>
          </cell>
          <cell r="FP128">
            <v>52489.414055868052</v>
          </cell>
          <cell r="FQ128">
            <v>21417.51441649309</v>
          </cell>
          <cell r="FR128">
            <v>25836.592217560472</v>
          </cell>
          <cell r="FS128">
            <v>33748.643257981195</v>
          </cell>
          <cell r="FT128">
            <v>30553.3647519191</v>
          </cell>
          <cell r="FU128">
            <v>22759.802308354163</v>
          </cell>
          <cell r="FV128">
            <v>23127.075533418858</v>
          </cell>
          <cell r="FW128">
            <v>24817.247974214886</v>
          </cell>
        </row>
        <row r="129">
          <cell r="B129" t="str">
            <v>Co 122</v>
          </cell>
          <cell r="BH129">
            <v>5775.13</v>
          </cell>
          <cell r="BI129">
            <v>3110.04</v>
          </cell>
          <cell r="BJ129">
            <v>-20.580000000005384</v>
          </cell>
          <cell r="BK129">
            <v>2810.69</v>
          </cell>
          <cell r="BL129">
            <v>-2035.45</v>
          </cell>
          <cell r="BM129">
            <v>3692.97</v>
          </cell>
          <cell r="BN129">
            <v>11784.01</v>
          </cell>
          <cell r="BO129">
            <v>15074.516963533468</v>
          </cell>
          <cell r="BP129">
            <v>8772.039832400802</v>
          </cell>
          <cell r="BQ129">
            <v>9092.148892161189</v>
          </cell>
          <cell r="BR129">
            <v>7248.4748266995302</v>
          </cell>
          <cell r="BS129">
            <v>8601.2076816698445</v>
          </cell>
          <cell r="BT129">
            <v>5480.1730831281384</v>
          </cell>
          <cell r="BU129">
            <v>2907.3656275676949</v>
          </cell>
          <cell r="BV129">
            <v>-508.63949346124718</v>
          </cell>
          <cell r="BW129">
            <v>2622.5528586332366</v>
          </cell>
          <cell r="BX129">
            <v>-2606.9209793165064</v>
          </cell>
          <cell r="BY129">
            <v>3379.6820688730259</v>
          </cell>
          <cell r="BZ129">
            <v>11534.451361769366</v>
          </cell>
          <cell r="CA129">
            <v>14961.024258845699</v>
          </cell>
          <cell r="CB129">
            <v>8666.9304675587846</v>
          </cell>
          <cell r="CC129">
            <v>8997.3508708435584</v>
          </cell>
          <cell r="CD129">
            <v>7157.0776391486233</v>
          </cell>
          <cell r="CE129">
            <v>8755.8092151732217</v>
          </cell>
          <cell r="CF129">
            <v>4801.5312465035131</v>
          </cell>
          <cell r="CG129">
            <v>2324.6961104104885</v>
          </cell>
          <cell r="CH129">
            <v>-551.49852111537621</v>
          </cell>
          <cell r="CI129">
            <v>2888.7948905766461</v>
          </cell>
          <cell r="CJ129">
            <v>-2735.1110786731369</v>
          </cell>
          <cell r="CK129">
            <v>3518.3416380644012</v>
          </cell>
          <cell r="CL129">
            <v>11739.156388994248</v>
          </cell>
          <cell r="CM129">
            <v>15293.220850256375</v>
          </cell>
          <cell r="CN129">
            <v>15964.348719841651</v>
          </cell>
          <cell r="CO129">
            <v>16305.628539215031</v>
          </cell>
          <cell r="CP129">
            <v>14470.367619677912</v>
          </cell>
          <cell r="CQ129">
            <v>16318.882531984927</v>
          </cell>
          <cell r="CR129">
            <v>12641.71036896823</v>
          </cell>
          <cell r="CS129">
            <v>10148.212937085453</v>
          </cell>
          <cell r="CT129">
            <v>6288.4935615238683</v>
          </cell>
          <cell r="CU129">
            <v>9904.0623580977008</v>
          </cell>
          <cell r="CV129">
            <v>4032.2733247477518</v>
          </cell>
          <cell r="CW129">
            <v>10502.338624571748</v>
          </cell>
          <cell r="CX129">
            <v>18910.255308001098</v>
          </cell>
          <cell r="CY129">
            <v>22567.516615683504</v>
          </cell>
          <cell r="CZ129">
            <v>16075.950242275696</v>
          </cell>
          <cell r="DA129">
            <v>16427.795379599116</v>
          </cell>
          <cell r="DB129">
            <v>14557.385040015382</v>
          </cell>
          <cell r="DC129">
            <v>16184.211238857341</v>
          </cell>
          <cell r="DD129">
            <v>12636.091980218524</v>
          </cell>
          <cell r="DE129">
            <v>10126.585310700179</v>
          </cell>
          <cell r="DF129">
            <v>6086.3700081228781</v>
          </cell>
          <cell r="DG129">
            <v>9883.4269439356431</v>
          </cell>
          <cell r="DH129">
            <v>3754.7322593364224</v>
          </cell>
          <cell r="DI129">
            <v>10448.49438495189</v>
          </cell>
          <cell r="DJ129">
            <v>19047.936969959745</v>
          </cell>
          <cell r="DK129">
            <v>22812.030812158508</v>
          </cell>
          <cell r="DL129">
            <v>16185.188599292134</v>
          </cell>
          <cell r="DM129">
            <v>16547.919350780805</v>
          </cell>
          <cell r="DN129">
            <v>14641.240745504634</v>
          </cell>
          <cell r="DO129">
            <v>16299.617558794082</v>
          </cell>
          <cell r="DP129">
            <v>12623.146275043473</v>
          </cell>
          <cell r="DQ129">
            <v>10098.331618925738</v>
          </cell>
          <cell r="DR129">
            <v>9102.9781965789589</v>
          </cell>
          <cell r="DS129">
            <v>13088.89087252325</v>
          </cell>
          <cell r="DT129">
            <v>6693.9720385593027</v>
          </cell>
          <cell r="DU129">
            <v>13618.720099921949</v>
          </cell>
          <cell r="DV129">
            <v>22414.222890427784</v>
          </cell>
          <cell r="DW129">
            <v>26288.682992263566</v>
          </cell>
          <cell r="DX129">
            <v>19523.169403295957</v>
          </cell>
          <cell r="DY129">
            <v>19897.123125939976</v>
          </cell>
          <cell r="DZ129">
            <v>17954.458317925553</v>
          </cell>
          <cell r="EA129">
            <v>19644.985290002049</v>
          </cell>
          <cell r="EB129">
            <v>15835.038871783436</v>
          </cell>
          <cell r="EC129">
            <v>13295.644413891605</v>
          </cell>
          <cell r="ED129">
            <v>8936.3742020928548</v>
          </cell>
          <cell r="EE129">
            <v>13118.075813568867</v>
          </cell>
          <cell r="EF129">
            <v>6447.2916582415637</v>
          </cell>
          <cell r="EG129">
            <v>13610.564747926768</v>
          </cell>
          <cell r="EH129">
            <v>22606.548486042833</v>
          </cell>
          <cell r="EI129">
            <v>26595.913141756057</v>
          </cell>
          <cell r="EJ129">
            <v>19688.7672344149</v>
          </cell>
          <cell r="EK129">
            <v>20074.308615166694</v>
          </cell>
          <cell r="EL129">
            <v>18094.488507605623</v>
          </cell>
          <cell r="EM129">
            <v>19817.768559176599</v>
          </cell>
          <cell r="EN129">
            <v>15869.313865587374</v>
          </cell>
          <cell r="EO129">
            <v>13316.134434573789</v>
          </cell>
          <cell r="EP129">
            <v>8756.4796817470342</v>
          </cell>
          <cell r="EQ129">
            <v>13141.359149517528</v>
          </cell>
          <cell r="ER129">
            <v>6184.7493923335205</v>
          </cell>
          <cell r="ES129">
            <v>16191.765734392411</v>
          </cell>
          <cell r="ET129">
            <v>25393.422883498501</v>
          </cell>
          <cell r="EU129">
            <v>29501.684803384869</v>
          </cell>
          <cell r="EV129">
            <v>22449.881170498309</v>
          </cell>
          <cell r="EW129">
            <v>22847.342067690155</v>
          </cell>
          <cell r="EX129">
            <v>20829.693534231123</v>
          </cell>
          <cell r="EY129">
            <v>22585.915441434929</v>
          </cell>
          <cell r="EZ129">
            <v>18493.740016255244</v>
          </cell>
          <cell r="FA129">
            <v>15927.60946924135</v>
          </cell>
          <cell r="FB129">
            <v>11160.169482015088</v>
          </cell>
          <cell r="FC129">
            <v>15755.871105534025</v>
          </cell>
          <cell r="FD129">
            <v>8503.1572661063619</v>
          </cell>
          <cell r="FE129">
            <v>16218.997513267022</v>
          </cell>
          <cell r="FF129">
            <v>25630.981459984519</v>
          </cell>
          <cell r="FG129">
            <v>29861.983783350894</v>
          </cell>
          <cell r="FH129">
            <v>22662.447515019678</v>
          </cell>
          <cell r="FI129">
            <v>23072.173028773446</v>
          </cell>
          <cell r="FJ129">
            <v>21015.977716681438</v>
          </cell>
          <cell r="FK129">
            <v>22806.647475959104</v>
          </cell>
          <cell r="FL129">
            <v>18565.187974985151</v>
          </cell>
          <cell r="FM129">
            <v>15986.981113167629</v>
          </cell>
          <cell r="FN129">
            <v>11004.0949303823</v>
          </cell>
          <cell r="FO129">
            <v>15818.548208660639</v>
          </cell>
          <cell r="FP129">
            <v>8259.0883460016266</v>
          </cell>
          <cell r="FQ129">
            <v>16238.54209858425</v>
          </cell>
          <cell r="FR129">
            <v>25865.859484985449</v>
          </cell>
          <cell r="FS129">
            <v>30224.03644080105</v>
          </cell>
          <cell r="FT129">
            <v>24725.441764204326</v>
          </cell>
          <cell r="FU129">
            <v>25147.841281687404</v>
          </cell>
          <cell r="FV129">
            <v>23052.371820052587</v>
          </cell>
          <cell r="FW129">
            <v>24877.718540061778</v>
          </cell>
        </row>
        <row r="130">
          <cell r="B130" t="str">
            <v>Co 123</v>
          </cell>
          <cell r="BH130">
            <v>1038.3599999999999</v>
          </cell>
          <cell r="BI130">
            <v>8522.5</v>
          </cell>
          <cell r="BJ130">
            <v>17122.009999999998</v>
          </cell>
          <cell r="BK130">
            <v>9854.43</v>
          </cell>
          <cell r="BL130">
            <v>16551.68</v>
          </cell>
          <cell r="BM130">
            <v>15699.06</v>
          </cell>
          <cell r="BN130">
            <v>17002.68</v>
          </cell>
          <cell r="BO130">
            <v>20651.218291838362</v>
          </cell>
          <cell r="BP130">
            <v>18116.302958331031</v>
          </cell>
          <cell r="BQ130">
            <v>21495.766330340462</v>
          </cell>
          <cell r="BR130">
            <v>18416.517574840829</v>
          </cell>
          <cell r="BS130">
            <v>18393.197443594247</v>
          </cell>
          <cell r="BT130">
            <v>16831.092657518122</v>
          </cell>
          <cell r="BU130">
            <v>8275.7994629027235</v>
          </cell>
          <cell r="BV130">
            <v>16890.858493606414</v>
          </cell>
          <cell r="BW130">
            <v>9600.0492529970525</v>
          </cell>
          <cell r="BX130">
            <v>16347.38185497729</v>
          </cell>
          <cell r="BY130">
            <v>15487.271646787378</v>
          </cell>
          <cell r="BZ130">
            <v>16829.316298872476</v>
          </cell>
          <cell r="CA130">
            <v>20567.148183450292</v>
          </cell>
          <cell r="CB130">
            <v>18035.719881836234</v>
          </cell>
          <cell r="CC130">
            <v>21411.083250813106</v>
          </cell>
          <cell r="CD130">
            <v>18324.832167120701</v>
          </cell>
          <cell r="CE130">
            <v>18364.336027028541</v>
          </cell>
          <cell r="CF130">
            <v>16584.804229697078</v>
          </cell>
          <cell r="CG130">
            <v>7928.297297602614</v>
          </cell>
          <cell r="CH130">
            <v>16559.854993582441</v>
          </cell>
          <cell r="CI130">
            <v>9244.8481490966733</v>
          </cell>
          <cell r="CJ130">
            <v>16044.241431713459</v>
          </cell>
          <cell r="CK130">
            <v>15176.144006318314</v>
          </cell>
          <cell r="CL130">
            <v>16558.240729759484</v>
          </cell>
          <cell r="CM130">
            <v>20384.160589620456</v>
          </cell>
          <cell r="CN130">
            <v>18684.062201661498</v>
          </cell>
          <cell r="CO130">
            <v>22054.916075414843</v>
          </cell>
          <cell r="CP130">
            <v>18961.975873938543</v>
          </cell>
          <cell r="CQ130">
            <v>19065.991796684517</v>
          </cell>
          <cell r="CR130">
            <v>17662.592992606635</v>
          </cell>
          <cell r="CS130">
            <v>8798.4509797116843</v>
          </cell>
          <cell r="CT130">
            <v>17607.978953636652</v>
          </cell>
          <cell r="CU130">
            <v>10138.69479269458</v>
          </cell>
          <cell r="CV130">
            <v>17091.627523053296</v>
          </cell>
          <cell r="CW130">
            <v>16203.754610905022</v>
          </cell>
          <cell r="CX130">
            <v>17626.921792788977</v>
          </cell>
          <cell r="CY130">
            <v>21556.706696051482</v>
          </cell>
          <cell r="CZ130">
            <v>18997.431102768831</v>
          </cell>
          <cell r="DA130">
            <v>22433.650946915928</v>
          </cell>
          <cell r="DB130">
            <v>19277.063167416549</v>
          </cell>
          <cell r="DC130">
            <v>19318.698300047457</v>
          </cell>
          <cell r="DD130">
            <v>17934.700755211503</v>
          </cell>
          <cell r="DE130">
            <v>8857.2479949191238</v>
          </cell>
          <cell r="DF130">
            <v>17848.950882339748</v>
          </cell>
          <cell r="DG130">
            <v>10221.579020381974</v>
          </cell>
          <cell r="DH130">
            <v>17332.132052310604</v>
          </cell>
          <cell r="DI130">
            <v>16423.53415133767</v>
          </cell>
          <cell r="DJ130">
            <v>17889.478206509753</v>
          </cell>
          <cell r="DK130">
            <v>21926.44613481671</v>
          </cell>
          <cell r="DL130">
            <v>19315.03582293207</v>
          </cell>
          <cell r="DM130">
            <v>22818.883660642798</v>
          </cell>
          <cell r="DN130">
            <v>19596.311957361017</v>
          </cell>
          <cell r="DO130">
            <v>19639.618334542502</v>
          </cell>
          <cell r="DP130">
            <v>18209.71321061096</v>
          </cell>
          <cell r="DQ130">
            <v>8914.0775703607142</v>
          </cell>
          <cell r="DR130">
            <v>18091.306408154829</v>
          </cell>
          <cell r="DS130">
            <v>10302.893142341538</v>
          </cell>
          <cell r="DT130">
            <v>17574.306772826563</v>
          </cell>
          <cell r="DU130">
            <v>16644.945943050825</v>
          </cell>
          <cell r="DV130">
            <v>18154.484928454418</v>
          </cell>
          <cell r="DW130">
            <v>22301.994747314573</v>
          </cell>
          <cell r="DX130">
            <v>19637.897808840644</v>
          </cell>
          <cell r="DY130">
            <v>23210.173578294183</v>
          </cell>
          <cell r="DZ130">
            <v>19920.728076257321</v>
          </cell>
          <cell r="EA130">
            <v>19965.246216353102</v>
          </cell>
          <cell r="EB130">
            <v>18488.078676695422</v>
          </cell>
          <cell r="EC130">
            <v>8968.5522076431571</v>
          </cell>
          <cell r="ED130">
            <v>18335.430627693597</v>
          </cell>
          <cell r="EE130">
            <v>10382.045377713494</v>
          </cell>
          <cell r="EF130">
            <v>17818.550847391358</v>
          </cell>
          <cell r="EG130">
            <v>16867.480362335245</v>
          </cell>
          <cell r="EH130">
            <v>18422.366594487907</v>
          </cell>
          <cell r="EI130">
            <v>22682.961031991421</v>
          </cell>
          <cell r="EJ130">
            <v>19965.564071054796</v>
          </cell>
          <cell r="EK130">
            <v>23607.140086230662</v>
          </cell>
          <cell r="EL130">
            <v>20249.860848062992</v>
          </cell>
          <cell r="EM130">
            <v>20295.172789379882</v>
          </cell>
          <cell r="EN130">
            <v>18769.554165743502</v>
          </cell>
          <cell r="EO130">
            <v>9020.3112085861067</v>
          </cell>
          <cell r="EP130">
            <v>18581.024959181661</v>
          </cell>
          <cell r="EQ130">
            <v>10459.323589837</v>
          </cell>
          <cell r="ER130">
            <v>18064.578034608494</v>
          </cell>
          <cell r="ES130">
            <v>17091.502533501134</v>
          </cell>
          <cell r="ET130">
            <v>18692.866561693045</v>
          </cell>
          <cell r="EU130">
            <v>23070.338665195828</v>
          </cell>
          <cell r="EV130">
            <v>20298.082795265887</v>
          </cell>
          <cell r="EW130">
            <v>24010.764709214367</v>
          </cell>
          <cell r="EX130">
            <v>20583.749287964314</v>
          </cell>
          <cell r="EY130">
            <v>20630.356279475847</v>
          </cell>
          <cell r="EZ130">
            <v>19054.127144585924</v>
          </cell>
          <cell r="FA130">
            <v>9069.6214738337148</v>
          </cell>
          <cell r="FB130">
            <v>18828.014956108862</v>
          </cell>
          <cell r="FC130">
            <v>10534.351989543713</v>
          </cell>
          <cell r="FD130">
            <v>18312.33387706579</v>
          </cell>
          <cell r="FE130">
            <v>17316.725580726419</v>
          </cell>
          <cell r="FF130">
            <v>18965.956933019508</v>
          </cell>
          <cell r="FG130">
            <v>23463.722748647415</v>
          </cell>
          <cell r="FH130">
            <v>20635.499316992787</v>
          </cell>
          <cell r="FI130">
            <v>24420.651660926684</v>
          </cell>
          <cell r="FJ130">
            <v>20922.42434936716</v>
          </cell>
          <cell r="FK130">
            <v>20970.361732709702</v>
          </cell>
          <cell r="FL130">
            <v>19341.784231167891</v>
          </cell>
          <cell r="FM130">
            <v>9116.0996894135496</v>
          </cell>
          <cell r="FN130">
            <v>19076.31904363419</v>
          </cell>
          <cell r="FO130">
            <v>10606.974058614924</v>
          </cell>
          <cell r="FP130">
            <v>18561.754390619273</v>
          </cell>
          <cell r="FQ130">
            <v>17543.06592017605</v>
          </cell>
          <cell r="FR130">
            <v>19241.600408159557</v>
          </cell>
          <cell r="FS130">
            <v>23863.17626746594</v>
          </cell>
          <cell r="FT130">
            <v>20977.845682114646</v>
          </cell>
          <cell r="FU130">
            <v>24836.872630383081</v>
          </cell>
          <cell r="FV130">
            <v>21265.927334079486</v>
          </cell>
          <cell r="FW130">
            <v>21315.238447465155</v>
          </cell>
        </row>
        <row r="131">
          <cell r="B131" t="str">
            <v>Co 124</v>
          </cell>
          <cell r="BH131">
            <v>2989.59</v>
          </cell>
          <cell r="BI131">
            <v>2422.08</v>
          </cell>
          <cell r="BJ131">
            <v>3128.14</v>
          </cell>
          <cell r="BK131">
            <v>2812.46</v>
          </cell>
          <cell r="BL131">
            <v>6323.94</v>
          </cell>
          <cell r="BM131">
            <v>3949.63</v>
          </cell>
          <cell r="BN131">
            <v>6096.35</v>
          </cell>
          <cell r="BO131">
            <v>644.37958691396307</v>
          </cell>
          <cell r="BP131">
            <v>-171.91363320266828</v>
          </cell>
          <cell r="BQ131">
            <v>-1746.7762839495554</v>
          </cell>
          <cell r="BR131">
            <v>-288.58902524543009</v>
          </cell>
          <cell r="BS131">
            <v>417.85947602467058</v>
          </cell>
          <cell r="BT131">
            <v>2933.0311991817143</v>
          </cell>
          <cell r="BU131">
            <v>2331.9482437666675</v>
          </cell>
          <cell r="BV131">
            <v>3030.6319946720141</v>
          </cell>
          <cell r="BW131">
            <v>2744.8395200961377</v>
          </cell>
          <cell r="BX131">
            <v>6250.485645685354</v>
          </cell>
          <cell r="BY131">
            <v>3861.7742950816391</v>
          </cell>
          <cell r="BZ131">
            <v>5998.4254046804872</v>
          </cell>
          <cell r="CA131">
            <v>405.35121881410669</v>
          </cell>
          <cell r="CB131">
            <v>-418.14841467153747</v>
          </cell>
          <cell r="CC131">
            <v>-1990.597048316502</v>
          </cell>
          <cell r="CD131">
            <v>-524.47606959561745</v>
          </cell>
          <cell r="CE131">
            <v>5470.0964206132358</v>
          </cell>
          <cell r="CF131">
            <v>8042.0886966924472</v>
          </cell>
          <cell r="CG131">
            <v>7406.866230695563</v>
          </cell>
          <cell r="CH131">
            <v>8097.6397458382489</v>
          </cell>
          <cell r="CI131">
            <v>7842.8303176264562</v>
          </cell>
          <cell r="CJ131">
            <v>11342.903915046398</v>
          </cell>
          <cell r="CK131">
            <v>8939.0472164299372</v>
          </cell>
          <cell r="CL131">
            <v>11065.762872351963</v>
          </cell>
          <cell r="CM131">
            <v>5323.9895865612289</v>
          </cell>
          <cell r="CN131">
            <v>4488.1890249509524</v>
          </cell>
          <cell r="CO131">
            <v>2919.2310143163559</v>
          </cell>
          <cell r="CP131">
            <v>4392.6697290827506</v>
          </cell>
          <cell r="CQ131">
            <v>5135.9041443229544</v>
          </cell>
          <cell r="CR131">
            <v>8137.5396272482867</v>
          </cell>
          <cell r="CS131">
            <v>7477.5636411558517</v>
          </cell>
          <cell r="CT131">
            <v>8179.7669675923353</v>
          </cell>
          <cell r="CU131">
            <v>7930.5049591170527</v>
          </cell>
          <cell r="CV131">
            <v>11498.342718666809</v>
          </cell>
          <cell r="CW131">
            <v>9041.5364854263389</v>
          </cell>
          <cell r="CX131">
            <v>11207.051406282815</v>
          </cell>
          <cell r="CY131">
            <v>5297.4660829628192</v>
          </cell>
          <cell r="CZ131">
            <v>4440.7387311864368</v>
          </cell>
          <cell r="DA131">
            <v>2840.914628047698</v>
          </cell>
          <cell r="DB131">
            <v>4347.0205493815774</v>
          </cell>
          <cell r="DC131">
            <v>5048.3661345486544</v>
          </cell>
          <cell r="DD131">
            <v>8232.8087541283348</v>
          </cell>
          <cell r="DE131">
            <v>7547.7106190440363</v>
          </cell>
          <cell r="DF131">
            <v>8261.0129149110326</v>
          </cell>
          <cell r="DG131">
            <v>8017.9581546568734</v>
          </cell>
          <cell r="DH131">
            <v>11655.102552373392</v>
          </cell>
          <cell r="DI131">
            <v>10810.326521093724</v>
          </cell>
          <cell r="DJ131">
            <v>17325.832493484308</v>
          </cell>
          <cell r="DK131">
            <v>11242.866834057213</v>
          </cell>
          <cell r="DL131">
            <v>10365.150562730805</v>
          </cell>
          <cell r="DM131">
            <v>8734.3931842943548</v>
          </cell>
          <cell r="DN131">
            <v>10272.905247130531</v>
          </cell>
          <cell r="DO131">
            <v>10985.242593544168</v>
          </cell>
          <cell r="DP131">
            <v>14305.021321054532</v>
          </cell>
          <cell r="DQ131">
            <v>13593.46862033453</v>
          </cell>
          <cell r="DR131">
            <v>14318.47621436774</v>
          </cell>
          <cell r="DS131">
            <v>14081.61577423547</v>
          </cell>
          <cell r="DT131">
            <v>17789.614754946117</v>
          </cell>
          <cell r="DU131">
            <v>15272.521887284001</v>
          </cell>
          <cell r="DV131">
            <v>17587.692745582415</v>
          </cell>
          <cell r="DW131">
            <v>11327.080222579709</v>
          </cell>
          <cell r="DX131">
            <v>10426.849159701116</v>
          </cell>
          <cell r="DY131">
            <v>8765.0394857938973</v>
          </cell>
          <cell r="DZ131">
            <v>10337.190268033497</v>
          </cell>
          <cell r="EA131">
            <v>11059.665931565756</v>
          </cell>
          <cell r="EB131">
            <v>14519.991088644078</v>
          </cell>
          <cell r="EC131">
            <v>13781.311666891919</v>
          </cell>
          <cell r="ED131">
            <v>14517.941016882551</v>
          </cell>
          <cell r="EE131">
            <v>14287.973273768899</v>
          </cell>
          <cell r="EF131">
            <v>18067.72948399141</v>
          </cell>
          <cell r="EG131">
            <v>15495.427530949544</v>
          </cell>
          <cell r="EH131">
            <v>17852.588254741771</v>
          </cell>
          <cell r="EI131">
            <v>11408.966871964483</v>
          </cell>
          <cell r="EJ131">
            <v>10486.126933301302</v>
          </cell>
          <cell r="EK131">
            <v>8791.7371339478123</v>
          </cell>
          <cell r="EL131">
            <v>10398.736171176799</v>
          </cell>
          <cell r="EM131">
            <v>11131.92945538708</v>
          </cell>
          <cell r="EN131">
            <v>16403.890635709584</v>
          </cell>
          <cell r="EO131">
            <v>15637.156668580585</v>
          </cell>
          <cell r="EP131">
            <v>16385.342736504626</v>
          </cell>
          <cell r="EQ131">
            <v>16162.9628898335</v>
          </cell>
          <cell r="ER131">
            <v>20016.07170919804</v>
          </cell>
          <cell r="ES131">
            <v>17387.077468088944</v>
          </cell>
          <cell r="ET131">
            <v>19786.939339387092</v>
          </cell>
          <cell r="EU131">
            <v>13154.585653878541</v>
          </cell>
          <cell r="EV131">
            <v>12208.987862644435</v>
          </cell>
          <cell r="EW131">
            <v>10481.871069171626</v>
          </cell>
          <cell r="EX131">
            <v>12124.032326333807</v>
          </cell>
          <cell r="EY131">
            <v>12868.046015360032</v>
          </cell>
          <cell r="EZ131">
            <v>16673.164411191989</v>
          </cell>
          <cell r="FA131">
            <v>15877.621568067094</v>
          </cell>
          <cell r="FB131">
            <v>16637.728340864815</v>
          </cell>
          <cell r="FC131">
            <v>16423.225237729624</v>
          </cell>
          <cell r="FD131">
            <v>20351.088326180427</v>
          </cell>
          <cell r="FE131">
            <v>17663.909638568606</v>
          </cell>
          <cell r="FF131">
            <v>20107.394789006245</v>
          </cell>
          <cell r="FG131">
            <v>13281.323124577833</v>
          </cell>
          <cell r="FH131">
            <v>12311.908339639896</v>
          </cell>
          <cell r="FI131">
            <v>10551.440001706094</v>
          </cell>
          <cell r="FJ131">
            <v>12229.554906678979</v>
          </cell>
          <cell r="FK131">
            <v>12984.48825678824</v>
          </cell>
          <cell r="FL131">
            <v>16946.378543862913</v>
          </cell>
          <cell r="FM131">
            <v>16120.82262062806</v>
          </cell>
          <cell r="FN131">
            <v>16892.995518795447</v>
          </cell>
          <cell r="FO131">
            <v>16686.900914845828</v>
          </cell>
          <cell r="FP131">
            <v>20690.941748495999</v>
          </cell>
          <cell r="FQ131">
            <v>17944.46261650071</v>
          </cell>
          <cell r="FR131">
            <v>20432.095476620056</v>
          </cell>
          <cell r="FS131">
            <v>13406.705420217124</v>
          </cell>
          <cell r="FT131">
            <v>12412.846579326049</v>
          </cell>
          <cell r="FU131">
            <v>10618.402258992255</v>
          </cell>
          <cell r="FV131">
            <v>12333.282000701904</v>
          </cell>
          <cell r="FW131">
            <v>13099.238565742493</v>
          </cell>
        </row>
        <row r="132">
          <cell r="B132" t="str">
            <v>Co 125</v>
          </cell>
          <cell r="BH132">
            <v>-268.37</v>
          </cell>
          <cell r="BI132">
            <v>-539.32000000000005</v>
          </cell>
          <cell r="BJ132">
            <v>-2203.2199999999998</v>
          </cell>
          <cell r="BK132">
            <v>127.82</v>
          </cell>
          <cell r="BL132">
            <v>79.249999999999545</v>
          </cell>
          <cell r="BM132">
            <v>453.51000000000067</v>
          </cell>
          <cell r="BN132">
            <v>922.75000000000091</v>
          </cell>
          <cell r="BO132">
            <v>237.59961025731764</v>
          </cell>
          <cell r="BP132">
            <v>-2702.0780936565852</v>
          </cell>
          <cell r="BQ132">
            <v>-2562.4932308331499</v>
          </cell>
          <cell r="BR132">
            <v>-1893.4543210515512</v>
          </cell>
          <cell r="BS132">
            <v>-1102.0946408270065</v>
          </cell>
          <cell r="BT132">
            <v>-319.86030735102804</v>
          </cell>
          <cell r="BU132">
            <v>-604.19531216995347</v>
          </cell>
          <cell r="BV132">
            <v>-2258.5995747444517</v>
          </cell>
          <cell r="BW132">
            <v>87.319178573001409</v>
          </cell>
          <cell r="BX132">
            <v>38.073290663390708</v>
          </cell>
          <cell r="BY132">
            <v>420.66779062893329</v>
          </cell>
          <cell r="BZ132">
            <v>873.86048083356809</v>
          </cell>
          <cell r="CA132">
            <v>174.60283493167435</v>
          </cell>
          <cell r="CB132">
            <v>-2820.4244721108944</v>
          </cell>
          <cell r="CC132">
            <v>-2680.2098811821006</v>
          </cell>
          <cell r="CD132">
            <v>-2013.7834391675433</v>
          </cell>
          <cell r="CE132">
            <v>825.41406839122919</v>
          </cell>
          <cell r="CF132">
            <v>1537.8961378202312</v>
          </cell>
          <cell r="CG132">
            <v>1239.9056590303708</v>
          </cell>
          <cell r="CH132">
            <v>-404.58509153639261</v>
          </cell>
          <cell r="CI132">
            <v>1956.5254645745572</v>
          </cell>
          <cell r="CJ132">
            <v>1906.7130815674345</v>
          </cell>
          <cell r="CK132">
            <v>2298.023157034404</v>
          </cell>
          <cell r="CL132">
            <v>2734.8165811384633</v>
          </cell>
          <cell r="CM132">
            <v>2019.0377470005506</v>
          </cell>
          <cell r="CN132">
            <v>-1036.2750448095685</v>
          </cell>
          <cell r="CO132">
            <v>-895.26125820338348</v>
          </cell>
          <cell r="CP132">
            <v>-231.3841869862008</v>
          </cell>
          <cell r="CQ132">
            <v>681.80338276515249</v>
          </cell>
          <cell r="CR132">
            <v>1514.4449783834498</v>
          </cell>
          <cell r="CS132">
            <v>1205.810477540268</v>
          </cell>
          <cell r="CT132">
            <v>-468.16208977664428</v>
          </cell>
          <cell r="CU132">
            <v>1945.3813852974554</v>
          </cell>
          <cell r="CV132">
            <v>1894.3832782295267</v>
          </cell>
          <cell r="CW132">
            <v>2296.5160891415835</v>
          </cell>
          <cell r="CX132">
            <v>2736.4189925213568</v>
          </cell>
          <cell r="CY132">
            <v>1999.013748691973</v>
          </cell>
          <cell r="CZ132">
            <v>-1138.0943198215364</v>
          </cell>
          <cell r="DA132">
            <v>-993.97866347368927</v>
          </cell>
          <cell r="DB132">
            <v>-317.19792939677336</v>
          </cell>
          <cell r="DC132">
            <v>595.13821931328312</v>
          </cell>
          <cell r="DD132">
            <v>1488.9761792251547</v>
          </cell>
          <cell r="DE132">
            <v>1169.3440401462149</v>
          </cell>
          <cell r="DF132">
            <v>-534.36888445759632</v>
          </cell>
          <cell r="DG132">
            <v>1932.5830312658236</v>
          </cell>
          <cell r="DH132">
            <v>1880.3691982891778</v>
          </cell>
          <cell r="DI132">
            <v>8513.2093217329548</v>
          </cell>
          <cell r="DJ132">
            <v>8956.3427684509406</v>
          </cell>
          <cell r="DK132">
            <v>8196.5184702572333</v>
          </cell>
          <cell r="DL132">
            <v>4975.3583924762879</v>
          </cell>
          <cell r="DM132">
            <v>5122.6456699705432</v>
          </cell>
          <cell r="DN132">
            <v>5812.0461394735921</v>
          </cell>
          <cell r="DO132">
            <v>6760.4057338886623</v>
          </cell>
          <cell r="DP132">
            <v>7680.9791879360755</v>
          </cell>
          <cell r="DQ132">
            <v>7349.9852775548998</v>
          </cell>
          <cell r="DR132">
            <v>5615.8012120030671</v>
          </cell>
          <cell r="DS132">
            <v>8137.6313787803565</v>
          </cell>
          <cell r="DT132">
            <v>8084.172014051137</v>
          </cell>
          <cell r="DU132">
            <v>8633.2688676294929</v>
          </cell>
          <cell r="DV132">
            <v>9079.2850046406493</v>
          </cell>
          <cell r="DW132">
            <v>8296.6954984072399</v>
          </cell>
          <cell r="DX132">
            <v>4989.1618888383182</v>
          </cell>
          <cell r="DY132">
            <v>5139.6928650793143</v>
          </cell>
          <cell r="DZ132">
            <v>5841.9376035702644</v>
          </cell>
          <cell r="EA132">
            <v>6827.5738743993934</v>
          </cell>
          <cell r="EB132">
            <v>7775.5996692376466</v>
          </cell>
          <cell r="EC132">
            <v>7433.0831985848581</v>
          </cell>
          <cell r="ED132">
            <v>5667.7104502748734</v>
          </cell>
          <cell r="EE132">
            <v>8245.6838194298216</v>
          </cell>
          <cell r="EF132">
            <v>8190.9467655689205</v>
          </cell>
          <cell r="EG132">
            <v>8754.5143223212017</v>
          </cell>
          <cell r="EH132">
            <v>9203.075577658954</v>
          </cell>
          <cell r="EI132">
            <v>8397.1211487742767</v>
          </cell>
          <cell r="EJ132">
            <v>5000.8272768496045</v>
          </cell>
          <cell r="EK132">
            <v>5155.1315875942837</v>
          </cell>
          <cell r="EL132">
            <v>5869.9958157448491</v>
          </cell>
          <cell r="EM132">
            <v>8560.8684803263532</v>
          </cell>
          <cell r="EN132">
            <v>9537.082838808743</v>
          </cell>
          <cell r="EO132">
            <v>9182.4328730274174</v>
          </cell>
          <cell r="EP132">
            <v>7385.5867977880789</v>
          </cell>
          <cell r="EQ132">
            <v>10020.995980824446</v>
          </cell>
          <cell r="ER132">
            <v>9965.1582400261268</v>
          </cell>
          <cell r="ES132">
            <v>10543.148649716124</v>
          </cell>
          <cell r="ET132">
            <v>10994.348079710313</v>
          </cell>
          <cell r="EU132">
            <v>10164.414249252975</v>
          </cell>
          <cell r="EV132">
            <v>6677.3471659748629</v>
          </cell>
          <cell r="EW132">
            <v>6834.589651914951</v>
          </cell>
          <cell r="EX132">
            <v>7562.7755568912044</v>
          </cell>
          <cell r="EY132">
            <v>8676.8886002273593</v>
          </cell>
          <cell r="EZ132">
            <v>9682.2528982536569</v>
          </cell>
          <cell r="FA132">
            <v>9314.8631053327445</v>
          </cell>
          <cell r="FB132">
            <v>7486.0294771862627</v>
          </cell>
          <cell r="FC132">
            <v>10180.402593504201</v>
          </cell>
          <cell r="FD132">
            <v>10123.013123157365</v>
          </cell>
          <cell r="FE132">
            <v>10716.037053460735</v>
          </cell>
          <cell r="FF132">
            <v>11169.736244591861</v>
          </cell>
          <cell r="FG132">
            <v>10315.617564951062</v>
          </cell>
          <cell r="FH132">
            <v>6734.3721259026033</v>
          </cell>
          <cell r="FI132">
            <v>6895.0810616103063</v>
          </cell>
          <cell r="FJ132">
            <v>7636.8231846442031</v>
          </cell>
          <cell r="FK132">
            <v>8794.1484652421786</v>
          </cell>
          <cell r="FL132">
            <v>9828.8099641233603</v>
          </cell>
          <cell r="FM132">
            <v>9448.4769991818212</v>
          </cell>
          <cell r="FN132">
            <v>7587.332162238923</v>
          </cell>
          <cell r="FO132">
            <v>10341.6198846486</v>
          </cell>
          <cell r="FP132">
            <v>10282.853688118244</v>
          </cell>
          <cell r="FQ132">
            <v>10891.313446483666</v>
          </cell>
          <cell r="FR132">
            <v>11347.56500567601</v>
          </cell>
          <cell r="FS132">
            <v>10467.969411611717</v>
          </cell>
          <cell r="FT132">
            <v>6790.3903141205046</v>
          </cell>
          <cell r="FU132">
            <v>6955.0648508231534</v>
          </cell>
          <cell r="FV132">
            <v>7710.6013729382048</v>
          </cell>
          <cell r="FW132">
            <v>8911.7601018909809</v>
          </cell>
        </row>
        <row r="133">
          <cell r="B133" t="str">
            <v>Co 126</v>
          </cell>
          <cell r="BH133">
            <v>420.88</v>
          </cell>
          <cell r="BI133">
            <v>-176.74</v>
          </cell>
          <cell r="BJ133">
            <v>-142.19999999999999</v>
          </cell>
          <cell r="BK133">
            <v>1736.67</v>
          </cell>
          <cell r="BL133">
            <v>815.19000000000051</v>
          </cell>
          <cell r="BM133">
            <v>664.43</v>
          </cell>
          <cell r="BN133">
            <v>637.45000000000005</v>
          </cell>
          <cell r="BO133">
            <v>555.30212804845701</v>
          </cell>
          <cell r="BP133">
            <v>466.43881240485825</v>
          </cell>
          <cell r="BQ133">
            <v>305.76960358849942</v>
          </cell>
          <cell r="BR133">
            <v>495.84329309919895</v>
          </cell>
          <cell r="BS133">
            <v>774.15832580170877</v>
          </cell>
          <cell r="BT133">
            <v>397.32003042019824</v>
          </cell>
          <cell r="BU133">
            <v>-215.28465299353684</v>
          </cell>
          <cell r="BV133">
            <v>-174.16743683942718</v>
          </cell>
          <cell r="BW133">
            <v>1743.4014728360457</v>
          </cell>
          <cell r="BX133">
            <v>791.71609068572729</v>
          </cell>
          <cell r="BY133">
            <v>611.21266946159767</v>
          </cell>
          <cell r="BZ133">
            <v>593.25349332078895</v>
          </cell>
          <cell r="CA133">
            <v>524.05813603661045</v>
          </cell>
          <cell r="CB133">
            <v>436.37622743893621</v>
          </cell>
          <cell r="CC133">
            <v>275.62603139414614</v>
          </cell>
          <cell r="CD133">
            <v>467.72386920237182</v>
          </cell>
          <cell r="CE133">
            <v>757.93550082680986</v>
          </cell>
          <cell r="CF133">
            <v>354.8083365769603</v>
          </cell>
          <cell r="CG133">
            <v>-273.18462799949043</v>
          </cell>
          <cell r="CH133">
            <v>-225.24629849785811</v>
          </cell>
          <cell r="CI133">
            <v>1732.2289699910193</v>
          </cell>
          <cell r="CJ133">
            <v>749.47725988903676</v>
          </cell>
          <cell r="CK133">
            <v>538.38380801186122</v>
          </cell>
          <cell r="CL133">
            <v>529.7612238043198</v>
          </cell>
          <cell r="CM133">
            <v>473.30888708135876</v>
          </cell>
          <cell r="CN133">
            <v>385.70746133478292</v>
          </cell>
          <cell r="CO133">
            <v>225.43604394137014</v>
          </cell>
          <cell r="CP133">
            <v>418.87027788349883</v>
          </cell>
          <cell r="CQ133">
            <v>721.17178680646748</v>
          </cell>
          <cell r="CR133">
            <v>346.78973367184358</v>
          </cell>
          <cell r="CS133">
            <v>-299.04492293552585</v>
          </cell>
          <cell r="CT133">
            <v>-247.80436707951981</v>
          </cell>
          <cell r="CU133">
            <v>1762.5231312259245</v>
          </cell>
          <cell r="CV133">
            <v>749.45204600747866</v>
          </cell>
          <cell r="CW133">
            <v>523.63562232741015</v>
          </cell>
          <cell r="CX133">
            <v>518.04756812855703</v>
          </cell>
          <cell r="CY133">
            <v>464.27011755502281</v>
          </cell>
          <cell r="CZ133">
            <v>374.94744372798527</v>
          </cell>
          <cell r="DA133">
            <v>211.43722011995396</v>
          </cell>
          <cell r="DB133">
            <v>409.38213615771701</v>
          </cell>
          <cell r="DC133">
            <v>705.12194293420998</v>
          </cell>
          <cell r="DD133">
            <v>338.18578920914229</v>
          </cell>
          <cell r="DE133">
            <v>-326.00592508682666</v>
          </cell>
          <cell r="DF133">
            <v>-271.32717971684383</v>
          </cell>
          <cell r="DG133">
            <v>1793.3205741350637</v>
          </cell>
          <cell r="DH133">
            <v>749.00358280494311</v>
          </cell>
          <cell r="DI133">
            <v>507.85489097705204</v>
          </cell>
          <cell r="DJ133">
            <v>505.45825452979807</v>
          </cell>
          <cell r="DK133">
            <v>454.55428491718112</v>
          </cell>
          <cell r="DL133">
            <v>363.95849941027427</v>
          </cell>
          <cell r="DM133">
            <v>196.66333674981342</v>
          </cell>
          <cell r="DN133">
            <v>399.22911676579884</v>
          </cell>
          <cell r="DO133">
            <v>700.81447192739097</v>
          </cell>
          <cell r="DP133">
            <v>328.97147932151347</v>
          </cell>
          <cell r="DQ133">
            <v>-354.10744979753235</v>
          </cell>
          <cell r="DR133">
            <v>-295.84935780413412</v>
          </cell>
          <cell r="DS133">
            <v>1824.627989203289</v>
          </cell>
          <cell r="DT133">
            <v>748.11076857720445</v>
          </cell>
          <cell r="DU133">
            <v>490.99797481358428</v>
          </cell>
          <cell r="DV133">
            <v>491.95576433256156</v>
          </cell>
          <cell r="DW133">
            <v>444.60092325938535</v>
          </cell>
          <cell r="DX133">
            <v>351.73292470780416</v>
          </cell>
          <cell r="DY133">
            <v>181.0829605820004</v>
          </cell>
          <cell r="DZ133">
            <v>388.38120086058711</v>
          </cell>
          <cell r="EA133">
            <v>695.92674206636912</v>
          </cell>
          <cell r="EB133">
            <v>319.12117201749902</v>
          </cell>
          <cell r="EC133">
            <v>-383.39145321286105</v>
          </cell>
          <cell r="ED133">
            <v>-321.40771571184837</v>
          </cell>
          <cell r="EE133">
            <v>1856.4523331218406</v>
          </cell>
          <cell r="EF133">
            <v>746.75103859501928</v>
          </cell>
          <cell r="EG133">
            <v>473.02084347631808</v>
          </cell>
          <cell r="EH133">
            <v>477.7164651171438</v>
          </cell>
          <cell r="EI133">
            <v>433.42785579911242</v>
          </cell>
          <cell r="EJ133">
            <v>338.73543561078577</v>
          </cell>
          <cell r="EK133">
            <v>164.66423516019995</v>
          </cell>
          <cell r="EL133">
            <v>376.80942307068449</v>
          </cell>
          <cell r="EM133">
            <v>5215.1132633074158</v>
          </cell>
          <cell r="EN133">
            <v>4833.2894672806551</v>
          </cell>
          <cell r="EO133">
            <v>4110.7816666060471</v>
          </cell>
          <cell r="EP133">
            <v>4176.642078717914</v>
          </cell>
          <cell r="EQ133">
            <v>6413.481171290674</v>
          </cell>
          <cell r="ER133">
            <v>5269.7918073643523</v>
          </cell>
          <cell r="ES133">
            <v>4978.7670289467906</v>
          </cell>
          <cell r="ET133">
            <v>4986.946350168856</v>
          </cell>
          <cell r="EU133">
            <v>4946.1688421390136</v>
          </cell>
          <cell r="EV133">
            <v>4849.6162454703463</v>
          </cell>
          <cell r="EW133">
            <v>4672.0539073018817</v>
          </cell>
          <cell r="EX133">
            <v>4889.164832276163</v>
          </cell>
          <cell r="EY133">
            <v>5280.9581017125247</v>
          </cell>
          <cell r="EZ133">
            <v>4894.0604444374312</v>
          </cell>
          <cell r="FA133">
            <v>4150.979119962768</v>
          </cell>
          <cell r="FB133">
            <v>4220.8729227491021</v>
          </cell>
          <cell r="FC133">
            <v>6518.5370368574113</v>
          </cell>
          <cell r="FD133">
            <v>5339.3963597702641</v>
          </cell>
          <cell r="FE133">
            <v>5030.3774032802239</v>
          </cell>
          <cell r="FF133">
            <v>5042.4374916388906</v>
          </cell>
          <cell r="FG133">
            <v>5005.4026074580288</v>
          </cell>
          <cell r="FH133">
            <v>4906.954098952011</v>
          </cell>
          <cell r="FI133">
            <v>4725.8293583153345</v>
          </cell>
          <cell r="FJ133">
            <v>4948.02609901716</v>
          </cell>
          <cell r="FK133">
            <v>5347.0204821430898</v>
          </cell>
          <cell r="FL133">
            <v>4954.9962790990703</v>
          </cell>
          <cell r="FM133">
            <v>4190.945005904221</v>
          </cell>
          <cell r="FN133">
            <v>6800.346604240367</v>
          </cell>
          <cell r="FO133">
            <v>9160.1169369770905</v>
          </cell>
          <cell r="FP133">
            <v>7944.6587270847022</v>
          </cell>
          <cell r="FQ133">
            <v>7616.9195943966943</v>
          </cell>
          <cell r="FR133">
            <v>7633.0500846808436</v>
          </cell>
          <cell r="FS133">
            <v>7599.9984841850728</v>
          </cell>
          <cell r="FT133">
            <v>7499.6160361560869</v>
          </cell>
          <cell r="FU133">
            <v>7314.8588926074299</v>
          </cell>
          <cell r="FV133">
            <v>7542.2648669712435</v>
          </cell>
          <cell r="FW133">
            <v>7948.9998944279669</v>
          </cell>
        </row>
        <row r="134">
          <cell r="B134" t="str">
            <v>Co 127</v>
          </cell>
          <cell r="BH134">
            <v>-1973.89</v>
          </cell>
          <cell r="BI134">
            <v>-449.96000000000095</v>
          </cell>
          <cell r="BJ134">
            <v>205.68</v>
          </cell>
          <cell r="BK134">
            <v>937.41999999999916</v>
          </cell>
          <cell r="BL134">
            <v>1028.32</v>
          </cell>
          <cell r="BM134">
            <v>-403.76</v>
          </cell>
          <cell r="BN134">
            <v>2118.4499999999998</v>
          </cell>
          <cell r="BO134">
            <v>-539.6895088425149</v>
          </cell>
          <cell r="BP134">
            <v>446.05366531578784</v>
          </cell>
          <cell r="BQ134">
            <v>-85.408788337377246</v>
          </cell>
          <cell r="BR134">
            <v>386.17773431916112</v>
          </cell>
          <cell r="BS134">
            <v>782.30110475332367</v>
          </cell>
          <cell r="BT134">
            <v>-2031.6753108219702</v>
          </cell>
          <cell r="BU134">
            <v>-496.00617919659771</v>
          </cell>
          <cell r="BV134">
            <v>169.58237224359118</v>
          </cell>
          <cell r="BW134">
            <v>879.57630061504597</v>
          </cell>
          <cell r="BX134">
            <v>982.68829453503076</v>
          </cell>
          <cell r="BY134">
            <v>-480.68204696524754</v>
          </cell>
          <cell r="BZ134">
            <v>2063.7743116500969</v>
          </cell>
          <cell r="CA134">
            <v>-608.892420011583</v>
          </cell>
          <cell r="CB134">
            <v>381.04755097567522</v>
          </cell>
          <cell r="CC134">
            <v>-149.33708049734923</v>
          </cell>
          <cell r="CD134">
            <v>322.54830793619385</v>
          </cell>
          <cell r="CE134">
            <v>757.10258965760295</v>
          </cell>
          <cell r="CF134">
            <v>-2149.703246565814</v>
          </cell>
          <cell r="CG134">
            <v>-601.79547359835578</v>
          </cell>
          <cell r="CH134">
            <v>73.678754021201257</v>
          </cell>
          <cell r="CI134">
            <v>761.42459439957565</v>
          </cell>
          <cell r="CJ134">
            <v>877.50409635444703</v>
          </cell>
          <cell r="CK134">
            <v>-618.9287600186799</v>
          </cell>
          <cell r="CL134">
            <v>1948.9691492082952</v>
          </cell>
          <cell r="CM134">
            <v>-739.99291010043135</v>
          </cell>
          <cell r="CN134">
            <v>250.57526221072021</v>
          </cell>
          <cell r="CO134">
            <v>-279.59757628715033</v>
          </cell>
          <cell r="CP134">
            <v>193.02437019996614</v>
          </cell>
          <cell r="CQ134">
            <v>667.24133403846554</v>
          </cell>
          <cell r="CR134">
            <v>2766.5952845643951</v>
          </cell>
          <cell r="CS134">
            <v>4349.6682188940067</v>
          </cell>
          <cell r="CT134">
            <v>5042.3745756200069</v>
          </cell>
          <cell r="CU134">
            <v>5736.2412951938377</v>
          </cell>
          <cell r="CV134">
            <v>5858.768633184508</v>
          </cell>
          <cell r="CW134">
            <v>4321.1464703078045</v>
          </cell>
          <cell r="CX134">
            <v>6948.6898437889677</v>
          </cell>
          <cell r="CY134">
            <v>4198.025171073682</v>
          </cell>
          <cell r="CZ134">
            <v>5208.6312959359866</v>
          </cell>
          <cell r="DA134">
            <v>4668.6119940461294</v>
          </cell>
          <cell r="DB134">
            <v>5150.9469950256671</v>
          </cell>
          <cell r="DC134">
            <v>5593.5205698709033</v>
          </cell>
          <cell r="DD134">
            <v>2761.7685346173967</v>
          </cell>
          <cell r="DE134">
            <v>4381.0663959863887</v>
          </cell>
          <cell r="DF134">
            <v>5090.9737399829837</v>
          </cell>
          <cell r="DG134">
            <v>5790.8550333236617</v>
          </cell>
          <cell r="DH134">
            <v>5920.5668709109932</v>
          </cell>
          <cell r="DI134">
            <v>4340.5938535134446</v>
          </cell>
          <cell r="DJ134">
            <v>7028.742776310045</v>
          </cell>
          <cell r="DK134">
            <v>4215.2658681459625</v>
          </cell>
          <cell r="DL134">
            <v>5246.7989644546642</v>
          </cell>
          <cell r="DM134">
            <v>4695.7422357617816</v>
          </cell>
          <cell r="DN134">
            <v>5187.9959498728294</v>
          </cell>
          <cell r="DO134">
            <v>5639.7329506826563</v>
          </cell>
          <cell r="DP134">
            <v>2755.3604876016616</v>
          </cell>
          <cell r="DQ134">
            <v>4411.2721838425687</v>
          </cell>
          <cell r="DR134">
            <v>5139.2976541283306</v>
          </cell>
          <cell r="DS134">
            <v>5845.0758165141679</v>
          </cell>
          <cell r="DT134">
            <v>5981.7886494298345</v>
          </cell>
          <cell r="DU134">
            <v>4358.2680961416618</v>
          </cell>
          <cell r="DV134">
            <v>8775.6113545929984</v>
          </cell>
          <cell r="DW134">
            <v>5898.187109015189</v>
          </cell>
          <cell r="DX134">
            <v>6950.0971473430291</v>
          </cell>
          <cell r="DY134">
            <v>6388.7629147568014</v>
          </cell>
          <cell r="DZ134">
            <v>6891.1385178522751</v>
          </cell>
          <cell r="EA134">
            <v>7351.2495571393429</v>
          </cell>
          <cell r="EB134">
            <v>4413.7118510801811</v>
          </cell>
          <cell r="EC134">
            <v>6107.3366737324513</v>
          </cell>
          <cell r="ED134">
            <v>6853.5024632897012</v>
          </cell>
          <cell r="EE134">
            <v>7565.0543419084188</v>
          </cell>
          <cell r="EF134">
            <v>7709.4957414049077</v>
          </cell>
          <cell r="EG134">
            <v>6041.1984222169631</v>
          </cell>
          <cell r="EH134">
            <v>8905.4609436469073</v>
          </cell>
          <cell r="EI134">
            <v>5962.8710957464373</v>
          </cell>
          <cell r="EJ134">
            <v>7036.0633159157278</v>
          </cell>
          <cell r="EK134">
            <v>6463.3137091593862</v>
          </cell>
          <cell r="EL134">
            <v>6976.4732761480645</v>
          </cell>
          <cell r="EM134">
            <v>7445.6064583288789</v>
          </cell>
          <cell r="EN134">
            <v>4453.1847159909476</v>
          </cell>
          <cell r="EO134">
            <v>6185.4164952447309</v>
          </cell>
          <cell r="EP134">
            <v>6950.6375297119193</v>
          </cell>
          <cell r="EQ134">
            <v>7667.8261750353004</v>
          </cell>
          <cell r="ER134">
            <v>7819.8568728398295</v>
          </cell>
          <cell r="ES134">
            <v>6105.7274303885779</v>
          </cell>
          <cell r="ET134">
            <v>9036.8377250977319</v>
          </cell>
          <cell r="EU134">
            <v>6026.9556392267714</v>
          </cell>
          <cell r="EV134">
            <v>7122.304602727696</v>
          </cell>
          <cell r="EW134">
            <v>6538.3919901784147</v>
          </cell>
          <cell r="EX134">
            <v>7061.6481492083967</v>
          </cell>
          <cell r="EY134">
            <v>7539.9798939239236</v>
          </cell>
          <cell r="EZ134">
            <v>4492.279648477418</v>
          </cell>
          <cell r="FA134">
            <v>6264.0317353706214</v>
          </cell>
          <cell r="FB134">
            <v>7048.3811188892996</v>
          </cell>
          <cell r="FC134">
            <v>7771.2649555540138</v>
          </cell>
          <cell r="FD134">
            <v>7931.4058572782978</v>
          </cell>
          <cell r="FE134">
            <v>6169.7257131812794</v>
          </cell>
          <cell r="FF134">
            <v>9169.5094201441698</v>
          </cell>
          <cell r="FG134">
            <v>6091.2892352597055</v>
          </cell>
          <cell r="FH134">
            <v>7208.3547227464342</v>
          </cell>
          <cell r="FI134">
            <v>6613.4896879917133</v>
          </cell>
          <cell r="FJ134">
            <v>7147.5114214959513</v>
          </cell>
          <cell r="FK134">
            <v>7635.2176609123544</v>
          </cell>
          <cell r="FL134">
            <v>4530.725900797609</v>
          </cell>
          <cell r="FM134">
            <v>6342.93337163246</v>
          </cell>
          <cell r="FN134">
            <v>7147.1283501172966</v>
          </cell>
          <cell r="FO134">
            <v>7875.1458491567719</v>
          </cell>
          <cell r="FP134">
            <v>8043.9077702018203</v>
          </cell>
          <cell r="FQ134">
            <v>6233.5446366482938</v>
          </cell>
          <cell r="FR134">
            <v>9303.2625329701532</v>
          </cell>
          <cell r="FS134">
            <v>6155.3650726817214</v>
          </cell>
          <cell r="FT134">
            <v>7295.0356126310226</v>
          </cell>
          <cell r="FU134">
            <v>6688.148226328788</v>
          </cell>
          <cell r="FV134">
            <v>7233.5735952790228</v>
          </cell>
          <cell r="FW134">
            <v>7730.8390901717858</v>
          </cell>
        </row>
        <row r="135">
          <cell r="B135" t="str">
            <v>Co 128</v>
          </cell>
          <cell r="BH135">
            <v>40862.86</v>
          </cell>
          <cell r="BI135">
            <v>31819.47</v>
          </cell>
          <cell r="BJ135">
            <v>20632.169999999998</v>
          </cell>
          <cell r="BK135">
            <v>35117.5</v>
          </cell>
          <cell r="BL135">
            <v>35476.11</v>
          </cell>
          <cell r="BM135">
            <v>43373.43</v>
          </cell>
          <cell r="BN135">
            <v>44506.13</v>
          </cell>
          <cell r="BO135">
            <v>44237.420616075673</v>
          </cell>
          <cell r="BP135">
            <v>46601.353347096447</v>
          </cell>
          <cell r="BQ135">
            <v>35524.304135304075</v>
          </cell>
          <cell r="BR135">
            <v>36839.506438036566</v>
          </cell>
          <cell r="BS135">
            <v>7762.0167790813066</v>
          </cell>
          <cell r="BT135">
            <v>40317.191673731402</v>
          </cell>
          <cell r="BU135">
            <v>31206.996975452283</v>
          </cell>
          <cell r="BV135">
            <v>19931.42671168565</v>
          </cell>
          <cell r="BW135">
            <v>34582.598111887433</v>
          </cell>
          <cell r="BX135">
            <v>34887.91080579257</v>
          </cell>
          <cell r="BY135">
            <v>42765.819688067822</v>
          </cell>
          <cell r="BZ135">
            <v>43991.779237443887</v>
          </cell>
          <cell r="CA135">
            <v>43782.186029301491</v>
          </cell>
          <cell r="CB135">
            <v>46181.359085617325</v>
          </cell>
          <cell r="CC135">
            <v>35080.983270268</v>
          </cell>
          <cell r="CD135">
            <v>36402.768477992038</v>
          </cell>
          <cell r="CE135">
            <v>7686.5014283351557</v>
          </cell>
          <cell r="CF135">
            <v>39133.999273586436</v>
          </cell>
          <cell r="CG135">
            <v>29955.75797521737</v>
          </cell>
          <cell r="CH135">
            <v>18590.057410551744</v>
          </cell>
          <cell r="CI135">
            <v>33412.83424869286</v>
          </cell>
          <cell r="CJ135">
            <v>33664.000263914582</v>
          </cell>
          <cell r="CK135">
            <v>41522.685598692398</v>
          </cell>
          <cell r="CL135">
            <v>43678.790878344487</v>
          </cell>
          <cell r="CM135">
            <v>43508.446625797449</v>
          </cell>
          <cell r="CN135">
            <v>45905.100180406218</v>
          </cell>
          <cell r="CO135">
            <v>34781.627783298762</v>
          </cell>
          <cell r="CP135">
            <v>36111.018948468263</v>
          </cell>
          <cell r="CQ135">
            <v>7760.8963122804926</v>
          </cell>
          <cell r="CR135">
            <v>49102.837103173464</v>
          </cell>
          <cell r="CS135">
            <v>39717.689051386464</v>
          </cell>
          <cell r="CT135">
            <v>28093.7529331279</v>
          </cell>
          <cell r="CU135">
            <v>43271.926435207592</v>
          </cell>
          <cell r="CV135">
            <v>43509.79221329093</v>
          </cell>
          <cell r="CW135">
            <v>51519.071895489193</v>
          </cell>
          <cell r="CX135">
            <v>52926.557165882157</v>
          </cell>
          <cell r="CY135">
            <v>52747.25204211958</v>
          </cell>
          <cell r="CZ135">
            <v>55190.838298305724</v>
          </cell>
          <cell r="DA135">
            <v>43836.991566795492</v>
          </cell>
          <cell r="DB135">
            <v>45195.61274015424</v>
          </cell>
          <cell r="DC135">
            <v>15833.39888100027</v>
          </cell>
          <cell r="DD135">
            <v>49641.468784895915</v>
          </cell>
          <cell r="DE135">
            <v>40044.574858020831</v>
          </cell>
          <cell r="DF135">
            <v>28156.299550584023</v>
          </cell>
          <cell r="DG135">
            <v>43698.74431772071</v>
          </cell>
          <cell r="DH135">
            <v>43922.00547678765</v>
          </cell>
          <cell r="DI135">
            <v>52084.703797664581</v>
          </cell>
          <cell r="DJ135">
            <v>53554.847012675134</v>
          </cell>
          <cell r="DK135">
            <v>53367.455028421049</v>
          </cell>
          <cell r="DL135">
            <v>55858.885787154017</v>
          </cell>
          <cell r="DM135">
            <v>44269.816317778925</v>
          </cell>
          <cell r="DN135">
            <v>45658.360745894883</v>
          </cell>
          <cell r="DO135">
            <v>15690.362524722579</v>
          </cell>
          <cell r="DP135">
            <v>50178.449285468043</v>
          </cell>
          <cell r="DQ135">
            <v>40364.86238895249</v>
          </cell>
          <cell r="DR135">
            <v>28206.007450587538</v>
          </cell>
          <cell r="DS135">
            <v>44121.816169571401</v>
          </cell>
          <cell r="DT135">
            <v>44330.076428357308</v>
          </cell>
          <cell r="DU135">
            <v>52649.035605371158</v>
          </cell>
          <cell r="DV135">
            <v>61289.452052577755</v>
          </cell>
          <cell r="DW135">
            <v>61094.201565438656</v>
          </cell>
          <cell r="DX135">
            <v>63634.393563033351</v>
          </cell>
          <cell r="DY135">
            <v>51805.15691254328</v>
          </cell>
          <cell r="DZ135">
            <v>53224.287469379582</v>
          </cell>
          <cell r="EA135">
            <v>22638.295645703016</v>
          </cell>
          <cell r="EB135">
            <v>57818.908556073897</v>
          </cell>
          <cell r="EC135">
            <v>47783.532247149873</v>
          </cell>
          <cell r="ED135">
            <v>35347.708209417098</v>
          </cell>
          <cell r="EE135">
            <v>51646.239730054731</v>
          </cell>
          <cell r="EF135">
            <v>51838.146923731227</v>
          </cell>
          <cell r="EG135">
            <v>60316.507934094276</v>
          </cell>
          <cell r="EH135">
            <v>62059.158816840521</v>
          </cell>
          <cell r="EI135">
            <v>61857.203941759042</v>
          </cell>
          <cell r="EJ135">
            <v>64447.094944072276</v>
          </cell>
          <cell r="EK135">
            <v>52372.671634344377</v>
          </cell>
          <cell r="EL135">
            <v>53823.519960187237</v>
          </cell>
          <cell r="EM135">
            <v>22605.645157529289</v>
          </cell>
          <cell r="EN135">
            <v>58491.776670692147</v>
          </cell>
          <cell r="EO135">
            <v>48229.424207714292</v>
          </cell>
          <cell r="EP135">
            <v>35510.070018560225</v>
          </cell>
          <cell r="EQ135">
            <v>52201.105964341856</v>
          </cell>
          <cell r="ER135">
            <v>52375.943588801849</v>
          </cell>
          <cell r="ES135">
            <v>61016.242566811859</v>
          </cell>
          <cell r="ET135">
            <v>62831.398672318363</v>
          </cell>
          <cell r="EU135">
            <v>62623.913169091145</v>
          </cell>
          <cell r="EV135">
            <v>65264.459102358567</v>
          </cell>
          <cell r="EW135">
            <v>58713.736414344305</v>
          </cell>
          <cell r="EX135">
            <v>60196.142000874963</v>
          </cell>
          <cell r="EY135">
            <v>28334.075862764083</v>
          </cell>
          <cell r="EZ135">
            <v>64938.707404029214</v>
          </cell>
          <cell r="FA135">
            <v>54444.049617377328</v>
          </cell>
          <cell r="FB135">
            <v>41434.454481347966</v>
          </cell>
          <cell r="FC135">
            <v>58527.604446628196</v>
          </cell>
          <cell r="FD135">
            <v>58684.420848370311</v>
          </cell>
          <cell r="FE135">
            <v>67489.907879069273</v>
          </cell>
          <cell r="FF135">
            <v>69380.136361011333</v>
          </cell>
          <cell r="FG135">
            <v>69167.620084060705</v>
          </cell>
          <cell r="FH135">
            <v>71859.820211215294</v>
          </cell>
          <cell r="FI135">
            <v>59394.796126500238</v>
          </cell>
          <cell r="FJ135">
            <v>60910.341131379522</v>
          </cell>
          <cell r="FK135">
            <v>28389.693745554352</v>
          </cell>
          <cell r="FL135">
            <v>65726.377189147111</v>
          </cell>
          <cell r="FM135">
            <v>54994.140281259664</v>
          </cell>
          <cell r="FN135">
            <v>41687.411508171521</v>
          </cell>
          <cell r="FO135">
            <v>59192.601098333922</v>
          </cell>
          <cell r="FP135">
            <v>59330.571034405606</v>
          </cell>
          <cell r="FQ135">
            <v>68304.292235044137</v>
          </cell>
          <cell r="FR135">
            <v>70272.276511308693</v>
          </cell>
          <cell r="FS135">
            <v>70055.699800223927</v>
          </cell>
          <cell r="FT135">
            <v>72800.516250937915</v>
          </cell>
          <cell r="FU135">
            <v>60076.773729455264</v>
          </cell>
          <cell r="FV135">
            <v>61625.74837225565</v>
          </cell>
          <cell r="FW135">
            <v>28433.203933710938</v>
          </cell>
        </row>
        <row r="136">
          <cell r="B136" t="str">
            <v>Co 129</v>
          </cell>
          <cell r="BH136">
            <v>164.54</v>
          </cell>
          <cell r="BI136">
            <v>-476.42999999999938</v>
          </cell>
          <cell r="BJ136">
            <v>-37.090000000001055</v>
          </cell>
          <cell r="BK136">
            <v>1095.8599999999999</v>
          </cell>
          <cell r="BL136">
            <v>425.59</v>
          </cell>
          <cell r="BM136">
            <v>1847.76</v>
          </cell>
          <cell r="BN136">
            <v>1351.2</v>
          </cell>
          <cell r="BO136">
            <v>-524.1880056503669</v>
          </cell>
          <cell r="BP136">
            <v>-537.86960842962617</v>
          </cell>
          <cell r="BQ136">
            <v>1.6079187587301931</v>
          </cell>
          <cell r="BR136">
            <v>0.71203501745821995</v>
          </cell>
          <cell r="BS136">
            <v>463.39054668722656</v>
          </cell>
          <cell r="BT136">
            <v>103.66856598476261</v>
          </cell>
          <cell r="BU136">
            <v>-532.76819686110866</v>
          </cell>
          <cell r="BV136">
            <v>-85.64594003621869</v>
          </cell>
          <cell r="BW136">
            <v>1065.7430248937294</v>
          </cell>
          <cell r="BX136">
            <v>387.23065809693981</v>
          </cell>
          <cell r="BY136">
            <v>1801.4857519935254</v>
          </cell>
          <cell r="BZ136">
            <v>1311.5039427570268</v>
          </cell>
          <cell r="CA136">
            <v>-609.51440499937962</v>
          </cell>
          <cell r="CB136">
            <v>-618.18030654467748</v>
          </cell>
          <cell r="CC136">
            <v>-77.679538699302611</v>
          </cell>
          <cell r="CD136">
            <v>-78.186608625883309</v>
          </cell>
          <cell r="CE136">
            <v>7715.1963123003643</v>
          </cell>
          <cell r="CF136">
            <v>7264.8582922662845</v>
          </cell>
          <cell r="CG136">
            <v>6633.2536181729092</v>
          </cell>
          <cell r="CH136">
            <v>7088.0459989572855</v>
          </cell>
          <cell r="CI136">
            <v>8258.8366541104515</v>
          </cell>
          <cell r="CJ136">
            <v>7571.9955870319418</v>
          </cell>
          <cell r="CK136">
            <v>8978.2609701848887</v>
          </cell>
          <cell r="CL136">
            <v>8494.9514452551575</v>
          </cell>
          <cell r="CM136">
            <v>6524.7859991426831</v>
          </cell>
          <cell r="CN136">
            <v>6517.4946946599621</v>
          </cell>
          <cell r="CO136">
            <v>7058.1686488173473</v>
          </cell>
          <cell r="CP136">
            <v>7058.7481693242189</v>
          </cell>
          <cell r="CQ136">
            <v>7556.6482491688403</v>
          </cell>
          <cell r="CR136">
            <v>7347.7408441735224</v>
          </cell>
          <cell r="CS136">
            <v>6705.4062584332032</v>
          </cell>
          <cell r="CT136">
            <v>7172.0196032309432</v>
          </cell>
          <cell r="CU136">
            <v>8372.5604569431598</v>
          </cell>
          <cell r="CV136">
            <v>7669.3654994433118</v>
          </cell>
          <cell r="CW136">
            <v>9101.0181641739109</v>
          </cell>
          <cell r="CX136">
            <v>8610.0942102229455</v>
          </cell>
          <cell r="CY136">
            <v>6581.907316103986</v>
          </cell>
          <cell r="CZ136">
            <v>6574.9530970392871</v>
          </cell>
          <cell r="DA136">
            <v>7126.6891615660361</v>
          </cell>
          <cell r="DB136">
            <v>7127.4624188866128</v>
          </cell>
          <cell r="DC136">
            <v>7590.1287111924757</v>
          </cell>
          <cell r="DD136">
            <v>7430.7554001166864</v>
          </cell>
          <cell r="DE136">
            <v>6777.276160090023</v>
          </cell>
          <cell r="DF136">
            <v>7256.0273015383773</v>
          </cell>
          <cell r="DG136">
            <v>8487.3588783088235</v>
          </cell>
          <cell r="DH136">
            <v>7766.9198466192202</v>
          </cell>
          <cell r="DI136">
            <v>10891.28161433584</v>
          </cell>
          <cell r="DJ136">
            <v>10392.906380077089</v>
          </cell>
          <cell r="DK136">
            <v>8304.3423203581424</v>
          </cell>
          <cell r="DL136">
            <v>8298.2291445663177</v>
          </cell>
          <cell r="DM136">
            <v>8861.2551472630712</v>
          </cell>
          <cell r="DN136">
            <v>8861.7563376577054</v>
          </cell>
          <cell r="DO136">
            <v>9333.4530617760611</v>
          </cell>
          <cell r="DP136">
            <v>9180.2664727889496</v>
          </cell>
          <cell r="DQ136">
            <v>8515.2484145537856</v>
          </cell>
          <cell r="DR136">
            <v>9006.6880806037843</v>
          </cell>
          <cell r="DS136">
            <v>10269.627913449513</v>
          </cell>
          <cell r="DT136">
            <v>9531.7526617196636</v>
          </cell>
          <cell r="DU136">
            <v>11065.683906489759</v>
          </cell>
          <cell r="DV136">
            <v>10559.779715110013</v>
          </cell>
          <cell r="DW136">
            <v>8409.6578137853176</v>
          </cell>
          <cell r="DX136">
            <v>8403.9094294522474</v>
          </cell>
          <cell r="DY136">
            <v>8978.4588208632849</v>
          </cell>
          <cell r="DZ136">
            <v>8979.1902516918562</v>
          </cell>
          <cell r="EA136">
            <v>9459.5735104078303</v>
          </cell>
          <cell r="EB136">
            <v>9312.8821292568718</v>
          </cell>
          <cell r="EC136">
            <v>8636.3803464975717</v>
          </cell>
          <cell r="ED136">
            <v>9140.6147680224803</v>
          </cell>
          <cell r="EE136">
            <v>10436.005993091767</v>
          </cell>
          <cell r="EF136">
            <v>9680.2534902112056</v>
          </cell>
          <cell r="EG136">
            <v>11242.359580927809</v>
          </cell>
          <cell r="EH136">
            <v>10728.847401484389</v>
          </cell>
          <cell r="EI136">
            <v>8515.4379870707817</v>
          </cell>
          <cell r="EJ136">
            <v>8510.0768894945431</v>
          </cell>
          <cell r="EK136">
            <v>9096.3913908041322</v>
          </cell>
          <cell r="EL136">
            <v>9097.3622149167204</v>
          </cell>
          <cell r="EM136">
            <v>9586.5826344692759</v>
          </cell>
          <cell r="EN136">
            <v>9446.7056757019982</v>
          </cell>
          <cell r="EO136">
            <v>8758.5462984000551</v>
          </cell>
          <cell r="EP136">
            <v>9275.9200015142123</v>
          </cell>
          <cell r="EQ136">
            <v>10604.625637845269</v>
          </cell>
          <cell r="ER136">
            <v>9830.5438297146375</v>
          </cell>
          <cell r="ES136">
            <v>11421.313585596199</v>
          </cell>
          <cell r="ET136">
            <v>10900.117293704963</v>
          </cell>
          <cell r="EU136">
            <v>8621.6435418892688</v>
          </cell>
          <cell r="EV136">
            <v>8616.6931375064378</v>
          </cell>
          <cell r="EW136">
            <v>9215.0119635079645</v>
          </cell>
          <cell r="EX136">
            <v>9216.2366950435589</v>
          </cell>
          <cell r="EY136">
            <v>9714.4496310551349</v>
          </cell>
          <cell r="EZ136">
            <v>9581.717007215706</v>
          </cell>
          <cell r="FA136">
            <v>8881.7227384083708</v>
          </cell>
          <cell r="FB136">
            <v>9412.5910940400536</v>
          </cell>
          <cell r="FC136">
            <v>10775.498437868397</v>
          </cell>
          <cell r="FD136">
            <v>9982.6258687580284</v>
          </cell>
          <cell r="FE136">
            <v>11602.55712823365</v>
          </cell>
          <cell r="FF136">
            <v>11073.599166611451</v>
          </cell>
          <cell r="FG136">
            <v>8728.2288353002878</v>
          </cell>
          <cell r="FH136">
            <v>8723.7159499319732</v>
          </cell>
          <cell r="FI136">
            <v>9334.2834768653465</v>
          </cell>
          <cell r="FJ136">
            <v>9335.7710036140852</v>
          </cell>
          <cell r="FK136">
            <v>9843.1323421061479</v>
          </cell>
          <cell r="FL136">
            <v>9717.8954384257595</v>
          </cell>
          <cell r="FM136">
            <v>9005.8856430590859</v>
          </cell>
          <cell r="FN136">
            <v>9550.6121627920365</v>
          </cell>
          <cell r="FO136">
            <v>10948.637279801815</v>
          </cell>
          <cell r="FP136">
            <v>10136.694706436834</v>
          </cell>
          <cell r="FQ136">
            <v>11786.090694890157</v>
          </cell>
          <cell r="FR136">
            <v>11249.297518272233</v>
          </cell>
          <cell r="FS136">
            <v>8835.5628858798573</v>
          </cell>
          <cell r="FT136">
            <v>8831.0919926144252</v>
          </cell>
          <cell r="FU136">
            <v>9454.1673680321528</v>
          </cell>
          <cell r="FV136">
            <v>9456.3426029903112</v>
          </cell>
          <cell r="FW136">
            <v>9972.6008266958852</v>
          </cell>
        </row>
        <row r="137">
          <cell r="B137" t="str">
            <v>Co 130</v>
          </cell>
          <cell r="BH137">
            <v>10267.09</v>
          </cell>
          <cell r="BI137">
            <v>14854.67</v>
          </cell>
          <cell r="BJ137">
            <v>11735.6</v>
          </cell>
          <cell r="BK137">
            <v>8413.59</v>
          </cell>
          <cell r="BL137">
            <v>6980.42</v>
          </cell>
          <cell r="BM137">
            <v>-3726.17</v>
          </cell>
          <cell r="BN137">
            <v>4902.49</v>
          </cell>
          <cell r="BO137">
            <v>10819.852156203026</v>
          </cell>
          <cell r="BP137">
            <v>10117.268961502736</v>
          </cell>
          <cell r="BQ137">
            <v>9800.7152826237234</v>
          </cell>
          <cell r="BR137">
            <v>10109.240577983159</v>
          </cell>
          <cell r="BS137">
            <v>9004.8133240923507</v>
          </cell>
          <cell r="BT137">
            <v>10177.995517106519</v>
          </cell>
          <cell r="BU137">
            <v>14813.519669477213</v>
          </cell>
          <cell r="BV137">
            <v>11628.623335868115</v>
          </cell>
          <cell r="BW137">
            <v>8241.8430922835469</v>
          </cell>
          <cell r="BX137">
            <v>6749.82357046385</v>
          </cell>
          <cell r="BY137">
            <v>-4257.8911670363923</v>
          </cell>
          <cell r="BZ137">
            <v>4608.5935558591245</v>
          </cell>
          <cell r="CA137">
            <v>10668.523042677263</v>
          </cell>
          <cell r="CB137">
            <v>9974.2703251825169</v>
          </cell>
          <cell r="CC137">
            <v>9657.2764173698397</v>
          </cell>
          <cell r="CD137">
            <v>9965.3855569812313</v>
          </cell>
          <cell r="CE137">
            <v>8909.9917568215078</v>
          </cell>
          <cell r="CF137">
            <v>9966.5529652200239</v>
          </cell>
          <cell r="CG137">
            <v>14651.760952003346</v>
          </cell>
          <cell r="CH137">
            <v>11399.102424706962</v>
          </cell>
          <cell r="CI137">
            <v>7945.9144102265673</v>
          </cell>
          <cell r="CJ137">
            <v>6393.3118602676386</v>
          </cell>
          <cell r="CK137">
            <v>-4924.767165121717</v>
          </cell>
          <cell r="CL137">
            <v>4187.2173987200003</v>
          </cell>
          <cell r="CM137">
            <v>10389.759960031581</v>
          </cell>
          <cell r="CN137">
            <v>9696.5676126542749</v>
          </cell>
          <cell r="CO137">
            <v>9379.1776854109448</v>
          </cell>
          <cell r="CP137">
            <v>9687.4515901436171</v>
          </cell>
          <cell r="CQ137">
            <v>8681.090621101459</v>
          </cell>
          <cell r="CR137">
            <v>10089.70434815069</v>
          </cell>
          <cell r="CS137">
            <v>14885.922233673371</v>
          </cell>
          <cell r="CT137">
            <v>11544.945982424717</v>
          </cell>
          <cell r="CU137">
            <v>7999.9042037535564</v>
          </cell>
          <cell r="CV137">
            <v>6395.451434646724</v>
          </cell>
          <cell r="CW137">
            <v>-5255.4522656989393</v>
          </cell>
          <cell r="CX137">
            <v>4122.9743420084742</v>
          </cell>
          <cell r="CY137">
            <v>10494.798160971337</v>
          </cell>
          <cell r="CZ137">
            <v>9788.1266056853565</v>
          </cell>
          <cell r="DA137">
            <v>9464.2495202479604</v>
          </cell>
          <cell r="DB137">
            <v>9778.7630566861098</v>
          </cell>
          <cell r="DC137">
            <v>8659.0963304899487</v>
          </cell>
          <cell r="DD137">
            <v>10213.697444904428</v>
          </cell>
          <cell r="DE137">
            <v>15123.176069044141</v>
          </cell>
          <cell r="DF137">
            <v>11691.416068579698</v>
          </cell>
          <cell r="DG137">
            <v>8051.9991190092533</v>
          </cell>
          <cell r="DH137">
            <v>6394.0345681025319</v>
          </cell>
          <cell r="DI137">
            <v>-5599.5428669594439</v>
          </cell>
          <cell r="DJ137">
            <v>4053.1814047264488</v>
          </cell>
          <cell r="DK137">
            <v>10599.224540286941</v>
          </cell>
          <cell r="DL137">
            <v>9878.815389636884</v>
          </cell>
          <cell r="DM137">
            <v>9548.3171546201411</v>
          </cell>
          <cell r="DN137">
            <v>9869.2020514093401</v>
          </cell>
          <cell r="DO137">
            <v>8715.9470970096754</v>
          </cell>
          <cell r="DP137">
            <v>10337.759225896365</v>
          </cell>
          <cell r="DQ137">
            <v>15363.535332039062</v>
          </cell>
          <cell r="DR137">
            <v>11838.45770228927</v>
          </cell>
          <cell r="DS137">
            <v>8102.0707184810253</v>
          </cell>
          <cell r="DT137">
            <v>6388.8830919015581</v>
          </cell>
          <cell r="DU137">
            <v>-5957.2942698142979</v>
          </cell>
          <cell r="DV137">
            <v>3977.5951877820498</v>
          </cell>
          <cell r="DW137">
            <v>10702.940727802821</v>
          </cell>
          <cell r="DX137">
            <v>9968.9961199878217</v>
          </cell>
          <cell r="DY137">
            <v>9631.2737552135659</v>
          </cell>
          <cell r="DZ137">
            <v>9959.1209201958482</v>
          </cell>
          <cell r="EA137">
            <v>8770.8049901916966</v>
          </cell>
          <cell r="EB137">
            <v>10462.067689202881</v>
          </cell>
          <cell r="EC137">
            <v>15607.223635168793</v>
          </cell>
          <cell r="ED137">
            <v>11986.005874431383</v>
          </cell>
          <cell r="EE137">
            <v>8150.2030661611316</v>
          </cell>
          <cell r="EF137">
            <v>6379.8076544860869</v>
          </cell>
          <cell r="EG137">
            <v>-6329.6411216517954</v>
          </cell>
          <cell r="EH137">
            <v>3896.1816579154729</v>
          </cell>
          <cell r="EI137">
            <v>10805.840216061013</v>
          </cell>
          <cell r="EJ137">
            <v>10057.609322740709</v>
          </cell>
          <cell r="EK137">
            <v>9713.0121550069816</v>
          </cell>
          <cell r="EL137">
            <v>10047.471208656478</v>
          </cell>
          <cell r="EM137">
            <v>8823.9837056039141</v>
          </cell>
          <cell r="EN137">
            <v>10586.55603060358</v>
          </cell>
          <cell r="EO137">
            <v>15853.813292561324</v>
          </cell>
          <cell r="EP137">
            <v>12134.207204883332</v>
          </cell>
          <cell r="EQ137">
            <v>8195.812415342707</v>
          </cell>
          <cell r="ER137">
            <v>6366.8185595008581</v>
          </cell>
          <cell r="ES137">
            <v>-6716.8668482215617</v>
          </cell>
          <cell r="ET137">
            <v>3808.2447229372083</v>
          </cell>
          <cell r="EU137">
            <v>10908.262207564449</v>
          </cell>
          <cell r="EV137">
            <v>10145.028588355164</v>
          </cell>
          <cell r="EW137">
            <v>9793.8476879018617</v>
          </cell>
          <cell r="EX137">
            <v>10135.058342115215</v>
          </cell>
          <cell r="EY137">
            <v>8874.4286645215016</v>
          </cell>
          <cell r="EZ137">
            <v>10711.361931071762</v>
          </cell>
          <cell r="FA137">
            <v>16103.532969437438</v>
          </cell>
          <cell r="FB137">
            <v>12282.565262986449</v>
          </cell>
          <cell r="FC137">
            <v>8239.1800066563683</v>
          </cell>
          <cell r="FD137">
            <v>6349.2927874781199</v>
          </cell>
          <cell r="FE137">
            <v>-7119.2833406152495</v>
          </cell>
          <cell r="FF137">
            <v>3713.9434206135484</v>
          </cell>
          <cell r="FG137">
            <v>11009.194193207928</v>
          </cell>
          <cell r="FH137">
            <v>10231.566829904796</v>
          </cell>
          <cell r="FI137">
            <v>9872.7688174751038</v>
          </cell>
          <cell r="FJ137">
            <v>10220.864474718015</v>
          </cell>
          <cell r="FK137">
            <v>8922.8672398486833</v>
          </cell>
          <cell r="FL137">
            <v>10835.999217420713</v>
          </cell>
          <cell r="FM137">
            <v>16356.587600389827</v>
          </cell>
          <cell r="FN137">
            <v>12431.419449041359</v>
          </cell>
          <cell r="FO137">
            <v>8279.7442946592091</v>
          </cell>
          <cell r="FP137">
            <v>6327.4312751674024</v>
          </cell>
          <cell r="FQ137">
            <v>-7537.6552842760211</v>
          </cell>
          <cell r="FR137">
            <v>3612.5844942410149</v>
          </cell>
          <cell r="FS137">
            <v>11109.387921864278</v>
          </cell>
          <cell r="FT137">
            <v>10316.634194560971</v>
          </cell>
          <cell r="FU137">
            <v>9950.5220038285042</v>
          </cell>
          <cell r="FV137">
            <v>10305.638560070469</v>
          </cell>
          <cell r="FW137">
            <v>8968.2942503164122</v>
          </cell>
        </row>
        <row r="138">
          <cell r="B138" t="str">
            <v>Co 131</v>
          </cell>
          <cell r="BH138">
            <v>9703</v>
          </cell>
          <cell r="BI138">
            <v>12305</v>
          </cell>
          <cell r="BJ138">
            <v>8308</v>
          </cell>
          <cell r="BK138">
            <v>14290</v>
          </cell>
          <cell r="BL138">
            <v>13383</v>
          </cell>
          <cell r="BM138">
            <v>5647</v>
          </cell>
          <cell r="BN138">
            <v>29266</v>
          </cell>
          <cell r="BO138">
            <v>19868.774847466619</v>
          </cell>
          <cell r="BP138">
            <v>15576.968596229337</v>
          </cell>
          <cell r="BQ138">
            <v>11240.589087432898</v>
          </cell>
          <cell r="BR138">
            <v>12736.202967755184</v>
          </cell>
          <cell r="BS138">
            <v>9466.5678049810376</v>
          </cell>
          <cell r="BT138">
            <v>9467.6869822729968</v>
          </cell>
          <cell r="BU138">
            <v>12043.329741701709</v>
          </cell>
          <cell r="BV138">
            <v>7997.4969040812939</v>
          </cell>
          <cell r="BW138">
            <v>14065.754137273416</v>
          </cell>
          <cell r="BX138">
            <v>13157.909194401012</v>
          </cell>
          <cell r="BY138">
            <v>5263.2514800387653</v>
          </cell>
          <cell r="BZ138">
            <v>29009.527503296638</v>
          </cell>
          <cell r="CA138">
            <v>19605.75752226972</v>
          </cell>
          <cell r="CB138">
            <v>15322.299515069764</v>
          </cell>
          <cell r="CC138">
            <v>10990.709865454039</v>
          </cell>
          <cell r="CD138">
            <v>12484.119740159735</v>
          </cell>
          <cell r="CE138">
            <v>9366.6300898706249</v>
          </cell>
          <cell r="CF138">
            <v>8963.1636095142712</v>
          </cell>
          <cell r="CG138">
            <v>11512.05123920734</v>
          </cell>
          <cell r="CH138">
            <v>7416.3239468380125</v>
          </cell>
          <cell r="CI138">
            <v>13573.829441298993</v>
          </cell>
          <cell r="CJ138">
            <v>12665.2353366815</v>
          </cell>
          <cell r="CK138">
            <v>4607.5554779430749</v>
          </cell>
          <cell r="CL138">
            <v>28485.314488851152</v>
          </cell>
          <cell r="CM138">
            <v>19065.863360334701</v>
          </cell>
          <cell r="CN138">
            <v>14773.965356260058</v>
          </cell>
          <cell r="CO138">
            <v>10447.779189033165</v>
          </cell>
          <cell r="CP138">
            <v>11939.344460128104</v>
          </cell>
          <cell r="CQ138">
            <v>8976.836055667085</v>
          </cell>
          <cell r="CR138">
            <v>8961.8326548755504</v>
          </cell>
          <cell r="CS138">
            <v>11552.523579037988</v>
          </cell>
          <cell r="CT138">
            <v>7357.7638031494607</v>
          </cell>
          <cell r="CU138">
            <v>13669.310122498573</v>
          </cell>
          <cell r="CV138">
            <v>12742.056940612401</v>
          </cell>
          <cell r="CW138">
            <v>4467.2642259968634</v>
          </cell>
          <cell r="CX138">
            <v>28867.966379128367</v>
          </cell>
          <cell r="CY138">
            <v>19246.797367023402</v>
          </cell>
          <cell r="CZ138">
            <v>14865.671703234413</v>
          </cell>
          <cell r="DA138">
            <v>10454.833499854853</v>
          </cell>
          <cell r="DB138">
            <v>11976.109439969121</v>
          </cell>
          <cell r="DC138">
            <v>8765.8544950608666</v>
          </cell>
          <cell r="DD138">
            <v>8955.4509693893488</v>
          </cell>
          <cell r="DE138">
            <v>11588.736249502803</v>
          </cell>
          <cell r="DF138">
            <v>7292.4444944988099</v>
          </cell>
          <cell r="DG138">
            <v>13761.55354141846</v>
          </cell>
          <cell r="DH138">
            <v>12815.50701976215</v>
          </cell>
          <cell r="DI138">
            <v>4317.8123125962447</v>
          </cell>
          <cell r="DJ138">
            <v>29252.797338028198</v>
          </cell>
          <cell r="DK138">
            <v>19425.628232170129</v>
          </cell>
          <cell r="DL138">
            <v>20564.158520278728</v>
          </cell>
          <cell r="DM138">
            <v>16067.028095812213</v>
          </cell>
          <cell r="DN138">
            <v>17617.603837686082</v>
          </cell>
          <cell r="DO138">
            <v>14335.752848666274</v>
          </cell>
          <cell r="DP138">
            <v>14553.732889392137</v>
          </cell>
          <cell r="DQ138">
            <v>17229.71832191155</v>
          </cell>
          <cell r="DR138">
            <v>12829.559387359783</v>
          </cell>
          <cell r="DS138">
            <v>19460.564567486465</v>
          </cell>
          <cell r="DT138">
            <v>18495.343499679555</v>
          </cell>
          <cell r="DU138">
            <v>9768.3102155648849</v>
          </cell>
          <cell r="DV138">
            <v>35249.900316559841</v>
          </cell>
          <cell r="DW138">
            <v>25212.886950770386</v>
          </cell>
          <cell r="DX138">
            <v>20744.702378934548</v>
          </cell>
          <cell r="DY138">
            <v>16159.613120702728</v>
          </cell>
          <cell r="DZ138">
            <v>17740.551615078672</v>
          </cell>
          <cell r="EA138">
            <v>14384.932693769762</v>
          </cell>
          <cell r="EB138">
            <v>14632.206884204781</v>
          </cell>
          <cell r="EC138">
            <v>17351.681336391004</v>
          </cell>
          <cell r="ED138">
            <v>12844.800992858261</v>
          </cell>
          <cell r="EE138">
            <v>19641.922509945864</v>
          </cell>
          <cell r="EF138">
            <v>18657.130483655907</v>
          </cell>
          <cell r="EG138">
            <v>9694.3949658206257</v>
          </cell>
          <cell r="EH138">
            <v>35734.953590405792</v>
          </cell>
          <cell r="EI138">
            <v>25483.89203446154</v>
          </cell>
          <cell r="EJ138">
            <v>20922.681096046981</v>
          </cell>
          <cell r="EK138">
            <v>16247.948426557992</v>
          </cell>
          <cell r="EL138">
            <v>17859.830584423853</v>
          </cell>
          <cell r="EM138">
            <v>14428.718628649538</v>
          </cell>
          <cell r="EN138">
            <v>14706.222353748744</v>
          </cell>
          <cell r="EO138">
            <v>17469.760650615619</v>
          </cell>
          <cell r="EP138">
            <v>12668.274902732112</v>
          </cell>
          <cell r="EQ138">
            <v>19635.833410237679</v>
          </cell>
          <cell r="ER138">
            <v>18631.067961527733</v>
          </cell>
          <cell r="ES138">
            <v>9426.0816881809733</v>
          </cell>
          <cell r="ET138">
            <v>36038.271935175188</v>
          </cell>
          <cell r="EU138">
            <v>25569.3256144281</v>
          </cell>
          <cell r="EV138">
            <v>20912.67501331566</v>
          </cell>
          <cell r="EW138">
            <v>16146.551767813711</v>
          </cell>
          <cell r="EX138">
            <v>17790.428826451713</v>
          </cell>
          <cell r="EY138">
            <v>14281.627463766472</v>
          </cell>
          <cell r="EZ138">
            <v>14590.320052805859</v>
          </cell>
          <cell r="FA138">
            <v>17398.698128236614</v>
          </cell>
          <cell r="FB138">
            <v>12664.452310633522</v>
          </cell>
          <cell r="FC138">
            <v>19807.09129906007</v>
          </cell>
          <cell r="FD138">
            <v>18781.951099498368</v>
          </cell>
          <cell r="FE138">
            <v>9327.7819808863678</v>
          </cell>
          <cell r="FF138">
            <v>36524.758460526151</v>
          </cell>
          <cell r="FG138">
            <v>25832.886670404696</v>
          </cell>
          <cell r="FH138">
            <v>21079.247742470303</v>
          </cell>
          <cell r="FI138">
            <v>16220.381883165483</v>
          </cell>
          <cell r="FJ138">
            <v>17895.973477214819</v>
          </cell>
          <cell r="FK138">
            <v>14308.55248238441</v>
          </cell>
          <cell r="FL138">
            <v>14649.234105787709</v>
          </cell>
          <cell r="FM138">
            <v>17502.608354705313</v>
          </cell>
          <cell r="FN138">
            <v>12653.371845953025</v>
          </cell>
          <cell r="FO138">
            <v>19975.259553701151</v>
          </cell>
          <cell r="FP138">
            <v>18929.519670825237</v>
          </cell>
          <cell r="FQ138">
            <v>11071.290824757485</v>
          </cell>
          <cell r="FR138">
            <v>38865.917673339005</v>
          </cell>
          <cell r="FS138">
            <v>27947.273046947426</v>
          </cell>
          <cell r="FT138">
            <v>23094.574089183097</v>
          </cell>
          <cell r="FU138">
            <v>18140.750403168204</v>
          </cell>
          <cell r="FV138">
            <v>19849.110134041333</v>
          </cell>
          <cell r="FW138">
            <v>16180.3848817084</v>
          </cell>
        </row>
        <row r="139">
          <cell r="B139" t="str">
            <v>Co 132</v>
          </cell>
          <cell r="BH139">
            <v>1102.42</v>
          </cell>
          <cell r="BI139">
            <v>706.57</v>
          </cell>
          <cell r="BJ139">
            <v>-58.429999999999836</v>
          </cell>
          <cell r="BK139">
            <v>-1287.8399999999999</v>
          </cell>
          <cell r="BL139">
            <v>152.32999999999902</v>
          </cell>
          <cell r="BM139">
            <v>-1546.66</v>
          </cell>
          <cell r="BN139">
            <v>2086.0100000000002</v>
          </cell>
          <cell r="BO139">
            <v>7045.095030612787</v>
          </cell>
          <cell r="BP139">
            <v>6784.4719303496067</v>
          </cell>
          <cell r="BQ139">
            <v>2627.5883885800422</v>
          </cell>
          <cell r="BR139">
            <v>2547.2068128363117</v>
          </cell>
          <cell r="BS139">
            <v>-521.74398486084601</v>
          </cell>
          <cell r="BT139">
            <v>1050.9250636171514</v>
          </cell>
          <cell r="BU139">
            <v>655.24708763424132</v>
          </cell>
          <cell r="BV139">
            <v>-150.24010213119391</v>
          </cell>
          <cell r="BW139">
            <v>-1408.2638830798637</v>
          </cell>
          <cell r="BX139">
            <v>72.07719842900724</v>
          </cell>
          <cell r="BY139">
            <v>-1670.681487450287</v>
          </cell>
          <cell r="BZ139">
            <v>2063.411421814114</v>
          </cell>
          <cell r="CA139">
            <v>7043.9256291500969</v>
          </cell>
          <cell r="CB139">
            <v>6781.6990616120784</v>
          </cell>
          <cell r="CC139">
            <v>2626.5764064680798</v>
          </cell>
          <cell r="CD139">
            <v>2547.8366256326372</v>
          </cell>
          <cell r="CE139">
            <v>-592.4245885826117</v>
          </cell>
          <cell r="CF139">
            <v>966.75492327478923</v>
          </cell>
          <cell r="CG139">
            <v>571.33252300087315</v>
          </cell>
          <cell r="CH139">
            <v>-275.77699013918527</v>
          </cell>
          <cell r="CI139">
            <v>-1563.7030783011101</v>
          </cell>
          <cell r="CJ139">
            <v>-41.664478048951423</v>
          </cell>
          <cell r="CK139">
            <v>-1829.4262731509252</v>
          </cell>
          <cell r="CL139">
            <v>2009.2099221903243</v>
          </cell>
          <cell r="CM139">
            <v>7010.7601876919207</v>
          </cell>
          <cell r="CN139">
            <v>6745.1960743728387</v>
          </cell>
          <cell r="CO139">
            <v>2590.9095705805039</v>
          </cell>
          <cell r="CP139">
            <v>2513.9473010417373</v>
          </cell>
          <cell r="CQ139">
            <v>-699.43433601339302</v>
          </cell>
          <cell r="CR139">
            <v>956.3449589738716</v>
          </cell>
          <cell r="CS139">
            <v>553.10428368698376</v>
          </cell>
          <cell r="CT139">
            <v>-325.23520919086377</v>
          </cell>
          <cell r="CU139">
            <v>-1649.0975820529188</v>
          </cell>
          <cell r="CV139">
            <v>-82.630485363346907</v>
          </cell>
          <cell r="CW139">
            <v>-1921.3604160825143</v>
          </cell>
          <cell r="CX139">
            <v>2029.9440496342613</v>
          </cell>
          <cell r="CY139">
            <v>7137.8057305487691</v>
          </cell>
          <cell r="CZ139">
            <v>6865.7896752798624</v>
          </cell>
          <cell r="DA139">
            <v>2628.8891082091704</v>
          </cell>
          <cell r="DB139">
            <v>2551.0018591596045</v>
          </cell>
          <cell r="DC139">
            <v>-781.24105478382489</v>
          </cell>
          <cell r="DD139">
            <v>944.87586101150646</v>
          </cell>
          <cell r="DE139">
            <v>533.66313900659861</v>
          </cell>
          <cell r="DF139">
            <v>-376.96020784970278</v>
          </cell>
          <cell r="DG139">
            <v>-1737.7830749238806</v>
          </cell>
          <cell r="DH139">
            <v>-125.32445473567623</v>
          </cell>
          <cell r="DI139">
            <v>-2016.9805750240876</v>
          </cell>
          <cell r="DJ139">
            <v>2050.550646584893</v>
          </cell>
          <cell r="DK139">
            <v>7267.084196179334</v>
          </cell>
          <cell r="DL139">
            <v>6988.4528779455086</v>
          </cell>
          <cell r="DM139">
            <v>2667.2997054516927</v>
          </cell>
          <cell r="DN139">
            <v>2588.4886599355659</v>
          </cell>
          <cell r="DO139">
            <v>-843.90249659613119</v>
          </cell>
          <cell r="DP139">
            <v>932.07604979560256</v>
          </cell>
          <cell r="DQ139">
            <v>512.95933240079603</v>
          </cell>
          <cell r="DR139">
            <v>-431.03505232733278</v>
          </cell>
          <cell r="DS139">
            <v>-1829.872925946509</v>
          </cell>
          <cell r="DT139">
            <v>-170.06284256497929</v>
          </cell>
          <cell r="DU139">
            <v>-2115.9423949771353</v>
          </cell>
          <cell r="DV139">
            <v>2070.7889201136304</v>
          </cell>
          <cell r="DW139">
            <v>7398.6303443118395</v>
          </cell>
          <cell r="DX139">
            <v>7113.2155259130077</v>
          </cell>
          <cell r="DY139">
            <v>2706.1392656904536</v>
          </cell>
          <cell r="DZ139">
            <v>2626.4038459872045</v>
          </cell>
          <cell r="EA139">
            <v>-909.14391100924013</v>
          </cell>
          <cell r="EB139">
            <v>918.35224584458274</v>
          </cell>
          <cell r="EC139">
            <v>490.93992166545968</v>
          </cell>
          <cell r="ED139">
            <v>-487.54742014126714</v>
          </cell>
          <cell r="EE139">
            <v>-1925.4838173048192</v>
          </cell>
          <cell r="EF139">
            <v>-216.92288404962437</v>
          </cell>
          <cell r="EG139">
            <v>-2218.6016555321048</v>
          </cell>
          <cell r="EH139">
            <v>2091.0876843711249</v>
          </cell>
          <cell r="EI139">
            <v>7532.0230093389728</v>
          </cell>
          <cell r="EJ139">
            <v>7240.1076211112368</v>
          </cell>
          <cell r="EK139">
            <v>2745.4064472909877</v>
          </cell>
          <cell r="EL139">
            <v>2664.7467365779562</v>
          </cell>
          <cell r="EM139">
            <v>-977.05704634818221</v>
          </cell>
          <cell r="EN139">
            <v>903.42219859472016</v>
          </cell>
          <cell r="EO139">
            <v>467.34119241755343</v>
          </cell>
          <cell r="EP139">
            <v>-546.58676555784859</v>
          </cell>
          <cell r="EQ139">
            <v>-2024.7381681575234</v>
          </cell>
          <cell r="ER139">
            <v>-265.98516721073702</v>
          </cell>
          <cell r="ES139">
            <v>-2325.0857012920892</v>
          </cell>
          <cell r="ET139">
            <v>2111.1978830984413</v>
          </cell>
          <cell r="EU139">
            <v>7668.2226016566074</v>
          </cell>
          <cell r="EV139">
            <v>7369.1613114117063</v>
          </cell>
          <cell r="EW139">
            <v>2785.0961513304765</v>
          </cell>
          <cell r="EX139">
            <v>2703.5152269786486</v>
          </cell>
          <cell r="EY139">
            <v>-1047.7358996371177</v>
          </cell>
          <cell r="EZ139">
            <v>887.23349181750973</v>
          </cell>
          <cell r="FA139">
            <v>442.53499629828912</v>
          </cell>
          <cell r="FB139">
            <v>-608.24604019276376</v>
          </cell>
          <cell r="FC139">
            <v>-2127.7610078402695</v>
          </cell>
          <cell r="FD139">
            <v>-317.33071520814792</v>
          </cell>
          <cell r="FE139">
            <v>-2435.5224817633402</v>
          </cell>
          <cell r="FF139">
            <v>2131.098547724087</v>
          </cell>
          <cell r="FG139">
            <v>7806.7954081865691</v>
          </cell>
          <cell r="FH139">
            <v>7500.4082795262902</v>
          </cell>
          <cell r="FI139">
            <v>2825.2058040708612</v>
          </cell>
          <cell r="FJ139">
            <v>2742.704451302393</v>
          </cell>
          <cell r="FK139">
            <v>-1121.2820476975762</v>
          </cell>
          <cell r="FL139">
            <v>869.73236014790518</v>
          </cell>
          <cell r="FM139">
            <v>416.24629358927768</v>
          </cell>
          <cell r="FN139">
            <v>-672.62217170180065</v>
          </cell>
          <cell r="FO139">
            <v>-2234.6804386584763</v>
          </cell>
          <cell r="FP139">
            <v>-371.04519691122186</v>
          </cell>
          <cell r="FQ139">
            <v>-2550.0488295601817</v>
          </cell>
          <cell r="FR139">
            <v>2150.7656285792505</v>
          </cell>
          <cell r="FS139">
            <v>7947.7767329465278</v>
          </cell>
          <cell r="FT139">
            <v>7633.8762609987316</v>
          </cell>
          <cell r="FU139">
            <v>2865.7328101282801</v>
          </cell>
          <cell r="FV139">
            <v>2782.312940537076</v>
          </cell>
          <cell r="FW139">
            <v>-1197.7933511824986</v>
          </cell>
        </row>
        <row r="140">
          <cell r="B140" t="str">
            <v>Co 133</v>
          </cell>
          <cell r="BH140">
            <v>2628.71</v>
          </cell>
          <cell r="BI140">
            <v>-2671.33</v>
          </cell>
          <cell r="BJ140">
            <v>-2372.2399999999998</v>
          </cell>
          <cell r="BK140">
            <v>407.71000000000095</v>
          </cell>
          <cell r="BL140">
            <v>2464.15</v>
          </cell>
          <cell r="BM140">
            <v>2958.3</v>
          </cell>
          <cell r="BN140">
            <v>2903.19</v>
          </cell>
          <cell r="BO140">
            <v>-1277.7357666637199</v>
          </cell>
          <cell r="BP140">
            <v>-3288.8787630250099</v>
          </cell>
          <cell r="BQ140">
            <v>-4217.4339898080725</v>
          </cell>
          <cell r="BR140">
            <v>-5895.8418524132285</v>
          </cell>
          <cell r="BS140">
            <v>-4461.02343132036</v>
          </cell>
          <cell r="BT140">
            <v>2725.6208710050305</v>
          </cell>
          <cell r="BU140">
            <v>-2905.1817452442137</v>
          </cell>
          <cell r="BV140">
            <v>4390.3444697427303</v>
          </cell>
          <cell r="BW140">
            <v>7086.2236798030972</v>
          </cell>
          <cell r="BX140">
            <v>9420.6534998883199</v>
          </cell>
          <cell r="BY140">
            <v>7955.3074391700102</v>
          </cell>
          <cell r="BZ140">
            <v>8169.973337467095</v>
          </cell>
          <cell r="CA140">
            <v>5729.6430899085099</v>
          </cell>
          <cell r="CB140">
            <v>4054.0432626439206</v>
          </cell>
          <cell r="CC140">
            <v>661.25337415653121</v>
          </cell>
          <cell r="CD140">
            <v>-740.81777996182245</v>
          </cell>
          <cell r="CE140">
            <v>527.60646101084785</v>
          </cell>
          <cell r="CF140">
            <v>7822.4539111990634</v>
          </cell>
          <cell r="CG140">
            <v>1851.1248661380814</v>
          </cell>
          <cell r="CH140">
            <v>2482.1567432175998</v>
          </cell>
          <cell r="CI140">
            <v>5091.6098463922845</v>
          </cell>
          <cell r="CJ140">
            <v>7712.2826360109057</v>
          </cell>
          <cell r="CK140">
            <v>7562.6585833014615</v>
          </cell>
          <cell r="CL140">
            <v>8055.3513196709609</v>
          </cell>
          <cell r="CM140">
            <v>5256.4757762854679</v>
          </cell>
          <cell r="CN140">
            <v>3915.5513398929561</v>
          </cell>
          <cell r="CO140">
            <v>129.76813801673416</v>
          </cell>
          <cell r="CP140">
            <v>-986.43712702588255</v>
          </cell>
          <cell r="CQ140">
            <v>108.86498518218286</v>
          </cell>
          <cell r="CR140">
            <v>7933.6529188247177</v>
          </cell>
          <cell r="CS140">
            <v>1725.9871444133605</v>
          </cell>
          <cell r="CT140">
            <v>2427.4978765258493</v>
          </cell>
          <cell r="CU140">
            <v>5059.2354058083747</v>
          </cell>
          <cell r="CV140">
            <v>7830.9369002610256</v>
          </cell>
          <cell r="CW140">
            <v>7574.4141852400553</v>
          </cell>
          <cell r="CX140">
            <v>8172.4202796017707</v>
          </cell>
          <cell r="CY140">
            <v>5189.1990254839839</v>
          </cell>
          <cell r="CZ140">
            <v>3936.3704848802772</v>
          </cell>
          <cell r="DA140">
            <v>-59.852366329367214</v>
          </cell>
          <cell r="DB140">
            <v>-1100.4098748037804</v>
          </cell>
          <cell r="DC140">
            <v>4187.2173398388222</v>
          </cell>
          <cell r="DD140">
            <v>12431.627177243772</v>
          </cell>
          <cell r="DE140">
            <v>5979.3907440368093</v>
          </cell>
          <cell r="DF140">
            <v>6754.522881567389</v>
          </cell>
          <cell r="DG140">
            <v>9408.3483119823686</v>
          </cell>
          <cell r="DH140">
            <v>12336.800549813921</v>
          </cell>
          <cell r="DI140">
            <v>11968.126661879698</v>
          </cell>
          <cell r="DJ140">
            <v>12676.416858272491</v>
          </cell>
          <cell r="DK140">
            <v>9501.5859461014552</v>
          </cell>
          <cell r="DL140">
            <v>8342.0637879433216</v>
          </cell>
          <cell r="DM140">
            <v>4127.1484166956106</v>
          </cell>
          <cell r="DN140">
            <v>3166.6990683475833</v>
          </cell>
          <cell r="DO140">
            <v>4072.7890324801847</v>
          </cell>
          <cell r="DP140">
            <v>12632.750536955609</v>
          </cell>
          <cell r="DQ140">
            <v>5927.4421262598007</v>
          </cell>
          <cell r="DR140">
            <v>6779.4565496401428</v>
          </cell>
          <cell r="DS140">
            <v>9455.1135118097845</v>
          </cell>
          <cell r="DT140">
            <v>12546.270300723927</v>
          </cell>
          <cell r="DU140">
            <v>12059.985719829983</v>
          </cell>
          <cell r="DV140">
            <v>12883.716985497551</v>
          </cell>
          <cell r="DW140">
            <v>9509.7596158029701</v>
          </cell>
          <cell r="DX140">
            <v>8448.9585717916816</v>
          </cell>
          <cell r="DY140">
            <v>4007.2802874659974</v>
          </cell>
          <cell r="DZ140">
            <v>3131.5630288925222</v>
          </cell>
          <cell r="EA140">
            <v>3950.632617809526</v>
          </cell>
          <cell r="EB140">
            <v>12836.712111818324</v>
          </cell>
          <cell r="EC140">
            <v>5869.5442936239851</v>
          </cell>
          <cell r="ED140">
            <v>6801.8220915937163</v>
          </cell>
          <cell r="EE140">
            <v>9498.5735458893359</v>
          </cell>
          <cell r="EF140">
            <v>12759.265860502193</v>
          </cell>
          <cell r="EG140">
            <v>13970.824767899156</v>
          </cell>
          <cell r="EH140">
            <v>14915.125423234973</v>
          </cell>
          <cell r="EI140">
            <v>11334.253606488728</v>
          </cell>
          <cell r="EJ140">
            <v>10377.804516751314</v>
          </cell>
          <cell r="EK140">
            <v>5700.0595276755048</v>
          </cell>
          <cell r="EL140">
            <v>4913.8844939188402</v>
          </cell>
          <cell r="EM140">
            <v>5641.9878588615647</v>
          </cell>
          <cell r="EN140">
            <v>14864.849473867864</v>
          </cell>
          <cell r="EO140">
            <v>7626.7560307338026</v>
          </cell>
          <cell r="EP140">
            <v>8642.5860147943713</v>
          </cell>
          <cell r="EQ140">
            <v>11359.877267902673</v>
          </cell>
          <cell r="ER140">
            <v>14796.492030395086</v>
          </cell>
          <cell r="ES140">
            <v>14092.371258147208</v>
          </cell>
          <cell r="ET140">
            <v>15163.21880531329</v>
          </cell>
          <cell r="EU140">
            <v>11367.613838799254</v>
          </cell>
          <cell r="EV140">
            <v>10521.368879242236</v>
          </cell>
          <cell r="EW140">
            <v>5598.407879905506</v>
          </cell>
          <cell r="EX140">
            <v>4906.7857282089153</v>
          </cell>
          <cell r="EY140">
            <v>5537.9583253483615</v>
          </cell>
          <cell r="EZ140">
            <v>15109.098399116378</v>
          </cell>
          <cell r="FA140">
            <v>7590.7137036001004</v>
          </cell>
          <cell r="FB140">
            <v>8694.1477402087894</v>
          </cell>
          <cell r="FC140">
            <v>11431.38475657283</v>
          </cell>
          <cell r="FD140">
            <v>15050.765894189937</v>
          </cell>
          <cell r="FE140">
            <v>14212.0544061662</v>
          </cell>
          <cell r="FF140">
            <v>15414.980366494314</v>
          </cell>
          <cell r="FG140">
            <v>11396.285317984857</v>
          </cell>
          <cell r="FH140">
            <v>10862.368690719095</v>
          </cell>
          <cell r="FI140">
            <v>7340.1182822018418</v>
          </cell>
          <cell r="FJ140">
            <v>6748.242360727716</v>
          </cell>
          <cell r="FK140">
            <v>7278.0972120886618</v>
          </cell>
          <cell r="FL140">
            <v>17208.924406591152</v>
          </cell>
          <cell r="FM140">
            <v>9400.5722071015043</v>
          </cell>
          <cell r="FN140">
            <v>10595.156151521927</v>
          </cell>
          <cell r="FO140">
            <v>13351.714897173839</v>
          </cell>
          <cell r="FP140">
            <v>17160.934227198919</v>
          </cell>
          <cell r="FQ140">
            <v>16181.317277171962</v>
          </cell>
          <cell r="FR140">
            <v>17522.288484184366</v>
          </cell>
          <cell r="FS140">
            <v>11621.944239630473</v>
          </cell>
          <cell r="FT140">
            <v>11014.601552953096</v>
          </cell>
          <cell r="FU140">
            <v>7277.5695732694439</v>
          </cell>
          <cell r="FV140">
            <v>6790.8368984265899</v>
          </cell>
          <cell r="FW140">
            <v>7213.478064152252</v>
          </cell>
        </row>
        <row r="141">
          <cell r="B141" t="str">
            <v>Co 134</v>
          </cell>
          <cell r="BH141">
            <v>1885.48</v>
          </cell>
          <cell r="BI141">
            <v>3168.55</v>
          </cell>
          <cell r="BJ141">
            <v>-3014.05</v>
          </cell>
          <cell r="BK141">
            <v>5044.96</v>
          </cell>
          <cell r="BL141">
            <v>3954.27</v>
          </cell>
          <cell r="BM141">
            <v>-2178.39</v>
          </cell>
          <cell r="BN141">
            <v>3982.83</v>
          </cell>
          <cell r="BO141">
            <v>1531.4528064904052</v>
          </cell>
          <cell r="BP141">
            <v>-1798.9329771567063</v>
          </cell>
          <cell r="BQ141">
            <v>670.63125423928614</v>
          </cell>
          <cell r="BR141">
            <v>-197.54517948243938</v>
          </cell>
          <cell r="BS141">
            <v>501.24645635673915</v>
          </cell>
          <cell r="BT141">
            <v>19401.721243212924</v>
          </cell>
          <cell r="BU141">
            <v>20671.968173468595</v>
          </cell>
          <cell r="BV141">
            <v>14418.769831898069</v>
          </cell>
          <cell r="BW141">
            <v>22622.685028502157</v>
          </cell>
          <cell r="BX141">
            <v>21525.968729394684</v>
          </cell>
          <cell r="BY141">
            <v>15236.412016153043</v>
          </cell>
          <cell r="BZ141">
            <v>21485.472798194874</v>
          </cell>
          <cell r="CA141">
            <v>20647.216118106175</v>
          </cell>
          <cell r="CB141">
            <v>17318.276145460473</v>
          </cell>
          <cell r="CC141">
            <v>18119.717244215415</v>
          </cell>
          <cell r="CD141">
            <v>17250.822994674272</v>
          </cell>
          <cell r="CE141">
            <v>19668.246185923032</v>
          </cell>
          <cell r="CF141">
            <v>19187.10416892144</v>
          </cell>
          <cell r="CG141">
            <v>20444.383846735993</v>
          </cell>
          <cell r="CH141">
            <v>14118.957164765992</v>
          </cell>
          <cell r="CI141">
            <v>22471.858005429109</v>
          </cell>
          <cell r="CJ141">
            <v>21369.414868035699</v>
          </cell>
          <cell r="CK141">
            <v>14917.986934452829</v>
          </cell>
          <cell r="CL141">
            <v>21258.003042773249</v>
          </cell>
          <cell r="CM141">
            <v>20403.32236072759</v>
          </cell>
          <cell r="CN141">
            <v>17070.670751120993</v>
          </cell>
          <cell r="CO141">
            <v>17827.147363388925</v>
          </cell>
          <cell r="CP141">
            <v>16958.550777706267</v>
          </cell>
          <cell r="CQ141">
            <v>19470.351197621399</v>
          </cell>
          <cell r="CR141">
            <v>19494.650469789893</v>
          </cell>
          <cell r="CS141">
            <v>20772.63086796987</v>
          </cell>
          <cell r="CT141">
            <v>14295.572029155286</v>
          </cell>
          <cell r="CU141">
            <v>22867.013479869252</v>
          </cell>
          <cell r="CV141">
            <v>21740.232894052206</v>
          </cell>
          <cell r="CW141">
            <v>16771.196206754379</v>
          </cell>
          <cell r="CX141">
            <v>23268.918124215641</v>
          </cell>
          <cell r="CY141">
            <v>20722.364961279171</v>
          </cell>
          <cell r="CZ141">
            <v>17321.104585820925</v>
          </cell>
          <cell r="DA141">
            <v>19744.629015560826</v>
          </cell>
          <cell r="DB141">
            <v>18858.082382755587</v>
          </cell>
          <cell r="DC141">
            <v>19698.958123529505</v>
          </cell>
          <cell r="DD141">
            <v>21472.626313503963</v>
          </cell>
          <cell r="DE141">
            <v>22771.818841182008</v>
          </cell>
          <cell r="DF141">
            <v>16139.595988087241</v>
          </cell>
          <cell r="DG141">
            <v>24935.237180277807</v>
          </cell>
          <cell r="DH141">
            <v>23783.817846482219</v>
          </cell>
          <cell r="DI141">
            <v>17008.242839274848</v>
          </cell>
          <cell r="DJ141">
            <v>23668.005732446174</v>
          </cell>
          <cell r="DK141">
            <v>21044.905791881305</v>
          </cell>
          <cell r="DL141">
            <v>17574.625579929245</v>
          </cell>
          <cell r="DM141">
            <v>20047.079056868501</v>
          </cell>
          <cell r="DN141">
            <v>19143.224795256952</v>
          </cell>
          <cell r="DO141">
            <v>19994.606074039482</v>
          </cell>
          <cell r="DP141">
            <v>21838.180713491223</v>
          </cell>
          <cell r="DQ141">
            <v>23158.407085728784</v>
          </cell>
          <cell r="DR141">
            <v>16367.372067354616</v>
          </cell>
          <cell r="DS141">
            <v>25393.055694003102</v>
          </cell>
          <cell r="DT141">
            <v>24216.665186710194</v>
          </cell>
          <cell r="DU141">
            <v>17246.981786905963</v>
          </cell>
          <cell r="DV141">
            <v>24073.211190000686</v>
          </cell>
          <cell r="DW141">
            <v>21371.929917799171</v>
          </cell>
          <cell r="DX141">
            <v>17830.696497174904</v>
          </cell>
          <cell r="DY141">
            <v>20353.59137596138</v>
          </cell>
          <cell r="DZ141">
            <v>19431.574125052059</v>
          </cell>
          <cell r="EA141">
            <v>20293.998218354172</v>
          </cell>
          <cell r="EB141">
            <v>22209.255443929553</v>
          </cell>
          <cell r="EC141">
            <v>23551.026735155105</v>
          </cell>
          <cell r="ED141">
            <v>16596.977588117912</v>
          </cell>
          <cell r="EE141">
            <v>25859.171622359376</v>
          </cell>
          <cell r="EF141">
            <v>24657.009780534019</v>
          </cell>
          <cell r="EG141">
            <v>17487.818906822831</v>
          </cell>
          <cell r="EH141">
            <v>24484.600830960397</v>
          </cell>
          <cell r="EI141">
            <v>21702.940169461603</v>
          </cell>
          <cell r="EJ141">
            <v>18089.28822813262</v>
          </cell>
          <cell r="EK141">
            <v>20663.668079362615</v>
          </cell>
          <cell r="EL141">
            <v>19723.120469866841</v>
          </cell>
          <cell r="EM141">
            <v>20596.625526899763</v>
          </cell>
          <cell r="EN141">
            <v>22585.904085631708</v>
          </cell>
          <cell r="EO141">
            <v>23949.507336229966</v>
          </cell>
          <cell r="EP141">
            <v>16828.36714430702</v>
          </cell>
          <cell r="EQ141">
            <v>26333.479074498457</v>
          </cell>
          <cell r="ER141">
            <v>25104.752937635276</v>
          </cell>
          <cell r="ES141">
            <v>17730.470243277221</v>
          </cell>
          <cell r="ET141">
            <v>24902.029786527226</v>
          </cell>
          <cell r="EU141">
            <v>22037.940941029556</v>
          </cell>
          <cell r="EV141">
            <v>18349.933250098009</v>
          </cell>
          <cell r="EW141">
            <v>20977.293507677874</v>
          </cell>
          <cell r="EX141">
            <v>20017.40892607874</v>
          </cell>
          <cell r="EY141">
            <v>20902.47113819349</v>
          </cell>
          <cell r="EZ141">
            <v>22967.975913320533</v>
          </cell>
          <cell r="FA141">
            <v>24353.902754719013</v>
          </cell>
          <cell r="FB141">
            <v>17061.285909423961</v>
          </cell>
          <cell r="FC141">
            <v>26816.107144726622</v>
          </cell>
          <cell r="FD141">
            <v>25560.438764688759</v>
          </cell>
          <cell r="FE141">
            <v>17974.887023182637</v>
          </cell>
          <cell r="FF141">
            <v>25325.988425837208</v>
          </cell>
          <cell r="FG141">
            <v>22376.92839375218</v>
          </cell>
          <cell r="FH141">
            <v>18613.923809626926</v>
          </cell>
          <cell r="FI141">
            <v>21294.458350075336</v>
          </cell>
          <cell r="FJ141">
            <v>20315.731134387715</v>
          </cell>
          <cell r="FK141">
            <v>21211.501736551523</v>
          </cell>
          <cell r="FL141">
            <v>23356.143518964294</v>
          </cell>
          <cell r="FM141">
            <v>24764.26794717192</v>
          </cell>
          <cell r="FN141">
            <v>17296.291213317629</v>
          </cell>
          <cell r="FO141">
            <v>27307.189495795701</v>
          </cell>
          <cell r="FP141">
            <v>26024.163910944619</v>
          </cell>
          <cell r="FQ141">
            <v>18221.002356907855</v>
          </cell>
          <cell r="FR141">
            <v>25756.519350595758</v>
          </cell>
          <cell r="FS141">
            <v>22719.895495850731</v>
          </cell>
          <cell r="FT141">
            <v>18879.888698979226</v>
          </cell>
          <cell r="FU141">
            <v>21615.151811985856</v>
          </cell>
          <cell r="FV141">
            <v>20616.752617557067</v>
          </cell>
          <cell r="FW141">
            <v>21523.702214281948</v>
          </cell>
        </row>
        <row r="142">
          <cell r="B142" t="str">
            <v>Co 135</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row>
        <row r="143">
          <cell r="B143" t="str">
            <v>Co 180</v>
          </cell>
          <cell r="BH143">
            <v>313.47000000000003</v>
          </cell>
          <cell r="BI143">
            <v>317.35000000000002</v>
          </cell>
          <cell r="BJ143">
            <v>221.16</v>
          </cell>
          <cell r="BK143">
            <v>287.32</v>
          </cell>
          <cell r="BL143">
            <v>289.52999999999997</v>
          </cell>
          <cell r="BM143">
            <v>259.87</v>
          </cell>
          <cell r="BN143">
            <v>306.57</v>
          </cell>
          <cell r="BO143">
            <v>1258.3744751967458</v>
          </cell>
          <cell r="BP143">
            <v>880.84303219623655</v>
          </cell>
          <cell r="BQ143">
            <v>1089.5103823810573</v>
          </cell>
          <cell r="BR143">
            <v>1089.4371308276852</v>
          </cell>
          <cell r="BS143">
            <v>1069.6510041998747</v>
          </cell>
          <cell r="BT143">
            <v>318.1944044501771</v>
          </cell>
          <cell r="BU143">
            <v>322.11973572063562</v>
          </cell>
          <cell r="BV143">
            <v>222.97247933310371</v>
          </cell>
          <cell r="BW143">
            <v>291.29682363004633</v>
          </cell>
          <cell r="BX143">
            <v>293.50207749981382</v>
          </cell>
          <cell r="BY143">
            <v>262.8811673791389</v>
          </cell>
          <cell r="BZ143">
            <v>310.91162239491496</v>
          </cell>
          <cell r="CA143">
            <v>1285.4254600164784</v>
          </cell>
          <cell r="CB143">
            <v>909.5387057913008</v>
          </cell>
          <cell r="CC143">
            <v>1118.0648323991088</v>
          </cell>
          <cell r="CD143">
            <v>1118.4409693010055</v>
          </cell>
          <cell r="CE143">
            <v>1118.2907997465186</v>
          </cell>
          <cell r="CF143">
            <v>293.53803351104943</v>
          </cell>
          <cell r="CG143">
            <v>297.58439860082967</v>
          </cell>
          <cell r="CH143">
            <v>195.46654641777377</v>
          </cell>
          <cell r="CI143">
            <v>265.58595741394583</v>
          </cell>
          <cell r="CJ143">
            <v>267.86076196214515</v>
          </cell>
          <cell r="CK143">
            <v>236.5676061623434</v>
          </cell>
          <cell r="CL143">
            <v>286.04214132138293</v>
          </cell>
          <cell r="CM143">
            <v>1282.9612005600895</v>
          </cell>
          <cell r="CN143">
            <v>907.18278054071436</v>
          </cell>
          <cell r="CO143">
            <v>1115.6481027670077</v>
          </cell>
          <cell r="CP143">
            <v>1115.5024409359487</v>
          </cell>
          <cell r="CQ143">
            <v>1135.2703783963907</v>
          </cell>
          <cell r="CR143">
            <v>290.15425071892696</v>
          </cell>
          <cell r="CS143">
            <v>294.32536471139429</v>
          </cell>
          <cell r="CT143">
            <v>189.14762843458789</v>
          </cell>
          <cell r="CU143">
            <v>261.37426603165136</v>
          </cell>
          <cell r="CV143">
            <v>263.72096604616252</v>
          </cell>
          <cell r="CW143">
            <v>231.24289073478258</v>
          </cell>
          <cell r="CX143">
            <v>282.2054997442624</v>
          </cell>
          <cell r="CY143">
            <v>1306.1112557515014</v>
          </cell>
          <cell r="CZ143">
            <v>922.85935681262231</v>
          </cell>
          <cell r="DA143">
            <v>1135.4769851585747</v>
          </cell>
          <cell r="DB143">
            <v>1135.3333787395529</v>
          </cell>
          <cell r="DC143">
            <v>1135.1902842613913</v>
          </cell>
          <cell r="DD143">
            <v>286.23082678584353</v>
          </cell>
          <cell r="DE143">
            <v>290.53097178468181</v>
          </cell>
          <cell r="DF143">
            <v>182.43154236454211</v>
          </cell>
          <cell r="DG143">
            <v>256.82856039699834</v>
          </cell>
          <cell r="DH143">
            <v>259.2490653223457</v>
          </cell>
          <cell r="DI143">
            <v>225.80048263592369</v>
          </cell>
          <cell r="DJ143">
            <v>278.29525563123843</v>
          </cell>
          <cell r="DK143">
            <v>1329.2435882078726</v>
          </cell>
          <cell r="DL143">
            <v>938.37114235605918</v>
          </cell>
          <cell r="DM143">
            <v>1155.7049346935</v>
          </cell>
          <cell r="DN143">
            <v>1155.5647822327628</v>
          </cell>
          <cell r="DO143">
            <v>1155.4247441692701</v>
          </cell>
          <cell r="DP143">
            <v>282.22294473052307</v>
          </cell>
          <cell r="DQ143">
            <v>286.65579246929224</v>
          </cell>
          <cell r="DR143">
            <v>175.07969495200223</v>
          </cell>
          <cell r="DS143">
            <v>251.71206502257667</v>
          </cell>
          <cell r="DT143">
            <v>254.43160320174593</v>
          </cell>
          <cell r="DU143">
            <v>219.98233614164644</v>
          </cell>
          <cell r="DV143">
            <v>274.05546828387014</v>
          </cell>
          <cell r="DW143">
            <v>1353.3470449931772</v>
          </cell>
          <cell r="DX143">
            <v>954.70105596210544</v>
          </cell>
          <cell r="DY143">
            <v>1175.8729374064751</v>
          </cell>
          <cell r="DZ143">
            <v>1176.2020247618721</v>
          </cell>
          <cell r="EA143">
            <v>1176.0650189398254</v>
          </cell>
          <cell r="EB143">
            <v>277.87875356355971</v>
          </cell>
          <cell r="EC143">
            <v>282.44734833557607</v>
          </cell>
          <cell r="ED143">
            <v>167.52744298268021</v>
          </cell>
          <cell r="EE143">
            <v>246.46240722209131</v>
          </cell>
          <cell r="EF143">
            <v>249.03778282288602</v>
          </cell>
          <cell r="EG143">
            <v>213.77399655762906</v>
          </cell>
          <cell r="EH143">
            <v>269.47218358779855</v>
          </cell>
          <cell r="EI143">
            <v>1377.9325362695331</v>
          </cell>
          <cell r="EJ143">
            <v>971.35846501505398</v>
          </cell>
          <cell r="EK143">
            <v>1196.936326785004</v>
          </cell>
          <cell r="EL143">
            <v>1196.8018900939469</v>
          </cell>
          <cell r="EM143">
            <v>1197.1192359544198</v>
          </cell>
          <cell r="EN143">
            <v>273.1830824118108</v>
          </cell>
          <cell r="EO143">
            <v>277.89216086001056</v>
          </cell>
          <cell r="EP143">
            <v>159.5277397701193</v>
          </cell>
          <cell r="EQ143">
            <v>240.83364431173652</v>
          </cell>
          <cell r="ER143">
            <v>243.48901487580599</v>
          </cell>
          <cell r="ES143">
            <v>206.94876832053808</v>
          </cell>
          <cell r="ET143">
            <v>264.53022090185891</v>
          </cell>
          <cell r="EU143">
            <v>1403.010528134515</v>
          </cell>
          <cell r="EV143">
            <v>988.35079363763896</v>
          </cell>
          <cell r="EW143">
            <v>1218.4202876714219</v>
          </cell>
          <cell r="EX143">
            <v>1218.2893340339074</v>
          </cell>
          <cell r="EY143">
            <v>1218.1583413565525</v>
          </cell>
          <cell r="EZ143">
            <v>268.12077743784232</v>
          </cell>
          <cell r="FA143">
            <v>272.97448761236319</v>
          </cell>
          <cell r="FB143">
            <v>151.06241907193066</v>
          </cell>
          <cell r="FC143">
            <v>234.80991551333489</v>
          </cell>
          <cell r="FD143">
            <v>237.5484587492532</v>
          </cell>
          <cell r="FE143">
            <v>199.91579083104739</v>
          </cell>
          <cell r="FF143">
            <v>259.01252095814584</v>
          </cell>
          <cell r="FG143">
            <v>1428.5898123691825</v>
          </cell>
          <cell r="FH143">
            <v>1005.6848729482534</v>
          </cell>
          <cell r="FI143">
            <v>1240.3334005258573</v>
          </cell>
          <cell r="FJ143">
            <v>1240.2047322445987</v>
          </cell>
          <cell r="FK143">
            <v>1240.0758785084124</v>
          </cell>
          <cell r="FL143">
            <v>262.47692403683175</v>
          </cell>
          <cell r="FM143">
            <v>267.67859060286992</v>
          </cell>
          <cell r="FN143">
            <v>142.11186515667623</v>
          </cell>
          <cell r="FO143">
            <v>228.37572695021368</v>
          </cell>
          <cell r="FP143">
            <v>231.19911008842314</v>
          </cell>
          <cell r="FQ143">
            <v>192.43987934438542</v>
          </cell>
          <cell r="FR143">
            <v>253.31304547026036</v>
          </cell>
          <cell r="FS143">
            <v>1454.6791107799904</v>
          </cell>
          <cell r="FT143">
            <v>1023.3636436781583</v>
          </cell>
          <cell r="FU143">
            <v>1262.6847487716454</v>
          </cell>
          <cell r="FV143">
            <v>1262.5576088314381</v>
          </cell>
          <cell r="FW143">
            <v>1262.4326071307446</v>
          </cell>
        </row>
        <row r="144">
          <cell r="B144" t="str">
            <v>Co 450</v>
          </cell>
          <cell r="BH144">
            <v>-14001.87</v>
          </cell>
          <cell r="BI144">
            <v>-6147.4</v>
          </cell>
          <cell r="BJ144">
            <v>4035.2800000000061</v>
          </cell>
          <cell r="BK144">
            <v>-5146.6499999999942</v>
          </cell>
          <cell r="BL144">
            <v>41422.339999999997</v>
          </cell>
          <cell r="BM144">
            <v>41683.199999999997</v>
          </cell>
          <cell r="BN144">
            <v>85293.83</v>
          </cell>
          <cell r="BO144">
            <v>74690.984082014329</v>
          </cell>
          <cell r="BP144">
            <v>53562.760876043569</v>
          </cell>
          <cell r="BQ144">
            <v>5356.0166581366284</v>
          </cell>
          <cell r="BR144">
            <v>-1677.2813668720555</v>
          </cell>
          <cell r="BS144">
            <v>-438.55981229123427</v>
          </cell>
          <cell r="BT144">
            <v>-15226.669884134448</v>
          </cell>
          <cell r="BU144">
            <v>-7017.5569575270856</v>
          </cell>
          <cell r="BV144">
            <v>3204.9099886121694</v>
          </cell>
          <cell r="BW144">
            <v>-6077.3803530757941</v>
          </cell>
          <cell r="BX144">
            <v>40624.594020348457</v>
          </cell>
          <cell r="BY144">
            <v>40712.812758968357</v>
          </cell>
          <cell r="BZ144">
            <v>84219.701407310407</v>
          </cell>
          <cell r="CA144">
            <v>73508.731327615766</v>
          </cell>
          <cell r="CB144">
            <v>52628.085898294012</v>
          </cell>
          <cell r="CC144">
            <v>4517.0599423131571</v>
          </cell>
          <cell r="CD144">
            <v>-2485.449783071017</v>
          </cell>
          <cell r="CE144">
            <v>7923.9720442847174</v>
          </cell>
          <cell r="CF144">
            <v>-8723.7411220678841</v>
          </cell>
          <cell r="CG144">
            <v>-148.19085253177036</v>
          </cell>
          <cell r="CH144">
            <v>10115.937437447596</v>
          </cell>
          <cell r="CI144">
            <v>731.46941566367605</v>
          </cell>
          <cell r="CJ144">
            <v>47571.797847979258</v>
          </cell>
          <cell r="CK144">
            <v>47483.361357107868</v>
          </cell>
          <cell r="CL144">
            <v>90884.540216728812</v>
          </cell>
          <cell r="CM144">
            <v>80031.611616678259</v>
          </cell>
          <cell r="CN144">
            <v>59349.569637557135</v>
          </cell>
          <cell r="CO144">
            <v>11338.534770203223</v>
          </cell>
          <cell r="CP144">
            <v>4368.9895206084548</v>
          </cell>
          <cell r="CQ144">
            <v>6643.8116342397043</v>
          </cell>
          <cell r="CR144">
            <v>-9664.9654299115646</v>
          </cell>
          <cell r="CS144">
            <v>-792.06152149589616</v>
          </cell>
          <cell r="CT144">
            <v>9692.0122955540792</v>
          </cell>
          <cell r="CU144">
            <v>84.809141479112441</v>
          </cell>
          <cell r="CV144">
            <v>47909.16092061621</v>
          </cell>
          <cell r="CW144">
            <v>47758.572461861273</v>
          </cell>
          <cell r="CX144">
            <v>91991.51135103358</v>
          </cell>
          <cell r="CY144">
            <v>80844.913457873627</v>
          </cell>
          <cell r="CZ144">
            <v>59817.986767494775</v>
          </cell>
          <cell r="DA144">
            <v>10881.103002289012</v>
          </cell>
          <cell r="DB144">
            <v>3783.5344988733341</v>
          </cell>
          <cell r="DC144">
            <v>5473.3037286267281</v>
          </cell>
          <cell r="DD144">
            <v>-10646.470128727073</v>
          </cell>
          <cell r="DE144">
            <v>-1466.4912499171114</v>
          </cell>
          <cell r="DF144">
            <v>9242.095176364237</v>
          </cell>
          <cell r="DG144">
            <v>-593.35075723082991</v>
          </cell>
          <cell r="DH144">
            <v>48236.598234703342</v>
          </cell>
          <cell r="DI144">
            <v>61701.757460242254</v>
          </cell>
          <cell r="DJ144">
            <v>106782.00634562211</v>
          </cell>
          <cell r="DK144">
            <v>95336.018335594694</v>
          </cell>
          <cell r="DL144">
            <v>73958.356172713859</v>
          </cell>
          <cell r="DM144">
            <v>24078.612307471121</v>
          </cell>
          <cell r="DN144">
            <v>16850.841205953468</v>
          </cell>
          <cell r="DO144">
            <v>18550.475216224164</v>
          </cell>
          <cell r="DP144">
            <v>2011.6647673676052</v>
          </cell>
          <cell r="DQ144">
            <v>11508.760788699292</v>
          </cell>
          <cell r="DR144">
            <v>22446.79802986986</v>
          </cell>
          <cell r="DS144">
            <v>12377.440827196697</v>
          </cell>
          <cell r="DT144">
            <v>62234.334343255476</v>
          </cell>
          <cell r="DU144">
            <v>62223.04273961841</v>
          </cell>
          <cell r="DV144">
            <v>108166.65516483906</v>
          </cell>
          <cell r="DW144">
            <v>96413.929220117338</v>
          </cell>
          <cell r="DX144">
            <v>74681.586350587197</v>
          </cell>
          <cell r="DY144">
            <v>23840.219905758466</v>
          </cell>
          <cell r="DZ144">
            <v>16479.968486781429</v>
          </cell>
          <cell r="EA144">
            <v>18189.925681902037</v>
          </cell>
          <cell r="EB144">
            <v>1218.4617507115036</v>
          </cell>
          <cell r="EC144">
            <v>11043.21234673851</v>
          </cell>
          <cell r="ED144">
            <v>22215.541075182497</v>
          </cell>
          <cell r="EE144">
            <v>11906.718100253682</v>
          </cell>
          <cell r="EF144">
            <v>62812.588052708496</v>
          </cell>
          <cell r="EG144">
            <v>62734.824422772945</v>
          </cell>
          <cell r="EH144">
            <v>109557.66216862087</v>
          </cell>
          <cell r="EI144">
            <v>97491.557135563562</v>
          </cell>
          <cell r="EJ144">
            <v>75399.113912863409</v>
          </cell>
          <cell r="EK144">
            <v>23578.528224085574</v>
          </cell>
          <cell r="EL144">
            <v>16083.937693979547</v>
          </cell>
          <cell r="EM144">
            <v>21136.069983186972</v>
          </cell>
          <cell r="EN144">
            <v>3719.3501682031056</v>
          </cell>
          <cell r="EO144">
            <v>13882.013742537194</v>
          </cell>
          <cell r="EP144">
            <v>25294.219398415502</v>
          </cell>
          <cell r="EQ144">
            <v>14739.742926612991</v>
          </cell>
          <cell r="ER144">
            <v>66716.904757805198</v>
          </cell>
          <cell r="ES144">
            <v>66569.560732973623</v>
          </cell>
          <cell r="ET144">
            <v>110584.11946598996</v>
          </cell>
          <cell r="EU144">
            <v>98197.812696099703</v>
          </cell>
          <cell r="EV144">
            <v>75740.298017721187</v>
          </cell>
          <cell r="EW144">
            <v>22921.982703600268</v>
          </cell>
          <cell r="EX144">
            <v>15290.309974650445</v>
          </cell>
          <cell r="EY144">
            <v>17117.864483029887</v>
          </cell>
          <cell r="EZ144">
            <v>-758.0100374846661</v>
          </cell>
          <cell r="FA144">
            <v>9753.9990339996584</v>
          </cell>
          <cell r="FB144">
            <v>21410.945915227712</v>
          </cell>
          <cell r="FC144">
            <v>10604.705652891425</v>
          </cell>
          <cell r="FD144">
            <v>63676.634629831635</v>
          </cell>
          <cell r="FE144">
            <v>63455.8680787349</v>
          </cell>
          <cell r="FF144">
            <v>111975.53258007663</v>
          </cell>
          <cell r="FG144">
            <v>99261.519959106823</v>
          </cell>
          <cell r="FH144">
            <v>76433.536020091735</v>
          </cell>
          <cell r="FI144">
            <v>22599.074934976306</v>
          </cell>
          <cell r="FJ144">
            <v>14827.924446244258</v>
          </cell>
          <cell r="FK144">
            <v>16667.049791901503</v>
          </cell>
          <cell r="FL144">
            <v>-1682.3470621347951</v>
          </cell>
          <cell r="FM144">
            <v>9190.1337544425915</v>
          </cell>
          <cell r="FN144">
            <v>21097.614710793699</v>
          </cell>
          <cell r="FO144">
            <v>10033.202814768578</v>
          </cell>
          <cell r="FP144">
            <v>64223.206454563246</v>
          </cell>
          <cell r="FQ144">
            <v>63925.810772589917</v>
          </cell>
          <cell r="FR144">
            <v>113371.45775045562</v>
          </cell>
          <cell r="FS144">
            <v>100321.8229118458</v>
          </cell>
          <cell r="FT144">
            <v>77119.150490377026</v>
          </cell>
          <cell r="FU144">
            <v>25952.751073263251</v>
          </cell>
          <cell r="FV144">
            <v>18039.704814514218</v>
          </cell>
          <cell r="FW144">
            <v>19889.059870142926</v>
          </cell>
        </row>
        <row r="145">
          <cell r="B145" t="str">
            <v>Co 451</v>
          </cell>
          <cell r="BH145">
            <v>18173.84</v>
          </cell>
          <cell r="BI145">
            <v>-7939.3300000000163</v>
          </cell>
          <cell r="BJ145">
            <v>45223.16</v>
          </cell>
          <cell r="BK145">
            <v>33669.56</v>
          </cell>
          <cell r="BL145">
            <v>33634.43</v>
          </cell>
          <cell r="BM145">
            <v>159244.54999999999</v>
          </cell>
          <cell r="BN145">
            <v>363351.65</v>
          </cell>
          <cell r="BO145">
            <v>311169.98589138733</v>
          </cell>
          <cell r="BP145">
            <v>256169.03936055175</v>
          </cell>
          <cell r="BQ145">
            <v>20004.630688307981</v>
          </cell>
          <cell r="BR145">
            <v>47054.161739741248</v>
          </cell>
          <cell r="BS145">
            <v>-746.35944001418829</v>
          </cell>
          <cell r="BT145">
            <v>15683.702647462793</v>
          </cell>
          <cell r="BU145">
            <v>-10641.591549095421</v>
          </cell>
          <cell r="BV145">
            <v>59982.620190037938</v>
          </cell>
          <cell r="BW145">
            <v>48318.690490441513</v>
          </cell>
          <cell r="BX145">
            <v>47923.260978251783</v>
          </cell>
          <cell r="BY145">
            <v>173205.71934280227</v>
          </cell>
          <cell r="BZ145">
            <v>504115.21264155442</v>
          </cell>
          <cell r="CA145">
            <v>451829.34849626961</v>
          </cell>
          <cell r="CB145">
            <v>376927.72178850824</v>
          </cell>
          <cell r="CC145">
            <v>141326.67700479378</v>
          </cell>
          <cell r="CD145">
            <v>168518.20651242798</v>
          </cell>
          <cell r="CE145">
            <v>121642.66762694879</v>
          </cell>
          <cell r="CF145">
            <v>136043.4651236335</v>
          </cell>
          <cell r="CG145">
            <v>109501.20686950145</v>
          </cell>
          <cell r="CH145">
            <v>164779.23419517727</v>
          </cell>
          <cell r="CI145">
            <v>153003.2418847665</v>
          </cell>
          <cell r="CJ145">
            <v>152238.20235606568</v>
          </cell>
          <cell r="CK145">
            <v>277184.70843716583</v>
          </cell>
          <cell r="CL145">
            <v>479877.17635150044</v>
          </cell>
          <cell r="CM145">
            <v>427441.26292406017</v>
          </cell>
          <cell r="CN145">
            <v>371962.14312968281</v>
          </cell>
          <cell r="CO145">
            <v>136943.2262617081</v>
          </cell>
          <cell r="CP145">
            <v>164282.6686898125</v>
          </cell>
          <cell r="CQ145">
            <v>118349.08857886531</v>
          </cell>
          <cell r="CR145">
            <v>137389.49059156186</v>
          </cell>
          <cell r="CS145">
            <v>110241.93730875809</v>
          </cell>
          <cell r="CT145">
            <v>166912.27013424385</v>
          </cell>
          <cell r="CU145">
            <v>154862.32932662367</v>
          </cell>
          <cell r="CV145">
            <v>153955.1513928218</v>
          </cell>
          <cell r="CW145">
            <v>281285.28625575826</v>
          </cell>
          <cell r="CX145">
            <v>487785.46356132417</v>
          </cell>
          <cell r="CY145">
            <v>434210.88678010309</v>
          </cell>
          <cell r="CZ145">
            <v>377624.00479567662</v>
          </cell>
          <cell r="DA145">
            <v>138104.62420593685</v>
          </cell>
          <cell r="DB145">
            <v>166041.70135797601</v>
          </cell>
          <cell r="DC145">
            <v>118371.33651583781</v>
          </cell>
          <cell r="DD145">
            <v>138723.00659791974</v>
          </cell>
          <cell r="DE145">
            <v>110955.81864380033</v>
          </cell>
          <cell r="DF145">
            <v>264165.8081641809</v>
          </cell>
          <cell r="DG145">
            <v>251835.28510033013</v>
          </cell>
          <cell r="DH145">
            <v>250779.31117410056</v>
          </cell>
          <cell r="DI145">
            <v>380537.30672810151</v>
          </cell>
          <cell r="DJ145">
            <v>590914.19514284865</v>
          </cell>
          <cell r="DK145">
            <v>536177.75224170578</v>
          </cell>
          <cell r="DL145">
            <v>478461.01240546891</v>
          </cell>
          <cell r="DM145">
            <v>234357.14738219799</v>
          </cell>
          <cell r="DN145">
            <v>262905.39475991117</v>
          </cell>
          <cell r="DO145">
            <v>214318.41789409652</v>
          </cell>
          <cell r="DP145">
            <v>235153.69754440713</v>
          </cell>
          <cell r="DQ145">
            <v>206752.19931788254</v>
          </cell>
          <cell r="DR145">
            <v>268219.65395372582</v>
          </cell>
          <cell r="DS145">
            <v>255601.94362236265</v>
          </cell>
          <cell r="DT145">
            <v>254390.29076823511</v>
          </cell>
          <cell r="DU145">
            <v>386621.09682006377</v>
          </cell>
          <cell r="DV145">
            <v>600944.17442725995</v>
          </cell>
          <cell r="DW145">
            <v>545022.36948855687</v>
          </cell>
          <cell r="DX145">
            <v>486153.21122165665</v>
          </cell>
          <cell r="DY145">
            <v>237379.35679476461</v>
          </cell>
          <cell r="DZ145">
            <v>266552.99873717956</v>
          </cell>
          <cell r="EA145">
            <v>217031.71309368405</v>
          </cell>
          <cell r="EB145">
            <v>238360.40401532626</v>
          </cell>
          <cell r="EC145">
            <v>209309.71830685445</v>
          </cell>
          <cell r="ED145">
            <v>272319.85023172927</v>
          </cell>
          <cell r="EE145">
            <v>259407.56727713044</v>
          </cell>
          <cell r="EF145">
            <v>258033.27653690826</v>
          </cell>
          <cell r="EG145">
            <v>392782.69782970997</v>
          </cell>
          <cell r="EH145">
            <v>611123.25993086351</v>
          </cell>
          <cell r="EI145">
            <v>553991.55167204433</v>
          </cell>
          <cell r="EJ145">
            <v>531531.56205054559</v>
          </cell>
          <cell r="EK145">
            <v>278001.20636025863</v>
          </cell>
          <cell r="EL145">
            <v>307813.39643278462</v>
          </cell>
          <cell r="EM145">
            <v>257340.70843234702</v>
          </cell>
          <cell r="EN145">
            <v>279173.04297241033</v>
          </cell>
          <cell r="EO145">
            <v>249457.33384689534</v>
          </cell>
          <cell r="EP145">
            <v>314050.59120632778</v>
          </cell>
          <cell r="EQ145">
            <v>300836.780879659</v>
          </cell>
          <cell r="ER145">
            <v>299292.19995487679</v>
          </cell>
          <cell r="ES145">
            <v>436606.8276802593</v>
          </cell>
          <cell r="ET145">
            <v>659037.38074454095</v>
          </cell>
          <cell r="EU145">
            <v>600670.75276480929</v>
          </cell>
          <cell r="EV145">
            <v>540156.76792596327</v>
          </cell>
          <cell r="EW145">
            <v>281780.78617970936</v>
          </cell>
          <cell r="EX145">
            <v>312246.50244169805</v>
          </cell>
          <cell r="EY145">
            <v>260805.00600588508</v>
          </cell>
          <cell r="EZ145">
            <v>283150.56307506695</v>
          </cell>
          <cell r="FA145">
            <v>252754.44103984837</v>
          </cell>
          <cell r="FB145">
            <v>318971.95535098633</v>
          </cell>
          <cell r="FC145">
            <v>305449.26930763037</v>
          </cell>
          <cell r="FD145">
            <v>303726.74231126782</v>
          </cell>
          <cell r="FE145">
            <v>443654.01476119168</v>
          </cell>
          <cell r="FF145">
            <v>670247.80460209702</v>
          </cell>
          <cell r="FG145">
            <v>610621.02857536124</v>
          </cell>
          <cell r="FH145">
            <v>548898.64065540233</v>
          </cell>
          <cell r="FI145">
            <v>285586.79968548525</v>
          </cell>
          <cell r="FJ145">
            <v>316720.77536418743</v>
          </cell>
          <cell r="FK145">
            <v>288628.26941999514</v>
          </cell>
          <cell r="FL145">
            <v>311497.92424200865</v>
          </cell>
          <cell r="FM145">
            <v>280404.9455367272</v>
          </cell>
          <cell r="FN145">
            <v>348289.15028235491</v>
          </cell>
          <cell r="FO145">
            <v>334450.13789516443</v>
          </cell>
          <cell r="FP145">
            <v>332541.66021214536</v>
          </cell>
          <cell r="FQ145">
            <v>475129.96045157447</v>
          </cell>
          <cell r="FR145">
            <v>705961.53210276016</v>
          </cell>
          <cell r="FS145">
            <v>645049.01101674966</v>
          </cell>
          <cell r="FT145">
            <v>582093.57347860304</v>
          </cell>
          <cell r="FU145">
            <v>313753.80825799634</v>
          </cell>
          <cell r="FV145">
            <v>345571.55906769226</v>
          </cell>
          <cell r="FW145">
            <v>292623.4322350045</v>
          </cell>
        </row>
        <row r="146">
          <cell r="B146" t="str">
            <v>Co 356</v>
          </cell>
          <cell r="BH146">
            <v>96014.13</v>
          </cell>
          <cell r="BI146">
            <v>59953.61</v>
          </cell>
          <cell r="BJ146">
            <v>132474.16</v>
          </cell>
          <cell r="BK146">
            <v>123032.25</v>
          </cell>
          <cell r="BL146">
            <v>167166.65</v>
          </cell>
          <cell r="BM146">
            <v>90475.15</v>
          </cell>
          <cell r="BN146">
            <v>82550.509999999995</v>
          </cell>
          <cell r="BO146">
            <v>111578.25886776016</v>
          </cell>
          <cell r="BP146">
            <v>49643.108206372912</v>
          </cell>
          <cell r="BQ146">
            <v>59993.76654267963</v>
          </cell>
          <cell r="BR146">
            <v>68322.482859642623</v>
          </cell>
          <cell r="BS146">
            <v>81169.463393127895</v>
          </cell>
          <cell r="BT146">
            <v>92976.566942328209</v>
          </cell>
          <cell r="BU146">
            <v>57176.365735464846</v>
          </cell>
          <cell r="BV146">
            <v>129480.96002190758</v>
          </cell>
          <cell r="BW146">
            <v>120179.01608835708</v>
          </cell>
          <cell r="BX146">
            <v>73558.773829230864</v>
          </cell>
          <cell r="BY146">
            <v>87129.003104607516</v>
          </cell>
          <cell r="BZ146">
            <v>79253.201504216704</v>
          </cell>
          <cell r="CA146">
            <v>108509.26626437809</v>
          </cell>
          <cell r="CB146">
            <v>46752.570881112304</v>
          </cell>
          <cell r="CC146">
            <v>56886.56463302832</v>
          </cell>
          <cell r="CD146">
            <v>65336.124587290309</v>
          </cell>
          <cell r="CE146">
            <v>79890.674321473343</v>
          </cell>
          <cell r="CF146">
            <v>87149.368026359909</v>
          </cell>
          <cell r="CG146">
            <v>51621.12746627556</v>
          </cell>
          <cell r="CH146">
            <v>123706.7185369393</v>
          </cell>
          <cell r="CI146">
            <v>114552.37392809382</v>
          </cell>
          <cell r="CJ146">
            <v>67158.113848058507</v>
          </cell>
          <cell r="CK146">
            <v>81001.27639876731</v>
          </cell>
          <cell r="CL146">
            <v>129256.2791811623</v>
          </cell>
          <cell r="CM146">
            <v>158655.55220126957</v>
          </cell>
          <cell r="CN146">
            <v>96909.335158175614</v>
          </cell>
          <cell r="CO146">
            <v>106823.94893192686</v>
          </cell>
          <cell r="CP146">
            <v>115401.57844957945</v>
          </cell>
          <cell r="CQ146">
            <v>131689.49614104634</v>
          </cell>
          <cell r="CR146">
            <v>144021.10300544143</v>
          </cell>
          <cell r="CS146">
            <v>107875.91284515357</v>
          </cell>
          <cell r="CT146">
            <v>181328.12610434601</v>
          </cell>
          <cell r="CU146">
            <v>172041.47212594771</v>
          </cell>
          <cell r="CV146">
            <v>123433.71646669356</v>
          </cell>
          <cell r="CW146">
            <v>137647.54262754845</v>
          </cell>
          <cell r="CX146">
            <v>129678.21153791487</v>
          </cell>
          <cell r="CY146">
            <v>159630.83219724422</v>
          </cell>
          <cell r="CZ146">
            <v>96653.492261414067</v>
          </cell>
          <cell r="DA146">
            <v>106691.19020400045</v>
          </cell>
          <cell r="DB146">
            <v>115484.97443990805</v>
          </cell>
          <cell r="DC146">
            <v>130213.23481960292</v>
          </cell>
          <cell r="DD146">
            <v>144764.45027282968</v>
          </cell>
          <cell r="DE146">
            <v>107992.52119106776</v>
          </cell>
          <cell r="DF146">
            <v>182836.38872461129</v>
          </cell>
          <cell r="DG146">
            <v>173416.29704682896</v>
          </cell>
          <cell r="DH146">
            <v>123563.01407255506</v>
          </cell>
          <cell r="DI146">
            <v>138157.76921220342</v>
          </cell>
          <cell r="DJ146">
            <v>130048.07739451758</v>
          </cell>
          <cell r="DK146">
            <v>160568.97523156312</v>
          </cell>
          <cell r="DL146">
            <v>96336.496554028738</v>
          </cell>
          <cell r="DM146">
            <v>106497.46370131729</v>
          </cell>
          <cell r="DN146">
            <v>115512.65462951775</v>
          </cell>
          <cell r="DO146">
            <v>130505.1964023519</v>
          </cell>
          <cell r="DP146">
            <v>237864.4579169697</v>
          </cell>
          <cell r="DQ146">
            <v>200455.95480822638</v>
          </cell>
          <cell r="DR146">
            <v>276717.21937593457</v>
          </cell>
          <cell r="DS146">
            <v>267162.52759684209</v>
          </cell>
          <cell r="DT146">
            <v>216030.38670291888</v>
          </cell>
          <cell r="DU146">
            <v>231016.71386511225</v>
          </cell>
          <cell r="DV146">
            <v>222764.22576483787</v>
          </cell>
          <cell r="DW146">
            <v>253869.13763181545</v>
          </cell>
          <cell r="DX146">
            <v>188355.98577496191</v>
          </cell>
          <cell r="DY146">
            <v>198640.3797088922</v>
          </cell>
          <cell r="DZ146">
            <v>207882.69192624179</v>
          </cell>
          <cell r="EA146">
            <v>223144.34701579998</v>
          </cell>
          <cell r="EB146">
            <v>240363.18359867635</v>
          </cell>
          <cell r="EC146">
            <v>202308.71565794339</v>
          </cell>
          <cell r="ED146">
            <v>280013.12907510833</v>
          </cell>
          <cell r="EE146">
            <v>270323.04685939557</v>
          </cell>
          <cell r="EF146">
            <v>217877.74753098437</v>
          </cell>
          <cell r="EG146">
            <v>233266.27068415791</v>
          </cell>
          <cell r="EH146">
            <v>224869.10763963338</v>
          </cell>
          <cell r="EI146">
            <v>256573.25195885851</v>
          </cell>
          <cell r="EJ146">
            <v>189753.9134484939</v>
          </cell>
          <cell r="EK146">
            <v>200162.41894098037</v>
          </cell>
          <cell r="EL146">
            <v>209637.7305062105</v>
          </cell>
          <cell r="EM146">
            <v>225172.38356846938</v>
          </cell>
          <cell r="EN146">
            <v>242848.61790934455</v>
          </cell>
          <cell r="EO146">
            <v>204138.15868884887</v>
          </cell>
          <cell r="EP146">
            <v>283312.08632489736</v>
          </cell>
          <cell r="EQ146">
            <v>273485.27642046224</v>
          </cell>
          <cell r="ER146">
            <v>219692.25242332261</v>
          </cell>
          <cell r="ES146">
            <v>235494.08686737815</v>
          </cell>
          <cell r="ET146">
            <v>226949.7721217614</v>
          </cell>
          <cell r="EU146">
            <v>259269.27847483737</v>
          </cell>
          <cell r="EV146">
            <v>191117.73334292253</v>
          </cell>
          <cell r="EW146">
            <v>201649.73211019396</v>
          </cell>
          <cell r="EX146">
            <v>211364.2897202911</v>
          </cell>
          <cell r="EY146">
            <v>227176.46398332034</v>
          </cell>
          <cell r="EZ146">
            <v>245317.82138572115</v>
          </cell>
          <cell r="FA146">
            <v>205941.39950884768</v>
          </cell>
          <cell r="FB146">
            <v>286611.91973206593</v>
          </cell>
          <cell r="FC146">
            <v>276647.31848495011</v>
          </cell>
          <cell r="FD146">
            <v>221470.49733195925</v>
          </cell>
          <cell r="FE146">
            <v>237697.13677799993</v>
          </cell>
          <cell r="FF146">
            <v>229003.50171908873</v>
          </cell>
          <cell r="FG146">
            <v>261954.43145307188</v>
          </cell>
          <cell r="FH146">
            <v>192444.24892256228</v>
          </cell>
          <cell r="FI146">
            <v>203099.94681474054</v>
          </cell>
          <cell r="FJ146">
            <v>213059.90922524207</v>
          </cell>
          <cell r="FK146">
            <v>229154.11094309294</v>
          </cell>
          <cell r="FL146">
            <v>247769.07215450041</v>
          </cell>
          <cell r="FM146">
            <v>207716.54836107403</v>
          </cell>
          <cell r="FN146">
            <v>289910.51449613197</v>
          </cell>
          <cell r="FO146">
            <v>279807.46831487562</v>
          </cell>
          <cell r="FP146">
            <v>223209.8607914492</v>
          </cell>
          <cell r="FQ146">
            <v>239873.13648432354</v>
          </cell>
          <cell r="FR146">
            <v>231027.50915119561</v>
          </cell>
          <cell r="FS146">
            <v>264626.69396883226</v>
          </cell>
          <cell r="FT146">
            <v>193730.67825560336</v>
          </cell>
          <cell r="FU146">
            <v>204509.73351098847</v>
          </cell>
          <cell r="FV146">
            <v>214721.47095876382</v>
          </cell>
          <cell r="FW146">
            <v>231102.88220650519</v>
          </cell>
        </row>
        <row r="147">
          <cell r="B147" t="str">
            <v>Co 357</v>
          </cell>
          <cell r="BH147">
            <v>70129.990000000005</v>
          </cell>
          <cell r="BI147">
            <v>150301.22</v>
          </cell>
          <cell r="BJ147">
            <v>197343.58</v>
          </cell>
          <cell r="BK147">
            <v>208683.95</v>
          </cell>
          <cell r="BL147">
            <v>274434.43</v>
          </cell>
          <cell r="BM147">
            <v>284979.65000000002</v>
          </cell>
          <cell r="BN147">
            <v>214104.46</v>
          </cell>
          <cell r="BO147">
            <v>184383.98673177118</v>
          </cell>
          <cell r="BP147">
            <v>166706.5501702512</v>
          </cell>
          <cell r="BQ147">
            <v>183681.00913320098</v>
          </cell>
          <cell r="BR147">
            <v>170872.26533138222</v>
          </cell>
          <cell r="BS147">
            <v>144146.55036376041</v>
          </cell>
          <cell r="BT147">
            <v>67688.302888167935</v>
          </cell>
          <cell r="BU147">
            <v>147239.3867425138</v>
          </cell>
          <cell r="BV147">
            <v>194847.38196709822</v>
          </cell>
          <cell r="BW147">
            <v>205954.08100115028</v>
          </cell>
          <cell r="BX147">
            <v>170884.82525121729</v>
          </cell>
          <cell r="BY147">
            <v>282051.24389666243</v>
          </cell>
          <cell r="BZ147">
            <v>210880.42982717464</v>
          </cell>
          <cell r="CA147">
            <v>181435.81681268086</v>
          </cell>
          <cell r="CB147">
            <v>163967.46124124716</v>
          </cell>
          <cell r="CC147">
            <v>180724.38108289771</v>
          </cell>
          <cell r="CD147">
            <v>168019.56951791921</v>
          </cell>
          <cell r="CE147">
            <v>143567.8330698788</v>
          </cell>
          <cell r="CF147">
            <v>61724.870509336673</v>
          </cell>
          <cell r="CG147">
            <v>140641.09874869653</v>
          </cell>
          <cell r="CH147">
            <v>188950.53988567067</v>
          </cell>
          <cell r="CI147">
            <v>199707.06436815124</v>
          </cell>
          <cell r="CJ147">
            <v>163898.73863189472</v>
          </cell>
          <cell r="CK147">
            <v>275637.34930480178</v>
          </cell>
          <cell r="CL147">
            <v>204142.63472196081</v>
          </cell>
          <cell r="CM147">
            <v>176525.86898364438</v>
          </cell>
          <cell r="CN147">
            <v>159050.95171130405</v>
          </cell>
          <cell r="CO147">
            <v>175589.43462857275</v>
          </cell>
          <cell r="CP147">
            <v>162995.89688682809</v>
          </cell>
          <cell r="CQ147">
            <v>162454.44470494176</v>
          </cell>
          <cell r="CR147">
            <v>84553.906345304043</v>
          </cell>
          <cell r="CS147">
            <v>164830.70095503106</v>
          </cell>
          <cell r="CT147">
            <v>212642.51822090638</v>
          </cell>
          <cell r="CU147">
            <v>223532.33475549141</v>
          </cell>
          <cell r="CV147">
            <v>186720.53521202318</v>
          </cell>
          <cell r="CW147">
            <v>300914.51104306593</v>
          </cell>
          <cell r="CX147">
            <v>227886.88676625339</v>
          </cell>
          <cell r="CY147">
            <v>199684.50375168776</v>
          </cell>
          <cell r="CZ147">
            <v>181858.08797402403</v>
          </cell>
          <cell r="DA147">
            <v>198652.99442698155</v>
          </cell>
          <cell r="DB147">
            <v>185845.95702458429</v>
          </cell>
          <cell r="DC147">
            <v>160824.4602970329</v>
          </cell>
          <cell r="DD147">
            <v>84039.250934506301</v>
          </cell>
          <cell r="DE147">
            <v>165697.51791169238</v>
          </cell>
          <cell r="DF147">
            <v>214657.78295111537</v>
          </cell>
          <cell r="DG147">
            <v>225680.83885196201</v>
          </cell>
          <cell r="DH147">
            <v>187836.84833615762</v>
          </cell>
          <cell r="DI147">
            <v>304541.96388120088</v>
          </cell>
          <cell r="DJ147">
            <v>229947.43701384793</v>
          </cell>
          <cell r="DK147">
            <v>201153.33048812969</v>
          </cell>
          <cell r="DL147">
            <v>182968.34022212174</v>
          </cell>
          <cell r="DM147">
            <v>200022.00806673383</v>
          </cell>
          <cell r="DN147">
            <v>186998.51311784593</v>
          </cell>
          <cell r="DO147">
            <v>161471.15450912289</v>
          </cell>
          <cell r="DP147">
            <v>83453.748911416449</v>
          </cell>
          <cell r="DQ147">
            <v>166514.19531893119</v>
          </cell>
          <cell r="DR147">
            <v>216651.87770885637</v>
          </cell>
          <cell r="DS147">
            <v>227808.22195389608</v>
          </cell>
          <cell r="DT147">
            <v>188902.55459940794</v>
          </cell>
          <cell r="DU147">
            <v>357920.0167360456</v>
          </cell>
          <cell r="DV147">
            <v>281724.08601692226</v>
          </cell>
          <cell r="DW147">
            <v>252331.60983019142</v>
          </cell>
          <cell r="DX147">
            <v>233780.75738867751</v>
          </cell>
          <cell r="DY147">
            <v>251096.53569873923</v>
          </cell>
          <cell r="DZ147">
            <v>237853.33985295633</v>
          </cell>
          <cell r="EA147">
            <v>211809.30995365069</v>
          </cell>
          <cell r="EB147">
            <v>132538.11166479901</v>
          </cell>
          <cell r="EC147">
            <v>217021.95978421264</v>
          </cell>
          <cell r="ED147">
            <v>268366.13402555784</v>
          </cell>
          <cell r="EE147">
            <v>279656.12521787838</v>
          </cell>
          <cell r="EF147">
            <v>239658.55031568522</v>
          </cell>
          <cell r="EG147">
            <v>362550.87046480208</v>
          </cell>
          <cell r="EH147">
            <v>284718.36212054448</v>
          </cell>
          <cell r="EI147">
            <v>254720.83076854079</v>
          </cell>
          <cell r="EJ147">
            <v>235797.16175396962</v>
          </cell>
          <cell r="EK147">
            <v>253377.16678478377</v>
          </cell>
          <cell r="EL147">
            <v>239911.46387605343</v>
          </cell>
          <cell r="EM147">
            <v>213340.1532279946</v>
          </cell>
          <cell r="EN147">
            <v>132793.49654922148</v>
          </cell>
          <cell r="EO147">
            <v>218721.92476999789</v>
          </cell>
          <cell r="EP147">
            <v>271303.02209793462</v>
          </cell>
          <cell r="EQ147">
            <v>282726.32966953114</v>
          </cell>
          <cell r="ER147">
            <v>241605.32342951599</v>
          </cell>
          <cell r="ES147">
            <v>367203.88606266759</v>
          </cell>
          <cell r="ET147">
            <v>287698.50542973587</v>
          </cell>
          <cell r="EU147">
            <v>257089.27845509406</v>
          </cell>
          <cell r="EV147">
            <v>240006.9907550519</v>
          </cell>
          <cell r="EW147">
            <v>257854.7672058591</v>
          </cell>
          <cell r="EX147">
            <v>244163.06890892933</v>
          </cell>
          <cell r="EY147">
            <v>217053.77830913314</v>
          </cell>
          <cell r="EZ147">
            <v>133609.21542391717</v>
          </cell>
          <cell r="FA147">
            <v>222603.79836044932</v>
          </cell>
          <cell r="FB147">
            <v>276453.29309721442</v>
          </cell>
          <cell r="FC147">
            <v>288009.75539550761</v>
          </cell>
          <cell r="FD147">
            <v>245733.2377328577</v>
          </cell>
          <cell r="FE147">
            <v>374099.47039960523</v>
          </cell>
          <cell r="FF147">
            <v>292884.20616333513</v>
          </cell>
          <cell r="FG147">
            <v>261656.76223957591</v>
          </cell>
          <cell r="FH147">
            <v>242030.50121468739</v>
          </cell>
          <cell r="FI147">
            <v>260148.21864256437</v>
          </cell>
          <cell r="FJ147">
            <v>246227.58103400859</v>
          </cell>
          <cell r="FK147">
            <v>218569.29163531621</v>
          </cell>
          <cell r="FL147">
            <v>133756.68311922203</v>
          </cell>
          <cell r="FM147">
            <v>224287.24235312891</v>
          </cell>
          <cell r="FN147">
            <v>279436.29804402305</v>
          </cell>
          <cell r="FO147">
            <v>291126.09848181665</v>
          </cell>
          <cell r="FP147">
            <v>247660.87087374576</v>
          </cell>
          <cell r="FQ147">
            <v>378857.63835056376</v>
          </cell>
          <cell r="FR147">
            <v>295895.00344220444</v>
          </cell>
          <cell r="FS147">
            <v>264041.65387542767</v>
          </cell>
          <cell r="FT147">
            <v>244021.35764431866</v>
          </cell>
          <cell r="FU147">
            <v>262412.54526908748</v>
          </cell>
          <cell r="FV147">
            <v>248258.76929645584</v>
          </cell>
          <cell r="FW147">
            <v>220040.90841752704</v>
          </cell>
        </row>
        <row r="148">
          <cell r="B148" t="str">
            <v>Co 332</v>
          </cell>
          <cell r="BH148">
            <v>33743.06</v>
          </cell>
          <cell r="BI148">
            <v>34456.949999999997</v>
          </cell>
          <cell r="BJ148">
            <v>31690.04</v>
          </cell>
          <cell r="BK148">
            <v>27874.45</v>
          </cell>
          <cell r="BL148">
            <v>27776.69</v>
          </cell>
          <cell r="BM148">
            <v>28963.07</v>
          </cell>
          <cell r="BN148">
            <v>31092.07</v>
          </cell>
          <cell r="BO148">
            <v>31116.840270121142</v>
          </cell>
          <cell r="BP148">
            <v>31565.310581012141</v>
          </cell>
          <cell r="BQ148">
            <v>29269.96710897125</v>
          </cell>
          <cell r="BR148">
            <v>29216.096423577736</v>
          </cell>
          <cell r="BS148">
            <v>28628.321609946244</v>
          </cell>
          <cell r="BT148">
            <v>33596.684636258753</v>
          </cell>
          <cell r="BU148">
            <v>34274.24892953776</v>
          </cell>
          <cell r="BV148">
            <v>31442.829278267505</v>
          </cell>
          <cell r="BW148">
            <v>27512.662558767595</v>
          </cell>
          <cell r="BX148">
            <v>27412.112566636886</v>
          </cell>
          <cell r="BY148">
            <v>28633.975728223115</v>
          </cell>
          <cell r="BZ148">
            <v>30826.73835001704</v>
          </cell>
          <cell r="CA148">
            <v>30931.40234983039</v>
          </cell>
          <cell r="CB148">
            <v>31317.310847195607</v>
          </cell>
          <cell r="CC148">
            <v>29067.216383133149</v>
          </cell>
          <cell r="CD148">
            <v>29011.617397728718</v>
          </cell>
          <cell r="CE148">
            <v>28436.914939843406</v>
          </cell>
          <cell r="CF148">
            <v>33400.584995354489</v>
          </cell>
          <cell r="CG148">
            <v>34040.847962201267</v>
          </cell>
          <cell r="CH148">
            <v>31143.343206848185</v>
          </cell>
          <cell r="CI148">
            <v>27095.277341263391</v>
          </cell>
          <cell r="CJ148">
            <v>26991.457244152749</v>
          </cell>
          <cell r="CK148">
            <v>28249.9822629152</v>
          </cell>
          <cell r="CL148">
            <v>30508.774884010803</v>
          </cell>
          <cell r="CM148">
            <v>30694.517549158394</v>
          </cell>
          <cell r="CN148">
            <v>31013.145121031957</v>
          </cell>
          <cell r="CO148">
            <v>28808.719555191972</v>
          </cell>
          <cell r="CP148">
            <v>28751.464442333836</v>
          </cell>
          <cell r="CQ148">
            <v>28190.517870289696</v>
          </cell>
          <cell r="CR148">
            <v>34000.153030118367</v>
          </cell>
          <cell r="CS148">
            <v>34640.417702577288</v>
          </cell>
          <cell r="CT148">
            <v>31661.944238960066</v>
          </cell>
          <cell r="CU148">
            <v>27492.678885695197</v>
          </cell>
          <cell r="CV148">
            <v>27385.749789709495</v>
          </cell>
          <cell r="CW148">
            <v>28682.035805978332</v>
          </cell>
          <cell r="CX148">
            <v>31008.348224197114</v>
          </cell>
          <cell r="CY148">
            <v>31224.035475322562</v>
          </cell>
          <cell r="CZ148">
            <v>31526.440716371508</v>
          </cell>
          <cell r="DA148">
            <v>29293.792655478355</v>
          </cell>
          <cell r="DB148">
            <v>29234.829720180096</v>
          </cell>
          <cell r="DC148">
            <v>28625.151950636435</v>
          </cell>
          <cell r="DD148">
            <v>34609.715806499495</v>
          </cell>
          <cell r="DE148">
            <v>35249.597959775536</v>
          </cell>
          <cell r="DF148">
            <v>32188.101395257567</v>
          </cell>
          <cell r="DG148">
            <v>27893.520138080443</v>
          </cell>
          <cell r="DH148">
            <v>27783.388959115597</v>
          </cell>
          <cell r="DI148">
            <v>29118.798251477932</v>
          </cell>
          <cell r="DJ148">
            <v>31514.905084936552</v>
          </cell>
          <cell r="DK148">
            <v>31762.269594433561</v>
          </cell>
          <cell r="DL148">
            <v>32046.431609962674</v>
          </cell>
          <cell r="DM148">
            <v>29785.953703786319</v>
          </cell>
          <cell r="DN148">
            <v>29725.233739844589</v>
          </cell>
          <cell r="DO148">
            <v>29097.27686841357</v>
          </cell>
          <cell r="DP148">
            <v>35229.188410755865</v>
          </cell>
          <cell r="DQ148">
            <v>35868.285830437249</v>
          </cell>
          <cell r="DR148">
            <v>32721.625914562392</v>
          </cell>
          <cell r="DS148">
            <v>28298.211627650351</v>
          </cell>
          <cell r="DT148">
            <v>28184.782161453011</v>
          </cell>
          <cell r="DU148">
            <v>29560.022854062896</v>
          </cell>
          <cell r="DV148">
            <v>32028.239903912887</v>
          </cell>
          <cell r="DW148">
            <v>32308.799029087193</v>
          </cell>
          <cell r="DX148">
            <v>32574.144546084786</v>
          </cell>
          <cell r="DY148">
            <v>30284.798583612916</v>
          </cell>
          <cell r="DZ148">
            <v>30222.734089936217</v>
          </cell>
          <cell r="EA148">
            <v>29575.949561973895</v>
          </cell>
          <cell r="EB148">
            <v>35859.167131395356</v>
          </cell>
          <cell r="EC148">
            <v>36497.054511172952</v>
          </cell>
          <cell r="ED148">
            <v>33262.352083615689</v>
          </cell>
          <cell r="EE148">
            <v>28706.457741692342</v>
          </cell>
          <cell r="EF148">
            <v>28589.630133024257</v>
          </cell>
          <cell r="EG148">
            <v>30006.132927796854</v>
          </cell>
          <cell r="EH148">
            <v>32548.17313419496</v>
          </cell>
          <cell r="EI148">
            <v>32863.71364382888</v>
          </cell>
          <cell r="EJ148">
            <v>33109.13074548525</v>
          </cell>
          <cell r="EK148">
            <v>30791.336810763478</v>
          </cell>
          <cell r="EL148">
            <v>30726.940195471368</v>
          </cell>
          <cell r="EM148">
            <v>30061.213976179577</v>
          </cell>
          <cell r="EN148">
            <v>36499.561590526042</v>
          </cell>
          <cell r="EO148">
            <v>37135.795893381466</v>
          </cell>
          <cell r="EP148">
            <v>33810.770668900645</v>
          </cell>
          <cell r="EQ148">
            <v>29117.981149782343</v>
          </cell>
          <cell r="ER148">
            <v>28997.862992293391</v>
          </cell>
          <cell r="ES148">
            <v>30456.865697627109</v>
          </cell>
          <cell r="ET148">
            <v>33075.172077112074</v>
          </cell>
          <cell r="EU148">
            <v>33426.66356677255</v>
          </cell>
          <cell r="EV148">
            <v>33651.438379857056</v>
          </cell>
          <cell r="EW148">
            <v>31305.144710730765</v>
          </cell>
          <cell r="EX148">
            <v>31238.827707973018</v>
          </cell>
          <cell r="EY148">
            <v>30552.675371367353</v>
          </cell>
          <cell r="EZ148">
            <v>37150.514244980332</v>
          </cell>
          <cell r="FA148">
            <v>37784.629876679886</v>
          </cell>
          <cell r="FB148">
            <v>34366.706750360732</v>
          </cell>
          <cell r="FC148">
            <v>29533.137237061292</v>
          </cell>
          <cell r="FD148">
            <v>29409.408637129403</v>
          </cell>
          <cell r="FE148">
            <v>30912.187237845152</v>
          </cell>
          <cell r="FF148">
            <v>33609.046871993974</v>
          </cell>
          <cell r="FG148">
            <v>33998.635142983912</v>
          </cell>
          <cell r="FH148">
            <v>34200.683784356384</v>
          </cell>
          <cell r="FI148">
            <v>31826.281987895687</v>
          </cell>
          <cell r="FJ148">
            <v>31757.984995752937</v>
          </cell>
          <cell r="FK148">
            <v>31051.257388438244</v>
          </cell>
          <cell r="FL148">
            <v>37811.969482307184</v>
          </cell>
          <cell r="FM148">
            <v>38443.677263042198</v>
          </cell>
          <cell r="FN148">
            <v>34930.205371019532</v>
          </cell>
          <cell r="FO148">
            <v>29951.634780694862</v>
          </cell>
          <cell r="FP148">
            <v>29823.988721484464</v>
          </cell>
          <cell r="FQ148">
            <v>31372.052229932415</v>
          </cell>
          <cell r="FR148">
            <v>34149.823079545538</v>
          </cell>
          <cell r="FS148">
            <v>34579.261236015445</v>
          </cell>
          <cell r="FT148">
            <v>34757.773289292229</v>
          </cell>
          <cell r="FU148">
            <v>32354.807474166955</v>
          </cell>
          <cell r="FV148">
            <v>32284.469830438225</v>
          </cell>
          <cell r="FW148">
            <v>31556.552201632585</v>
          </cell>
        </row>
        <row r="149">
          <cell r="B149" t="str">
            <v>Co 286</v>
          </cell>
          <cell r="BH149">
            <v>-2170.4699999999998</v>
          </cell>
          <cell r="BI149">
            <v>15976.9</v>
          </cell>
          <cell r="BJ149">
            <v>-1581.14</v>
          </cell>
          <cell r="BK149">
            <v>13731.81</v>
          </cell>
          <cell r="BL149">
            <v>20591.560000000001</v>
          </cell>
          <cell r="BM149">
            <v>-17461.16</v>
          </cell>
          <cell r="BN149">
            <v>7962.76</v>
          </cell>
          <cell r="BO149">
            <v>9907.9734710142329</v>
          </cell>
          <cell r="BP149">
            <v>4747.247413772322</v>
          </cell>
          <cell r="BQ149">
            <v>5740.2281785425366</v>
          </cell>
          <cell r="BR149">
            <v>4063.8452386732388</v>
          </cell>
          <cell r="BS149">
            <v>7567.7006010578843</v>
          </cell>
          <cell r="BT149">
            <v>-1543.5158896744178</v>
          </cell>
          <cell r="BU149">
            <v>16776.073773203516</v>
          </cell>
          <cell r="BV149">
            <v>-935.4472220078751</v>
          </cell>
          <cell r="BW149">
            <v>14589.150551017552</v>
          </cell>
          <cell r="BX149">
            <v>21304.549625418807</v>
          </cell>
          <cell r="BY149">
            <v>-16729.399989943446</v>
          </cell>
          <cell r="BZ149">
            <v>8735.3416422443806</v>
          </cell>
          <cell r="CA149">
            <v>10703.381388978072</v>
          </cell>
          <cell r="CB149">
            <v>14345.184891278084</v>
          </cell>
          <cell r="CC149">
            <v>15459.401026120282</v>
          </cell>
          <cell r="CD149">
            <v>13746.399181429777</v>
          </cell>
          <cell r="CE149">
            <v>15271.981434972487</v>
          </cell>
          <cell r="CF149">
            <v>5530.2334722577652</v>
          </cell>
          <cell r="CG149">
            <v>24027.798112593839</v>
          </cell>
          <cell r="CH149">
            <v>6158.0549698088871</v>
          </cell>
          <cell r="CI149">
            <v>21901.004668464793</v>
          </cell>
          <cell r="CJ149">
            <v>28468.081742647671</v>
          </cell>
          <cell r="CK149">
            <v>-9548.1961872228421</v>
          </cell>
          <cell r="CL149">
            <v>15960.821929371654</v>
          </cell>
          <cell r="CM149">
            <v>17944.22667436393</v>
          </cell>
          <cell r="CN149">
            <v>13391.343463444995</v>
          </cell>
          <cell r="CO149">
            <v>14630.858146254603</v>
          </cell>
          <cell r="CP149">
            <v>12880.523193511999</v>
          </cell>
          <cell r="CQ149">
            <v>14589.052644489344</v>
          </cell>
          <cell r="CR149">
            <v>5280.1046252555898</v>
          </cell>
          <cell r="CS149">
            <v>24208.401360846696</v>
          </cell>
          <cell r="CT149">
            <v>5927.0382909300897</v>
          </cell>
          <cell r="CU149">
            <v>22059.825768906274</v>
          </cell>
          <cell r="CV149">
            <v>28707.57060743792</v>
          </cell>
          <cell r="CW149">
            <v>-10062.955694073906</v>
          </cell>
          <cell r="CX149">
            <v>15971.124098726101</v>
          </cell>
          <cell r="CY149">
            <v>17991.613177225434</v>
          </cell>
          <cell r="CZ149">
            <v>13317.032170189479</v>
          </cell>
          <cell r="DA149">
            <v>14624.865760070563</v>
          </cell>
          <cell r="DB149">
            <v>12826.721978876467</v>
          </cell>
          <cell r="DC149">
            <v>14404.453572587918</v>
          </cell>
          <cell r="DD149">
            <v>5014.2680105513937</v>
          </cell>
          <cell r="DE149">
            <v>24383.992416116231</v>
          </cell>
          <cell r="DF149">
            <v>10768.149104863369</v>
          </cell>
          <cell r="DG149">
            <v>27300.819346401731</v>
          </cell>
          <cell r="DH149">
            <v>34028.839190208375</v>
          </cell>
          <cell r="DI149">
            <v>-5510.8340315296919</v>
          </cell>
          <cell r="DJ149">
            <v>21059.737955028457</v>
          </cell>
          <cell r="DK149">
            <v>23118.645654165179</v>
          </cell>
          <cell r="DL149">
            <v>18319.013342918683</v>
          </cell>
          <cell r="DM149">
            <v>19696.820305728197</v>
          </cell>
          <cell r="DN149">
            <v>17850.019383111012</v>
          </cell>
          <cell r="DO149">
            <v>19464.93545976821</v>
          </cell>
          <cell r="DP149">
            <v>9819.3367436984918</v>
          </cell>
          <cell r="DQ149">
            <v>29641.206102043387</v>
          </cell>
          <cell r="DR149">
            <v>10608.729494753192</v>
          </cell>
          <cell r="DS149">
            <v>27551.591285460789</v>
          </cell>
          <cell r="DT149">
            <v>34360.161490656908</v>
          </cell>
          <cell r="DU149">
            <v>-5963.8631577420456</v>
          </cell>
          <cell r="DV149">
            <v>21153.939780651675</v>
          </cell>
          <cell r="DW149">
            <v>23252.581814951518</v>
          </cell>
          <cell r="DX149">
            <v>18324.446416681378</v>
          </cell>
          <cell r="DY149">
            <v>19775.462216611035</v>
          </cell>
          <cell r="DZ149">
            <v>17877.658812835587</v>
          </cell>
          <cell r="EA149">
            <v>19531.136488044336</v>
          </cell>
          <cell r="EB149">
            <v>9622.6141331771651</v>
          </cell>
          <cell r="EC149">
            <v>29907.606027213573</v>
          </cell>
          <cell r="ED149">
            <v>10435.21389236948</v>
          </cell>
          <cell r="EE149">
            <v>27798.863709850044</v>
          </cell>
          <cell r="EF149">
            <v>34687.970011778292</v>
          </cell>
          <cell r="EG149">
            <v>-6435.8960779846202</v>
          </cell>
          <cell r="EH149">
            <v>21241.005495240912</v>
          </cell>
          <cell r="EI149">
            <v>23380.051754553766</v>
          </cell>
          <cell r="EJ149">
            <v>19374.278574802869</v>
          </cell>
          <cell r="EK149">
            <v>20901.351252852764</v>
          </cell>
          <cell r="EL149">
            <v>18952.052558983953</v>
          </cell>
          <cell r="EM149">
            <v>20644.090008216408</v>
          </cell>
          <cell r="EN149">
            <v>10464.907891280542</v>
          </cell>
          <cell r="EO149">
            <v>31224.290981010825</v>
          </cell>
          <cell r="EP149">
            <v>11301.404432102048</v>
          </cell>
          <cell r="EQ149">
            <v>29096.709814046033</v>
          </cell>
          <cell r="ER149">
            <v>36066.291037314506</v>
          </cell>
          <cell r="ES149">
            <v>-5873.0053475738168</v>
          </cell>
          <cell r="ET149">
            <v>22374.241914213853</v>
          </cell>
          <cell r="EU149">
            <v>24555.066076848052</v>
          </cell>
          <cell r="EV149">
            <v>19377.307644700173</v>
          </cell>
          <cell r="EW149">
            <v>20983.794591420621</v>
          </cell>
          <cell r="EX149">
            <v>18980.649528962997</v>
          </cell>
          <cell r="EY149">
            <v>20712.674189970676</v>
          </cell>
          <cell r="EZ149">
            <v>10255.06786675912</v>
          </cell>
          <cell r="FA149">
            <v>31500.389655630301</v>
          </cell>
          <cell r="FB149">
            <v>11115.964738570161</v>
          </cell>
          <cell r="FC149">
            <v>29354.290462294779</v>
          </cell>
          <cell r="FD149">
            <v>36404.242987787795</v>
          </cell>
          <cell r="FE149">
            <v>-6367.0044970184645</v>
          </cell>
          <cell r="FF149">
            <v>22462.720797754984</v>
          </cell>
          <cell r="FG149">
            <v>24686.920625840416</v>
          </cell>
          <cell r="FH149">
            <v>19369.995906152108</v>
          </cell>
          <cell r="FI149">
            <v>21058.034075079224</v>
          </cell>
          <cell r="FJ149">
            <v>19000.411669074078</v>
          </cell>
          <cell r="FK149">
            <v>23736.364990004538</v>
          </cell>
          <cell r="FL149">
            <v>12991.52621067236</v>
          </cell>
          <cell r="FM149">
            <v>34734.821596706504</v>
          </cell>
          <cell r="FN149">
            <v>13877.951583898481</v>
          </cell>
          <cell r="FO149">
            <v>32570.365477790609</v>
          </cell>
          <cell r="FP149">
            <v>39700.717529038113</v>
          </cell>
          <cell r="FQ149">
            <v>-3918.7068753140957</v>
          </cell>
          <cell r="FR149">
            <v>25505.679082158211</v>
          </cell>
          <cell r="FS149">
            <v>27774.232384540403</v>
          </cell>
          <cell r="FT149">
            <v>21951.654707864414</v>
          </cell>
          <cell r="FU149">
            <v>23724.843394853408</v>
          </cell>
          <cell r="FV149">
            <v>21610.753849983717</v>
          </cell>
          <cell r="FW149">
            <v>23877.242642549369</v>
          </cell>
        </row>
        <row r="150">
          <cell r="B150" t="str">
            <v>Co 287</v>
          </cell>
          <cell r="BH150">
            <v>5417.21</v>
          </cell>
          <cell r="BI150">
            <v>5854.44</v>
          </cell>
          <cell r="BJ150">
            <v>5468.2</v>
          </cell>
          <cell r="BK150">
            <v>10116.57</v>
          </cell>
          <cell r="BL150">
            <v>-525.63999999999942</v>
          </cell>
          <cell r="BM150">
            <v>28687.25</v>
          </cell>
          <cell r="BN150">
            <v>16535.7</v>
          </cell>
          <cell r="BO150">
            <v>8729.4779170660549</v>
          </cell>
          <cell r="BP150">
            <v>4490.4246392657587</v>
          </cell>
          <cell r="BQ150">
            <v>5929.827432046477</v>
          </cell>
          <cell r="BR150">
            <v>3486.7869658246054</v>
          </cell>
          <cell r="BS150">
            <v>-1015.237759710617</v>
          </cell>
          <cell r="BT150">
            <v>6697.9949910492542</v>
          </cell>
          <cell r="BU150">
            <v>7104.6282556339102</v>
          </cell>
          <cell r="BV150">
            <v>6717.4214117290467</v>
          </cell>
          <cell r="BW150">
            <v>11546.475560221232</v>
          </cell>
          <cell r="BX150">
            <v>883.64529431166739</v>
          </cell>
          <cell r="BY150">
            <v>30011.458864708111</v>
          </cell>
          <cell r="BZ150">
            <v>17978.948819917627</v>
          </cell>
          <cell r="CA150">
            <v>9826.9269198054317</v>
          </cell>
          <cell r="CB150">
            <v>11421.655765544681</v>
          </cell>
          <cell r="CC150">
            <v>12911.542572134655</v>
          </cell>
          <cell r="CD150">
            <v>10526.772552515671</v>
          </cell>
          <cell r="CE150">
            <v>3901.9567286833917</v>
          </cell>
          <cell r="CF150">
            <v>11266.491226224593</v>
          </cell>
          <cell r="CG150">
            <v>11642.08690907008</v>
          </cell>
          <cell r="CH150">
            <v>11254.357322848678</v>
          </cell>
          <cell r="CI150">
            <v>16269.746330862268</v>
          </cell>
          <cell r="CJ150">
            <v>5586.1470477685361</v>
          </cell>
          <cell r="CK150">
            <v>34624.087566976537</v>
          </cell>
          <cell r="CL150">
            <v>22717.246302942505</v>
          </cell>
          <cell r="CM150">
            <v>14195.698034994151</v>
          </cell>
          <cell r="CN150">
            <v>10279.653065874103</v>
          </cell>
          <cell r="CO150">
            <v>11822.111858388067</v>
          </cell>
          <cell r="CP150">
            <v>9497.8671870853432</v>
          </cell>
          <cell r="CQ150">
            <v>2905.081292055118</v>
          </cell>
          <cell r="CR150">
            <v>11174.145088251615</v>
          </cell>
          <cell r="CS150">
            <v>11546.609153758513</v>
          </cell>
          <cell r="CT150">
            <v>11150.959784625396</v>
          </cell>
          <cell r="CU150">
            <v>16330.977832707602</v>
          </cell>
          <cell r="CV150">
            <v>5426.5943787327524</v>
          </cell>
          <cell r="CW150">
            <v>35014.128692125712</v>
          </cell>
          <cell r="CX150">
            <v>22912.308818231719</v>
          </cell>
          <cell r="CY150">
            <v>14081.030776132829</v>
          </cell>
          <cell r="CZ150">
            <v>10069.700538454039</v>
          </cell>
          <cell r="DA150">
            <v>11661.073470494135</v>
          </cell>
          <cell r="DB150">
            <v>9311.1432888124473</v>
          </cell>
          <cell r="DC150">
            <v>2231.8375838476059</v>
          </cell>
          <cell r="DD150">
            <v>11071.012969551604</v>
          </cell>
          <cell r="DE150">
            <v>11439.963434308964</v>
          </cell>
          <cell r="DF150">
            <v>17998.870243214893</v>
          </cell>
          <cell r="DG150">
            <v>23348.483149551521</v>
          </cell>
          <cell r="DH150">
            <v>12218.684046445342</v>
          </cell>
          <cell r="DI150">
            <v>42366.357657372268</v>
          </cell>
          <cell r="DJ150">
            <v>30066.955111013034</v>
          </cell>
          <cell r="DK150">
            <v>20916.484332809363</v>
          </cell>
          <cell r="DL150">
            <v>16807.45504861771</v>
          </cell>
          <cell r="DM150">
            <v>18449.258775587754</v>
          </cell>
          <cell r="DN150">
            <v>16073.771010567209</v>
          </cell>
          <cell r="DO150">
            <v>8769.3801340002392</v>
          </cell>
          <cell r="DP150">
            <v>17919.470927692979</v>
          </cell>
          <cell r="DQ150">
            <v>18284.513927054293</v>
          </cell>
          <cell r="DR150">
            <v>18011.771334938501</v>
          </cell>
          <cell r="DS150">
            <v>23536.341345223387</v>
          </cell>
          <cell r="DT150">
            <v>12176.402296261422</v>
          </cell>
          <cell r="DU150">
            <v>42894.207997187274</v>
          </cell>
          <cell r="DV150">
            <v>30394.608196972542</v>
          </cell>
          <cell r="DW150">
            <v>20914.910254657138</v>
          </cell>
          <cell r="DX150">
            <v>16705.697959256722</v>
          </cell>
          <cell r="DY150">
            <v>18399.502170868123</v>
          </cell>
          <cell r="DZ150">
            <v>15998.577467604984</v>
          </cell>
          <cell r="EA150">
            <v>8462.093847171549</v>
          </cell>
          <cell r="EB150">
            <v>17932.735928874572</v>
          </cell>
          <cell r="EC150">
            <v>18293.442371075922</v>
          </cell>
          <cell r="ED150">
            <v>18015.062674808854</v>
          </cell>
          <cell r="EE150">
            <v>23720.138614391617</v>
          </cell>
          <cell r="EF150">
            <v>12125.22276170467</v>
          </cell>
          <cell r="EG150">
            <v>43423.584864425808</v>
          </cell>
          <cell r="EH150">
            <v>30721.149090252446</v>
          </cell>
          <cell r="EI150">
            <v>20901.856090872032</v>
          </cell>
          <cell r="EJ150">
            <v>18999.067417012375</v>
          </cell>
          <cell r="EK150">
            <v>20746.510617940403</v>
          </cell>
          <cell r="EL150">
            <v>18320.292658077167</v>
          </cell>
          <cell r="EM150">
            <v>10544.934856464046</v>
          </cell>
          <cell r="EN150">
            <v>20345.814835141275</v>
          </cell>
          <cell r="EO150">
            <v>20701.757723187045</v>
          </cell>
          <cell r="EP150">
            <v>20417.617168317352</v>
          </cell>
          <cell r="EQ150">
            <v>26308.899442836409</v>
          </cell>
          <cell r="ER150">
            <v>14474.06908380274</v>
          </cell>
          <cell r="ES150">
            <v>46363.584065341143</v>
          </cell>
          <cell r="ET150">
            <v>33455.675582707277</v>
          </cell>
          <cell r="EU150">
            <v>23286.346212921824</v>
          </cell>
          <cell r="EV150">
            <v>18914.280893135954</v>
          </cell>
          <cell r="EW150">
            <v>20717.004000452107</v>
          </cell>
          <cell r="EX150">
            <v>18265.68871892523</v>
          </cell>
          <cell r="EY150">
            <v>10243.114027939882</v>
          </cell>
          <cell r="EZ150">
            <v>20384.700497457648</v>
          </cell>
          <cell r="FA150">
            <v>20735.630181548266</v>
          </cell>
          <cell r="FB150">
            <v>20445.610863625443</v>
          </cell>
          <cell r="FC150">
            <v>26528.980779139427</v>
          </cell>
          <cell r="FD150">
            <v>14449.208059273151</v>
          </cell>
          <cell r="FE150">
            <v>46940.663621137173</v>
          </cell>
          <cell r="FF150">
            <v>33824.622644993418</v>
          </cell>
          <cell r="FG150">
            <v>23294.209573513632</v>
          </cell>
          <cell r="FH150">
            <v>18814.949192821594</v>
          </cell>
          <cell r="FI150">
            <v>20674.645669282261</v>
          </cell>
          <cell r="FJ150">
            <v>18198.41688671102</v>
          </cell>
          <cell r="FK150">
            <v>13386.656042156894</v>
          </cell>
          <cell r="FL150">
            <v>23879.088598115595</v>
          </cell>
          <cell r="FM150">
            <v>24224.109773970267</v>
          </cell>
          <cell r="FN150">
            <v>23928.080743550527</v>
          </cell>
          <cell r="FO150">
            <v>30209.628888778356</v>
          </cell>
          <cell r="FP150">
            <v>17879.756681612263</v>
          </cell>
          <cell r="FQ150">
            <v>50984.097852593237</v>
          </cell>
          <cell r="FR150">
            <v>37657.27495603924</v>
          </cell>
          <cell r="FS150">
            <v>26754.803538363361</v>
          </cell>
          <cell r="FT150">
            <v>22165.58811843233</v>
          </cell>
          <cell r="FU150">
            <v>24084.061734937044</v>
          </cell>
          <cell r="FV150">
            <v>21583.13325722338</v>
          </cell>
          <cell r="FW150">
            <v>13113.077316255083</v>
          </cell>
        </row>
        <row r="151">
          <cell r="B151" t="str">
            <v>Co 288</v>
          </cell>
          <cell r="BH151">
            <v>9317.31</v>
          </cell>
          <cell r="BI151">
            <v>6570.34</v>
          </cell>
          <cell r="BJ151">
            <v>6527.94</v>
          </cell>
          <cell r="BK151">
            <v>12169.22</v>
          </cell>
          <cell r="BL151">
            <v>-2711.42</v>
          </cell>
          <cell r="BM151">
            <v>42281.87</v>
          </cell>
          <cell r="BN151">
            <v>1885.76</v>
          </cell>
          <cell r="BO151">
            <v>-2870.2497846051847</v>
          </cell>
          <cell r="BP151">
            <v>-10678.554379559908</v>
          </cell>
          <cell r="BQ151">
            <v>-17029.875283373767</v>
          </cell>
          <cell r="BR151">
            <v>-9385.3152024851079</v>
          </cell>
          <cell r="BS151">
            <v>-12633.205559759605</v>
          </cell>
          <cell r="BT151">
            <v>17861.726631919133</v>
          </cell>
          <cell r="BU151">
            <v>14914.156833352965</v>
          </cell>
          <cell r="BV151">
            <v>14786.181203900211</v>
          </cell>
          <cell r="BW151">
            <v>20618.642559505432</v>
          </cell>
          <cell r="BX151">
            <v>5360.3982453503122</v>
          </cell>
          <cell r="BY151">
            <v>50339.204503453439</v>
          </cell>
          <cell r="BZ151">
            <v>10949.601683651632</v>
          </cell>
          <cell r="CA151">
            <v>4936.9265478396264</v>
          </cell>
          <cell r="CB151">
            <v>-3161.2269834397739</v>
          </cell>
          <cell r="CC151">
            <v>-9274.2973667468905</v>
          </cell>
          <cell r="CD151">
            <v>3421.3025648075345</v>
          </cell>
          <cell r="CE151">
            <v>635.30921096423117</v>
          </cell>
          <cell r="CF151">
            <v>30663.435765990209</v>
          </cell>
          <cell r="CG151">
            <v>27510.435269016409</v>
          </cell>
          <cell r="CH151">
            <v>27295.015141397664</v>
          </cell>
          <cell r="CI151">
            <v>33325.092608709936</v>
          </cell>
          <cell r="CJ151">
            <v>17678.335458555572</v>
          </cell>
          <cell r="CK151">
            <v>62643.41287835539</v>
          </cell>
          <cell r="CL151">
            <v>24291.179939271457</v>
          </cell>
          <cell r="CM151">
            <v>3214.2109484032408</v>
          </cell>
          <cell r="CN151">
            <v>-5220.2037708645512</v>
          </cell>
          <cell r="CO151">
            <v>-11087.314710692663</v>
          </cell>
          <cell r="CP151">
            <v>1812.144129109678</v>
          </cell>
          <cell r="CQ151">
            <v>-503.73469376555295</v>
          </cell>
          <cell r="CR151">
            <v>30934.788218523856</v>
          </cell>
          <cell r="CS151">
            <v>27648.127877247331</v>
          </cell>
          <cell r="CT151">
            <v>27398.397252757211</v>
          </cell>
          <cell r="CU151">
            <v>33616.945055312077</v>
          </cell>
          <cell r="CV151">
            <v>45758.612692018141</v>
          </cell>
          <cell r="CW151">
            <v>91617.975164967938</v>
          </cell>
          <cell r="CX151">
            <v>52854.878303009558</v>
          </cell>
          <cell r="CY151">
            <v>30886.8199502403</v>
          </cell>
          <cell r="CZ151">
            <v>22168.308531994291</v>
          </cell>
          <cell r="DA151">
            <v>16268.322846340474</v>
          </cell>
          <cell r="DB151">
            <v>29496.302915370747</v>
          </cell>
          <cell r="DC151">
            <v>26756.579153817707</v>
          </cell>
          <cell r="DD151">
            <v>59436.800259190226</v>
          </cell>
          <cell r="DE151">
            <v>56011.688291789222</v>
          </cell>
          <cell r="DF151">
            <v>55725.820397809293</v>
          </cell>
          <cell r="DG151">
            <v>62138.643188304872</v>
          </cell>
          <cell r="DH151">
            <v>46151.473092748267</v>
          </cell>
          <cell r="DI151">
            <v>92923.347253925007</v>
          </cell>
          <cell r="DJ151">
            <v>53751.856050597125</v>
          </cell>
          <cell r="DK151">
            <v>30862.01903807326</v>
          </cell>
          <cell r="DL151">
            <v>21850.26865786378</v>
          </cell>
          <cell r="DM151">
            <v>15919.280141155461</v>
          </cell>
          <cell r="DN151">
            <v>29483.960078148673</v>
          </cell>
          <cell r="DO151">
            <v>26715.930037652914</v>
          </cell>
          <cell r="DP151">
            <v>60264.758439318786</v>
          </cell>
          <cell r="DQ151">
            <v>56696.252992857044</v>
          </cell>
          <cell r="DR151">
            <v>56373.064359616459</v>
          </cell>
          <cell r="DS151">
            <v>62986.130532630115</v>
          </cell>
          <cell r="DT151">
            <v>46537.60103105045</v>
          </cell>
          <cell r="DU151">
            <v>94239.828566909666</v>
          </cell>
          <cell r="DV151">
            <v>54662.786274549457</v>
          </cell>
          <cell r="DW151">
            <v>30819.19682595972</v>
          </cell>
          <cell r="DX151">
            <v>21504.768099370238</v>
          </cell>
          <cell r="DY151">
            <v>15544.771010518976</v>
          </cell>
          <cell r="DZ151">
            <v>34455.032184796582</v>
          </cell>
          <cell r="EA151">
            <v>31658.92308311096</v>
          </cell>
          <cell r="EB151">
            <v>66099.276234914301</v>
          </cell>
          <cell r="EC151">
            <v>62382.244507256197</v>
          </cell>
          <cell r="ED151">
            <v>62019.805842569214</v>
          </cell>
          <cell r="EE151">
            <v>68839.296309252968</v>
          </cell>
          <cell r="EF151">
            <v>51916.376361365576</v>
          </cell>
          <cell r="EG151">
            <v>100567.42060772398</v>
          </cell>
          <cell r="EH151">
            <v>60588.039526946246</v>
          </cell>
          <cell r="EI151">
            <v>35757.883952400618</v>
          </cell>
          <cell r="EJ151">
            <v>26131.045076575378</v>
          </cell>
          <cell r="EK151">
            <v>20144.181236308999</v>
          </cell>
          <cell r="EL151">
            <v>34559.148433492468</v>
          </cell>
          <cell r="EM151">
            <v>31735.200746174218</v>
          </cell>
          <cell r="EN151">
            <v>67090.374496578326</v>
          </cell>
          <cell r="EO151">
            <v>63219.544586312826</v>
          </cell>
          <cell r="EP151">
            <v>62816.079380227755</v>
          </cell>
          <cell r="EQ151">
            <v>69848.332805208018</v>
          </cell>
          <cell r="ER151">
            <v>52437.141300837226</v>
          </cell>
          <cell r="ES151">
            <v>102055.82109901626</v>
          </cell>
          <cell r="ET151">
            <v>61677.738649279578</v>
          </cell>
          <cell r="EU151">
            <v>35827.121677763818</v>
          </cell>
          <cell r="EV151">
            <v>25877.836366641903</v>
          </cell>
          <cell r="EW151">
            <v>19866.302611444931</v>
          </cell>
          <cell r="EX151">
            <v>34649.895185792084</v>
          </cell>
          <cell r="EY151">
            <v>31798.400571603364</v>
          </cell>
          <cell r="EZ151">
            <v>68092.342640094255</v>
          </cell>
          <cell r="FA151">
            <v>64062.253450555407</v>
          </cell>
          <cell r="FB151">
            <v>63615.931912415748</v>
          </cell>
          <cell r="FC151">
            <v>70867.485450510343</v>
          </cell>
          <cell r="FD151">
            <v>52953.348551860632</v>
          </cell>
          <cell r="FE151">
            <v>103558.86895808278</v>
          </cell>
          <cell r="FF151">
            <v>62786.329629825719</v>
          </cell>
          <cell r="FG151">
            <v>35879.952692556573</v>
          </cell>
          <cell r="FH151">
            <v>25597.894292403536</v>
          </cell>
          <cell r="FI151">
            <v>19564.016795304749</v>
          </cell>
          <cell r="FJ151">
            <v>34725.991992404524</v>
          </cell>
          <cell r="FK151">
            <v>31847.25749648457</v>
          </cell>
          <cell r="FL151">
            <v>69104.903683181183</v>
          </cell>
          <cell r="FM151">
            <v>64909.900520320072</v>
          </cell>
          <cell r="FN151">
            <v>64418.810908699685</v>
          </cell>
          <cell r="FO151">
            <v>71896.639473888179</v>
          </cell>
          <cell r="FP151">
            <v>53465.060285910935</v>
          </cell>
          <cell r="FQ151">
            <v>105076.96420593222</v>
          </cell>
          <cell r="FR151">
            <v>63914.074031498254</v>
          </cell>
          <cell r="FS151">
            <v>35915.482335185581</v>
          </cell>
          <cell r="FT151">
            <v>25289.948714598257</v>
          </cell>
          <cell r="FU151">
            <v>19236.688532560613</v>
          </cell>
          <cell r="FV151">
            <v>34787.07920769864</v>
          </cell>
          <cell r="FW151">
            <v>31881.486643241646</v>
          </cell>
        </row>
        <row r="152">
          <cell r="B152" t="str">
            <v>Co 333</v>
          </cell>
          <cell r="BH152">
            <v>90505.77</v>
          </cell>
          <cell r="BI152">
            <v>70235.63</v>
          </cell>
          <cell r="BJ152">
            <v>88039</v>
          </cell>
          <cell r="BK152">
            <v>47461.919999999998</v>
          </cell>
          <cell r="BL152">
            <v>115019.63</v>
          </cell>
          <cell r="BM152">
            <v>89479.76</v>
          </cell>
          <cell r="BN152">
            <v>140252.26999999999</v>
          </cell>
          <cell r="BO152">
            <v>131700.68808594922</v>
          </cell>
          <cell r="BP152">
            <v>92032.303325508226</v>
          </cell>
          <cell r="BQ152">
            <v>72668.66104026034</v>
          </cell>
          <cell r="BR152">
            <v>98682.321485664404</v>
          </cell>
          <cell r="BS152">
            <v>71966.652555297362</v>
          </cell>
          <cell r="BT152">
            <v>88083.344045702121</v>
          </cell>
          <cell r="BU152">
            <v>67858.241880928836</v>
          </cell>
          <cell r="BV152">
            <v>85415.005088851642</v>
          </cell>
          <cell r="BW152">
            <v>44947.644639654842</v>
          </cell>
          <cell r="BX152">
            <v>112950.95596802174</v>
          </cell>
          <cell r="BY152">
            <v>86764.822016209975</v>
          </cell>
          <cell r="BZ152">
            <v>137671.50195607985</v>
          </cell>
          <cell r="CA152">
            <v>128810.24892028942</v>
          </cell>
          <cell r="CB152">
            <v>88776.684882906178</v>
          </cell>
          <cell r="CC152">
            <v>70152.348791999801</v>
          </cell>
          <cell r="CD152">
            <v>95622.993000954157</v>
          </cell>
          <cell r="CE152">
            <v>92861.647137316701</v>
          </cell>
          <cell r="CF152">
            <v>106545.64247872226</v>
          </cell>
          <cell r="CG152">
            <v>86368.769610375341</v>
          </cell>
          <cell r="CH152">
            <v>103673.42928884344</v>
          </cell>
          <cell r="CI152">
            <v>63320.983001976565</v>
          </cell>
          <cell r="CJ152">
            <v>131785.3163035429</v>
          </cell>
          <cell r="CK152">
            <v>104935.38775318515</v>
          </cell>
          <cell r="CL152">
            <v>155982.08462787469</v>
          </cell>
          <cell r="CM152">
            <v>146751.48866446165</v>
          </cell>
          <cell r="CN152">
            <v>106247.15162301849</v>
          </cell>
          <cell r="CO152">
            <v>88386.544292119914</v>
          </cell>
          <cell r="CP152">
            <v>113299.87750729418</v>
          </cell>
          <cell r="CQ152">
            <v>89625.243045270472</v>
          </cell>
          <cell r="CR152">
            <v>107260.34012811611</v>
          </cell>
          <cell r="CS152">
            <v>86696.538780776988</v>
          </cell>
          <cell r="CT152">
            <v>104260.79218632661</v>
          </cell>
          <cell r="CU152">
            <v>63140.807064623688</v>
          </cell>
          <cell r="CV152">
            <v>133132.45490165451</v>
          </cell>
          <cell r="CW152">
            <v>105517.91251499933</v>
          </cell>
          <cell r="CX152">
            <v>157633.66344019424</v>
          </cell>
          <cell r="CY152">
            <v>148045.81574264809</v>
          </cell>
          <cell r="CZ152">
            <v>106569.87353017178</v>
          </cell>
          <cell r="DA152">
            <v>88614.826185635582</v>
          </cell>
          <cell r="DB152">
            <v>113835.15894002691</v>
          </cell>
          <cell r="DC152">
            <v>88865.024811142823</v>
          </cell>
          <cell r="DD152">
            <v>107949.01524559301</v>
          </cell>
          <cell r="DE152">
            <v>86991.275207259576</v>
          </cell>
          <cell r="DF152">
            <v>104817.69318873086</v>
          </cell>
          <cell r="DG152">
            <v>62916.000766721991</v>
          </cell>
          <cell r="DH152">
            <v>134470.72205225099</v>
          </cell>
          <cell r="DI152">
            <v>131100.35227445181</v>
          </cell>
          <cell r="DJ152">
            <v>184307.98602606394</v>
          </cell>
          <cell r="DK152">
            <v>174353.70739283459</v>
          </cell>
          <cell r="DL152">
            <v>131881.88700724431</v>
          </cell>
          <cell r="DM152">
            <v>113837.36756314657</v>
          </cell>
          <cell r="DN152">
            <v>139365.65057650628</v>
          </cell>
          <cell r="DO152">
            <v>114094.24358338286</v>
          </cell>
          <cell r="DP152">
            <v>133641.94252734332</v>
          </cell>
          <cell r="DQ152">
            <v>112282.45233918534</v>
          </cell>
          <cell r="DR152">
            <v>130373.60899446273</v>
          </cell>
          <cell r="DS152">
            <v>87675.984750074829</v>
          </cell>
          <cell r="DT152">
            <v>160829.4841392255</v>
          </cell>
          <cell r="DU152">
            <v>132118.80102598103</v>
          </cell>
          <cell r="DV152">
            <v>186441.65359543188</v>
          </cell>
          <cell r="DW152">
            <v>176110.72526747148</v>
          </cell>
          <cell r="DX152">
            <v>132618.09491381404</v>
          </cell>
          <cell r="DY152">
            <v>114491.39848413531</v>
          </cell>
          <cell r="DZ152">
            <v>140326.86773910295</v>
          </cell>
          <cell r="EA152">
            <v>114754.56540166738</v>
          </cell>
          <cell r="EB152">
            <v>134774.48150720165</v>
          </cell>
          <cell r="EC152">
            <v>113006.14176764651</v>
          </cell>
          <cell r="ED152">
            <v>131364.59384561697</v>
          </cell>
          <cell r="EE152">
            <v>87856.180310730066</v>
          </cell>
          <cell r="EF152">
            <v>162645.6747745825</v>
          </cell>
          <cell r="EG152">
            <v>133111.77815418955</v>
          </cell>
          <cell r="EH152">
            <v>188573.65359544937</v>
          </cell>
          <cell r="EI152">
            <v>177855.69051904016</v>
          </cell>
          <cell r="EJ152">
            <v>133316.6813869265</v>
          </cell>
          <cell r="EK152">
            <v>115114.10811968756</v>
          </cell>
          <cell r="EL152">
            <v>141257.72494270824</v>
          </cell>
          <cell r="EM152">
            <v>122883.65220625218</v>
          </cell>
          <cell r="EN152">
            <v>143385.8769467184</v>
          </cell>
          <cell r="EO152">
            <v>121200.64875675022</v>
          </cell>
          <cell r="EP152">
            <v>139829.09804408636</v>
          </cell>
          <cell r="EQ152">
            <v>95494.93856335539</v>
          </cell>
          <cell r="ER152">
            <v>171958.31903334896</v>
          </cell>
          <cell r="ES152">
            <v>141577.27402809713</v>
          </cell>
          <cell r="ET152">
            <v>198202.75913914567</v>
          </cell>
          <cell r="EU152">
            <v>187086.89251357233</v>
          </cell>
          <cell r="EV152">
            <v>141475.71210947225</v>
          </cell>
          <cell r="EW152">
            <v>123204.2552403158</v>
          </cell>
          <cell r="EX152">
            <v>149655.51380992404</v>
          </cell>
          <cell r="EY152">
            <v>123705.42912182209</v>
          </cell>
          <cell r="EZ152">
            <v>144699.10500923605</v>
          </cell>
          <cell r="FA152">
            <v>122089.63522652854</v>
          </cell>
          <cell r="FB152">
            <v>140990.14443634928</v>
          </cell>
          <cell r="FC152">
            <v>95815.034459960938</v>
          </cell>
          <cell r="FD152">
            <v>173991.36473653765</v>
          </cell>
          <cell r="FE152">
            <v>142738.56720434371</v>
          </cell>
          <cell r="FF152">
            <v>200552.31087999832</v>
          </cell>
          <cell r="FG152">
            <v>189027.8839224354</v>
          </cell>
          <cell r="FH152">
            <v>142317.21734927854</v>
          </cell>
          <cell r="FI152">
            <v>123984.27216185597</v>
          </cell>
          <cell r="FJ152">
            <v>150742.80491045411</v>
          </cell>
          <cell r="FK152">
            <v>124499.33079643053</v>
          </cell>
          <cell r="FL152">
            <v>145994.26734843876</v>
          </cell>
          <cell r="FM152">
            <v>122952.19751722662</v>
          </cell>
          <cell r="FN152">
            <v>142127.58457996263</v>
          </cell>
          <cell r="FO152">
            <v>96096.15418365263</v>
          </cell>
          <cell r="FP152">
            <v>176024.9425419039</v>
          </cell>
          <cell r="FQ152">
            <v>143874.9656256311</v>
          </cell>
          <cell r="FR152">
            <v>202902.45156841556</v>
          </cell>
          <cell r="FS152">
            <v>190958.41153846879</v>
          </cell>
          <cell r="FT152">
            <v>143120.56675202967</v>
          </cell>
          <cell r="FU152">
            <v>124734.16036045129</v>
          </cell>
          <cell r="FV152">
            <v>151799.42083613671</v>
          </cell>
          <cell r="FW152">
            <v>125263.08146692193</v>
          </cell>
        </row>
        <row r="153">
          <cell r="B153" t="str">
            <v>Co 315</v>
          </cell>
          <cell r="BH153">
            <v>1225.45</v>
          </cell>
          <cell r="BI153">
            <v>-2300.0500000000002</v>
          </cell>
          <cell r="BJ153">
            <v>7348.83</v>
          </cell>
          <cell r="BK153">
            <v>-3967.07</v>
          </cell>
          <cell r="BL153">
            <v>15438.22</v>
          </cell>
          <cell r="BM153">
            <v>757.21000000000276</v>
          </cell>
          <cell r="BN153">
            <v>-13436.78</v>
          </cell>
          <cell r="BO153">
            <v>8065.2788671412127</v>
          </cell>
          <cell r="BP153">
            <v>10214.078160861398</v>
          </cell>
          <cell r="BQ153">
            <v>15212.600270468418</v>
          </cell>
          <cell r="BR153">
            <v>10022.379997453274</v>
          </cell>
          <cell r="BS153">
            <v>7998.0921221062672</v>
          </cell>
          <cell r="BT153">
            <v>537.97315156775585</v>
          </cell>
          <cell r="BU153">
            <v>-2971.4892005934198</v>
          </cell>
          <cell r="BV153">
            <v>6733.272768909108</v>
          </cell>
          <cell r="BW153">
            <v>-4568.1670767614487</v>
          </cell>
          <cell r="BX153">
            <v>14716.692521569505</v>
          </cell>
          <cell r="BY153">
            <v>22.437717345161218</v>
          </cell>
          <cell r="BZ153">
            <v>-14392.269909515064</v>
          </cell>
          <cell r="CA153">
            <v>6972.8517825485324</v>
          </cell>
          <cell r="CB153">
            <v>9482.9549239321896</v>
          </cell>
          <cell r="CC153">
            <v>14560.981160498195</v>
          </cell>
          <cell r="CD153">
            <v>9302.4889068867997</v>
          </cell>
          <cell r="CE153">
            <v>7324.763585554756</v>
          </cell>
          <cell r="CF153">
            <v>2959.0185256075638</v>
          </cell>
          <cell r="CG153">
            <v>-533.67274839421952</v>
          </cell>
          <cell r="CH153">
            <v>9228.9085397028975</v>
          </cell>
          <cell r="CI153">
            <v>-2057.3762115306927</v>
          </cell>
          <cell r="CJ153">
            <v>17103.688168165172</v>
          </cell>
          <cell r="CK153">
            <v>4933.8460250151402</v>
          </cell>
          <cell r="CL153">
            <v>-9707.9508189393491</v>
          </cell>
          <cell r="CM153">
            <v>11509.021960774015</v>
          </cell>
          <cell r="CN153">
            <v>14378.011119513503</v>
          </cell>
          <cell r="CO153">
            <v>19538.235238017227</v>
          </cell>
          <cell r="CP153">
            <v>14209.696817679629</v>
          </cell>
          <cell r="CQ153">
            <v>12278.034741220334</v>
          </cell>
          <cell r="CR153">
            <v>3880.9051454869041</v>
          </cell>
          <cell r="CS153">
            <v>324.12504876101593</v>
          </cell>
          <cell r="CT153">
            <v>10301.817011888521</v>
          </cell>
          <cell r="CU153">
            <v>-1204.98241350854</v>
          </cell>
          <cell r="CV153">
            <v>18296.810600644734</v>
          </cell>
          <cell r="CW153">
            <v>4686.8153976139947</v>
          </cell>
          <cell r="CX153">
            <v>-10325.778145337452</v>
          </cell>
          <cell r="CY153">
            <v>11258.228002426353</v>
          </cell>
          <cell r="CZ153">
            <v>14307.830108076814</v>
          </cell>
          <cell r="DA153">
            <v>19599.488610297034</v>
          </cell>
          <cell r="DB153">
            <v>14140.340816459662</v>
          </cell>
          <cell r="DC153">
            <v>11996.066887405635</v>
          </cell>
          <cell r="DD153">
            <v>3605.5199337548329</v>
          </cell>
          <cell r="DE153">
            <v>-16.457860368973343</v>
          </cell>
          <cell r="DF153">
            <v>10181.239206270529</v>
          </cell>
          <cell r="DG153">
            <v>-1550.3291848500776</v>
          </cell>
          <cell r="DH153">
            <v>18297.730638506655</v>
          </cell>
          <cell r="DI153">
            <v>4424.7756131522401</v>
          </cell>
          <cell r="DJ153">
            <v>-10968.368722012448</v>
          </cell>
          <cell r="DK153">
            <v>10988.630798927181</v>
          </cell>
          <cell r="DL153">
            <v>14226.156112736258</v>
          </cell>
          <cell r="DM153">
            <v>19652.723291028153</v>
          </cell>
          <cell r="DN153">
            <v>14059.642502701827</v>
          </cell>
          <cell r="DO153">
            <v>16546.516393886668</v>
          </cell>
          <cell r="DP153">
            <v>9147.8944339567206</v>
          </cell>
          <cell r="DQ153">
            <v>5459.5955863030467</v>
          </cell>
          <cell r="DR153">
            <v>15882.311544244832</v>
          </cell>
          <cell r="DS153">
            <v>3921.6346079669966</v>
          </cell>
          <cell r="DT153">
            <v>24121.575221676645</v>
          </cell>
          <cell r="DU153">
            <v>8856.3695466202698</v>
          </cell>
          <cell r="DV153">
            <v>-6928.8630193699573</v>
          </cell>
          <cell r="DW153">
            <v>15547.578827538411</v>
          </cell>
          <cell r="DX153">
            <v>18980.589465906163</v>
          </cell>
          <cell r="DY153">
            <v>24545.636031271544</v>
          </cell>
          <cell r="DZ153">
            <v>18815.19389178808</v>
          </cell>
          <cell r="EA153">
            <v>16516.786998488533</v>
          </cell>
          <cell r="EB153">
            <v>9015.2800084666378</v>
          </cell>
          <cell r="EC153">
            <v>5259.5113682956544</v>
          </cell>
          <cell r="ED153">
            <v>15912.381476818166</v>
          </cell>
          <cell r="EE153">
            <v>3718.1856198434398</v>
          </cell>
          <cell r="EF153">
            <v>24275.688743064522</v>
          </cell>
          <cell r="EG153">
            <v>8703.7344483881534</v>
          </cell>
          <cell r="EH153">
            <v>-7482.4097308094351</v>
          </cell>
          <cell r="EI153">
            <v>15383.362809297025</v>
          </cell>
          <cell r="EJ153">
            <v>19020.144533550505</v>
          </cell>
          <cell r="EK153">
            <v>24727.350774797022</v>
          </cell>
          <cell r="EL153">
            <v>18856.030011951843</v>
          </cell>
          <cell r="EM153">
            <v>16476.714425136823</v>
          </cell>
          <cell r="EN153">
            <v>8871.0479367895314</v>
          </cell>
          <cell r="EO153">
            <v>5046.6532898160985</v>
          </cell>
          <cell r="EP153">
            <v>15934.928445731624</v>
          </cell>
          <cell r="EQ153">
            <v>3502.7085590989336</v>
          </cell>
          <cell r="ER153">
            <v>24423.529549475075</v>
          </cell>
          <cell r="ES153">
            <v>8538.647686678989</v>
          </cell>
          <cell r="ET153">
            <v>-8058.9800915823071</v>
          </cell>
          <cell r="EU153">
            <v>15202.669746780906</v>
          </cell>
          <cell r="EV153">
            <v>19050.417674114979</v>
          </cell>
          <cell r="EW153">
            <v>24903.541317331572</v>
          </cell>
          <cell r="EX153">
            <v>18888.187439097193</v>
          </cell>
          <cell r="EY153">
            <v>16425.299187980381</v>
          </cell>
          <cell r="EZ153">
            <v>8714.458582997373</v>
          </cell>
          <cell r="FA153">
            <v>4820.2597514062363</v>
          </cell>
          <cell r="FB153">
            <v>15949.320075966698</v>
          </cell>
          <cell r="FC153">
            <v>3274.4883555989982</v>
          </cell>
          <cell r="FD153">
            <v>24564.464249711476</v>
          </cell>
          <cell r="FE153">
            <v>8360.3562994835738</v>
          </cell>
          <cell r="FF153">
            <v>-8659.621545040558</v>
          </cell>
          <cell r="FG153">
            <v>15004.27143369431</v>
          </cell>
          <cell r="FH153">
            <v>19071.835844061112</v>
          </cell>
          <cell r="FI153">
            <v>25075.163472548436</v>
          </cell>
          <cell r="FJ153">
            <v>18911.186309619057</v>
          </cell>
          <cell r="FK153">
            <v>16361.970753808055</v>
          </cell>
          <cell r="FL153">
            <v>8544.981655071555</v>
          </cell>
          <cell r="FM153">
            <v>4579.7780161337723</v>
          </cell>
          <cell r="FN153">
            <v>15955.125888840532</v>
          </cell>
          <cell r="FO153">
            <v>3033.0219404660384</v>
          </cell>
          <cell r="FP153">
            <v>24698.052306916034</v>
          </cell>
          <cell r="FQ153">
            <v>8168.2783778443918</v>
          </cell>
          <cell r="FR153">
            <v>-9285.2020186377558</v>
          </cell>
          <cell r="FS153">
            <v>14787.797014365737</v>
          </cell>
          <cell r="FT153">
            <v>19083.847380829626</v>
          </cell>
          <cell r="FU153">
            <v>25240.519105040672</v>
          </cell>
          <cell r="FV153">
            <v>18924.553765474819</v>
          </cell>
          <cell r="FW153">
            <v>16286.184130941627</v>
          </cell>
        </row>
        <row r="154">
          <cell r="B154" t="str">
            <v>Co 316</v>
          </cell>
          <cell r="BH154">
            <v>22277.29</v>
          </cell>
          <cell r="BI154">
            <v>22331.43</v>
          </cell>
          <cell r="BJ154">
            <v>26145.4</v>
          </cell>
          <cell r="BK154">
            <v>24181.39</v>
          </cell>
          <cell r="BL154">
            <v>37617.360000000001</v>
          </cell>
          <cell r="BM154">
            <v>34722.370000000003</v>
          </cell>
          <cell r="BN154">
            <v>25668.09</v>
          </cell>
          <cell r="BO154">
            <v>26870.781419267842</v>
          </cell>
          <cell r="BP154">
            <v>28957.794806992126</v>
          </cell>
          <cell r="BQ154">
            <v>27546.218724700338</v>
          </cell>
          <cell r="BR154">
            <v>35677.897638734852</v>
          </cell>
          <cell r="BS154">
            <v>20345.832919191998</v>
          </cell>
          <cell r="BT154">
            <v>21535.703390676965</v>
          </cell>
          <cell r="BU154">
            <v>21547.992232468838</v>
          </cell>
          <cell r="BV154">
            <v>25443.985512983214</v>
          </cell>
          <cell r="BW154">
            <v>23521.435338402734</v>
          </cell>
          <cell r="BX154">
            <v>36858.384129044745</v>
          </cell>
          <cell r="BY154">
            <v>34220.046896164829</v>
          </cell>
          <cell r="BZ154">
            <v>24919.374635411077</v>
          </cell>
          <cell r="CA154">
            <v>26131.084068269163</v>
          </cell>
          <cell r="CB154">
            <v>28232.931355293498</v>
          </cell>
          <cell r="CC154">
            <v>26736.968946770459</v>
          </cell>
          <cell r="CD154">
            <v>34988.524555541342</v>
          </cell>
          <cell r="CE154">
            <v>20033.285670794998</v>
          </cell>
          <cell r="CF154">
            <v>23975.114293053484</v>
          </cell>
          <cell r="CG154">
            <v>23945.073525017542</v>
          </cell>
          <cell r="CH154">
            <v>27926.343293509533</v>
          </cell>
          <cell r="CI154">
            <v>26047.820585404319</v>
          </cell>
          <cell r="CJ154">
            <v>39283.540412451133</v>
          </cell>
          <cell r="CK154">
            <v>32990.508436874035</v>
          </cell>
          <cell r="CL154">
            <v>23437.062197339066</v>
          </cell>
          <cell r="CM154">
            <v>24637.071481169784</v>
          </cell>
          <cell r="CN154">
            <v>26713.939481104644</v>
          </cell>
          <cell r="CO154">
            <v>25132.004551902442</v>
          </cell>
          <cell r="CP154">
            <v>33507.873291605756</v>
          </cell>
          <cell r="CQ154">
            <v>18934.859402260074</v>
          </cell>
          <cell r="CR154">
            <v>19065.10936283764</v>
          </cell>
          <cell r="CS154">
            <v>19019.955341838111</v>
          </cell>
          <cell r="CT154">
            <v>23110.155509723867</v>
          </cell>
          <cell r="CU154">
            <v>21209.112021541972</v>
          </cell>
          <cell r="CV154">
            <v>34674.822350177972</v>
          </cell>
          <cell r="CW154">
            <v>33231.949312673984</v>
          </cell>
          <cell r="CX154">
            <v>23400.338677637061</v>
          </cell>
          <cell r="CY154">
            <v>24600.604554305937</v>
          </cell>
          <cell r="CZ154">
            <v>26710.482664900424</v>
          </cell>
          <cell r="DA154">
            <v>25067.419514321962</v>
          </cell>
          <cell r="DB154">
            <v>33653.520092871331</v>
          </cell>
          <cell r="DC154">
            <v>18344.543753053949</v>
          </cell>
          <cell r="DD154">
            <v>18918.780297233745</v>
          </cell>
          <cell r="DE154">
            <v>18857.775252120198</v>
          </cell>
          <cell r="DF154">
            <v>23059.952794511089</v>
          </cell>
          <cell r="DG154">
            <v>21136.388619732308</v>
          </cell>
          <cell r="DH154">
            <v>34835.642646196044</v>
          </cell>
          <cell r="DI154">
            <v>33466.571821965248</v>
          </cell>
          <cell r="DJ154">
            <v>23348.876565801373</v>
          </cell>
          <cell r="DK154">
            <v>24549.987252447841</v>
          </cell>
          <cell r="DL154">
            <v>26693.763307109912</v>
          </cell>
          <cell r="DM154">
            <v>24987.458264920118</v>
          </cell>
          <cell r="DN154">
            <v>33789.303795095562</v>
          </cell>
          <cell r="DO154">
            <v>23537.779451477836</v>
          </cell>
          <cell r="DP154">
            <v>24587.925129433941</v>
          </cell>
          <cell r="DQ154">
            <v>24510.312750247525</v>
          </cell>
          <cell r="DR154">
            <v>28827.614547454512</v>
          </cell>
          <cell r="DS154">
            <v>26881.752837232445</v>
          </cell>
          <cell r="DT154">
            <v>40818.154653413825</v>
          </cell>
          <cell r="DU154">
            <v>38947.652350959193</v>
          </cell>
          <cell r="DV154">
            <v>28530.846447238691</v>
          </cell>
          <cell r="DW154">
            <v>30024.187900169949</v>
          </cell>
          <cell r="DX154">
            <v>32201.29273623848</v>
          </cell>
          <cell r="DY154">
            <v>30430.041749574229</v>
          </cell>
          <cell r="DZ154">
            <v>39453.249593248511</v>
          </cell>
          <cell r="EA154">
            <v>23496.040619474792</v>
          </cell>
          <cell r="EB154">
            <v>24580.284360421203</v>
          </cell>
          <cell r="EC154">
            <v>24485.250731025561</v>
          </cell>
          <cell r="ED154">
            <v>28921.135060493951</v>
          </cell>
          <cell r="EE154">
            <v>26952.574231507519</v>
          </cell>
          <cell r="EF154">
            <v>41129.749380184403</v>
          </cell>
          <cell r="EG154">
            <v>39324.937396610563</v>
          </cell>
          <cell r="EH154">
            <v>28604.840455656915</v>
          </cell>
          <cell r="EI154">
            <v>30109.08194816926</v>
          </cell>
          <cell r="EJ154">
            <v>32320.396386247994</v>
          </cell>
          <cell r="EK154">
            <v>30481.054039900329</v>
          </cell>
          <cell r="EL154">
            <v>39731.395614078014</v>
          </cell>
          <cell r="EM154">
            <v>23440.345207985301</v>
          </cell>
          <cell r="EN154">
            <v>24558.563468975604</v>
          </cell>
          <cell r="EO154">
            <v>24445.298251638837</v>
          </cell>
          <cell r="EP154">
            <v>29002.650880981659</v>
          </cell>
          <cell r="EQ154">
            <v>27011.852828338968</v>
          </cell>
          <cell r="ER154">
            <v>41433.470729830435</v>
          </cell>
          <cell r="ES154">
            <v>47351.028333093833</v>
          </cell>
          <cell r="ET154">
            <v>36318.734445934133</v>
          </cell>
          <cell r="EU154">
            <v>37834.234717040992</v>
          </cell>
          <cell r="EV154">
            <v>40080.159140653886</v>
          </cell>
          <cell r="EW154">
            <v>38170.836414855541</v>
          </cell>
          <cell r="EX154">
            <v>47654.286488039143</v>
          </cell>
          <cell r="EY154">
            <v>31021.796569285696</v>
          </cell>
          <cell r="EZ154">
            <v>32174.092006828396</v>
          </cell>
          <cell r="FA154">
            <v>32041.739560419395</v>
          </cell>
          <cell r="FB154">
            <v>36724.40949774711</v>
          </cell>
          <cell r="FC154">
            <v>34711.002286999836</v>
          </cell>
          <cell r="FD154">
            <v>49380.795859647435</v>
          </cell>
          <cell r="FE154">
            <v>47809.008995144817</v>
          </cell>
          <cell r="FF154">
            <v>36455.530874201482</v>
          </cell>
          <cell r="FG154">
            <v>37982.645878190262</v>
          </cell>
          <cell r="FH154">
            <v>40263.604550931042</v>
          </cell>
          <cell r="FI154">
            <v>38282.29868427664</v>
          </cell>
          <cell r="FJ154">
            <v>48004.934333622798</v>
          </cell>
          <cell r="FK154">
            <v>31023.271229069287</v>
          </cell>
          <cell r="FL154">
            <v>32210.018113521619</v>
          </cell>
          <cell r="FM154">
            <v>32057.67618451477</v>
          </cell>
          <cell r="FN154">
            <v>36868.763100958706</v>
          </cell>
          <cell r="FO154">
            <v>34833.263222781548</v>
          </cell>
          <cell r="FP154">
            <v>49754.970500487987</v>
          </cell>
          <cell r="FQ154">
            <v>48262.645667096149</v>
          </cell>
          <cell r="FR154">
            <v>36578.14667061712</v>
          </cell>
          <cell r="FS154">
            <v>38117.880523880842</v>
          </cell>
          <cell r="FT154">
            <v>53621.089674167146</v>
          </cell>
          <cell r="FU154">
            <v>51564.527567232537</v>
          </cell>
          <cell r="FV154">
            <v>61532.601609215955</v>
          </cell>
          <cell r="FW154">
            <v>44195.196058444068</v>
          </cell>
        </row>
        <row r="155">
          <cell r="B155" t="str">
            <v>Co 317</v>
          </cell>
          <cell r="BH155">
            <v>35872.92</v>
          </cell>
          <cell r="BI155">
            <v>23193.360000000001</v>
          </cell>
          <cell r="BJ155">
            <v>31537.98</v>
          </cell>
          <cell r="BK155">
            <v>40841.07</v>
          </cell>
          <cell r="BL155">
            <v>50654.15</v>
          </cell>
          <cell r="BM155">
            <v>36511.97</v>
          </cell>
          <cell r="BN155">
            <v>32929.99</v>
          </cell>
          <cell r="BO155">
            <v>47236.890481386523</v>
          </cell>
          <cell r="BP155">
            <v>28844.591401374826</v>
          </cell>
          <cell r="BQ155">
            <v>34649.720318332227</v>
          </cell>
          <cell r="BR155">
            <v>34337.142052166775</v>
          </cell>
          <cell r="BS155">
            <v>33255.899536935525</v>
          </cell>
          <cell r="BT155">
            <v>34547.459732116942</v>
          </cell>
          <cell r="BU155">
            <v>21617.10392608415</v>
          </cell>
          <cell r="BV155">
            <v>46361.012642393354</v>
          </cell>
          <cell r="BW155">
            <v>56427.593873522725</v>
          </cell>
          <cell r="BX155">
            <v>65919.84957132292</v>
          </cell>
          <cell r="BY155">
            <v>51768.550619029062</v>
          </cell>
          <cell r="BZ155">
            <v>48056.6746114899</v>
          </cell>
          <cell r="CA155">
            <v>62488.334962510198</v>
          </cell>
          <cell r="CB155">
            <v>49965.321795113952</v>
          </cell>
          <cell r="CC155">
            <v>55808.053961419937</v>
          </cell>
          <cell r="CD155">
            <v>55447.307756047783</v>
          </cell>
          <cell r="CE155">
            <v>54835.332015686596</v>
          </cell>
          <cell r="CF155">
            <v>54742.056946251905</v>
          </cell>
          <cell r="CG155">
            <v>41554.554806151384</v>
          </cell>
          <cell r="CH155">
            <v>49254.160869657586</v>
          </cell>
          <cell r="CI155">
            <v>60108.082740876358</v>
          </cell>
          <cell r="CJ155">
            <v>69271.044001581322</v>
          </cell>
          <cell r="CK155">
            <v>55111.535915414468</v>
          </cell>
          <cell r="CL155">
            <v>51267.27039466679</v>
          </cell>
          <cell r="CM155">
            <v>65796.373532997808</v>
          </cell>
          <cell r="CN155">
            <v>47594.936065182992</v>
          </cell>
          <cell r="CO155">
            <v>53478.332162175837</v>
          </cell>
          <cell r="CP155">
            <v>53069.512215121766</v>
          </cell>
          <cell r="CQ155">
            <v>52931.453190609216</v>
          </cell>
          <cell r="CR155">
            <v>55027.880453252146</v>
          </cell>
          <cell r="CS155">
            <v>41488.373963490798</v>
          </cell>
          <cell r="CT155">
            <v>49263.374047041856</v>
          </cell>
          <cell r="CU155">
            <v>60604.72133407506</v>
          </cell>
          <cell r="CV155">
            <v>69837.931479179111</v>
          </cell>
          <cell r="CW155">
            <v>55392.448144388996</v>
          </cell>
          <cell r="CX155">
            <v>51425.779490750821</v>
          </cell>
          <cell r="CY155">
            <v>66251.35602652622</v>
          </cell>
          <cell r="CZ155">
            <v>49409.363455840401</v>
          </cell>
          <cell r="DA155">
            <v>55424.231270000382</v>
          </cell>
          <cell r="DB155">
            <v>54990.781290307452</v>
          </cell>
          <cell r="DC155">
            <v>54194.688355781735</v>
          </cell>
          <cell r="DD155">
            <v>57025.008986205779</v>
          </cell>
          <cell r="DE155">
            <v>43123.809995563526</v>
          </cell>
          <cell r="DF155">
            <v>50973.568417052564</v>
          </cell>
          <cell r="DG155">
            <v>62819.969217012753</v>
          </cell>
          <cell r="DH155">
            <v>72121.664525101398</v>
          </cell>
          <cell r="DI155">
            <v>57384.415241290742</v>
          </cell>
          <cell r="DJ155">
            <v>53291.53269641794</v>
          </cell>
          <cell r="DK155">
            <v>68421.397381082803</v>
          </cell>
          <cell r="DL155">
            <v>49508.792037929132</v>
          </cell>
          <cell r="DM155">
            <v>55658.169489014792</v>
          </cell>
          <cell r="DN155">
            <v>55199.143574250571</v>
          </cell>
          <cell r="DO155">
            <v>54342.59005464967</v>
          </cell>
          <cell r="DP155">
            <v>57310.084437262238</v>
          </cell>
          <cell r="DQ155">
            <v>43037.468042801134</v>
          </cell>
          <cell r="DR155">
            <v>50960.588021548101</v>
          </cell>
          <cell r="DS155">
            <v>63330.94090484707</v>
          </cell>
          <cell r="DT155">
            <v>72698.545084076744</v>
          </cell>
          <cell r="DU155">
            <v>57663.798696448095</v>
          </cell>
          <cell r="DV155">
            <v>53440.558021362769</v>
          </cell>
          <cell r="DW155">
            <v>68882.922313518779</v>
          </cell>
          <cell r="DX155">
            <v>49586.6687151558</v>
          </cell>
          <cell r="DY155">
            <v>55873.678574030986</v>
          </cell>
          <cell r="DZ155">
            <v>55388.030411005224</v>
          </cell>
          <cell r="EA155">
            <v>54468.46847537873</v>
          </cell>
          <cell r="EB155">
            <v>57576.671411196177</v>
          </cell>
          <cell r="EC155">
            <v>42922.137421677107</v>
          </cell>
          <cell r="ED155">
            <v>56751.162095903113</v>
          </cell>
          <cell r="EE155">
            <v>69664.339678746386</v>
          </cell>
          <cell r="EF155">
            <v>79096.005645935875</v>
          </cell>
          <cell r="EG155">
            <v>63757.288023538931</v>
          </cell>
          <cell r="EH155">
            <v>59400.061604656657</v>
          </cell>
          <cell r="EI155">
            <v>75162.362868153854</v>
          </cell>
          <cell r="EJ155">
            <v>55475.073878205847</v>
          </cell>
          <cell r="EK155">
            <v>61902.507469114717</v>
          </cell>
          <cell r="EL155">
            <v>61389.610871150711</v>
          </cell>
          <cell r="EM155">
            <v>60404.38047122868</v>
          </cell>
          <cell r="EN155">
            <v>63656.944519703713</v>
          </cell>
          <cell r="EO155">
            <v>48609.981467821533</v>
          </cell>
          <cell r="EP155">
            <v>56852.106770362836</v>
          </cell>
          <cell r="EQ155">
            <v>70327.806352276602</v>
          </cell>
          <cell r="ER155">
            <v>79820.87341951656</v>
          </cell>
          <cell r="ES155">
            <v>64172.23909599967</v>
          </cell>
          <cell r="ET155">
            <v>59676.642198489615</v>
          </cell>
          <cell r="EU155">
            <v>75767.894776562025</v>
          </cell>
          <cell r="EV155">
            <v>55680.65702644788</v>
          </cell>
          <cell r="EW155">
            <v>62252.640146263788</v>
          </cell>
          <cell r="EX155">
            <v>61710.981005627749</v>
          </cell>
          <cell r="EY155">
            <v>60656.922590567818</v>
          </cell>
          <cell r="EZ155">
            <v>64058.051798906832</v>
          </cell>
          <cell r="FA155">
            <v>48607.829383322445</v>
          </cell>
          <cell r="FB155">
            <v>56925.419025482479</v>
          </cell>
          <cell r="FC155">
            <v>70984.005238966754</v>
          </cell>
          <cell r="FD155">
            <v>80535.908709312469</v>
          </cell>
          <cell r="FE155">
            <v>64571.084534022695</v>
          </cell>
          <cell r="FF155">
            <v>59932.795721949529</v>
          </cell>
          <cell r="FG155">
            <v>76361.025032645121</v>
          </cell>
          <cell r="FH155">
            <v>55866.159609640701</v>
          </cell>
          <cell r="FI155">
            <v>62585.537343430158</v>
          </cell>
          <cell r="FJ155">
            <v>62013.947805858334</v>
          </cell>
          <cell r="FK155">
            <v>60889.094596498777</v>
          </cell>
          <cell r="FL155">
            <v>64442.162278257034</v>
          </cell>
          <cell r="FM155">
            <v>48577.524364265832</v>
          </cell>
          <cell r="FN155">
            <v>56969.587981896722</v>
          </cell>
          <cell r="FO155">
            <v>71632.166561831778</v>
          </cell>
          <cell r="FP155">
            <v>81239.930023353925</v>
          </cell>
          <cell r="FQ155">
            <v>64952.651789796146</v>
          </cell>
          <cell r="FR155">
            <v>60167.261564617904</v>
          </cell>
          <cell r="FS155">
            <v>76941.137451837087</v>
          </cell>
          <cell r="FT155">
            <v>56030.679972535057</v>
          </cell>
          <cell r="FU155">
            <v>62900.546439554426</v>
          </cell>
          <cell r="FV155">
            <v>62297.831573295611</v>
          </cell>
          <cell r="FW155">
            <v>61098.867075776332</v>
          </cell>
        </row>
        <row r="156">
          <cell r="B156" t="str">
            <v>Co 385</v>
          </cell>
          <cell r="BH156">
            <v>138673.70000000001</v>
          </cell>
          <cell r="BI156">
            <v>151348.24</v>
          </cell>
          <cell r="BJ156">
            <v>224352.35</v>
          </cell>
          <cell r="BK156">
            <v>265269.32</v>
          </cell>
          <cell r="BL156">
            <v>277245.57</v>
          </cell>
          <cell r="BM156">
            <v>350720.94</v>
          </cell>
          <cell r="BN156">
            <v>374849.7</v>
          </cell>
          <cell r="BO156">
            <v>286802.07414484036</v>
          </cell>
          <cell r="BP156">
            <v>293138.78739713971</v>
          </cell>
          <cell r="BQ156">
            <v>256090.58119137437</v>
          </cell>
          <cell r="BR156">
            <v>222147.27396968578</v>
          </cell>
          <cell r="BS156">
            <v>197922.8863478243</v>
          </cell>
          <cell r="BT156">
            <v>148299.12503816307</v>
          </cell>
          <cell r="BU156">
            <v>161296.49462035173</v>
          </cell>
          <cell r="BV156">
            <v>233952.08381458611</v>
          </cell>
          <cell r="BW156">
            <v>275173.46405480744</v>
          </cell>
          <cell r="BX156">
            <v>286251.54313387687</v>
          </cell>
          <cell r="BY156">
            <v>359849.16373046039</v>
          </cell>
          <cell r="BZ156">
            <v>380055.32396788261</v>
          </cell>
          <cell r="CA156">
            <v>291620.25506256847</v>
          </cell>
          <cell r="CB156">
            <v>298129.5384570196</v>
          </cell>
          <cell r="CC156">
            <v>260979.94972719089</v>
          </cell>
          <cell r="CD156">
            <v>227080.20366283707</v>
          </cell>
          <cell r="CE156">
            <v>204681.57721243953</v>
          </cell>
          <cell r="CF156">
            <v>150487.59324997256</v>
          </cell>
          <cell r="CG156">
            <v>163820.81720267571</v>
          </cell>
          <cell r="CH156">
            <v>236121.39305956176</v>
          </cell>
          <cell r="CI156">
            <v>277659.76998723263</v>
          </cell>
          <cell r="CJ156">
            <v>287816.01603672368</v>
          </cell>
          <cell r="CK156">
            <v>361542.92639331543</v>
          </cell>
          <cell r="CL156">
            <v>382527.18165954936</v>
          </cell>
          <cell r="CM156">
            <v>293600.54068574484</v>
          </cell>
          <cell r="CN156">
            <v>300113.74074149737</v>
          </cell>
          <cell r="CO156">
            <v>262863.80550131568</v>
          </cell>
          <cell r="CP156">
            <v>229012.28249572517</v>
          </cell>
          <cell r="CQ156">
            <v>208468.71452608099</v>
          </cell>
          <cell r="CR156">
            <v>158792.1541250599</v>
          </cell>
          <cell r="CS156">
            <v>172507.44417199286</v>
          </cell>
          <cell r="CT156">
            <v>246132.1595742816</v>
          </cell>
          <cell r="CU156">
            <v>288610.24238914286</v>
          </cell>
          <cell r="CV156">
            <v>298653.25425608316</v>
          </cell>
          <cell r="CW156">
            <v>373899.42173885962</v>
          </cell>
          <cell r="CX156">
            <v>395439.46655232529</v>
          </cell>
          <cell r="CY156">
            <v>304481.38676933001</v>
          </cell>
          <cell r="CZ156">
            <v>311126.89735943463</v>
          </cell>
          <cell r="DA156">
            <v>273097.62369712366</v>
          </cell>
          <cell r="DB156">
            <v>238585.76496555583</v>
          </cell>
          <cell r="DC156">
            <v>215780.86610143512</v>
          </cell>
          <cell r="DD156">
            <v>167086.26171570359</v>
          </cell>
          <cell r="DE156">
            <v>181194.71934413171</v>
          </cell>
          <cell r="DF156">
            <v>256166.583000763</v>
          </cell>
          <cell r="DG156">
            <v>299606.42786019365</v>
          </cell>
          <cell r="DH156">
            <v>309524.65588176122</v>
          </cell>
          <cell r="DI156">
            <v>386321.36275274714</v>
          </cell>
          <cell r="DJ156">
            <v>408816.50778373139</v>
          </cell>
          <cell r="DK156">
            <v>315784.18417990627</v>
          </cell>
          <cell r="DL156">
            <v>322563.70530949568</v>
          </cell>
          <cell r="DM156">
            <v>283738.93871108495</v>
          </cell>
          <cell r="DN156">
            <v>248554.64293094384</v>
          </cell>
          <cell r="DO156">
            <v>225303.99588947697</v>
          </cell>
          <cell r="DP156">
            <v>175748.60490313344</v>
          </cell>
          <cell r="DQ156">
            <v>190261.69715635671</v>
          </cell>
          <cell r="DR156">
            <v>266603.65105077496</v>
          </cell>
          <cell r="DS156">
            <v>311028.01977869647</v>
          </cell>
          <cell r="DT156">
            <v>320808.75799852202</v>
          </cell>
          <cell r="DU156">
            <v>399188.75571658218</v>
          </cell>
          <cell r="DV156">
            <v>422672.32584509195</v>
          </cell>
          <cell r="DW156">
            <v>327521.1990232477</v>
          </cell>
          <cell r="DX156">
            <v>334438.38982735598</v>
          </cell>
          <cell r="DY156">
            <v>294800.66897701833</v>
          </cell>
          <cell r="DZ156">
            <v>258929.95628202896</v>
          </cell>
          <cell r="EA156">
            <v>235225.92996892557</v>
          </cell>
          <cell r="EB156">
            <v>184790.75671387618</v>
          </cell>
          <cell r="EC156">
            <v>199720.38196645823</v>
          </cell>
          <cell r="ED156">
            <v>277455.97745842597</v>
          </cell>
          <cell r="EE156">
            <v>322887.64675858378</v>
          </cell>
          <cell r="EF156">
            <v>332518.47224549938</v>
          </cell>
          <cell r="EG156">
            <v>412514.64909220056</v>
          </cell>
          <cell r="EH156">
            <v>437024.28779270197</v>
          </cell>
          <cell r="EI156">
            <v>339709.07213273807</v>
          </cell>
          <cell r="EJ156">
            <v>346766.22172771499</v>
          </cell>
          <cell r="EK156">
            <v>306298.35261173209</v>
          </cell>
          <cell r="EL156">
            <v>269728.89891061303</v>
          </cell>
          <cell r="EM156">
            <v>245562.19783984928</v>
          </cell>
          <cell r="EN156">
            <v>194228.12570900479</v>
          </cell>
          <cell r="EO156">
            <v>209586.23015363712</v>
          </cell>
          <cell r="EP156">
            <v>288739.30925175099</v>
          </cell>
          <cell r="EQ156">
            <v>335202.36664850835</v>
          </cell>
          <cell r="ER156">
            <v>344669.65080918162</v>
          </cell>
          <cell r="ES156">
            <v>426315.78554771794</v>
          </cell>
          <cell r="ET156">
            <v>451890.10774706898</v>
          </cell>
          <cell r="EU156">
            <v>352364.28533535555</v>
          </cell>
          <cell r="EV156">
            <v>359564.22384842602</v>
          </cell>
          <cell r="EW156">
            <v>318248.31924724288</v>
          </cell>
          <cell r="EX156">
            <v>280966.3633410139</v>
          </cell>
          <cell r="EY156">
            <v>256328.54575666814</v>
          </cell>
          <cell r="EZ156">
            <v>204076.30773919731</v>
          </cell>
          <cell r="FA156">
            <v>219875.35250354995</v>
          </cell>
          <cell r="FB156">
            <v>300470.16827246174</v>
          </cell>
          <cell r="FC156">
            <v>347988.85953668249</v>
          </cell>
          <cell r="FD156">
            <v>357278.72026833188</v>
          </cell>
          <cell r="FE156">
            <v>440609.37398580043</v>
          </cell>
          <cell r="FF156">
            <v>467288.50863946101</v>
          </cell>
          <cell r="FG156">
            <v>365504.70766424423</v>
          </cell>
          <cell r="FH156">
            <v>372850.42731943802</v>
          </cell>
          <cell r="FI156">
            <v>330668.21320094867</v>
          </cell>
          <cell r="FJ156">
            <v>292660.37949814019</v>
          </cell>
          <cell r="FK156">
            <v>267541.44123716373</v>
          </cell>
          <cell r="FL156">
            <v>214351.9872876374</v>
          </cell>
          <cell r="FM156">
            <v>230604.73740573347</v>
          </cell>
          <cell r="FN156">
            <v>312666.03136810125</v>
          </cell>
          <cell r="FO156">
            <v>361264.98299468355</v>
          </cell>
          <cell r="FP156">
            <v>370362.79384160182</v>
          </cell>
          <cell r="FQ156">
            <v>455413.27700636518</v>
          </cell>
          <cell r="FR156">
            <v>483239.1133727259</v>
          </cell>
          <cell r="FS156">
            <v>379147.96860662708</v>
          </cell>
          <cell r="FT156">
            <v>386642.70081024867</v>
          </cell>
          <cell r="FU156">
            <v>343575.9056310564</v>
          </cell>
          <cell r="FV156">
            <v>304827.73680308508</v>
          </cell>
          <cell r="FW156">
            <v>279219.01960520656</v>
          </cell>
        </row>
        <row r="157">
          <cell r="B157" t="str">
            <v>Co 181</v>
          </cell>
          <cell r="BH157">
            <v>5861.87</v>
          </cell>
          <cell r="BI157">
            <v>16318.51</v>
          </cell>
          <cell r="BJ157">
            <v>6299.52</v>
          </cell>
          <cell r="BK157">
            <v>4053.7</v>
          </cell>
          <cell r="BL157">
            <v>6324.27</v>
          </cell>
          <cell r="BM157">
            <v>1583.71</v>
          </cell>
          <cell r="BN157">
            <v>1503.86</v>
          </cell>
          <cell r="BO157">
            <v>2148.6952096825516</v>
          </cell>
          <cell r="BP157">
            <v>-263.45098361991404</v>
          </cell>
          <cell r="BQ157">
            <v>4508.8442436355617</v>
          </cell>
          <cell r="BR157">
            <v>5236.3475575477532</v>
          </cell>
          <cell r="BS157">
            <v>5389.2518964674309</v>
          </cell>
          <cell r="BT157">
            <v>5729.9482669639965</v>
          </cell>
          <cell r="BU157">
            <v>16487.976597151817</v>
          </cell>
          <cell r="BV157">
            <v>6166.7129998623104</v>
          </cell>
          <cell r="BW157">
            <v>3855.1484705658204</v>
          </cell>
          <cell r="BX157">
            <v>6190.9637394683959</v>
          </cell>
          <cell r="BY157">
            <v>1308.3647817784804</v>
          </cell>
          <cell r="BZ157">
            <v>1229.1801293986027</v>
          </cell>
          <cell r="CA157">
            <v>1877.1226445961092</v>
          </cell>
          <cell r="CB157">
            <v>-575.12106586334448</v>
          </cell>
          <cell r="CC157">
            <v>4323.3121393845595</v>
          </cell>
          <cell r="CD157">
            <v>5072.1524868902579</v>
          </cell>
          <cell r="CE157">
            <v>5298.6132737710777</v>
          </cell>
          <cell r="CF157">
            <v>5493.1745220551511</v>
          </cell>
          <cell r="CG157">
            <v>16561.374880202824</v>
          </cell>
          <cell r="CH157">
            <v>5929.2724763904744</v>
          </cell>
          <cell r="CI157">
            <v>3549.7393888072365</v>
          </cell>
          <cell r="CJ157">
            <v>5953.2521462389186</v>
          </cell>
          <cell r="CK157">
            <v>924.10021863751172</v>
          </cell>
          <cell r="CL157">
            <v>846.09478129270065</v>
          </cell>
          <cell r="CM157">
            <v>1493.1089637343011</v>
          </cell>
          <cell r="CN157">
            <v>-1006.2729096412168</v>
          </cell>
          <cell r="CO157">
            <v>9538.4367677143509</v>
          </cell>
          <cell r="CP157">
            <v>10310.039245070098</v>
          </cell>
          <cell r="CQ157">
            <v>10611.611312842304</v>
          </cell>
          <cell r="CR157">
            <v>11186.135488825419</v>
          </cell>
          <cell r="CS157">
            <v>22582.286864247762</v>
          </cell>
          <cell r="CT157">
            <v>11630.733358990114</v>
          </cell>
          <cell r="CU157">
            <v>9180.3682987032171</v>
          </cell>
          <cell r="CV157">
            <v>11655.108135326478</v>
          </cell>
          <cell r="CW157">
            <v>6475.1504334869405</v>
          </cell>
          <cell r="CX157">
            <v>6395.9023555368349</v>
          </cell>
          <cell r="CY157">
            <v>7052.5982406122403</v>
          </cell>
          <cell r="CZ157">
            <v>4486.8606459418515</v>
          </cell>
          <cell r="DA157">
            <v>9599.89366977184</v>
          </cell>
          <cell r="DB157">
            <v>10394.557705583433</v>
          </cell>
          <cell r="DC157">
            <v>10635.186725617708</v>
          </cell>
          <cell r="DD157">
            <v>11303.38077820851</v>
          </cell>
          <cell r="DE157">
            <v>23037.239408185407</v>
          </cell>
          <cell r="DF157">
            <v>11756.640171766529</v>
          </cell>
          <cell r="DG157">
            <v>9233.3287343124903</v>
          </cell>
          <cell r="DH157">
            <v>11781.414504633707</v>
          </cell>
          <cell r="DI157">
            <v>6446.1293580673191</v>
          </cell>
          <cell r="DJ157">
            <v>6365.6240340684344</v>
          </cell>
          <cell r="DK157">
            <v>7032.2587298064827</v>
          </cell>
          <cell r="DL157">
            <v>4398.3485924290908</v>
          </cell>
          <cell r="DM157">
            <v>9659.0067204776406</v>
          </cell>
          <cell r="DN157">
            <v>10477.428029318065</v>
          </cell>
          <cell r="DO157">
            <v>10725.382732348582</v>
          </cell>
          <cell r="DP157">
            <v>11419.92022881606</v>
          </cell>
          <cell r="DQ157">
            <v>23501.534901471801</v>
          </cell>
          <cell r="DR157">
            <v>11882.009311227554</v>
          </cell>
          <cell r="DS157">
            <v>11283.571760821975</v>
          </cell>
          <cell r="DT157">
            <v>13907.187410193323</v>
          </cell>
          <cell r="DU157">
            <v>8411.9124852546283</v>
          </cell>
          <cell r="DV157">
            <v>8330.1358321460793</v>
          </cell>
          <cell r="DW157">
            <v>9006.9734427914027</v>
          </cell>
          <cell r="DX157">
            <v>6303.0208498749562</v>
          </cell>
          <cell r="DY157">
            <v>11715.617476047148</v>
          </cell>
          <cell r="DZ157">
            <v>12558.504960992665</v>
          </cell>
          <cell r="EA157">
            <v>12814.006236046962</v>
          </cell>
          <cell r="EB157">
            <v>13535.647365992219</v>
          </cell>
          <cell r="EC157">
            <v>25975.362063444671</v>
          </cell>
          <cell r="ED157">
            <v>14006.73367489173</v>
          </cell>
          <cell r="EE157">
            <v>11390.930050370654</v>
          </cell>
          <cell r="EF157">
            <v>14092.321600242934</v>
          </cell>
          <cell r="EG157">
            <v>8432.4750426451683</v>
          </cell>
          <cell r="EH157">
            <v>8349.1947538421227</v>
          </cell>
          <cell r="EI157">
            <v>9036.9559309601264</v>
          </cell>
          <cell r="EJ157">
            <v>6260.5838077301851</v>
          </cell>
          <cell r="EK157">
            <v>11830.017829055645</v>
          </cell>
          <cell r="EL157">
            <v>12697.648832486262</v>
          </cell>
          <cell r="EM157">
            <v>12961.372791669948</v>
          </cell>
          <cell r="EN157">
            <v>13710.447819614619</v>
          </cell>
          <cell r="EO157">
            <v>26519.131685806467</v>
          </cell>
          <cell r="EP157">
            <v>14190.705039986504</v>
          </cell>
          <cell r="EQ157">
            <v>11497.233370316184</v>
          </cell>
          <cell r="ER157">
            <v>14278.504608091895</v>
          </cell>
          <cell r="ES157">
            <v>8448.9224524879937</v>
          </cell>
          <cell r="ET157">
            <v>8364.3463743801258</v>
          </cell>
          <cell r="EU157">
            <v>9062.8385127326819</v>
          </cell>
          <cell r="EV157">
            <v>6212.539495272169</v>
          </cell>
          <cell r="EW157">
            <v>11942.909701409339</v>
          </cell>
          <cell r="EX157">
            <v>12836.510479727769</v>
          </cell>
          <cell r="EY157">
            <v>13108.229016467541</v>
          </cell>
          <cell r="EZ157">
            <v>13886.004018888078</v>
          </cell>
          <cell r="FA157">
            <v>27074.413503958131</v>
          </cell>
          <cell r="FB157">
            <v>14375.813200360419</v>
          </cell>
          <cell r="FC157">
            <v>11601.926559391952</v>
          </cell>
          <cell r="FD157">
            <v>14465.88386329803</v>
          </cell>
          <cell r="FE157">
            <v>8461.2742525314643</v>
          </cell>
          <cell r="FF157">
            <v>8375.5878926229125</v>
          </cell>
          <cell r="FG157">
            <v>9084.8846411286486</v>
          </cell>
          <cell r="FH157">
            <v>6159.0595295476814</v>
          </cell>
          <cell r="FI157">
            <v>12054.637385846014</v>
          </cell>
          <cell r="FJ157">
            <v>12975.407447507076</v>
          </cell>
          <cell r="FK157">
            <v>13254.934279172923</v>
          </cell>
          <cell r="FL157">
            <v>14062.448610311929</v>
          </cell>
          <cell r="FM157">
            <v>27641.682892385499</v>
          </cell>
          <cell r="FN157">
            <v>14561.574455950276</v>
          </cell>
          <cell r="FO157">
            <v>11705.292700047088</v>
          </cell>
          <cell r="FP157">
            <v>14653.980663108388</v>
          </cell>
          <cell r="FQ157">
            <v>8469.5025129944443</v>
          </cell>
          <cell r="FR157">
            <v>8382.2880883525322</v>
          </cell>
          <cell r="FS157">
            <v>9103.2978319294816</v>
          </cell>
          <cell r="FT157">
            <v>6098.9942224106308</v>
          </cell>
          <cell r="FU157">
            <v>12165.489952609685</v>
          </cell>
          <cell r="FV157">
            <v>13113.372615524904</v>
          </cell>
          <cell r="FW157">
            <v>13401.815235300755</v>
          </cell>
        </row>
        <row r="158">
          <cell r="B158" t="str">
            <v>Co 300</v>
          </cell>
          <cell r="BH158">
            <v>17166.259999999998</v>
          </cell>
          <cell r="BI158">
            <v>12308.33</v>
          </cell>
          <cell r="BJ158">
            <v>18852.38</v>
          </cell>
          <cell r="BK158">
            <v>11321.52</v>
          </cell>
          <cell r="BL158">
            <v>16869.080000000002</v>
          </cell>
          <cell r="BM158">
            <v>10961.29</v>
          </cell>
          <cell r="BN158">
            <v>34990.32</v>
          </cell>
          <cell r="BO158">
            <v>31455.027392050582</v>
          </cell>
          <cell r="BP158">
            <v>17756.325831717077</v>
          </cell>
          <cell r="BQ158">
            <v>25445.898781233918</v>
          </cell>
          <cell r="BR158">
            <v>25190.262285746565</v>
          </cell>
          <cell r="BS158">
            <v>22800.32149404176</v>
          </cell>
          <cell r="BT158">
            <v>16706.604563244859</v>
          </cell>
          <cell r="BU158">
            <v>11848.488589788099</v>
          </cell>
          <cell r="BV158">
            <v>18403.356185545592</v>
          </cell>
          <cell r="BW158">
            <v>10807.264443983324</v>
          </cell>
          <cell r="BX158">
            <v>16522.942853316956</v>
          </cell>
          <cell r="BY158">
            <v>10356.043734868192</v>
          </cell>
          <cell r="BZ158">
            <v>34997.622103877438</v>
          </cell>
          <cell r="CA158">
            <v>31192.218046136106</v>
          </cell>
          <cell r="CB158">
            <v>17426.314128445531</v>
          </cell>
          <cell r="CC158">
            <v>25227.019545680632</v>
          </cell>
          <cell r="CD158">
            <v>24967.885053828104</v>
          </cell>
          <cell r="CE158">
            <v>22640.126239199759</v>
          </cell>
          <cell r="CF158">
            <v>15972.884321956568</v>
          </cell>
          <cell r="CG158">
            <v>11114.697600807289</v>
          </cell>
          <cell r="CH158">
            <v>17681.106584394973</v>
          </cell>
          <cell r="CI158">
            <v>10018.225365014048</v>
          </cell>
          <cell r="CJ158">
            <v>15907.448149692602</v>
          </cell>
          <cell r="CK158">
            <v>9473.7926452563479</v>
          </cell>
          <cell r="CL158">
            <v>34746.680539982204</v>
          </cell>
          <cell r="CM158">
            <v>30654.172286992871</v>
          </cell>
          <cell r="CN158">
            <v>25765.149121787184</v>
          </cell>
          <cell r="CO158">
            <v>33680.497236459269</v>
          </cell>
          <cell r="CP158">
            <v>33418.181011431916</v>
          </cell>
          <cell r="CQ158">
            <v>31152.104766216475</v>
          </cell>
          <cell r="CR158">
            <v>25241.794040815563</v>
          </cell>
          <cell r="CS158">
            <v>20286.421029864854</v>
          </cell>
          <cell r="CT158">
            <v>26988.133064027366</v>
          </cell>
          <cell r="CU158">
            <v>19149.075507166359</v>
          </cell>
          <cell r="CV158">
            <v>25215.681922315958</v>
          </cell>
          <cell r="CW158">
            <v>18561.769003377005</v>
          </cell>
          <cell r="CX158">
            <v>44556.875025420828</v>
          </cell>
          <cell r="CY158">
            <v>40275.799572725009</v>
          </cell>
          <cell r="CZ158">
            <v>26018.032407132137</v>
          </cell>
          <cell r="DA158">
            <v>34130.548259044612</v>
          </cell>
          <cell r="DB158">
            <v>33861.911959954705</v>
          </cell>
          <cell r="DC158">
            <v>31332.330519813338</v>
          </cell>
          <cell r="DD158">
            <v>25446.921295444263</v>
          </cell>
          <cell r="DE158">
            <v>20392.187006351858</v>
          </cell>
          <cell r="DF158">
            <v>27232.022699185447</v>
          </cell>
          <cell r="DG158">
            <v>19212.806473092107</v>
          </cell>
          <cell r="DH158">
            <v>25462.129349889452</v>
          </cell>
          <cell r="DI158">
            <v>18580.581917443771</v>
          </cell>
          <cell r="DJ158">
            <v>45318.853868316917</v>
          </cell>
          <cell r="DK158">
            <v>40843.151849966467</v>
          </cell>
          <cell r="DL158">
            <v>26268.382940705862</v>
          </cell>
          <cell r="DM158">
            <v>34583.71073690895</v>
          </cell>
          <cell r="DN158">
            <v>34309.086908318277</v>
          </cell>
          <cell r="DO158">
            <v>31688.657746615638</v>
          </cell>
          <cell r="DP158">
            <v>25647.29176912611</v>
          </cell>
          <cell r="DQ158">
            <v>20491.678879451942</v>
          </cell>
          <cell r="DR158">
            <v>31317.673257486087</v>
          </cell>
          <cell r="DS158">
            <v>23113.516998827654</v>
          </cell>
          <cell r="DT158">
            <v>29551.277625466395</v>
          </cell>
          <cell r="DU158">
            <v>22434.943956883733</v>
          </cell>
          <cell r="DV158">
            <v>49937.944516636358</v>
          </cell>
          <cell r="DW158">
            <v>45260.14072281227</v>
          </cell>
          <cell r="DX158">
            <v>30362.060567831857</v>
          </cell>
          <cell r="DY158">
            <v>38885.473616508774</v>
          </cell>
          <cell r="DZ158">
            <v>38603.732231680282</v>
          </cell>
          <cell r="EA158">
            <v>35889.895136449552</v>
          </cell>
          <cell r="EB158">
            <v>29688.159392182923</v>
          </cell>
          <cell r="EC158">
            <v>24429.189128819391</v>
          </cell>
          <cell r="ED158">
            <v>31627.408687844923</v>
          </cell>
          <cell r="EE158">
            <v>23234.124742335189</v>
          </cell>
          <cell r="EF158">
            <v>29865.534115758677</v>
          </cell>
          <cell r="EG158">
            <v>22507.023510938736</v>
          </cell>
          <cell r="EH158">
            <v>50796.94038222931</v>
          </cell>
          <cell r="EI158">
            <v>45910.508967334288</v>
          </cell>
          <cell r="EJ158">
            <v>30681.188902020174</v>
          </cell>
          <cell r="EK158">
            <v>39418.11728185245</v>
          </cell>
          <cell r="EL158">
            <v>39129.564011567825</v>
          </cell>
          <cell r="EM158">
            <v>36318.711513530085</v>
          </cell>
          <cell r="EN158">
            <v>29951.81927761079</v>
          </cell>
          <cell r="EO158">
            <v>24587.658207086373</v>
          </cell>
          <cell r="EP158">
            <v>31934.188620100809</v>
          </cell>
          <cell r="EQ158">
            <v>23347.236591155146</v>
          </cell>
          <cell r="ER158">
            <v>30178.554440692908</v>
          </cell>
          <cell r="ES158">
            <v>25162.526234681674</v>
          </cell>
          <cell r="ET158">
            <v>54262.207046810778</v>
          </cell>
          <cell r="EU158">
            <v>49160.361577942327</v>
          </cell>
          <cell r="EV158">
            <v>33591.735602492612</v>
          </cell>
          <cell r="EW158">
            <v>42547.725113251319</v>
          </cell>
          <cell r="EX158">
            <v>42252.640961499899</v>
          </cell>
          <cell r="EY158">
            <v>39341.115506746108</v>
          </cell>
          <cell r="EZ158">
            <v>32804.131551874947</v>
          </cell>
          <cell r="FA158">
            <v>27332.879957694749</v>
          </cell>
          <cell r="FB158">
            <v>34830.615237447426</v>
          </cell>
          <cell r="FC158">
            <v>26045.547641892896</v>
          </cell>
          <cell r="FD158">
            <v>33082.367379165604</v>
          </cell>
          <cell r="FE158">
            <v>25266.923020743823</v>
          </cell>
          <cell r="FF158">
            <v>55200.079428984158</v>
          </cell>
          <cell r="FG158">
            <v>49874.678884399182</v>
          </cell>
          <cell r="FH158">
            <v>33959.405858046055</v>
          </cell>
          <cell r="FI158">
            <v>43140.580167546977</v>
          </cell>
          <cell r="FJ158">
            <v>42837.898838523251</v>
          </cell>
          <cell r="FK158">
            <v>39823.248922071041</v>
          </cell>
          <cell r="FL158">
            <v>33110.900967627764</v>
          </cell>
          <cell r="FM158">
            <v>27529.995401330205</v>
          </cell>
          <cell r="FN158">
            <v>35182.50329526054</v>
          </cell>
          <cell r="FO158">
            <v>26194.161199693735</v>
          </cell>
          <cell r="FP158">
            <v>33443.07029614957</v>
          </cell>
          <cell r="FQ158">
            <v>25361.96512792087</v>
          </cell>
          <cell r="FR158">
            <v>56152.403202121415</v>
          </cell>
          <cell r="FS158">
            <v>50596.343569469173</v>
          </cell>
          <cell r="FT158">
            <v>38030.119859166887</v>
          </cell>
          <cell r="FU158">
            <v>47441.926724835794</v>
          </cell>
          <cell r="FV158">
            <v>47131.899676728943</v>
          </cell>
          <cell r="FW158">
            <v>44009.856996142349</v>
          </cell>
        </row>
        <row r="159">
          <cell r="B159" t="str">
            <v>Co 150</v>
          </cell>
          <cell r="BH159">
            <v>50345.65</v>
          </cell>
          <cell r="BI159">
            <v>103890.83</v>
          </cell>
          <cell r="BJ159">
            <v>117737.22</v>
          </cell>
          <cell r="BK159">
            <v>77003.5</v>
          </cell>
          <cell r="BL159">
            <v>62870.73</v>
          </cell>
          <cell r="BM159">
            <v>29510.22</v>
          </cell>
          <cell r="BN159">
            <v>41763.86</v>
          </cell>
          <cell r="BO159">
            <v>71390.094700185713</v>
          </cell>
          <cell r="BP159">
            <v>72867.211921455571</v>
          </cell>
          <cell r="BQ159">
            <v>135781.403792948</v>
          </cell>
          <cell r="BR159">
            <v>120086.89302495378</v>
          </cell>
          <cell r="BS159">
            <v>120499.77686773412</v>
          </cell>
          <cell r="BT159">
            <v>88328.442879902897</v>
          </cell>
          <cell r="BU159">
            <v>142773.67873532465</v>
          </cell>
          <cell r="BV159">
            <v>156622.75058582652</v>
          </cell>
          <cell r="BW159">
            <v>115705.62670816664</v>
          </cell>
          <cell r="BX159">
            <v>100997.67171829348</v>
          </cell>
          <cell r="BY159">
            <v>66624.734260257392</v>
          </cell>
          <cell r="BZ159">
            <v>78598.014991126955</v>
          </cell>
          <cell r="CA159">
            <v>109839.12034992139</v>
          </cell>
          <cell r="CB159">
            <v>70578.832719636674</v>
          </cell>
          <cell r="CC159">
            <v>133716.62607921212</v>
          </cell>
          <cell r="CD159">
            <v>118034.44237676276</v>
          </cell>
          <cell r="CE159">
            <v>119177.75942215542</v>
          </cell>
          <cell r="CF159">
            <v>83836.157770969498</v>
          </cell>
          <cell r="CG159">
            <v>139210.46741771288</v>
          </cell>
          <cell r="CH159">
            <v>153064.38650043966</v>
          </cell>
          <cell r="CI159">
            <v>111960.44352342201</v>
          </cell>
          <cell r="CJ159">
            <v>96662.538807999139</v>
          </cell>
          <cell r="CK159">
            <v>61248.836582547199</v>
          </cell>
          <cell r="CL159">
            <v>72935.343401032093</v>
          </cell>
          <cell r="CM159">
            <v>105783.29095171235</v>
          </cell>
          <cell r="CN159">
            <v>104339.1427386562</v>
          </cell>
          <cell r="CO159">
            <v>167709.71002068438</v>
          </cell>
          <cell r="CP159">
            <v>152042.41058227594</v>
          </cell>
          <cell r="CQ159">
            <v>153923.38845108313</v>
          </cell>
          <cell r="CR159">
            <v>122599.87864607474</v>
          </cell>
          <cell r="CS159">
            <v>179400.71132730186</v>
          </cell>
          <cell r="CT159">
            <v>238259.4981174712</v>
          </cell>
          <cell r="CU159">
            <v>196269.39660217869</v>
          </cell>
          <cell r="CV159">
            <v>180462.98077339079</v>
          </cell>
          <cell r="CW159">
            <v>143983.73184731547</v>
          </cell>
          <cell r="CX159">
            <v>155805.56165177669</v>
          </cell>
          <cell r="CY159">
            <v>189811.28468747262</v>
          </cell>
          <cell r="CZ159">
            <v>149628.40768354238</v>
          </cell>
          <cell r="DA159">
            <v>214346.37237068659</v>
          </cell>
          <cell r="DB159">
            <v>198370.91981407703</v>
          </cell>
          <cell r="DC159">
            <v>199025.90249845033</v>
          </cell>
          <cell r="DD159">
            <v>168144.61456986057</v>
          </cell>
          <cell r="DE159">
            <v>226410.0709086982</v>
          </cell>
          <cell r="DF159">
            <v>241721.94801720639</v>
          </cell>
          <cell r="DG159">
            <v>198826.03866091123</v>
          </cell>
          <cell r="DH159">
            <v>182494.85085430625</v>
          </cell>
          <cell r="DI159">
            <v>144918.04934717764</v>
          </cell>
          <cell r="DJ159">
            <v>156874.96057317269</v>
          </cell>
          <cell r="DK159">
            <v>192079.31486205474</v>
          </cell>
          <cell r="DL159">
            <v>151057.24636858705</v>
          </cell>
          <cell r="DM159">
            <v>217151.94464483613</v>
          </cell>
          <cell r="DN159">
            <v>200862.40841977994</v>
          </cell>
          <cell r="DO159">
            <v>201398.33032024177</v>
          </cell>
          <cell r="DP159">
            <v>169827.9988086329</v>
          </cell>
          <cell r="DQ159">
            <v>229597.25252245902</v>
          </cell>
          <cell r="DR159">
            <v>245216.9380157725</v>
          </cell>
          <cell r="DS159">
            <v>201395.31006841525</v>
          </cell>
          <cell r="DT159">
            <v>184522.61321381872</v>
          </cell>
          <cell r="DU159">
            <v>145815.21007390172</v>
          </cell>
          <cell r="DV159">
            <v>157907.09825821428</v>
          </cell>
          <cell r="DW159">
            <v>194352.2824839222</v>
          </cell>
          <cell r="DX159">
            <v>155432.25511205607</v>
          </cell>
          <cell r="DY159">
            <v>227828.88014698017</v>
          </cell>
          <cell r="DZ159">
            <v>211219.09094647714</v>
          </cell>
          <cell r="EA159">
            <v>211629.08345165235</v>
          </cell>
          <cell r="EB159">
            <v>179830.52154887095</v>
          </cell>
          <cell r="EC159">
            <v>241143.75122780996</v>
          </cell>
          <cell r="ED159">
            <v>257077.92512550263</v>
          </cell>
          <cell r="EE159">
            <v>212309.6163012113</v>
          </cell>
          <cell r="EF159">
            <v>194878.31652735945</v>
          </cell>
          <cell r="EG159">
            <v>155006.35264068699</v>
          </cell>
          <cell r="EH159">
            <v>167232.5174257363</v>
          </cell>
          <cell r="EI159">
            <v>204962.68826195598</v>
          </cell>
          <cell r="EJ159">
            <v>156923.2340756093</v>
          </cell>
          <cell r="EK159">
            <v>230903.7584459327</v>
          </cell>
          <cell r="EL159">
            <v>213967.88740544961</v>
          </cell>
          <cell r="EM159">
            <v>214244.83733492051</v>
          </cell>
          <cell r="EN159">
            <v>181733.9172817865</v>
          </cell>
          <cell r="EO159">
            <v>244632.49783420283</v>
          </cell>
          <cell r="EP159">
            <v>260887.25680234705</v>
          </cell>
          <cell r="EQ159">
            <v>215151.41939903944</v>
          </cell>
          <cell r="ER159">
            <v>197143.45834718109</v>
          </cell>
          <cell r="ES159">
            <v>156071.92886553853</v>
          </cell>
          <cell r="ET159">
            <v>168431.85311197655</v>
          </cell>
          <cell r="EU159">
            <v>207492.59034632641</v>
          </cell>
          <cell r="EV159">
            <v>158400.14651965257</v>
          </cell>
          <cell r="EW159">
            <v>234001.15921767452</v>
          </cell>
          <cell r="EX159">
            <v>216732.02661681309</v>
          </cell>
          <cell r="EY159">
            <v>216869.98083351558</v>
          </cell>
          <cell r="EZ159">
            <v>183626.93865223674</v>
          </cell>
          <cell r="FA159">
            <v>248153.34636828848</v>
          </cell>
          <cell r="FB159">
            <v>264735.17192341725</v>
          </cell>
          <cell r="FC159">
            <v>218010.46905105194</v>
          </cell>
          <cell r="FD159">
            <v>199407.51711713072</v>
          </cell>
          <cell r="FE159">
            <v>157100.4033043643</v>
          </cell>
          <cell r="FF159">
            <v>169593.40709494168</v>
          </cell>
          <cell r="FG159">
            <v>210030.95676195712</v>
          </cell>
          <cell r="FH159">
            <v>159862.22798435442</v>
          </cell>
          <cell r="FI159">
            <v>237119.79618209161</v>
          </cell>
          <cell r="FJ159">
            <v>219511.72981775706</v>
          </cell>
          <cell r="FK159">
            <v>219503.06793512101</v>
          </cell>
          <cell r="FL159">
            <v>185508.10252781847</v>
          </cell>
          <cell r="FM159">
            <v>251705.94827579233</v>
          </cell>
          <cell r="FN159">
            <v>268621.40925775468</v>
          </cell>
          <cell r="FO159">
            <v>220885.70490585419</v>
          </cell>
          <cell r="FP159">
            <v>201668.77207405021</v>
          </cell>
          <cell r="FQ159">
            <v>158089.05848020996</v>
          </cell>
          <cell r="FR159">
            <v>170714.23411955303</v>
          </cell>
          <cell r="FS159">
            <v>212576.53942553728</v>
          </cell>
          <cell r="FT159">
            <v>161307.4889434558</v>
          </cell>
          <cell r="FU159">
            <v>240259.23530242059</v>
          </cell>
          <cell r="FV159">
            <v>222305.14477921551</v>
          </cell>
          <cell r="FW159">
            <v>222142.54846108711</v>
          </cell>
        </row>
        <row r="160">
          <cell r="B160" t="str">
            <v>Co 241</v>
          </cell>
          <cell r="BH160">
            <v>15664.05</v>
          </cell>
          <cell r="BI160">
            <v>9914.2799999999916</v>
          </cell>
          <cell r="BJ160">
            <v>16043.93</v>
          </cell>
          <cell r="BK160">
            <v>8815.41</v>
          </cell>
          <cell r="BL160">
            <v>14627.27</v>
          </cell>
          <cell r="BM160">
            <v>28044.47</v>
          </cell>
          <cell r="BN160">
            <v>27420.55</v>
          </cell>
          <cell r="BO160">
            <v>13454.879414086128</v>
          </cell>
          <cell r="BP160">
            <v>15534.156785473911</v>
          </cell>
          <cell r="BQ160">
            <v>15449.457893543651</v>
          </cell>
          <cell r="BR160">
            <v>15126.762539700147</v>
          </cell>
          <cell r="BS160">
            <v>14819.086152449425</v>
          </cell>
          <cell r="BT160">
            <v>13133.640417469367</v>
          </cell>
          <cell r="BU160">
            <v>7406.1852366138482</v>
          </cell>
          <cell r="BV160">
            <v>13536.869413481749</v>
          </cell>
          <cell r="BW160">
            <v>6113.8313869216217</v>
          </cell>
          <cell r="BX160">
            <v>11859.7327603554</v>
          </cell>
          <cell r="BY160">
            <v>25755.805364941254</v>
          </cell>
          <cell r="BZ160">
            <v>25073.656971496632</v>
          </cell>
          <cell r="CA160">
            <v>14592.535230523587</v>
          </cell>
          <cell r="CB160">
            <v>16716.17349919663</v>
          </cell>
          <cell r="CC160">
            <v>16628.533285218538</v>
          </cell>
          <cell r="CD160">
            <v>16295.542538392583</v>
          </cell>
          <cell r="CE160">
            <v>16361.064415335815</v>
          </cell>
          <cell r="CF160">
            <v>15523.95814673588</v>
          </cell>
          <cell r="CG160">
            <v>9820.0927481267572</v>
          </cell>
          <cell r="CH160">
            <v>10952.471304755549</v>
          </cell>
          <cell r="CI160">
            <v>3836.1421288556594</v>
          </cell>
          <cell r="CJ160">
            <v>9514.7007555684395</v>
          </cell>
          <cell r="CK160">
            <v>23905.132380184019</v>
          </cell>
          <cell r="CL160">
            <v>23163.36620809992</v>
          </cell>
          <cell r="CM160">
            <v>8333.2776289462272</v>
          </cell>
          <cell r="CN160">
            <v>10467.682959893231</v>
          </cell>
          <cell r="CO160">
            <v>10376.984160860309</v>
          </cell>
          <cell r="CP160">
            <v>10034.047165932738</v>
          </cell>
          <cell r="CQ160">
            <v>10478.56694259221</v>
          </cell>
          <cell r="CR160">
            <v>10756.908282939585</v>
          </cell>
          <cell r="CS160">
            <v>4946.8428175790978</v>
          </cell>
          <cell r="CT160">
            <v>11052.46906766919</v>
          </cell>
          <cell r="CU160">
            <v>3741.335566990645</v>
          </cell>
          <cell r="CV160">
            <v>9510.3692591447907</v>
          </cell>
          <cell r="CW160">
            <v>24358.034707633698</v>
          </cell>
          <cell r="CX160">
            <v>23581.309266279502</v>
          </cell>
          <cell r="CY160">
            <v>8333.100082274701</v>
          </cell>
          <cell r="CZ160">
            <v>10513.744974445974</v>
          </cell>
          <cell r="DA160">
            <v>10420.399545208755</v>
          </cell>
          <cell r="DB160">
            <v>10067.210913734845</v>
          </cell>
          <cell r="DC160">
            <v>10136.830604843009</v>
          </cell>
          <cell r="DD160">
            <v>10843.557993343951</v>
          </cell>
          <cell r="DE160">
            <v>4925.6612349655552</v>
          </cell>
          <cell r="DF160">
            <v>11152.508126798988</v>
          </cell>
          <cell r="DG160">
            <v>3102.7276682704978</v>
          </cell>
          <cell r="DH160">
            <v>8963.3489225555968</v>
          </cell>
          <cell r="DI160">
            <v>24282.737906793176</v>
          </cell>
          <cell r="DJ160">
            <v>23469.497815331983</v>
          </cell>
          <cell r="DK160">
            <v>2692.0622788703477</v>
          </cell>
          <cell r="DL160">
            <v>21873.190015040571</v>
          </cell>
          <cell r="DM160">
            <v>21777.595990560687</v>
          </cell>
          <cell r="DN160">
            <v>21413.395272331531</v>
          </cell>
          <cell r="DO160">
            <v>21485.160351199316</v>
          </cell>
          <cell r="DP160">
            <v>22244.532335120006</v>
          </cell>
          <cell r="DQ160">
            <v>16217.130219077764</v>
          </cell>
          <cell r="DR160">
            <v>22567.597002068054</v>
          </cell>
          <cell r="DS160">
            <v>14841.550841723118</v>
          </cell>
          <cell r="DT160">
            <v>20794.883988786722</v>
          </cell>
          <cell r="DU160">
            <v>36600.87537447139</v>
          </cell>
          <cell r="DV160">
            <v>35749.765342575607</v>
          </cell>
          <cell r="DW160">
            <v>19529.940281883493</v>
          </cell>
          <cell r="DX160">
            <v>22145.243887918288</v>
          </cell>
          <cell r="DY160">
            <v>22046.36147748107</v>
          </cell>
          <cell r="DZ160">
            <v>21671.778003212588</v>
          </cell>
          <cell r="EA160">
            <v>21745.751752460317</v>
          </cell>
          <cell r="EB160">
            <v>22558.857436736565</v>
          </cell>
          <cell r="EC160">
            <v>16419.765449422674</v>
          </cell>
          <cell r="ED160">
            <v>22896.303642180588</v>
          </cell>
          <cell r="EE160">
            <v>14959.417377959267</v>
          </cell>
          <cell r="EF160">
            <v>21006.570321542953</v>
          </cell>
          <cell r="EG160">
            <v>37314.071223823041</v>
          </cell>
          <cell r="EH160">
            <v>36423.673904594238</v>
          </cell>
          <cell r="EI160">
            <v>19749.64711502417</v>
          </cell>
          <cell r="EJ160">
            <v>22421.128276017334</v>
          </cell>
          <cell r="EK160">
            <v>22319.840349155886</v>
          </cell>
          <cell r="EL160">
            <v>21934.054171532349</v>
          </cell>
          <cell r="EM160">
            <v>22009.83762541032</v>
          </cell>
          <cell r="EN160">
            <v>22878.055918521728</v>
          </cell>
          <cell r="EO160">
            <v>11525.319322793133</v>
          </cell>
          <cell r="EP160">
            <v>23130.415286400326</v>
          </cell>
          <cell r="EQ160">
            <v>14977.174594312601</v>
          </cell>
          <cell r="ER160">
            <v>21119.259892801871</v>
          </cell>
          <cell r="ES160">
            <v>37943.861615207556</v>
          </cell>
          <cell r="ET160">
            <v>37012.731115471244</v>
          </cell>
          <cell r="EU160">
            <v>19872.618631026387</v>
          </cell>
          <cell r="EV160">
            <v>22601.512919578192</v>
          </cell>
          <cell r="EW160">
            <v>22496.794082934925</v>
          </cell>
          <cell r="EX160">
            <v>22099.500980764817</v>
          </cell>
          <cell r="EY160">
            <v>22178.07270059656</v>
          </cell>
          <cell r="EZ160">
            <v>23102.575666383782</v>
          </cell>
          <cell r="FA160">
            <v>16632.194393438709</v>
          </cell>
          <cell r="FB160">
            <v>23518.394025725414</v>
          </cell>
          <cell r="FC160">
            <v>15142.46067781758</v>
          </cell>
          <cell r="FD160">
            <v>21380.612121838596</v>
          </cell>
          <cell r="FE160">
            <v>38738.398075211277</v>
          </cell>
          <cell r="FF160">
            <v>37765.021392442803</v>
          </cell>
          <cell r="FG160">
            <v>20146.318511494828</v>
          </cell>
          <cell r="FH160">
            <v>22933.912505450935</v>
          </cell>
          <cell r="FI160">
            <v>22826.523603352514</v>
          </cell>
          <cell r="FJ160">
            <v>22417.35380755915</v>
          </cell>
          <cell r="FK160">
            <v>22498.322432712623</v>
          </cell>
          <cell r="FL160">
            <v>23480.418006365435</v>
          </cell>
          <cell r="FM160">
            <v>16890.307495971501</v>
          </cell>
          <cell r="FN160">
            <v>23914.692026252669</v>
          </cell>
          <cell r="FO160">
            <v>14674.417062180262</v>
          </cell>
          <cell r="FP160">
            <v>21009.737019310996</v>
          </cell>
          <cell r="FQ160">
            <v>38917.24558772365</v>
          </cell>
          <cell r="FR160">
            <v>37900.086232406858</v>
          </cell>
          <cell r="FS160">
            <v>19790.159545580071</v>
          </cell>
          <cell r="FT160">
            <v>22637.718542109302</v>
          </cell>
          <cell r="FU160">
            <v>22527.178710115666</v>
          </cell>
          <cell r="FV160">
            <v>22105.762607106997</v>
          </cell>
          <cell r="FW160">
            <v>22189.2334327032</v>
          </cell>
        </row>
        <row r="161">
          <cell r="B161" t="str">
            <v>Co 242</v>
          </cell>
          <cell r="BH161">
            <v>2991.58</v>
          </cell>
          <cell r="BI161">
            <v>3518.2</v>
          </cell>
          <cell r="BJ161">
            <v>5127.29</v>
          </cell>
          <cell r="BK161">
            <v>9935.9500000000007</v>
          </cell>
          <cell r="BL161">
            <v>-349.92</v>
          </cell>
          <cell r="BM161">
            <v>-974.90999999999804</v>
          </cell>
          <cell r="BN161">
            <v>17061.36</v>
          </cell>
          <cell r="BO161">
            <v>6867.1684574056062</v>
          </cell>
          <cell r="BP161">
            <v>2588.865926134793</v>
          </cell>
          <cell r="BQ161">
            <v>988.78094795940797</v>
          </cell>
          <cell r="BR161">
            <v>3768.1147803450413</v>
          </cell>
          <cell r="BS161">
            <v>5836.291137571161</v>
          </cell>
          <cell r="BT161">
            <v>1790.8550265401118</v>
          </cell>
          <cell r="BU161">
            <v>3404.8324018631529</v>
          </cell>
          <cell r="BV161">
            <v>4792.1464278506955</v>
          </cell>
          <cell r="BW161">
            <v>9795.4225293670006</v>
          </cell>
          <cell r="BX161">
            <v>-451.05512252252356</v>
          </cell>
          <cell r="BY161">
            <v>-1245.647911453525</v>
          </cell>
          <cell r="BZ161">
            <v>17389.923876477562</v>
          </cell>
          <cell r="CA161">
            <v>6693.3367539115416</v>
          </cell>
          <cell r="CB161">
            <v>2422.7481002414697</v>
          </cell>
          <cell r="CC161">
            <v>822.61194511842859</v>
          </cell>
          <cell r="CD161">
            <v>3598.9804298196977</v>
          </cell>
          <cell r="CE161">
            <v>5704.0410702820236</v>
          </cell>
          <cell r="CF161">
            <v>1448.1423877254038</v>
          </cell>
          <cell r="CG161">
            <v>3224.623346001782</v>
          </cell>
          <cell r="CH161">
            <v>7527.2257575602816</v>
          </cell>
          <cell r="CI161">
            <v>12760.692817681775</v>
          </cell>
          <cell r="CJ161">
            <v>2555.191057894679</v>
          </cell>
          <cell r="CK161">
            <v>1586.0673548691793</v>
          </cell>
          <cell r="CL161">
            <v>20838.572410339817</v>
          </cell>
          <cell r="CM161">
            <v>9622.6453790135729</v>
          </cell>
          <cell r="CN161">
            <v>5356.2772969006546</v>
          </cell>
          <cell r="CO161">
            <v>3755.2046149471262</v>
          </cell>
          <cell r="CP161">
            <v>6529.2020243424704</v>
          </cell>
          <cell r="CQ161">
            <v>8671.8651288936853</v>
          </cell>
          <cell r="CR161">
            <v>4631.8058973669667</v>
          </cell>
          <cell r="CS161">
            <v>6499.2804788236226</v>
          </cell>
          <cell r="CT161">
            <v>7547.1296574779881</v>
          </cell>
          <cell r="CU161">
            <v>12923.977138167827</v>
          </cell>
          <cell r="CV161">
            <v>2528.1083811728558</v>
          </cell>
          <cell r="CW161">
            <v>1479.9206453339866</v>
          </cell>
          <cell r="CX161">
            <v>21329.379875300277</v>
          </cell>
          <cell r="CY161">
            <v>9708.2985864613165</v>
          </cell>
          <cell r="CZ161">
            <v>5358.5603678523457</v>
          </cell>
          <cell r="DA161">
            <v>3725.3336735964913</v>
          </cell>
          <cell r="DB161">
            <v>6553.3121127101094</v>
          </cell>
          <cell r="DC161">
            <v>8693.6949553189061</v>
          </cell>
          <cell r="DD161">
            <v>2523.2096206588685</v>
          </cell>
          <cell r="DE161">
            <v>4684.7423183085484</v>
          </cell>
          <cell r="DF161">
            <v>5472.9317200962942</v>
          </cell>
          <cell r="DG161">
            <v>11094.615798648148</v>
          </cell>
          <cell r="DH161">
            <v>438.79817852135875</v>
          </cell>
          <cell r="DI161">
            <v>-625.86597724794956</v>
          </cell>
          <cell r="DJ161">
            <v>19772.630602502599</v>
          </cell>
          <cell r="DK161">
            <v>7733.5003651253028</v>
          </cell>
          <cell r="DL161">
            <v>6415.8919830710065</v>
          </cell>
          <cell r="DM161">
            <v>4683.9037901510337</v>
          </cell>
          <cell r="DN161">
            <v>7633.8761720171115</v>
          </cell>
          <cell r="DO161">
            <v>9748.2445078083856</v>
          </cell>
          <cell r="DP161">
            <v>7427.9592120784637</v>
          </cell>
          <cell r="DQ161">
            <v>8318.7120121058033</v>
          </cell>
          <cell r="DR161">
            <v>10411.828590454275</v>
          </cell>
          <cell r="DS161">
            <v>14909.986792040032</v>
          </cell>
          <cell r="DT161">
            <v>4395.3192499460511</v>
          </cell>
          <cell r="DU161">
            <v>3578.3779607458218</v>
          </cell>
          <cell r="DV161">
            <v>22343.95737495791</v>
          </cell>
          <cell r="DW161">
            <v>10962.425150911668</v>
          </cell>
          <cell r="DX161">
            <v>6507.2919214461917</v>
          </cell>
          <cell r="DY161">
            <v>4740.4988559167587</v>
          </cell>
          <cell r="DZ161">
            <v>7748.4312775421768</v>
          </cell>
          <cell r="EA161">
            <v>9903.1514930747144</v>
          </cell>
          <cell r="EB161">
            <v>7519.9191569617069</v>
          </cell>
          <cell r="EC161">
            <v>8475.6339098938861</v>
          </cell>
          <cell r="ED161">
            <v>10538.113252947815</v>
          </cell>
          <cell r="EE161">
            <v>15144.469281153988</v>
          </cell>
          <cell r="EF161">
            <v>16201.024644858244</v>
          </cell>
          <cell r="EG161">
            <v>15305.596134548741</v>
          </cell>
          <cell r="EH161">
            <v>34655.156811860346</v>
          </cell>
          <cell r="EI161">
            <v>22860.361639404138</v>
          </cell>
          <cell r="EJ161">
            <v>18317.718378618905</v>
          </cell>
          <cell r="EK161">
            <v>16514.971041994446</v>
          </cell>
          <cell r="EL161">
            <v>19582.442656901287</v>
          </cell>
          <cell r="EM161">
            <v>21778.261613217568</v>
          </cell>
          <cell r="EN161">
            <v>19330.02259867682</v>
          </cell>
          <cell r="EO161">
            <v>20353.625840699686</v>
          </cell>
          <cell r="EP161">
            <v>22382.679201433926</v>
          </cell>
          <cell r="EQ161">
            <v>27144.437175370247</v>
          </cell>
          <cell r="ER161">
            <v>16423.182691461498</v>
          </cell>
          <cell r="ES161">
            <v>15445.832533743865</v>
          </cell>
          <cell r="ET161">
            <v>35397.547178883528</v>
          </cell>
          <cell r="EU161">
            <v>23175.517653990028</v>
          </cell>
          <cell r="EV161">
            <v>18543.661118283908</v>
          </cell>
          <cell r="EW161">
            <v>16704.707841422613</v>
          </cell>
          <cell r="EX161">
            <v>19832.405026368713</v>
          </cell>
          <cell r="EY161">
            <v>22070.085133822446</v>
          </cell>
          <cell r="EZ161">
            <v>19535.637511696827</v>
          </cell>
          <cell r="FA161">
            <v>20631.610293834929</v>
          </cell>
          <cell r="FB161">
            <v>22622.440583668526</v>
          </cell>
          <cell r="FC161">
            <v>27545.462373080183</v>
          </cell>
          <cell r="FD161">
            <v>16627.295308010674</v>
          </cell>
          <cell r="FE161">
            <v>15565.095447210068</v>
          </cell>
          <cell r="FF161">
            <v>36136.831065289989</v>
          </cell>
          <cell r="FG161">
            <v>26819.299072810438</v>
          </cell>
          <cell r="FH161">
            <v>22097.125384341969</v>
          </cell>
          <cell r="FI161">
            <v>20220.60402145395</v>
          </cell>
          <cell r="FJ161">
            <v>23410.325302161975</v>
          </cell>
          <cell r="FK161">
            <v>25690.011071843939</v>
          </cell>
          <cell r="FL161">
            <v>18672.631401253198</v>
          </cell>
          <cell r="FM161">
            <v>20128.058260578946</v>
          </cell>
          <cell r="FN161">
            <v>21793.454156841672</v>
          </cell>
          <cell r="FO161">
            <v>27025.313922653284</v>
          </cell>
          <cell r="FP161">
            <v>15764.455213313897</v>
          </cell>
          <cell r="FQ161">
            <v>14756.11132239256</v>
          </cell>
          <cell r="FR161">
            <v>35824.731739346455</v>
          </cell>
          <cell r="FS161">
            <v>22771.918874774499</v>
          </cell>
          <cell r="FT161">
            <v>18100.052147005918</v>
          </cell>
          <cell r="FU161">
            <v>16043.244016350158</v>
          </cell>
          <cell r="FV161">
            <v>19438.162487828151</v>
          </cell>
          <cell r="FW161">
            <v>21618.249964690229</v>
          </cell>
        </row>
        <row r="162">
          <cell r="B162" t="str">
            <v>Co 246</v>
          </cell>
          <cell r="BH162">
            <v>15317.74</v>
          </cell>
          <cell r="BI162">
            <v>9189.7199999999939</v>
          </cell>
          <cell r="BJ162">
            <v>25042.68</v>
          </cell>
          <cell r="BK162">
            <v>21372.92</v>
          </cell>
          <cell r="BL162">
            <v>12819.17</v>
          </cell>
          <cell r="BM162">
            <v>15785.53</v>
          </cell>
          <cell r="BN162">
            <v>22401.73</v>
          </cell>
          <cell r="BO162">
            <v>9608.2031502431637</v>
          </cell>
          <cell r="BP162">
            <v>29028.232121201232</v>
          </cell>
          <cell r="BQ162">
            <v>30339.822987918225</v>
          </cell>
          <cell r="BR162">
            <v>27731.384598398014</v>
          </cell>
          <cell r="BS162">
            <v>24168.878946589197</v>
          </cell>
          <cell r="BT162">
            <v>23313.207269005652</v>
          </cell>
          <cell r="BU162">
            <v>17020.319830495995</v>
          </cell>
          <cell r="BV162">
            <v>33259.604852009841</v>
          </cell>
          <cell r="BW162">
            <v>29878.241782371311</v>
          </cell>
          <cell r="BX162">
            <v>21002.379390356597</v>
          </cell>
          <cell r="BY162">
            <v>24084.385630373457</v>
          </cell>
          <cell r="BZ162">
            <v>30909.380580252582</v>
          </cell>
          <cell r="CA162">
            <v>17903.846277096534</v>
          </cell>
          <cell r="CB162">
            <v>28364.08189579512</v>
          </cell>
          <cell r="CC162">
            <v>29677.689323846309</v>
          </cell>
          <cell r="CD162">
            <v>27036.470074043769</v>
          </cell>
          <cell r="CE162">
            <v>23733.904581378796</v>
          </cell>
          <cell r="CF162">
            <v>21885.065074165774</v>
          </cell>
          <cell r="CG162">
            <v>15422.943057039884</v>
          </cell>
          <cell r="CH162">
            <v>37060.739938036742</v>
          </cell>
          <cell r="CI162">
            <v>33239.789062951771</v>
          </cell>
          <cell r="CJ162">
            <v>24032.720208180319</v>
          </cell>
          <cell r="CK162">
            <v>27234.667958631384</v>
          </cell>
          <cell r="CL162">
            <v>34275.293969487393</v>
          </cell>
          <cell r="CM162">
            <v>21036.503509015201</v>
          </cell>
          <cell r="CN162">
            <v>29195.595683613559</v>
          </cell>
          <cell r="CO162">
            <v>30510.913744286838</v>
          </cell>
          <cell r="CP162">
            <v>27836.558858719814</v>
          </cell>
          <cell r="CQ162">
            <v>24797.733118594973</v>
          </cell>
          <cell r="CR162">
            <v>26695.508211662127</v>
          </cell>
          <cell r="CS162">
            <v>14946.055743282603</v>
          </cell>
          <cell r="CT162">
            <v>39005.338187267589</v>
          </cell>
          <cell r="CU162">
            <v>35475.211157370199</v>
          </cell>
          <cell r="CV162">
            <v>25970.309909722928</v>
          </cell>
          <cell r="CW162">
            <v>29277.16247432724</v>
          </cell>
          <cell r="CX162">
            <v>36532.884689766041</v>
          </cell>
          <cell r="CY162">
            <v>22935.492948012194</v>
          </cell>
          <cell r="CZ162">
            <v>31343.962871783748</v>
          </cell>
          <cell r="DA162">
            <v>32686.376079258691</v>
          </cell>
          <cell r="DB162">
            <v>29947.182276176209</v>
          </cell>
          <cell r="DC162">
            <v>26531.870463165949</v>
          </cell>
          <cell r="DD162">
            <v>28729.339841341374</v>
          </cell>
          <cell r="DE162">
            <v>21785.067481267295</v>
          </cell>
          <cell r="DF162">
            <v>39666.083463458388</v>
          </cell>
          <cell r="DG162">
            <v>36052.300989926902</v>
          </cell>
          <cell r="DH162">
            <v>26240.196422089124</v>
          </cell>
          <cell r="DI162">
            <v>29655.767098572469</v>
          </cell>
          <cell r="DJ162">
            <v>37132.635261559219</v>
          </cell>
          <cell r="DK162">
            <v>23167.371504047391</v>
          </cell>
          <cell r="DL162">
            <v>31832.794586072421</v>
          </cell>
          <cell r="DM162">
            <v>33202.865557098557</v>
          </cell>
          <cell r="DN162">
            <v>30397.695477856963</v>
          </cell>
          <cell r="DO162">
            <v>26901.992830411647</v>
          </cell>
          <cell r="DP162">
            <v>29098.683950058003</v>
          </cell>
          <cell r="DQ162">
            <v>21953.906734349774</v>
          </cell>
          <cell r="DR162">
            <v>40339.255078155882</v>
          </cell>
          <cell r="DS162">
            <v>36218.176760037531</v>
          </cell>
          <cell r="DT162">
            <v>26089.215860493438</v>
          </cell>
          <cell r="DU162">
            <v>29616.472202090103</v>
          </cell>
          <cell r="DV162">
            <v>37321.44084415002</v>
          </cell>
          <cell r="DW162">
            <v>17879.254035862417</v>
          </cell>
          <cell r="DX162">
            <v>29396.924901825361</v>
          </cell>
          <cell r="DY162">
            <v>30795.232794612217</v>
          </cell>
          <cell r="DZ162">
            <v>27921.434227031998</v>
          </cell>
          <cell r="EA162">
            <v>24343.834543990801</v>
          </cell>
          <cell r="EB162">
            <v>26537.967734894381</v>
          </cell>
          <cell r="EC162">
            <v>19186.812524566456</v>
          </cell>
          <cell r="ED162">
            <v>38090.98562698446</v>
          </cell>
          <cell r="EE162">
            <v>34294.745928774188</v>
          </cell>
          <cell r="EF162">
            <v>23838.96440436125</v>
          </cell>
          <cell r="EG162">
            <v>27481.688034571576</v>
          </cell>
          <cell r="EH162">
            <v>35421.665886981289</v>
          </cell>
          <cell r="EI162">
            <v>20590.512114759607</v>
          </cell>
          <cell r="EJ162">
            <v>29839.659957045893</v>
          </cell>
          <cell r="EK162">
            <v>31266.820482890005</v>
          </cell>
          <cell r="EL162">
            <v>28323.137553476859</v>
          </cell>
          <cell r="EM162">
            <v>24661.129461085126</v>
          </cell>
          <cell r="EN162">
            <v>26850.587478502639</v>
          </cell>
          <cell r="EO162">
            <v>19287.032519160028</v>
          </cell>
          <cell r="EP162">
            <v>38725.145261938</v>
          </cell>
          <cell r="EQ162">
            <v>34838.072011180346</v>
          </cell>
          <cell r="ER162">
            <v>24045.201276570253</v>
          </cell>
          <cell r="ES162">
            <v>27807.257960721501</v>
          </cell>
          <cell r="ET162">
            <v>35989.378324906414</v>
          </cell>
          <cell r="EU162">
            <v>20758.944003395882</v>
          </cell>
          <cell r="EV162">
            <v>30289.909783537747</v>
          </cell>
          <cell r="EW162">
            <v>31746.940174387004</v>
          </cell>
          <cell r="EX162">
            <v>23064.958400812531</v>
          </cell>
          <cell r="EY162">
            <v>19905.42408367827</v>
          </cell>
          <cell r="EZ162">
            <v>27054.348690777319</v>
          </cell>
          <cell r="FA162">
            <v>19272.18332385525</v>
          </cell>
          <cell r="FB162">
            <v>39259.161266284158</v>
          </cell>
          <cell r="FC162">
            <v>35283.842160316934</v>
          </cell>
          <cell r="FD162">
            <v>24143.31267641153</v>
          </cell>
          <cell r="FE162">
            <v>28028.064269972325</v>
          </cell>
          <cell r="FF162">
            <v>36459.864799074319</v>
          </cell>
          <cell r="FG162">
            <v>20820.182906271824</v>
          </cell>
          <cell r="FH162">
            <v>25693.036273999001</v>
          </cell>
          <cell r="FI162">
            <v>27180.073063485521</v>
          </cell>
          <cell r="FJ162">
            <v>23977.957823791177</v>
          </cell>
          <cell r="FK162">
            <v>20140.436867958</v>
          </cell>
          <cell r="FL162">
            <v>27428.932152769179</v>
          </cell>
          <cell r="FM162">
            <v>19421.753101451279</v>
          </cell>
          <cell r="FN162">
            <v>39973.589415011476</v>
          </cell>
          <cell r="FO162">
            <v>35416.991211620021</v>
          </cell>
          <cell r="FP162">
            <v>23917.883513566907</v>
          </cell>
          <cell r="FQ162">
            <v>27929.604069986308</v>
          </cell>
          <cell r="FR162">
            <v>36618.25684302867</v>
          </cell>
          <cell r="FS162">
            <v>20558.620664863018</v>
          </cell>
          <cell r="FT162">
            <v>25582.583481884038</v>
          </cell>
          <cell r="FU162">
            <v>27099.879151227564</v>
          </cell>
          <cell r="FV162">
            <v>23820.154554788067</v>
          </cell>
          <cell r="FW162">
            <v>19892.294176647862</v>
          </cell>
        </row>
        <row r="163">
          <cell r="B163" t="str">
            <v>Co 400</v>
          </cell>
          <cell r="BH163">
            <v>196325.86</v>
          </cell>
          <cell r="BI163">
            <v>163810.35999999999</v>
          </cell>
          <cell r="BJ163">
            <v>100688.87</v>
          </cell>
          <cell r="BK163">
            <v>210208.81</v>
          </cell>
          <cell r="BL163">
            <v>207518.74</v>
          </cell>
          <cell r="BM163">
            <v>106346.08</v>
          </cell>
          <cell r="BN163">
            <v>256803.81</v>
          </cell>
          <cell r="BO163">
            <v>300845.56758083834</v>
          </cell>
          <cell r="BP163">
            <v>217582.19705959538</v>
          </cell>
          <cell r="BQ163">
            <v>258050.99129441136</v>
          </cell>
          <cell r="BR163">
            <v>125792.57993735874</v>
          </cell>
          <cell r="BS163">
            <v>-29061.385799598123</v>
          </cell>
          <cell r="BT163">
            <v>225936.17203217081</v>
          </cell>
          <cell r="BU163">
            <v>193853.68622817367</v>
          </cell>
          <cell r="BV163">
            <v>129961.44025450508</v>
          </cell>
          <cell r="BW163">
            <v>239265.70742577832</v>
          </cell>
          <cell r="BX163">
            <v>236840.59754911019</v>
          </cell>
          <cell r="BY163">
            <v>133785.79698062234</v>
          </cell>
          <cell r="BZ163">
            <v>286052.82211408194</v>
          </cell>
          <cell r="CA163">
            <v>330165.63713579212</v>
          </cell>
          <cell r="CB163">
            <v>247005.49088968162</v>
          </cell>
          <cell r="CC163">
            <v>286937.30684825557</v>
          </cell>
          <cell r="CD163">
            <v>104035.10841338825</v>
          </cell>
          <cell r="CE163">
            <v>-48076.034106796782</v>
          </cell>
          <cell r="CF163">
            <v>211251.76660725201</v>
          </cell>
          <cell r="CG163">
            <v>179622.11317601986</v>
          </cell>
          <cell r="CH163">
            <v>114943.04329540412</v>
          </cell>
          <cell r="CI163">
            <v>224032.47149753157</v>
          </cell>
          <cell r="CJ163">
            <v>221886.98413589853</v>
          </cell>
          <cell r="CK163">
            <v>116900.71344027889</v>
          </cell>
          <cell r="CL163">
            <v>271038.07302897342</v>
          </cell>
          <cell r="CM163">
            <v>315037.12826464069</v>
          </cell>
          <cell r="CN163">
            <v>231632.45986061223</v>
          </cell>
          <cell r="CO163">
            <v>271020.02158352151</v>
          </cell>
          <cell r="CP163">
            <v>89007.12525705283</v>
          </cell>
          <cell r="CQ163">
            <v>-60330.941680708725</v>
          </cell>
          <cell r="CR163">
            <v>210282.18554713414</v>
          </cell>
          <cell r="CS163">
            <v>178175.83703665744</v>
          </cell>
          <cell r="CT163">
            <v>111933.48886991083</v>
          </cell>
          <cell r="CU163">
            <v>223130.82135326718</v>
          </cell>
          <cell r="CV163">
            <v>221038.94247979677</v>
          </cell>
          <cell r="CW163">
            <v>113289.90518736455</v>
          </cell>
          <cell r="CX163">
            <v>432041.67259173316</v>
          </cell>
          <cell r="CY163">
            <v>476712.25307640235</v>
          </cell>
          <cell r="CZ163">
            <v>391555.75708948146</v>
          </cell>
          <cell r="DA163">
            <v>431544.24319556518</v>
          </cell>
          <cell r="DB163">
            <v>246197.19594329427</v>
          </cell>
          <cell r="DC163">
            <v>89794.437701865798</v>
          </cell>
          <cell r="DD163">
            <v>370035.97739569342</v>
          </cell>
          <cell r="DE163">
            <v>337447.81534759863</v>
          </cell>
          <cell r="DF163">
            <v>269602.47924036847</v>
          </cell>
          <cell r="DG163">
            <v>382948.13147651765</v>
          </cell>
          <cell r="DH163">
            <v>380913.52772380656</v>
          </cell>
          <cell r="DI163">
            <v>270326.65563828533</v>
          </cell>
          <cell r="DJ163">
            <v>435225.9547526642</v>
          </cell>
          <cell r="DK163">
            <v>480585.11837209156</v>
          </cell>
          <cell r="DL163">
            <v>393639.26945245359</v>
          </cell>
          <cell r="DM163">
            <v>434235.0558392565</v>
          </cell>
          <cell r="DN163">
            <v>245496.55704433064</v>
          </cell>
          <cell r="DO163">
            <v>85641.988280469785</v>
          </cell>
          <cell r="DP163">
            <v>371944.23419640586</v>
          </cell>
          <cell r="DQ163">
            <v>338869.5100237038</v>
          </cell>
          <cell r="DR163">
            <v>269381.02225486294</v>
          </cell>
          <cell r="DS163">
            <v>384915.31792162755</v>
          </cell>
          <cell r="DT163">
            <v>382942.38886740874</v>
          </cell>
          <cell r="DU163">
            <v>269440.24345800129</v>
          </cell>
          <cell r="DV163">
            <v>438319.23918153683</v>
          </cell>
          <cell r="DW163">
            <v>484384.37098862918</v>
          </cell>
          <cell r="DX163">
            <v>395610.70816922653</v>
          </cell>
          <cell r="DY163">
            <v>436820.6669780137</v>
          </cell>
          <cell r="DZ163">
            <v>244631.66941378405</v>
          </cell>
          <cell r="EA163">
            <v>81246.986142036156</v>
          </cell>
          <cell r="EB163">
            <v>402757.00807463087</v>
          </cell>
          <cell r="EC163">
            <v>369190.9907814014</v>
          </cell>
          <cell r="ED163">
            <v>298017.50295159838</v>
          </cell>
          <cell r="EE163">
            <v>415782.22821186797</v>
          </cell>
          <cell r="EF163">
            <v>413874.92905008397</v>
          </cell>
          <cell r="EG163">
            <v>297378.39829261217</v>
          </cell>
          <cell r="EH163">
            <v>470336.99208596617</v>
          </cell>
          <cell r="EI163">
            <v>517125.68173232453</v>
          </cell>
          <cell r="EJ163">
            <v>426485.39376750006</v>
          </cell>
          <cell r="EK163">
            <v>468315.68961053155</v>
          </cell>
          <cell r="EL163">
            <v>272616.77242902433</v>
          </cell>
          <cell r="EM163">
            <v>105620.73170495639</v>
          </cell>
          <cell r="EN163">
            <v>404987.82170873752</v>
          </cell>
          <cell r="EO163">
            <v>370925.68312048609</v>
          </cell>
          <cell r="EP163">
            <v>298025.01198069018</v>
          </cell>
          <cell r="EQ163">
            <v>418062.20859539858</v>
          </cell>
          <cell r="ER163">
            <v>416224.94262963266</v>
          </cell>
          <cell r="ES163">
            <v>296652.38011798076</v>
          </cell>
          <cell r="ET163">
            <v>473792.86181744176</v>
          </cell>
          <cell r="EU163">
            <v>521323.38779477496</v>
          </cell>
          <cell r="EV163">
            <v>428775.87931780692</v>
          </cell>
          <cell r="EW163">
            <v>471232.91453794274</v>
          </cell>
          <cell r="EX163">
            <v>271964.18169146217</v>
          </cell>
          <cell r="EY163">
            <v>101274.74439019163</v>
          </cell>
          <cell r="EZ163">
            <v>407096.7040575745</v>
          </cell>
          <cell r="FA163">
            <v>372533.97185191046</v>
          </cell>
          <cell r="FB163">
            <v>297862.27427736344</v>
          </cell>
          <cell r="FC163">
            <v>435029.41069604363</v>
          </cell>
          <cell r="FD163">
            <v>433267.1758484398</v>
          </cell>
          <cell r="FE163">
            <v>327368.55477712315</v>
          </cell>
          <cell r="FF163">
            <v>508796.56522042176</v>
          </cell>
          <cell r="FG163">
            <v>557086.70318672108</v>
          </cell>
          <cell r="FH163">
            <v>462591.60280735535</v>
          </cell>
          <cell r="FI163">
            <v>505680.83189025149</v>
          </cell>
          <cell r="FJ163">
            <v>302781.39924002625</v>
          </cell>
          <cell r="FK163">
            <v>128313.52095353918</v>
          </cell>
          <cell r="FL163">
            <v>440724.89298807445</v>
          </cell>
          <cell r="FM163">
            <v>405656.6182701108</v>
          </cell>
          <cell r="FN163">
            <v>329169.37614966067</v>
          </cell>
          <cell r="FO163">
            <v>454325.28769685444</v>
          </cell>
          <cell r="FP163">
            <v>452642.56574184948</v>
          </cell>
          <cell r="FQ163">
            <v>326851.9463254523</v>
          </cell>
          <cell r="FR163">
            <v>512675.72533984308</v>
          </cell>
          <cell r="FS163">
            <v>561743.72585814155</v>
          </cell>
          <cell r="FT163">
            <v>465258.82345247886</v>
          </cell>
          <cell r="FU163">
            <v>508986.89819361758</v>
          </cell>
          <cell r="FV163">
            <v>302394.60053190775</v>
          </cell>
          <cell r="FW163">
            <v>124062.08579405106</v>
          </cell>
        </row>
        <row r="164">
          <cell r="B164" t="str">
            <v>Co 401</v>
          </cell>
          <cell r="BH164">
            <v>94471.89</v>
          </cell>
          <cell r="BI164">
            <v>32673.08</v>
          </cell>
          <cell r="BJ164">
            <v>64193.369999999937</v>
          </cell>
          <cell r="BK164">
            <v>84152.320000000007</v>
          </cell>
          <cell r="BL164">
            <v>49106.57</v>
          </cell>
          <cell r="BM164">
            <v>104564.66</v>
          </cell>
          <cell r="BN164">
            <v>80786.210000000006</v>
          </cell>
          <cell r="BO164">
            <v>-68533.336527650536</v>
          </cell>
          <cell r="BP164">
            <v>117241.31534879567</v>
          </cell>
          <cell r="BQ164">
            <v>107754.20002255309</v>
          </cell>
          <cell r="BR164">
            <v>85062.443806428404</v>
          </cell>
          <cell r="BS164">
            <v>72380.814894203097</v>
          </cell>
          <cell r="BT164">
            <v>90361.243874931679</v>
          </cell>
          <cell r="BU164">
            <v>28439.581548536895</v>
          </cell>
          <cell r="BV164">
            <v>60027.283347938413</v>
          </cell>
          <cell r="BW164">
            <v>80479.18225965029</v>
          </cell>
          <cell r="BX164">
            <v>43627.573979435663</v>
          </cell>
          <cell r="BY164">
            <v>99754.541112209961</v>
          </cell>
          <cell r="BZ164">
            <v>76363.723036144482</v>
          </cell>
          <cell r="CA164">
            <v>111647.84224142617</v>
          </cell>
          <cell r="CB164">
            <v>163175.08783300678</v>
          </cell>
          <cell r="CC164">
            <v>153994.29241988523</v>
          </cell>
          <cell r="CD164">
            <v>130699.4866274675</v>
          </cell>
          <cell r="CE164">
            <v>120218.42335031132</v>
          </cell>
          <cell r="CF164">
            <v>133916.02584443957</v>
          </cell>
          <cell r="CG164">
            <v>71870.216907450056</v>
          </cell>
          <cell r="CH164">
            <v>103529.55141069021</v>
          </cell>
          <cell r="CI164">
            <v>124491.89820459564</v>
          </cell>
          <cell r="CJ164">
            <v>85782.099545192148</v>
          </cell>
          <cell r="CK164">
            <v>142600.66352400646</v>
          </cell>
          <cell r="CL164">
            <v>119611.20901679507</v>
          </cell>
          <cell r="CM164">
            <v>155454.90856315644</v>
          </cell>
          <cell r="CN164">
            <v>157049.96675487061</v>
          </cell>
          <cell r="CO164">
            <v>148187.01800928143</v>
          </cell>
          <cell r="CP164">
            <v>124273.9313824792</v>
          </cell>
          <cell r="CQ164">
            <v>116042.19788510638</v>
          </cell>
          <cell r="CR164">
            <v>134339.39648975045</v>
          </cell>
          <cell r="CS164">
            <v>71010.352406977734</v>
          </cell>
          <cell r="CT164">
            <v>103327.29478579611</v>
          </cell>
          <cell r="CU164">
            <v>124884.12111033854</v>
          </cell>
          <cell r="CV164">
            <v>84762.566783079004</v>
          </cell>
          <cell r="CW164">
            <v>142954.92331283516</v>
          </cell>
          <cell r="CX164">
            <v>119643.53507414326</v>
          </cell>
          <cell r="CY164">
            <v>156340.9649786044</v>
          </cell>
          <cell r="CZ164">
            <v>157982.39416884369</v>
          </cell>
          <cell r="DA164">
            <v>149051.38248107739</v>
          </cell>
          <cell r="DB164">
            <v>124448.35694532964</v>
          </cell>
          <cell r="DC164">
            <v>115170.63829938375</v>
          </cell>
          <cell r="DD164">
            <v>134706.72218178905</v>
          </cell>
          <cell r="DE164">
            <v>70067.250199418486</v>
          </cell>
          <cell r="DF164">
            <v>147336.33194712095</v>
          </cell>
          <cell r="DG164">
            <v>169504.77998976974</v>
          </cell>
          <cell r="DH164">
            <v>127923.83729580819</v>
          </cell>
          <cell r="DI164">
            <v>187524.38227992135</v>
          </cell>
          <cell r="DJ164">
            <v>163888.76276439271</v>
          </cell>
          <cell r="DK164">
            <v>201463.75767322624</v>
          </cell>
          <cell r="DL164">
            <v>203153.94603084709</v>
          </cell>
          <cell r="DM164">
            <v>194156.77290923908</v>
          </cell>
          <cell r="DN164">
            <v>168843.20784627285</v>
          </cell>
          <cell r="DO164">
            <v>159746.54700311605</v>
          </cell>
          <cell r="DP164">
            <v>179294.8035503935</v>
          </cell>
          <cell r="DQ164">
            <v>113317.40568613482</v>
          </cell>
          <cell r="DR164">
            <v>147878.03330907662</v>
          </cell>
          <cell r="DS164">
            <v>170675.709250716</v>
          </cell>
          <cell r="DT164">
            <v>127586.50124555931</v>
          </cell>
          <cell r="DU164">
            <v>188631.13257825654</v>
          </cell>
          <cell r="DV164">
            <v>164669.07086410426</v>
          </cell>
          <cell r="DW164">
            <v>203147.13929840029</v>
          </cell>
          <cell r="DX164">
            <v>204886.98847137846</v>
          </cell>
          <cell r="DY164">
            <v>195825.71531461677</v>
          </cell>
          <cell r="DZ164">
            <v>169780.79127439659</v>
          </cell>
          <cell r="EA164">
            <v>160879.8011293101</v>
          </cell>
          <cell r="EB164">
            <v>180426.05637460249</v>
          </cell>
          <cell r="EC164">
            <v>113082.56244002242</v>
          </cell>
          <cell r="ED164">
            <v>148361.11137434887</v>
          </cell>
          <cell r="EE164">
            <v>171806.22351363389</v>
          </cell>
          <cell r="EF164">
            <v>127158.24989211815</v>
          </cell>
          <cell r="EG164">
            <v>189683.41494085058</v>
          </cell>
          <cell r="EH164">
            <v>165392.73132159424</v>
          </cell>
          <cell r="EI164">
            <v>204799.43841370556</v>
          </cell>
          <cell r="EJ164">
            <v>219923.73771741072</v>
          </cell>
          <cell r="EK164">
            <v>210801.11646037828</v>
          </cell>
          <cell r="EL164">
            <v>184003.40726034433</v>
          </cell>
          <cell r="EM164">
            <v>175313.28015184263</v>
          </cell>
          <cell r="EN164">
            <v>194842.02612600409</v>
          </cell>
          <cell r="EO164">
            <v>126103.97127929036</v>
          </cell>
          <cell r="EP164">
            <v>162115.8125495479</v>
          </cell>
          <cell r="EQ164">
            <v>186227.00946486733</v>
          </cell>
          <cell r="ER164">
            <v>139968.37448360305</v>
          </cell>
          <cell r="ES164">
            <v>204011.02972235897</v>
          </cell>
          <cell r="ET164">
            <v>179389.69617581001</v>
          </cell>
          <cell r="EU164">
            <v>219751.81569101682</v>
          </cell>
          <cell r="EV164">
            <v>221995.39756131769</v>
          </cell>
          <cell r="EW164">
            <v>212813.19964058764</v>
          </cell>
          <cell r="EX164">
            <v>185240.78764424729</v>
          </cell>
          <cell r="EY164">
            <v>176777.42745486833</v>
          </cell>
          <cell r="EZ164">
            <v>196273.52571489941</v>
          </cell>
          <cell r="FA164">
            <v>126111.15082330524</v>
          </cell>
          <cell r="FB164">
            <v>162871.99990689108</v>
          </cell>
          <cell r="FC164">
            <v>187668.49065959852</v>
          </cell>
          <cell r="FD164">
            <v>139745.27227858611</v>
          </cell>
          <cell r="FE164">
            <v>205344.04369306227</v>
          </cell>
          <cell r="FF164">
            <v>180390.26919188621</v>
          </cell>
          <cell r="FG164">
            <v>221734.30118626068</v>
          </cell>
          <cell r="FH164">
            <v>224044.54240117216</v>
          </cell>
          <cell r="FI164">
            <v>214804.73417535989</v>
          </cell>
          <cell r="FJ164">
            <v>186435.31119652936</v>
          </cell>
          <cell r="FK164">
            <v>178215.23722537531</v>
          </cell>
          <cell r="FL164">
            <v>197662.20379958735</v>
          </cell>
          <cell r="FM164">
            <v>126045.91242511699</v>
          </cell>
          <cell r="FN164">
            <v>163571.15781562042</v>
          </cell>
          <cell r="FO164">
            <v>189073.03303490591</v>
          </cell>
          <cell r="FP164">
            <v>139429.50976834574</v>
          </cell>
          <cell r="FQ164">
            <v>206623.89170825551</v>
          </cell>
          <cell r="FR164">
            <v>181335.66387318226</v>
          </cell>
          <cell r="FS164">
            <v>223689.68365383666</v>
          </cell>
          <cell r="FT164">
            <v>226068.005067758</v>
          </cell>
          <cell r="FU164">
            <v>216774.26313307916</v>
          </cell>
          <cell r="FV164">
            <v>187584.01231478641</v>
          </cell>
          <cell r="FW164">
            <v>179624.56869816961</v>
          </cell>
        </row>
        <row r="165">
          <cell r="B165" t="str">
            <v>Co 248</v>
          </cell>
          <cell r="BH165">
            <v>58906.12</v>
          </cell>
          <cell r="BI165">
            <v>28086.86</v>
          </cell>
          <cell r="BJ165">
            <v>44479.360000000001</v>
          </cell>
          <cell r="BK165">
            <v>39652.300000000003</v>
          </cell>
          <cell r="BL165">
            <v>75554.960000000006</v>
          </cell>
          <cell r="BM165">
            <v>14188.5</v>
          </cell>
          <cell r="BN165">
            <v>29975.55</v>
          </cell>
          <cell r="BO165">
            <v>46215.963521832156</v>
          </cell>
          <cell r="BP165">
            <v>29249.163658577978</v>
          </cell>
          <cell r="BQ165">
            <v>41673.127191992047</v>
          </cell>
          <cell r="BR165">
            <v>36246.765058471967</v>
          </cell>
          <cell r="BS165">
            <v>69791.833908529428</v>
          </cell>
          <cell r="BT165">
            <v>61645.975323873907</v>
          </cell>
          <cell r="BU165">
            <v>31294.06787309661</v>
          </cell>
          <cell r="BV165">
            <v>47128.039047691462</v>
          </cell>
          <cell r="BW165">
            <v>40852.723382486838</v>
          </cell>
          <cell r="BX165">
            <v>76592.464136788025</v>
          </cell>
          <cell r="BY165">
            <v>15121.677839252945</v>
          </cell>
          <cell r="BZ165">
            <v>30752.979463904412</v>
          </cell>
          <cell r="CA165">
            <v>45305.363837382647</v>
          </cell>
          <cell r="CB165">
            <v>28412.172402466633</v>
          </cell>
          <cell r="CC165">
            <v>40825.749110548823</v>
          </cell>
          <cell r="CD165">
            <v>35393.810428971614</v>
          </cell>
          <cell r="CE165">
            <v>69331.253880385571</v>
          </cell>
          <cell r="CF165">
            <v>55647.965256073992</v>
          </cell>
          <cell r="CG165">
            <v>25921.607164212583</v>
          </cell>
          <cell r="CH165">
            <v>41113.189866190922</v>
          </cell>
          <cell r="CI165">
            <v>35194.34003510639</v>
          </cell>
          <cell r="CJ165">
            <v>70745.995310835831</v>
          </cell>
          <cell r="CK165">
            <v>12048.560401323273</v>
          </cell>
          <cell r="CL165">
            <v>27468.298891568265</v>
          </cell>
          <cell r="CM165">
            <v>41919.192576379719</v>
          </cell>
          <cell r="CN165">
            <v>25203.73731344437</v>
          </cell>
          <cell r="CO165">
            <v>37464.60470855626</v>
          </cell>
          <cell r="CP165">
            <v>32170.79421788601</v>
          </cell>
          <cell r="CQ165">
            <v>66363.294996000564</v>
          </cell>
          <cell r="CR165">
            <v>54749.622390486591</v>
          </cell>
          <cell r="CS165">
            <v>24496.483745034471</v>
          </cell>
          <cell r="CT165">
            <v>39918.654020616959</v>
          </cell>
          <cell r="CU165">
            <v>34341.619460933456</v>
          </cell>
          <cell r="CV165">
            <v>70588.860013790982</v>
          </cell>
          <cell r="CW165">
            <v>12161.565509326254</v>
          </cell>
          <cell r="CX165">
            <v>27866.178379170247</v>
          </cell>
          <cell r="CY165">
            <v>42551.253834516872</v>
          </cell>
          <cell r="CZ165">
            <v>25513.963924796575</v>
          </cell>
          <cell r="DA165">
            <v>38016.741108743168</v>
          </cell>
          <cell r="DB165">
            <v>32615.41703376091</v>
          </cell>
          <cell r="DC165">
            <v>67040.403546281072</v>
          </cell>
          <cell r="DD165">
            <v>55611.131435611947</v>
          </cell>
          <cell r="DE165">
            <v>24822.221371575688</v>
          </cell>
          <cell r="DF165">
            <v>40477.3831809685</v>
          </cell>
          <cell r="DG165">
            <v>34877.707645528681</v>
          </cell>
          <cell r="DH165">
            <v>71833.976074480001</v>
          </cell>
          <cell r="DI165">
            <v>12275.788138424417</v>
          </cell>
          <cell r="DJ165">
            <v>28270.268668252153</v>
          </cell>
          <cell r="DK165">
            <v>43193.873823305621</v>
          </cell>
          <cell r="DL165">
            <v>25828.153066444611</v>
          </cell>
          <cell r="DM165">
            <v>38577.574960971186</v>
          </cell>
          <cell r="DN165">
            <v>27966.568013357995</v>
          </cell>
          <cell r="DO165">
            <v>65787.859505999426</v>
          </cell>
          <cell r="DP165">
            <v>56385.399832776544</v>
          </cell>
          <cell r="DQ165">
            <v>25052.564277276608</v>
          </cell>
          <cell r="DR165">
            <v>40943.114871445381</v>
          </cell>
          <cell r="DS165">
            <v>35324.813067667397</v>
          </cell>
          <cell r="DT165">
            <v>73003.819412725599</v>
          </cell>
          <cell r="DU165">
            <v>8203.8328514031164</v>
          </cell>
          <cell r="DV165">
            <v>24493.478099891159</v>
          </cell>
          <cell r="DW165">
            <v>41550.509125056349</v>
          </cell>
          <cell r="DX165">
            <v>23849.681258354452</v>
          </cell>
          <cell r="DY165">
            <v>36850.58279435194</v>
          </cell>
          <cell r="DZ165">
            <v>31126.096248527894</v>
          </cell>
          <cell r="EA165">
            <v>66917.816457295281</v>
          </cell>
          <cell r="EB165">
            <v>57323.047648803396</v>
          </cell>
          <cell r="EC165">
            <v>25437.084286657759</v>
          </cell>
          <cell r="ED165">
            <v>41565.624626698118</v>
          </cell>
          <cell r="EE165">
            <v>35943.426803385155</v>
          </cell>
          <cell r="EF165">
            <v>74359.12102843613</v>
          </cell>
          <cell r="EG165">
            <v>8262.3875356964782</v>
          </cell>
          <cell r="EH165">
            <v>24851.890927727938</v>
          </cell>
          <cell r="EI165">
            <v>42212.705483273385</v>
          </cell>
          <cell r="EJ165">
            <v>24170.936179554017</v>
          </cell>
          <cell r="EK165">
            <v>37428.73122811845</v>
          </cell>
          <cell r="EL165">
            <v>31587.485241962771</v>
          </cell>
          <cell r="EM165">
            <v>68082.582537364127</v>
          </cell>
          <cell r="EN165">
            <v>58290.769020408785</v>
          </cell>
          <cell r="EO165">
            <v>25843.0707246729</v>
          </cell>
          <cell r="EP165">
            <v>42211.512216603907</v>
          </cell>
          <cell r="EQ165">
            <v>36573.204872805465</v>
          </cell>
          <cell r="ER165">
            <v>75739.806391719118</v>
          </cell>
          <cell r="ES165">
            <v>8319.9265222698086</v>
          </cell>
          <cell r="ET165">
            <v>25214.957787716543</v>
          </cell>
          <cell r="EU165">
            <v>42885.726521781282</v>
          </cell>
          <cell r="EV165">
            <v>24496.584032220911</v>
          </cell>
          <cell r="EW165">
            <v>38015.788536843364</v>
          </cell>
          <cell r="EX165">
            <v>32055.902654272868</v>
          </cell>
          <cell r="EY165">
            <v>69268.076989656169</v>
          </cell>
          <cell r="EZ165">
            <v>59273.676697139483</v>
          </cell>
          <cell r="FA165">
            <v>26255.287166234499</v>
          </cell>
          <cell r="FB165">
            <v>42866.180361577302</v>
          </cell>
          <cell r="FC165">
            <v>37214.087040118553</v>
          </cell>
          <cell r="FD165">
            <v>77146.109212025156</v>
          </cell>
          <cell r="FE165">
            <v>8376.8242432795669</v>
          </cell>
          <cell r="FF165">
            <v>25582.468217158719</v>
          </cell>
          <cell r="FG165">
            <v>43569.18331591371</v>
          </cell>
          <cell r="FH165">
            <v>24826.573678252229</v>
          </cell>
          <cell r="FI165">
            <v>38611.84026920177</v>
          </cell>
          <cell r="FJ165">
            <v>32530.859492469448</v>
          </cell>
          <cell r="FK165">
            <v>70474.482001709315</v>
          </cell>
          <cell r="FL165">
            <v>60271.944737373167</v>
          </cell>
          <cell r="FM165">
            <v>26673.981557255356</v>
          </cell>
          <cell r="FN165">
            <v>43529.615297052005</v>
          </cell>
          <cell r="FO165">
            <v>37379.063914999402</v>
          </cell>
          <cell r="FP165">
            <v>78091.457948539697</v>
          </cell>
          <cell r="FQ165">
            <v>7945.7195182904907</v>
          </cell>
          <cell r="FR165">
            <v>25467.389850729509</v>
          </cell>
          <cell r="FS165">
            <v>43776.373396400195</v>
          </cell>
          <cell r="FT165">
            <v>24673.157020118007</v>
          </cell>
          <cell r="FU165">
            <v>38730.200249165115</v>
          </cell>
          <cell r="FV165">
            <v>32526.042487034283</v>
          </cell>
          <cell r="FW165">
            <v>71214.520311838642</v>
          </cell>
        </row>
        <row r="166">
          <cell r="B166" t="str">
            <v>Co 249</v>
          </cell>
          <cell r="BH166">
            <v>26798.77</v>
          </cell>
          <cell r="BI166">
            <v>22636.799999999999</v>
          </cell>
          <cell r="BJ166">
            <v>35384.65</v>
          </cell>
          <cell r="BK166">
            <v>38747.550000000003</v>
          </cell>
          <cell r="BL166">
            <v>32893.440000000002</v>
          </cell>
          <cell r="BM166">
            <v>21858.7</v>
          </cell>
          <cell r="BN166">
            <v>27926.77</v>
          </cell>
          <cell r="BO166">
            <v>8787.3446823768609</v>
          </cell>
          <cell r="BP166">
            <v>23043.281659903063</v>
          </cell>
          <cell r="BQ166">
            <v>30478.348732774451</v>
          </cell>
          <cell r="BR166">
            <v>27295.786379954814</v>
          </cell>
          <cell r="BS166">
            <v>24349.668799966807</v>
          </cell>
          <cell r="BT166">
            <v>38567.917209295956</v>
          </cell>
          <cell r="BU166">
            <v>33997.175631584716</v>
          </cell>
          <cell r="BV166">
            <v>50078.382222066233</v>
          </cell>
          <cell r="BW166">
            <v>53323.272515063414</v>
          </cell>
          <cell r="BX166">
            <v>47581.773453048911</v>
          </cell>
          <cell r="BY166">
            <v>36534.452670599749</v>
          </cell>
          <cell r="BZ166">
            <v>42494.497820310258</v>
          </cell>
          <cell r="CA166">
            <v>20682.051303409899</v>
          </cell>
          <cell r="CB166">
            <v>24947.094494633704</v>
          </cell>
          <cell r="CC166">
            <v>32362.569886878955</v>
          </cell>
          <cell r="CD166">
            <v>29179.69613616378</v>
          </cell>
          <cell r="CE166">
            <v>26617.025341849403</v>
          </cell>
          <cell r="CF166">
            <v>39934.159251704652</v>
          </cell>
          <cell r="CG166">
            <v>34936.103599818685</v>
          </cell>
          <cell r="CH166">
            <v>43537.253488435766</v>
          </cell>
          <cell r="CI166">
            <v>47110.613604172941</v>
          </cell>
          <cell r="CJ166">
            <v>41491.052293132299</v>
          </cell>
          <cell r="CK166">
            <v>35366.025107940222</v>
          </cell>
          <cell r="CL166">
            <v>41291.586262725315</v>
          </cell>
          <cell r="CM166">
            <v>19298.490518711631</v>
          </cell>
          <cell r="CN166">
            <v>23641.78863176288</v>
          </cell>
          <cell r="CO166">
            <v>31038.148907796785</v>
          </cell>
          <cell r="CP166">
            <v>27855.90633673047</v>
          </cell>
          <cell r="CQ166">
            <v>25681.04098520433</v>
          </cell>
          <cell r="CR166">
            <v>40647.852340054327</v>
          </cell>
          <cell r="CS166">
            <v>35403.148759796895</v>
          </cell>
          <cell r="CT166">
            <v>44276.365824540044</v>
          </cell>
          <cell r="CU166">
            <v>47407.995122159438</v>
          </cell>
          <cell r="CV166">
            <v>41717.847902982961</v>
          </cell>
          <cell r="CW166">
            <v>35493.751862359903</v>
          </cell>
          <cell r="CX166">
            <v>41526.007770552598</v>
          </cell>
          <cell r="CY166">
            <v>13910.337744248674</v>
          </cell>
          <cell r="CZ166">
            <v>18367.223091108972</v>
          </cell>
          <cell r="DA166">
            <v>25904.980098595188</v>
          </cell>
          <cell r="DB166">
            <v>22659.348045290339</v>
          </cell>
          <cell r="DC166">
            <v>25114.77027625178</v>
          </cell>
          <cell r="DD166">
            <v>40947.752675759417</v>
          </cell>
          <cell r="DE166">
            <v>35447.067281536336</v>
          </cell>
          <cell r="DF166">
            <v>44601.0124746574</v>
          </cell>
          <cell r="DG166">
            <v>48244.763987101345</v>
          </cell>
          <cell r="DH166">
            <v>42483.639287772981</v>
          </cell>
          <cell r="DI166">
            <v>36159.205650082979</v>
          </cell>
          <cell r="DJ166">
            <v>42300.165387384433</v>
          </cell>
          <cell r="DK166">
            <v>19148.331514913902</v>
          </cell>
          <cell r="DL166">
            <v>23721.399120569993</v>
          </cell>
          <cell r="DM166">
            <v>31403.660864824953</v>
          </cell>
          <cell r="DN166">
            <v>28093.409121271281</v>
          </cell>
          <cell r="DO166">
            <v>25422.179821062266</v>
          </cell>
          <cell r="DP166">
            <v>41682.457751287482</v>
          </cell>
          <cell r="DQ166">
            <v>35916.14729436567</v>
          </cell>
          <cell r="DR166">
            <v>45359.286503215553</v>
          </cell>
          <cell r="DS166">
            <v>49042.496144707548</v>
          </cell>
          <cell r="DT166">
            <v>43210.514049761121</v>
          </cell>
          <cell r="DU166">
            <v>36784.657615480435</v>
          </cell>
          <cell r="DV166">
            <v>43035.674622737439</v>
          </cell>
          <cell r="DW166">
            <v>19335.497020184572</v>
          </cell>
          <cell r="DX166">
            <v>24028.860548096949</v>
          </cell>
          <cell r="DY166">
            <v>31857.346530700801</v>
          </cell>
          <cell r="DZ166">
            <v>28481.637154766599</v>
          </cell>
          <cell r="EA166">
            <v>25734.55568957892</v>
          </cell>
          <cell r="EB166">
            <v>42431.987743068799</v>
          </cell>
          <cell r="EC166">
            <v>36390.267715030859</v>
          </cell>
          <cell r="ED166">
            <v>46131.359116920168</v>
          </cell>
          <cell r="EE166">
            <v>49322.112107450128</v>
          </cell>
          <cell r="EF166">
            <v>38319.172634508679</v>
          </cell>
          <cell r="EG166">
            <v>35166.501498909973</v>
          </cell>
          <cell r="EH166">
            <v>41529.83403644908</v>
          </cell>
          <cell r="EI166">
            <v>17269.046673101693</v>
          </cell>
          <cell r="EJ166">
            <v>22085.466427172389</v>
          </cell>
          <cell r="EK166">
            <v>30063.422453669264</v>
          </cell>
          <cell r="EL166">
            <v>26620.448555945215</v>
          </cell>
          <cell r="EM166">
            <v>23795.307187185492</v>
          </cell>
          <cell r="EN166">
            <v>40941.223556418132</v>
          </cell>
          <cell r="EO166">
            <v>34613.563772230715</v>
          </cell>
          <cell r="EP166">
            <v>44662.064997972353</v>
          </cell>
          <cell r="EQ166">
            <v>48413.541766231254</v>
          </cell>
          <cell r="ER166">
            <v>42337.588791411938</v>
          </cell>
          <cell r="ES166">
            <v>35766.555540930953</v>
          </cell>
          <cell r="ET166">
            <v>42243.637115914258</v>
          </cell>
          <cell r="EU166">
            <v>17409.888038102232</v>
          </cell>
          <cell r="EV166">
            <v>22352.255499527906</v>
          </cell>
          <cell r="EW166">
            <v>30482.857995315018</v>
          </cell>
          <cell r="EX166">
            <v>26970.878013099195</v>
          </cell>
          <cell r="EY166">
            <v>24065.867431612831</v>
          </cell>
          <cell r="EZ166">
            <v>41671.420482652888</v>
          </cell>
          <cell r="FA166">
            <v>35047.147840541802</v>
          </cell>
          <cell r="FB166">
            <v>45412.589158327901</v>
          </cell>
          <cell r="FC166">
            <v>49202.838388557837</v>
          </cell>
          <cell r="FD166">
            <v>43053.840544596344</v>
          </cell>
          <cell r="FE166">
            <v>36378.382194880774</v>
          </cell>
          <cell r="FF166">
            <v>42971.294820199502</v>
          </cell>
          <cell r="FG166">
            <v>11884.544495652764</v>
          </cell>
          <cell r="FH166">
            <v>19798.097241311305</v>
          </cell>
          <cell r="FI166">
            <v>28083.678375482108</v>
          </cell>
          <cell r="FJ166">
            <v>24501.753622948236</v>
          </cell>
          <cell r="FK166">
            <v>21514.089943879007</v>
          </cell>
          <cell r="FL166">
            <v>37339.329035492454</v>
          </cell>
          <cell r="FM166">
            <v>30407.193926083797</v>
          </cell>
          <cell r="FN166">
            <v>46065.745883120188</v>
          </cell>
          <cell r="FO166">
            <v>49306.702829290094</v>
          </cell>
          <cell r="FP166">
            <v>43084.832748576475</v>
          </cell>
          <cell r="FQ166">
            <v>31354.957544513192</v>
          </cell>
          <cell r="FR166">
            <v>38065.824093045827</v>
          </cell>
          <cell r="FS166">
            <v>15307.959035600448</v>
          </cell>
          <cell r="FT166">
            <v>19457.881184974947</v>
          </cell>
          <cell r="FU166">
            <v>27901.374711512355</v>
          </cell>
          <cell r="FV166">
            <v>24248.096361682707</v>
          </cell>
          <cell r="FW166">
            <v>21175.42829482122</v>
          </cell>
        </row>
        <row r="167">
          <cell r="B167" t="str">
            <v>Co 402</v>
          </cell>
          <cell r="BH167">
            <v>3436.53</v>
          </cell>
          <cell r="BI167">
            <v>1380.66</v>
          </cell>
          <cell r="BJ167">
            <v>2772.2</v>
          </cell>
          <cell r="BK167">
            <v>5339.16</v>
          </cell>
          <cell r="BL167">
            <v>607.65000000000055</v>
          </cell>
          <cell r="BM167">
            <v>4864.62</v>
          </cell>
          <cell r="BN167">
            <v>3959.14</v>
          </cell>
          <cell r="BO167">
            <v>11380.392347829162</v>
          </cell>
          <cell r="BP167">
            <v>-4250.569719911171</v>
          </cell>
          <cell r="BQ167">
            <v>6250.7067620707403</v>
          </cell>
          <cell r="BR167">
            <v>-4367.6389854179506</v>
          </cell>
          <cell r="BS167">
            <v>7562.9961172390913</v>
          </cell>
          <cell r="BT167">
            <v>3336.1697158422412</v>
          </cell>
          <cell r="BU167">
            <v>1291.6379054945592</v>
          </cell>
          <cell r="BV167">
            <v>2664.073137535358</v>
          </cell>
          <cell r="BW167">
            <v>5293.2811054126387</v>
          </cell>
          <cell r="BX167">
            <v>488.43932710148238</v>
          </cell>
          <cell r="BY167">
            <v>4758.6687008084018</v>
          </cell>
          <cell r="BZ167">
            <v>3861.5925497266389</v>
          </cell>
          <cell r="CA167">
            <v>11281.190238397201</v>
          </cell>
          <cell r="CB167">
            <v>-4336.4970173940037</v>
          </cell>
          <cell r="CC167">
            <v>6160.7901780198508</v>
          </cell>
          <cell r="CD167">
            <v>-4455.4474316054648</v>
          </cell>
          <cell r="CE167">
            <v>7501.9628536788359</v>
          </cell>
          <cell r="CF167">
            <v>3186.6616827363587</v>
          </cell>
          <cell r="CG167">
            <v>1154.1691008012886</v>
          </cell>
          <cell r="CH167">
            <v>2507.0435930697013</v>
          </cell>
          <cell r="CI167">
            <v>5200.4838904058643</v>
          </cell>
          <cell r="CJ167">
            <v>319.7159598622784</v>
          </cell>
          <cell r="CK167">
            <v>5286.4425125440339</v>
          </cell>
          <cell r="CL167">
            <v>4398.3788137307401</v>
          </cell>
          <cell r="CM167">
            <v>11815.035041129779</v>
          </cell>
          <cell r="CN167">
            <v>-3791.8715555415147</v>
          </cell>
          <cell r="CO167">
            <v>6700.3713919691836</v>
          </cell>
          <cell r="CP167">
            <v>-3913.0599595968379</v>
          </cell>
          <cell r="CQ167">
            <v>8071.7751545781102</v>
          </cell>
          <cell r="CR167">
            <v>4027.6305938453552</v>
          </cell>
          <cell r="CS167">
            <v>1958.2913116595937</v>
          </cell>
          <cell r="CT167">
            <v>3331.5117591068483</v>
          </cell>
          <cell r="CU167">
            <v>6101.1145804874177</v>
          </cell>
          <cell r="CV167">
            <v>1096.7535431092474</v>
          </cell>
          <cell r="CW167">
            <v>5271.1685354139991</v>
          </cell>
          <cell r="CX167">
            <v>4368.1115594773328</v>
          </cell>
          <cell r="CY167">
            <v>11930.949516236591</v>
          </cell>
          <cell r="CZ167">
            <v>-3984.3862023586107</v>
          </cell>
          <cell r="DA167">
            <v>6716.1562481907094</v>
          </cell>
          <cell r="DB167">
            <v>-4109.2677371271211</v>
          </cell>
          <cell r="DC167">
            <v>8082.4302609655351</v>
          </cell>
          <cell r="DD167">
            <v>3987.5253387412577</v>
          </cell>
          <cell r="DE167">
            <v>1880.9734583050722</v>
          </cell>
          <cell r="DF167">
            <v>3274.7438544138276</v>
          </cell>
          <cell r="DG167">
            <v>6122.2159729546329</v>
          </cell>
          <cell r="DH167">
            <v>991.23951087358182</v>
          </cell>
          <cell r="DI167">
            <v>5252.0174974833608</v>
          </cell>
          <cell r="DJ167">
            <v>4334.0043190818142</v>
          </cell>
          <cell r="DK167">
            <v>12045.212825072931</v>
          </cell>
          <cell r="DL167">
            <v>-4184.1265292820344</v>
          </cell>
          <cell r="DM167">
            <v>6728.8344574231778</v>
          </cell>
          <cell r="DN167">
            <v>-4312.2774446116737</v>
          </cell>
          <cell r="DO167">
            <v>15238.474103422101</v>
          </cell>
          <cell r="DP167">
            <v>11059.307259888341</v>
          </cell>
          <cell r="DQ167">
            <v>8915.1486356609366</v>
          </cell>
          <cell r="DR167">
            <v>10329.672557495593</v>
          </cell>
          <cell r="DS167">
            <v>13257.492763678925</v>
          </cell>
          <cell r="DT167">
            <v>7996.1033958874341</v>
          </cell>
          <cell r="DU167">
            <v>12345.278268585531</v>
          </cell>
          <cell r="DV167">
            <v>11412.103159601884</v>
          </cell>
          <cell r="DW167">
            <v>19275.151003144449</v>
          </cell>
          <cell r="DX167">
            <v>2724.6672696656569</v>
          </cell>
          <cell r="DY167">
            <v>13854.715139808</v>
          </cell>
          <cell r="DZ167">
            <v>2593.6245391886641</v>
          </cell>
          <cell r="EA167">
            <v>15417.622625310038</v>
          </cell>
          <cell r="EB167">
            <v>11152.616987047455</v>
          </cell>
          <cell r="EC167">
            <v>8969.7742425563829</v>
          </cell>
          <cell r="ED167">
            <v>10405.470818996075</v>
          </cell>
          <cell r="EE167">
            <v>13415.949124199793</v>
          </cell>
          <cell r="EF167">
            <v>8020.9441446233086</v>
          </cell>
          <cell r="EG167">
            <v>12459.92494937242</v>
          </cell>
          <cell r="EH167">
            <v>11511.594717870987</v>
          </cell>
          <cell r="EI167">
            <v>19529.510240932334</v>
          </cell>
          <cell r="EJ167">
            <v>2652.0679738555682</v>
          </cell>
          <cell r="EK167">
            <v>14002.553967855823</v>
          </cell>
          <cell r="EL167">
            <v>2517.5621122305802</v>
          </cell>
          <cell r="EM167">
            <v>15596.706353391117</v>
          </cell>
          <cell r="EN167">
            <v>11244.012996308362</v>
          </cell>
          <cell r="EO167">
            <v>9022.0744860476916</v>
          </cell>
          <cell r="EP167">
            <v>10478.918470766666</v>
          </cell>
          <cell r="EQ167">
            <v>13574.429831180407</v>
          </cell>
          <cell r="ER167">
            <v>8042.2846524412762</v>
          </cell>
          <cell r="ES167">
            <v>19239.851524184385</v>
          </cell>
          <cell r="ET167">
            <v>18275.936688196423</v>
          </cell>
          <cell r="EU167">
            <v>26451.810513248482</v>
          </cell>
          <cell r="EV167">
            <v>9240.9914983919643</v>
          </cell>
          <cell r="EW167">
            <v>20816.746655052651</v>
          </cell>
          <cell r="EX167">
            <v>9102.4893707821248</v>
          </cell>
          <cell r="EY167">
            <v>22442.282050252841</v>
          </cell>
          <cell r="EZ167">
            <v>18000.009863750227</v>
          </cell>
          <cell r="FA167">
            <v>15738.330290525055</v>
          </cell>
          <cell r="FB167">
            <v>17216.313934772217</v>
          </cell>
          <cell r="FC167">
            <v>20399.507456209572</v>
          </cell>
          <cell r="FD167">
            <v>14726.603187672026</v>
          </cell>
          <cell r="FE167">
            <v>19551.356276515493</v>
          </cell>
          <cell r="FF167">
            <v>18571.443621891558</v>
          </cell>
          <cell r="FG167">
            <v>26908.627617587037</v>
          </cell>
          <cell r="FH167">
            <v>9357.8907039768819</v>
          </cell>
          <cell r="FI167">
            <v>21163.365339220421</v>
          </cell>
          <cell r="FJ167">
            <v>9215.7430134866736</v>
          </cell>
          <cell r="FK167">
            <v>22820.894408233082</v>
          </cell>
          <cell r="FL167">
            <v>18287.116512266643</v>
          </cell>
          <cell r="FM167">
            <v>15985.040728336964</v>
          </cell>
          <cell r="FN167">
            <v>17484.567140611594</v>
          </cell>
          <cell r="FO167">
            <v>20757.751305892587</v>
          </cell>
          <cell r="FP167">
            <v>14940.367879813439</v>
          </cell>
          <cell r="FQ167">
            <v>19866.945708170788</v>
          </cell>
          <cell r="FR167">
            <v>18871.034094316834</v>
          </cell>
          <cell r="FS167">
            <v>27372.531730439696</v>
          </cell>
          <cell r="FT167">
            <v>9475.2046265303834</v>
          </cell>
          <cell r="FU167">
            <v>21514.943325870754</v>
          </cell>
          <cell r="FV167">
            <v>9329.3147798872396</v>
          </cell>
          <cell r="FW167">
            <v>23205.092630129806</v>
          </cell>
        </row>
        <row r="168">
          <cell r="B168" t="str">
            <v>Co 403</v>
          </cell>
          <cell r="BH168">
            <v>14402.33</v>
          </cell>
          <cell r="BI168">
            <v>3663.640000000014</v>
          </cell>
          <cell r="BJ168">
            <v>27977.34</v>
          </cell>
          <cell r="BK168">
            <v>20758.12</v>
          </cell>
          <cell r="BL168">
            <v>-8183.8199999999852</v>
          </cell>
          <cell r="BM168">
            <v>2027.95</v>
          </cell>
          <cell r="BN168">
            <v>4870.2699999999895</v>
          </cell>
          <cell r="BO168">
            <v>9373.4854933592869</v>
          </cell>
          <cell r="BP168">
            <v>21179.998133042158</v>
          </cell>
          <cell r="BQ168">
            <v>19470.281004316494</v>
          </cell>
          <cell r="BR168">
            <v>11679.196007229424</v>
          </cell>
          <cell r="BS168">
            <v>23860.896683655956</v>
          </cell>
          <cell r="BT168">
            <v>26662.809466583509</v>
          </cell>
          <cell r="BU168">
            <v>15772.118800735036</v>
          </cell>
          <cell r="BV168">
            <v>27226.689217942207</v>
          </cell>
          <cell r="BW168">
            <v>19881.39897212269</v>
          </cell>
          <cell r="BX168">
            <v>-9880.9335859777202</v>
          </cell>
          <cell r="BY168">
            <v>583.23762893593812</v>
          </cell>
          <cell r="BZ168">
            <v>3378.6236715880077</v>
          </cell>
          <cell r="CA168">
            <v>8112.304589418869</v>
          </cell>
          <cell r="CB168">
            <v>19934.416038253577</v>
          </cell>
          <cell r="CC168">
            <v>18286.830685159643</v>
          </cell>
          <cell r="CD168">
            <v>10268.030664576116</v>
          </cell>
          <cell r="CE168">
            <v>22819.38786488444</v>
          </cell>
          <cell r="CF168">
            <v>11669.838354893742</v>
          </cell>
          <cell r="CG168">
            <v>622.53203558582754</v>
          </cell>
          <cell r="CH168">
            <v>25499.33543292596</v>
          </cell>
          <cell r="CI168">
            <v>18024.905912492526</v>
          </cell>
          <cell r="CJ168">
            <v>750.84446620711242</v>
          </cell>
          <cell r="CK168">
            <v>11475.691660499695</v>
          </cell>
          <cell r="CL168">
            <v>14223.188177111282</v>
          </cell>
          <cell r="CM168">
            <v>19183.664644416327</v>
          </cell>
          <cell r="CN168">
            <v>31004.254053706594</v>
          </cell>
          <cell r="CO168">
            <v>29420.140714272544</v>
          </cell>
          <cell r="CP168">
            <v>21168.067647911666</v>
          </cell>
          <cell r="CQ168">
            <v>34097.55573815987</v>
          </cell>
          <cell r="CR168">
            <v>24525.167996639058</v>
          </cell>
          <cell r="CS168">
            <v>13203.482189684844</v>
          </cell>
          <cell r="CT168">
            <v>38741.691440207112</v>
          </cell>
          <cell r="CU168">
            <v>31073.354106806088</v>
          </cell>
          <cell r="CV168">
            <v>-36.22255672319443</v>
          </cell>
          <cell r="CW168">
            <v>10992.303364980296</v>
          </cell>
          <cell r="CX168">
            <v>13778.555610028488</v>
          </cell>
          <cell r="CY168">
            <v>18907.361043746103</v>
          </cell>
          <cell r="CZ168">
            <v>71106.201794605353</v>
          </cell>
          <cell r="DA168">
            <v>69512.398336848943</v>
          </cell>
          <cell r="DB168">
            <v>61014.521765685233</v>
          </cell>
          <cell r="DC168">
            <v>74068.300655829473</v>
          </cell>
          <cell r="DD168">
            <v>64559.471966605444</v>
          </cell>
          <cell r="DE168">
            <v>52956.058759098349</v>
          </cell>
          <cell r="DF168">
            <v>79173.812830438837</v>
          </cell>
          <cell r="DG168">
            <v>71306.356977819727</v>
          </cell>
          <cell r="DH168">
            <v>39279.85123526254</v>
          </cell>
          <cell r="DI168">
            <v>50621.063411940733</v>
          </cell>
          <cell r="DJ168">
            <v>53446.107547087944</v>
          </cell>
          <cell r="DK168">
            <v>58749.145783759479</v>
          </cell>
          <cell r="DL168">
            <v>71848.716583209316</v>
          </cell>
          <cell r="DM168">
            <v>70245.68657228208</v>
          </cell>
          <cell r="DN168">
            <v>61495.694297325143</v>
          </cell>
          <cell r="DO168">
            <v>74875.14905547825</v>
          </cell>
          <cell r="DP168">
            <v>65234.601442661165</v>
          </cell>
          <cell r="DQ168">
            <v>53341.947789700469</v>
          </cell>
          <cell r="DR168">
            <v>80257.901694777363</v>
          </cell>
          <cell r="DS168">
            <v>72185.966363385291</v>
          </cell>
          <cell r="DT168">
            <v>39215.353713439719</v>
          </cell>
          <cell r="DU168">
            <v>50878.480474066222</v>
          </cell>
          <cell r="DV168">
            <v>53742.365602108737</v>
          </cell>
          <cell r="DW168">
            <v>59226.203170085631</v>
          </cell>
          <cell r="DX168">
            <v>72586.558915560847</v>
          </cell>
          <cell r="DY168">
            <v>70975.265294014927</v>
          </cell>
          <cell r="DZ168">
            <v>61964.657474931897</v>
          </cell>
          <cell r="EA168">
            <v>75679.221265484157</v>
          </cell>
          <cell r="EB168">
            <v>65904.918164525792</v>
          </cell>
          <cell r="EC168">
            <v>53715.757588116467</v>
          </cell>
          <cell r="ED168">
            <v>84812.769393495284</v>
          </cell>
          <cell r="EE168">
            <v>76530.642421052529</v>
          </cell>
          <cell r="EF168">
            <v>42360.011579434315</v>
          </cell>
          <cell r="EG168">
            <v>54222.249039418151</v>
          </cell>
          <cell r="EH168">
            <v>57048.868755658666</v>
          </cell>
          <cell r="EI168">
            <v>63111.692567400212</v>
          </cell>
          <cell r="EJ168">
            <v>76738.971716368353</v>
          </cell>
          <cell r="EK168">
            <v>75119.021868681608</v>
          </cell>
          <cell r="EL168">
            <v>65840.966815356223</v>
          </cell>
          <cell r="EM168">
            <v>79898.406255088878</v>
          </cell>
          <cell r="EN168">
            <v>69673.872805401072</v>
          </cell>
          <cell r="EO168">
            <v>57180.521487253514</v>
          </cell>
          <cell r="EP168">
            <v>86014.874982374196</v>
          </cell>
          <cell r="EQ168">
            <v>77517.116683529632</v>
          </cell>
          <cell r="ER168">
            <v>42338.706702062045</v>
          </cell>
          <cell r="ES168">
            <v>54537.522133642371</v>
          </cell>
          <cell r="ET168">
            <v>57401.404091871445</v>
          </cell>
          <cell r="EU168">
            <v>63669.339612005788</v>
          </cell>
          <cell r="EV168">
            <v>77568.378675095926</v>
          </cell>
          <cell r="EW168">
            <v>75940.779056462416</v>
          </cell>
          <cell r="EX168">
            <v>66386.836729950926</v>
          </cell>
          <cell r="EY168">
            <v>80796.557462626981</v>
          </cell>
          <cell r="EZ168">
            <v>70426.37633062774</v>
          </cell>
          <cell r="FA168">
            <v>57620.937489064512</v>
          </cell>
          <cell r="FB168">
            <v>87226.570294963341</v>
          </cell>
          <cell r="FC168">
            <v>78507.36376329654</v>
          </cell>
          <cell r="FD168">
            <v>42291.296325010466</v>
          </cell>
          <cell r="FE168">
            <v>54836.407549325246</v>
          </cell>
          <cell r="FF168">
            <v>57737.713740643623</v>
          </cell>
          <cell r="FG168">
            <v>64217.788274806866</v>
          </cell>
          <cell r="FH168">
            <v>78394.009192918194</v>
          </cell>
          <cell r="FI168">
            <v>76759.332682936132</v>
          </cell>
          <cell r="FJ168">
            <v>66921.263954139518</v>
          </cell>
          <cell r="FK168">
            <v>81692.440021745308</v>
          </cell>
          <cell r="FL168">
            <v>71175.072212207131</v>
          </cell>
          <cell r="FM168">
            <v>58049.629436708754</v>
          </cell>
          <cell r="FN168">
            <v>88447.600574722033</v>
          </cell>
          <cell r="FO168">
            <v>79501.18524625554</v>
          </cell>
          <cell r="FP168">
            <v>42216.478674081605</v>
          </cell>
          <cell r="FQ168">
            <v>55118.065029167294</v>
          </cell>
          <cell r="FR168">
            <v>58056.760326242074</v>
          </cell>
          <cell r="FS168">
            <v>64756.645094860462</v>
          </cell>
          <cell r="FT168">
            <v>79215.13439296672</v>
          </cell>
          <cell r="FU168">
            <v>77574.44602519364</v>
          </cell>
          <cell r="FV168">
            <v>67443.354576037658</v>
          </cell>
          <cell r="FW168">
            <v>82585.842547294204</v>
          </cell>
        </row>
        <row r="169">
          <cell r="B169" t="str">
            <v>Co 406</v>
          </cell>
          <cell r="BH169">
            <v>-9292.3099999999831</v>
          </cell>
          <cell r="BI169">
            <v>38301.160000000003</v>
          </cell>
          <cell r="BJ169">
            <v>-67234.37</v>
          </cell>
          <cell r="BK169">
            <v>13200.53</v>
          </cell>
          <cell r="BL169">
            <v>-368.05000000000291</v>
          </cell>
          <cell r="BM169">
            <v>12466.3</v>
          </cell>
          <cell r="BN169">
            <v>67396.56</v>
          </cell>
          <cell r="BO169">
            <v>32853.505412627113</v>
          </cell>
          <cell r="BP169">
            <v>12366.511873675394</v>
          </cell>
          <cell r="BQ169">
            <v>27887.961511317</v>
          </cell>
          <cell r="BR169">
            <v>17664.368182296152</v>
          </cell>
          <cell r="BS169">
            <v>18478.494601024708</v>
          </cell>
          <cell r="BT169">
            <v>-11512.941780378445</v>
          </cell>
          <cell r="BU169">
            <v>37438.056230107162</v>
          </cell>
          <cell r="BV169">
            <v>-71540.663099941637</v>
          </cell>
          <cell r="BW169">
            <v>11536.908966080955</v>
          </cell>
          <cell r="BX169">
            <v>-2862.4813013773964</v>
          </cell>
          <cell r="BY169">
            <v>10927.396180656287</v>
          </cell>
          <cell r="BZ169">
            <v>66515.139762554623</v>
          </cell>
          <cell r="CA169">
            <v>31435.432868243603</v>
          </cell>
          <cell r="CB169">
            <v>11016.816758102621</v>
          </cell>
          <cell r="CC169">
            <v>26415.483062485699</v>
          </cell>
          <cell r="CD169">
            <v>16113.85011367299</v>
          </cell>
          <cell r="CE169">
            <v>17558.190743234969</v>
          </cell>
          <cell r="CF169">
            <v>-14714.382527830559</v>
          </cell>
          <cell r="CG169">
            <v>76589.943630215115</v>
          </cell>
          <cell r="CH169">
            <v>-35933.98910495275</v>
          </cell>
          <cell r="CI169">
            <v>49867.050784508538</v>
          </cell>
          <cell r="CJ169">
            <v>34612.630936936635</v>
          </cell>
          <cell r="CK169">
            <v>49388.187841988489</v>
          </cell>
          <cell r="CL169">
            <v>105654.36034325363</v>
          </cell>
          <cell r="CM169">
            <v>76657.237368517541</v>
          </cell>
          <cell r="CN169">
            <v>56250.422553662283</v>
          </cell>
          <cell r="CO169">
            <v>71523.045644125858</v>
          </cell>
          <cell r="CP169">
            <v>61143.147390982864</v>
          </cell>
          <cell r="CQ169">
            <v>63228.097780197044</v>
          </cell>
          <cell r="CR169">
            <v>32462.206144161522</v>
          </cell>
          <cell r="CS169">
            <v>84066.281068091877</v>
          </cell>
          <cell r="CT169">
            <v>-31925.045107467537</v>
          </cell>
          <cell r="CU169">
            <v>56526.778645210288</v>
          </cell>
          <cell r="CV169">
            <v>40674.08197574626</v>
          </cell>
          <cell r="CW169">
            <v>56083.27117199132</v>
          </cell>
          <cell r="CX169">
            <v>113707.96199282259</v>
          </cell>
          <cell r="CY169">
            <v>77301.558428988574</v>
          </cell>
          <cell r="CZ169">
            <v>56491.233214625201</v>
          </cell>
          <cell r="DA169">
            <v>72026.25999690975</v>
          </cell>
          <cell r="DB169">
            <v>61411.746690281914</v>
          </cell>
          <cell r="DC169">
            <v>62917.730219781442</v>
          </cell>
          <cell r="DD169">
            <v>31943.396345100409</v>
          </cell>
          <cell r="DE169">
            <v>85072.067502907099</v>
          </cell>
          <cell r="DF169">
            <v>-34492.779777134681</v>
          </cell>
          <cell r="DG169">
            <v>56691.140501588277</v>
          </cell>
          <cell r="DH169">
            <v>40219.143338254624</v>
          </cell>
          <cell r="DI169">
            <v>56285.048868108963</v>
          </cell>
          <cell r="DJ169">
            <v>115302.17312223687</v>
          </cell>
          <cell r="DK169">
            <v>86028.442947334654</v>
          </cell>
          <cell r="DL169">
            <v>64806.142973341339</v>
          </cell>
          <cell r="DM169">
            <v>80608.004274818581</v>
          </cell>
          <cell r="DN169">
            <v>69752.936717585137</v>
          </cell>
          <cell r="DO169">
            <v>71298.076270721853</v>
          </cell>
          <cell r="DP169">
            <v>39473.482612927633</v>
          </cell>
          <cell r="DQ169">
            <v>94172.254244889526</v>
          </cell>
          <cell r="DR169">
            <v>-29075.415628308605</v>
          </cell>
          <cell r="DS169">
            <v>64924.336693414603</v>
          </cell>
          <cell r="DT169">
            <v>47811.595580800116</v>
          </cell>
          <cell r="DU169">
            <v>64557.774476536142</v>
          </cell>
          <cell r="DV169">
            <v>125002.38664310842</v>
          </cell>
          <cell r="DW169">
            <v>86813.193571861688</v>
          </cell>
          <cell r="DX169">
            <v>65170.323369931924</v>
          </cell>
          <cell r="DY169">
            <v>81242.526032268055</v>
          </cell>
          <cell r="DZ169">
            <v>70141.736698370398</v>
          </cell>
          <cell r="EA169">
            <v>71726.566290109753</v>
          </cell>
          <cell r="EB169">
            <v>39026.844988833007</v>
          </cell>
          <cell r="EC169">
            <v>95341.856155892921</v>
          </cell>
          <cell r="ED169">
            <v>-31700.56998756557</v>
          </cell>
          <cell r="EE169">
            <v>65200.878482317436</v>
          </cell>
          <cell r="EF169">
            <v>47425.005620346114</v>
          </cell>
          <cell r="EG169">
            <v>64876.061309872195</v>
          </cell>
          <cell r="EH169">
            <v>126784.10571563388</v>
          </cell>
          <cell r="EI169">
            <v>87588.163769219245</v>
          </cell>
          <cell r="EJ169">
            <v>65516.927487354522</v>
          </cell>
          <cell r="EK169">
            <v>81863.561114663302</v>
          </cell>
          <cell r="EL169">
            <v>70511.704540490668</v>
          </cell>
          <cell r="EM169">
            <v>72136.805116245712</v>
          </cell>
          <cell r="EN169">
            <v>38535.4085312237</v>
          </cell>
          <cell r="EO169">
            <v>103181.78601264454</v>
          </cell>
          <cell r="EP169">
            <v>-27771.432496575668</v>
          </cell>
          <cell r="EQ169">
            <v>72120.164657619549</v>
          </cell>
          <cell r="ER169">
            <v>53658.703787488805</v>
          </cell>
          <cell r="ES169">
            <v>71839.59846123225</v>
          </cell>
          <cell r="ET169">
            <v>135247.99312759377</v>
          </cell>
          <cell r="EU169">
            <v>95019.067766542998</v>
          </cell>
          <cell r="EV169">
            <v>72511.467818197299</v>
          </cell>
          <cell r="EW169">
            <v>89136.555779426664</v>
          </cell>
          <cell r="EX169">
            <v>77527.298235115071</v>
          </cell>
          <cell r="EY169">
            <v>79194.230280109317</v>
          </cell>
          <cell r="EZ169">
            <v>44664.059624487636</v>
          </cell>
          <cell r="FA169">
            <v>104557.68601657488</v>
          </cell>
          <cell r="FB169">
            <v>-30425.631634456891</v>
          </cell>
          <cell r="FC169">
            <v>72547.897934882247</v>
          </cell>
          <cell r="FD169">
            <v>53377.032814157807</v>
          </cell>
          <cell r="FE169">
            <v>72313.605294334091</v>
          </cell>
          <cell r="FF169">
            <v>137260.20564211768</v>
          </cell>
          <cell r="FG169">
            <v>95972.379603628709</v>
          </cell>
          <cell r="FH169">
            <v>73019.391993882688</v>
          </cell>
          <cell r="FI169">
            <v>89926.9977449336</v>
          </cell>
          <cell r="FJ169">
            <v>78054.240554599746</v>
          </cell>
          <cell r="FK169">
            <v>79764.102989417806</v>
          </cell>
          <cell r="FL169">
            <v>44277.405471807375</v>
          </cell>
          <cell r="FM169">
            <v>105941.83288749761</v>
          </cell>
          <cell r="FN169">
            <v>-33194.534413051326</v>
          </cell>
          <cell r="FO169">
            <v>72954.916512353448</v>
          </cell>
          <cell r="FP169">
            <v>53050.229014674725</v>
          </cell>
          <cell r="FQ169">
            <v>72769.729250310702</v>
          </cell>
          <cell r="FR169">
            <v>139293.42843756167</v>
          </cell>
          <cell r="FS169">
            <v>96919.171688764065</v>
          </cell>
          <cell r="FT169">
            <v>73511.56291598118</v>
          </cell>
          <cell r="FU169">
            <v>90705.924639928533</v>
          </cell>
          <cell r="FV169">
            <v>78563.435237039346</v>
          </cell>
          <cell r="FW169">
            <v>80317.840064638687</v>
          </cell>
        </row>
        <row r="170">
          <cell r="B170" t="str">
            <v>Co 182</v>
          </cell>
          <cell r="BH170">
            <v>237424.42</v>
          </cell>
          <cell r="BI170">
            <v>348377.2</v>
          </cell>
          <cell r="BJ170">
            <v>251093.81</v>
          </cell>
          <cell r="BK170">
            <v>377234.22</v>
          </cell>
          <cell r="BL170">
            <v>363972.34</v>
          </cell>
          <cell r="BM170">
            <v>525473.81000000006</v>
          </cell>
          <cell r="BN170">
            <v>670464.56000000006</v>
          </cell>
          <cell r="BO170">
            <v>536089.15704587498</v>
          </cell>
          <cell r="BP170">
            <v>500960.56028864929</v>
          </cell>
          <cell r="BQ170">
            <v>405914.24733366421</v>
          </cell>
          <cell r="BR170">
            <v>377072.14074004965</v>
          </cell>
          <cell r="BS170">
            <v>287060.27902138222</v>
          </cell>
          <cell r="BT170">
            <v>358344.65453289251</v>
          </cell>
          <cell r="BU170">
            <v>332007.50575770857</v>
          </cell>
          <cell r="BV170">
            <v>235813.59258546028</v>
          </cell>
          <cell r="BW170">
            <v>364621.02938709653</v>
          </cell>
          <cell r="BX170">
            <v>347728.79699831246</v>
          </cell>
          <cell r="BY170">
            <v>509508.8588287849</v>
          </cell>
          <cell r="BZ170">
            <v>656076.96768166951</v>
          </cell>
          <cell r="CA170">
            <v>524657.01351917419</v>
          </cell>
          <cell r="CB170">
            <v>490358.07381509582</v>
          </cell>
          <cell r="CC170">
            <v>394630.13041659875</v>
          </cell>
          <cell r="CD170">
            <v>365627.62687591778</v>
          </cell>
          <cell r="CE170">
            <v>280586.01886550779</v>
          </cell>
          <cell r="CF170">
            <v>337447.65711910371</v>
          </cell>
          <cell r="CG170">
            <v>312463.4646883813</v>
          </cell>
          <cell r="CH170">
            <v>207589.69401474204</v>
          </cell>
          <cell r="CI170">
            <v>339064.57295500976</v>
          </cell>
          <cell r="CJ170">
            <v>318353.61546058557</v>
          </cell>
          <cell r="CK170">
            <v>733203.96581030218</v>
          </cell>
          <cell r="CL170">
            <v>881317.24893463193</v>
          </cell>
          <cell r="CM170">
            <v>752509.51485128049</v>
          </cell>
          <cell r="CN170">
            <v>724284.10719824675</v>
          </cell>
          <cell r="CO170">
            <v>627769.65019178996</v>
          </cell>
          <cell r="CP170">
            <v>598515.41330790089</v>
          </cell>
          <cell r="CQ170">
            <v>519873.04772869498</v>
          </cell>
          <cell r="CR170">
            <v>599672.10421767412</v>
          </cell>
          <cell r="CS170">
            <v>574649.81851247896</v>
          </cell>
          <cell r="CT170">
            <v>466315.99150788924</v>
          </cell>
          <cell r="CU170">
            <v>601333.32864346833</v>
          </cell>
          <cell r="CV170">
            <v>578894.22142147995</v>
          </cell>
          <cell r="CW170">
            <v>743985.68142397818</v>
          </cell>
          <cell r="CX170">
            <v>895588.81988118577</v>
          </cell>
          <cell r="CY170">
            <v>765505.01510195085</v>
          </cell>
          <cell r="CZ170">
            <v>731017.18834086845</v>
          </cell>
          <cell r="DA170">
            <v>632295.81714318797</v>
          </cell>
          <cell r="DB170">
            <v>602364.24043984816</v>
          </cell>
          <cell r="DC170">
            <v>514638.99491019128</v>
          </cell>
          <cell r="DD170">
            <v>602925.49285634863</v>
          </cell>
          <cell r="DE170">
            <v>577878.63415030553</v>
          </cell>
          <cell r="DF170">
            <v>465974.9261419496</v>
          </cell>
          <cell r="DG170">
            <v>604633.16777499532</v>
          </cell>
          <cell r="DH170">
            <v>580392.29280490056</v>
          </cell>
          <cell r="DI170">
            <v>748854.32642659242</v>
          </cell>
          <cell r="DJ170">
            <v>904033.41112395574</v>
          </cell>
          <cell r="DK170">
            <v>772617.73926721257</v>
          </cell>
          <cell r="DL170">
            <v>737521.7651052993</v>
          </cell>
          <cell r="DM170">
            <v>636541.38706870913</v>
          </cell>
          <cell r="DN170">
            <v>605917.08863360318</v>
          </cell>
          <cell r="DO170">
            <v>658283.19200151681</v>
          </cell>
          <cell r="DP170">
            <v>748026.3884219554</v>
          </cell>
          <cell r="DQ170">
            <v>722968.88568357076</v>
          </cell>
          <cell r="DR170">
            <v>607381.79147862457</v>
          </cell>
          <cell r="DS170">
            <v>749782.35140495654</v>
          </cell>
          <cell r="DT170">
            <v>723663.1945404103</v>
          </cell>
          <cell r="DU170">
            <v>895565.27506010327</v>
          </cell>
          <cell r="DV170">
            <v>1054408.4336098244</v>
          </cell>
          <cell r="DW170">
            <v>921606.70611517061</v>
          </cell>
          <cell r="DX170">
            <v>885892.60939065088</v>
          </cell>
          <cell r="DY170">
            <v>782600.47686291521</v>
          </cell>
          <cell r="DZ170">
            <v>751266.82291398395</v>
          </cell>
          <cell r="EA170">
            <v>662309.33590031893</v>
          </cell>
          <cell r="EB170">
            <v>753594.39449605008</v>
          </cell>
          <cell r="EC170">
            <v>728540.98207835678</v>
          </cell>
          <cell r="ED170">
            <v>609154.04871133715</v>
          </cell>
          <cell r="EE170">
            <v>755400.92208148586</v>
          </cell>
          <cell r="EF170">
            <v>727324.50672032684</v>
          </cell>
          <cell r="EG170">
            <v>902737.92912591738</v>
          </cell>
          <cell r="EH170">
            <v>1065334.9356796583</v>
          </cell>
          <cell r="EI170">
            <v>931093.26929509442</v>
          </cell>
          <cell r="EJ170">
            <v>894751.98537044274</v>
          </cell>
          <cell r="EK170">
            <v>789094.78715197451</v>
          </cell>
          <cell r="EL170">
            <v>757034.25004297262</v>
          </cell>
          <cell r="EM170">
            <v>666024.13394560432</v>
          </cell>
          <cell r="EN170">
            <v>758936.95802227885</v>
          </cell>
          <cell r="EO170">
            <v>733903.13821406406</v>
          </cell>
          <cell r="EP170">
            <v>610595.73435183102</v>
          </cell>
          <cell r="EQ170">
            <v>760796.08238991885</v>
          </cell>
          <cell r="ER170">
            <v>730679.77669222374</v>
          </cell>
          <cell r="ES170">
            <v>915510.67940878076</v>
          </cell>
          <cell r="ET170">
            <v>1081954.7385686731</v>
          </cell>
          <cell r="EU170">
            <v>946220.38617216412</v>
          </cell>
          <cell r="EV170">
            <v>909242.69791180268</v>
          </cell>
          <cell r="EW170">
            <v>801163.23103113892</v>
          </cell>
          <cell r="EX170">
            <v>768360.36080466653</v>
          </cell>
          <cell r="EY170">
            <v>675248.41129043419</v>
          </cell>
          <cell r="EZ170">
            <v>769875.04265475785</v>
          </cell>
          <cell r="FA170">
            <v>744876.99769842485</v>
          </cell>
          <cell r="FB170">
            <v>617525.23310957127</v>
          </cell>
          <cell r="FC170">
            <v>771788.66701909038</v>
          </cell>
          <cell r="FD170">
            <v>739548.34792616079</v>
          </cell>
          <cell r="FE170">
            <v>922379.35197914112</v>
          </cell>
          <cell r="FF170">
            <v>1092764.9038399241</v>
          </cell>
          <cell r="FG170">
            <v>955486.83766277554</v>
          </cell>
          <cell r="FH170">
            <v>917863.15845828666</v>
          </cell>
          <cell r="FI170">
            <v>807303.57275573141</v>
          </cell>
          <cell r="FJ170">
            <v>773739.72806473705</v>
          </cell>
          <cell r="FK170">
            <v>678475.96577136428</v>
          </cell>
          <cell r="FL170">
            <v>774904.35770626925</v>
          </cell>
          <cell r="FM170">
            <v>749958.87304543308</v>
          </cell>
          <cell r="FN170">
            <v>618434.35444802255</v>
          </cell>
          <cell r="FO170">
            <v>776875.14688522485</v>
          </cell>
          <cell r="FP170">
            <v>742422.39198106248</v>
          </cell>
          <cell r="FQ170">
            <v>928992.22255442291</v>
          </cell>
          <cell r="FR170">
            <v>1103417.3649848911</v>
          </cell>
          <cell r="FS170">
            <v>964544.04452115903</v>
          </cell>
          <cell r="FT170">
            <v>926264.5120469688</v>
          </cell>
          <cell r="FU170">
            <v>813167.13482938241</v>
          </cell>
          <cell r="FV170">
            <v>778824.66496774368</v>
          </cell>
          <cell r="FW170">
            <v>681358.29322652263</v>
          </cell>
        </row>
        <row r="171">
          <cell r="B171" t="str">
            <v>Co 183</v>
          </cell>
          <cell r="BH171">
            <v>49868.78</v>
          </cell>
          <cell r="BI171">
            <v>46355.18000000008</v>
          </cell>
          <cell r="BJ171">
            <v>28638.75</v>
          </cell>
          <cell r="BK171">
            <v>11009.96</v>
          </cell>
          <cell r="BL171">
            <v>61461.94</v>
          </cell>
          <cell r="BM171">
            <v>55895.58</v>
          </cell>
          <cell r="BN171">
            <v>80448.789999999994</v>
          </cell>
          <cell r="BO171">
            <v>58849.763568662107</v>
          </cell>
          <cell r="BP171">
            <v>34517.655717340182</v>
          </cell>
          <cell r="BQ171">
            <v>41090.905107427039</v>
          </cell>
          <cell r="BR171">
            <v>81184.92162649415</v>
          </cell>
          <cell r="BS171">
            <v>53187.674382985628</v>
          </cell>
          <cell r="BT171">
            <v>77298.848747326731</v>
          </cell>
          <cell r="BU171">
            <v>73668.425795856776</v>
          </cell>
          <cell r="BV171">
            <v>55203.220535792934</v>
          </cell>
          <cell r="BW171">
            <v>37852.945751149033</v>
          </cell>
          <cell r="BX171">
            <v>87756.116204990889</v>
          </cell>
          <cell r="BY171">
            <v>82270.014090867073</v>
          </cell>
          <cell r="BZ171">
            <v>106916.19702005328</v>
          </cell>
          <cell r="CA171">
            <v>48461.196391395701</v>
          </cell>
          <cell r="CB171">
            <v>29787.987373906886</v>
          </cell>
          <cell r="CC171">
            <v>36469.787843789207</v>
          </cell>
          <cell r="CD171">
            <v>76885.054277408111</v>
          </cell>
          <cell r="CE171">
            <v>51037.789591436216</v>
          </cell>
          <cell r="CF171">
            <v>70156.079240796622</v>
          </cell>
          <cell r="CG171">
            <v>66409.633514006506</v>
          </cell>
          <cell r="CH171">
            <v>47177.369107855484</v>
          </cell>
          <cell r="CI171">
            <v>30118.415016139625</v>
          </cell>
          <cell r="CJ171">
            <v>79460.7885355404</v>
          </cell>
          <cell r="CK171">
            <v>74061.696560829005</v>
          </cell>
          <cell r="CL171">
            <v>98808.145743667963</v>
          </cell>
          <cell r="CM171">
            <v>40095.559607506089</v>
          </cell>
          <cell r="CN171">
            <v>106615.2202393827</v>
          </cell>
          <cell r="CO171">
            <v>113414.06923328538</v>
          </cell>
          <cell r="CP171">
            <v>154165.39973987028</v>
          </cell>
          <cell r="CQ171">
            <v>130499.64013887913</v>
          </cell>
          <cell r="CR171">
            <v>156252.50304207223</v>
          </cell>
          <cell r="CS171">
            <v>152391.41259555711</v>
          </cell>
          <cell r="CT171">
            <v>138344.60187888501</v>
          </cell>
          <cell r="CU171">
            <v>121044.85761978169</v>
          </cell>
          <cell r="CV171">
            <v>171181.38201823598</v>
          </cell>
          <cell r="CW171">
            <v>165704.53880155337</v>
          </cell>
          <cell r="CX171">
            <v>190980.35847631114</v>
          </cell>
          <cell r="CY171">
            <v>130899.27753991593</v>
          </cell>
          <cell r="CZ171">
            <v>111373.70762629242</v>
          </cell>
          <cell r="DA171">
            <v>118349.36614151148</v>
          </cell>
          <cell r="DB171">
            <v>160031.08731665515</v>
          </cell>
          <cell r="DC171">
            <v>133508.66391397861</v>
          </cell>
          <cell r="DD171">
            <v>162534.12516787671</v>
          </cell>
          <cell r="DE171">
            <v>158555.13380939694</v>
          </cell>
          <cell r="DF171">
            <v>138181.19544509333</v>
          </cell>
          <cell r="DG171">
            <v>120638.59431764536</v>
          </cell>
          <cell r="DH171">
            <v>171579.82753156638</v>
          </cell>
          <cell r="DI171">
            <v>166024.37883769907</v>
          </cell>
          <cell r="DJ171">
            <v>191841.19936298882</v>
          </cell>
          <cell r="DK171">
            <v>130365.23668490222</v>
          </cell>
          <cell r="DL171">
            <v>110368.64111443405</v>
          </cell>
          <cell r="DM171">
            <v>117525.30937979365</v>
          </cell>
          <cell r="DN171">
            <v>160159.64805469225</v>
          </cell>
          <cell r="DO171">
            <v>133065.93623312272</v>
          </cell>
          <cell r="DP171">
            <v>163091.87629271101</v>
          </cell>
          <cell r="DQ171">
            <v>158991.20411027723</v>
          </cell>
          <cell r="DR171">
            <v>236550.75353864423</v>
          </cell>
          <cell r="DS171">
            <v>218763.67717723554</v>
          </cell>
          <cell r="DT171">
            <v>270519.56079828634</v>
          </cell>
          <cell r="DU171">
            <v>264884.740449754</v>
          </cell>
          <cell r="DV171">
            <v>291254.47403934301</v>
          </cell>
          <cell r="DW171">
            <v>228355.62695383222</v>
          </cell>
          <cell r="DX171">
            <v>207876.58482429862</v>
          </cell>
          <cell r="DY171">
            <v>215219.14937823708</v>
          </cell>
          <cell r="DZ171">
            <v>258828.62538990361</v>
          </cell>
          <cell r="EA171">
            <v>231151.42679268785</v>
          </cell>
          <cell r="EB171">
            <v>262203.95472471515</v>
          </cell>
          <cell r="EC171">
            <v>257977.79745633586</v>
          </cell>
          <cell r="ED171">
            <v>238177.88385815074</v>
          </cell>
          <cell r="EE171">
            <v>220144.26721087686</v>
          </cell>
          <cell r="EF171">
            <v>272725.11725121265</v>
          </cell>
          <cell r="EG171">
            <v>267010.34230560978</v>
          </cell>
          <cell r="EH171">
            <v>293945.2846790867</v>
          </cell>
          <cell r="EI171">
            <v>229595.44354290038</v>
          </cell>
          <cell r="EJ171">
            <v>208621.29875876306</v>
          </cell>
          <cell r="EK171">
            <v>216154.95889426483</v>
          </cell>
          <cell r="EL171">
            <v>260763.11342111346</v>
          </cell>
          <cell r="EM171">
            <v>232488.4645178825</v>
          </cell>
          <cell r="EN171">
            <v>264595.4223385746</v>
          </cell>
          <cell r="EO171">
            <v>260240.25595581171</v>
          </cell>
          <cell r="EP171">
            <v>239749.45159600856</v>
          </cell>
          <cell r="EQ171">
            <v>221468.00036548823</v>
          </cell>
          <cell r="ER171">
            <v>274883.73984178045</v>
          </cell>
          <cell r="ES171">
            <v>275454.61549468507</v>
          </cell>
          <cell r="ET171">
            <v>302940.34602433117</v>
          </cell>
          <cell r="EU171">
            <v>237252.74221982481</v>
          </cell>
          <cell r="EV171">
            <v>214897.27535852679</v>
          </cell>
          <cell r="EW171">
            <v>223500.70404106088</v>
          </cell>
          <cell r="EX171">
            <v>269130.99568373273</v>
          </cell>
          <cell r="EY171">
            <v>240246.59409143735</v>
          </cell>
          <cell r="EZ171">
            <v>273435.69332508196</v>
          </cell>
          <cell r="FA171">
            <v>268947.36835955328</v>
          </cell>
          <cell r="FB171">
            <v>247743.46636928112</v>
          </cell>
          <cell r="FC171">
            <v>229212.32901977201</v>
          </cell>
          <cell r="FD171">
            <v>283473.24637257546</v>
          </cell>
          <cell r="FE171">
            <v>277672.73233621777</v>
          </cell>
          <cell r="FF171">
            <v>305747.77214079193</v>
          </cell>
          <cell r="FG171">
            <v>238554.69394620328</v>
          </cell>
          <cell r="FH171">
            <v>215652.73869122402</v>
          </cell>
          <cell r="FI171">
            <v>224483.93488674273</v>
          </cell>
          <cell r="FJ171">
            <v>271160.55631585332</v>
          </cell>
          <cell r="FK171">
            <v>241652.3436993254</v>
          </cell>
          <cell r="FL171">
            <v>275953.10781369056</v>
          </cell>
          <cell r="FM171">
            <v>271327.69478420354</v>
          </cell>
          <cell r="FN171">
            <v>249387.04788267607</v>
          </cell>
          <cell r="FO171">
            <v>230604.8878160537</v>
          </cell>
          <cell r="FP171">
            <v>285721.09816078324</v>
          </cell>
          <cell r="FQ171">
            <v>279841.01628763828</v>
          </cell>
          <cell r="FR171">
            <v>308518.64263438148</v>
          </cell>
          <cell r="FS171">
            <v>239789.67503590975</v>
          </cell>
          <cell r="FT171">
            <v>216327.1259157625</v>
          </cell>
          <cell r="FU171">
            <v>225392.59066276369</v>
          </cell>
          <cell r="FV171">
            <v>273140.3901353465</v>
          </cell>
          <cell r="FW171">
            <v>242995.11515079142</v>
          </cell>
        </row>
        <row r="172">
          <cell r="B172" t="str">
            <v>Co 201</v>
          </cell>
          <cell r="BH172">
            <v>127885.06299999998</v>
          </cell>
          <cell r="BI172">
            <v>101566.87689999999</v>
          </cell>
          <cell r="BJ172">
            <v>168104.66159999999</v>
          </cell>
          <cell r="BK172">
            <v>131063.81570000001</v>
          </cell>
          <cell r="BL172">
            <v>151826.4939</v>
          </cell>
          <cell r="BM172">
            <v>166724.86319999993</v>
          </cell>
          <cell r="BN172">
            <v>171240.36419999998</v>
          </cell>
          <cell r="BO172">
            <v>99309.430605270172</v>
          </cell>
          <cell r="BP172">
            <v>114970.80615084684</v>
          </cell>
          <cell r="BQ172">
            <v>155262.60044383412</v>
          </cell>
          <cell r="BR172">
            <v>98633.972620291664</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row>
        <row r="173">
          <cell r="B173" t="str">
            <v>Co 202</v>
          </cell>
          <cell r="BH173">
            <v>12366.21</v>
          </cell>
          <cell r="BI173">
            <v>5583.26</v>
          </cell>
          <cell r="BJ173">
            <v>8202.08</v>
          </cell>
          <cell r="BK173">
            <v>30196.09</v>
          </cell>
          <cell r="BL173">
            <v>32949.449999999997</v>
          </cell>
          <cell r="BM173">
            <v>45496.639999999999</v>
          </cell>
          <cell r="BN173">
            <v>68205.23</v>
          </cell>
          <cell r="BO173">
            <v>6348.9437810593263</v>
          </cell>
          <cell r="BP173">
            <v>1900.4490803708013</v>
          </cell>
          <cell r="BQ173">
            <v>8587.1266968159453</v>
          </cell>
          <cell r="BR173">
            <v>7685.5417067159578</v>
          </cell>
          <cell r="BS173">
            <v>2690.9041079601557</v>
          </cell>
          <cell r="BT173">
            <v>10879.451581831094</v>
          </cell>
          <cell r="BU173">
            <v>4056.8092705782346</v>
          </cell>
          <cell r="BV173">
            <v>7937.1682113085008</v>
          </cell>
          <cell r="BW173">
            <v>29865.369589722599</v>
          </cell>
          <cell r="BX173">
            <v>33069.024317742536</v>
          </cell>
          <cell r="BY173">
            <v>44758.173412604665</v>
          </cell>
          <cell r="BZ173">
            <v>67698.166784642846</v>
          </cell>
          <cell r="CA173">
            <v>5968.409693701662</v>
          </cell>
          <cell r="CB173">
            <v>1568.7483249452725</v>
          </cell>
          <cell r="CC173">
            <v>8340.5058642615077</v>
          </cell>
          <cell r="CD173">
            <v>7477.5878087456804</v>
          </cell>
          <cell r="CE173">
            <v>2409.018579576652</v>
          </cell>
          <cell r="CF173">
            <v>11994.111447869313</v>
          </cell>
          <cell r="CG173">
            <v>5130.4058201370226</v>
          </cell>
          <cell r="CH173">
            <v>7532.9538888441166</v>
          </cell>
          <cell r="CI173">
            <v>29393.442817506129</v>
          </cell>
          <cell r="CJ173">
            <v>32656.950518050282</v>
          </cell>
          <cell r="CK173">
            <v>43865.591456372131</v>
          </cell>
          <cell r="CL173">
            <v>67044.617892860057</v>
          </cell>
          <cell r="CM173">
            <v>5441.5492513409154</v>
          </cell>
          <cell r="CN173">
            <v>1083.6070325812689</v>
          </cell>
          <cell r="CO173">
            <v>7942.3105272583325</v>
          </cell>
          <cell r="CP173">
            <v>7120.3560214099271</v>
          </cell>
          <cell r="CQ173">
            <v>1974.1719950586521</v>
          </cell>
          <cell r="CR173">
            <v>12192.764037050241</v>
          </cell>
          <cell r="CS173">
            <v>5178.0209801880883</v>
          </cell>
          <cell r="CT173">
            <v>7541.199358251095</v>
          </cell>
          <cell r="CU173">
            <v>29815.415232866999</v>
          </cell>
          <cell r="CV173">
            <v>33165.077421460657</v>
          </cell>
          <cell r="CW173">
            <v>44432.596647839586</v>
          </cell>
          <cell r="CX173">
            <v>68157.602349889887</v>
          </cell>
          <cell r="CY173">
            <v>5361.8211590171632</v>
          </cell>
          <cell r="CZ173">
            <v>930.55001477137557</v>
          </cell>
          <cell r="DA173">
            <v>7956.9735974003324</v>
          </cell>
          <cell r="DB173">
            <v>7132.4630518689482</v>
          </cell>
          <cell r="DC173">
            <v>1734.8719421707247</v>
          </cell>
          <cell r="DD173">
            <v>12350.82139195705</v>
          </cell>
          <cell r="DE173">
            <v>5181.3497871868603</v>
          </cell>
          <cell r="DF173">
            <v>7545.2915440006327</v>
          </cell>
          <cell r="DG173">
            <v>30241.289504511256</v>
          </cell>
          <cell r="DH173">
            <v>33679.199254845327</v>
          </cell>
          <cell r="DI173">
            <v>45002.071516736112</v>
          </cell>
          <cell r="DJ173">
            <v>69286.194222053135</v>
          </cell>
          <cell r="DK173">
            <v>5275.2336516354917</v>
          </cell>
          <cell r="DL173">
            <v>770.11866974724398</v>
          </cell>
          <cell r="DM173">
            <v>7967.995826049033</v>
          </cell>
          <cell r="DN173">
            <v>7141.3014566354395</v>
          </cell>
          <cell r="DO173">
            <v>1576.8635919413391</v>
          </cell>
          <cell r="DP173">
            <v>12509.648944662356</v>
          </cell>
          <cell r="DQ173">
            <v>5181.9234269311928</v>
          </cell>
          <cell r="DR173">
            <v>7545.4976981923683</v>
          </cell>
          <cell r="DS173">
            <v>30670.750750147512</v>
          </cell>
          <cell r="DT173">
            <v>34199.312378584771</v>
          </cell>
          <cell r="DU173">
            <v>45573.539687492208</v>
          </cell>
          <cell r="DV173">
            <v>70430.501638598042</v>
          </cell>
          <cell r="DW173">
            <v>5181.4873260412824</v>
          </cell>
          <cell r="DX173">
            <v>601.49213003788464</v>
          </cell>
          <cell r="DY173">
            <v>7975.181196110243</v>
          </cell>
          <cell r="DZ173">
            <v>7146.6852469607729</v>
          </cell>
          <cell r="EA173">
            <v>1410.2955397552796</v>
          </cell>
          <cell r="EB173">
            <v>12669.189547348231</v>
          </cell>
          <cell r="EC173">
            <v>5179.5952503482786</v>
          </cell>
          <cell r="ED173">
            <v>7541.3663569843811</v>
          </cell>
          <cell r="EE173">
            <v>31103.723459762066</v>
          </cell>
          <cell r="EF173">
            <v>34725.404488778855</v>
          </cell>
          <cell r="EG173">
            <v>46146.762498455391</v>
          </cell>
          <cell r="EH173">
            <v>71590.632607215302</v>
          </cell>
          <cell r="EI173">
            <v>5080.2679126195471</v>
          </cell>
          <cell r="EJ173">
            <v>424.3497142193919</v>
          </cell>
          <cell r="EK173">
            <v>7978.330879124378</v>
          </cell>
          <cell r="EL173">
            <v>7148.436553255231</v>
          </cell>
          <cell r="EM173">
            <v>1234.8316538923355</v>
          </cell>
          <cell r="EN173">
            <v>12829.378806856872</v>
          </cell>
          <cell r="EO173">
            <v>5174.2222695653327</v>
          </cell>
          <cell r="EP173">
            <v>7532.6797842351552</v>
          </cell>
          <cell r="EQ173">
            <v>31540.118024874209</v>
          </cell>
          <cell r="ER173">
            <v>35257.456085401835</v>
          </cell>
          <cell r="ES173">
            <v>46721.476298731643</v>
          </cell>
          <cell r="ET173">
            <v>72766.687952131848</v>
          </cell>
          <cell r="EU173">
            <v>4971.2588207718327</v>
          </cell>
          <cell r="EV173">
            <v>238.80897571347668</v>
          </cell>
          <cell r="EW173">
            <v>7977.2240097126632</v>
          </cell>
          <cell r="EX173">
            <v>7146.365970041199</v>
          </cell>
          <cell r="EY173">
            <v>1050.5656298358081</v>
          </cell>
          <cell r="EZ173">
            <v>12990.151318318864</v>
          </cell>
          <cell r="FA173">
            <v>5165.648187378858</v>
          </cell>
          <cell r="FB173">
            <v>7519.4145183041364</v>
          </cell>
          <cell r="FC173">
            <v>31979.844192736578</v>
          </cell>
          <cell r="FD173">
            <v>35795.452952729276</v>
          </cell>
          <cell r="FE173">
            <v>47297.621324201602</v>
          </cell>
          <cell r="FF173">
            <v>73958.769851132092</v>
          </cell>
          <cell r="FG173">
            <v>4854.1237703955921</v>
          </cell>
          <cell r="FH173">
            <v>43.636822914450022</v>
          </cell>
          <cell r="FI173">
            <v>7972.0716810914364</v>
          </cell>
          <cell r="FJ173">
            <v>7140.2667587826691</v>
          </cell>
          <cell r="FK173">
            <v>856.23374572701869</v>
          </cell>
          <cell r="FL173">
            <v>13151.640099814465</v>
          </cell>
          <cell r="FM173">
            <v>5153.7133985768196</v>
          </cell>
          <cell r="FN173">
            <v>7500.9153875579577</v>
          </cell>
          <cell r="FO173">
            <v>32423.007657962422</v>
          </cell>
          <cell r="FP173">
            <v>36339.368527786544</v>
          </cell>
          <cell r="FQ173">
            <v>47874.488546113906</v>
          </cell>
          <cell r="FR173">
            <v>75167.163885060829</v>
          </cell>
          <cell r="FS173">
            <v>4728.9311569014171</v>
          </cell>
          <cell r="FT173">
            <v>-161.07992071790432</v>
          </cell>
          <cell r="FU173">
            <v>7961.7831600067257</v>
          </cell>
          <cell r="FV173">
            <v>7130.3552840492794</v>
          </cell>
          <cell r="FW173">
            <v>651.92883045176859</v>
          </cell>
        </row>
        <row r="174">
          <cell r="B174" t="str">
            <v>Co 187</v>
          </cell>
          <cell r="BH174">
            <v>50259.46</v>
          </cell>
          <cell r="BI174">
            <v>55219.26</v>
          </cell>
          <cell r="BJ174">
            <v>44445.98</v>
          </cell>
          <cell r="BK174">
            <v>59318.29</v>
          </cell>
          <cell r="BL174">
            <v>81192.289999999994</v>
          </cell>
          <cell r="BM174">
            <v>57850.97</v>
          </cell>
          <cell r="BN174">
            <v>69309.179999999993</v>
          </cell>
          <cell r="BO174">
            <v>73163.994670448301</v>
          </cell>
          <cell r="BP174">
            <v>64738.135468375083</v>
          </cell>
          <cell r="BQ174">
            <v>41166.879248187382</v>
          </cell>
          <cell r="BR174">
            <v>66838.523232696665</v>
          </cell>
          <cell r="BS174">
            <v>56111.762938921602</v>
          </cell>
          <cell r="BT174">
            <v>46414.422264322347</v>
          </cell>
          <cell r="BU174">
            <v>53445.966521473718</v>
          </cell>
          <cell r="BV174">
            <v>42378.80518898186</v>
          </cell>
          <cell r="BW174">
            <v>57696.111884656319</v>
          </cell>
          <cell r="BX174">
            <v>79869.846313424161</v>
          </cell>
          <cell r="BY174">
            <v>55647.488927854356</v>
          </cell>
          <cell r="BZ174">
            <v>67445.493636640851</v>
          </cell>
          <cell r="CA174">
            <v>73537.505276179087</v>
          </cell>
          <cell r="CB174">
            <v>65177.764602374649</v>
          </cell>
          <cell r="CC174">
            <v>41060.434830794038</v>
          </cell>
          <cell r="CD174">
            <v>67475.254030237702</v>
          </cell>
          <cell r="CE174">
            <v>57335.896646160225</v>
          </cell>
          <cell r="CF174">
            <v>45816.806168737879</v>
          </cell>
          <cell r="CG174">
            <v>50816.535446822498</v>
          </cell>
          <cell r="CH174">
            <v>54025.310243682601</v>
          </cell>
          <cell r="CI174">
            <v>69801.953334961581</v>
          </cell>
          <cell r="CJ174">
            <v>92285.861517867423</v>
          </cell>
          <cell r="CK174">
            <v>69657.000004800197</v>
          </cell>
          <cell r="CL174">
            <v>81805.696922619871</v>
          </cell>
          <cell r="CM174">
            <v>88091.006179692355</v>
          </cell>
          <cell r="CN174">
            <v>79747.69331336116</v>
          </cell>
          <cell r="CO174">
            <v>55069.079957076639</v>
          </cell>
          <cell r="CP174">
            <v>82251.471111708757</v>
          </cell>
          <cell r="CQ174">
            <v>72709.371269161682</v>
          </cell>
          <cell r="CR174">
            <v>63238.671870571867</v>
          </cell>
          <cell r="CS174">
            <v>68335.276034304203</v>
          </cell>
          <cell r="CT174">
            <v>56547.970293947306</v>
          </cell>
          <cell r="CU174">
            <v>72797.880687791549</v>
          </cell>
          <cell r="CV174">
            <v>95837.913159394651</v>
          </cell>
          <cell r="CW174">
            <v>69970.032845125985</v>
          </cell>
          <cell r="CX174">
            <v>82482.462453816348</v>
          </cell>
          <cell r="CY174">
            <v>88934.902088048388</v>
          </cell>
          <cell r="CZ174">
            <v>80430.421260208735</v>
          </cell>
          <cell r="DA174">
            <v>55065.559095984834</v>
          </cell>
          <cell r="DB174">
            <v>83054.989565567026</v>
          </cell>
          <cell r="DC174">
            <v>72787.994463832511</v>
          </cell>
          <cell r="DD174">
            <v>63550.798134576515</v>
          </cell>
          <cell r="DE174">
            <v>68746.121003891545</v>
          </cell>
          <cell r="DF174">
            <v>56615.515732550251</v>
          </cell>
          <cell r="DG174">
            <v>73352.889629211379</v>
          </cell>
          <cell r="DH174">
            <v>96963.356056028846</v>
          </cell>
          <cell r="DI174">
            <v>70258.577305757964</v>
          </cell>
          <cell r="DJ174">
            <v>83145.384609571585</v>
          </cell>
          <cell r="DK174">
            <v>89771.10549893268</v>
          </cell>
          <cell r="DL174">
            <v>87028.746669625136</v>
          </cell>
          <cell r="DM174">
            <v>60958.124413068756</v>
          </cell>
          <cell r="DN174">
            <v>89778.673633134706</v>
          </cell>
          <cell r="DO174">
            <v>79325.878487067574</v>
          </cell>
          <cell r="DP174">
            <v>69768.312254262448</v>
          </cell>
          <cell r="DQ174">
            <v>75064.24306836813</v>
          </cell>
          <cell r="DR174">
            <v>62580.247938836445</v>
          </cell>
          <cell r="DS174">
            <v>79819.689953047302</v>
          </cell>
          <cell r="DT174">
            <v>104015.29636837443</v>
          </cell>
          <cell r="DU174">
            <v>76447.018962586269</v>
          </cell>
          <cell r="DV174">
            <v>89719.643394108425</v>
          </cell>
          <cell r="DW174">
            <v>96524.966775662382</v>
          </cell>
          <cell r="DX174">
            <v>87807.456685930854</v>
          </cell>
          <cell r="DY174">
            <v>61011.009973731489</v>
          </cell>
          <cell r="DZ174">
            <v>90687.415831480917</v>
          </cell>
          <cell r="EA174">
            <v>80045.687747111137</v>
          </cell>
          <cell r="EB174">
            <v>70155.788846299576</v>
          </cell>
          <cell r="EC174">
            <v>75554.215252741444</v>
          </cell>
          <cell r="ED174">
            <v>62706.447857749226</v>
          </cell>
          <cell r="EE174">
            <v>80463.040084481865</v>
          </cell>
          <cell r="EF174">
            <v>105258.86097306767</v>
          </cell>
          <cell r="EG174">
            <v>76800.160243975988</v>
          </cell>
          <cell r="EH174">
            <v>90469.689071563102</v>
          </cell>
          <cell r="EI174">
            <v>97460.825921254989</v>
          </cell>
          <cell r="EJ174">
            <v>88575.176734638109</v>
          </cell>
          <cell r="EK174">
            <v>61032.304362979587</v>
          </cell>
          <cell r="EL174">
            <v>91590.047621943406</v>
          </cell>
          <cell r="EM174">
            <v>80756.190626085139</v>
          </cell>
          <cell r="EN174">
            <v>70522.06537144036</v>
          </cell>
          <cell r="EO174">
            <v>76024.953018728076</v>
          </cell>
          <cell r="EP174">
            <v>65302.704457956715</v>
          </cell>
          <cell r="EQ174">
            <v>83591.940749206362</v>
          </cell>
          <cell r="ER174">
            <v>109003.46023626604</v>
          </cell>
          <cell r="ES174">
            <v>79625.9139531002</v>
          </cell>
          <cell r="ET174">
            <v>93704.68195426678</v>
          </cell>
          <cell r="EU174">
            <v>99450.401816155296</v>
          </cell>
          <cell r="EV174">
            <v>90393.431182473607</v>
          </cell>
          <cell r="EW174">
            <v>62082.840780388127</v>
          </cell>
          <cell r="EX174">
            <v>93548.224074766375</v>
          </cell>
          <cell r="EY174">
            <v>82519.463143910179</v>
          </cell>
          <cell r="EZ174">
            <v>73365.602542145891</v>
          </cell>
          <cell r="FA174">
            <v>78974.934146488056</v>
          </cell>
          <cell r="FB174">
            <v>65442.195247325493</v>
          </cell>
          <cell r="FC174">
            <v>84280.245816749506</v>
          </cell>
          <cell r="FD174">
            <v>110323.39286408084</v>
          </cell>
          <cell r="FE174">
            <v>79998.377882882589</v>
          </cell>
          <cell r="FF174">
            <v>94498.20128663168</v>
          </cell>
          <cell r="FG174">
            <v>100400.28484025518</v>
          </cell>
          <cell r="FH174">
            <v>91168.783623486423</v>
          </cell>
          <cell r="FI174">
            <v>62068.569247231324</v>
          </cell>
          <cell r="FJ174">
            <v>94468.604322548024</v>
          </cell>
          <cell r="FK174">
            <v>83241.207200321573</v>
          </cell>
          <cell r="FL174">
            <v>73760.246517548352</v>
          </cell>
          <cell r="FM174">
            <v>79478.022439004941</v>
          </cell>
          <cell r="FN174">
            <v>65550.686351041673</v>
          </cell>
          <cell r="FO174">
            <v>84953.840169922478</v>
          </cell>
          <cell r="FP174">
            <v>111644.92719791536</v>
          </cell>
          <cell r="FQ174">
            <v>80342.659639096921</v>
          </cell>
          <cell r="FR174">
            <v>95276.585120246993</v>
          </cell>
          <cell r="FS174">
            <v>101340.10947896118</v>
          </cell>
          <cell r="FT174">
            <v>91930.739898169268</v>
          </cell>
          <cell r="FU174">
            <v>62018.898588928772</v>
          </cell>
          <cell r="FV174">
            <v>95381.416950149593</v>
          </cell>
          <cell r="FW174">
            <v>83951.702137617001</v>
          </cell>
        </row>
        <row r="175">
          <cell r="B175" t="str">
            <v>Co 188</v>
          </cell>
          <cell r="BH175">
            <v>40946.14</v>
          </cell>
          <cell r="BI175">
            <v>32341.01</v>
          </cell>
          <cell r="BJ175">
            <v>14015.02</v>
          </cell>
          <cell r="BK175">
            <v>59291.92</v>
          </cell>
          <cell r="BL175">
            <v>40305.730000000003</v>
          </cell>
          <cell r="BM175">
            <v>12247.8</v>
          </cell>
          <cell r="BN175">
            <v>107784.64</v>
          </cell>
          <cell r="BO175">
            <v>49457.657918958357</v>
          </cell>
          <cell r="BP175">
            <v>28425.962541479137</v>
          </cell>
          <cell r="BQ175">
            <v>36279.824328935945</v>
          </cell>
          <cell r="BR175">
            <v>36531.097687800357</v>
          </cell>
          <cell r="BS175">
            <v>32467.459995001627</v>
          </cell>
          <cell r="BT175">
            <v>39875.895155310216</v>
          </cell>
          <cell r="BU175">
            <v>31410.338543748658</v>
          </cell>
          <cell r="BV175">
            <v>12525.386034302632</v>
          </cell>
          <cell r="BW175">
            <v>58541.654942450921</v>
          </cell>
          <cell r="BX175">
            <v>39213.427700967921</v>
          </cell>
          <cell r="BY175">
            <v>10583.600122415402</v>
          </cell>
          <cell r="BZ175">
            <v>106823.39897358985</v>
          </cell>
          <cell r="CA175">
            <v>48180.826177704846</v>
          </cell>
          <cell r="CB175">
            <v>27077.195007507864</v>
          </cell>
          <cell r="CC175">
            <v>35204.432579495435</v>
          </cell>
          <cell r="CD175">
            <v>35373.849532483393</v>
          </cell>
          <cell r="CE175">
            <v>31888.787537488475</v>
          </cell>
          <cell r="CF175">
            <v>39479.517405864455</v>
          </cell>
          <cell r="CG175">
            <v>31158.868602824754</v>
          </cell>
          <cell r="CH175">
            <v>28010.134330374669</v>
          </cell>
          <cell r="CI175">
            <v>74789.392908532842</v>
          </cell>
          <cell r="CJ175">
            <v>55110.006626557035</v>
          </cell>
          <cell r="CK175">
            <v>25892.292495864094</v>
          </cell>
          <cell r="CL175">
            <v>122857.28541927313</v>
          </cell>
          <cell r="CM175">
            <v>63859.029838517847</v>
          </cell>
          <cell r="CN175">
            <v>42624.836289236919</v>
          </cell>
          <cell r="CO175">
            <v>51035.055261143963</v>
          </cell>
          <cell r="CP175">
            <v>51121.924217606662</v>
          </cell>
          <cell r="CQ175">
            <v>48223.537157042039</v>
          </cell>
          <cell r="CR175">
            <v>53687.729102098325</v>
          </cell>
          <cell r="CS175">
            <v>45250.455125124397</v>
          </cell>
          <cell r="CT175">
            <v>27707.773395667013</v>
          </cell>
          <cell r="CU175">
            <v>75684.28031115263</v>
          </cell>
          <cell r="CV175">
            <v>55490.789001456433</v>
          </cell>
          <cell r="CW175">
            <v>25487.148034609403</v>
          </cell>
          <cell r="CX175">
            <v>124640.4543632844</v>
          </cell>
          <cell r="CY175">
            <v>64312.202102115305</v>
          </cell>
          <cell r="CZ175">
            <v>42609.067432984331</v>
          </cell>
          <cell r="DA175">
            <v>51284.689445805678</v>
          </cell>
          <cell r="DB175">
            <v>51344.804562586636</v>
          </cell>
          <cell r="DC175">
            <v>47776.826763867764</v>
          </cell>
          <cell r="DD175">
            <v>54001.261448187099</v>
          </cell>
          <cell r="DE175">
            <v>45446.752915739227</v>
          </cell>
          <cell r="DF175">
            <v>27374.765247494041</v>
          </cell>
          <cell r="DG175">
            <v>76580.569593990571</v>
          </cell>
          <cell r="DH175">
            <v>55859.296702884778</v>
          </cell>
          <cell r="DI175">
            <v>25047.492840476378</v>
          </cell>
          <cell r="DJ175">
            <v>126440.57960916794</v>
          </cell>
          <cell r="DK175">
            <v>64753.456377248949</v>
          </cell>
          <cell r="DL175">
            <v>55561.304980254296</v>
          </cell>
          <cell r="DM175">
            <v>64511.02865351559</v>
          </cell>
          <cell r="DN175">
            <v>64542.562517766652</v>
          </cell>
          <cell r="DO175">
            <v>60900.472248659207</v>
          </cell>
          <cell r="DP175">
            <v>67291.398760242941</v>
          </cell>
          <cell r="DQ175">
            <v>58618.619727984944</v>
          </cell>
          <cell r="DR175">
            <v>40001.638201892332</v>
          </cell>
          <cell r="DS175">
            <v>90469.39824386804</v>
          </cell>
          <cell r="DT175">
            <v>69205.832851855725</v>
          </cell>
          <cell r="DU175">
            <v>37563.675658624488</v>
          </cell>
          <cell r="DV175">
            <v>141248.8009438279</v>
          </cell>
          <cell r="DW175">
            <v>78172.463932834813</v>
          </cell>
          <cell r="DX175">
            <v>55757.799413558401</v>
          </cell>
          <cell r="DY175">
            <v>64989.142843389345</v>
          </cell>
          <cell r="DZ175">
            <v>64991.588307550192</v>
          </cell>
          <cell r="EA175">
            <v>61272.835360270838</v>
          </cell>
          <cell r="EB175">
            <v>67833.701564819828</v>
          </cell>
          <cell r="EC175">
            <v>59041.626254040762</v>
          </cell>
          <cell r="ED175">
            <v>39863.471079040261</v>
          </cell>
          <cell r="EE175">
            <v>91626.784128974366</v>
          </cell>
          <cell r="EF175">
            <v>69806.227003132735</v>
          </cell>
          <cell r="EG175">
            <v>37310.699065452747</v>
          </cell>
          <cell r="EH175">
            <v>143341.60987912028</v>
          </cell>
          <cell r="EI175">
            <v>78845.658089530159</v>
          </cell>
          <cell r="EJ175">
            <v>55933.298597099303</v>
          </cell>
          <cell r="EK175">
            <v>65455.982751129282</v>
          </cell>
          <cell r="EL175">
            <v>65426.887683936715</v>
          </cell>
          <cell r="EM175">
            <v>61630.753798243022</v>
          </cell>
          <cell r="EN175">
            <v>68363.926056088821</v>
          </cell>
          <cell r="EO175">
            <v>59452.260106131085</v>
          </cell>
          <cell r="EP175">
            <v>42505.326836760942</v>
          </cell>
          <cell r="EQ175">
            <v>95598.878250851601</v>
          </cell>
          <cell r="ER175">
            <v>73206.228243826627</v>
          </cell>
          <cell r="ES175">
            <v>39842.22972760351</v>
          </cell>
          <cell r="ET175">
            <v>148267.09290968132</v>
          </cell>
          <cell r="EU175">
            <v>82318.928314027246</v>
          </cell>
          <cell r="EV175">
            <v>58898.365856289165</v>
          </cell>
          <cell r="EW175">
            <v>68720.875881667482</v>
          </cell>
          <cell r="EX175">
            <v>68659.197306910311</v>
          </cell>
          <cell r="EY175">
            <v>64783.566989629719</v>
          </cell>
          <cell r="EZ175">
            <v>73881.5403835162</v>
          </cell>
          <cell r="FA175">
            <v>64849.144040429412</v>
          </cell>
          <cell r="FB175">
            <v>42391.003732502286</v>
          </cell>
          <cell r="FC175">
            <v>96850.006239729119</v>
          </cell>
          <cell r="FD175">
            <v>73869.57157643768</v>
          </cell>
          <cell r="FE175">
            <v>39604.643013790395</v>
          </cell>
          <cell r="FF175">
            <v>150486.58321938221</v>
          </cell>
          <cell r="FG175">
            <v>83054.386440069939</v>
          </cell>
          <cell r="FH175">
            <v>59113.508929802862</v>
          </cell>
          <cell r="FI175">
            <v>69245.073079300244</v>
          </cell>
          <cell r="FJ175">
            <v>69149.159647427878</v>
          </cell>
          <cell r="FK175">
            <v>65192.320219094196</v>
          </cell>
          <cell r="FL175">
            <v>74535.143002092955</v>
          </cell>
          <cell r="FM175">
            <v>65381.526723129573</v>
          </cell>
          <cell r="FN175">
            <v>42246.549120628493</v>
          </cell>
          <cell r="FO175">
            <v>98107.466169222942</v>
          </cell>
          <cell r="FP175">
            <v>74523.686685556459</v>
          </cell>
          <cell r="FQ175">
            <v>39332.341669390255</v>
          </cell>
          <cell r="FR175">
            <v>152729.18589735392</v>
          </cell>
          <cell r="FS175">
            <v>83779.978030136452</v>
          </cell>
          <cell r="FT175">
            <v>59306.77185154974</v>
          </cell>
          <cell r="FU175">
            <v>69756.617415980596</v>
          </cell>
          <cell r="FV175">
            <v>69625.185516687518</v>
          </cell>
          <cell r="FW175">
            <v>65585.452700146736</v>
          </cell>
        </row>
        <row r="176">
          <cell r="B176" t="str">
            <v>Co 250</v>
          </cell>
          <cell r="BH176">
            <v>73248.05</v>
          </cell>
          <cell r="BI176">
            <v>67614.759999999995</v>
          </cell>
          <cell r="BJ176">
            <v>66501.45</v>
          </cell>
          <cell r="BK176">
            <v>39878.01</v>
          </cell>
          <cell r="BL176">
            <v>79446.73</v>
          </cell>
          <cell r="BM176">
            <v>73343.58</v>
          </cell>
          <cell r="BN176">
            <v>56504.04</v>
          </cell>
          <cell r="BO176">
            <v>65108.515706870618</v>
          </cell>
          <cell r="BP176">
            <v>70142.268462193853</v>
          </cell>
          <cell r="BQ176">
            <v>67325.474854628992</v>
          </cell>
          <cell r="BR176">
            <v>67953.528998192618</v>
          </cell>
          <cell r="BS176">
            <v>63458.623269753385</v>
          </cell>
          <cell r="BT176">
            <v>71172.894069479007</v>
          </cell>
          <cell r="BU176">
            <v>65367.668007143904</v>
          </cell>
          <cell r="BV176">
            <v>64477.009177629938</v>
          </cell>
          <cell r="BW176">
            <v>37098.663246599899</v>
          </cell>
          <cell r="BX176">
            <v>77631.706047472253</v>
          </cell>
          <cell r="BY176">
            <v>71389.81043860942</v>
          </cell>
          <cell r="BZ176">
            <v>54040.816369524255</v>
          </cell>
          <cell r="CA176">
            <v>64967.372662117894</v>
          </cell>
          <cell r="CB176">
            <v>70140.304909253318</v>
          </cell>
          <cell r="CC176">
            <v>67232.412351909239</v>
          </cell>
          <cell r="CD176">
            <v>67894.41719580481</v>
          </cell>
          <cell r="CE176">
            <v>63872.930528184574</v>
          </cell>
          <cell r="CF176">
            <v>45513.688625945957</v>
          </cell>
          <cell r="CG176">
            <v>42368.599474859162</v>
          </cell>
          <cell r="CH176">
            <v>39141.698379336085</v>
          </cell>
          <cell r="CI176">
            <v>11842.865053331625</v>
          </cell>
          <cell r="CJ176">
            <v>51773.18830268392</v>
          </cell>
          <cell r="CK176">
            <v>45184.661424808684</v>
          </cell>
          <cell r="CL176">
            <v>26117.937964360681</v>
          </cell>
          <cell r="CM176">
            <v>35334.161184974117</v>
          </cell>
          <cell r="CN176">
            <v>41447.535081529306</v>
          </cell>
          <cell r="CO176">
            <v>37592.159091122463</v>
          </cell>
          <cell r="CP176">
            <v>39146.016851554639</v>
          </cell>
          <cell r="CQ176">
            <v>34747.166610186818</v>
          </cell>
          <cell r="CR176">
            <v>45396.59374951775</v>
          </cell>
          <cell r="CS176">
            <v>42130.933335978829</v>
          </cell>
          <cell r="CT176">
            <v>38918.924505130301</v>
          </cell>
          <cell r="CU176">
            <v>11733.450177447303</v>
          </cell>
          <cell r="CV176">
            <v>52796.346261946135</v>
          </cell>
          <cell r="CW176">
            <v>46017.058284306739</v>
          </cell>
          <cell r="CX176">
            <v>26385.639735110803</v>
          </cell>
          <cell r="CY176">
            <v>35846.960880618746</v>
          </cell>
          <cell r="CZ176">
            <v>42111.985899397056</v>
          </cell>
          <cell r="DA176">
            <v>38147.302496408098</v>
          </cell>
          <cell r="DB176">
            <v>39745.231070979644</v>
          </cell>
          <cell r="DC176">
            <v>34599.6355098473</v>
          </cell>
          <cell r="DD176">
            <v>46173.980050470433</v>
          </cell>
          <cell r="DE176">
            <v>42783.60581847532</v>
          </cell>
          <cell r="DF176">
            <v>39588.668112392057</v>
          </cell>
          <cell r="DG176">
            <v>10659.126116542408</v>
          </cell>
          <cell r="DH176">
            <v>52887.257635728631</v>
          </cell>
          <cell r="DI176">
            <v>45911.382238087885</v>
          </cell>
          <cell r="DJ176">
            <v>75732.785361607122</v>
          </cell>
          <cell r="DK176">
            <v>85447.117453629573</v>
          </cell>
          <cell r="DL176">
            <v>91867.712099631084</v>
          </cell>
          <cell r="DM176">
            <v>87791.579404106815</v>
          </cell>
          <cell r="DN176">
            <v>89433.877138375596</v>
          </cell>
          <cell r="DO176">
            <v>84141.698011398199</v>
          </cell>
          <cell r="DP176">
            <v>96044.459227289204</v>
          </cell>
          <cell r="DQ176">
            <v>92525.331555729557</v>
          </cell>
          <cell r="DR176">
            <v>89350.496908639063</v>
          </cell>
          <cell r="DS176">
            <v>60543.585699828836</v>
          </cell>
          <cell r="DT176">
            <v>103970.58576807198</v>
          </cell>
          <cell r="DU176">
            <v>96792.329363348894</v>
          </cell>
          <cell r="DV176">
            <v>76931.849465824402</v>
          </cell>
          <cell r="DW176">
            <v>86907.854755636348</v>
          </cell>
          <cell r="DX176">
            <v>93488.023334859361</v>
          </cell>
          <cell r="DY176">
            <v>89296.733850142278</v>
          </cell>
          <cell r="DZ176">
            <v>90985.15263764144</v>
          </cell>
          <cell r="EA176">
            <v>85541.628137963184</v>
          </cell>
          <cell r="EB176">
            <v>97781.157895595315</v>
          </cell>
          <cell r="EC176">
            <v>94128.603103704605</v>
          </cell>
          <cell r="ED176">
            <v>90977.020451774748</v>
          </cell>
          <cell r="EE176">
            <v>60318.538723716396</v>
          </cell>
          <cell r="EF176">
            <v>104979.2118514199</v>
          </cell>
          <cell r="EG176">
            <v>97592.439724328637</v>
          </cell>
          <cell r="EH176">
            <v>77133.36156121135</v>
          </cell>
          <cell r="EI176">
            <v>87379.895616994414</v>
          </cell>
          <cell r="EJ176">
            <v>94123.756720782214</v>
          </cell>
          <cell r="EK176">
            <v>89814.050980391403</v>
          </cell>
          <cell r="EL176">
            <v>91549.887653729005</v>
          </cell>
          <cell r="EM176">
            <v>80850.602053923227</v>
          </cell>
          <cell r="EN176">
            <v>93195.391169685186</v>
          </cell>
          <cell r="EO176">
            <v>89404.658699356994</v>
          </cell>
          <cell r="EP176">
            <v>86279.149483376197</v>
          </cell>
          <cell r="EQ176">
            <v>55755.066845943598</v>
          </cell>
          <cell r="ER176">
            <v>101684.58711323651</v>
          </cell>
          <cell r="ES176">
            <v>94083.621696849252</v>
          </cell>
          <cell r="ET176">
            <v>73007.711781122634</v>
          </cell>
          <cell r="EU176">
            <v>83533.471649598272</v>
          </cell>
          <cell r="EV176">
            <v>90445.697068417096</v>
          </cell>
          <cell r="EW176">
            <v>86014.115460307599</v>
          </cell>
          <cell r="EX176">
            <v>87798.773740172008</v>
          </cell>
          <cell r="EY176">
            <v>81937.215300489726</v>
          </cell>
          <cell r="EZ176">
            <v>94864.589869851654</v>
          </cell>
          <cell r="FA176">
            <v>90931.188980666018</v>
          </cell>
          <cell r="FB176">
            <v>87834.954579732919</v>
          </cell>
          <cell r="FC176">
            <v>56424.673864189303</v>
          </cell>
          <cell r="FD176">
            <v>103659.93813341939</v>
          </cell>
          <cell r="FE176">
            <v>95838.295899122531</v>
          </cell>
          <cell r="FF176">
            <v>74126.971261620492</v>
          </cell>
          <cell r="FG176">
            <v>84941.95308658031</v>
          </cell>
          <cell r="FH176">
            <v>92026.036977442243</v>
          </cell>
          <cell r="FI176">
            <v>87469.022482952802</v>
          </cell>
          <cell r="FJ176">
            <v>89304.289499579158</v>
          </cell>
          <cell r="FK176">
            <v>83275.748388082138</v>
          </cell>
          <cell r="FL176">
            <v>96564.348396885121</v>
          </cell>
          <cell r="FM176">
            <v>92483.597223922494</v>
          </cell>
          <cell r="FN176">
            <v>83753.292965933942</v>
          </cell>
          <cell r="FO176">
            <v>55871.526709390571</v>
          </cell>
          <cell r="FP176">
            <v>104450.43693295386</v>
          </cell>
          <cell r="FQ176">
            <v>96401.405433456166</v>
          </cell>
          <cell r="FR176">
            <v>74035.568743931246</v>
          </cell>
          <cell r="FS176">
            <v>85148.943941636287</v>
          </cell>
          <cell r="FT176">
            <v>92410.160897103633</v>
          </cell>
          <cell r="FU176">
            <v>87724.18441411815</v>
          </cell>
          <cell r="FV176">
            <v>89610.619228589901</v>
          </cell>
          <cell r="FW176">
            <v>83410.315627182688</v>
          </cell>
        </row>
        <row r="177">
          <cell r="B177" t="str">
            <v>Co 251</v>
          </cell>
          <cell r="BH177">
            <v>189099.82</v>
          </cell>
          <cell r="BI177">
            <v>204588.79</v>
          </cell>
          <cell r="BJ177">
            <v>431772.01</v>
          </cell>
          <cell r="BK177">
            <v>433355.85</v>
          </cell>
          <cell r="BL177">
            <v>776571</v>
          </cell>
          <cell r="BM177">
            <v>526815.68000000005</v>
          </cell>
          <cell r="BN177">
            <v>218763.15</v>
          </cell>
          <cell r="BO177">
            <v>380442.56533794326</v>
          </cell>
          <cell r="BP177">
            <v>320135.29571665649</v>
          </cell>
          <cell r="BQ177">
            <v>443424.98656110012</v>
          </cell>
          <cell r="BR177">
            <v>300392.13622187305</v>
          </cell>
          <cell r="BS177">
            <v>209205.54889353423</v>
          </cell>
          <cell r="BT177">
            <v>257932.44062744349</v>
          </cell>
          <cell r="BU177">
            <v>283089.20181053615</v>
          </cell>
          <cell r="BV177">
            <v>402584.11158639903</v>
          </cell>
          <cell r="BW177">
            <v>405180.21893206192</v>
          </cell>
          <cell r="BX177">
            <v>547584.23376191384</v>
          </cell>
          <cell r="BY177">
            <v>496898.98031958315</v>
          </cell>
          <cell r="BZ177">
            <v>341897.80574003595</v>
          </cell>
          <cell r="CA177">
            <v>377224.79866597493</v>
          </cell>
          <cell r="CB177">
            <v>317236.49709899019</v>
          </cell>
          <cell r="CC177">
            <v>437758.27588533069</v>
          </cell>
          <cell r="CD177">
            <v>294335.58109519898</v>
          </cell>
          <cell r="CE177">
            <v>214476.76092501683</v>
          </cell>
          <cell r="CF177">
            <v>158784.63064145</v>
          </cell>
          <cell r="CG177">
            <v>185469.12068292295</v>
          </cell>
          <cell r="CH177">
            <v>294666.81660928635</v>
          </cell>
          <cell r="CI177">
            <v>301516.86361605459</v>
          </cell>
          <cell r="CJ177">
            <v>439882.7186486639</v>
          </cell>
          <cell r="CK177">
            <v>391450.83685409807</v>
          </cell>
          <cell r="CL177">
            <v>234344.59621036064</v>
          </cell>
          <cell r="CM177">
            <v>268533.41232306056</v>
          </cell>
          <cell r="CN177">
            <v>211869.19784155441</v>
          </cell>
          <cell r="CO177">
            <v>328912.52090423135</v>
          </cell>
          <cell r="CP177">
            <v>188299.7913242192</v>
          </cell>
          <cell r="CQ177">
            <v>107843.47714701021</v>
          </cell>
          <cell r="CR177">
            <v>158953.05583107256</v>
          </cell>
          <cell r="CS177">
            <v>186401.76291463157</v>
          </cell>
          <cell r="CT177">
            <v>297551.43424746755</v>
          </cell>
          <cell r="CU177">
            <v>307049.67941167409</v>
          </cell>
          <cell r="CV177">
            <v>447897.61555243586</v>
          </cell>
          <cell r="CW177">
            <v>403894.91442307568</v>
          </cell>
          <cell r="CX177">
            <v>243628.69210512855</v>
          </cell>
          <cell r="CY177">
            <v>281707.49403384735</v>
          </cell>
          <cell r="CZ177">
            <v>223950.3903521538</v>
          </cell>
          <cell r="DA177">
            <v>343242.05980412132</v>
          </cell>
          <cell r="DB177">
            <v>199680.87373839878</v>
          </cell>
          <cell r="DC177">
            <v>113460.3955987622</v>
          </cell>
          <cell r="DD177">
            <v>170219.42170436605</v>
          </cell>
          <cell r="DE177">
            <v>198454.77402536775</v>
          </cell>
          <cell r="DF177">
            <v>308040.83457614831</v>
          </cell>
          <cell r="DG177">
            <v>315948.48630328092</v>
          </cell>
          <cell r="DH177">
            <v>459384.02282154432</v>
          </cell>
          <cell r="DI177">
            <v>408676.1704866786</v>
          </cell>
          <cell r="DJ177">
            <v>245590.59047301288</v>
          </cell>
          <cell r="DK177">
            <v>283966.44759270363</v>
          </cell>
          <cell r="DL177">
            <v>410582.74101477419</v>
          </cell>
          <cell r="DM177">
            <v>532164.39013482875</v>
          </cell>
          <cell r="DN177">
            <v>385591.84566374315</v>
          </cell>
          <cell r="DO177">
            <v>297764.7187238952</v>
          </cell>
          <cell r="DP177">
            <v>356021.72988456918</v>
          </cell>
          <cell r="DQ177">
            <v>385066.38830248034</v>
          </cell>
          <cell r="DR177">
            <v>496562.53752024216</v>
          </cell>
          <cell r="DS177">
            <v>507318.78753168287</v>
          </cell>
          <cell r="DT177">
            <v>653320.84327363048</v>
          </cell>
          <cell r="DU177">
            <v>601255.21701462171</v>
          </cell>
          <cell r="DV177">
            <v>435305.71858422947</v>
          </cell>
          <cell r="DW177">
            <v>473975.93085181346</v>
          </cell>
          <cell r="DX177">
            <v>417572.58183185832</v>
          </cell>
          <cell r="DY177">
            <v>541487.15606658638</v>
          </cell>
          <cell r="DZ177">
            <v>391839.18804397102</v>
          </cell>
          <cell r="EA177">
            <v>302375.81869819335</v>
          </cell>
          <cell r="EB177">
            <v>362166.3122275201</v>
          </cell>
          <cell r="EC177">
            <v>392043.69717735786</v>
          </cell>
          <cell r="ED177">
            <v>505479.94072537316</v>
          </cell>
          <cell r="EE177">
            <v>514535.29299091094</v>
          </cell>
          <cell r="EF177">
            <v>663146.30686685408</v>
          </cell>
          <cell r="EG177">
            <v>609685.25326219853</v>
          </cell>
          <cell r="EH177">
            <v>440826.18093122303</v>
          </cell>
          <cell r="EI177">
            <v>479788.87210657093</v>
          </cell>
          <cell r="EJ177">
            <v>422298.25744389312</v>
          </cell>
          <cell r="EK177">
            <v>548589.64659653255</v>
          </cell>
          <cell r="EL177">
            <v>395799.84029731422</v>
          </cell>
          <cell r="EM177">
            <v>304671.97710340878</v>
          </cell>
          <cell r="EN177">
            <v>366031.42225732747</v>
          </cell>
          <cell r="EO177">
            <v>385715.8196990242</v>
          </cell>
          <cell r="EP177">
            <v>637287.18078891386</v>
          </cell>
          <cell r="EQ177">
            <v>649385.99337359658</v>
          </cell>
          <cell r="ER177">
            <v>800648.98460154247</v>
          </cell>
          <cell r="ES177">
            <v>745753.96930549154</v>
          </cell>
          <cell r="ET177">
            <v>573939.66966573277</v>
          </cell>
          <cell r="EU177">
            <v>613191.75509833219</v>
          </cell>
          <cell r="EV177">
            <v>554593.33156587603</v>
          </cell>
          <cell r="EW177">
            <v>683305.82930120593</v>
          </cell>
          <cell r="EX177">
            <v>527307.05425619439</v>
          </cell>
          <cell r="EY177">
            <v>434485.13703480386</v>
          </cell>
          <cell r="EZ177">
            <v>497450.3917781476</v>
          </cell>
          <cell r="FA177">
            <v>528845.71943318215</v>
          </cell>
          <cell r="FB177">
            <v>648963.74108985567</v>
          </cell>
          <cell r="FC177">
            <v>661799.93533069501</v>
          </cell>
          <cell r="FD177">
            <v>815758.19801622257</v>
          </cell>
          <cell r="FE177">
            <v>759389.87646770698</v>
          </cell>
          <cell r="FF177">
            <v>584573.41118704621</v>
          </cell>
          <cell r="FG177">
            <v>624111.15193776612</v>
          </cell>
          <cell r="FH177">
            <v>564384.55985166039</v>
          </cell>
          <cell r="FI177">
            <v>695563.26126968605</v>
          </cell>
          <cell r="FJ177">
            <v>536287.02567332261</v>
          </cell>
          <cell r="FK177">
            <v>441740.07007532357</v>
          </cell>
          <cell r="FL177">
            <v>506349.87469140312</v>
          </cell>
          <cell r="FM177">
            <v>538648.48630754021</v>
          </cell>
          <cell r="FN177">
            <v>660851.26203849772</v>
          </cell>
          <cell r="FO177">
            <v>671837.15258996189</v>
          </cell>
          <cell r="FP177">
            <v>816256.82328198128</v>
          </cell>
          <cell r="FQ177">
            <v>802886.02792892663</v>
          </cell>
          <cell r="FR177">
            <v>625020.89581231284</v>
          </cell>
          <cell r="FS177">
            <v>664840.54821013752</v>
          </cell>
          <cell r="FT177">
            <v>603963.88642446382</v>
          </cell>
          <cell r="FU177">
            <v>737655.59999998636</v>
          </cell>
          <cell r="FV177">
            <v>575031.08131959056</v>
          </cell>
          <cell r="FW177">
            <v>478729.17661003943</v>
          </cell>
        </row>
        <row r="178">
          <cell r="B178" t="str">
            <v>Co 252</v>
          </cell>
          <cell r="BH178">
            <v>33081.589999999997</v>
          </cell>
          <cell r="BI178">
            <v>67574.41</v>
          </cell>
          <cell r="BJ178">
            <v>69802.289999999994</v>
          </cell>
          <cell r="BK178">
            <v>169119.47</v>
          </cell>
          <cell r="BL178">
            <v>152360.1</v>
          </cell>
          <cell r="BM178">
            <v>76921.500000000058</v>
          </cell>
          <cell r="BN178">
            <v>71620.91</v>
          </cell>
          <cell r="BO178">
            <v>-16615.831378344708</v>
          </cell>
          <cell r="BP178">
            <v>66574.947529815166</v>
          </cell>
          <cell r="BQ178">
            <v>106646.29449260244</v>
          </cell>
          <cell r="BR178">
            <v>39421.557972930808</v>
          </cell>
          <cell r="BS178">
            <v>70241.08906400553</v>
          </cell>
          <cell r="BT178">
            <v>25187.882543679705</v>
          </cell>
          <cell r="BU178">
            <v>59698.047452642786</v>
          </cell>
          <cell r="BV178">
            <v>61949.888946974534</v>
          </cell>
          <cell r="BW178">
            <v>164129.66370696595</v>
          </cell>
          <cell r="BX178">
            <v>144683.61745571441</v>
          </cell>
          <cell r="BY178">
            <v>69208.283112074045</v>
          </cell>
          <cell r="BZ178">
            <v>64363.047841934749</v>
          </cell>
          <cell r="CA178">
            <v>-21011.473036012409</v>
          </cell>
          <cell r="CB178">
            <v>62454.560092960193</v>
          </cell>
          <cell r="CC178">
            <v>102506.52091089962</v>
          </cell>
          <cell r="CD178">
            <v>35251.962204610987</v>
          </cell>
          <cell r="CE178">
            <v>67667.170236732782</v>
          </cell>
          <cell r="CF178">
            <v>17676.777807038103</v>
          </cell>
          <cell r="CG178">
            <v>52207.909741470066</v>
          </cell>
          <cell r="CH178">
            <v>149591.31281057472</v>
          </cell>
          <cell r="CI178">
            <v>256604.73982517078</v>
          </cell>
          <cell r="CJ178">
            <v>234394.46657079094</v>
          </cell>
          <cell r="CK178">
            <v>168884.42739419418</v>
          </cell>
          <cell r="CL178">
            <v>164511.27902671724</v>
          </cell>
          <cell r="CM178">
            <v>78875.042600403423</v>
          </cell>
          <cell r="CN178">
            <v>162463.66168440756</v>
          </cell>
          <cell r="CO178">
            <v>202499.4384410971</v>
          </cell>
          <cell r="CP178">
            <v>135217.5256917926</v>
          </cell>
          <cell r="CQ178">
            <v>169253.13100977574</v>
          </cell>
          <cell r="CR178">
            <v>124544.15828976384</v>
          </cell>
          <cell r="CS178">
            <v>159773.19618708506</v>
          </cell>
          <cell r="CT178">
            <v>161695.68723032909</v>
          </cell>
          <cell r="CU178">
            <v>271920.91751671396</v>
          </cell>
          <cell r="CV178">
            <v>248317.75044837131</v>
          </cell>
          <cell r="CW178">
            <v>171585.68233445787</v>
          </cell>
          <cell r="CX178">
            <v>167287.23421492908</v>
          </cell>
          <cell r="CY178">
            <v>79770.810172759288</v>
          </cell>
          <cell r="CZ178">
            <v>165073.47993170549</v>
          </cell>
          <cell r="DA178">
            <v>205904.52114574643</v>
          </cell>
          <cell r="DB178">
            <v>137268.20143273013</v>
          </cell>
          <cell r="DC178">
            <v>170236.67225270119</v>
          </cell>
          <cell r="DD178">
            <v>126213.38170990581</v>
          </cell>
          <cell r="DE178">
            <v>162154.73146885424</v>
          </cell>
          <cell r="DF178">
            <v>164121.46182680922</v>
          </cell>
          <cell r="DG178">
            <v>275655.32618759514</v>
          </cell>
          <cell r="DH178">
            <v>250602.44149500615</v>
          </cell>
          <cell r="DI178">
            <v>172326.58478776069</v>
          </cell>
          <cell r="DJ178">
            <v>168109.4303586068</v>
          </cell>
          <cell r="DK178">
            <v>68474.034777019988</v>
          </cell>
          <cell r="DL178">
            <v>171389.76497854595</v>
          </cell>
          <cell r="DM178">
            <v>213031.79432076489</v>
          </cell>
          <cell r="DN178">
            <v>143013.29928193413</v>
          </cell>
          <cell r="DO178">
            <v>176617.11840709462</v>
          </cell>
          <cell r="DP178">
            <v>131560.38001386897</v>
          </cell>
          <cell r="DQ178">
            <v>168228.30591820279</v>
          </cell>
          <cell r="DR178">
            <v>170240.34149382764</v>
          </cell>
          <cell r="DS178">
            <v>287149.55018589896</v>
          </cell>
          <cell r="DT178">
            <v>260589.1207314374</v>
          </cell>
          <cell r="DU178">
            <v>180738.23471107485</v>
          </cell>
          <cell r="DV178">
            <v>176608.79154302031</v>
          </cell>
          <cell r="DW178">
            <v>85012.480992274941</v>
          </cell>
          <cell r="DX178">
            <v>174167.88862503611</v>
          </cell>
          <cell r="DY178">
            <v>216637.43865621372</v>
          </cell>
          <cell r="DZ178">
            <v>145208.76615659555</v>
          </cell>
          <cell r="EA178">
            <v>179458.92940302688</v>
          </cell>
          <cell r="EB178">
            <v>133339.60149112495</v>
          </cell>
          <cell r="EC178">
            <v>170748.78888701706</v>
          </cell>
          <cell r="ED178">
            <v>172807.45917704288</v>
          </cell>
          <cell r="EE178">
            <v>291092.81307125569</v>
          </cell>
          <cell r="EF178">
            <v>262963.98706659657</v>
          </cell>
          <cell r="EG178">
            <v>181506.53980821074</v>
          </cell>
          <cell r="EH178">
            <v>177471.66943468794</v>
          </cell>
          <cell r="EI178">
            <v>83873.959521583398</v>
          </cell>
          <cell r="EJ178">
            <v>174859.07767190906</v>
          </cell>
          <cell r="EK178">
            <v>218172.18011061504</v>
          </cell>
          <cell r="EL178">
            <v>145304.76935526647</v>
          </cell>
          <cell r="EM178">
            <v>180214.3165122809</v>
          </cell>
          <cell r="EN178">
            <v>133001.04100335028</v>
          </cell>
          <cell r="EO178">
            <v>160966.61053321336</v>
          </cell>
          <cell r="EP178">
            <v>229981.75294740481</v>
          </cell>
          <cell r="EQ178">
            <v>353978.11550055747</v>
          </cell>
          <cell r="ER178">
            <v>324218.82433686184</v>
          </cell>
          <cell r="ES178">
            <v>241122.16330787924</v>
          </cell>
          <cell r="ET178">
            <v>237189.31656208297</v>
          </cell>
          <cell r="EU178">
            <v>141549.63673058868</v>
          </cell>
          <cell r="EV178">
            <v>234401.94882596185</v>
          </cell>
          <cell r="EW178">
            <v>278575.149118033</v>
          </cell>
          <cell r="EX178">
            <v>204240.05219284003</v>
          </cell>
          <cell r="EY178">
            <v>239820.94254039088</v>
          </cell>
          <cell r="EZ178">
            <v>191483.09242325905</v>
          </cell>
          <cell r="FA178">
            <v>230216.41242182127</v>
          </cell>
          <cell r="FB178">
            <v>233698.29330527561</v>
          </cell>
          <cell r="FC178">
            <v>361420.07002144284</v>
          </cell>
          <cell r="FD178">
            <v>329965.50795354933</v>
          </cell>
          <cell r="FE178">
            <v>245196.60274759948</v>
          </cell>
          <cell r="FF178">
            <v>241372.82490171841</v>
          </cell>
          <cell r="FG178">
            <v>143649.47781139496</v>
          </cell>
          <cell r="FH178">
            <v>238407.83400071191</v>
          </cell>
          <cell r="FI178">
            <v>283458.00844705995</v>
          </cell>
          <cell r="FJ178">
            <v>207625.87905239151</v>
          </cell>
          <cell r="FK178">
            <v>243890.68828943325</v>
          </cell>
          <cell r="FL178">
            <v>194396.03478622396</v>
          </cell>
          <cell r="FM178">
            <v>233912.85097688693</v>
          </cell>
          <cell r="FN178">
            <v>237470.7101189979</v>
          </cell>
          <cell r="FO178">
            <v>366681.77911519981</v>
          </cell>
          <cell r="FP178">
            <v>322131.8337785069</v>
          </cell>
          <cell r="FQ178">
            <v>290830.76080232445</v>
          </cell>
          <cell r="FR178">
            <v>287124.35878963035</v>
          </cell>
          <cell r="FS178">
            <v>187274.08975892176</v>
          </cell>
          <cell r="FT178">
            <v>283978.35447804222</v>
          </cell>
          <cell r="FU178">
            <v>329923.08318160073</v>
          </cell>
          <cell r="FV178">
            <v>252563.14331425779</v>
          </cell>
          <cell r="FW178">
            <v>289524.86207639944</v>
          </cell>
        </row>
        <row r="179">
          <cell r="B179" t="str">
            <v>Co 220</v>
          </cell>
          <cell r="BH179">
            <v>-3426.42</v>
          </cell>
          <cell r="BI179">
            <v>16657.48</v>
          </cell>
          <cell r="BJ179">
            <v>8829.07</v>
          </cell>
          <cell r="BK179">
            <v>11045.75</v>
          </cell>
          <cell r="BL179">
            <v>-836.81000000000131</v>
          </cell>
          <cell r="BM179">
            <v>11182.27</v>
          </cell>
          <cell r="BN179">
            <v>19655.59</v>
          </cell>
          <cell r="BO179">
            <v>14543.49719445574</v>
          </cell>
          <cell r="BP179">
            <v>917.69182826339238</v>
          </cell>
          <cell r="BQ179">
            <v>16251.886676505626</v>
          </cell>
          <cell r="BR179">
            <v>19419.13889047032</v>
          </cell>
          <cell r="BS179">
            <v>10912.760420999375</v>
          </cell>
          <cell r="BT179">
            <v>-2869.7261178879562</v>
          </cell>
          <cell r="BU179">
            <v>17252.273003922117</v>
          </cell>
          <cell r="BV179">
            <v>9604.4939695107551</v>
          </cell>
          <cell r="BW179">
            <v>11744.149920386868</v>
          </cell>
          <cell r="BX179">
            <v>-207.44855281065611</v>
          </cell>
          <cell r="BY179">
            <v>11881.521746033934</v>
          </cell>
          <cell r="BZ179">
            <v>20006.967811974573</v>
          </cell>
          <cell r="CA179">
            <v>13987.744707082387</v>
          </cell>
          <cell r="CB179">
            <v>490.07776675996502</v>
          </cell>
          <cell r="CC179">
            <v>15806.350594586678</v>
          </cell>
          <cell r="CD179">
            <v>19072.742919727818</v>
          </cell>
          <cell r="CE179">
            <v>10676.850869508969</v>
          </cell>
          <cell r="CF179">
            <v>-3500.5040932387128</v>
          </cell>
          <cell r="CG179">
            <v>16661.36575600415</v>
          </cell>
          <cell r="CH179">
            <v>9199.4937840888706</v>
          </cell>
          <cell r="CI179">
            <v>11259.92771078389</v>
          </cell>
          <cell r="CJ179">
            <v>-762.15817804958715</v>
          </cell>
          <cell r="CK179">
            <v>11397.691450582806</v>
          </cell>
          <cell r="CL179">
            <v>19165.658457983933</v>
          </cell>
          <cell r="CM179">
            <v>13263.747923675139</v>
          </cell>
          <cell r="CN179">
            <v>-111.53499383642702</v>
          </cell>
          <cell r="CO179">
            <v>15185.63866141504</v>
          </cell>
          <cell r="CP179">
            <v>18554.261793605707</v>
          </cell>
          <cell r="CQ179">
            <v>10271.751113970586</v>
          </cell>
          <cell r="CR179">
            <v>-3791.0820963403457</v>
          </cell>
          <cell r="CS179">
            <v>16787.391931321774</v>
          </cell>
          <cell r="CT179">
            <v>9240.4467306888491</v>
          </cell>
          <cell r="CU179">
            <v>11314.892294088258</v>
          </cell>
          <cell r="CV179">
            <v>-971.91753212077674</v>
          </cell>
          <cell r="CW179">
            <v>11455.2314954143</v>
          </cell>
          <cell r="CX179">
            <v>19256.155323888444</v>
          </cell>
          <cell r="CY179">
            <v>13271.839000989243</v>
          </cell>
          <cell r="CZ179">
            <v>-329.42196067587065</v>
          </cell>
          <cell r="DA179">
            <v>15267.834555505153</v>
          </cell>
          <cell r="DB179">
            <v>18738.930614486861</v>
          </cell>
          <cell r="DC179">
            <v>10193.303816282852</v>
          </cell>
          <cell r="DD179">
            <v>-4094.1108881204782</v>
          </cell>
          <cell r="DE179">
            <v>16910.188030285517</v>
          </cell>
          <cell r="DF179">
            <v>9278.1336585853569</v>
          </cell>
          <cell r="DG179">
            <v>11366.055190967574</v>
          </cell>
          <cell r="DH179">
            <v>-1191.7312504766378</v>
          </cell>
          <cell r="DI179">
            <v>11509.271253430819</v>
          </cell>
          <cell r="DJ179">
            <v>19339.885150062059</v>
          </cell>
          <cell r="DK179">
            <v>13272.815882297065</v>
          </cell>
          <cell r="DL179">
            <v>-557.16012604648495</v>
          </cell>
          <cell r="DM179">
            <v>15345.467573568483</v>
          </cell>
          <cell r="DN179">
            <v>18922.146523495041</v>
          </cell>
          <cell r="DO179">
            <v>10209.711959164521</v>
          </cell>
          <cell r="DP179">
            <v>-4409.5614173995018</v>
          </cell>
          <cell r="DQ179">
            <v>17029.258827292779</v>
          </cell>
          <cell r="DR179">
            <v>9312.3687314891467</v>
          </cell>
          <cell r="DS179">
            <v>11412.969544423104</v>
          </cell>
          <cell r="DT179">
            <v>-1421.4987832261213</v>
          </cell>
          <cell r="DU179">
            <v>11559.34091115211</v>
          </cell>
          <cell r="DV179">
            <v>19416.450304124501</v>
          </cell>
          <cell r="DW179">
            <v>13265.844385083234</v>
          </cell>
          <cell r="DX179">
            <v>-795.65610642160391</v>
          </cell>
          <cell r="DY179">
            <v>15418.254491716725</v>
          </cell>
          <cell r="DZ179">
            <v>19103.70895985606</v>
          </cell>
          <cell r="EA179">
            <v>10221.76958801725</v>
          </cell>
          <cell r="EB179">
            <v>-4738.1239705785956</v>
          </cell>
          <cell r="EC179">
            <v>17144.336675318929</v>
          </cell>
          <cell r="ED179">
            <v>9342.950204459903</v>
          </cell>
          <cell r="EE179">
            <v>11455.855969460208</v>
          </cell>
          <cell r="EF179">
            <v>-1661.837350195583</v>
          </cell>
          <cell r="EG179">
            <v>11605.213328375165</v>
          </cell>
          <cell r="EH179">
            <v>19485.441641729925</v>
          </cell>
          <cell r="EI179">
            <v>13251.947292384535</v>
          </cell>
          <cell r="EJ179">
            <v>-1045.3191729152823</v>
          </cell>
          <cell r="EK179">
            <v>15485.906056372147</v>
          </cell>
          <cell r="EL179">
            <v>19283.425559560386</v>
          </cell>
          <cell r="EM179">
            <v>10229.179596197722</v>
          </cell>
          <cell r="EN179">
            <v>-5080.2701817515699</v>
          </cell>
          <cell r="EO179">
            <v>17255.15326223784</v>
          </cell>
          <cell r="EP179">
            <v>9369.6740355357651</v>
          </cell>
          <cell r="EQ179">
            <v>11494.445614446613</v>
          </cell>
          <cell r="ER179">
            <v>-1913.1447663733852</v>
          </cell>
          <cell r="ES179">
            <v>11646.639060307214</v>
          </cell>
          <cell r="ET179">
            <v>19546.430314730816</v>
          </cell>
          <cell r="EU179">
            <v>13229.329692585317</v>
          </cell>
          <cell r="EV179">
            <v>-1306.5635074285237</v>
          </cell>
          <cell r="EW179">
            <v>15548.105285421632</v>
          </cell>
          <cell r="EX179">
            <v>19461.090035025129</v>
          </cell>
          <cell r="EY179">
            <v>10230.765605198048</v>
          </cell>
          <cell r="EZ179">
            <v>-5436.2788838316519</v>
          </cell>
          <cell r="FA179">
            <v>17361.420385962985</v>
          </cell>
          <cell r="FB179">
            <v>9392.3259046429721</v>
          </cell>
          <cell r="FC179">
            <v>11528.05955242864</v>
          </cell>
          <cell r="FD179">
            <v>-2175.6177572518354</v>
          </cell>
          <cell r="FE179">
            <v>11683.375579479791</v>
          </cell>
          <cell r="FF179">
            <v>19598.977100296361</v>
          </cell>
          <cell r="FG179">
            <v>13198.048073485108</v>
          </cell>
          <cell r="FH179">
            <v>-1579.3922742481373</v>
          </cell>
          <cell r="FI179">
            <v>15604.964594350382</v>
          </cell>
          <cell r="FJ179">
            <v>19636.475611497008</v>
          </cell>
          <cell r="FK179">
            <v>10226.699100764206</v>
          </cell>
          <cell r="FL179">
            <v>-5807.0648425596664</v>
          </cell>
          <cell r="FM179">
            <v>17463.040250043265</v>
          </cell>
          <cell r="FN179">
            <v>9410.8779149465081</v>
          </cell>
          <cell r="FO179">
            <v>11556.656050515536</v>
          </cell>
          <cell r="FP179">
            <v>-2450.0920653272442</v>
          </cell>
          <cell r="FQ179">
            <v>11715.345614927857</v>
          </cell>
          <cell r="FR179">
            <v>19642.812346173865</v>
          </cell>
          <cell r="FS179">
            <v>13158.091103631508</v>
          </cell>
          <cell r="FT179">
            <v>-1865.1414635671899</v>
          </cell>
          <cell r="FU179">
            <v>15655.290548273686</v>
          </cell>
          <cell r="FV179">
            <v>19809.778582558774</v>
          </cell>
          <cell r="FW179">
            <v>10217.123438133865</v>
          </cell>
        </row>
        <row r="180">
          <cell r="B180" t="str">
            <v>Co 900</v>
          </cell>
          <cell r="BH180">
            <v>-11334.19</v>
          </cell>
          <cell r="BI180">
            <v>-3402.26</v>
          </cell>
          <cell r="BJ180">
            <v>-2145.9699999999998</v>
          </cell>
          <cell r="BK180">
            <v>4228.03</v>
          </cell>
          <cell r="BL180">
            <v>3042.19</v>
          </cell>
          <cell r="BM180">
            <v>4821.2299999999996</v>
          </cell>
          <cell r="BN180">
            <v>2494.0500000000002</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row>
        <row r="181">
          <cell r="B181" t="str">
            <v>Co 254</v>
          </cell>
          <cell r="BH181">
            <v>7394.67</v>
          </cell>
          <cell r="BI181">
            <v>6455.73</v>
          </cell>
          <cell r="BJ181">
            <v>17249.16</v>
          </cell>
          <cell r="BK181">
            <v>19965</v>
          </cell>
          <cell r="BL181">
            <v>33610.92</v>
          </cell>
          <cell r="BM181">
            <v>20298.810000000001</v>
          </cell>
          <cell r="BN181">
            <v>22331.26</v>
          </cell>
          <cell r="BO181">
            <v>24957.62696318507</v>
          </cell>
          <cell r="BP181">
            <v>7467.3081573245963</v>
          </cell>
          <cell r="BQ181">
            <v>10581.479468771966</v>
          </cell>
          <cell r="BR181">
            <v>11998.063120423089</v>
          </cell>
          <cell r="BS181">
            <v>3688.9374338187936</v>
          </cell>
          <cell r="BT181">
            <v>7217.9904944833452</v>
          </cell>
          <cell r="BU181">
            <v>6257.0722677089616</v>
          </cell>
          <cell r="BV181">
            <v>16975.195654034153</v>
          </cell>
          <cell r="BW181">
            <v>19796.775496723232</v>
          </cell>
          <cell r="BX181">
            <v>33622.44569831733</v>
          </cell>
          <cell r="BY181">
            <v>19994.670209248154</v>
          </cell>
          <cell r="BZ181">
            <v>22113.531692517747</v>
          </cell>
          <cell r="CA181">
            <v>24834.52638178087</v>
          </cell>
          <cell r="CB181">
            <v>7359.2946469559975</v>
          </cell>
          <cell r="CC181">
            <v>10475.978646095709</v>
          </cell>
          <cell r="CD181">
            <v>11879.790717137486</v>
          </cell>
          <cell r="CE181">
            <v>3700.7288345949073</v>
          </cell>
          <cell r="CF181">
            <v>6835.0484521405197</v>
          </cell>
          <cell r="CG181">
            <v>5851.7313968056187</v>
          </cell>
          <cell r="CH181">
            <v>16492.536110745081</v>
          </cell>
          <cell r="CI181">
            <v>19423.275405757842</v>
          </cell>
          <cell r="CJ181">
            <v>33434.323074628621</v>
          </cell>
          <cell r="CK181">
            <v>19481.6535138172</v>
          </cell>
          <cell r="CL181">
            <v>21689.755444527957</v>
          </cell>
          <cell r="CM181">
            <v>24501.019233733383</v>
          </cell>
          <cell r="CN181">
            <v>7029.4920066467967</v>
          </cell>
          <cell r="CO181">
            <v>10149.055190607483</v>
          </cell>
          <cell r="CP181">
            <v>11539.969996582489</v>
          </cell>
          <cell r="CQ181">
            <v>3492.9583202004578</v>
          </cell>
          <cell r="CR181">
            <v>6834.7911839952576</v>
          </cell>
          <cell r="CS181">
            <v>5824.1236559970112</v>
          </cell>
          <cell r="CT181">
            <v>16651.205315731648</v>
          </cell>
          <cell r="CU181">
            <v>19678.044427831366</v>
          </cell>
          <cell r="CV181">
            <v>34032.968798182766</v>
          </cell>
          <cell r="CW181">
            <v>19689.705208934211</v>
          </cell>
          <cell r="CX181">
            <v>21972.614157982702</v>
          </cell>
          <cell r="CY181">
            <v>24864.981823881433</v>
          </cell>
          <cell r="CZ181">
            <v>7045.1289903125689</v>
          </cell>
          <cell r="DA181">
            <v>10228.079550217479</v>
          </cell>
          <cell r="DB181">
            <v>11642.394080684637</v>
          </cell>
          <cell r="DC181">
            <v>3295.1783135194546</v>
          </cell>
          <cell r="DD181">
            <v>6830.7081290795886</v>
          </cell>
          <cell r="DE181">
            <v>5791.912593218718</v>
          </cell>
          <cell r="DF181">
            <v>16808.197149007996</v>
          </cell>
          <cell r="DG181">
            <v>19934.182352066127</v>
          </cell>
          <cell r="DH181">
            <v>34641.769101785918</v>
          </cell>
          <cell r="DI181">
            <v>19896.75639319258</v>
          </cell>
          <cell r="DJ181">
            <v>22256.888539908199</v>
          </cell>
          <cell r="DK181">
            <v>25233.048343606672</v>
          </cell>
          <cell r="DL181">
            <v>7057.9376143875779</v>
          </cell>
          <cell r="DM181">
            <v>10305.572014846193</v>
          </cell>
          <cell r="DN181">
            <v>11743.631262088593</v>
          </cell>
          <cell r="DO181">
            <v>3228.2969761232252</v>
          </cell>
          <cell r="DP181">
            <v>6822.6034753390213</v>
          </cell>
          <cell r="DQ181">
            <v>5754.882902986752</v>
          </cell>
          <cell r="DR181">
            <v>16963.334972347402</v>
          </cell>
          <cell r="DS181">
            <v>20191.602972085442</v>
          </cell>
          <cell r="DT181">
            <v>35260.874508375615</v>
          </cell>
          <cell r="DU181">
            <v>20102.624093197355</v>
          </cell>
          <cell r="DV181">
            <v>22542.472583621231</v>
          </cell>
          <cell r="DW181">
            <v>25605.198512446052</v>
          </cell>
          <cell r="DX181">
            <v>7067.7559362639786</v>
          </cell>
          <cell r="DY181">
            <v>10381.400068073575</v>
          </cell>
          <cell r="DZ181">
            <v>11843.536870980928</v>
          </cell>
          <cell r="EA181">
            <v>3156.6859829890018</v>
          </cell>
          <cell r="EB181">
            <v>6810.2770498561767</v>
          </cell>
          <cell r="EC181">
            <v>5712.8022152478788</v>
          </cell>
          <cell r="ED181">
            <v>17116.422715533368</v>
          </cell>
          <cell r="EE181">
            <v>20450.217467900642</v>
          </cell>
          <cell r="EF181">
            <v>35890.429553875816</v>
          </cell>
          <cell r="EG181">
            <v>20307.129726914933</v>
          </cell>
          <cell r="EH181">
            <v>22829.25999219458</v>
          </cell>
          <cell r="EI181">
            <v>25981.402504238351</v>
          </cell>
          <cell r="EJ181">
            <v>7074.415202116963</v>
          </cell>
          <cell r="EK181">
            <v>10455.432836208682</v>
          </cell>
          <cell r="EL181">
            <v>11941.983275873779</v>
          </cell>
          <cell r="EM181">
            <v>3080.1438779455584</v>
          </cell>
          <cell r="EN181">
            <v>6793.5151234732657</v>
          </cell>
          <cell r="EO181">
            <v>5665.4436613577382</v>
          </cell>
          <cell r="EP181">
            <v>17267.263386431729</v>
          </cell>
          <cell r="EQ181">
            <v>20709.919386078855</v>
          </cell>
          <cell r="ER181">
            <v>36530.784853988131</v>
          </cell>
          <cell r="ES181">
            <v>20510.277497239083</v>
          </cell>
          <cell r="ET181">
            <v>23117.342130754787</v>
          </cell>
          <cell r="EU181">
            <v>26362.082740527178</v>
          </cell>
          <cell r="EV181">
            <v>7078.1936386252801</v>
          </cell>
          <cell r="EW181">
            <v>10527.952213650715</v>
          </cell>
          <cell r="EX181">
            <v>12039.269256146636</v>
          </cell>
          <cell r="EY181">
            <v>2998.9052842388573</v>
          </cell>
          <cell r="EZ181">
            <v>6772.3054012979665</v>
          </cell>
          <cell r="FA181">
            <v>5612.7651207502859</v>
          </cell>
          <cell r="FB181">
            <v>17415.852891994957</v>
          </cell>
          <cell r="FC181">
            <v>20970.809378631311</v>
          </cell>
          <cell r="FD181">
            <v>37181.672147677746</v>
          </cell>
          <cell r="FE181">
            <v>20711.451949356637</v>
          </cell>
          <cell r="FF181">
            <v>23406.181053846518</v>
          </cell>
          <cell r="FG181">
            <v>26746.306024403195</v>
          </cell>
          <cell r="FH181">
            <v>7078.0219563179799</v>
          </cell>
          <cell r="FI181">
            <v>10597.919823950009</v>
          </cell>
          <cell r="FJ181">
            <v>12134.768983823717</v>
          </cell>
          <cell r="FK181">
            <v>2912.2678994899488</v>
          </cell>
          <cell r="FL181">
            <v>6746.2081766702468</v>
          </cell>
          <cell r="FM181">
            <v>5554.2976080089757</v>
          </cell>
          <cell r="FN181">
            <v>17561.751968987792</v>
          </cell>
          <cell r="FO181">
            <v>21232.568979133765</v>
          </cell>
          <cell r="FP181">
            <v>37843.651071911256</v>
          </cell>
          <cell r="FQ181">
            <v>20910.834947960924</v>
          </cell>
          <cell r="FR181">
            <v>23696.053279701555</v>
          </cell>
          <cell r="FS181">
            <v>27134.90391463929</v>
          </cell>
          <cell r="FT181">
            <v>7074.5630391841769</v>
          </cell>
          <cell r="FU181">
            <v>10666.055274080165</v>
          </cell>
          <cell r="FV181">
            <v>12227.925418659395</v>
          </cell>
          <cell r="FW181">
            <v>2820.0308263309125</v>
          </cell>
        </row>
        <row r="182">
          <cell r="B182" t="str">
            <v>Co 255</v>
          </cell>
          <cell r="BH182">
            <v>136881.89000000001</v>
          </cell>
          <cell r="BI182">
            <v>70177.580000000133</v>
          </cell>
          <cell r="BJ182">
            <v>196765.09</v>
          </cell>
          <cell r="BK182">
            <v>215643.36</v>
          </cell>
          <cell r="BL182">
            <v>323904.28000000003</v>
          </cell>
          <cell r="BM182">
            <v>245148.41</v>
          </cell>
          <cell r="BN182">
            <v>227255.89</v>
          </cell>
          <cell r="BO182">
            <v>153547.11511349364</v>
          </cell>
          <cell r="BP182">
            <v>126242.05910355499</v>
          </cell>
          <cell r="BQ182">
            <v>176565.39626822568</v>
          </cell>
          <cell r="BR182">
            <v>145983.5544807557</v>
          </cell>
          <cell r="BS182">
            <v>107267.23302841734</v>
          </cell>
          <cell r="BT182">
            <v>129527.6646946969</v>
          </cell>
          <cell r="BU182">
            <v>62440.001474163379</v>
          </cell>
          <cell r="BV182">
            <v>188600.83014979563</v>
          </cell>
          <cell r="BW182">
            <v>209486.77458653273</v>
          </cell>
          <cell r="BX182">
            <v>315540.67570173478</v>
          </cell>
          <cell r="BY182">
            <v>236850.34292603959</v>
          </cell>
          <cell r="BZ182">
            <v>220930.09529775684</v>
          </cell>
          <cell r="CA182">
            <v>145830.97607157205</v>
          </cell>
          <cell r="CB182">
            <v>245280.59139761823</v>
          </cell>
          <cell r="CC182">
            <v>295514.27989192167</v>
          </cell>
          <cell r="CD182">
            <v>264554.26503295061</v>
          </cell>
          <cell r="CE182">
            <v>229423.47153805138</v>
          </cell>
          <cell r="CF182">
            <v>242542.12224188092</v>
          </cell>
          <cell r="CG182">
            <v>175067.01748937694</v>
          </cell>
          <cell r="CH182">
            <v>307462.16311654716</v>
          </cell>
          <cell r="CI182">
            <v>334055.6220653372</v>
          </cell>
          <cell r="CJ182">
            <v>437843.58596837491</v>
          </cell>
          <cell r="CK182">
            <v>359227.72302495345</v>
          </cell>
          <cell r="CL182">
            <v>345346.2539709179</v>
          </cell>
          <cell r="CM182">
            <v>268623.6902515078</v>
          </cell>
          <cell r="CN182">
            <v>241693.63395742519</v>
          </cell>
          <cell r="CO182">
            <v>291843.1404363141</v>
          </cell>
          <cell r="CP182">
            <v>260501.0911591163</v>
          </cell>
          <cell r="CQ182">
            <v>229011.52549972112</v>
          </cell>
          <cell r="CR182">
            <v>252876.61244899791</v>
          </cell>
          <cell r="CS182">
            <v>183919.32386484504</v>
          </cell>
          <cell r="CT182">
            <v>312214.14310937381</v>
          </cell>
          <cell r="CU182">
            <v>336419.87903891271</v>
          </cell>
          <cell r="CV182">
            <v>441505.8258861379</v>
          </cell>
          <cell r="CW182">
            <v>361343.40702325606</v>
          </cell>
          <cell r="CX182">
            <v>347884.61569643719</v>
          </cell>
          <cell r="CY182">
            <v>268896.14430816245</v>
          </cell>
          <cell r="CZ182">
            <v>241497.85178639862</v>
          </cell>
          <cell r="DA182">
            <v>292622.17476412107</v>
          </cell>
          <cell r="DB182">
            <v>260522.40498260054</v>
          </cell>
          <cell r="DC182">
            <v>224499.81381308427</v>
          </cell>
          <cell r="DD182">
            <v>253050.55263952957</v>
          </cell>
          <cell r="DE182">
            <v>175776.96433251176</v>
          </cell>
          <cell r="DF182">
            <v>364808.86920231942</v>
          </cell>
          <cell r="DG182">
            <v>394097.20146110596</v>
          </cell>
          <cell r="DH182">
            <v>500483.94018955214</v>
          </cell>
          <cell r="DI182">
            <v>418745.11525883083</v>
          </cell>
          <cell r="DJ182">
            <v>405738.2258933509</v>
          </cell>
          <cell r="DK182">
            <v>324427.47436934832</v>
          </cell>
          <cell r="DL182">
            <v>296553.71379305469</v>
          </cell>
          <cell r="DM182">
            <v>348670.92805804056</v>
          </cell>
          <cell r="DN182">
            <v>315795.09474480699</v>
          </cell>
          <cell r="DO182">
            <v>279003.02813589736</v>
          </cell>
          <cell r="DP182">
            <v>308476.5913704976</v>
          </cell>
          <cell r="DQ182">
            <v>236316.81580233667</v>
          </cell>
          <cell r="DR182">
            <v>370652.33047562919</v>
          </cell>
          <cell r="DS182">
            <v>401403.50562163652</v>
          </cell>
          <cell r="DT182">
            <v>509093.05843112781</v>
          </cell>
          <cell r="DU182">
            <v>425746.65681482269</v>
          </cell>
          <cell r="DV182">
            <v>413222.38587213581</v>
          </cell>
          <cell r="DW182">
            <v>329530.55189832416</v>
          </cell>
          <cell r="DX182">
            <v>301173.90142310422</v>
          </cell>
          <cell r="DY182">
            <v>354303.0133615011</v>
          </cell>
          <cell r="DZ182">
            <v>320631.35325471836</v>
          </cell>
          <cell r="EA182">
            <v>283052.93301745062</v>
          </cell>
          <cell r="EB182">
            <v>313468.92275177338</v>
          </cell>
          <cell r="EC182">
            <v>239720.81278503081</v>
          </cell>
          <cell r="ED182">
            <v>376583.14711042133</v>
          </cell>
          <cell r="EE182">
            <v>408853.24061973771</v>
          </cell>
          <cell r="EF182">
            <v>517846.56394319993</v>
          </cell>
          <cell r="EG182">
            <v>432861.33622800221</v>
          </cell>
          <cell r="EH182">
            <v>420851.71081942634</v>
          </cell>
          <cell r="EI182">
            <v>327918.00232422934</v>
          </cell>
          <cell r="EJ182">
            <v>305738.11989111948</v>
          </cell>
          <cell r="EK182">
            <v>359899.23245285708</v>
          </cell>
          <cell r="EL182">
            <v>325410.57988317619</v>
          </cell>
          <cell r="EM182">
            <v>287028.86238859687</v>
          </cell>
          <cell r="EN182">
            <v>318406.44280458719</v>
          </cell>
          <cell r="EO182">
            <v>243033.77261801925</v>
          </cell>
          <cell r="EP182">
            <v>382468.8038874655</v>
          </cell>
          <cell r="EQ182">
            <v>416314.91772510094</v>
          </cell>
          <cell r="ER182">
            <v>526612.73379423702</v>
          </cell>
          <cell r="ES182">
            <v>439956.95097721752</v>
          </cell>
          <cell r="ET182">
            <v>428495.06532485009</v>
          </cell>
          <cell r="EU182">
            <v>339721.34729191102</v>
          </cell>
          <cell r="EV182">
            <v>310576.88995629764</v>
          </cell>
          <cell r="EW182">
            <v>365789.33939296391</v>
          </cell>
          <cell r="EX182">
            <v>330464.26976169972</v>
          </cell>
          <cell r="EY182">
            <v>291261.21020405926</v>
          </cell>
          <cell r="EZ182">
            <v>323620.6995461242</v>
          </cell>
          <cell r="FA182">
            <v>246586.47854630125</v>
          </cell>
          <cell r="FB182">
            <v>388640.74196694919</v>
          </cell>
          <cell r="FC182">
            <v>424121.41381668329</v>
          </cell>
          <cell r="FD182">
            <v>535723.47639665322</v>
          </cell>
          <cell r="FE182">
            <v>447364.70451824961</v>
          </cell>
          <cell r="FF182">
            <v>436485.04191544757</v>
          </cell>
          <cell r="FG182">
            <v>345140.68826311571</v>
          </cell>
          <cell r="FH182">
            <v>315497.34450418816</v>
          </cell>
          <cell r="FI182">
            <v>371779.98088533327</v>
          </cell>
          <cell r="FJ182">
            <v>335597.07349935267</v>
          </cell>
          <cell r="FK182">
            <v>295554.95888308459</v>
          </cell>
          <cell r="FL182">
            <v>328917.40360866114</v>
          </cell>
          <cell r="FM182">
            <v>250183.83870725532</v>
          </cell>
          <cell r="FN182">
            <v>394904.30620796257</v>
          </cell>
          <cell r="FO182">
            <v>427574.699445704</v>
          </cell>
          <cell r="FP182">
            <v>540479.88674139616</v>
          </cell>
          <cell r="FQ182">
            <v>450384.49065684178</v>
          </cell>
          <cell r="FR182">
            <v>440123.40999725671</v>
          </cell>
          <cell r="FS182">
            <v>346141.89905609004</v>
          </cell>
          <cell r="FT182">
            <v>315991.42846996302</v>
          </cell>
          <cell r="FU182">
            <v>373366.041016098</v>
          </cell>
          <cell r="FV182">
            <v>336302.98883647728</v>
          </cell>
          <cell r="FW182">
            <v>295403.66269198013</v>
          </cell>
        </row>
        <row r="183">
          <cell r="B183" t="str">
            <v>Co 256</v>
          </cell>
          <cell r="BH183">
            <v>-25550.29</v>
          </cell>
          <cell r="BI183">
            <v>-16821.98</v>
          </cell>
          <cell r="BJ183">
            <v>-19763.580000000002</v>
          </cell>
          <cell r="BK183">
            <v>-18362.349999999999</v>
          </cell>
          <cell r="BL183">
            <v>-11327.56</v>
          </cell>
          <cell r="BM183">
            <v>-9166.6900000000096</v>
          </cell>
          <cell r="BN183">
            <v>-37678.18</v>
          </cell>
          <cell r="BO183">
            <v>-21184.927769068883</v>
          </cell>
          <cell r="BP183">
            <v>-21437.000593212433</v>
          </cell>
          <cell r="BQ183">
            <v>-21665.245502779624</v>
          </cell>
          <cell r="BR183">
            <v>-20793.272620805103</v>
          </cell>
          <cell r="BS183">
            <v>-21880.394358277976</v>
          </cell>
          <cell r="BT183">
            <v>-27196.588488000998</v>
          </cell>
          <cell r="BU183">
            <v>-18287.330184697166</v>
          </cell>
          <cell r="BV183">
            <v>-21646.825114222425</v>
          </cell>
          <cell r="BW183">
            <v>-19935.770196600453</v>
          </cell>
          <cell r="BX183">
            <v>-12762.580914138933</v>
          </cell>
          <cell r="BY183">
            <v>-10261.712205329051</v>
          </cell>
          <cell r="BZ183">
            <v>-39662.964003963374</v>
          </cell>
          <cell r="CA183">
            <v>-22636.417331560056</v>
          </cell>
          <cell r="CB183">
            <v>25791.46520975871</v>
          </cell>
          <cell r="CC183">
            <v>25544.670200050808</v>
          </cell>
          <cell r="CD183">
            <v>26419.31391623435</v>
          </cell>
          <cell r="CE183">
            <v>25490.225355797535</v>
          </cell>
          <cell r="CF183">
            <v>19453.012824490259</v>
          </cell>
          <cell r="CG183">
            <v>28549.090024637102</v>
          </cell>
          <cell r="CH183">
            <v>24759.350070212444</v>
          </cell>
          <cell r="CI183">
            <v>27275.990223241999</v>
          </cell>
          <cell r="CJ183">
            <v>34592.166366086807</v>
          </cell>
          <cell r="CK183">
            <v>37443.413496308713</v>
          </cell>
          <cell r="CL183">
            <v>7126.1448501914711</v>
          </cell>
          <cell r="CM183">
            <v>24692.908689780241</v>
          </cell>
          <cell r="CN183">
            <v>24379.497642884016</v>
          </cell>
          <cell r="CO183">
            <v>24114.122785894484</v>
          </cell>
          <cell r="CP183">
            <v>24992.505074134431</v>
          </cell>
          <cell r="CQ183">
            <v>24222.777202652185</v>
          </cell>
          <cell r="CR183">
            <v>19591.227956850489</v>
          </cell>
          <cell r="CS183">
            <v>28933.618418753686</v>
          </cell>
          <cell r="CT183">
            <v>24920.133372680139</v>
          </cell>
          <cell r="CU183">
            <v>27110.829109451079</v>
          </cell>
          <cell r="CV183">
            <v>34622.674386990766</v>
          </cell>
          <cell r="CW183">
            <v>37651.011177156972</v>
          </cell>
          <cell r="CX183">
            <v>6413.1450817887526</v>
          </cell>
          <cell r="CY183">
            <v>24507.440592672996</v>
          </cell>
          <cell r="CZ183">
            <v>24198.73918082373</v>
          </cell>
          <cell r="DA183">
            <v>23922.19200910638</v>
          </cell>
          <cell r="DB183">
            <v>24818.752699947945</v>
          </cell>
          <cell r="DC183">
            <v>23830.064349301741</v>
          </cell>
          <cell r="DD183">
            <v>19224.747164274086</v>
          </cell>
          <cell r="DE183">
            <v>23719.82111651804</v>
          </cell>
          <cell r="DF183">
            <v>90373.494562781372</v>
          </cell>
          <cell r="DG183">
            <v>93239.025498126226</v>
          </cell>
          <cell r="DH183">
            <v>100951.67617348762</v>
          </cell>
          <cell r="DI183">
            <v>104164.50481784469</v>
          </cell>
          <cell r="DJ183">
            <v>71977.720970939379</v>
          </cell>
          <cell r="DK183">
            <v>90616.594091825478</v>
          </cell>
          <cell r="DL183">
            <v>90313.025389898612</v>
          </cell>
          <cell r="DM183">
            <v>90024.368760660349</v>
          </cell>
          <cell r="DN183">
            <v>90940.036960071011</v>
          </cell>
          <cell r="DO183">
            <v>89920.465178676342</v>
          </cell>
          <cell r="DP183">
            <v>85145.911950108057</v>
          </cell>
          <cell r="DQ183">
            <v>94898.951512823667</v>
          </cell>
          <cell r="DR183">
            <v>91829.651163703267</v>
          </cell>
          <cell r="DS183">
            <v>94885.984202480642</v>
          </cell>
          <cell r="DT183">
            <v>102804.75487442649</v>
          </cell>
          <cell r="DU183">
            <v>106209.69489900707</v>
          </cell>
          <cell r="DV183">
            <v>73045.538699108627</v>
          </cell>
          <cell r="DW183">
            <v>92245.559606023104</v>
          </cell>
          <cell r="DX183">
            <v>91947.560710265607</v>
          </cell>
          <cell r="DY183">
            <v>91646.358084787571</v>
          </cell>
          <cell r="DZ183">
            <v>92581.542491678789</v>
          </cell>
          <cell r="EA183">
            <v>91530.652483581085</v>
          </cell>
          <cell r="EB183">
            <v>86580.218466221922</v>
          </cell>
          <cell r="EC183">
            <v>96598.415832191386</v>
          </cell>
          <cell r="ED183">
            <v>93306.319636506916</v>
          </cell>
          <cell r="EE183">
            <v>96008.610011003562</v>
          </cell>
          <cell r="EF183">
            <v>104139.62945712986</v>
          </cell>
          <cell r="EG183">
            <v>107743.90747299991</v>
          </cell>
          <cell r="EH183">
            <v>73573.030761946051</v>
          </cell>
          <cell r="EI183">
            <v>88251.286613219563</v>
          </cell>
          <cell r="EJ183">
            <v>92959.315683362394</v>
          </cell>
          <cell r="EK183">
            <v>92645.130513202937</v>
          </cell>
          <cell r="EL183">
            <v>93600.250000343702</v>
          </cell>
          <cell r="EM183">
            <v>92517.530581476545</v>
          </cell>
          <cell r="EN183">
            <v>85148.610113885734</v>
          </cell>
          <cell r="EO183">
            <v>95655.955852375919</v>
          </cell>
          <cell r="EP183">
            <v>91915.184279328736</v>
          </cell>
          <cell r="EQ183">
            <v>94867.351969578449</v>
          </cell>
          <cell r="ER183">
            <v>103143.9128722626</v>
          </cell>
          <cell r="ES183">
            <v>107028.01724054848</v>
          </cell>
          <cell r="ET183">
            <v>71747.423319328111</v>
          </cell>
          <cell r="EU183">
            <v>92019.974899535067</v>
          </cell>
          <cell r="EV183">
            <v>91957.073446575421</v>
          </cell>
          <cell r="EW183">
            <v>91556.857768025307</v>
          </cell>
          <cell r="EX183">
            <v>92604.9238268802</v>
          </cell>
          <cell r="EY183">
            <v>91416.368872297186</v>
          </cell>
          <cell r="EZ183">
            <v>83435.877186938669</v>
          </cell>
          <cell r="FA183">
            <v>94480.497813194786</v>
          </cell>
          <cell r="FB183">
            <v>90240.913145888539</v>
          </cell>
          <cell r="FC183">
            <v>93463.432964967666</v>
          </cell>
          <cell r="FD183">
            <v>101878.3340164953</v>
          </cell>
          <cell r="FE183">
            <v>106063.70854121672</v>
          </cell>
          <cell r="FF183">
            <v>69628.799104595993</v>
          </cell>
          <cell r="FG183">
            <v>90514.197637461446</v>
          </cell>
          <cell r="FH183">
            <v>90548.564125724544</v>
          </cell>
          <cell r="FI183">
            <v>90048.626843097431</v>
          </cell>
          <cell r="FJ183">
            <v>91203.264407660507</v>
          </cell>
          <cell r="FK183">
            <v>89894.662189587558</v>
          </cell>
          <cell r="FL183">
            <v>81898.378402214003</v>
          </cell>
          <cell r="FM183">
            <v>93394.090617042952</v>
          </cell>
          <cell r="FN183">
            <v>88739.727275309648</v>
          </cell>
          <cell r="FO183">
            <v>92234.529057083928</v>
          </cell>
          <cell r="FP183">
            <v>100799.54507378634</v>
          </cell>
          <cell r="FQ183">
            <v>105289.07745772086</v>
          </cell>
          <cell r="FR183">
            <v>67673.146432953115</v>
          </cell>
          <cell r="FS183">
            <v>89190.259951958113</v>
          </cell>
          <cell r="FT183">
            <v>89316.728627991979</v>
          </cell>
          <cell r="FU183">
            <v>88722.401778849715</v>
          </cell>
          <cell r="FV183">
            <v>89978.252302717126</v>
          </cell>
          <cell r="FW183">
            <v>88554.381097684236</v>
          </cell>
        </row>
        <row r="184">
          <cell r="B184" t="str">
            <v>Co 257</v>
          </cell>
          <cell r="BH184">
            <v>-3316.98</v>
          </cell>
          <cell r="BI184">
            <v>3381.22</v>
          </cell>
          <cell r="BJ184">
            <v>-5727.87</v>
          </cell>
          <cell r="BK184">
            <v>-7425.19</v>
          </cell>
          <cell r="BL184">
            <v>145.33000000000001</v>
          </cell>
          <cell r="BM184">
            <v>-4071.56</v>
          </cell>
          <cell r="BN184">
            <v>-12084.16</v>
          </cell>
          <cell r="BO184">
            <v>-6034.3644731010681</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row>
        <row r="185">
          <cell r="B185" t="str">
            <v>Co 259</v>
          </cell>
          <cell r="BH185">
            <v>25302</v>
          </cell>
          <cell r="BI185">
            <v>38990</v>
          </cell>
          <cell r="BJ185">
            <v>34510</v>
          </cell>
          <cell r="BK185">
            <v>25757</v>
          </cell>
          <cell r="BL185">
            <v>1711</v>
          </cell>
          <cell r="BM185">
            <v>13500</v>
          </cell>
          <cell r="BN185">
            <v>3308</v>
          </cell>
          <cell r="BO185">
            <v>4376.0440578300477</v>
          </cell>
          <cell r="BP185">
            <v>780.26543926577142</v>
          </cell>
          <cell r="BQ185">
            <v>10641.815832046472</v>
          </cell>
          <cell r="BR185">
            <v>22350.355565824604</v>
          </cell>
          <cell r="BS185">
            <v>20381.352940289391</v>
          </cell>
          <cell r="BT185">
            <v>24455.464091049253</v>
          </cell>
          <cell r="BU185">
            <v>38353.991330314973</v>
          </cell>
          <cell r="BV185">
            <v>33686.452325306433</v>
          </cell>
          <cell r="BW185">
            <v>24927.832811339555</v>
          </cell>
          <cell r="BX185">
            <v>764.38407415680558</v>
          </cell>
          <cell r="BY185">
            <v>12949.051964708109</v>
          </cell>
          <cell r="BZ185">
            <v>2604.6549199176225</v>
          </cell>
          <cell r="CA185">
            <v>3552.613478805426</v>
          </cell>
          <cell r="CB185">
            <v>14527.889152585776</v>
          </cell>
          <cell r="CC185">
            <v>24385.104787175747</v>
          </cell>
          <cell r="CD185">
            <v>36074.364560668153</v>
          </cell>
          <cell r="CE185">
            <v>34348.254139334902</v>
          </cell>
          <cell r="CF185">
            <v>37711.485753693953</v>
          </cell>
          <cell r="CG185">
            <v>51827.83543593339</v>
          </cell>
          <cell r="CH185">
            <v>46967.613978704816</v>
          </cell>
          <cell r="CI185">
            <v>38505.735625200519</v>
          </cell>
          <cell r="CJ185">
            <v>14221.77296910678</v>
          </cell>
          <cell r="CK185">
            <v>26814.450208314782</v>
          </cell>
          <cell r="CL185">
            <v>16313.546234280751</v>
          </cell>
          <cell r="CM185">
            <v>17124.114839102389</v>
          </cell>
          <cell r="CN185">
            <v>13538.272651043488</v>
          </cell>
          <cell r="CO185">
            <v>23391.596936397436</v>
          </cell>
          <cell r="CP185">
            <v>35062.060596318734</v>
          </cell>
          <cell r="CQ185">
            <v>33582.237113959054</v>
          </cell>
          <cell r="CR185">
            <v>38301.976807134299</v>
          </cell>
          <cell r="CS185">
            <v>52775.365052176094</v>
          </cell>
          <cell r="CT185">
            <v>47751.799113541478</v>
          </cell>
          <cell r="CU185">
            <v>38816.830216780058</v>
          </cell>
          <cell r="CV185">
            <v>14005.831176776024</v>
          </cell>
          <cell r="CW185">
            <v>26990.458230887394</v>
          </cell>
          <cell r="CX185">
            <v>16225.814065693397</v>
          </cell>
          <cell r="CY185">
            <v>16992.995402547596</v>
          </cell>
          <cell r="CZ185">
            <v>13342.109329361781</v>
          </cell>
          <cell r="DA185">
            <v>23391.179319027055</v>
          </cell>
          <cell r="DB185">
            <v>35289.131474310758</v>
          </cell>
          <cell r="DC185">
            <v>33498.8438063582</v>
          </cell>
          <cell r="DD185">
            <v>37738.253150382574</v>
          </cell>
          <cell r="DE185">
            <v>47560.399516701138</v>
          </cell>
          <cell r="DF185">
            <v>47285.892582183915</v>
          </cell>
          <cell r="DG185">
            <v>38197.807952859126</v>
          </cell>
          <cell r="DH185">
            <v>12820.541434219325</v>
          </cell>
          <cell r="DI185">
            <v>26236.611559512163</v>
          </cell>
          <cell r="DJ185">
            <v>15173.895480996005</v>
          </cell>
          <cell r="DK185">
            <v>15895.944443114029</v>
          </cell>
          <cell r="DL185">
            <v>12206.36067246805</v>
          </cell>
          <cell r="DM185">
            <v>22427.602062674108</v>
          </cell>
          <cell r="DN185">
            <v>34584.344098845839</v>
          </cell>
          <cell r="DO185">
            <v>32723.135276283574</v>
          </cell>
          <cell r="DP185">
            <v>37900.268412586069</v>
          </cell>
          <cell r="DQ185">
            <v>53098.124493051844</v>
          </cell>
          <cell r="DR185">
            <v>47797.953308765456</v>
          </cell>
          <cell r="DS185">
            <v>38526.179874041438</v>
          </cell>
          <cell r="DT185">
            <v>12597.492974501009</v>
          </cell>
          <cell r="DU185">
            <v>26430.504144322575</v>
          </cell>
          <cell r="DV185">
            <v>15089.54420228739</v>
          </cell>
          <cell r="DW185">
            <v>15764.370304103337</v>
          </cell>
          <cell r="DX185">
            <v>12008.069273593777</v>
          </cell>
          <cell r="DY185">
            <v>22432.33356475945</v>
          </cell>
          <cell r="DZ185">
            <v>34825.38537206316</v>
          </cell>
          <cell r="EA185">
            <v>32919.052011315769</v>
          </cell>
          <cell r="EB185">
            <v>37966.424204579896</v>
          </cell>
          <cell r="EC185">
            <v>53572.599158768986</v>
          </cell>
          <cell r="ED185">
            <v>48072.920516161234</v>
          </cell>
          <cell r="EE185">
            <v>38621.313861076182</v>
          </cell>
          <cell r="EF185">
            <v>12121.277744828461</v>
          </cell>
          <cell r="EG185">
            <v>26391.610117427568</v>
          </cell>
          <cell r="EH185">
            <v>14757.546812771754</v>
          </cell>
          <cell r="EI185">
            <v>15382.958864678629</v>
          </cell>
          <cell r="EJ185">
            <v>11566.392280849999</v>
          </cell>
          <cell r="EK185">
            <v>22190.144999233948</v>
          </cell>
          <cell r="EL185">
            <v>34831.594693534746</v>
          </cell>
          <cell r="EM185">
            <v>32871.41046494183</v>
          </cell>
          <cell r="EN185">
            <v>37855.808629732892</v>
          </cell>
          <cell r="EO185">
            <v>53896.887450254035</v>
          </cell>
          <cell r="EP185">
            <v>48175.622650249905</v>
          </cell>
          <cell r="EQ185">
            <v>38545.837335925615</v>
          </cell>
          <cell r="ER185">
            <v>11456.344639405703</v>
          </cell>
          <cell r="ES185">
            <v>26182.657112522655</v>
          </cell>
          <cell r="ET185">
            <v>14242.76141444633</v>
          </cell>
          <cell r="EU185">
            <v>14816.734439035419</v>
          </cell>
          <cell r="EV185">
            <v>10944.232145931674</v>
          </cell>
          <cell r="EW185">
            <v>21766.075606093298</v>
          </cell>
          <cell r="EX185">
            <v>34666.020091960621</v>
          </cell>
          <cell r="EY185">
            <v>32645.347025847776</v>
          </cell>
          <cell r="EZ185">
            <v>38129.405332985305</v>
          </cell>
          <cell r="FA185">
            <v>54577.918073501045</v>
          </cell>
          <cell r="FB185">
            <v>48667.140441954827</v>
          </cell>
          <cell r="FC185">
            <v>38848.212532078513</v>
          </cell>
          <cell r="FD185">
            <v>11168.984237169461</v>
          </cell>
          <cell r="FE185">
            <v>26352.238712976519</v>
          </cell>
          <cell r="FF185">
            <v>14111.249798472039</v>
          </cell>
          <cell r="FG185">
            <v>14631.399508577648</v>
          </cell>
          <cell r="FH185">
            <v>10689.184445306826</v>
          </cell>
          <cell r="FI185">
            <v>21725.91028999738</v>
          </cell>
          <cell r="FJ185">
            <v>34876.388969183638</v>
          </cell>
          <cell r="FK185">
            <v>32806.65533316353</v>
          </cell>
          <cell r="FL185">
            <v>38400.042188551415</v>
          </cell>
          <cell r="FM185">
            <v>55266.726221391815</v>
          </cell>
          <cell r="FN185">
            <v>49160.584161660365</v>
          </cell>
          <cell r="FO185">
            <v>39137.56003565406</v>
          </cell>
          <cell r="FP185">
            <v>10855.351685836031</v>
          </cell>
          <cell r="FQ185">
            <v>26509.540728538042</v>
          </cell>
          <cell r="FR185">
            <v>13959.383586180425</v>
          </cell>
          <cell r="FS185">
            <v>14423.234778169237</v>
          </cell>
          <cell r="FT185">
            <v>10410.122337377892</v>
          </cell>
          <cell r="FU185">
            <v>21666.019301964683</v>
          </cell>
          <cell r="FV185">
            <v>35072.223226116337</v>
          </cell>
          <cell r="FW185">
            <v>32952.210341669648</v>
          </cell>
        </row>
        <row r="186">
          <cell r="B186" t="str">
            <v>Co 260</v>
          </cell>
          <cell r="BH186">
            <v>10270.98</v>
          </cell>
          <cell r="BI186">
            <v>6639.4599999999846</v>
          </cell>
          <cell r="BJ186">
            <v>20009.490000000002</v>
          </cell>
          <cell r="BK186">
            <v>28125.7</v>
          </cell>
          <cell r="BL186">
            <v>62726.29</v>
          </cell>
          <cell r="BM186">
            <v>41873.919999999998</v>
          </cell>
          <cell r="BN186">
            <v>24659.13</v>
          </cell>
          <cell r="BO186">
            <v>25067.739217354305</v>
          </cell>
          <cell r="BP186">
            <v>20250.151599783298</v>
          </cell>
          <cell r="BQ186">
            <v>48124.75897363777</v>
          </cell>
          <cell r="BR186">
            <v>14430.111875933449</v>
          </cell>
          <cell r="BS186">
            <v>20056.05231560408</v>
          </cell>
          <cell r="BT186">
            <v>-140794.80840083183</v>
          </cell>
          <cell r="BU186">
            <v>-144444.67214888762</v>
          </cell>
          <cell r="BV186">
            <v>-131262.24333780326</v>
          </cell>
          <cell r="BW186">
            <v>-123007.04097984827</v>
          </cell>
          <cell r="BX186">
            <v>-87984.553033035525</v>
          </cell>
          <cell r="BY186">
            <v>-108978.58132153604</v>
          </cell>
          <cell r="BZ186">
            <v>-126332.13500088896</v>
          </cell>
          <cell r="CA186">
            <v>24089.707234320296</v>
          </cell>
          <cell r="CB186">
            <v>19352.816114595553</v>
          </cell>
          <cell r="CC186">
            <v>47213.309246903787</v>
          </cell>
          <cell r="CD186">
            <v>13510.635114945544</v>
          </cell>
          <cell r="CE186">
            <v>19584.594156047955</v>
          </cell>
          <cell r="CF186">
            <v>10840.85808109463</v>
          </cell>
          <cell r="CG186">
            <v>7295.0412423478119</v>
          </cell>
          <cell r="CH186">
            <v>20163.108934753836</v>
          </cell>
          <cell r="CI186">
            <v>29964.375824741801</v>
          </cell>
          <cell r="CJ186">
            <v>65381.859800596118</v>
          </cell>
          <cell r="CK186">
            <v>44283.76414037517</v>
          </cell>
          <cell r="CL186">
            <v>26747.222697646241</v>
          </cell>
          <cell r="CM186">
            <v>39635.260900879577</v>
          </cell>
          <cell r="CN186">
            <v>34975.584743760759</v>
          </cell>
          <cell r="CO186">
            <v>62781.961220572317</v>
          </cell>
          <cell r="CP186">
            <v>29112.382251501469</v>
          </cell>
          <cell r="CQ186">
            <v>35600.517010854805</v>
          </cell>
          <cell r="CR186">
            <v>11678.176929549358</v>
          </cell>
          <cell r="CS186">
            <v>8055.2481570520031</v>
          </cell>
          <cell r="CT186">
            <v>21114.716821357695</v>
          </cell>
          <cell r="CU186">
            <v>30285.543890772053</v>
          </cell>
          <cell r="CV186">
            <v>66560.949953411677</v>
          </cell>
          <cell r="CW186">
            <v>44991.181061960713</v>
          </cell>
          <cell r="CX186">
            <v>27055.112809114973</v>
          </cell>
          <cell r="CY186">
            <v>40299.805509035432</v>
          </cell>
          <cell r="CZ186">
            <v>35558.98272235386</v>
          </cell>
          <cell r="DA186">
            <v>63917.453633499223</v>
          </cell>
          <cell r="DB186">
            <v>29571.366944871887</v>
          </cell>
          <cell r="DC186">
            <v>35679.576527928679</v>
          </cell>
          <cell r="DD186">
            <v>11635.163658694888</v>
          </cell>
          <cell r="DE186">
            <v>7933.6247861376469</v>
          </cell>
          <cell r="DF186">
            <v>21186.330938376603</v>
          </cell>
          <cell r="DG186">
            <v>30105.887805018981</v>
          </cell>
          <cell r="DH186">
            <v>67260.855681417481</v>
          </cell>
          <cell r="DI186">
            <v>40108.498488660043</v>
          </cell>
          <cell r="DJ186">
            <v>32013.357851592169</v>
          </cell>
          <cell r="DK186">
            <v>45625.715397467407</v>
          </cell>
          <cell r="DL186">
            <v>40803.024404794254</v>
          </cell>
          <cell r="DM186">
            <v>69723.969915723996</v>
          </cell>
          <cell r="DN186">
            <v>34688.799097021125</v>
          </cell>
          <cell r="DO186">
            <v>40906.763463518932</v>
          </cell>
          <cell r="DP186">
            <v>16234.21012920393</v>
          </cell>
          <cell r="DQ186">
            <v>12451.840925543904</v>
          </cell>
          <cell r="DR186">
            <v>25899.613634037858</v>
          </cell>
          <cell r="DS186">
            <v>35578.754783090189</v>
          </cell>
          <cell r="DT186">
            <v>73635.282973871857</v>
          </cell>
          <cell r="DU186">
            <v>50987.345491070941</v>
          </cell>
          <cell r="DV186">
            <v>32428.635836436399</v>
          </cell>
          <cell r="DW186">
            <v>46420.037242802966</v>
          </cell>
          <cell r="DX186">
            <v>41514.685151264464</v>
          </cell>
          <cell r="DY186">
            <v>71009.218622133834</v>
          </cell>
          <cell r="DZ186">
            <v>35270.111407041542</v>
          </cell>
          <cell r="EA186">
            <v>41600.6336625775</v>
          </cell>
          <cell r="EB186">
            <v>16281.344272946983</v>
          </cell>
          <cell r="EC186">
            <v>12416.543374570741</v>
          </cell>
          <cell r="ED186">
            <v>26061.192416382546</v>
          </cell>
          <cell r="EE186">
            <v>36005.707451800248</v>
          </cell>
          <cell r="EF186">
            <v>74987.0225869719</v>
          </cell>
          <cell r="EG186">
            <v>51831.572840642169</v>
          </cell>
          <cell r="EH186">
            <v>32848.361490355441</v>
          </cell>
          <cell r="EI186">
            <v>47231.646011732839</v>
          </cell>
          <cell r="EJ186">
            <v>42241.426506503311</v>
          </cell>
          <cell r="EK186">
            <v>72320.918285476757</v>
          </cell>
          <cell r="EL186">
            <v>35864.635871360857</v>
          </cell>
          <cell r="EM186">
            <v>37209.090068796133</v>
          </cell>
          <cell r="EN186">
            <v>11223.972764658931</v>
          </cell>
          <cell r="EO186">
            <v>7275.1157443544653</v>
          </cell>
          <cell r="EP186">
            <v>21118.406847657083</v>
          </cell>
          <cell r="EQ186">
            <v>31335.881371080643</v>
          </cell>
          <cell r="ER186">
            <v>71264.937789717151</v>
          </cell>
          <cell r="ES186">
            <v>47590.630689401834</v>
          </cell>
          <cell r="ET186">
            <v>28172.838124812741</v>
          </cell>
          <cell r="EU186">
            <v>42960.064864575674</v>
          </cell>
          <cell r="EV186">
            <v>37884.605307308186</v>
          </cell>
          <cell r="EW186">
            <v>68560.121629108457</v>
          </cell>
          <cell r="EX186">
            <v>31371.79767558194</v>
          </cell>
          <cell r="EY186">
            <v>37830.09120663409</v>
          </cell>
          <cell r="EZ186">
            <v>11160.383801182921</v>
          </cell>
          <cell r="FA186">
            <v>7125.3564489746932</v>
          </cell>
          <cell r="FB186">
            <v>21168.83572759357</v>
          </cell>
          <cell r="FC186">
            <v>31716.874184092667</v>
          </cell>
          <cell r="FD186">
            <v>72618.119866406603</v>
          </cell>
          <cell r="FE186">
            <v>48412.695398429947</v>
          </cell>
          <cell r="FF186">
            <v>28549.968321882523</v>
          </cell>
          <cell r="FG186">
            <v>43753.972740151468</v>
          </cell>
          <cell r="FH186">
            <v>38591.122778059296</v>
          </cell>
          <cell r="FI186">
            <v>69875.280908006069</v>
          </cell>
          <cell r="FJ186">
            <v>31940.155420766547</v>
          </cell>
          <cell r="FK186">
            <v>38514.160518423814</v>
          </cell>
          <cell r="FL186">
            <v>11139.781152034193</v>
          </cell>
          <cell r="FM186">
            <v>7016.6268700949586</v>
          </cell>
          <cell r="FN186">
            <v>21262.403726498989</v>
          </cell>
          <cell r="FO186">
            <v>30800.311791431654</v>
          </cell>
          <cell r="FP186">
            <v>72698.158441963737</v>
          </cell>
          <cell r="FQ186">
            <v>47949.232230695023</v>
          </cell>
          <cell r="FR186">
            <v>32257.314578441059</v>
          </cell>
          <cell r="FS186">
            <v>47891.074672962946</v>
          </cell>
          <cell r="FT186">
            <v>48566.108530989484</v>
          </cell>
          <cell r="FU186">
            <v>86713.697151596556</v>
          </cell>
          <cell r="FV186">
            <v>53846.408997545892</v>
          </cell>
          <cell r="FW186">
            <v>67825.285257111158</v>
          </cell>
        </row>
        <row r="187">
          <cell r="B187" t="str">
            <v>Co 262</v>
          </cell>
          <cell r="BH187">
            <v>-3228.13</v>
          </cell>
          <cell r="BI187">
            <v>-14318.26</v>
          </cell>
          <cell r="BJ187">
            <v>-15621.57</v>
          </cell>
          <cell r="BK187">
            <v>-12071.42</v>
          </cell>
          <cell r="BL187">
            <v>-2659.64</v>
          </cell>
          <cell r="BM187">
            <v>-16916.669999999998</v>
          </cell>
          <cell r="BN187">
            <v>-15741.53</v>
          </cell>
          <cell r="BO187">
            <v>-19069.701675037577</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row>
        <row r="188">
          <cell r="B188" t="str">
            <v>Co 189</v>
          </cell>
          <cell r="BH188">
            <v>0</v>
          </cell>
          <cell r="BI188">
            <v>0</v>
          </cell>
          <cell r="BJ188">
            <v>0</v>
          </cell>
          <cell r="BK188">
            <v>0</v>
          </cell>
          <cell r="BL188">
            <v>0</v>
          </cell>
          <cell r="BM188">
            <v>0</v>
          </cell>
          <cell r="BN188">
            <v>-264.69</v>
          </cell>
          <cell r="BO188">
            <v>0</v>
          </cell>
          <cell r="BP188">
            <v>0</v>
          </cell>
          <cell r="BQ188">
            <v>0</v>
          </cell>
          <cell r="BR188">
            <v>0</v>
          </cell>
          <cell r="BS188">
            <v>0</v>
          </cell>
          <cell r="BT188">
            <v>0</v>
          </cell>
          <cell r="BU188">
            <v>0</v>
          </cell>
          <cell r="BV188">
            <v>0</v>
          </cell>
          <cell r="BW188">
            <v>0</v>
          </cell>
          <cell r="BX188">
            <v>0</v>
          </cell>
          <cell r="BY188">
            <v>0</v>
          </cell>
          <cell r="BZ188">
            <v>-272.63069999999999</v>
          </cell>
          <cell r="CA188">
            <v>0</v>
          </cell>
          <cell r="CB188">
            <v>0</v>
          </cell>
          <cell r="CC188">
            <v>0</v>
          </cell>
          <cell r="CD188">
            <v>0</v>
          </cell>
          <cell r="CE188">
            <v>0</v>
          </cell>
          <cell r="CF188">
            <v>0</v>
          </cell>
          <cell r="CG188">
            <v>0</v>
          </cell>
          <cell r="CH188">
            <v>0</v>
          </cell>
          <cell r="CI188">
            <v>0</v>
          </cell>
          <cell r="CJ188">
            <v>0</v>
          </cell>
          <cell r="CK188">
            <v>0</v>
          </cell>
          <cell r="CL188">
            <v>-280.80962099999999</v>
          </cell>
          <cell r="CM188">
            <v>0</v>
          </cell>
          <cell r="CN188">
            <v>0</v>
          </cell>
          <cell r="CO188">
            <v>0</v>
          </cell>
          <cell r="CP188">
            <v>0</v>
          </cell>
          <cell r="CQ188">
            <v>0</v>
          </cell>
          <cell r="CR188">
            <v>0</v>
          </cell>
          <cell r="CS188">
            <v>0</v>
          </cell>
          <cell r="CT188">
            <v>0</v>
          </cell>
          <cell r="CU188">
            <v>0</v>
          </cell>
          <cell r="CV188">
            <v>0</v>
          </cell>
          <cell r="CW188">
            <v>0</v>
          </cell>
          <cell r="CX188">
            <v>-289.23390963000003</v>
          </cell>
          <cell r="CY188">
            <v>0</v>
          </cell>
          <cell r="CZ188">
            <v>0</v>
          </cell>
          <cell r="DA188">
            <v>0</v>
          </cell>
          <cell r="DB188">
            <v>0</v>
          </cell>
          <cell r="DC188">
            <v>0</v>
          </cell>
          <cell r="DD188">
            <v>0</v>
          </cell>
          <cell r="DE188">
            <v>0</v>
          </cell>
          <cell r="DF188">
            <v>0</v>
          </cell>
          <cell r="DG188">
            <v>0</v>
          </cell>
          <cell r="DH188">
            <v>0</v>
          </cell>
          <cell r="DI188">
            <v>0</v>
          </cell>
          <cell r="DJ188">
            <v>-297.91092691890003</v>
          </cell>
          <cell r="DK188">
            <v>0</v>
          </cell>
          <cell r="DL188">
            <v>0</v>
          </cell>
          <cell r="DM188">
            <v>0</v>
          </cell>
          <cell r="DN188">
            <v>0</v>
          </cell>
          <cell r="DO188">
            <v>0</v>
          </cell>
          <cell r="DP188">
            <v>0</v>
          </cell>
          <cell r="DQ188">
            <v>0</v>
          </cell>
          <cell r="DR188">
            <v>0</v>
          </cell>
          <cell r="DS188">
            <v>0</v>
          </cell>
          <cell r="DT188">
            <v>0</v>
          </cell>
          <cell r="DU188">
            <v>0</v>
          </cell>
          <cell r="DV188">
            <v>-306.84825472646702</v>
          </cell>
          <cell r="DW188">
            <v>0</v>
          </cell>
          <cell r="DX188">
            <v>0</v>
          </cell>
          <cell r="DY188">
            <v>0</v>
          </cell>
          <cell r="DZ188">
            <v>0</v>
          </cell>
          <cell r="EA188">
            <v>0</v>
          </cell>
          <cell r="EB188">
            <v>0</v>
          </cell>
          <cell r="EC188">
            <v>0</v>
          </cell>
          <cell r="ED188">
            <v>0</v>
          </cell>
          <cell r="EE188">
            <v>0</v>
          </cell>
          <cell r="EF188">
            <v>0</v>
          </cell>
          <cell r="EG188">
            <v>0</v>
          </cell>
          <cell r="EH188">
            <v>-316.05370236826104</v>
          </cell>
          <cell r="EI188">
            <v>0</v>
          </cell>
          <cell r="EJ188">
            <v>0</v>
          </cell>
          <cell r="EK188">
            <v>0</v>
          </cell>
          <cell r="EL188">
            <v>0</v>
          </cell>
          <cell r="EM188">
            <v>0</v>
          </cell>
          <cell r="EN188">
            <v>0</v>
          </cell>
          <cell r="EO188">
            <v>0</v>
          </cell>
          <cell r="EP188">
            <v>0</v>
          </cell>
          <cell r="EQ188">
            <v>0</v>
          </cell>
          <cell r="ER188">
            <v>0</v>
          </cell>
          <cell r="ES188">
            <v>0</v>
          </cell>
          <cell r="ET188">
            <v>-325.53531343930888</v>
          </cell>
          <cell r="EU188">
            <v>0</v>
          </cell>
          <cell r="EV188">
            <v>0</v>
          </cell>
          <cell r="EW188">
            <v>0</v>
          </cell>
          <cell r="EX188">
            <v>0</v>
          </cell>
          <cell r="EY188">
            <v>0</v>
          </cell>
          <cell r="EZ188">
            <v>0</v>
          </cell>
          <cell r="FA188">
            <v>0</v>
          </cell>
          <cell r="FB188">
            <v>0</v>
          </cell>
          <cell r="FC188">
            <v>0</v>
          </cell>
          <cell r="FD188">
            <v>0</v>
          </cell>
          <cell r="FE188">
            <v>0</v>
          </cell>
          <cell r="FF188">
            <v>-335.30137284248815</v>
          </cell>
          <cell r="FG188">
            <v>0</v>
          </cell>
          <cell r="FH188">
            <v>0</v>
          </cell>
          <cell r="FI188">
            <v>0</v>
          </cell>
          <cell r="FJ188">
            <v>0</v>
          </cell>
          <cell r="FK188">
            <v>0</v>
          </cell>
          <cell r="FL188">
            <v>0</v>
          </cell>
          <cell r="FM188">
            <v>0</v>
          </cell>
          <cell r="FN188">
            <v>0</v>
          </cell>
          <cell r="FO188">
            <v>0</v>
          </cell>
          <cell r="FP188">
            <v>0</v>
          </cell>
          <cell r="FQ188">
            <v>0</v>
          </cell>
          <cell r="FR188">
            <v>-345.36041402776283</v>
          </cell>
          <cell r="FS188">
            <v>0</v>
          </cell>
          <cell r="FT188">
            <v>0</v>
          </cell>
          <cell r="FU188">
            <v>0</v>
          </cell>
          <cell r="FV188">
            <v>0</v>
          </cell>
          <cell r="FW188">
            <v>0</v>
          </cell>
        </row>
        <row r="189">
          <cell r="B189" t="str">
            <v>Co 191</v>
          </cell>
          <cell r="BH189">
            <v>8139.7169999999896</v>
          </cell>
          <cell r="BI189">
            <v>-294.72690000000875</v>
          </cell>
          <cell r="BJ189">
            <v>13320.438399999992</v>
          </cell>
          <cell r="BK189">
            <v>4792.4643000000069</v>
          </cell>
          <cell r="BL189">
            <v>3700.876099999994</v>
          </cell>
          <cell r="BM189">
            <v>9434.8168000000005</v>
          </cell>
          <cell r="BN189">
            <v>11472.715799999998</v>
          </cell>
          <cell r="BO189">
            <v>15509.514640410285</v>
          </cell>
          <cell r="BP189">
            <v>9615.0081279887963</v>
          </cell>
          <cell r="BQ189">
            <v>2934.2419028384611</v>
          </cell>
          <cell r="BR189">
            <v>-655.8656587389487</v>
          </cell>
          <cell r="BS189">
            <v>3498.8637864880147</v>
          </cell>
          <cell r="BT189">
            <v>7499.099820723517</v>
          </cell>
          <cell r="BU189">
            <v>-833.89563148230081</v>
          </cell>
          <cell r="BV189">
            <v>12720.685290506277</v>
          </cell>
          <cell r="BW189">
            <v>4151.023344743342</v>
          </cell>
          <cell r="BX189">
            <v>3035.410376190157</v>
          </cell>
          <cell r="BY189">
            <v>8796.6623730168794</v>
          </cell>
          <cell r="BZ189">
            <v>10890.814533261684</v>
          </cell>
          <cell r="CA189">
            <v>14920.433223031214</v>
          </cell>
          <cell r="CB189">
            <v>9161.6176203782161</v>
          </cell>
          <cell r="CC189">
            <v>2514.2200937215312</v>
          </cell>
          <cell r="CD189">
            <v>-1120.0195028974558</v>
          </cell>
          <cell r="CE189">
            <v>18484.351821846351</v>
          </cell>
          <cell r="CF189">
            <v>20974.059321874898</v>
          </cell>
          <cell r="CG189">
            <v>12746.821515785901</v>
          </cell>
          <cell r="CH189">
            <v>26239.539650858031</v>
          </cell>
          <cell r="CI189">
            <v>17628.234023128978</v>
          </cell>
          <cell r="CJ189">
            <v>16488.879831288024</v>
          </cell>
          <cell r="CK189">
            <v>27279.025217831164</v>
          </cell>
          <cell r="CL189">
            <v>29432.128200839928</v>
          </cell>
          <cell r="CM189">
            <v>33429.60187524651</v>
          </cell>
          <cell r="CN189">
            <v>27764.191451479768</v>
          </cell>
          <cell r="CO189">
            <v>21152.10251539413</v>
          </cell>
          <cell r="CP189">
            <v>17473.512550596475</v>
          </cell>
          <cell r="CQ189">
            <v>22645.729349303678</v>
          </cell>
          <cell r="CR189">
            <v>25839.933617112991</v>
          </cell>
          <cell r="CS189">
            <v>17484.393972931408</v>
          </cell>
          <cell r="CT189">
            <v>31225.845314480001</v>
          </cell>
          <cell r="CU189">
            <v>22427.952108373618</v>
          </cell>
          <cell r="CV189">
            <v>21257.700866183695</v>
          </cell>
          <cell r="CW189">
            <v>27323.589552687801</v>
          </cell>
          <cell r="CX189">
            <v>29540.022087157537</v>
          </cell>
          <cell r="CY189">
            <v>33583.805647155183</v>
          </cell>
          <cell r="CZ189">
            <v>27837.221066851715</v>
          </cell>
          <cell r="DA189">
            <v>21105.03345221885</v>
          </cell>
          <cell r="DB189">
            <v>17338.185639801057</v>
          </cell>
          <cell r="DC189">
            <v>22152.672478112261</v>
          </cell>
          <cell r="DD189">
            <v>25837.819932697748</v>
          </cell>
          <cell r="DE189">
            <v>17352.268822031161</v>
          </cell>
          <cell r="DF189">
            <v>31347.011482120783</v>
          </cell>
          <cell r="DG189">
            <v>22358.137376366962</v>
          </cell>
          <cell r="DH189">
            <v>21156.350593723379</v>
          </cell>
          <cell r="DI189">
            <v>38308.746957566291</v>
          </cell>
          <cell r="DJ189">
            <v>40590.385031720405</v>
          </cell>
          <cell r="DK189">
            <v>44681.840127167823</v>
          </cell>
          <cell r="DL189">
            <v>38853.905150432598</v>
          </cell>
          <cell r="DM189">
            <v>31999.0945423421</v>
          </cell>
          <cell r="DN189">
            <v>28141.282411252454</v>
          </cell>
          <cell r="DO189">
            <v>33090.436127815665</v>
          </cell>
          <cell r="DP189">
            <v>36774.565148296097</v>
          </cell>
          <cell r="DQ189">
            <v>28157.998866096576</v>
          </cell>
          <cell r="DR189">
            <v>42409.982114075989</v>
          </cell>
          <cell r="DS189">
            <v>33226.311109305985</v>
          </cell>
          <cell r="DT189">
            <v>31991.873709138774</v>
          </cell>
          <cell r="DU189">
            <v>38545.731318133432</v>
          </cell>
          <cell r="DV189">
            <v>40894.732211017123</v>
          </cell>
          <cell r="DW189">
            <v>45035.223491951598</v>
          </cell>
          <cell r="DX189">
            <v>39124.318263325375</v>
          </cell>
          <cell r="DY189">
            <v>32145.785029909006</v>
          </cell>
          <cell r="DZ189">
            <v>28194.698978489971</v>
          </cell>
          <cell r="EA189">
            <v>33282.360380815924</v>
          </cell>
          <cell r="EB189">
            <v>36961.840547968663</v>
          </cell>
          <cell r="EC189">
            <v>28212.534692791836</v>
          </cell>
          <cell r="ED189">
            <v>42726.473251214658</v>
          </cell>
          <cell r="EE189">
            <v>33343.437064477715</v>
          </cell>
          <cell r="EF189">
            <v>32075.423780938479</v>
          </cell>
          <cell r="EG189">
            <v>38772.819152516728</v>
          </cell>
          <cell r="EH189">
            <v>41190.927027380516</v>
          </cell>
          <cell r="EI189">
            <v>45381.540816288274</v>
          </cell>
          <cell r="EJ189">
            <v>39387.968237373803</v>
          </cell>
          <cell r="EK189">
            <v>32282.722278515823</v>
          </cell>
          <cell r="EL189">
            <v>28235.996105092869</v>
          </cell>
          <cell r="EM189">
            <v>36081.752764701239</v>
          </cell>
          <cell r="EN189">
            <v>39484.851473297087</v>
          </cell>
          <cell r="EO189">
            <v>30601.082615309577</v>
          </cell>
          <cell r="EP189">
            <v>45812.248414204092</v>
          </cell>
          <cell r="EQ189">
            <v>35794.658307183374</v>
          </cell>
          <cell r="ER189">
            <v>34492.077277247998</v>
          </cell>
          <cell r="ES189">
            <v>41174.100147421297</v>
          </cell>
          <cell r="ET189">
            <v>43658.112220503412</v>
          </cell>
          <cell r="EU189">
            <v>48307.288701366597</v>
          </cell>
          <cell r="EV189">
            <v>42229.965693065911</v>
          </cell>
          <cell r="EW189">
            <v>34901.869090889173</v>
          </cell>
          <cell r="EX189">
            <v>30757.054937165231</v>
          </cell>
          <cell r="EY189">
            <v>36335.669999918988</v>
          </cell>
          <cell r="EZ189">
            <v>39718.573698924592</v>
          </cell>
          <cell r="FA189">
            <v>30699.363457902087</v>
          </cell>
          <cell r="FB189">
            <v>46194.347124237887</v>
          </cell>
          <cell r="FC189">
            <v>35955.421733086681</v>
          </cell>
          <cell r="FD189">
            <v>34617.371999087823</v>
          </cell>
          <cell r="FE189">
            <v>41444.851185222375</v>
          </cell>
          <cell r="FF189">
            <v>44001.961914339816</v>
          </cell>
          <cell r="FG189">
            <v>48715.738610053551</v>
          </cell>
          <cell r="FH189">
            <v>42554.098265712004</v>
          </cell>
          <cell r="FI189">
            <v>35092.982675798237</v>
          </cell>
          <cell r="FJ189">
            <v>30847.648456777053</v>
          </cell>
          <cell r="FK189">
            <v>36582.991051928737</v>
          </cell>
          <cell r="FL189">
            <v>39941.430543374845</v>
          </cell>
          <cell r="FM189">
            <v>30785.097445523745</v>
          </cell>
          <cell r="FN189">
            <v>46569.170396612419</v>
          </cell>
          <cell r="FO189">
            <v>36103.891400652894</v>
          </cell>
          <cell r="FP189">
            <v>34729.360956838456</v>
          </cell>
          <cell r="FQ189">
            <v>41705.306867410996</v>
          </cell>
          <cell r="FR189">
            <v>44337.703696166005</v>
          </cell>
          <cell r="FS189">
            <v>49118.410027675069</v>
          </cell>
          <cell r="FT189">
            <v>42871.840406984011</v>
          </cell>
          <cell r="FU189">
            <v>35275.05636500557</v>
          </cell>
          <cell r="FV189">
            <v>30926.643730419455</v>
          </cell>
          <cell r="FW189">
            <v>36822.830711849005</v>
          </cell>
        </row>
        <row r="190">
          <cell r="B190" t="str">
            <v>Co 452</v>
          </cell>
          <cell r="BH190">
            <v>-1199.06</v>
          </cell>
          <cell r="BI190">
            <v>-3924.68</v>
          </cell>
          <cell r="BJ190">
            <v>-1109.81</v>
          </cell>
          <cell r="BK190">
            <v>-3490.5</v>
          </cell>
          <cell r="BL190">
            <v>18417.54</v>
          </cell>
          <cell r="BM190">
            <v>20716.7</v>
          </cell>
          <cell r="BN190">
            <v>26463.06</v>
          </cell>
          <cell r="BO190">
            <v>19552.824549243964</v>
          </cell>
          <cell r="BP190">
            <v>12444.276518106934</v>
          </cell>
          <cell r="BQ190">
            <v>1044.3815782998754</v>
          </cell>
          <cell r="BR190">
            <v>-8762.7503084822347</v>
          </cell>
          <cell r="BS190">
            <v>-5996.1532188345891</v>
          </cell>
          <cell r="BT190">
            <v>-1469.2362424695966</v>
          </cell>
          <cell r="BU190">
            <v>-4142.9147352341224</v>
          </cell>
          <cell r="BV190">
            <v>-1354.1681785428864</v>
          </cell>
          <cell r="BW190">
            <v>-3923.4093665176351</v>
          </cell>
          <cell r="BX190">
            <v>18129.439232454766</v>
          </cell>
          <cell r="BY190">
            <v>20483.456335333853</v>
          </cell>
          <cell r="BZ190">
            <v>25974.002908780174</v>
          </cell>
          <cell r="CA190">
            <v>19058.758893839557</v>
          </cell>
          <cell r="CB190">
            <v>12037.945952077709</v>
          </cell>
          <cell r="CC190">
            <v>766.10100163596871</v>
          </cell>
          <cell r="CD190">
            <v>-8992.6522939482093</v>
          </cell>
          <cell r="CE190">
            <v>-6060.9122566894321</v>
          </cell>
          <cell r="CF190">
            <v>-1904.4867812441844</v>
          </cell>
          <cell r="CG190">
            <v>-4524.5375543956052</v>
          </cell>
          <cell r="CH190">
            <v>-1762.2967010672328</v>
          </cell>
          <cell r="CI190">
            <v>-4525.610954934762</v>
          </cell>
          <cell r="CJ190">
            <v>17676.515568325085</v>
          </cell>
          <cell r="CK190">
            <v>20288.111092474286</v>
          </cell>
          <cell r="CL190">
            <v>25514.499977574607</v>
          </cell>
          <cell r="CM190">
            <v>18567.637617905508</v>
          </cell>
          <cell r="CN190">
            <v>11627.043133915613</v>
          </cell>
          <cell r="CO190">
            <v>10305.120049769708</v>
          </cell>
          <cell r="CP190">
            <v>596.62399552278293</v>
          </cell>
          <cell r="CQ190">
            <v>3696.9080914316237</v>
          </cell>
          <cell r="CR190">
            <v>8111.3707946914146</v>
          </cell>
          <cell r="CS190">
            <v>5457.3342199397866</v>
          </cell>
          <cell r="CT190">
            <v>8265.9696806691136</v>
          </cell>
          <cell r="CU190">
            <v>5380.5241605294323</v>
          </cell>
          <cell r="CV190">
            <v>28077.950958602421</v>
          </cell>
          <cell r="CW190">
            <v>27985.457383297115</v>
          </cell>
          <cell r="CX190">
            <v>33226.280269127747</v>
          </cell>
          <cell r="CY190">
            <v>26131.472003380888</v>
          </cell>
          <cell r="CZ190">
            <v>19079.614496250288</v>
          </cell>
          <cell r="DA190">
            <v>10339.231290908125</v>
          </cell>
          <cell r="DB190">
            <v>454.33724629605058</v>
          </cell>
          <cell r="DC190">
            <v>3529.7616823072694</v>
          </cell>
          <cell r="DD190">
            <v>8109.8132269150956</v>
          </cell>
          <cell r="DE190">
            <v>5421.6637308745612</v>
          </cell>
          <cell r="DF190">
            <v>8277.0971983977688</v>
          </cell>
          <cell r="DG190">
            <v>5265.5568326188404</v>
          </cell>
          <cell r="DH190">
            <v>28469.497205390137</v>
          </cell>
          <cell r="DI190">
            <v>28369.478940235029</v>
          </cell>
          <cell r="DJ190">
            <v>33622.068473342893</v>
          </cell>
          <cell r="DK190">
            <v>26377.082020161022</v>
          </cell>
          <cell r="DL190">
            <v>19212.080947423339</v>
          </cell>
          <cell r="DM190">
            <v>10369.359831310245</v>
          </cell>
          <cell r="DN190">
            <v>304.54632118395239</v>
          </cell>
          <cell r="DO190">
            <v>3464.1771271580837</v>
          </cell>
          <cell r="DP190">
            <v>8103.7663334960889</v>
          </cell>
          <cell r="DQ190">
            <v>5381.1687958707171</v>
          </cell>
          <cell r="DR190">
            <v>8284.0556905909889</v>
          </cell>
          <cell r="DS190">
            <v>7246.4948006768973</v>
          </cell>
          <cell r="DT190">
            <v>30969.127546118205</v>
          </cell>
          <cell r="DU190">
            <v>30861.257906043484</v>
          </cell>
          <cell r="DV190">
            <v>36122.837789605728</v>
          </cell>
          <cell r="DW190">
            <v>28724.159542030284</v>
          </cell>
          <cell r="DX190">
            <v>21445.575571712336</v>
          </cell>
          <cell r="DY190">
            <v>12500.644163380035</v>
          </cell>
          <cell r="DZ190">
            <v>2252.8407554821279</v>
          </cell>
          <cell r="EA190">
            <v>5498.0600154202366</v>
          </cell>
          <cell r="EB190">
            <v>10197.437816893373</v>
          </cell>
          <cell r="EC190">
            <v>7440.7373672971553</v>
          </cell>
          <cell r="ED190">
            <v>10391.738507188049</v>
          </cell>
          <cell r="EE190">
            <v>7152.0172542823093</v>
          </cell>
          <cell r="EF190">
            <v>31404.895018701525</v>
          </cell>
          <cell r="EG190">
            <v>31288.84464465487</v>
          </cell>
          <cell r="EH190">
            <v>36557.163406486739</v>
          </cell>
          <cell r="EI190">
            <v>29001.947418631855</v>
          </cell>
          <cell r="EJ190">
            <v>21607.892445643396</v>
          </cell>
          <cell r="EK190">
            <v>12560.502404305669</v>
          </cell>
          <cell r="EL190">
            <v>2126.596121590459</v>
          </cell>
          <cell r="EM190">
            <v>5460.7366895759333</v>
          </cell>
          <cell r="EN190">
            <v>10219.615596365038</v>
          </cell>
          <cell r="EO190">
            <v>7428.5088188489644</v>
          </cell>
          <cell r="EP190">
            <v>10428.075798568127</v>
          </cell>
          <cell r="EQ190">
            <v>7048.4557083354703</v>
          </cell>
          <cell r="ER190">
            <v>31844.29843245665</v>
          </cell>
          <cell r="ES190">
            <v>31719.722554748194</v>
          </cell>
          <cell r="ET190">
            <v>40695.433528356094</v>
          </cell>
          <cell r="EU190">
            <v>33635.082048056436</v>
          </cell>
          <cell r="EV190">
            <v>26123.707849078495</v>
          </cell>
          <cell r="EW190">
            <v>16975.024239904134</v>
          </cell>
          <cell r="EX190">
            <v>6351.8661248684875</v>
          </cell>
          <cell r="EY190">
            <v>9776.9401382574943</v>
          </cell>
          <cell r="EZ190">
            <v>14595.245199643541</v>
          </cell>
          <cell r="FA190">
            <v>11769.460639497349</v>
          </cell>
          <cell r="FB190">
            <v>14818.684704181684</v>
          </cell>
          <cell r="FC190">
            <v>11294.111910241641</v>
          </cell>
          <cell r="FD190">
            <v>36645.293351284548</v>
          </cell>
          <cell r="FE190">
            <v>36511.839054884244</v>
          </cell>
          <cell r="FF190">
            <v>41895.66652062261</v>
          </cell>
          <cell r="FG190">
            <v>33993.451310731733</v>
          </cell>
          <cell r="FH190">
            <v>26364.239470030865</v>
          </cell>
          <cell r="FI190">
            <v>17114.140416497889</v>
          </cell>
          <cell r="FJ190">
            <v>6298.5218001718131</v>
          </cell>
          <cell r="FK190">
            <v>9817.0730537902236</v>
          </cell>
          <cell r="FL190">
            <v>14694.711320404411</v>
          </cell>
          <cell r="FM190">
            <v>11834.407207227232</v>
          </cell>
          <cell r="FN190">
            <v>14933.746886272762</v>
          </cell>
          <cell r="FO190">
            <v>11259.00994221805</v>
          </cell>
          <cell r="FP190">
            <v>37178.41536927718</v>
          </cell>
          <cell r="FQ190">
            <v>37035.706399024639</v>
          </cell>
          <cell r="FR190">
            <v>42420.453588168908</v>
          </cell>
          <cell r="FS190">
            <v>34350.433372292246</v>
          </cell>
          <cell r="FT190">
            <v>26601.525565131858</v>
          </cell>
          <cell r="FU190">
            <v>17250.444685359897</v>
          </cell>
          <cell r="FV190">
            <v>9470.8719472153716</v>
          </cell>
          <cell r="FW190">
            <v>13085.528605418611</v>
          </cell>
        </row>
        <row r="191">
          <cell r="B191" t="str">
            <v>Co 425</v>
          </cell>
          <cell r="BH191">
            <v>66815.62</v>
          </cell>
          <cell r="BI191">
            <v>72545.56</v>
          </cell>
          <cell r="BJ191">
            <v>87905.51</v>
          </cell>
          <cell r="BK191">
            <v>92318.87</v>
          </cell>
          <cell r="BL191">
            <v>127244.23</v>
          </cell>
          <cell r="BM191">
            <v>114615.28</v>
          </cell>
          <cell r="BN191">
            <v>123862.54</v>
          </cell>
          <cell r="BO191">
            <v>150778.24739458226</v>
          </cell>
          <cell r="BP191">
            <v>130624.08865161942</v>
          </cell>
          <cell r="BQ191">
            <v>126766.22943223178</v>
          </cell>
          <cell r="BR191">
            <v>93041.840443162859</v>
          </cell>
          <cell r="BS191">
            <v>87474.003317424183</v>
          </cell>
          <cell r="BT191">
            <v>64874.168230168259</v>
          </cell>
          <cell r="BU191">
            <v>70889.941607701287</v>
          </cell>
          <cell r="BV191">
            <v>160625.57208798209</v>
          </cell>
          <cell r="BW191">
            <v>165119.40701918921</v>
          </cell>
          <cell r="BX191">
            <v>199808.99759615812</v>
          </cell>
          <cell r="BY191">
            <v>187189.70857593176</v>
          </cell>
          <cell r="BZ191">
            <v>196308.64281685799</v>
          </cell>
          <cell r="CA191">
            <v>222846.1692718509</v>
          </cell>
          <cell r="CB191">
            <v>202965.35571587645</v>
          </cell>
          <cell r="CC191">
            <v>199370.69523293935</v>
          </cell>
          <cell r="CD191">
            <v>165757.04786736466</v>
          </cell>
          <cell r="CE191">
            <v>166820.59183834342</v>
          </cell>
          <cell r="CF191">
            <v>135071.47949454587</v>
          </cell>
          <cell r="CG191">
            <v>141384.52016546443</v>
          </cell>
          <cell r="CH191">
            <v>156345.05607140702</v>
          </cell>
          <cell r="CI191">
            <v>160925.49015200368</v>
          </cell>
          <cell r="CJ191">
            <v>195375.0476859076</v>
          </cell>
          <cell r="CK191">
            <v>182768.59426576539</v>
          </cell>
          <cell r="CL191">
            <v>191758.18258200138</v>
          </cell>
          <cell r="CM191">
            <v>217827.57269256067</v>
          </cell>
          <cell r="CN191">
            <v>198080.41986825099</v>
          </cell>
          <cell r="CO191">
            <v>194760.34050928403</v>
          </cell>
          <cell r="CP191">
            <v>161264.36529831245</v>
          </cell>
          <cell r="CQ191">
            <v>198564.34766463109</v>
          </cell>
          <cell r="CR191">
            <v>171401.10762192527</v>
          </cell>
          <cell r="CS191">
            <v>177942.54896010394</v>
          </cell>
          <cell r="CT191">
            <v>193157.93363387141</v>
          </cell>
          <cell r="CU191">
            <v>197859.61438128131</v>
          </cell>
          <cell r="CV191">
            <v>232915.86860739451</v>
          </cell>
          <cell r="CW191">
            <v>225061.77364239388</v>
          </cell>
          <cell r="CX191">
            <v>234187.05358978978</v>
          </cell>
          <cell r="CY191">
            <v>260545.6424226301</v>
          </cell>
          <cell r="CZ191">
            <v>240449.61232865779</v>
          </cell>
          <cell r="DA191">
            <v>237157.50171597043</v>
          </cell>
          <cell r="DB191">
            <v>203031.92721357496</v>
          </cell>
          <cell r="DC191">
            <v>204311.14422130142</v>
          </cell>
          <cell r="DD191">
            <v>178143.81863622071</v>
          </cell>
          <cell r="DE191">
            <v>184921.29106129627</v>
          </cell>
          <cell r="DF191">
            <v>200395.24970448032</v>
          </cell>
          <cell r="DG191">
            <v>205221.48705572449</v>
          </cell>
          <cell r="DH191">
            <v>240894.08378174814</v>
          </cell>
          <cell r="DI191">
            <v>227937.79006786286</v>
          </cell>
          <cell r="DJ191">
            <v>237199.67725096043</v>
          </cell>
          <cell r="DK191">
            <v>263850.76390996214</v>
          </cell>
          <cell r="DL191">
            <v>243400.26977581755</v>
          </cell>
          <cell r="DM191">
            <v>240139.9820303109</v>
          </cell>
          <cell r="DN191">
            <v>205373.05300391972</v>
          </cell>
          <cell r="DO191">
            <v>206766.30774481199</v>
          </cell>
          <cell r="DP191">
            <v>180024.33935738978</v>
          </cell>
          <cell r="DQ191">
            <v>187045.97641765716</v>
          </cell>
          <cell r="DR191">
            <v>202782.31521653404</v>
          </cell>
          <cell r="DS191">
            <v>207736.46364797678</v>
          </cell>
          <cell r="DT191">
            <v>244035.43257636743</v>
          </cell>
          <cell r="DU191">
            <v>230270.43579813698</v>
          </cell>
          <cell r="DV191">
            <v>239670.77183881853</v>
          </cell>
          <cell r="DW191">
            <v>266616.62978028372</v>
          </cell>
          <cell r="DX191">
            <v>245806.43777142878</v>
          </cell>
          <cell r="DY191">
            <v>242581.03458542234</v>
          </cell>
          <cell r="DZ191">
            <v>207162.07443772387</v>
          </cell>
          <cell r="EA191">
            <v>208673.31127648955</v>
          </cell>
          <cell r="EB191">
            <v>181340.34394476091</v>
          </cell>
          <cell r="EC191">
            <v>188613.97228486999</v>
          </cell>
          <cell r="ED191">
            <v>204616.55102457589</v>
          </cell>
          <cell r="EE191">
            <v>209702.17170242485</v>
          </cell>
          <cell r="EF191">
            <v>246637.14185898652</v>
          </cell>
          <cell r="EG191">
            <v>233153.49350476349</v>
          </cell>
          <cell r="EH191">
            <v>242693.35394967374</v>
          </cell>
          <cell r="EI191">
            <v>269937.21024334081</v>
          </cell>
          <cell r="EJ191">
            <v>248761.08171812046</v>
          </cell>
          <cell r="EK191">
            <v>245574.39836326122</v>
          </cell>
          <cell r="EL191">
            <v>209491.10399522021</v>
          </cell>
          <cell r="EM191">
            <v>211126.27741485831</v>
          </cell>
          <cell r="EN191">
            <v>183184.31297843315</v>
          </cell>
          <cell r="EO191">
            <v>190718.37275622698</v>
          </cell>
          <cell r="EP191">
            <v>206991.24170819824</v>
          </cell>
          <cell r="EQ191">
            <v>212211.87876447287</v>
          </cell>
          <cell r="ER191">
            <v>249792.84465188693</v>
          </cell>
          <cell r="ES191">
            <v>236045.96957910806</v>
          </cell>
          <cell r="ET191">
            <v>245726.72349081427</v>
          </cell>
          <cell r="EU191">
            <v>273271.73859378917</v>
          </cell>
          <cell r="EV191">
            <v>257279.40222034423</v>
          </cell>
          <cell r="EW191">
            <v>254135.17043936663</v>
          </cell>
          <cell r="EX191">
            <v>261178.75968961185</v>
          </cell>
          <cell r="EY191">
            <v>262942.69647032628</v>
          </cell>
          <cell r="EZ191">
            <v>234373.71342781835</v>
          </cell>
          <cell r="FA191">
            <v>242176.85764067687</v>
          </cell>
          <cell r="FB191">
            <v>258723.71912486947</v>
          </cell>
          <cell r="FC191">
            <v>264083.0371567792</v>
          </cell>
          <cell r="FD191">
            <v>302320.20048863196</v>
          </cell>
          <cell r="FE191">
            <v>288305.0797688131</v>
          </cell>
          <cell r="FF191">
            <v>298128.2061338526</v>
          </cell>
          <cell r="FG191">
            <v>325976.37262637913</v>
          </cell>
          <cell r="FH191">
            <v>304217.57740612992</v>
          </cell>
          <cell r="FI191">
            <v>301119.70345675515</v>
          </cell>
          <cell r="FJ191">
            <v>264492.297213785</v>
          </cell>
          <cell r="FK191">
            <v>266390.83997787279</v>
          </cell>
          <cell r="FL191">
            <v>237176.6661185977</v>
          </cell>
          <cell r="FM191">
            <v>245257.77177261363</v>
          </cell>
          <cell r="FN191">
            <v>262082.71635050519</v>
          </cell>
          <cell r="FO191">
            <v>267584.63726013148</v>
          </cell>
          <cell r="FP191">
            <v>306488.19499105494</v>
          </cell>
          <cell r="FQ191">
            <v>292199.75474068755</v>
          </cell>
          <cell r="FR191">
            <v>302166.21879437962</v>
          </cell>
          <cell r="FS191">
            <v>330319.84783737408</v>
          </cell>
          <cell r="FT191">
            <v>308182.8179717391</v>
          </cell>
          <cell r="FU191">
            <v>305135.72235515999</v>
          </cell>
          <cell r="FV191">
            <v>267822.1932829438</v>
          </cell>
          <cell r="FW191">
            <v>269860.68545394437</v>
          </cell>
        </row>
        <row r="192">
          <cell r="B192" t="str">
            <v>Co 453</v>
          </cell>
          <cell r="BH192">
            <v>203390.59</v>
          </cell>
          <cell r="BI192">
            <v>188409.7</v>
          </cell>
          <cell r="BJ192">
            <v>184115.03</v>
          </cell>
          <cell r="BK192">
            <v>143819.19</v>
          </cell>
          <cell r="BL192">
            <v>291629.05</v>
          </cell>
          <cell r="BM192">
            <v>245924.13</v>
          </cell>
          <cell r="BN192">
            <v>260093.02</v>
          </cell>
          <cell r="BO192">
            <v>369351.5912555221</v>
          </cell>
          <cell r="BP192">
            <v>293695.48518297309</v>
          </cell>
          <cell r="BQ192">
            <v>256549.62454462826</v>
          </cell>
          <cell r="BR192">
            <v>223532.53159778187</v>
          </cell>
          <cell r="BS192">
            <v>181862.38430789229</v>
          </cell>
          <cell r="BT192">
            <v>216180.47089532117</v>
          </cell>
          <cell r="BU192">
            <v>201409.36566195259</v>
          </cell>
          <cell r="BV192">
            <v>193393.79742372001</v>
          </cell>
          <cell r="BW192">
            <v>154013.86276423471</v>
          </cell>
          <cell r="BX192">
            <v>302539.65254137444</v>
          </cell>
          <cell r="BY192">
            <v>256346.35039725094</v>
          </cell>
          <cell r="BZ192">
            <v>270492.91905872605</v>
          </cell>
          <cell r="CA192">
            <v>374921.200747394</v>
          </cell>
          <cell r="CB192">
            <v>299640.04622393078</v>
          </cell>
          <cell r="CC192">
            <v>253096.71220774378</v>
          </cell>
          <cell r="CD192">
            <v>220102.77146908428</v>
          </cell>
          <cell r="CE192">
            <v>180600.81985453243</v>
          </cell>
          <cell r="CF192">
            <v>210182.41484541012</v>
          </cell>
          <cell r="CG192">
            <v>195779.37220368657</v>
          </cell>
          <cell r="CH192">
            <v>185012.36509802868</v>
          </cell>
          <cell r="CI192">
            <v>146433.31084689888</v>
          </cell>
          <cell r="CJ192">
            <v>295846.39985879022</v>
          </cell>
          <cell r="CK192">
            <v>249129.21320508249</v>
          </cell>
          <cell r="CL192">
            <v>263276.90462991572</v>
          </cell>
          <cell r="CM192">
            <v>367680.8955318713</v>
          </cell>
          <cell r="CN192">
            <v>292587.26768465783</v>
          </cell>
          <cell r="CO192">
            <v>316316.96935513482</v>
          </cell>
          <cell r="CP192">
            <v>283350.97204465943</v>
          </cell>
          <cell r="CQ192">
            <v>246052.95182379801</v>
          </cell>
          <cell r="CR192">
            <v>283854.39530712034</v>
          </cell>
          <cell r="CS192">
            <v>269289.7634730853</v>
          </cell>
          <cell r="CT192">
            <v>240696.11824459559</v>
          </cell>
          <cell r="CU192">
            <v>201620.90010033222</v>
          </cell>
          <cell r="CV192">
            <v>354327.28042778408</v>
          </cell>
          <cell r="CW192">
            <v>306495.90245816461</v>
          </cell>
          <cell r="CX192">
            <v>320927.02978293214</v>
          </cell>
          <cell r="CY192">
            <v>427314.77005704457</v>
          </cell>
          <cell r="CZ192">
            <v>350783.88518869248</v>
          </cell>
          <cell r="DA192">
            <v>320051.87282309198</v>
          </cell>
          <cell r="DB192">
            <v>286436.30441243993</v>
          </cell>
          <cell r="DC192">
            <v>246306.1115592315</v>
          </cell>
          <cell r="DD192">
            <v>287293.21771185228</v>
          </cell>
          <cell r="DE192">
            <v>272567.78709266544</v>
          </cell>
          <cell r="DF192">
            <v>242262.57644811855</v>
          </cell>
          <cell r="DG192">
            <v>202689.27061035472</v>
          </cell>
          <cell r="DH192">
            <v>358763.67865077395</v>
          </cell>
          <cell r="DI192">
            <v>309790.4747256026</v>
          </cell>
          <cell r="DJ192">
            <v>324510.73004821909</v>
          </cell>
          <cell r="DK192">
            <v>432924.79288243683</v>
          </cell>
          <cell r="DL192">
            <v>354929.85608718195</v>
          </cell>
          <cell r="DM192">
            <v>323794.18146412261</v>
          </cell>
          <cell r="DN192">
            <v>289516.48670090118</v>
          </cell>
          <cell r="DO192">
            <v>248626.32307845092</v>
          </cell>
          <cell r="DP192">
            <v>290738.77637809637</v>
          </cell>
          <cell r="DQ192">
            <v>275853.04066252569</v>
          </cell>
          <cell r="DR192">
            <v>243767.85211267974</v>
          </cell>
          <cell r="DS192">
            <v>374510.9970041716</v>
          </cell>
          <cell r="DT192">
            <v>534030.02136835805</v>
          </cell>
          <cell r="DU192">
            <v>483886.70998299983</v>
          </cell>
          <cell r="DV192">
            <v>498902.13672565122</v>
          </cell>
          <cell r="DW192">
            <v>609384.97945880285</v>
          </cell>
          <cell r="DX192">
            <v>529899.12568918243</v>
          </cell>
          <cell r="DY192">
            <v>498358.064901178</v>
          </cell>
          <cell r="DZ192">
            <v>463405.21324844204</v>
          </cell>
          <cell r="EA192">
            <v>421740.63091539836</v>
          </cell>
          <cell r="EB192">
            <v>465005.07036948402</v>
          </cell>
          <cell r="EC192">
            <v>449959.75216355175</v>
          </cell>
          <cell r="ED192">
            <v>416023.8036908799</v>
          </cell>
          <cell r="EE192">
            <v>378844.41799022036</v>
          </cell>
          <cell r="EF192">
            <v>541887.03932796768</v>
          </cell>
          <cell r="EG192">
            <v>490544.30642046721</v>
          </cell>
          <cell r="EH192">
            <v>505860.52440384327</v>
          </cell>
          <cell r="EI192">
            <v>618456.66048016353</v>
          </cell>
          <cell r="EJ192">
            <v>537451.61059549404</v>
          </cell>
          <cell r="EK192">
            <v>505503.30324670993</v>
          </cell>
          <cell r="EL192">
            <v>469862.47663269239</v>
          </cell>
          <cell r="EM192">
            <v>427409.20538045769</v>
          </cell>
          <cell r="EN192">
            <v>471852.26434105902</v>
          </cell>
          <cell r="EO192">
            <v>456648.38818140404</v>
          </cell>
          <cell r="EP192">
            <v>420788.5630266798</v>
          </cell>
          <cell r="EQ192">
            <v>383174.54151027178</v>
          </cell>
          <cell r="ER192">
            <v>549821.16970170219</v>
          </cell>
          <cell r="ES192">
            <v>497249.12792251754</v>
          </cell>
          <cell r="ET192">
            <v>582081.39006096544</v>
          </cell>
          <cell r="EU192">
            <v>696835.13888667454</v>
          </cell>
          <cell r="EV192">
            <v>614282.6049473891</v>
          </cell>
          <cell r="EW192">
            <v>581926.35704351077</v>
          </cell>
          <cell r="EX192">
            <v>545583.80026670266</v>
          </cell>
          <cell r="EY192">
            <v>502327.87638885906</v>
          </cell>
          <cell r="EZ192">
            <v>547976.87009159289</v>
          </cell>
          <cell r="FA192">
            <v>532615.52859875397</v>
          </cell>
          <cell r="FB192">
            <v>494755.78896043345</v>
          </cell>
          <cell r="FC192">
            <v>456707.86379696347</v>
          </cell>
          <cell r="FD192">
            <v>627040.52705181891</v>
          </cell>
          <cell r="FE192">
            <v>573208.58632703009</v>
          </cell>
          <cell r="FF192">
            <v>590529.01536644716</v>
          </cell>
          <cell r="FG192">
            <v>707485.82049145713</v>
          </cell>
          <cell r="FH192">
            <v>623357.13126217213</v>
          </cell>
          <cell r="FI192">
            <v>590591.49200019496</v>
          </cell>
          <cell r="FJ192">
            <v>553533.3678533216</v>
          </cell>
          <cell r="FK192">
            <v>509459.60253018216</v>
          </cell>
          <cell r="FL192">
            <v>556343.51601028128</v>
          </cell>
          <cell r="FM192">
            <v>540826.08153461746</v>
          </cell>
          <cell r="FN192">
            <v>500887.88814898685</v>
          </cell>
          <cell r="FO192">
            <v>462406.87442631938</v>
          </cell>
          <cell r="FP192">
            <v>636510.02126545389</v>
          </cell>
          <cell r="FQ192">
            <v>581386.78386511549</v>
          </cell>
          <cell r="FR192">
            <v>599054.02247180894</v>
          </cell>
          <cell r="FS192">
            <v>718260.38653529342</v>
          </cell>
          <cell r="FT192">
            <v>632526.50531439891</v>
          </cell>
          <cell r="FU192">
            <v>618367.93260415294</v>
          </cell>
          <cell r="FV192">
            <v>580580.6014336173</v>
          </cell>
          <cell r="FW192">
            <v>535674.23363180435</v>
          </cell>
        </row>
        <row r="193">
          <cell r="B193" t="str">
            <v>Co 151</v>
          </cell>
          <cell r="BH193">
            <v>7233.17</v>
          </cell>
          <cell r="BI193">
            <v>-2674.81</v>
          </cell>
          <cell r="BJ193">
            <v>9960.73</v>
          </cell>
          <cell r="BK193">
            <v>4781.24</v>
          </cell>
          <cell r="BL193">
            <v>9105.7199999999993</v>
          </cell>
          <cell r="BM193">
            <v>7209.77</v>
          </cell>
          <cell r="BN193">
            <v>12146.18</v>
          </cell>
          <cell r="BO193">
            <v>10693.193309682552</v>
          </cell>
          <cell r="BP193">
            <v>14479.693982738983</v>
          </cell>
          <cell r="BQ193">
            <v>16110.017743635559</v>
          </cell>
          <cell r="BR193">
            <v>12949.357421215855</v>
          </cell>
          <cell r="BS193">
            <v>10186.394296467428</v>
          </cell>
          <cell r="BT193">
            <v>7004.1544268251582</v>
          </cell>
          <cell r="BU193">
            <v>-2880.4601028481857</v>
          </cell>
          <cell r="BV193">
            <v>9785.8070862849272</v>
          </cell>
          <cell r="BW193">
            <v>4714.1001705658218</v>
          </cell>
          <cell r="BX193">
            <v>8883.0444596232592</v>
          </cell>
          <cell r="BY193">
            <v>7034.2008817784827</v>
          </cell>
          <cell r="BZ193">
            <v>11951.262629398601</v>
          </cell>
          <cell r="CA193">
            <v>10667.558587596111</v>
          </cell>
          <cell r="CB193">
            <v>20637.9388356173</v>
          </cell>
          <cell r="CC193">
            <v>22382.658637865206</v>
          </cell>
          <cell r="CD193">
            <v>19229.6660743709</v>
          </cell>
          <cell r="CE193">
            <v>16412.960434863529</v>
          </cell>
          <cell r="CF193">
            <v>12959.185814535795</v>
          </cell>
          <cell r="CG193">
            <v>3099.1377900834741</v>
          </cell>
          <cell r="CH193">
            <v>15796.801544871116</v>
          </cell>
          <cell r="CI193">
            <v>10836.613726002039</v>
          </cell>
          <cell r="CJ193">
            <v>14845.099451719561</v>
          </cell>
          <cell r="CK193">
            <v>13045.273069232611</v>
          </cell>
          <cell r="CL193">
            <v>17942.657749773341</v>
          </cell>
          <cell r="CM193">
            <v>16829.698486840254</v>
          </cell>
          <cell r="CN193">
            <v>20139.973736079428</v>
          </cell>
          <cell r="CO193">
            <v>22002.255904519639</v>
          </cell>
          <cell r="CP193">
            <v>18857.704021964801</v>
          </cell>
          <cell r="CQ193">
            <v>15984.342978141318</v>
          </cell>
          <cell r="CR193">
            <v>13016.510757098273</v>
          </cell>
          <cell r="CS193">
            <v>2967.6079235832221</v>
          </cell>
          <cell r="CT193">
            <v>15930.099236542977</v>
          </cell>
          <cell r="CU193">
            <v>10908.908412815323</v>
          </cell>
          <cell r="CV193">
            <v>14942.568696989343</v>
          </cell>
          <cell r="CW193">
            <v>13123.487698980189</v>
          </cell>
          <cell r="CX193">
            <v>18112.072050089697</v>
          </cell>
          <cell r="CY193">
            <v>17032.334822771081</v>
          </cell>
          <cell r="CZ193">
            <v>20365.895128051914</v>
          </cell>
          <cell r="DA193">
            <v>22305.780004934313</v>
          </cell>
          <cell r="DB193">
            <v>19101.249848170897</v>
          </cell>
          <cell r="DC193">
            <v>16057.951367355461</v>
          </cell>
          <cell r="DD193">
            <v>13069.072429363187</v>
          </cell>
          <cell r="DE193">
            <v>2827.7884561477913</v>
          </cell>
          <cell r="DF193">
            <v>49939.667183622791</v>
          </cell>
          <cell r="DG193">
            <v>44857.399557192482</v>
          </cell>
          <cell r="DH193">
            <v>48915.086879123264</v>
          </cell>
          <cell r="DI193">
            <v>47076.870320686037</v>
          </cell>
          <cell r="DJ193">
            <v>52158.275855434695</v>
          </cell>
          <cell r="DK193">
            <v>51114.252384036219</v>
          </cell>
          <cell r="DL193">
            <v>54470.275556979286</v>
          </cell>
          <cell r="DM193">
            <v>56490.526112341162</v>
          </cell>
          <cell r="DN193">
            <v>53224.909494159983</v>
          </cell>
          <cell r="DO193">
            <v>50076.581081390497</v>
          </cell>
          <cell r="DP193">
            <v>46995.535043978867</v>
          </cell>
          <cell r="DQ193">
            <v>36558.282079165547</v>
          </cell>
          <cell r="DR193">
            <v>50744.993531818393</v>
          </cell>
          <cell r="DS193">
            <v>45601.606079574405</v>
          </cell>
          <cell r="DT193">
            <v>49682.10234905644</v>
          </cell>
          <cell r="DU193">
            <v>47824.881693142626</v>
          </cell>
          <cell r="DV193">
            <v>53000.756822092204</v>
          </cell>
          <cell r="DW193">
            <v>51995.043369070925</v>
          </cell>
          <cell r="DX193">
            <v>55372.650137540528</v>
          </cell>
          <cell r="DY193">
            <v>57476.122223878992</v>
          </cell>
          <cell r="DZ193">
            <v>54148.283836158713</v>
          </cell>
          <cell r="EA193">
            <v>50891.500481018898</v>
          </cell>
          <cell r="EB193">
            <v>47715.31472561539</v>
          </cell>
          <cell r="EC193">
            <v>37078.436295363455</v>
          </cell>
          <cell r="ED193">
            <v>51560.763148446742</v>
          </cell>
          <cell r="EE193">
            <v>46356.252313221048</v>
          </cell>
          <cell r="EF193">
            <v>50458.261028273599</v>
          </cell>
          <cell r="EG193">
            <v>48582.190947066956</v>
          </cell>
          <cell r="EH193">
            <v>53854.20777970428</v>
          </cell>
          <cell r="EI193">
            <v>52889.502882090448</v>
          </cell>
          <cell r="EJ193">
            <v>64621.544960031752</v>
          </cell>
          <cell r="EK193">
            <v>66810.739959521525</v>
          </cell>
          <cell r="EL193">
            <v>63419.976884882635</v>
          </cell>
          <cell r="EM193">
            <v>60050.750855752216</v>
          </cell>
          <cell r="EN193">
            <v>56776.569916099266</v>
          </cell>
          <cell r="EO193">
            <v>45936.138211954429</v>
          </cell>
          <cell r="EP193">
            <v>60720.558150850338</v>
          </cell>
          <cell r="EQ193">
            <v>55454.74109632711</v>
          </cell>
          <cell r="ER193">
            <v>59577.097695119061</v>
          </cell>
          <cell r="ES193">
            <v>57682.140774612795</v>
          </cell>
          <cell r="ET193">
            <v>63052.21054835822</v>
          </cell>
          <cell r="EU193">
            <v>62131.119424131452</v>
          </cell>
          <cell r="EV193">
            <v>65799.467369859747</v>
          </cell>
          <cell r="EW193">
            <v>68077.893968439457</v>
          </cell>
          <cell r="EX193">
            <v>64622.573733445599</v>
          </cell>
          <cell r="EY193">
            <v>61137.726398354003</v>
          </cell>
          <cell r="EZ193">
            <v>57762.167565463998</v>
          </cell>
          <cell r="FA193">
            <v>46714.61542203257</v>
          </cell>
          <cell r="FB193">
            <v>61807.317025978708</v>
          </cell>
          <cell r="FC193">
            <v>56480.681128124306</v>
          </cell>
          <cell r="FD193">
            <v>60621.514128563569</v>
          </cell>
          <cell r="FE193">
            <v>58708.283393126694</v>
          </cell>
          <cell r="FF193">
            <v>64177.715237494529</v>
          </cell>
          <cell r="FG193">
            <v>63303.804423872811</v>
          </cell>
          <cell r="FH193">
            <v>66997.808554829171</v>
          </cell>
          <cell r="FI193">
            <v>69369.03614971957</v>
          </cell>
          <cell r="FJ193">
            <v>65847.53395654817</v>
          </cell>
          <cell r="FK193">
            <v>62243.728960819055</v>
          </cell>
          <cell r="FL193">
            <v>58763.116919427644</v>
          </cell>
          <cell r="FM193">
            <v>47504.789020732504</v>
          </cell>
          <cell r="FN193">
            <v>62912.114854381784</v>
          </cell>
          <cell r="FO193">
            <v>57524.563585590673</v>
          </cell>
          <cell r="FP193">
            <v>61682.738804364475</v>
          </cell>
          <cell r="FQ193">
            <v>59751.035707669231</v>
          </cell>
          <cell r="FR193">
            <v>65321.995036186134</v>
          </cell>
          <cell r="FS193">
            <v>64497.666491509372</v>
          </cell>
          <cell r="FT193">
            <v>68217.283480106402</v>
          </cell>
          <cell r="FU193">
            <v>70683.71618981364</v>
          </cell>
          <cell r="FV193">
            <v>67095.669887766329</v>
          </cell>
          <cell r="FW193">
            <v>63368.181815312775</v>
          </cell>
        </row>
        <row r="194">
          <cell r="B194" t="str">
            <v>Co 152</v>
          </cell>
          <cell r="BH194">
            <v>-20848.349999999999</v>
          </cell>
          <cell r="BI194">
            <v>-12386.64</v>
          </cell>
          <cell r="BJ194">
            <v>-10038.620000000001</v>
          </cell>
          <cell r="BK194">
            <v>-17723.63</v>
          </cell>
          <cell r="BL194">
            <v>-7421.23</v>
          </cell>
          <cell r="BM194">
            <v>-22484.19</v>
          </cell>
          <cell r="BN194">
            <v>-11576.23</v>
          </cell>
          <cell r="BO194">
            <v>-12078.098879635683</v>
          </cell>
          <cell r="BP194">
            <v>-17510.326997786622</v>
          </cell>
          <cell r="BQ194">
            <v>-15118.841185410696</v>
          </cell>
          <cell r="BR194">
            <v>-11111.139314356129</v>
          </cell>
          <cell r="BS194">
            <v>-13793.084743464555</v>
          </cell>
          <cell r="BT194">
            <v>-21754.431516016732</v>
          </cell>
          <cell r="BU194">
            <v>-13297.807961247381</v>
          </cell>
          <cell r="BV194">
            <v>-11074.472491003784</v>
          </cell>
          <cell r="BW194">
            <v>-18817.893920006944</v>
          </cell>
          <cell r="BX194">
            <v>-8547.8325530340298</v>
          </cell>
          <cell r="BY194">
            <v>-23514.481551430941</v>
          </cell>
          <cell r="BZ194">
            <v>-12945.829613188042</v>
          </cell>
          <cell r="CA194">
            <v>-13084.192274578323</v>
          </cell>
          <cell r="CB194">
            <v>-8550.8924040683269</v>
          </cell>
          <cell r="CC194">
            <v>-6183.1945881786451</v>
          </cell>
          <cell r="CD194">
            <v>-2163.4001520900274</v>
          </cell>
          <cell r="CE194">
            <v>-4592.2895496403144</v>
          </cell>
          <cell r="CF194">
            <v>-13283.444260623393</v>
          </cell>
          <cell r="CG194">
            <v>-4831.1219925025071</v>
          </cell>
          <cell r="CH194">
            <v>-2735.4993812587345</v>
          </cell>
          <cell r="CI194">
            <v>-10538.638222214351</v>
          </cell>
          <cell r="CJ194">
            <v>-301.203945240748</v>
          </cell>
          <cell r="CK194">
            <v>-15171.910608597078</v>
          </cell>
          <cell r="CL194">
            <v>-4949.1318176454661</v>
          </cell>
          <cell r="CM194">
            <v>-4728.9878260400656</v>
          </cell>
          <cell r="CN194">
            <v>-10292.685724057003</v>
          </cell>
          <cell r="CO194">
            <v>-7947.8787197131533</v>
          </cell>
          <cell r="CP194">
            <v>-3915.9450223229069</v>
          </cell>
          <cell r="CQ194">
            <v>-6088.6705198578566</v>
          </cell>
          <cell r="CR194">
            <v>-14133.606748269383</v>
          </cell>
          <cell r="CS194">
            <v>-5514.0293451599791</v>
          </cell>
          <cell r="CT194">
            <v>-3420.3205227420112</v>
          </cell>
          <cell r="CU194">
            <v>-11400.012741674218</v>
          </cell>
          <cell r="CV194">
            <v>-969.00372907720885</v>
          </cell>
          <cell r="CW194">
            <v>-16103.928862063658</v>
          </cell>
          <cell r="CX194">
            <v>-5795.6698993364698</v>
          </cell>
          <cell r="CY194">
            <v>-5463.2880494269484</v>
          </cell>
          <cell r="CZ194">
            <v>-11124.846693642809</v>
          </cell>
          <cell r="DA194">
            <v>-8741.671462693128</v>
          </cell>
          <cell r="DB194">
            <v>-4624.2247548708401</v>
          </cell>
          <cell r="DC194">
            <v>-7200.2581855767858</v>
          </cell>
          <cell r="DD194">
            <v>-15017.836108319476</v>
          </cell>
          <cell r="DE194">
            <v>-6227.2243623293107</v>
          </cell>
          <cell r="DF194">
            <v>30770.130058859264</v>
          </cell>
          <cell r="DG194">
            <v>22609.73780207221</v>
          </cell>
          <cell r="DH194">
            <v>33237.853141495449</v>
          </cell>
          <cell r="DI194">
            <v>17834.173597150075</v>
          </cell>
          <cell r="DJ194">
            <v>28226.308311278553</v>
          </cell>
          <cell r="DK194">
            <v>28677.470770017753</v>
          </cell>
          <cell r="DL194">
            <v>22915.961634603649</v>
          </cell>
          <cell r="DM194">
            <v>25338.548856096109</v>
          </cell>
          <cell r="DN194">
            <v>29542.853383565394</v>
          </cell>
          <cell r="DO194">
            <v>26889.766664813076</v>
          </cell>
          <cell r="DP194">
            <v>18970.289400732159</v>
          </cell>
          <cell r="DQ194">
            <v>27934.848612497677</v>
          </cell>
          <cell r="DR194">
            <v>30718.725035215131</v>
          </cell>
          <cell r="DS194">
            <v>22373.375068346417</v>
          </cell>
          <cell r="DT194">
            <v>33202.198563429411</v>
          </cell>
          <cell r="DU194">
            <v>17525.391057533518</v>
          </cell>
          <cell r="DV194">
            <v>27999.414237522171</v>
          </cell>
          <cell r="DW194">
            <v>28576.343943885513</v>
          </cell>
          <cell r="DX194">
            <v>22712.808533019066</v>
          </cell>
          <cell r="DY194">
            <v>25175.817910001802</v>
          </cell>
          <cell r="DZ194">
            <v>29468.372877115246</v>
          </cell>
          <cell r="EA194">
            <v>26736.388288319475</v>
          </cell>
          <cell r="EB194">
            <v>18713.146544500574</v>
          </cell>
          <cell r="EC194">
            <v>27855.520861836521</v>
          </cell>
          <cell r="ED194">
            <v>30647.181107790821</v>
          </cell>
          <cell r="EE194">
            <v>22112.534773819294</v>
          </cell>
          <cell r="EF194">
            <v>33145.714608873852</v>
          </cell>
          <cell r="EG194">
            <v>17191.372523562502</v>
          </cell>
          <cell r="EH194">
            <v>27745.132030587542</v>
          </cell>
          <cell r="EI194">
            <v>28454.330484678168</v>
          </cell>
          <cell r="EJ194">
            <v>30820.960005527217</v>
          </cell>
          <cell r="EK194">
            <v>33324.48279657551</v>
          </cell>
          <cell r="EL194">
            <v>37707.669178623517</v>
          </cell>
          <cell r="EM194">
            <v>34893.918256720004</v>
          </cell>
          <cell r="EN194">
            <v>26765.977730362167</v>
          </cell>
          <cell r="EO194">
            <v>36089.455362580178</v>
          </cell>
          <cell r="EP194">
            <v>38887.611858954551</v>
          </cell>
          <cell r="EQ194">
            <v>30159.200152971593</v>
          </cell>
          <cell r="ER194">
            <v>41400.45129301268</v>
          </cell>
          <cell r="ES194">
            <v>25164.104204024639</v>
          </cell>
          <cell r="ET194">
            <v>35795.309293368089</v>
          </cell>
          <cell r="EU194">
            <v>36643.784544815688</v>
          </cell>
          <cell r="EV194">
            <v>30822.268531884343</v>
          </cell>
          <cell r="EW194">
            <v>33366.82443818848</v>
          </cell>
          <cell r="EX194">
            <v>37842.623569091207</v>
          </cell>
          <cell r="EY194">
            <v>34944.663721517922</v>
          </cell>
          <cell r="EZ194">
            <v>26711.065313637118</v>
          </cell>
          <cell r="FA194">
            <v>36219.010022914044</v>
          </cell>
          <cell r="FB194">
            <v>39022.520634983732</v>
          </cell>
          <cell r="FC194">
            <v>30095.564521411899</v>
          </cell>
          <cell r="FD194">
            <v>41548.887257767739</v>
          </cell>
          <cell r="FE194">
            <v>25025.815366285919</v>
          </cell>
          <cell r="FF194">
            <v>35732.199021060616</v>
          </cell>
          <cell r="FG194">
            <v>36727.422705072146</v>
          </cell>
          <cell r="FH194">
            <v>30806.948353806903</v>
          </cell>
          <cell r="FI194">
            <v>33393.05953709493</v>
          </cell>
          <cell r="FJ194">
            <v>37963.449541410926</v>
          </cell>
          <cell r="FK194">
            <v>34978.749851572626</v>
          </cell>
          <cell r="FL194">
            <v>26637.964428545703</v>
          </cell>
          <cell r="FM194">
            <v>36334.215128427852</v>
          </cell>
          <cell r="FN194">
            <v>39141.438087409071</v>
          </cell>
          <cell r="FO194">
            <v>30011.493522684992</v>
          </cell>
          <cell r="FP194">
            <v>41680.512999040599</v>
          </cell>
          <cell r="FQ194">
            <v>24866.516204481741</v>
          </cell>
          <cell r="FR194">
            <v>35645.057254796513</v>
          </cell>
          <cell r="FS194">
            <v>36794.535597591501</v>
          </cell>
          <cell r="FT194">
            <v>30773.619821911852</v>
          </cell>
          <cell r="FU194">
            <v>33401.88430264152</v>
          </cell>
          <cell r="FV194">
            <v>38069.310675518791</v>
          </cell>
          <cell r="FW194">
            <v>34994.88716768469</v>
          </cell>
        </row>
        <row r="195">
          <cell r="B195" t="str">
            <v>Co 345</v>
          </cell>
          <cell r="BH195">
            <v>48935.5</v>
          </cell>
          <cell r="BI195">
            <v>61657.7</v>
          </cell>
          <cell r="BJ195">
            <v>72400.77</v>
          </cell>
          <cell r="BK195">
            <v>19401.740000000002</v>
          </cell>
          <cell r="BL195">
            <v>58987.5</v>
          </cell>
          <cell r="BM195">
            <v>57767.11</v>
          </cell>
          <cell r="BN195">
            <v>67965.649999999994</v>
          </cell>
          <cell r="BO195">
            <v>27731.873545821931</v>
          </cell>
          <cell r="BP195">
            <v>35006.221911101893</v>
          </cell>
          <cell r="BQ195">
            <v>59400.477792940655</v>
          </cell>
          <cell r="BR195">
            <v>1405.9249457177939</v>
          </cell>
          <cell r="BS195">
            <v>41086.48281028631</v>
          </cell>
          <cell r="BT195">
            <v>59667.0824689937</v>
          </cell>
          <cell r="BU195">
            <v>72915.144128251675</v>
          </cell>
          <cell r="BV195">
            <v>83105.72033133579</v>
          </cell>
          <cell r="BW195">
            <v>30407.558477043727</v>
          </cell>
          <cell r="BX195">
            <v>69741.617649862252</v>
          </cell>
          <cell r="BY195">
            <v>68504.792637980892</v>
          </cell>
          <cell r="BZ195">
            <v>78708.74403776144</v>
          </cell>
          <cell r="CA195">
            <v>37868.358683580358</v>
          </cell>
          <cell r="CB195">
            <v>50682.552236007643</v>
          </cell>
          <cell r="CC195">
            <v>75268.92914856461</v>
          </cell>
          <cell r="CD195">
            <v>17192.676716631686</v>
          </cell>
          <cell r="CE195">
            <v>62361.163030029595</v>
          </cell>
          <cell r="CF195">
            <v>60266.325036415219</v>
          </cell>
          <cell r="CG195">
            <v>74058.592099121975</v>
          </cell>
          <cell r="CH195">
            <v>83682.482385627925</v>
          </cell>
          <cell r="CI195">
            <v>31296.866283975425</v>
          </cell>
          <cell r="CJ195">
            <v>70374.442500722449</v>
          </cell>
          <cell r="CK195">
            <v>69122.771986417385</v>
          </cell>
          <cell r="CL195">
            <v>79335.081588698406</v>
          </cell>
          <cell r="CM195">
            <v>37801.592360726791</v>
          </cell>
          <cell r="CN195">
            <v>46195.891091749654</v>
          </cell>
          <cell r="CO195">
            <v>70983.778410897532</v>
          </cell>
          <cell r="CP195">
            <v>12825.093334658042</v>
          </cell>
          <cell r="CQ195">
            <v>84985.870034457388</v>
          </cell>
          <cell r="CR195">
            <v>86089.948473285389</v>
          </cell>
          <cell r="CS195">
            <v>100345.21404806402</v>
          </cell>
          <cell r="CT195">
            <v>109967.08947887778</v>
          </cell>
          <cell r="CU195">
            <v>56641.147662991716</v>
          </cell>
          <cell r="CV195">
            <v>96412.224927712698</v>
          </cell>
          <cell r="CW195">
            <v>100130.81811740107</v>
          </cell>
          <cell r="CX195">
            <v>110549.98085239326</v>
          </cell>
          <cell r="CY195">
            <v>67887.048118619306</v>
          </cell>
          <cell r="CZ195">
            <v>76598.359984209499</v>
          </cell>
          <cell r="DA195">
            <v>101950.58700438531</v>
          </cell>
          <cell r="DB195">
            <v>42601.212365124433</v>
          </cell>
          <cell r="DC195">
            <v>88708.767921257357</v>
          </cell>
          <cell r="DD195">
            <v>91203.641550139495</v>
          </cell>
          <cell r="DE195">
            <v>105936.29068731854</v>
          </cell>
          <cell r="DF195">
            <v>115550.24193756204</v>
          </cell>
          <cell r="DG195">
            <v>61268.614743973623</v>
          </cell>
          <cell r="DH195">
            <v>101744.40529239122</v>
          </cell>
          <cell r="DI195">
            <v>100582.30020363964</v>
          </cell>
          <cell r="DJ195">
            <v>111213.01837106433</v>
          </cell>
          <cell r="DK195">
            <v>67392.06800085443</v>
          </cell>
          <cell r="DL195">
            <v>76431.216416137642</v>
          </cell>
          <cell r="DM195">
            <v>102362.12937420997</v>
          </cell>
          <cell r="DN195">
            <v>41796.981703097525</v>
          </cell>
          <cell r="DO195">
            <v>88873.330952860531</v>
          </cell>
          <cell r="DP195">
            <v>91424.402855370543</v>
          </cell>
          <cell r="DQ195">
            <v>106650.25285347394</v>
          </cell>
          <cell r="DR195">
            <v>116250.1160221076</v>
          </cell>
          <cell r="DS195">
            <v>60996.720619646396</v>
          </cell>
          <cell r="DT195">
            <v>102188.61848658483</v>
          </cell>
          <cell r="DU195">
            <v>105999.47829915085</v>
          </cell>
          <cell r="DV195">
            <v>116845.62666810839</v>
          </cell>
          <cell r="DW195">
            <v>71838.490825603134</v>
          </cell>
          <cell r="DX195">
            <v>81216.609470358555</v>
          </cell>
          <cell r="DY195">
            <v>107739.89016330434</v>
          </cell>
          <cell r="DZ195">
            <v>45933.731301606342</v>
          </cell>
          <cell r="EA195">
            <v>90581.291915263777</v>
          </cell>
          <cell r="EB195">
            <v>96604.688002572017</v>
          </cell>
          <cell r="EC195">
            <v>112339.25471395583</v>
          </cell>
          <cell r="ED195">
            <v>121918.57942467177</v>
          </cell>
          <cell r="EE195">
            <v>65677.449216873414</v>
          </cell>
          <cell r="EF195">
            <v>107596.93536385093</v>
          </cell>
          <cell r="EG195">
            <v>106530.13644239103</v>
          </cell>
          <cell r="EH195">
            <v>117596.51860428101</v>
          </cell>
          <cell r="EI195">
            <v>71373.423023421288</v>
          </cell>
          <cell r="EJ195">
            <v>81102.476041354821</v>
          </cell>
          <cell r="EK195">
            <v>108231.34162266034</v>
          </cell>
          <cell r="EL195">
            <v>45158.410710845113</v>
          </cell>
          <cell r="EM195">
            <v>90714.162650067185</v>
          </cell>
          <cell r="EN195">
            <v>96891.995972210891</v>
          </cell>
          <cell r="EO195">
            <v>113151.83692461456</v>
          </cell>
          <cell r="EP195">
            <v>122703.81041257578</v>
          </cell>
          <cell r="EQ195">
            <v>65458.66189670813</v>
          </cell>
          <cell r="ER195">
            <v>108117.37823439587</v>
          </cell>
          <cell r="ES195">
            <v>107026.95850183052</v>
          </cell>
          <cell r="ET195">
            <v>118317.87362708905</v>
          </cell>
          <cell r="EU195">
            <v>70848.508488273801</v>
          </cell>
          <cell r="EV195">
            <v>80939.470842229202</v>
          </cell>
          <cell r="EW195">
            <v>108689.09977572516</v>
          </cell>
          <cell r="EX195">
            <v>44323.244944417471</v>
          </cell>
          <cell r="EY195">
            <v>90805.830447577435</v>
          </cell>
          <cell r="EZ195">
            <v>97138.920798033156</v>
          </cell>
          <cell r="FA195">
            <v>113940.42158069313</v>
          </cell>
          <cell r="FB195">
            <v>123458.14812849023</v>
          </cell>
          <cell r="FC195">
            <v>65192.494381937664</v>
          </cell>
          <cell r="FD195">
            <v>108602.30389268763</v>
          </cell>
          <cell r="FE195">
            <v>107487.54093010785</v>
          </cell>
          <cell r="FF195">
            <v>119007.53752289541</v>
          </cell>
          <cell r="FG195">
            <v>70260.805433479109</v>
          </cell>
          <cell r="FH195">
            <v>80726.475879775302</v>
          </cell>
          <cell r="FI195">
            <v>109111.04145326649</v>
          </cell>
          <cell r="FJ195">
            <v>43425.373494641943</v>
          </cell>
          <cell r="FK195">
            <v>90854.190425284352</v>
          </cell>
          <cell r="FL195">
            <v>97342.793429737125</v>
          </cell>
          <cell r="FM195">
            <v>114703.65363670795</v>
          </cell>
          <cell r="FN195">
            <v>124179.23166506685</v>
          </cell>
          <cell r="FO195">
            <v>64876.696537314507</v>
          </cell>
          <cell r="FP195">
            <v>109049.50358161872</v>
          </cell>
          <cell r="FQ195">
            <v>107909.74336897908</v>
          </cell>
          <cell r="FR195">
            <v>119663.75877702798</v>
          </cell>
          <cell r="FS195">
            <v>69606.84084155751</v>
          </cell>
          <cell r="FT195">
            <v>80460.20440273729</v>
          </cell>
          <cell r="FU195">
            <v>109494.57496018067</v>
          </cell>
          <cell r="FV195">
            <v>42462.085302521475</v>
          </cell>
          <cell r="FW195">
            <v>90856.20886976397</v>
          </cell>
        </row>
        <row r="196">
          <cell r="B196" t="str">
            <v>Co 386</v>
          </cell>
          <cell r="BH196">
            <v>58261.93</v>
          </cell>
          <cell r="BI196">
            <v>48282.39</v>
          </cell>
          <cell r="BJ196">
            <v>65270.1</v>
          </cell>
          <cell r="BK196">
            <v>61152.37</v>
          </cell>
          <cell r="BL196">
            <v>92653.21</v>
          </cell>
          <cell r="BM196">
            <v>84250.240000000005</v>
          </cell>
          <cell r="BN196">
            <v>72343.34</v>
          </cell>
          <cell r="BO196">
            <v>68795.65385547794</v>
          </cell>
          <cell r="BP196">
            <v>58583.746661065969</v>
          </cell>
          <cell r="BQ196">
            <v>59018.128397948378</v>
          </cell>
          <cell r="BR196">
            <v>56509.060656993221</v>
          </cell>
          <cell r="BS196">
            <v>55385.149699576235</v>
          </cell>
          <cell r="BT196">
            <v>61587.205330245713</v>
          </cell>
          <cell r="BU196">
            <v>51486.623791253645</v>
          </cell>
          <cell r="BV196">
            <v>64371.653396114765</v>
          </cell>
          <cell r="BW196">
            <v>64167.965507123416</v>
          </cell>
          <cell r="BX196">
            <v>95763.775064753194</v>
          </cell>
          <cell r="BY196">
            <v>86991.988409700818</v>
          </cell>
          <cell r="BZ196">
            <v>75497.587029859395</v>
          </cell>
          <cell r="CA196">
            <v>71759.606456377747</v>
          </cell>
          <cell r="CB196">
            <v>61593.039236699675</v>
          </cell>
          <cell r="CC196">
            <v>62013.958042647064</v>
          </cell>
          <cell r="CD196">
            <v>59505.112776623013</v>
          </cell>
          <cell r="CE196">
            <v>58776.20712359326</v>
          </cell>
          <cell r="CF196">
            <v>64045.86092560002</v>
          </cell>
          <cell r="CG196">
            <v>53821.705858415444</v>
          </cell>
          <cell r="CH196">
            <v>66626.303998836418</v>
          </cell>
          <cell r="CI196">
            <v>66612.546438298668</v>
          </cell>
          <cell r="CJ196">
            <v>98307.259444196563</v>
          </cell>
          <cell r="CK196">
            <v>89156.185540018414</v>
          </cell>
          <cell r="CL196">
            <v>78087.502850720251</v>
          </cell>
          <cell r="CM196">
            <v>74134.744467707045</v>
          </cell>
          <cell r="CN196">
            <v>63979.080597847642</v>
          </cell>
          <cell r="CO196">
            <v>64387.419411278075</v>
          </cell>
          <cell r="CP196">
            <v>61879.439751834427</v>
          </cell>
          <cell r="CQ196">
            <v>61551.939767421703</v>
          </cell>
          <cell r="CR196">
            <v>68679.527550725121</v>
          </cell>
          <cell r="CS196">
            <v>58208.391047363984</v>
          </cell>
          <cell r="CT196">
            <v>71241.483940200793</v>
          </cell>
          <cell r="CU196">
            <v>71514.761462986382</v>
          </cell>
          <cell r="CV196">
            <v>103877.26402577525</v>
          </cell>
          <cell r="CW196">
            <v>94412.962632025461</v>
          </cell>
          <cell r="CX196">
            <v>83269.093512165287</v>
          </cell>
          <cell r="CY196">
            <v>79146.320100630313</v>
          </cell>
          <cell r="CZ196">
            <v>68791.321691031641</v>
          </cell>
          <cell r="DA196">
            <v>69204.039547267443</v>
          </cell>
          <cell r="DB196">
            <v>66645.724297128239</v>
          </cell>
          <cell r="DC196">
            <v>65942.423132110343</v>
          </cell>
          <cell r="DD196">
            <v>73615.347000758979</v>
          </cell>
          <cell r="DE196">
            <v>62890.783516937467</v>
          </cell>
          <cell r="DF196">
            <v>76156.103889186008</v>
          </cell>
          <cell r="DG196">
            <v>76732.75807562047</v>
          </cell>
          <cell r="DH196">
            <v>109777.4182032216</v>
          </cell>
          <cell r="DI196">
            <v>99989.498156164773</v>
          </cell>
          <cell r="DJ196">
            <v>88773.553443384269</v>
          </cell>
          <cell r="DK196">
            <v>84475.797186402779</v>
          </cell>
          <cell r="DL196">
            <v>73917.592936822737</v>
          </cell>
          <cell r="DM196">
            <v>74333.643385862088</v>
          </cell>
          <cell r="DN196">
            <v>71725.020543134597</v>
          </cell>
          <cell r="DO196">
            <v>71018.104718287446</v>
          </cell>
          <cell r="DP196">
            <v>78867.129797808244</v>
          </cell>
          <cell r="DQ196">
            <v>67883.007772283163</v>
          </cell>
          <cell r="DR196">
            <v>81384.348698819318</v>
          </cell>
          <cell r="DS196">
            <v>82285.435321625759</v>
          </cell>
          <cell r="DT196">
            <v>116026.94974075456</v>
          </cell>
          <cell r="DU196">
            <v>105905.35733463599</v>
          </cell>
          <cell r="DV196">
            <v>94619.955860867398</v>
          </cell>
          <cell r="DW196">
            <v>90141.818036435696</v>
          </cell>
          <cell r="DX196">
            <v>79376.452904641104</v>
          </cell>
          <cell r="DY196">
            <v>79796.744423070253</v>
          </cell>
          <cell r="DZ196">
            <v>77136.296909008888</v>
          </cell>
          <cell r="EA196">
            <v>76425.541290121299</v>
          </cell>
          <cell r="EB196">
            <v>84454.020395256739</v>
          </cell>
          <cell r="EC196">
            <v>73203.996277359431</v>
          </cell>
          <cell r="ED196">
            <v>86945.205597748572</v>
          </cell>
          <cell r="EE196">
            <v>88193.248172337189</v>
          </cell>
          <cell r="EF196">
            <v>122646.40593456091</v>
          </cell>
          <cell r="EG196">
            <v>112180.09939317204</v>
          </cell>
          <cell r="EH196">
            <v>100828.9400453491</v>
          </cell>
          <cell r="EI196">
            <v>96165.064897066593</v>
          </cell>
          <cell r="EJ196">
            <v>85188.511327597764</v>
          </cell>
          <cell r="EK196">
            <v>85612.533388184529</v>
          </cell>
          <cell r="EL196">
            <v>82898.769983206163</v>
          </cell>
          <cell r="EM196">
            <v>82185.345682876534</v>
          </cell>
          <cell r="EN196">
            <v>90396.447563016991</v>
          </cell>
          <cell r="EO196">
            <v>78873.594208334151</v>
          </cell>
          <cell r="EP196">
            <v>92858.557761614589</v>
          </cell>
          <cell r="EQ196">
            <v>94477.363624719699</v>
          </cell>
          <cell r="ER196">
            <v>129657.93848907007</v>
          </cell>
          <cell r="ES196">
            <v>118835.54491570935</v>
          </cell>
          <cell r="ET196">
            <v>107421.88646141862</v>
          </cell>
          <cell r="EU196">
            <v>102566.51072235074</v>
          </cell>
          <cell r="EV196">
            <v>91374.665615806211</v>
          </cell>
          <cell r="EW196">
            <v>91802.320132591223</v>
          </cell>
          <cell r="EX196">
            <v>89035.127704805287</v>
          </cell>
          <cell r="EY196">
            <v>88318.844529137685</v>
          </cell>
          <cell r="EZ196">
            <v>96715.811175547627</v>
          </cell>
          <cell r="FA196">
            <v>84913.23591126909</v>
          </cell>
          <cell r="FB196">
            <v>99145.696036418289</v>
          </cell>
          <cell r="FC196">
            <v>101160.46109391371</v>
          </cell>
          <cell r="FD196">
            <v>137083.94060309004</v>
          </cell>
          <cell r="FE196">
            <v>125894.37723317796</v>
          </cell>
          <cell r="FF196">
            <v>114421.89448063361</v>
          </cell>
          <cell r="FG196">
            <v>109369.26623997581</v>
          </cell>
          <cell r="FH196">
            <v>97957.968467495099</v>
          </cell>
          <cell r="FI196">
            <v>98389.151251794538</v>
          </cell>
          <cell r="FJ196">
            <v>95566.987240349757</v>
          </cell>
          <cell r="FK196">
            <v>94848.121181272159</v>
          </cell>
          <cell r="FL196">
            <v>103434.58159633845</v>
          </cell>
          <cell r="FM196">
            <v>91345.198778455611</v>
          </cell>
          <cell r="FN196">
            <v>105829.54847669454</v>
          </cell>
          <cell r="FO196">
            <v>108266.76840060309</v>
          </cell>
          <cell r="FP196">
            <v>144949.17395338771</v>
          </cell>
          <cell r="FQ196">
            <v>133380.33037301307</v>
          </cell>
          <cell r="FR196">
            <v>121852.94772997305</v>
          </cell>
          <cell r="FS196">
            <v>116596.88650259201</v>
          </cell>
          <cell r="FT196">
            <v>104961.84771661772</v>
          </cell>
          <cell r="FU196">
            <v>105396.53124515378</v>
          </cell>
          <cell r="FV196">
            <v>102518.29341559001</v>
          </cell>
          <cell r="FW196">
            <v>101797.17723819718</v>
          </cell>
        </row>
        <row r="197">
          <cell r="B197" t="str">
            <v>Co 426</v>
          </cell>
          <cell r="BH197">
            <v>0</v>
          </cell>
          <cell r="BI197">
            <v>0</v>
          </cell>
          <cell r="BJ197">
            <v>0</v>
          </cell>
          <cell r="BK197">
            <v>0</v>
          </cell>
          <cell r="BL197">
            <v>0</v>
          </cell>
          <cell r="BM197">
            <v>0</v>
          </cell>
          <cell r="BN197">
            <v>-1215.8399999999999</v>
          </cell>
          <cell r="BO197">
            <v>0</v>
          </cell>
          <cell r="BP197">
            <v>0</v>
          </cell>
          <cell r="BQ197">
            <v>0</v>
          </cell>
          <cell r="BR197">
            <v>0</v>
          </cell>
          <cell r="BS197">
            <v>0</v>
          </cell>
          <cell r="BT197">
            <v>0</v>
          </cell>
          <cell r="BU197">
            <v>0</v>
          </cell>
          <cell r="BV197">
            <v>0</v>
          </cell>
          <cell r="BW197">
            <v>0</v>
          </cell>
          <cell r="BX197">
            <v>0</v>
          </cell>
          <cell r="BY197">
            <v>0</v>
          </cell>
          <cell r="BZ197">
            <v>-1252.3152</v>
          </cell>
          <cell r="CA197">
            <v>0</v>
          </cell>
          <cell r="CB197">
            <v>0</v>
          </cell>
          <cell r="CC197">
            <v>0</v>
          </cell>
          <cell r="CD197">
            <v>0</v>
          </cell>
          <cell r="CE197">
            <v>0</v>
          </cell>
          <cell r="CF197">
            <v>0</v>
          </cell>
          <cell r="CG197">
            <v>0</v>
          </cell>
          <cell r="CH197">
            <v>0</v>
          </cell>
          <cell r="CI197">
            <v>0</v>
          </cell>
          <cell r="CJ197">
            <v>0</v>
          </cell>
          <cell r="CK197">
            <v>0</v>
          </cell>
          <cell r="CL197">
            <v>-1289.8846560000002</v>
          </cell>
          <cell r="CM197">
            <v>0</v>
          </cell>
          <cell r="CN197">
            <v>0</v>
          </cell>
          <cell r="CO197">
            <v>0</v>
          </cell>
          <cell r="CP197">
            <v>0</v>
          </cell>
          <cell r="CQ197">
            <v>0</v>
          </cell>
          <cell r="CR197">
            <v>0</v>
          </cell>
          <cell r="CS197">
            <v>4922.4633127048255</v>
          </cell>
          <cell r="CT197">
            <v>4922.4633127048255</v>
          </cell>
          <cell r="CU197">
            <v>4922.4633127048255</v>
          </cell>
          <cell r="CV197">
            <v>4922.4633127048255</v>
          </cell>
          <cell r="CW197">
            <v>4922.4633127048255</v>
          </cell>
          <cell r="CX197">
            <v>3593.8821170248257</v>
          </cell>
          <cell r="CY197">
            <v>4922.4633127048255</v>
          </cell>
          <cell r="CZ197">
            <v>4922.4633127048255</v>
          </cell>
          <cell r="DA197">
            <v>4922.4633127048255</v>
          </cell>
          <cell r="DB197">
            <v>4922.4633127048255</v>
          </cell>
          <cell r="DC197">
            <v>4922.4633127048255</v>
          </cell>
          <cell r="DD197">
            <v>4922.4633127048255</v>
          </cell>
          <cell r="DE197">
            <v>4987.5792456255895</v>
          </cell>
          <cell r="DF197">
            <v>4987.5792456255895</v>
          </cell>
          <cell r="DG197">
            <v>4987.5792456255895</v>
          </cell>
          <cell r="DH197">
            <v>4987.5792456255895</v>
          </cell>
          <cell r="DI197">
            <v>4987.5792456255895</v>
          </cell>
          <cell r="DJ197">
            <v>3619.1406140751897</v>
          </cell>
          <cell r="DK197">
            <v>4987.5792456255895</v>
          </cell>
          <cell r="DL197">
            <v>4987.5792456255895</v>
          </cell>
          <cell r="DM197">
            <v>4987.5792456255895</v>
          </cell>
          <cell r="DN197">
            <v>4987.5792456255895</v>
          </cell>
          <cell r="DO197">
            <v>4987.5792456255895</v>
          </cell>
          <cell r="DP197">
            <v>4987.5792456255895</v>
          </cell>
          <cell r="DQ197">
            <v>5052.9974972047676</v>
          </cell>
          <cell r="DR197">
            <v>5052.9974972047676</v>
          </cell>
          <cell r="DS197">
            <v>5052.9974972047676</v>
          </cell>
          <cell r="DT197">
            <v>5052.9974972047676</v>
          </cell>
          <cell r="DU197">
            <v>5052.9974972047676</v>
          </cell>
          <cell r="DV197">
            <v>3643.505706707856</v>
          </cell>
          <cell r="DW197">
            <v>9578.819187456822</v>
          </cell>
          <cell r="DX197">
            <v>9578.819187456822</v>
          </cell>
          <cell r="DY197">
            <v>9578.819187456822</v>
          </cell>
          <cell r="DZ197">
            <v>9578.819187456822</v>
          </cell>
          <cell r="EA197">
            <v>9578.819187456822</v>
          </cell>
          <cell r="EB197">
            <v>9578.819187456822</v>
          </cell>
          <cell r="EC197">
            <v>9644.5158040675815</v>
          </cell>
          <cell r="ED197">
            <v>9644.5158040675815</v>
          </cell>
          <cell r="EE197">
            <v>9644.5158040675815</v>
          </cell>
          <cell r="EF197">
            <v>9644.5158040675815</v>
          </cell>
          <cell r="EG197">
            <v>9644.5158040675815</v>
          </cell>
          <cell r="EH197">
            <v>8192.7392598557635</v>
          </cell>
          <cell r="EI197">
            <v>9731.3285341689225</v>
          </cell>
          <cell r="EJ197">
            <v>9731.3285341689225</v>
          </cell>
          <cell r="EK197">
            <v>9731.3285341689225</v>
          </cell>
          <cell r="EL197">
            <v>9731.3285341689225</v>
          </cell>
          <cell r="EM197">
            <v>9731.3285341689225</v>
          </cell>
          <cell r="EN197">
            <v>9731.3285341689225</v>
          </cell>
          <cell r="EO197">
            <v>9797.2781831118973</v>
          </cell>
          <cell r="EP197">
            <v>9797.2781831118973</v>
          </cell>
          <cell r="EQ197">
            <v>9797.2781831118973</v>
          </cell>
          <cell r="ER197">
            <v>9797.2781831118973</v>
          </cell>
          <cell r="ES197">
            <v>9797.2781831118973</v>
          </cell>
          <cell r="ET197">
            <v>8301.9483425737235</v>
          </cell>
          <cell r="EU197">
            <v>9885.7160567041519</v>
          </cell>
          <cell r="EV197">
            <v>9885.7160567041519</v>
          </cell>
          <cell r="EW197">
            <v>9885.7160567041519</v>
          </cell>
          <cell r="EX197">
            <v>12558.902083417443</v>
          </cell>
          <cell r="EY197">
            <v>12558.902083417443</v>
          </cell>
          <cell r="EZ197">
            <v>12558.902083417443</v>
          </cell>
          <cell r="FA197">
            <v>12625.077998339279</v>
          </cell>
          <cell r="FB197">
            <v>12625.077998339279</v>
          </cell>
          <cell r="FC197">
            <v>12625.077998339279</v>
          </cell>
          <cell r="FD197">
            <v>12625.077998339279</v>
          </cell>
          <cell r="FE197">
            <v>12625.077998339279</v>
          </cell>
          <cell r="FF197">
            <v>11084.888262584958</v>
          </cell>
          <cell r="FG197">
            <v>12715.170184958934</v>
          </cell>
          <cell r="FH197">
            <v>12715.170184958934</v>
          </cell>
          <cell r="FI197">
            <v>12715.170184958934</v>
          </cell>
          <cell r="FJ197">
            <v>12768.6339054932</v>
          </cell>
          <cell r="FK197">
            <v>12768.6339054932</v>
          </cell>
          <cell r="FL197">
            <v>12768.6339054932</v>
          </cell>
          <cell r="FM197">
            <v>12835.007829903472</v>
          </cell>
          <cell r="FN197">
            <v>12835.007829903472</v>
          </cell>
          <cell r="FO197">
            <v>12835.007829903472</v>
          </cell>
          <cell r="FP197">
            <v>12835.007829903472</v>
          </cell>
          <cell r="FQ197">
            <v>12835.007829903472</v>
          </cell>
          <cell r="FR197">
            <v>11248.612402076524</v>
          </cell>
          <cell r="FS197">
            <v>12926.783982477742</v>
          </cell>
          <cell r="FT197">
            <v>12926.783982477742</v>
          </cell>
          <cell r="FU197">
            <v>12926.783982477742</v>
          </cell>
          <cell r="FV197">
            <v>12981.316977422694</v>
          </cell>
          <cell r="FW197">
            <v>12981.316977422694</v>
          </cell>
        </row>
        <row r="198">
          <cell r="B198" t="str">
            <v>Co 427</v>
          </cell>
          <cell r="BH198">
            <v>0</v>
          </cell>
          <cell r="BI198">
            <v>0</v>
          </cell>
          <cell r="BJ198">
            <v>0</v>
          </cell>
          <cell r="BK198">
            <v>0</v>
          </cell>
          <cell r="BL198">
            <v>0</v>
          </cell>
          <cell r="BM198">
            <v>0</v>
          </cell>
          <cell r="BN198">
            <v>-215.84</v>
          </cell>
          <cell r="BO198">
            <v>0</v>
          </cell>
          <cell r="BP198">
            <v>0</v>
          </cell>
          <cell r="BQ198">
            <v>0</v>
          </cell>
          <cell r="BR198">
            <v>0</v>
          </cell>
          <cell r="BS198">
            <v>0</v>
          </cell>
          <cell r="BT198">
            <v>0</v>
          </cell>
          <cell r="BU198">
            <v>0</v>
          </cell>
          <cell r="BV198">
            <v>0</v>
          </cell>
          <cell r="BW198">
            <v>0</v>
          </cell>
          <cell r="BX198">
            <v>0</v>
          </cell>
          <cell r="BY198">
            <v>0</v>
          </cell>
          <cell r="BZ198">
            <v>-222.3152</v>
          </cell>
          <cell r="CA198">
            <v>0</v>
          </cell>
          <cell r="CB198">
            <v>0</v>
          </cell>
          <cell r="CC198">
            <v>0</v>
          </cell>
          <cell r="CD198">
            <v>0</v>
          </cell>
          <cell r="CE198">
            <v>0</v>
          </cell>
          <cell r="CF198">
            <v>0</v>
          </cell>
          <cell r="CG198">
            <v>0</v>
          </cell>
          <cell r="CH198">
            <v>0</v>
          </cell>
          <cell r="CI198">
            <v>0</v>
          </cell>
          <cell r="CJ198">
            <v>0</v>
          </cell>
          <cell r="CK198">
            <v>0</v>
          </cell>
          <cell r="CL198">
            <v>-228.984656</v>
          </cell>
          <cell r="CM198">
            <v>0</v>
          </cell>
          <cell r="CN198">
            <v>0</v>
          </cell>
          <cell r="CO198">
            <v>0</v>
          </cell>
          <cell r="CP198">
            <v>0</v>
          </cell>
          <cell r="CQ198">
            <v>0</v>
          </cell>
          <cell r="CR198">
            <v>0</v>
          </cell>
          <cell r="CS198">
            <v>0</v>
          </cell>
          <cell r="CT198">
            <v>0</v>
          </cell>
          <cell r="CU198">
            <v>0</v>
          </cell>
          <cell r="CV198">
            <v>0</v>
          </cell>
          <cell r="CW198">
            <v>0</v>
          </cell>
          <cell r="CX198">
            <v>-235.85419568</v>
          </cell>
          <cell r="CY198">
            <v>0</v>
          </cell>
          <cell r="CZ198">
            <v>0</v>
          </cell>
          <cell r="DA198">
            <v>0</v>
          </cell>
          <cell r="DB198">
            <v>0</v>
          </cell>
          <cell r="DC198">
            <v>0</v>
          </cell>
          <cell r="DD198">
            <v>0</v>
          </cell>
          <cell r="DE198">
            <v>0</v>
          </cell>
          <cell r="DF198">
            <v>0</v>
          </cell>
          <cell r="DG198">
            <v>0</v>
          </cell>
          <cell r="DH198">
            <v>0</v>
          </cell>
          <cell r="DI198">
            <v>0</v>
          </cell>
          <cell r="DJ198">
            <v>-242.92982155040002</v>
          </cell>
          <cell r="DK198">
            <v>0</v>
          </cell>
          <cell r="DL198">
            <v>0</v>
          </cell>
          <cell r="DM198">
            <v>0</v>
          </cell>
          <cell r="DN198">
            <v>0</v>
          </cell>
          <cell r="DO198">
            <v>0</v>
          </cell>
          <cell r="DP198">
            <v>0</v>
          </cell>
          <cell r="DQ198">
            <v>0</v>
          </cell>
          <cell r="DR198">
            <v>0</v>
          </cell>
          <cell r="DS198">
            <v>0</v>
          </cell>
          <cell r="DT198">
            <v>0</v>
          </cell>
          <cell r="DU198">
            <v>0</v>
          </cell>
          <cell r="DV198">
            <v>-250.21771619691202</v>
          </cell>
          <cell r="DW198">
            <v>0</v>
          </cell>
          <cell r="DX198">
            <v>0</v>
          </cell>
          <cell r="DY198">
            <v>0</v>
          </cell>
          <cell r="DZ198">
            <v>0</v>
          </cell>
          <cell r="EA198">
            <v>0</v>
          </cell>
          <cell r="EB198">
            <v>0</v>
          </cell>
          <cell r="EC198">
            <v>0</v>
          </cell>
          <cell r="ED198">
            <v>0</v>
          </cell>
          <cell r="EE198">
            <v>0</v>
          </cell>
          <cell r="EF198">
            <v>0</v>
          </cell>
          <cell r="EG198">
            <v>0</v>
          </cell>
          <cell r="EH198">
            <v>-257.7242476828194</v>
          </cell>
          <cell r="EI198">
            <v>0</v>
          </cell>
          <cell r="EJ198">
            <v>0</v>
          </cell>
          <cell r="EK198">
            <v>0</v>
          </cell>
          <cell r="EL198">
            <v>0</v>
          </cell>
          <cell r="EM198">
            <v>0</v>
          </cell>
          <cell r="EN198">
            <v>0</v>
          </cell>
          <cell r="EO198">
            <v>0</v>
          </cell>
          <cell r="EP198">
            <v>0</v>
          </cell>
          <cell r="EQ198">
            <v>0</v>
          </cell>
          <cell r="ER198">
            <v>0</v>
          </cell>
          <cell r="ES198">
            <v>0</v>
          </cell>
          <cell r="ET198">
            <v>-265.45597511330396</v>
          </cell>
          <cell r="EU198">
            <v>0</v>
          </cell>
          <cell r="EV198">
            <v>0</v>
          </cell>
          <cell r="EW198">
            <v>0</v>
          </cell>
          <cell r="EX198">
            <v>0</v>
          </cell>
          <cell r="EY198">
            <v>0</v>
          </cell>
          <cell r="EZ198">
            <v>0</v>
          </cell>
          <cell r="FA198">
            <v>0</v>
          </cell>
          <cell r="FB198">
            <v>0</v>
          </cell>
          <cell r="FC198">
            <v>0</v>
          </cell>
          <cell r="FD198">
            <v>0</v>
          </cell>
          <cell r="FE198">
            <v>0</v>
          </cell>
          <cell r="FF198">
            <v>-273.41965436670307</v>
          </cell>
          <cell r="FG198">
            <v>0</v>
          </cell>
          <cell r="FH198">
            <v>0</v>
          </cell>
          <cell r="FI198">
            <v>0</v>
          </cell>
          <cell r="FJ198">
            <v>0</v>
          </cell>
          <cell r="FK198">
            <v>0</v>
          </cell>
          <cell r="FL198">
            <v>0</v>
          </cell>
          <cell r="FM198">
            <v>0</v>
          </cell>
          <cell r="FN198">
            <v>0</v>
          </cell>
          <cell r="FO198">
            <v>0</v>
          </cell>
          <cell r="FP198">
            <v>0</v>
          </cell>
          <cell r="FQ198">
            <v>0</v>
          </cell>
          <cell r="FR198">
            <v>-281.62224399770417</v>
          </cell>
          <cell r="FS198">
            <v>0</v>
          </cell>
          <cell r="FT198">
            <v>0</v>
          </cell>
          <cell r="FU198">
            <v>0</v>
          </cell>
          <cell r="FV198">
            <v>0</v>
          </cell>
          <cell r="FW198">
            <v>0</v>
          </cell>
        </row>
        <row r="200">
          <cell r="B200" t="str">
            <v>Co 101</v>
          </cell>
          <cell r="C200">
            <v>-228827.33000000007</v>
          </cell>
          <cell r="BH200">
            <v>0</v>
          </cell>
          <cell r="BI200">
            <v>0</v>
          </cell>
          <cell r="BJ200">
            <v>0</v>
          </cell>
          <cell r="BK200">
            <v>0</v>
          </cell>
          <cell r="BL200">
            <v>0</v>
          </cell>
          <cell r="BM200">
            <v>0</v>
          </cell>
          <cell r="BN200">
            <v>0</v>
          </cell>
          <cell r="BO200">
            <v>-600000</v>
          </cell>
          <cell r="BP200">
            <v>0</v>
          </cell>
          <cell r="BQ200">
            <v>17056.95</v>
          </cell>
          <cell r="BR200">
            <v>27057.86</v>
          </cell>
          <cell r="BS200">
            <v>27057.86</v>
          </cell>
          <cell r="BT200">
            <v>25000.000000000007</v>
          </cell>
          <cell r="BU200">
            <v>24999.999999999993</v>
          </cell>
          <cell r="BV200">
            <v>25000.000000000015</v>
          </cell>
          <cell r="BW200">
            <v>25000</v>
          </cell>
          <cell r="BX200">
            <v>25000</v>
          </cell>
          <cell r="BY200">
            <v>25000.000000000007</v>
          </cell>
          <cell r="BZ200">
            <v>25000.000000000007</v>
          </cell>
          <cell r="CA200">
            <v>25000</v>
          </cell>
          <cell r="CB200">
            <v>25000</v>
          </cell>
          <cell r="CC200">
            <v>25000</v>
          </cell>
          <cell r="CD200">
            <v>25000</v>
          </cell>
          <cell r="CE200">
            <v>25000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row>
        <row r="201">
          <cell r="B201" t="str">
            <v>Co 102</v>
          </cell>
          <cell r="C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row>
        <row r="202">
          <cell r="B202" t="str">
            <v>Co 103</v>
          </cell>
          <cell r="C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row>
        <row r="203">
          <cell r="B203" t="str">
            <v>Co 104</v>
          </cell>
          <cell r="C203">
            <v>-6.9121597334742546E-11</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-3.4560798667371273E-11</v>
          </cell>
          <cell r="CD203">
            <v>0</v>
          </cell>
          <cell r="CE203">
            <v>0</v>
          </cell>
          <cell r="CF203">
            <v>0</v>
          </cell>
          <cell r="CG203">
            <v>0</v>
          </cell>
          <cell r="CH203">
            <v>0</v>
          </cell>
          <cell r="CI203">
            <v>0</v>
          </cell>
          <cell r="CJ203">
            <v>0</v>
          </cell>
          <cell r="CK203">
            <v>0</v>
          </cell>
          <cell r="CL203">
            <v>0</v>
          </cell>
          <cell r="CM203">
            <v>0</v>
          </cell>
          <cell r="CN203">
            <v>0</v>
          </cell>
          <cell r="CO203">
            <v>-3.4560798667371273E-11</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row>
        <row r="204">
          <cell r="B204" t="str">
            <v>Co 105</v>
          </cell>
          <cell r="C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row>
        <row r="205">
          <cell r="B205" t="str">
            <v>Co 110</v>
          </cell>
          <cell r="C205">
            <v>-34125.757604791288</v>
          </cell>
          <cell r="BH205">
            <v>0</v>
          </cell>
          <cell r="BI205">
            <v>0</v>
          </cell>
          <cell r="BJ205">
            <v>0</v>
          </cell>
          <cell r="BK205">
            <v>0</v>
          </cell>
          <cell r="BL205">
            <v>0</v>
          </cell>
          <cell r="BM205">
            <v>0</v>
          </cell>
          <cell r="BN205">
            <v>0</v>
          </cell>
          <cell r="BO205">
            <v>-749.28450791404975</v>
          </cell>
          <cell r="BP205">
            <v>-702.81413906857415</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-2848.2899945665231</v>
          </cell>
          <cell r="CO205">
            <v>-2848.2899945665231</v>
          </cell>
          <cell r="CP205">
            <v>-2848.2899945665267</v>
          </cell>
          <cell r="CQ205">
            <v>-2848.2899945665231</v>
          </cell>
          <cell r="CR205">
            <v>-2896.9224611245154</v>
          </cell>
          <cell r="CS205">
            <v>-2896.9224611245227</v>
          </cell>
          <cell r="CT205">
            <v>-2896.9224611245227</v>
          </cell>
          <cell r="CU205">
            <v>-2896.9224611245154</v>
          </cell>
          <cell r="CV205">
            <v>-2896.9224611245081</v>
          </cell>
          <cell r="CW205">
            <v>-2896.9224611245154</v>
          </cell>
          <cell r="CX205">
            <v>-2896.9224611245154</v>
          </cell>
          <cell r="CY205">
            <v>-2896.922461124519</v>
          </cell>
          <cell r="CZ205">
            <v>-2909.4224611245263</v>
          </cell>
          <cell r="DA205">
            <v>-2909.422461124519</v>
          </cell>
          <cell r="DB205">
            <v>-2909.422461124519</v>
          </cell>
          <cell r="DC205">
            <v>-2909.422461124519</v>
          </cell>
          <cell r="DD205">
            <v>-2959.0275770136723</v>
          </cell>
          <cell r="DE205">
            <v>-2959.0275770136723</v>
          </cell>
          <cell r="DF205">
            <v>-2959.0275770136723</v>
          </cell>
          <cell r="DG205">
            <v>-2959.0275770136795</v>
          </cell>
          <cell r="DH205">
            <v>-2959.0275770136723</v>
          </cell>
          <cell r="DI205">
            <v>-2959.0275770136723</v>
          </cell>
          <cell r="DJ205">
            <v>-2959.0275770136795</v>
          </cell>
          <cell r="DK205">
            <v>-2959.0275770136759</v>
          </cell>
          <cell r="DL205">
            <v>4605.0441672829729</v>
          </cell>
          <cell r="DM205">
            <v>4605.0441672829838</v>
          </cell>
          <cell r="DN205">
            <v>4605.0441672829729</v>
          </cell>
          <cell r="DO205">
            <v>4605.0441672829766</v>
          </cell>
          <cell r="DP205">
            <v>4554.4469490760384</v>
          </cell>
          <cell r="DQ205">
            <v>4554.4469490760384</v>
          </cell>
          <cell r="DR205">
            <v>233.12724083317153</v>
          </cell>
          <cell r="DS205">
            <v>233.12724083317153</v>
          </cell>
          <cell r="DT205">
            <v>233.12724083317153</v>
          </cell>
          <cell r="DU205">
            <v>233.1272408331788</v>
          </cell>
          <cell r="DV205">
            <v>233.12724083316425</v>
          </cell>
          <cell r="DW205">
            <v>233.12724083316789</v>
          </cell>
          <cell r="DX205">
            <v>371.40492571909272</v>
          </cell>
          <cell r="DY205">
            <v>371.40492571909999</v>
          </cell>
          <cell r="DZ205">
            <v>371.40492571909272</v>
          </cell>
          <cell r="EA205">
            <v>371.40492571909999</v>
          </cell>
          <cell r="EB205">
            <v>319.79576314802398</v>
          </cell>
          <cell r="EC205">
            <v>319.7957631480167</v>
          </cell>
          <cell r="ED205">
            <v>235.22122083502472</v>
          </cell>
          <cell r="EE205">
            <v>235.22122083502472</v>
          </cell>
          <cell r="EF205">
            <v>235.22122083501745</v>
          </cell>
          <cell r="EG205">
            <v>235.22122083502472</v>
          </cell>
          <cell r="EH205">
            <v>235.22122083502472</v>
          </cell>
          <cell r="EI205">
            <v>235.22122083501745</v>
          </cell>
          <cell r="EJ205">
            <v>2459.465180252002</v>
          </cell>
          <cell r="EK205">
            <v>2459.465180252002</v>
          </cell>
          <cell r="EL205">
            <v>2459.4651802519984</v>
          </cell>
          <cell r="EM205">
            <v>2459.4651802520057</v>
          </cell>
          <cell r="EN205">
            <v>2406.8238344295023</v>
          </cell>
          <cell r="EO205">
            <v>2406.8238344295023</v>
          </cell>
          <cell r="EP205">
            <v>2320.613356825801</v>
          </cell>
          <cell r="EQ205">
            <v>2320.6133568257937</v>
          </cell>
          <cell r="ER205">
            <v>2320.6133568257937</v>
          </cell>
          <cell r="ES205">
            <v>-427.65129486510705</v>
          </cell>
          <cell r="ET205">
            <v>-427.65129486510705</v>
          </cell>
          <cell r="EU205">
            <v>-427.65129486510705</v>
          </cell>
          <cell r="EV205">
            <v>-221.55904713478958</v>
          </cell>
          <cell r="EW205">
            <v>-221.55904713478958</v>
          </cell>
          <cell r="EX205">
            <v>-221.55904713478958</v>
          </cell>
          <cell r="EY205">
            <v>-221.55904713479686</v>
          </cell>
          <cell r="EZ205">
            <v>-275.25321987373172</v>
          </cell>
          <cell r="FA205">
            <v>-275.253219873739</v>
          </cell>
          <cell r="FB205">
            <v>-363.13068480727088</v>
          </cell>
          <cell r="FC205">
            <v>-363.13068480729999</v>
          </cell>
          <cell r="FD205">
            <v>-363.13068480729999</v>
          </cell>
          <cell r="FE205">
            <v>-418.09597784111247</v>
          </cell>
          <cell r="FF205">
            <v>-418.09597784111247</v>
          </cell>
          <cell r="FG205">
            <v>-418.09597784112702</v>
          </cell>
          <cell r="FH205">
            <v>-207.39757375743648</v>
          </cell>
          <cell r="FI205">
            <v>-207.39757375743648</v>
          </cell>
          <cell r="FJ205">
            <v>-207.39757375743648</v>
          </cell>
          <cell r="FK205">
            <v>-207.39757375743648</v>
          </cell>
          <cell r="FL205">
            <v>-262.16562995115964</v>
          </cell>
          <cell r="FM205">
            <v>-262.16562995116692</v>
          </cell>
          <cell r="FN205">
            <v>-351.74170529448747</v>
          </cell>
          <cell r="FO205">
            <v>-351.7417052945093</v>
          </cell>
          <cell r="FP205">
            <v>-351.74170529451658</v>
          </cell>
          <cell r="FQ205">
            <v>-407.80630418899818</v>
          </cell>
          <cell r="FR205">
            <v>-407.80630418899818</v>
          </cell>
          <cell r="FS205">
            <v>-407.80630418901274</v>
          </cell>
          <cell r="FT205">
            <v>-2044.2469431347854</v>
          </cell>
          <cell r="FU205">
            <v>-2044.2469431347781</v>
          </cell>
          <cell r="FV205">
            <v>-2044.2469431347927</v>
          </cell>
          <cell r="FW205">
            <v>-2044.2469431347999</v>
          </cell>
        </row>
        <row r="206">
          <cell r="B206" t="str">
            <v>Co 111</v>
          </cell>
          <cell r="C206">
            <v>-290.80899605594095</v>
          </cell>
          <cell r="BH206">
            <v>0</v>
          </cell>
          <cell r="BI206">
            <v>0</v>
          </cell>
          <cell r="BJ206">
            <v>0</v>
          </cell>
          <cell r="BK206">
            <v>0</v>
          </cell>
          <cell r="BL206">
            <v>0</v>
          </cell>
          <cell r="BM206">
            <v>0</v>
          </cell>
          <cell r="BN206">
            <v>0</v>
          </cell>
          <cell r="BO206">
            <v>-122.18414537094395</v>
          </cell>
          <cell r="BP206">
            <v>-114.47846519599807</v>
          </cell>
          <cell r="BQ206">
            <v>0</v>
          </cell>
          <cell r="BR206">
            <v>0</v>
          </cell>
          <cell r="BS206">
            <v>0</v>
          </cell>
          <cell r="BT206">
            <v>0</v>
          </cell>
          <cell r="BU206">
            <v>0</v>
          </cell>
          <cell r="BV206">
            <v>0</v>
          </cell>
          <cell r="BW206">
            <v>0</v>
          </cell>
          <cell r="BX206">
            <v>0</v>
          </cell>
          <cell r="BY206">
            <v>0</v>
          </cell>
          <cell r="BZ206">
            <v>0</v>
          </cell>
          <cell r="CA206">
            <v>-8.8910321000003023</v>
          </cell>
          <cell r="CB206">
            <v>-8.8910321000003023</v>
          </cell>
          <cell r="CC206">
            <v>0</v>
          </cell>
          <cell r="CD206">
            <v>0</v>
          </cell>
          <cell r="CE206">
            <v>-8.8910321000003023</v>
          </cell>
          <cell r="CF206">
            <v>0</v>
          </cell>
          <cell r="CG206">
            <v>0</v>
          </cell>
          <cell r="CH206">
            <v>0</v>
          </cell>
          <cell r="CI206">
            <v>0</v>
          </cell>
          <cell r="CJ206">
            <v>0</v>
          </cell>
          <cell r="CK206">
            <v>0</v>
          </cell>
          <cell r="CL206">
            <v>0</v>
          </cell>
          <cell r="CM206">
            <v>-9.1577630629981286</v>
          </cell>
          <cell r="CN206">
            <v>-9.1577630630017666</v>
          </cell>
          <cell r="CO206">
            <v>0</v>
          </cell>
          <cell r="CP206">
            <v>0</v>
          </cell>
          <cell r="CQ206">
            <v>-9.1577630629981286</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row>
        <row r="207">
          <cell r="B207" t="str">
            <v>Co 112</v>
          </cell>
          <cell r="C207">
            <v>-2893.3898835778855</v>
          </cell>
          <cell r="BH207">
            <v>0</v>
          </cell>
          <cell r="BI207">
            <v>0</v>
          </cell>
          <cell r="BJ207">
            <v>0</v>
          </cell>
          <cell r="BK207">
            <v>0</v>
          </cell>
          <cell r="BL207">
            <v>0</v>
          </cell>
          <cell r="BM207">
            <v>0</v>
          </cell>
          <cell r="BN207">
            <v>0</v>
          </cell>
          <cell r="BO207">
            <v>-14.505880272349259</v>
          </cell>
          <cell r="BP207">
            <v>-13.591050662538464</v>
          </cell>
          <cell r="BQ207">
            <v>0</v>
          </cell>
          <cell r="BR207">
            <v>0</v>
          </cell>
          <cell r="BS207">
            <v>0</v>
          </cell>
          <cell r="BT207">
            <v>0</v>
          </cell>
          <cell r="BU207">
            <v>0</v>
          </cell>
          <cell r="BV207">
            <v>0</v>
          </cell>
          <cell r="BW207">
            <v>0</v>
          </cell>
          <cell r="BX207">
            <v>0</v>
          </cell>
          <cell r="BY207">
            <v>0</v>
          </cell>
          <cell r="BZ207">
            <v>0</v>
          </cell>
          <cell r="CA207">
            <v>-463.50463499999933</v>
          </cell>
          <cell r="CB207">
            <v>-463.50463500000023</v>
          </cell>
          <cell r="CC207">
            <v>0</v>
          </cell>
          <cell r="CD207">
            <v>0</v>
          </cell>
          <cell r="CE207">
            <v>0</v>
          </cell>
          <cell r="CF207">
            <v>0</v>
          </cell>
          <cell r="CG207">
            <v>0</v>
          </cell>
          <cell r="CH207">
            <v>0</v>
          </cell>
          <cell r="CI207">
            <v>0</v>
          </cell>
          <cell r="CJ207">
            <v>0</v>
          </cell>
          <cell r="CK207">
            <v>0</v>
          </cell>
          <cell r="CL207">
            <v>0</v>
          </cell>
          <cell r="CM207">
            <v>-477.40977405000012</v>
          </cell>
          <cell r="CN207">
            <v>-477.40977404999921</v>
          </cell>
          <cell r="CO207">
            <v>0</v>
          </cell>
          <cell r="CP207">
            <v>0</v>
          </cell>
          <cell r="CQ207">
            <v>0</v>
          </cell>
          <cell r="CR207">
            <v>0</v>
          </cell>
          <cell r="CS207">
            <v>0</v>
          </cell>
          <cell r="CT207">
            <v>0</v>
          </cell>
          <cell r="CU207">
            <v>0</v>
          </cell>
          <cell r="CV207">
            <v>0</v>
          </cell>
          <cell r="CW207">
            <v>0</v>
          </cell>
          <cell r="CX207">
            <v>0</v>
          </cell>
          <cell r="CY207">
            <v>-491.73206727149955</v>
          </cell>
          <cell r="CZ207">
            <v>-491.73206727149955</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row>
        <row r="208">
          <cell r="B208" t="str">
            <v>Co 113</v>
          </cell>
          <cell r="C208">
            <v>-141.02498026934063</v>
          </cell>
          <cell r="BH208">
            <v>0</v>
          </cell>
          <cell r="BI208">
            <v>0</v>
          </cell>
          <cell r="BJ208">
            <v>0</v>
          </cell>
          <cell r="BK208">
            <v>0</v>
          </cell>
          <cell r="BL208">
            <v>0</v>
          </cell>
          <cell r="BM208">
            <v>0</v>
          </cell>
          <cell r="BN208">
            <v>0</v>
          </cell>
          <cell r="BO208">
            <v>-72.808360597753563</v>
          </cell>
          <cell r="BP208">
            <v>-68.216619671587068</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row>
        <row r="209">
          <cell r="B209" t="str">
            <v>Co 114</v>
          </cell>
          <cell r="C209">
            <v>-243.91322753411987</v>
          </cell>
          <cell r="BH209">
            <v>0</v>
          </cell>
          <cell r="BI209">
            <v>0</v>
          </cell>
          <cell r="BJ209">
            <v>0</v>
          </cell>
          <cell r="BK209">
            <v>0</v>
          </cell>
          <cell r="BL209">
            <v>0</v>
          </cell>
          <cell r="BM209">
            <v>0</v>
          </cell>
          <cell r="BN209">
            <v>0</v>
          </cell>
          <cell r="BO209">
            <v>-102.37803961446662</v>
          </cell>
          <cell r="BP209">
            <v>-95.921453714454401</v>
          </cell>
          <cell r="BQ209">
            <v>0</v>
          </cell>
          <cell r="BR209">
            <v>0</v>
          </cell>
          <cell r="BS209">
            <v>0</v>
          </cell>
          <cell r="BT209">
            <v>0</v>
          </cell>
          <cell r="BU209">
            <v>0</v>
          </cell>
          <cell r="BV209">
            <v>0</v>
          </cell>
          <cell r="BW209">
            <v>0</v>
          </cell>
          <cell r="BX209">
            <v>0</v>
          </cell>
          <cell r="BY209">
            <v>0</v>
          </cell>
          <cell r="BZ209">
            <v>0</v>
          </cell>
          <cell r="CA209">
            <v>-7.3787140000004001</v>
          </cell>
          <cell r="CB209">
            <v>-7.3787140000004001</v>
          </cell>
          <cell r="CC209">
            <v>0</v>
          </cell>
          <cell r="CD209">
            <v>0</v>
          </cell>
          <cell r="CE209">
            <v>0</v>
          </cell>
          <cell r="CF209">
            <v>0</v>
          </cell>
          <cell r="CG209">
            <v>0</v>
          </cell>
          <cell r="CH209">
            <v>0</v>
          </cell>
          <cell r="CI209">
            <v>0</v>
          </cell>
          <cell r="CJ209">
            <v>0</v>
          </cell>
          <cell r="CK209">
            <v>0</v>
          </cell>
          <cell r="CL209">
            <v>0</v>
          </cell>
          <cell r="CM209">
            <v>-7.6000754199994844</v>
          </cell>
          <cell r="CN209">
            <v>-7.6000754199994844</v>
          </cell>
          <cell r="CO209">
            <v>0</v>
          </cell>
          <cell r="CP209">
            <v>0</v>
          </cell>
          <cell r="CQ209">
            <v>0</v>
          </cell>
          <cell r="CR209">
            <v>0</v>
          </cell>
          <cell r="CS209">
            <v>0</v>
          </cell>
          <cell r="CT209">
            <v>0</v>
          </cell>
          <cell r="CU209">
            <v>0</v>
          </cell>
          <cell r="CV209">
            <v>0</v>
          </cell>
          <cell r="CW209">
            <v>0</v>
          </cell>
          <cell r="CX209">
            <v>0</v>
          </cell>
          <cell r="CY209">
            <v>-7.8280776825995417</v>
          </cell>
          <cell r="CZ209">
            <v>-7.8280776825995417</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row>
        <row r="210">
          <cell r="B210" t="str">
            <v>Co 117</v>
          </cell>
          <cell r="C210">
            <v>7769.2856763766304</v>
          </cell>
          <cell r="BH210">
            <v>0</v>
          </cell>
          <cell r="BI210">
            <v>0</v>
          </cell>
          <cell r="BJ210">
            <v>0</v>
          </cell>
          <cell r="BK210">
            <v>0</v>
          </cell>
          <cell r="BL210">
            <v>0</v>
          </cell>
          <cell r="BM210">
            <v>0</v>
          </cell>
          <cell r="BN210">
            <v>0</v>
          </cell>
          <cell r="BO210">
            <v>-23.432575824564992</v>
          </cell>
          <cell r="BP210">
            <v>-21.954774147176977</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-323.33535782644867</v>
          </cell>
          <cell r="CS210">
            <v>-323.33535782645049</v>
          </cell>
          <cell r="CT210">
            <v>-323.33535782644685</v>
          </cell>
          <cell r="CU210">
            <v>-323.33535782644776</v>
          </cell>
          <cell r="CV210">
            <v>-323.33535782644867</v>
          </cell>
          <cell r="CW210">
            <v>-323.33535782644867</v>
          </cell>
          <cell r="CX210">
            <v>-323.33535782644867</v>
          </cell>
          <cell r="CY210">
            <v>-323.33535782644867</v>
          </cell>
          <cell r="CZ210">
            <v>-323.33535782645049</v>
          </cell>
          <cell r="DA210">
            <v>-323.33535782644867</v>
          </cell>
          <cell r="DB210">
            <v>-323.33535782644685</v>
          </cell>
          <cell r="DC210">
            <v>-323.33535782644867</v>
          </cell>
          <cell r="DD210">
            <v>-333.96873164964381</v>
          </cell>
          <cell r="DE210">
            <v>-333.96873164964563</v>
          </cell>
          <cell r="DF210">
            <v>-333.96873164964381</v>
          </cell>
          <cell r="DG210">
            <v>-333.9687316496429</v>
          </cell>
          <cell r="DH210">
            <v>-333.96873164964563</v>
          </cell>
          <cell r="DI210">
            <v>-333.96873164964381</v>
          </cell>
          <cell r="DJ210">
            <v>-333.96873164964745</v>
          </cell>
          <cell r="DK210">
            <v>-333.96873164964381</v>
          </cell>
          <cell r="DL210">
            <v>-333.96873164964381</v>
          </cell>
          <cell r="DM210">
            <v>-333.96873164964381</v>
          </cell>
          <cell r="DN210">
            <v>-333.968731649642</v>
          </cell>
          <cell r="DO210">
            <v>-333.96873164964563</v>
          </cell>
          <cell r="DP210">
            <v>1738.3935603840291</v>
          </cell>
          <cell r="DQ210">
            <v>1738.3935603840291</v>
          </cell>
          <cell r="DR210">
            <v>1738.3935603840309</v>
          </cell>
          <cell r="DS210">
            <v>1738.39356038403</v>
          </cell>
          <cell r="DT210">
            <v>1738.3935603840309</v>
          </cell>
          <cell r="DU210">
            <v>1738.3935603840318</v>
          </cell>
          <cell r="DV210">
            <v>71.726893717361236</v>
          </cell>
          <cell r="DW210">
            <v>71.726893717359417</v>
          </cell>
          <cell r="DX210">
            <v>71.726893717363055</v>
          </cell>
          <cell r="DY210">
            <v>71.726893717361236</v>
          </cell>
          <cell r="DZ210">
            <v>71.726893717363055</v>
          </cell>
          <cell r="EA210">
            <v>71.726893717361236</v>
          </cell>
          <cell r="EB210">
            <v>122.90768159171239</v>
          </cell>
          <cell r="EC210">
            <v>122.90768159170875</v>
          </cell>
          <cell r="ED210">
            <v>122.90768159171057</v>
          </cell>
          <cell r="EE210">
            <v>122.90768159171057</v>
          </cell>
          <cell r="EF210">
            <v>122.90768159171057</v>
          </cell>
          <cell r="EG210">
            <v>122.90768159171239</v>
          </cell>
          <cell r="EH210">
            <v>72.907681591710571</v>
          </cell>
          <cell r="EI210">
            <v>72.907681591706933</v>
          </cell>
          <cell r="EJ210">
            <v>72.907681591710571</v>
          </cell>
          <cell r="EK210">
            <v>72.907681591710571</v>
          </cell>
          <cell r="EL210">
            <v>72.907681591714208</v>
          </cell>
          <cell r="EM210">
            <v>72.907681591708752</v>
          </cell>
          <cell r="EN210">
            <v>125.60447272354577</v>
          </cell>
          <cell r="EO210">
            <v>125.60447272354213</v>
          </cell>
          <cell r="EP210">
            <v>125.60447272354395</v>
          </cell>
          <cell r="EQ210">
            <v>125.60447272354395</v>
          </cell>
          <cell r="ER210">
            <v>125.60447272354577</v>
          </cell>
          <cell r="ES210">
            <v>125.60447272354759</v>
          </cell>
          <cell r="ET210">
            <v>74.104472723542131</v>
          </cell>
          <cell r="EU210">
            <v>74.104472723542131</v>
          </cell>
          <cell r="EV210">
            <v>74.10447272354395</v>
          </cell>
          <cell r="EW210">
            <v>74.104472723542131</v>
          </cell>
          <cell r="EX210">
            <v>74.104472723547588</v>
          </cell>
          <cell r="EY210">
            <v>74.10447272354395</v>
          </cell>
          <cell r="EZ210">
            <v>128.36235880301501</v>
          </cell>
          <cell r="FA210">
            <v>128.36235880301319</v>
          </cell>
          <cell r="FB210">
            <v>128.36235880301501</v>
          </cell>
          <cell r="FC210">
            <v>128.36235880301592</v>
          </cell>
          <cell r="FD210">
            <v>128.36235880301501</v>
          </cell>
          <cell r="FE210">
            <v>128.36235880301683</v>
          </cell>
          <cell r="FF210">
            <v>75.317358803011302</v>
          </cell>
          <cell r="FG210">
            <v>75.317358803009483</v>
          </cell>
          <cell r="FH210">
            <v>75.317358803018578</v>
          </cell>
          <cell r="FI210">
            <v>75.317358803013121</v>
          </cell>
          <cell r="FJ210">
            <v>75.317358803022216</v>
          </cell>
          <cell r="FK210">
            <v>75.317358803011302</v>
          </cell>
          <cell r="FL210">
            <v>131.18277650282653</v>
          </cell>
          <cell r="FM210">
            <v>131.18277650282289</v>
          </cell>
          <cell r="FN210">
            <v>131.18277650282653</v>
          </cell>
          <cell r="FO210">
            <v>131.18277650282653</v>
          </cell>
          <cell r="FP210">
            <v>131.18277650282653</v>
          </cell>
          <cell r="FQ210">
            <v>131.18277650283017</v>
          </cell>
          <cell r="FR210">
            <v>76.546426502824033</v>
          </cell>
          <cell r="FS210">
            <v>76.546426502818576</v>
          </cell>
          <cell r="FT210">
            <v>76.546426502825852</v>
          </cell>
          <cell r="FU210">
            <v>76.546426502822214</v>
          </cell>
          <cell r="FV210">
            <v>76.54642650282949</v>
          </cell>
          <cell r="FW210">
            <v>76.546426502822214</v>
          </cell>
        </row>
        <row r="211">
          <cell r="B211" t="str">
            <v>Co 118</v>
          </cell>
          <cell r="C211">
            <v>55619.531998125982</v>
          </cell>
          <cell r="BH211">
            <v>0</v>
          </cell>
          <cell r="BI211">
            <v>0</v>
          </cell>
          <cell r="BJ211">
            <v>0</v>
          </cell>
          <cell r="BK211">
            <v>0</v>
          </cell>
          <cell r="BL211">
            <v>0</v>
          </cell>
          <cell r="BM211">
            <v>0</v>
          </cell>
          <cell r="BN211">
            <v>0</v>
          </cell>
          <cell r="BO211">
            <v>-211.4511008930931</v>
          </cell>
          <cell r="BP211">
            <v>-198.37706640128272</v>
          </cell>
          <cell r="BQ211">
            <v>0</v>
          </cell>
          <cell r="BR211">
            <v>0</v>
          </cell>
          <cell r="BS211">
            <v>0</v>
          </cell>
          <cell r="BT211">
            <v>0</v>
          </cell>
          <cell r="BU211">
            <v>0</v>
          </cell>
          <cell r="BV211">
            <v>0</v>
          </cell>
          <cell r="BW211">
            <v>0</v>
          </cell>
          <cell r="BX211">
            <v>0</v>
          </cell>
          <cell r="BY211">
            <v>0</v>
          </cell>
          <cell r="BZ211">
            <v>0</v>
          </cell>
          <cell r="CA211">
            <v>-15.183745000000272</v>
          </cell>
          <cell r="CB211">
            <v>-15.183745000000272</v>
          </cell>
          <cell r="CC211">
            <v>0</v>
          </cell>
          <cell r="CD211">
            <v>0</v>
          </cell>
          <cell r="CE211">
            <v>0</v>
          </cell>
          <cell r="CF211">
            <v>0</v>
          </cell>
          <cell r="CG211">
            <v>0</v>
          </cell>
          <cell r="CH211">
            <v>0</v>
          </cell>
          <cell r="CI211">
            <v>0</v>
          </cell>
          <cell r="CJ211">
            <v>0</v>
          </cell>
          <cell r="CK211">
            <v>0</v>
          </cell>
          <cell r="CL211">
            <v>0</v>
          </cell>
          <cell r="CM211">
            <v>-15.639257349999752</v>
          </cell>
          <cell r="CN211">
            <v>-15.639257349999752</v>
          </cell>
          <cell r="CO211">
            <v>0</v>
          </cell>
          <cell r="CP211">
            <v>0</v>
          </cell>
          <cell r="CQ211">
            <v>0</v>
          </cell>
          <cell r="CR211">
            <v>0</v>
          </cell>
          <cell r="CS211">
            <v>0</v>
          </cell>
          <cell r="CT211">
            <v>0</v>
          </cell>
          <cell r="CU211">
            <v>0</v>
          </cell>
          <cell r="CV211">
            <v>0</v>
          </cell>
          <cell r="CW211">
            <v>0</v>
          </cell>
          <cell r="CX211">
            <v>0</v>
          </cell>
          <cell r="CY211">
            <v>-16.10843507050231</v>
          </cell>
          <cell r="CZ211">
            <v>8094.9866324509512</v>
          </cell>
          <cell r="DA211">
            <v>8111.0950675214444</v>
          </cell>
          <cell r="DB211">
            <v>8111.0950675214481</v>
          </cell>
          <cell r="DC211">
            <v>-2919.5729221242073</v>
          </cell>
          <cell r="DD211">
            <v>-2919.5729221242109</v>
          </cell>
          <cell r="DE211">
            <v>-2919.5729221242109</v>
          </cell>
          <cell r="DF211">
            <v>-2919.5729221242109</v>
          </cell>
          <cell r="DG211">
            <v>-2919.5729221242073</v>
          </cell>
          <cell r="DH211">
            <v>-2919.5729221242145</v>
          </cell>
          <cell r="DI211">
            <v>-2919.5729221242182</v>
          </cell>
          <cell r="DJ211">
            <v>-2919.5729221242073</v>
          </cell>
          <cell r="DK211">
            <v>-2936.1646102468221</v>
          </cell>
          <cell r="DL211">
            <v>-2778.1093755630609</v>
          </cell>
          <cell r="DM211">
            <v>-2761.5176874404533</v>
          </cell>
          <cell r="DN211">
            <v>-2761.517687440446</v>
          </cell>
          <cell r="DO211">
            <v>-2982.1310472333607</v>
          </cell>
          <cell r="DP211">
            <v>-2982.1310472333607</v>
          </cell>
          <cell r="DQ211">
            <v>-2982.1310472333607</v>
          </cell>
          <cell r="DR211">
            <v>-2982.1310472333607</v>
          </cell>
          <cell r="DS211">
            <v>-2982.1310472333607</v>
          </cell>
          <cell r="DT211">
            <v>-2982.131047233368</v>
          </cell>
          <cell r="DU211">
            <v>-2982.1310472333644</v>
          </cell>
          <cell r="DV211">
            <v>-2982.1310472333607</v>
          </cell>
          <cell r="DW211">
            <v>-2999.2204859996527</v>
          </cell>
          <cell r="DX211">
            <v>2057.752250057194</v>
          </cell>
          <cell r="DY211">
            <v>2074.8416888234788</v>
          </cell>
          <cell r="DZ211">
            <v>2074.8416888234824</v>
          </cell>
          <cell r="EA211">
            <v>1849.8160618347174</v>
          </cell>
          <cell r="EB211">
            <v>1849.8160618347138</v>
          </cell>
          <cell r="EC211">
            <v>1849.8160618347101</v>
          </cell>
          <cell r="ED211">
            <v>1849.8160618347138</v>
          </cell>
          <cell r="EE211">
            <v>1849.8160618347065</v>
          </cell>
          <cell r="EF211">
            <v>1849.8160618347029</v>
          </cell>
          <cell r="EG211">
            <v>183.14939516803861</v>
          </cell>
          <cell r="EH211">
            <v>183.14939516804952</v>
          </cell>
          <cell r="EI211">
            <v>1832.2139399054286</v>
          </cell>
          <cell r="EJ211">
            <v>2094.3159840040025</v>
          </cell>
          <cell r="EK211">
            <v>445.25143926661985</v>
          </cell>
          <cell r="EL211">
            <v>445.25143926662713</v>
          </cell>
          <cell r="EM211">
            <v>215.72529973807832</v>
          </cell>
          <cell r="EN211">
            <v>215.72529973807832</v>
          </cell>
          <cell r="EO211">
            <v>215.72529973807104</v>
          </cell>
          <cell r="EP211">
            <v>215.72529973807832</v>
          </cell>
          <cell r="EQ211">
            <v>215.72529973807104</v>
          </cell>
          <cell r="ER211">
            <v>215.72529973806377</v>
          </cell>
          <cell r="ES211">
            <v>165.72529973806377</v>
          </cell>
          <cell r="ET211">
            <v>165.72529973807468</v>
          </cell>
          <cell r="EU211">
            <v>1864.2617808175819</v>
          </cell>
          <cell r="EV211">
            <v>2618.5654430519571</v>
          </cell>
          <cell r="EW211">
            <v>2516.2701055519501</v>
          </cell>
          <cell r="EX211">
            <v>2516.2701055519574</v>
          </cell>
          <cell r="EY211">
            <v>2282.1534432328335</v>
          </cell>
          <cell r="EZ211">
            <v>2282.1534432328408</v>
          </cell>
          <cell r="FA211">
            <v>2282.1534432328262</v>
          </cell>
          <cell r="FB211">
            <v>2282.1534432328408</v>
          </cell>
          <cell r="FC211">
            <v>2282.1534432328262</v>
          </cell>
          <cell r="FD211">
            <v>2282.153443232819</v>
          </cell>
          <cell r="FE211">
            <v>2230.6534432328262</v>
          </cell>
          <cell r="FF211">
            <v>2230.6534432328444</v>
          </cell>
          <cell r="FG211">
            <v>2384.4487807328333</v>
          </cell>
          <cell r="FH211">
            <v>2670.9367519129955</v>
          </cell>
          <cell r="FI211">
            <v>2565.5725542879882</v>
          </cell>
          <cell r="FJ211">
            <v>2565.5725542879954</v>
          </cell>
          <cell r="FK211">
            <v>2326.7735587224888</v>
          </cell>
          <cell r="FL211">
            <v>2326.7735587224961</v>
          </cell>
          <cell r="FM211">
            <v>2326.7735587224815</v>
          </cell>
          <cell r="FN211">
            <v>2326.7735587224997</v>
          </cell>
          <cell r="FO211">
            <v>2326.7735587224815</v>
          </cell>
          <cell r="FP211">
            <v>2326.7735587224743</v>
          </cell>
          <cell r="FQ211">
            <v>2273.7285587224833</v>
          </cell>
          <cell r="FR211">
            <v>2273.7285587224978</v>
          </cell>
          <cell r="FS211">
            <v>2432.1377563474889</v>
          </cell>
          <cell r="FT211">
            <v>2724.3554869512591</v>
          </cell>
          <cell r="FU211">
            <v>2615.8303633974974</v>
          </cell>
          <cell r="FV211">
            <v>2615.8303633975047</v>
          </cell>
          <cell r="FW211">
            <v>2372.2553879206935</v>
          </cell>
        </row>
        <row r="212">
          <cell r="B212" t="str">
            <v>Co 119</v>
          </cell>
          <cell r="C212">
            <v>-206355.67387187621</v>
          </cell>
          <cell r="BH212">
            <v>0</v>
          </cell>
          <cell r="BI212">
            <v>0</v>
          </cell>
          <cell r="BJ212">
            <v>0</v>
          </cell>
          <cell r="BK212">
            <v>0</v>
          </cell>
          <cell r="BL212">
            <v>0</v>
          </cell>
          <cell r="BM212">
            <v>0</v>
          </cell>
          <cell r="BN212">
            <v>0</v>
          </cell>
          <cell r="BO212">
            <v>-859.47340613670531</v>
          </cell>
          <cell r="BP212">
            <v>-806.05385083208967</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-6818.5659528374308</v>
          </cell>
          <cell r="CO212">
            <v>-6818.565952837409</v>
          </cell>
          <cell r="CP212">
            <v>-6818.5659528374308</v>
          </cell>
          <cell r="CQ212">
            <v>-6818.5659528374381</v>
          </cell>
          <cell r="CR212">
            <v>-6946.603938560831</v>
          </cell>
          <cell r="CS212">
            <v>-6946.6039385608456</v>
          </cell>
          <cell r="CT212">
            <v>-6946.6039385608456</v>
          </cell>
          <cell r="CU212">
            <v>-6946.6039385608456</v>
          </cell>
          <cell r="CV212">
            <v>-6946.6039385608383</v>
          </cell>
          <cell r="CW212">
            <v>-6946.6039385608456</v>
          </cell>
          <cell r="CX212">
            <v>-6946.603938560831</v>
          </cell>
          <cell r="CY212">
            <v>-6946.6039385608383</v>
          </cell>
          <cell r="CZ212">
            <v>-6959.1039385608528</v>
          </cell>
          <cell r="DA212">
            <v>-6959.1039385608237</v>
          </cell>
          <cell r="DB212">
            <v>-6959.1039385608528</v>
          </cell>
          <cell r="DC212">
            <v>-6959.1039385608383</v>
          </cell>
          <cell r="DD212">
            <v>-7089.7026839987229</v>
          </cell>
          <cell r="DE212">
            <v>-7089.7026839987229</v>
          </cell>
          <cell r="DF212">
            <v>-7089.7026839987302</v>
          </cell>
          <cell r="DG212">
            <v>-7089.7026839987302</v>
          </cell>
          <cell r="DH212">
            <v>-7089.7026839987302</v>
          </cell>
          <cell r="DI212">
            <v>-7089.7026839987229</v>
          </cell>
          <cell r="DJ212">
            <v>-7089.7026839987375</v>
          </cell>
          <cell r="DK212">
            <v>-7089.7026839987302</v>
          </cell>
          <cell r="DL212">
            <v>1971.9101556139358</v>
          </cell>
          <cell r="DM212">
            <v>1971.9101556139649</v>
          </cell>
          <cell r="DN212">
            <v>1971.9101556139431</v>
          </cell>
          <cell r="DO212">
            <v>1971.9101556139431</v>
          </cell>
          <cell r="DP212">
            <v>1838.6994352673064</v>
          </cell>
          <cell r="DQ212">
            <v>1838.699435267321</v>
          </cell>
          <cell r="DR212">
            <v>-6284.1648890589349</v>
          </cell>
          <cell r="DS212">
            <v>-6284.1648890589277</v>
          </cell>
          <cell r="DT212">
            <v>-6284.1648890589349</v>
          </cell>
          <cell r="DU212">
            <v>-6284.1648890589131</v>
          </cell>
          <cell r="DV212">
            <v>-6284.1648890589277</v>
          </cell>
          <cell r="DW212">
            <v>-6284.1648890589422</v>
          </cell>
          <cell r="DX212">
            <v>-6115.9363822666783</v>
          </cell>
          <cell r="DY212">
            <v>-6115.9363822666492</v>
          </cell>
          <cell r="DZ212">
            <v>-6115.9363822666783</v>
          </cell>
          <cell r="EA212">
            <v>-6115.9363822666783</v>
          </cell>
          <cell r="EB212">
            <v>-6251.8113170202341</v>
          </cell>
          <cell r="EC212">
            <v>-6251.8113170202123</v>
          </cell>
          <cell r="ED212">
            <v>-6412.4167516549205</v>
          </cell>
          <cell r="EE212">
            <v>-6412.416751654906</v>
          </cell>
          <cell r="EF212">
            <v>-6412.4167516549205</v>
          </cell>
          <cell r="EG212">
            <v>-6412.4167516549205</v>
          </cell>
          <cell r="EH212">
            <v>-6412.4167516549496</v>
          </cell>
          <cell r="EI212">
            <v>-6412.416751654906</v>
          </cell>
          <cell r="EJ212">
            <v>6169.292660815423</v>
          </cell>
          <cell r="EK212">
            <v>6169.2926608154521</v>
          </cell>
          <cell r="EL212">
            <v>6169.292660815423</v>
          </cell>
          <cell r="EM212">
            <v>6169.292660815423</v>
          </cell>
          <cell r="EN212">
            <v>6030.7002273667822</v>
          </cell>
          <cell r="EO212">
            <v>6030.7002273667895</v>
          </cell>
          <cell r="EP212">
            <v>5866.9382395949506</v>
          </cell>
          <cell r="EQ212">
            <v>5866.9382395949578</v>
          </cell>
          <cell r="ER212">
            <v>5866.9382395949651</v>
          </cell>
          <cell r="ES212">
            <v>-3779.3163614849909</v>
          </cell>
          <cell r="ET212">
            <v>-3779.3163614850637</v>
          </cell>
          <cell r="EU212">
            <v>-3779.3163614850055</v>
          </cell>
          <cell r="EV212">
            <v>-3356.3582996824771</v>
          </cell>
          <cell r="EW212">
            <v>-3356.3582996824844</v>
          </cell>
          <cell r="EX212">
            <v>-3356.3582996824916</v>
          </cell>
          <cell r="EY212">
            <v>-3356.3582996824989</v>
          </cell>
          <cell r="EZ212">
            <v>-3497.7225818000879</v>
          </cell>
          <cell r="FA212">
            <v>-3497.7225818000734</v>
          </cell>
          <cell r="FB212">
            <v>-3664.7025871051519</v>
          </cell>
          <cell r="FC212">
            <v>-3664.7025871051301</v>
          </cell>
          <cell r="FD212">
            <v>-3664.7025871051301</v>
          </cell>
          <cell r="FE212">
            <v>-3857.6276791267301</v>
          </cell>
          <cell r="FF212">
            <v>-3857.6276791267883</v>
          </cell>
          <cell r="FG212">
            <v>-3857.6276791267301</v>
          </cell>
          <cell r="FH212">
            <v>4630.8394404231512</v>
          </cell>
          <cell r="FI212">
            <v>4630.8394404231512</v>
          </cell>
          <cell r="FJ212">
            <v>4630.839440423144</v>
          </cell>
          <cell r="FK212">
            <v>4630.8394404231221</v>
          </cell>
          <cell r="FL212">
            <v>4486.6478726632049</v>
          </cell>
          <cell r="FM212">
            <v>4486.6478726632195</v>
          </cell>
          <cell r="FN212">
            <v>4316.3872061409056</v>
          </cell>
          <cell r="FO212">
            <v>4316.3872061409347</v>
          </cell>
          <cell r="FP212">
            <v>4316.3872061409347</v>
          </cell>
          <cell r="FQ212">
            <v>4119.6036122789083</v>
          </cell>
          <cell r="FR212">
            <v>4119.6036122788646</v>
          </cell>
          <cell r="FS212">
            <v>4119.6036122789228</v>
          </cell>
          <cell r="FT212">
            <v>2868.6527279960719</v>
          </cell>
          <cell r="FU212">
            <v>2868.6527279961156</v>
          </cell>
          <cell r="FV212">
            <v>2868.6527279960646</v>
          </cell>
          <cell r="FW212">
            <v>2868.6527279960501</v>
          </cell>
        </row>
        <row r="213">
          <cell r="B213" t="str">
            <v>Co 120</v>
          </cell>
          <cell r="C213">
            <v>-230.34287143357687</v>
          </cell>
          <cell r="BH213">
            <v>0</v>
          </cell>
          <cell r="BI213">
            <v>0</v>
          </cell>
          <cell r="BJ213">
            <v>0</v>
          </cell>
          <cell r="BK213">
            <v>0</v>
          </cell>
          <cell r="BL213">
            <v>0</v>
          </cell>
          <cell r="BM213">
            <v>0</v>
          </cell>
          <cell r="BN213">
            <v>0</v>
          </cell>
          <cell r="BO213">
            <v>-96.240936422318555</v>
          </cell>
          <cell r="BP213">
            <v>-90.432760177658565</v>
          </cell>
          <cell r="BQ213">
            <v>0</v>
          </cell>
          <cell r="BR213">
            <v>0</v>
          </cell>
          <cell r="BS213">
            <v>0</v>
          </cell>
          <cell r="BT213">
            <v>0</v>
          </cell>
          <cell r="BU213">
            <v>0</v>
          </cell>
          <cell r="BV213">
            <v>0</v>
          </cell>
          <cell r="BW213">
            <v>0</v>
          </cell>
          <cell r="BX213">
            <v>0</v>
          </cell>
          <cell r="BY213">
            <v>0</v>
          </cell>
          <cell r="BZ213">
            <v>0</v>
          </cell>
          <cell r="CA213">
            <v>-7.0641519999990123</v>
          </cell>
          <cell r="CB213">
            <v>-7.0641520000008313</v>
          </cell>
          <cell r="CC213">
            <v>0</v>
          </cell>
          <cell r="CD213">
            <v>0</v>
          </cell>
          <cell r="CE213">
            <v>0</v>
          </cell>
          <cell r="CF213">
            <v>0</v>
          </cell>
          <cell r="CG213">
            <v>0</v>
          </cell>
          <cell r="CH213">
            <v>0</v>
          </cell>
          <cell r="CI213">
            <v>0</v>
          </cell>
          <cell r="CJ213">
            <v>0</v>
          </cell>
          <cell r="CK213">
            <v>0</v>
          </cell>
          <cell r="CL213">
            <v>0</v>
          </cell>
          <cell r="CM213">
            <v>-7.2760765599996375</v>
          </cell>
          <cell r="CN213">
            <v>-7.2760765599996375</v>
          </cell>
          <cell r="CO213">
            <v>0</v>
          </cell>
          <cell r="CP213">
            <v>0</v>
          </cell>
          <cell r="CQ213">
            <v>0</v>
          </cell>
          <cell r="CR213">
            <v>0</v>
          </cell>
          <cell r="CS213">
            <v>0</v>
          </cell>
          <cell r="CT213">
            <v>0</v>
          </cell>
          <cell r="CU213">
            <v>0</v>
          </cell>
          <cell r="CV213">
            <v>0</v>
          </cell>
          <cell r="CW213">
            <v>0</v>
          </cell>
          <cell r="CX213">
            <v>0</v>
          </cell>
          <cell r="CY213">
            <v>-7.4943588568003179</v>
          </cell>
          <cell r="CZ213">
            <v>-7.4943588568003179</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row>
        <row r="214">
          <cell r="B214" t="str">
            <v>Co 121</v>
          </cell>
          <cell r="C214">
            <v>217942.01964697108</v>
          </cell>
          <cell r="BH214">
            <v>0</v>
          </cell>
          <cell r="BI214">
            <v>0</v>
          </cell>
          <cell r="BJ214">
            <v>0</v>
          </cell>
          <cell r="BK214">
            <v>0</v>
          </cell>
          <cell r="BL214">
            <v>0</v>
          </cell>
          <cell r="BM214">
            <v>0</v>
          </cell>
          <cell r="BN214">
            <v>0</v>
          </cell>
          <cell r="BO214">
            <v>-577.44561853390769</v>
          </cell>
          <cell r="BP214">
            <v>-541.55109563037695</v>
          </cell>
          <cell r="BQ214">
            <v>0</v>
          </cell>
          <cell r="BR214">
            <v>0</v>
          </cell>
          <cell r="BS214">
            <v>0</v>
          </cell>
          <cell r="BT214">
            <v>0</v>
          </cell>
          <cell r="BU214">
            <v>0</v>
          </cell>
          <cell r="BV214">
            <v>0</v>
          </cell>
          <cell r="BW214">
            <v>0</v>
          </cell>
          <cell r="BX214">
            <v>0</v>
          </cell>
          <cell r="BY214">
            <v>0</v>
          </cell>
          <cell r="BZ214">
            <v>0</v>
          </cell>
          <cell r="CA214">
            <v>-41.958388999999443</v>
          </cell>
          <cell r="CB214">
            <v>-41.958388999999443</v>
          </cell>
          <cell r="CC214">
            <v>0</v>
          </cell>
          <cell r="CD214">
            <v>0</v>
          </cell>
          <cell r="CE214">
            <v>-41.958388999999443</v>
          </cell>
          <cell r="CF214">
            <v>0</v>
          </cell>
          <cell r="CG214">
            <v>0</v>
          </cell>
          <cell r="CH214">
            <v>0</v>
          </cell>
          <cell r="CI214">
            <v>0</v>
          </cell>
          <cell r="CJ214">
            <v>0</v>
          </cell>
          <cell r="CK214">
            <v>0</v>
          </cell>
          <cell r="CL214">
            <v>0</v>
          </cell>
          <cell r="CM214">
            <v>-43.217140669999935</v>
          </cell>
          <cell r="CN214">
            <v>-43.217140669999935</v>
          </cell>
          <cell r="CO214">
            <v>0</v>
          </cell>
          <cell r="CP214">
            <v>0</v>
          </cell>
          <cell r="CQ214">
            <v>-43.217140669999935</v>
          </cell>
          <cell r="CR214">
            <v>0</v>
          </cell>
          <cell r="CS214">
            <v>0</v>
          </cell>
          <cell r="CT214">
            <v>0</v>
          </cell>
          <cell r="CU214">
            <v>0</v>
          </cell>
          <cell r="CV214">
            <v>0</v>
          </cell>
          <cell r="CW214">
            <v>-2613.6188615296887</v>
          </cell>
          <cell r="CX214">
            <v>-2613.6188615296996</v>
          </cell>
          <cell r="CY214">
            <v>-4280.2855281963566</v>
          </cell>
          <cell r="CZ214">
            <v>-395.17559762839664</v>
          </cell>
          <cell r="DA214">
            <v>-350.66194273830479</v>
          </cell>
          <cell r="DB214">
            <v>-350.66194273830479</v>
          </cell>
          <cell r="DC214">
            <v>-395.17559762839664</v>
          </cell>
          <cell r="DD214">
            <v>-350.66194273829751</v>
          </cell>
          <cell r="DE214">
            <v>-350.66194273830479</v>
          </cell>
          <cell r="DF214">
            <v>-350.66194273830479</v>
          </cell>
          <cell r="DG214">
            <v>-350.66194273829751</v>
          </cell>
          <cell r="DH214">
            <v>-350.66194273830479</v>
          </cell>
          <cell r="DI214">
            <v>-386.2676533022277</v>
          </cell>
          <cell r="DJ214">
            <v>-386.26765330223134</v>
          </cell>
          <cell r="DK214">
            <v>-2102.9343199688956</v>
          </cell>
          <cell r="DL214">
            <v>-407.69091279654822</v>
          </cell>
          <cell r="DM214">
            <v>-361.84184825972625</v>
          </cell>
          <cell r="DN214">
            <v>-361.84184825972625</v>
          </cell>
          <cell r="DO214">
            <v>-407.69091279653367</v>
          </cell>
          <cell r="DP214">
            <v>-361.84184825973352</v>
          </cell>
          <cell r="DQ214">
            <v>-361.84184825973716</v>
          </cell>
          <cell r="DR214">
            <v>-361.84184825973352</v>
          </cell>
          <cell r="DS214">
            <v>-361.84184825973352</v>
          </cell>
          <cell r="DT214">
            <v>-361.84184825973352</v>
          </cell>
          <cell r="DU214">
            <v>-397.65967303494108</v>
          </cell>
          <cell r="DV214">
            <v>-397.6596730349338</v>
          </cell>
          <cell r="DW214">
            <v>-2165.8263397016199</v>
          </cell>
          <cell r="DX214">
            <v>5398.7082064825809</v>
          </cell>
          <cell r="DY214">
            <v>5445.9327429554978</v>
          </cell>
          <cell r="DZ214">
            <v>5445.9327429554905</v>
          </cell>
          <cell r="EA214">
            <v>4180.7881021722933</v>
          </cell>
          <cell r="EB214">
            <v>4228.0126386451957</v>
          </cell>
          <cell r="EC214">
            <v>4228.012638645203</v>
          </cell>
          <cell r="ED214">
            <v>4228.0126386451957</v>
          </cell>
          <cell r="EE214">
            <v>4228.0126386451957</v>
          </cell>
          <cell r="EF214">
            <v>4228.0126386452175</v>
          </cell>
          <cell r="EG214">
            <v>4191.9934573744904</v>
          </cell>
          <cell r="EH214">
            <v>4191.9934573744904</v>
          </cell>
          <cell r="EI214">
            <v>2370.7817907078061</v>
          </cell>
          <cell r="EJ214">
            <v>4283.8696042705269</v>
          </cell>
          <cell r="EK214">
            <v>4332.5108768376449</v>
          </cell>
          <cell r="EL214">
            <v>4332.5108768376376</v>
          </cell>
          <cell r="EM214">
            <v>4261.3630540361992</v>
          </cell>
          <cell r="EN214">
            <v>4310.0043266032881</v>
          </cell>
          <cell r="EO214">
            <v>4310.0043266032953</v>
          </cell>
          <cell r="EP214">
            <v>4310.0043266032808</v>
          </cell>
          <cell r="EQ214">
            <v>4310.0043266032881</v>
          </cell>
          <cell r="ER214">
            <v>4310.0043266033026</v>
          </cell>
          <cell r="ES214">
            <v>4273.7952117071618</v>
          </cell>
          <cell r="ET214">
            <v>4273.7952117071618</v>
          </cell>
          <cell r="EU214">
            <v>2397.9471950404768</v>
          </cell>
          <cell r="EV214">
            <v>4885.4219212262324</v>
          </cell>
          <cell r="EW214">
            <v>6499.7932503929114</v>
          </cell>
          <cell r="EX214">
            <v>6499.7932503928969</v>
          </cell>
          <cell r="EY214">
            <v>4862.5207955427759</v>
          </cell>
          <cell r="EZ214">
            <v>6476.8921247094113</v>
          </cell>
          <cell r="FA214">
            <v>6476.8921247094258</v>
          </cell>
          <cell r="FB214">
            <v>4625.0402728575646</v>
          </cell>
          <cell r="FC214">
            <v>4625.0402728575864</v>
          </cell>
          <cell r="FD214">
            <v>4625.0402728575864</v>
          </cell>
          <cell r="FE214">
            <v>4588.6533391635312</v>
          </cell>
          <cell r="FF214">
            <v>4588.6533391635385</v>
          </cell>
          <cell r="FG214">
            <v>4311.9187708857426</v>
          </cell>
          <cell r="FH214">
            <v>4788.5748040952167</v>
          </cell>
          <cell r="FI214">
            <v>4795.9883842480049</v>
          </cell>
          <cell r="FJ214">
            <v>4795.9883842479976</v>
          </cell>
          <cell r="FK214">
            <v>4759.3789892314089</v>
          </cell>
          <cell r="FL214">
            <v>4772.6864582730414</v>
          </cell>
          <cell r="FM214">
            <v>4772.6864582730632</v>
          </cell>
          <cell r="FN214">
            <v>4717.1309027174866</v>
          </cell>
          <cell r="FO214">
            <v>4717.1309027175157</v>
          </cell>
          <cell r="FP214">
            <v>4717.1309027175157</v>
          </cell>
          <cell r="FQ214">
            <v>4680.5789847545821</v>
          </cell>
          <cell r="FR214">
            <v>4680.5789847545748</v>
          </cell>
          <cell r="FS214">
            <v>4395.5423794284507</v>
          </cell>
          <cell r="FT214">
            <v>4884.3463001771161</v>
          </cell>
          <cell r="FU214">
            <v>4891.982287734485</v>
          </cell>
          <cell r="FV214">
            <v>4891.9822877344704</v>
          </cell>
          <cell r="FW214">
            <v>4854.5665690160386</v>
          </cell>
        </row>
        <row r="215">
          <cell r="B215" t="str">
            <v>Co 122</v>
          </cell>
          <cell r="C215">
            <v>-36039.129136018688</v>
          </cell>
          <cell r="BH215">
            <v>0</v>
          </cell>
          <cell r="BI215">
            <v>0</v>
          </cell>
          <cell r="BJ215">
            <v>0</v>
          </cell>
          <cell r="BK215">
            <v>0</v>
          </cell>
          <cell r="BL215">
            <v>0</v>
          </cell>
          <cell r="BM215">
            <v>0</v>
          </cell>
          <cell r="BN215">
            <v>0</v>
          </cell>
          <cell r="BO215">
            <v>-393.05356353346906</v>
          </cell>
          <cell r="BP215">
            <v>-368.78793240080267</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-2425.9413524184674</v>
          </cell>
          <cell r="CO215">
            <v>-2425.9413524184711</v>
          </cell>
          <cell r="CP215">
            <v>-2425.9413524184711</v>
          </cell>
          <cell r="CQ215">
            <v>-2425.9413524184747</v>
          </cell>
          <cell r="CR215">
            <v>-2466.1268461334985</v>
          </cell>
          <cell r="CS215">
            <v>-2466.1268461334985</v>
          </cell>
          <cell r="CT215">
            <v>-2466.1268461334985</v>
          </cell>
          <cell r="CU215">
            <v>-2466.1268461335058</v>
          </cell>
          <cell r="CV215">
            <v>-2466.1268461335058</v>
          </cell>
          <cell r="CW215">
            <v>-2466.1268461335094</v>
          </cell>
          <cell r="CX215">
            <v>-2466.1268461335094</v>
          </cell>
          <cell r="CY215">
            <v>-2466.1268461335021</v>
          </cell>
          <cell r="CZ215">
            <v>-2478.6268461334985</v>
          </cell>
          <cell r="DA215">
            <v>-2478.6268461335058</v>
          </cell>
          <cell r="DB215">
            <v>-2478.6268461335094</v>
          </cell>
          <cell r="DC215">
            <v>-2478.6268461335094</v>
          </cell>
          <cell r="DD215">
            <v>-2519.6160497228375</v>
          </cell>
          <cell r="DE215">
            <v>-2519.6160497228411</v>
          </cell>
          <cell r="DF215">
            <v>-2519.6160497228338</v>
          </cell>
          <cell r="DG215">
            <v>-2519.6160497228448</v>
          </cell>
          <cell r="DH215">
            <v>-2519.6160497228411</v>
          </cell>
          <cell r="DI215">
            <v>-2519.6160497228448</v>
          </cell>
          <cell r="DJ215">
            <v>-2519.6160497228448</v>
          </cell>
          <cell r="DK215">
            <v>-2519.6160497228338</v>
          </cell>
          <cell r="DL215">
            <v>3352.5597597127598</v>
          </cell>
          <cell r="DM215">
            <v>3352.5597597127526</v>
          </cell>
          <cell r="DN215">
            <v>3352.5597597127562</v>
          </cell>
          <cell r="DO215">
            <v>3352.5597597127526</v>
          </cell>
          <cell r="DP215">
            <v>3310.7507720516332</v>
          </cell>
          <cell r="DQ215">
            <v>3310.7507720516405</v>
          </cell>
          <cell r="DR215">
            <v>78.43653845749941</v>
          </cell>
          <cell r="DS215">
            <v>78.436538457495772</v>
          </cell>
          <cell r="DT215">
            <v>78.436538457506686</v>
          </cell>
          <cell r="DU215">
            <v>78.43653845749941</v>
          </cell>
          <cell r="DV215">
            <v>78.436538457492134</v>
          </cell>
          <cell r="DW215">
            <v>78.436538457495772</v>
          </cell>
          <cell r="DX215">
            <v>182.87630464621543</v>
          </cell>
          <cell r="DY215">
            <v>182.87630464620815</v>
          </cell>
          <cell r="DZ215">
            <v>182.87630464621543</v>
          </cell>
          <cell r="EA215">
            <v>182.87630464620088</v>
          </cell>
          <cell r="EB215">
            <v>140.23113723186907</v>
          </cell>
          <cell r="EC215">
            <v>140.23113723187635</v>
          </cell>
          <cell r="ED215">
            <v>77.436704411833489</v>
          </cell>
          <cell r="EE215">
            <v>77.436704411829851</v>
          </cell>
          <cell r="EF215">
            <v>77.436704411848041</v>
          </cell>
          <cell r="EG215">
            <v>77.436704411826213</v>
          </cell>
          <cell r="EH215">
            <v>77.436704411822575</v>
          </cell>
          <cell r="EI215">
            <v>77.436704411829851</v>
          </cell>
          <cell r="EJ215">
            <v>2267.1659867576564</v>
          </cell>
          <cell r="EK215">
            <v>2267.1659867576491</v>
          </cell>
          <cell r="EL215">
            <v>2267.16598675766</v>
          </cell>
          <cell r="EM215">
            <v>2267.1659867576418</v>
          </cell>
          <cell r="EN215">
            <v>2223.6679159950254</v>
          </cell>
          <cell r="EO215">
            <v>2223.667915995029</v>
          </cell>
          <cell r="EP215">
            <v>2159.6731500741444</v>
          </cell>
          <cell r="EQ215">
            <v>2159.6731500741407</v>
          </cell>
          <cell r="ER215">
            <v>2159.6731500741516</v>
          </cell>
          <cell r="ES215">
            <v>-437.77371387679159</v>
          </cell>
          <cell r="ET215">
            <v>-437.77371387679523</v>
          </cell>
          <cell r="EU215">
            <v>-437.77371387679523</v>
          </cell>
          <cell r="EV215">
            <v>-266.88643675904314</v>
          </cell>
          <cell r="EW215">
            <v>-266.88643675905041</v>
          </cell>
          <cell r="EX215">
            <v>-266.88643675904314</v>
          </cell>
          <cell r="EY215">
            <v>-266.88643675905405</v>
          </cell>
          <cell r="EZ215">
            <v>-311.25446893692788</v>
          </cell>
          <cell r="FA215">
            <v>-311.25446893692788</v>
          </cell>
          <cell r="FB215">
            <v>-376.47190795400093</v>
          </cell>
          <cell r="FC215">
            <v>-376.4719079540082</v>
          </cell>
          <cell r="FD215">
            <v>-376.47190795398637</v>
          </cell>
          <cell r="FE215">
            <v>-428.42084523303129</v>
          </cell>
          <cell r="FF215">
            <v>-428.42084523303492</v>
          </cell>
          <cell r="FG215">
            <v>-428.42084523303492</v>
          </cell>
          <cell r="FH215">
            <v>-253.63151117418238</v>
          </cell>
          <cell r="FI215">
            <v>-253.63151117418238</v>
          </cell>
          <cell r="FJ215">
            <v>-253.63151117418238</v>
          </cell>
          <cell r="FK215">
            <v>-253.63151117418965</v>
          </cell>
          <cell r="FL215">
            <v>-298.88690399562256</v>
          </cell>
          <cell r="FM215">
            <v>-298.88690399561892</v>
          </cell>
          <cell r="FN215">
            <v>-365.34975290414877</v>
          </cell>
          <cell r="FO215">
            <v>-365.34975290415241</v>
          </cell>
          <cell r="FP215">
            <v>-365.34975290413422</v>
          </cell>
          <cell r="FQ215">
            <v>-418.33766892875428</v>
          </cell>
          <cell r="FR215">
            <v>-418.3376689287652</v>
          </cell>
          <cell r="FS215">
            <v>-418.33766892875428</v>
          </cell>
          <cell r="FT215">
            <v>-2091.4055592998666</v>
          </cell>
          <cell r="FU215">
            <v>-2091.4055592998739</v>
          </cell>
          <cell r="FV215">
            <v>-2091.4055592998739</v>
          </cell>
          <cell r="FW215">
            <v>-2091.4055592998811</v>
          </cell>
        </row>
        <row r="216">
          <cell r="B216" t="str">
            <v>Co 123</v>
          </cell>
          <cell r="C216">
            <v>-189.91565016939421</v>
          </cell>
          <cell r="BH216">
            <v>0</v>
          </cell>
          <cell r="BI216">
            <v>0</v>
          </cell>
          <cell r="BJ216">
            <v>0</v>
          </cell>
          <cell r="BK216">
            <v>0</v>
          </cell>
          <cell r="BL216">
            <v>0</v>
          </cell>
          <cell r="BM216">
            <v>0</v>
          </cell>
          <cell r="BN216">
            <v>0</v>
          </cell>
          <cell r="BO216">
            <v>-97.914691838363069</v>
          </cell>
          <cell r="BP216">
            <v>-92.000958331031143</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row>
        <row r="217">
          <cell r="B217" t="str">
            <v>Co 124</v>
          </cell>
          <cell r="C217">
            <v>-117416.98533766562</v>
          </cell>
          <cell r="BH217">
            <v>0</v>
          </cell>
          <cell r="BI217">
            <v>0</v>
          </cell>
          <cell r="BJ217">
            <v>0</v>
          </cell>
          <cell r="BK217">
            <v>0</v>
          </cell>
          <cell r="BL217">
            <v>0</v>
          </cell>
          <cell r="BM217">
            <v>0</v>
          </cell>
          <cell r="BN217">
            <v>0</v>
          </cell>
          <cell r="BO217">
            <v>-81.456096913962028</v>
          </cell>
          <cell r="BP217">
            <v>-76.318976797330834</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-399.6440268260194</v>
          </cell>
          <cell r="CF217">
            <v>-399.64402682601758</v>
          </cell>
          <cell r="CG217">
            <v>-399.64402682601758</v>
          </cell>
          <cell r="CH217">
            <v>-399.64402682601576</v>
          </cell>
          <cell r="CI217">
            <v>-399.64402682601576</v>
          </cell>
          <cell r="CJ217">
            <v>-399.64402682601576</v>
          </cell>
          <cell r="CK217">
            <v>-399.64402682601758</v>
          </cell>
          <cell r="CL217">
            <v>-399.64402682601576</v>
          </cell>
          <cell r="CM217">
            <v>-399.64402682601576</v>
          </cell>
          <cell r="CN217">
            <v>-399.64402682601576</v>
          </cell>
          <cell r="CO217">
            <v>-399.64402682601576</v>
          </cell>
          <cell r="CP217">
            <v>-399.6440268260194</v>
          </cell>
          <cell r="CQ217">
            <v>-399.6440268260194</v>
          </cell>
          <cell r="CR217">
            <v>-407.63690736253739</v>
          </cell>
          <cell r="CS217">
            <v>-407.63690736253739</v>
          </cell>
          <cell r="CT217">
            <v>-407.63690736253739</v>
          </cell>
          <cell r="CU217">
            <v>-407.63690736253557</v>
          </cell>
          <cell r="CV217">
            <v>-407.6369073625392</v>
          </cell>
          <cell r="CW217">
            <v>-407.6369073625392</v>
          </cell>
          <cell r="CX217">
            <v>-407.63690736253557</v>
          </cell>
          <cell r="CY217">
            <v>-407.63690736253557</v>
          </cell>
          <cell r="CZ217">
            <v>-407.63690736253557</v>
          </cell>
          <cell r="DA217">
            <v>-407.63690736253557</v>
          </cell>
          <cell r="DB217">
            <v>-407.63690736254284</v>
          </cell>
          <cell r="DC217">
            <v>-407.6369073625392</v>
          </cell>
          <cell r="DD217">
            <v>-415.78964550978981</v>
          </cell>
          <cell r="DE217">
            <v>-415.7896455097889</v>
          </cell>
          <cell r="DF217">
            <v>-415.78964550978799</v>
          </cell>
          <cell r="DG217">
            <v>-415.78964550978708</v>
          </cell>
          <cell r="DH217">
            <v>-415.78964550979072</v>
          </cell>
          <cell r="DI217">
            <v>2311.5694684364644</v>
          </cell>
          <cell r="DJ217">
            <v>-1998.4762326580476</v>
          </cell>
          <cell r="DK217">
            <v>-1998.4762326580476</v>
          </cell>
          <cell r="DL217">
            <v>-1998.4762326580476</v>
          </cell>
          <cell r="DM217">
            <v>-1998.476232658044</v>
          </cell>
          <cell r="DN217">
            <v>-1998.4762326580567</v>
          </cell>
          <cell r="DO217">
            <v>-1998.4762326580476</v>
          </cell>
          <cell r="DP217">
            <v>-2006.7920255682457</v>
          </cell>
          <cell r="DQ217">
            <v>-2006.7920255682457</v>
          </cell>
          <cell r="DR217">
            <v>-2006.7920255682457</v>
          </cell>
          <cell r="DS217">
            <v>-2006.7920255682438</v>
          </cell>
          <cell r="DT217">
            <v>-2006.7920255682475</v>
          </cell>
          <cell r="DU217">
            <v>-1973.0781766226592</v>
          </cell>
          <cell r="DV217">
            <v>-2042.6124239778746</v>
          </cell>
          <cell r="DW217">
            <v>-2042.6124239778801</v>
          </cell>
          <cell r="DX217">
            <v>-2042.6124239778746</v>
          </cell>
          <cell r="DY217">
            <v>-2042.6124239778728</v>
          </cell>
          <cell r="DZ217">
            <v>-2042.6124239778837</v>
          </cell>
          <cell r="EA217">
            <v>-2042.6124239778728</v>
          </cell>
          <cell r="EB217">
            <v>-2051.0945327462796</v>
          </cell>
          <cell r="EC217">
            <v>-2051.0945327462778</v>
          </cell>
          <cell r="ED217">
            <v>-2051.0945327462796</v>
          </cell>
          <cell r="EE217">
            <v>-2051.0945327462705</v>
          </cell>
          <cell r="EF217">
            <v>-2051.0945327462723</v>
          </cell>
          <cell r="EG217">
            <v>66.001926511557031</v>
          </cell>
          <cell r="EH217">
            <v>-4.423005790769821</v>
          </cell>
          <cell r="EI217">
            <v>-4.4230057907661831</v>
          </cell>
          <cell r="EJ217">
            <v>-4.4230057907661831</v>
          </cell>
          <cell r="EK217">
            <v>-4.4230057907589071</v>
          </cell>
          <cell r="EL217">
            <v>-4.423005790775278</v>
          </cell>
          <cell r="EM217">
            <v>-4.4230057907661831</v>
          </cell>
          <cell r="EN217">
            <v>-1679.7414234012049</v>
          </cell>
          <cell r="EO217">
            <v>-1679.7414234012031</v>
          </cell>
          <cell r="EP217">
            <v>-1679.7414234012031</v>
          </cell>
          <cell r="EQ217">
            <v>-1679.7414234011958</v>
          </cell>
          <cell r="ER217">
            <v>-1679.7414234012031</v>
          </cell>
          <cell r="ES217">
            <v>-1583.4467849582088</v>
          </cell>
          <cell r="ET217">
            <v>-1654.7652159065838</v>
          </cell>
          <cell r="EU217">
            <v>-1654.7652159065801</v>
          </cell>
          <cell r="EV217">
            <v>-1654.7652159065819</v>
          </cell>
          <cell r="EW217">
            <v>-1654.7652159065728</v>
          </cell>
          <cell r="EX217">
            <v>-1654.7652159065892</v>
          </cell>
          <cell r="EY217">
            <v>-1654.7652159065838</v>
          </cell>
          <cell r="EZ217">
            <v>-1713.59000186923</v>
          </cell>
          <cell r="FA217">
            <v>-1713.5900018692264</v>
          </cell>
          <cell r="FB217">
            <v>-1713.5900018692246</v>
          </cell>
          <cell r="FC217">
            <v>-1713.5900018692191</v>
          </cell>
          <cell r="FD217">
            <v>-1713.5900018692228</v>
          </cell>
          <cell r="FE217">
            <v>-1615.4075331573731</v>
          </cell>
          <cell r="FF217">
            <v>-1687.6218827247176</v>
          </cell>
          <cell r="FG217">
            <v>-1687.6218827247121</v>
          </cell>
          <cell r="FH217">
            <v>-1687.6218827247139</v>
          </cell>
          <cell r="FI217">
            <v>-1687.621882724703</v>
          </cell>
          <cell r="FJ217">
            <v>-1687.6218827247249</v>
          </cell>
          <cell r="FK217">
            <v>-1687.6218827247139</v>
          </cell>
          <cell r="FL217">
            <v>-1748.1231644066138</v>
          </cell>
          <cell r="FM217">
            <v>-1748.1231644066102</v>
          </cell>
          <cell r="FN217">
            <v>-1748.1231644066138</v>
          </cell>
          <cell r="FO217">
            <v>-1748.1231644066047</v>
          </cell>
          <cell r="FP217">
            <v>-1748.1231644066102</v>
          </cell>
          <cell r="FQ217">
            <v>-1648.0162506955203</v>
          </cell>
          <cell r="FR217">
            <v>-1721.1285237542106</v>
          </cell>
          <cell r="FS217">
            <v>-1721.128523754207</v>
          </cell>
          <cell r="FT217">
            <v>-1721.128523754207</v>
          </cell>
          <cell r="FU217">
            <v>-1721.1285237541979</v>
          </cell>
          <cell r="FV217">
            <v>-1721.1285237542179</v>
          </cell>
          <cell r="FW217">
            <v>-1721.1285237542106</v>
          </cell>
        </row>
        <row r="218">
          <cell r="B218" t="str">
            <v>Co 125</v>
          </cell>
          <cell r="C218">
            <v>-109672.14141161932</v>
          </cell>
          <cell r="BH218">
            <v>0</v>
          </cell>
          <cell r="BI218">
            <v>0</v>
          </cell>
          <cell r="BJ218">
            <v>0</v>
          </cell>
          <cell r="BK218">
            <v>0</v>
          </cell>
          <cell r="BL218">
            <v>0</v>
          </cell>
          <cell r="BM218">
            <v>0</v>
          </cell>
          <cell r="BN218">
            <v>0</v>
          </cell>
          <cell r="BO218">
            <v>-54.676010257317103</v>
          </cell>
          <cell r="BP218">
            <v>-51.227806343414159</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-11.164403227372532</v>
          </cell>
          <cell r="CF218">
            <v>-11.164403227373441</v>
          </cell>
          <cell r="CG218">
            <v>-11.164403227372532</v>
          </cell>
          <cell r="CH218">
            <v>-11.164403227373441</v>
          </cell>
          <cell r="CI218">
            <v>-11.164403227372532</v>
          </cell>
          <cell r="CJ218">
            <v>-11.164403227372532</v>
          </cell>
          <cell r="CK218">
            <v>-11.164403227373441</v>
          </cell>
          <cell r="CL218">
            <v>-11.164403227372532</v>
          </cell>
          <cell r="CM218">
            <v>-11.164403227373441</v>
          </cell>
          <cell r="CN218">
            <v>-11.164403227372532</v>
          </cell>
          <cell r="CO218">
            <v>-11.164403227373441</v>
          </cell>
          <cell r="CP218">
            <v>-11.164403227373441</v>
          </cell>
          <cell r="CQ218">
            <v>-11.164403227372532</v>
          </cell>
          <cell r="CR218">
            <v>-11.387691291920419</v>
          </cell>
          <cell r="CS218">
            <v>-11.387691291920419</v>
          </cell>
          <cell r="CT218">
            <v>-11.387691291920419</v>
          </cell>
          <cell r="CU218">
            <v>-11.387691291919509</v>
          </cell>
          <cell r="CV218">
            <v>-11.387691291919509</v>
          </cell>
          <cell r="CW218">
            <v>-11.387691291920419</v>
          </cell>
          <cell r="CX218">
            <v>-11.387691291919509</v>
          </cell>
          <cell r="CY218">
            <v>-11.387691291920419</v>
          </cell>
          <cell r="CZ218">
            <v>-11.387691291919509</v>
          </cell>
          <cell r="DA218">
            <v>-11.387691291920419</v>
          </cell>
          <cell r="DB218">
            <v>-11.387691291921328</v>
          </cell>
          <cell r="DC218">
            <v>-11.387691291919509</v>
          </cell>
          <cell r="DD218">
            <v>-11.615445117759009</v>
          </cell>
          <cell r="DE218">
            <v>-11.615445117759009</v>
          </cell>
          <cell r="DF218">
            <v>-11.615445117759009</v>
          </cell>
          <cell r="DG218">
            <v>-11.6154451177581</v>
          </cell>
          <cell r="DH218">
            <v>-11.6154451177581</v>
          </cell>
          <cell r="DI218">
            <v>-1967.9191806533236</v>
          </cell>
          <cell r="DJ218">
            <v>-1967.9191806533227</v>
          </cell>
          <cell r="DK218">
            <v>-1967.9191806533236</v>
          </cell>
          <cell r="DL218">
            <v>-1967.9191806533236</v>
          </cell>
          <cell r="DM218">
            <v>-1967.9191806533217</v>
          </cell>
          <cell r="DN218">
            <v>-1967.9191806533254</v>
          </cell>
          <cell r="DO218">
            <v>-1967.9191806533227</v>
          </cell>
          <cell r="DP218">
            <v>-1968.1514895556775</v>
          </cell>
          <cell r="DQ218">
            <v>-1968.1514895556775</v>
          </cell>
          <cell r="DR218">
            <v>-1968.1514895556775</v>
          </cell>
          <cell r="DS218">
            <v>-1968.1514895556784</v>
          </cell>
          <cell r="DT218">
            <v>-1968.1514895556757</v>
          </cell>
          <cell r="DU218">
            <v>-2011.444230933057</v>
          </cell>
          <cell r="DV218">
            <v>-2011.4442309330561</v>
          </cell>
          <cell r="DW218">
            <v>-2011.4442309330552</v>
          </cell>
          <cell r="DX218">
            <v>-2011.4442309330552</v>
          </cell>
          <cell r="DY218">
            <v>-2011.4442309330552</v>
          </cell>
          <cell r="DZ218">
            <v>-2011.4442309330552</v>
          </cell>
          <cell r="EA218">
            <v>-2011.4442309330552</v>
          </cell>
          <cell r="EB218">
            <v>-2011.6811860134585</v>
          </cell>
          <cell r="EC218">
            <v>-2011.6811860134567</v>
          </cell>
          <cell r="ED218">
            <v>-2011.6811860134567</v>
          </cell>
          <cell r="EE218">
            <v>-2011.6811860134585</v>
          </cell>
          <cell r="EF218">
            <v>-2011.6811860134549</v>
          </cell>
          <cell r="EG218">
            <v>27.368551114948787</v>
          </cell>
          <cell r="EH218">
            <v>27.368551114948787</v>
          </cell>
          <cell r="EI218">
            <v>27.368551114952425</v>
          </cell>
          <cell r="EJ218">
            <v>27.368551114951515</v>
          </cell>
          <cell r="EK218">
            <v>27.368551114950606</v>
          </cell>
          <cell r="EL218">
            <v>27.368551114951515</v>
          </cell>
          <cell r="EM218">
            <v>-1639.2981155517164</v>
          </cell>
          <cell r="EN218">
            <v>-1639.5398097337275</v>
          </cell>
          <cell r="EO218">
            <v>-1639.5398097337247</v>
          </cell>
          <cell r="EP218">
            <v>-1639.5398097337265</v>
          </cell>
          <cell r="EQ218">
            <v>-1639.5398097337275</v>
          </cell>
          <cell r="ER218">
            <v>-1639.539809733722</v>
          </cell>
          <cell r="ES218">
            <v>-1622.3378278627533</v>
          </cell>
          <cell r="ET218">
            <v>-1622.3378278627515</v>
          </cell>
          <cell r="EU218">
            <v>-1622.3378278627515</v>
          </cell>
          <cell r="EV218">
            <v>-1622.3378278627506</v>
          </cell>
          <cell r="EW218">
            <v>-1622.3378278627506</v>
          </cell>
          <cell r="EX218">
            <v>-1622.3378278627524</v>
          </cell>
          <cell r="EY218">
            <v>-1672.3378278627524</v>
          </cell>
          <cell r="EZ218">
            <v>-1672.584355928404</v>
          </cell>
          <cell r="FA218">
            <v>-1672.5843559284003</v>
          </cell>
          <cell r="FB218">
            <v>-1672.5843559284021</v>
          </cell>
          <cell r="FC218">
            <v>-1672.5843559284021</v>
          </cell>
          <cell r="FD218">
            <v>-1672.5843559283967</v>
          </cell>
          <cell r="FE218">
            <v>-1654.5459469200068</v>
          </cell>
          <cell r="FF218">
            <v>-1654.5459469200068</v>
          </cell>
          <cell r="FG218">
            <v>-1654.545946920005</v>
          </cell>
          <cell r="FH218">
            <v>-1654.5459469200059</v>
          </cell>
          <cell r="FI218">
            <v>-1654.545946920005</v>
          </cell>
          <cell r="FJ218">
            <v>-1654.5459469200077</v>
          </cell>
          <cell r="FK218">
            <v>-1706.0459469200077</v>
          </cell>
          <cell r="FL218">
            <v>-1706.2974055469722</v>
          </cell>
          <cell r="FM218">
            <v>-1706.2974055469704</v>
          </cell>
          <cell r="FN218">
            <v>-1706.2974055469695</v>
          </cell>
          <cell r="FO218">
            <v>-1706.2974055469676</v>
          </cell>
          <cell r="FP218">
            <v>-1706.2974055469676</v>
          </cell>
          <cell r="FQ218">
            <v>-1687.3910692334066</v>
          </cell>
          <cell r="FR218">
            <v>-1687.3910692334066</v>
          </cell>
          <cell r="FS218">
            <v>-1687.3910692334066</v>
          </cell>
          <cell r="FT218">
            <v>-1687.3910692334039</v>
          </cell>
          <cell r="FU218">
            <v>-1687.3910692334057</v>
          </cell>
          <cell r="FV218">
            <v>-1687.3910692334075</v>
          </cell>
          <cell r="FW218">
            <v>-1740.4360692334085</v>
          </cell>
        </row>
        <row r="219">
          <cell r="B219" t="str">
            <v>Co 126</v>
          </cell>
          <cell r="C219">
            <v>130612.19850863433</v>
          </cell>
          <cell r="BH219">
            <v>0</v>
          </cell>
          <cell r="BI219">
            <v>0</v>
          </cell>
          <cell r="BJ219">
            <v>0</v>
          </cell>
          <cell r="BK219">
            <v>0</v>
          </cell>
          <cell r="BL219">
            <v>0</v>
          </cell>
          <cell r="BM219">
            <v>0</v>
          </cell>
          <cell r="BN219">
            <v>0</v>
          </cell>
          <cell r="BO219">
            <v>-18.969228048456898</v>
          </cell>
          <cell r="BP219">
            <v>-17.772912404858062</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2233.0291553308243</v>
          </cell>
          <cell r="CS219">
            <v>2233.0291553308248</v>
          </cell>
          <cell r="CT219">
            <v>2233.0291553308252</v>
          </cell>
          <cell r="CU219">
            <v>2233.0291553308243</v>
          </cell>
          <cell r="CV219">
            <v>2233.0291553308243</v>
          </cell>
          <cell r="CW219">
            <v>2233.0291553308239</v>
          </cell>
          <cell r="CX219">
            <v>2233.0291553308243</v>
          </cell>
          <cell r="CY219">
            <v>2233.0291553308239</v>
          </cell>
          <cell r="CZ219">
            <v>2233.0291553308252</v>
          </cell>
          <cell r="DA219">
            <v>2233.0291553308248</v>
          </cell>
          <cell r="DB219">
            <v>2233.0291553308248</v>
          </cell>
          <cell r="DC219">
            <v>2233.0291553308243</v>
          </cell>
          <cell r="DD219">
            <v>2256.8564051041076</v>
          </cell>
          <cell r="DE219">
            <v>2256.8564051041089</v>
          </cell>
          <cell r="DF219">
            <v>2256.8564051041076</v>
          </cell>
          <cell r="DG219">
            <v>2256.8564051041076</v>
          </cell>
          <cell r="DH219">
            <v>2256.8564051041071</v>
          </cell>
          <cell r="DI219">
            <v>2256.856405104108</v>
          </cell>
          <cell r="DJ219">
            <v>2256.8564051041076</v>
          </cell>
          <cell r="DK219">
            <v>2256.8564051041071</v>
          </cell>
          <cell r="DL219">
            <v>2256.8564051041085</v>
          </cell>
          <cell r="DM219">
            <v>2256.856405104108</v>
          </cell>
          <cell r="DN219">
            <v>2256.8564051041067</v>
          </cell>
          <cell r="DO219">
            <v>2256.8564051041067</v>
          </cell>
          <cell r="DP219">
            <v>4363.8685332061905</v>
          </cell>
          <cell r="DQ219">
            <v>4363.8685332061905</v>
          </cell>
          <cell r="DR219">
            <v>4363.8685332061905</v>
          </cell>
          <cell r="DS219">
            <v>4363.8685332061896</v>
          </cell>
          <cell r="DT219">
            <v>4363.8685332061905</v>
          </cell>
          <cell r="DU219">
            <v>4363.8685332061905</v>
          </cell>
          <cell r="DV219">
            <v>4363.8685332061896</v>
          </cell>
          <cell r="DW219">
            <v>4363.8685332061914</v>
          </cell>
          <cell r="DX219">
            <v>4363.8685332061914</v>
          </cell>
          <cell r="DY219">
            <v>4363.8685332061905</v>
          </cell>
          <cell r="DZ219">
            <v>4363.8685332061887</v>
          </cell>
          <cell r="EA219">
            <v>4363.8685332061887</v>
          </cell>
          <cell r="EB219">
            <v>4449.877153870314</v>
          </cell>
          <cell r="EC219">
            <v>4449.8771538703149</v>
          </cell>
          <cell r="ED219">
            <v>4449.8771538703131</v>
          </cell>
          <cell r="EE219">
            <v>4449.8771538703131</v>
          </cell>
          <cell r="EF219">
            <v>4449.877153870314</v>
          </cell>
          <cell r="EG219">
            <v>4449.877153870314</v>
          </cell>
          <cell r="EH219">
            <v>4449.8771538703131</v>
          </cell>
          <cell r="EI219">
            <v>4449.8771538703149</v>
          </cell>
          <cell r="EJ219">
            <v>4449.8771538703149</v>
          </cell>
          <cell r="EK219">
            <v>4449.8771538703131</v>
          </cell>
          <cell r="EL219">
            <v>4449.8771538703131</v>
          </cell>
          <cell r="EM219">
            <v>-74.804524606035557</v>
          </cell>
          <cell r="EN219">
            <v>12.886205971373784</v>
          </cell>
          <cell r="EO219">
            <v>12.886205971375603</v>
          </cell>
          <cell r="EP219">
            <v>12.886205971371965</v>
          </cell>
          <cell r="EQ219">
            <v>12.886205971370146</v>
          </cell>
          <cell r="ER219">
            <v>12.886205971370146</v>
          </cell>
          <cell r="ES219">
            <v>12.886205971372874</v>
          </cell>
          <cell r="ET219">
            <v>12.886205971371055</v>
          </cell>
          <cell r="EU219">
            <v>12.886205971373784</v>
          </cell>
          <cell r="EV219">
            <v>12.886205971372874</v>
          </cell>
          <cell r="EW219">
            <v>12.886205971371055</v>
          </cell>
          <cell r="EX219">
            <v>12.886205971370146</v>
          </cell>
          <cell r="EY219">
            <v>-59.088909079638142</v>
          </cell>
          <cell r="EZ219">
            <v>30.316431734320759</v>
          </cell>
          <cell r="FA219">
            <v>30.316431734321668</v>
          </cell>
          <cell r="FB219">
            <v>30.31643173431803</v>
          </cell>
          <cell r="FC219">
            <v>30.316431734315302</v>
          </cell>
          <cell r="FD219">
            <v>30.316431734317121</v>
          </cell>
          <cell r="FE219">
            <v>30.31643173431894</v>
          </cell>
          <cell r="FF219">
            <v>30.316431734315302</v>
          </cell>
          <cell r="FG219">
            <v>30.316431734319849</v>
          </cell>
          <cell r="FH219">
            <v>30.31643173431803</v>
          </cell>
          <cell r="FI219">
            <v>30.31643173431894</v>
          </cell>
          <cell r="FJ219">
            <v>30.31643173431803</v>
          </cell>
          <cell r="FK219">
            <v>-42.542630062157514</v>
          </cell>
          <cell r="FL219">
            <v>48.610437061832272</v>
          </cell>
          <cell r="FM219">
            <v>48.610437061830453</v>
          </cell>
          <cell r="FN219">
            <v>-2486.7026971507439</v>
          </cell>
          <cell r="FO219">
            <v>-2486.7026971507476</v>
          </cell>
          <cell r="FP219">
            <v>-2486.7026971507448</v>
          </cell>
          <cell r="FQ219">
            <v>-2486.7026971507439</v>
          </cell>
          <cell r="FR219">
            <v>-2486.7026971507466</v>
          </cell>
          <cell r="FS219">
            <v>-2486.7026971507421</v>
          </cell>
          <cell r="FT219">
            <v>-2486.7026971507421</v>
          </cell>
          <cell r="FU219">
            <v>-2486.702697150743</v>
          </cell>
          <cell r="FV219">
            <v>-2486.7026971507448</v>
          </cell>
          <cell r="FW219">
            <v>-2560.4467179609255</v>
          </cell>
        </row>
        <row r="220">
          <cell r="B220" t="str">
            <v>Co 127</v>
          </cell>
          <cell r="C220">
            <v>264661.63844320766</v>
          </cell>
          <cell r="BH220">
            <v>0</v>
          </cell>
          <cell r="BI220">
            <v>0</v>
          </cell>
          <cell r="BJ220">
            <v>0</v>
          </cell>
          <cell r="BK220">
            <v>0</v>
          </cell>
          <cell r="BL220">
            <v>0</v>
          </cell>
          <cell r="BM220">
            <v>0</v>
          </cell>
          <cell r="BN220">
            <v>0</v>
          </cell>
          <cell r="BO220">
            <v>-61.649991157484692</v>
          </cell>
          <cell r="BP220">
            <v>-57.761965315788075</v>
          </cell>
          <cell r="BQ220">
            <v>0</v>
          </cell>
          <cell r="BR220">
            <v>0</v>
          </cell>
          <cell r="BS220">
            <v>0</v>
          </cell>
          <cell r="BT220">
            <v>0</v>
          </cell>
          <cell r="BU220">
            <v>0</v>
          </cell>
          <cell r="BV220">
            <v>0</v>
          </cell>
          <cell r="BW220">
            <v>0</v>
          </cell>
          <cell r="BX220">
            <v>0</v>
          </cell>
          <cell r="BY220">
            <v>-0.47379999999975553</v>
          </cell>
          <cell r="BZ220">
            <v>-9.2700000000149885E-2</v>
          </cell>
          <cell r="CA220">
            <v>0</v>
          </cell>
          <cell r="CB220">
            <v>0</v>
          </cell>
          <cell r="CC220">
            <v>0</v>
          </cell>
          <cell r="CD220">
            <v>0</v>
          </cell>
          <cell r="CE220">
            <v>0</v>
          </cell>
          <cell r="CF220">
            <v>0</v>
          </cell>
          <cell r="CG220">
            <v>0</v>
          </cell>
          <cell r="CH220">
            <v>0</v>
          </cell>
          <cell r="CI220">
            <v>0</v>
          </cell>
          <cell r="CJ220">
            <v>0</v>
          </cell>
          <cell r="CK220">
            <v>-0.48801399999956629</v>
          </cell>
          <cell r="CL220">
            <v>-9.5480999999836058E-2</v>
          </cell>
          <cell r="CM220">
            <v>0</v>
          </cell>
          <cell r="CN220">
            <v>0</v>
          </cell>
          <cell r="CO220">
            <v>0</v>
          </cell>
          <cell r="CP220">
            <v>0</v>
          </cell>
          <cell r="CQ220">
            <v>0</v>
          </cell>
          <cell r="CR220">
            <v>-8.0029988109699843</v>
          </cell>
          <cell r="CS220">
            <v>-8.0029988109699843</v>
          </cell>
          <cell r="CT220">
            <v>-8.0029988109699843</v>
          </cell>
          <cell r="CU220">
            <v>-8.0029988109690748</v>
          </cell>
          <cell r="CV220">
            <v>-8.0029988109690748</v>
          </cell>
          <cell r="CW220">
            <v>-8.5056532309699833</v>
          </cell>
          <cell r="CX220">
            <v>-8.1013442409703202</v>
          </cell>
          <cell r="CY220">
            <v>-8.0029988109699843</v>
          </cell>
          <cell r="CZ220">
            <v>-8.0029988109690748</v>
          </cell>
          <cell r="DA220">
            <v>-8.0029988109699843</v>
          </cell>
          <cell r="DB220">
            <v>-8.0029988109699843</v>
          </cell>
          <cell r="DC220">
            <v>-8.0029988109708938</v>
          </cell>
          <cell r="DD220">
            <v>-12.329725453853825</v>
          </cell>
          <cell r="DE220">
            <v>-12.329725453855644</v>
          </cell>
          <cell r="DF220">
            <v>-12.329725453854735</v>
          </cell>
          <cell r="DG220">
            <v>-12.329725453855644</v>
          </cell>
          <cell r="DH220">
            <v>-12.329725453856554</v>
          </cell>
          <cell r="DI220">
            <v>-12.847459506456289</v>
          </cell>
          <cell r="DJ220">
            <v>-12.431021246757155</v>
          </cell>
          <cell r="DK220">
            <v>-12.329725453855644</v>
          </cell>
          <cell r="DL220">
            <v>-12.329725453855644</v>
          </cell>
          <cell r="DM220">
            <v>-12.329725453854735</v>
          </cell>
          <cell r="DN220">
            <v>-12.329725453855644</v>
          </cell>
          <cell r="DO220">
            <v>-12.329725453856554</v>
          </cell>
          <cell r="DP220">
            <v>4535.6331730010033</v>
          </cell>
          <cell r="DQ220">
            <v>4535.6331730009997</v>
          </cell>
          <cell r="DR220">
            <v>4535.6331730010033</v>
          </cell>
          <cell r="DS220">
            <v>4535.6331730009979</v>
          </cell>
          <cell r="DT220">
            <v>4535.6331730010006</v>
          </cell>
          <cell r="DU220">
            <v>4535.0999069268209</v>
          </cell>
          <cell r="DV220">
            <v>2868.8621716676498</v>
          </cell>
          <cell r="DW220">
            <v>2868.9665063343346</v>
          </cell>
          <cell r="DX220">
            <v>2868.9665063343327</v>
          </cell>
          <cell r="DY220">
            <v>2868.9665063343355</v>
          </cell>
          <cell r="DZ220">
            <v>2868.9665063343355</v>
          </cell>
          <cell r="EA220">
            <v>2868.9665063343327</v>
          </cell>
          <cell r="EB220">
            <v>2955.2587531276895</v>
          </cell>
          <cell r="EC220">
            <v>2955.2587531276849</v>
          </cell>
          <cell r="ED220">
            <v>2955.2587531276886</v>
          </cell>
          <cell r="EE220">
            <v>2955.2587531276858</v>
          </cell>
          <cell r="EF220">
            <v>2955.2587531276895</v>
          </cell>
          <cell r="EG220">
            <v>2954.7094890712797</v>
          </cell>
          <cell r="EH220">
            <v>2905.1512884209988</v>
          </cell>
          <cell r="EI220">
            <v>2905.2587531276858</v>
          </cell>
          <cell r="EJ220">
            <v>2905.2587531276858</v>
          </cell>
          <cell r="EK220">
            <v>2905.2587531276904</v>
          </cell>
          <cell r="EL220">
            <v>2905.2587531276895</v>
          </cell>
          <cell r="EM220">
            <v>2905.258753127684</v>
          </cell>
          <cell r="EN220">
            <v>5076.477565690243</v>
          </cell>
          <cell r="EO220">
            <v>5076.4775656902393</v>
          </cell>
          <cell r="EP220">
            <v>5076.4775656902439</v>
          </cell>
          <cell r="EQ220">
            <v>5076.4775656902375</v>
          </cell>
          <cell r="ER220">
            <v>5076.4775656902439</v>
          </cell>
          <cell r="ES220">
            <v>5075.9118237121411</v>
          </cell>
          <cell r="ET220">
            <v>5024.8668770423574</v>
          </cell>
          <cell r="EU220">
            <v>5024.9775656902402</v>
          </cell>
          <cell r="EV220">
            <v>5024.9775656902439</v>
          </cell>
          <cell r="EW220">
            <v>5024.9775656902466</v>
          </cell>
          <cell r="EX220">
            <v>5024.9775656902475</v>
          </cell>
          <cell r="EY220">
            <v>5024.9775656902393</v>
          </cell>
          <cell r="EZ220">
            <v>5176.9841636290485</v>
          </cell>
          <cell r="FA220">
            <v>5176.9841636290457</v>
          </cell>
          <cell r="FB220">
            <v>5176.9841636290475</v>
          </cell>
          <cell r="FC220">
            <v>5176.9841636290457</v>
          </cell>
          <cell r="FD220">
            <v>5176.9841636290475</v>
          </cell>
          <cell r="FE220">
            <v>5176.4014493916011</v>
          </cell>
          <cell r="FF220">
            <v>5123.8251543217229</v>
          </cell>
          <cell r="FG220">
            <v>5123.9391636290466</v>
          </cell>
          <cell r="FH220">
            <v>5123.9391636290466</v>
          </cell>
          <cell r="FI220">
            <v>5123.9391636290502</v>
          </cell>
          <cell r="FJ220">
            <v>5123.9391636290502</v>
          </cell>
          <cell r="FK220">
            <v>5123.9391636290402</v>
          </cell>
          <cell r="FL220">
            <v>5279.4702049253801</v>
          </cell>
          <cell r="FM220">
            <v>5279.4702049253774</v>
          </cell>
          <cell r="FN220">
            <v>5279.4702049253774</v>
          </cell>
          <cell r="FO220">
            <v>5279.4702049253792</v>
          </cell>
          <cell r="FP220">
            <v>5279.470204925381</v>
          </cell>
          <cell r="FQ220">
            <v>5278.8700092608087</v>
          </cell>
          <cell r="FR220">
            <v>5224.716425338831</v>
          </cell>
          <cell r="FS220">
            <v>5224.8338549253749</v>
          </cell>
          <cell r="FT220">
            <v>5224.8338549253795</v>
          </cell>
          <cell r="FU220">
            <v>5224.8338549253849</v>
          </cell>
          <cell r="FV220">
            <v>5224.8338549253831</v>
          </cell>
          <cell r="FW220">
            <v>5224.833854925374</v>
          </cell>
        </row>
        <row r="221">
          <cell r="B221" t="str">
            <v>Co 128</v>
          </cell>
          <cell r="C221">
            <v>156816.01662181597</v>
          </cell>
          <cell r="BH221">
            <v>0</v>
          </cell>
          <cell r="BI221">
            <v>0</v>
          </cell>
          <cell r="BJ221">
            <v>0</v>
          </cell>
          <cell r="BK221">
            <v>0</v>
          </cell>
          <cell r="BL221">
            <v>0</v>
          </cell>
          <cell r="BM221">
            <v>0</v>
          </cell>
          <cell r="BN221">
            <v>0</v>
          </cell>
          <cell r="BO221">
            <v>-651.36981607569032</v>
          </cell>
          <cell r="BP221">
            <v>-611.07454709643935</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-2772.2548458489109</v>
          </cell>
          <cell r="CS221">
            <v>-2772.2548458489109</v>
          </cell>
          <cell r="CT221">
            <v>-2772.2548458489182</v>
          </cell>
          <cell r="CU221">
            <v>-2772.2548458489109</v>
          </cell>
          <cell r="CV221">
            <v>-2772.2548458489109</v>
          </cell>
          <cell r="CW221">
            <v>-2772.2548458489109</v>
          </cell>
          <cell r="CX221">
            <v>-2772.2548458489109</v>
          </cell>
          <cell r="CY221">
            <v>-2772.2548458489109</v>
          </cell>
          <cell r="CZ221">
            <v>-2772.2548458489036</v>
          </cell>
          <cell r="DA221">
            <v>-2772.2548458489109</v>
          </cell>
          <cell r="DB221">
            <v>-2772.2548458489109</v>
          </cell>
          <cell r="DC221">
            <v>-2772.2548458489036</v>
          </cell>
          <cell r="DD221">
            <v>-2831.8666094325599</v>
          </cell>
          <cell r="DE221">
            <v>-2831.8666094325745</v>
          </cell>
          <cell r="DF221">
            <v>-2831.8666094325527</v>
          </cell>
          <cell r="DG221">
            <v>-2831.8666094325599</v>
          </cell>
          <cell r="DH221">
            <v>-2831.8666094325745</v>
          </cell>
          <cell r="DI221">
            <v>-2831.8666094325599</v>
          </cell>
          <cell r="DJ221">
            <v>-2831.8666094325672</v>
          </cell>
          <cell r="DK221">
            <v>-2831.8666094325672</v>
          </cell>
          <cell r="DL221">
            <v>-2831.8666094325527</v>
          </cell>
          <cell r="DM221">
            <v>-2831.8666094325527</v>
          </cell>
          <cell r="DN221">
            <v>-2831.8666094325672</v>
          </cell>
          <cell r="DO221">
            <v>-2831.8666094325599</v>
          </cell>
          <cell r="DP221">
            <v>8233.387834429217</v>
          </cell>
          <cell r="DQ221">
            <v>8233.387834429217</v>
          </cell>
          <cell r="DR221">
            <v>8233.387834429217</v>
          </cell>
          <cell r="DS221">
            <v>8233.387834429217</v>
          </cell>
          <cell r="DT221">
            <v>8233.3878344292025</v>
          </cell>
          <cell r="DU221">
            <v>8233.387834429217</v>
          </cell>
          <cell r="DV221">
            <v>1128.0650772431763</v>
          </cell>
          <cell r="DW221">
            <v>1128.0650772431909</v>
          </cell>
          <cell r="DX221">
            <v>1128.0650772432055</v>
          </cell>
          <cell r="DY221">
            <v>1128.0650772431909</v>
          </cell>
          <cell r="DZ221">
            <v>1128.0650772431909</v>
          </cell>
          <cell r="EA221">
            <v>1128.0650772431909</v>
          </cell>
          <cell r="EB221">
            <v>1288.3124172651005</v>
          </cell>
          <cell r="EC221">
            <v>1288.3124172651005</v>
          </cell>
          <cell r="ED221">
            <v>1288.3124172651005</v>
          </cell>
          <cell r="EE221">
            <v>1288.3124172651078</v>
          </cell>
          <cell r="EF221">
            <v>1288.3124172650932</v>
          </cell>
          <cell r="EG221">
            <v>1288.3124172651078</v>
          </cell>
          <cell r="EH221">
            <v>1148.057813973217</v>
          </cell>
          <cell r="EI221">
            <v>1148.0578139732315</v>
          </cell>
          <cell r="EJ221">
            <v>1148.0578139732534</v>
          </cell>
          <cell r="EK221">
            <v>1148.0578139732315</v>
          </cell>
          <cell r="EL221">
            <v>1148.0578139732315</v>
          </cell>
          <cell r="EM221">
            <v>1148.0578139732315</v>
          </cell>
          <cell r="EN221">
            <v>7903.4771065726454</v>
          </cell>
          <cell r="EO221">
            <v>7903.4771065726454</v>
          </cell>
          <cell r="EP221">
            <v>7903.47710657266</v>
          </cell>
          <cell r="EQ221">
            <v>7903.4771065726673</v>
          </cell>
          <cell r="ER221">
            <v>7903.4771065726454</v>
          </cell>
          <cell r="ES221">
            <v>7903.4771065726454</v>
          </cell>
          <cell r="ET221">
            <v>7760.4729667704814</v>
          </cell>
          <cell r="EU221">
            <v>7760.472966770496</v>
          </cell>
          <cell r="EV221">
            <v>7760.4729667705396</v>
          </cell>
          <cell r="EW221">
            <v>1986.3857403291186</v>
          </cell>
          <cell r="EX221">
            <v>1986.3857403291331</v>
          </cell>
          <cell r="EY221">
            <v>1986.3857403291113</v>
          </cell>
          <cell r="EZ221">
            <v>2284.6772096284622</v>
          </cell>
          <cell r="FA221">
            <v>2284.6772096284476</v>
          </cell>
          <cell r="FB221">
            <v>2284.6772096284767</v>
          </cell>
          <cell r="FC221">
            <v>2284.6772096284767</v>
          </cell>
          <cell r="FD221">
            <v>2284.6772096284694</v>
          </cell>
          <cell r="FE221">
            <v>2284.6772096284403</v>
          </cell>
          <cell r="FF221">
            <v>2138.8702092524909</v>
          </cell>
          <cell r="FG221">
            <v>2138.8702092524909</v>
          </cell>
          <cell r="FH221">
            <v>2138.8702092525491</v>
          </cell>
          <cell r="FI221">
            <v>2023.3884647236628</v>
          </cell>
          <cell r="FJ221">
            <v>2023.3884647236846</v>
          </cell>
          <cell r="FK221">
            <v>2023.3884647236628</v>
          </cell>
          <cell r="FL221">
            <v>4410.8384081410768</v>
          </cell>
          <cell r="FM221">
            <v>4410.8384081410768</v>
          </cell>
          <cell r="FN221">
            <v>4410.8384081410986</v>
          </cell>
          <cell r="FO221">
            <v>4410.8384081410913</v>
          </cell>
          <cell r="FP221">
            <v>4410.8384081410768</v>
          </cell>
          <cell r="FQ221">
            <v>4410.8384081410768</v>
          </cell>
          <cell r="FR221">
            <v>4262.1742066464794</v>
          </cell>
          <cell r="FS221">
            <v>4262.1742066464794</v>
          </cell>
          <cell r="FT221">
            <v>4262.1742066465376</v>
          </cell>
          <cell r="FU221">
            <v>4144.3828272270766</v>
          </cell>
          <cell r="FV221">
            <v>4144.3828272270766</v>
          </cell>
          <cell r="FW221">
            <v>4144.3828272270766</v>
          </cell>
        </row>
        <row r="222">
          <cell r="B222" t="str">
            <v>Co 129</v>
          </cell>
          <cell r="C222">
            <v>-10884.555409750805</v>
          </cell>
          <cell r="BH222">
            <v>0</v>
          </cell>
          <cell r="BI222">
            <v>0</v>
          </cell>
          <cell r="BJ222">
            <v>0</v>
          </cell>
          <cell r="BK222">
            <v>0</v>
          </cell>
          <cell r="BL222">
            <v>0</v>
          </cell>
          <cell r="BM222">
            <v>0</v>
          </cell>
          <cell r="BN222">
            <v>0</v>
          </cell>
          <cell r="BO222">
            <v>-67.787094349632753</v>
          </cell>
          <cell r="BP222">
            <v>-63.773391570372951</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-103.39852807707575</v>
          </cell>
          <cell r="CF222">
            <v>-103.39852807707575</v>
          </cell>
          <cell r="CG222">
            <v>-103.39852807707575</v>
          </cell>
          <cell r="CH222">
            <v>-103.39852807707575</v>
          </cell>
          <cell r="CI222">
            <v>-103.39852807707484</v>
          </cell>
          <cell r="CJ222">
            <v>-103.39852807707575</v>
          </cell>
          <cell r="CK222">
            <v>-103.39852807707575</v>
          </cell>
          <cell r="CL222">
            <v>-103.39852807707575</v>
          </cell>
          <cell r="CM222">
            <v>-103.39852807707575</v>
          </cell>
          <cell r="CN222">
            <v>-103.39852807707575</v>
          </cell>
          <cell r="CO222">
            <v>-103.39852807707575</v>
          </cell>
          <cell r="CP222">
            <v>-103.39852807707575</v>
          </cell>
          <cell r="CQ222">
            <v>-103.39852807707575</v>
          </cell>
          <cell r="CR222">
            <v>-105.46649863861785</v>
          </cell>
          <cell r="CS222">
            <v>-105.46649863861785</v>
          </cell>
          <cell r="CT222">
            <v>-105.46649863861603</v>
          </cell>
          <cell r="CU222">
            <v>-105.46649863861603</v>
          </cell>
          <cell r="CV222">
            <v>-105.46649863861785</v>
          </cell>
          <cell r="CW222">
            <v>-105.46649863861785</v>
          </cell>
          <cell r="CX222">
            <v>-105.46649863861967</v>
          </cell>
          <cell r="CY222">
            <v>-105.46649863861785</v>
          </cell>
          <cell r="CZ222">
            <v>-105.46649863861785</v>
          </cell>
          <cell r="DA222">
            <v>-105.46649863861603</v>
          </cell>
          <cell r="DB222">
            <v>-105.46649863861603</v>
          </cell>
          <cell r="DC222">
            <v>-105.46649863861603</v>
          </cell>
          <cell r="DD222">
            <v>-107.57582861139053</v>
          </cell>
          <cell r="DE222">
            <v>-107.57582861139053</v>
          </cell>
          <cell r="DF222">
            <v>-107.57582861138872</v>
          </cell>
          <cell r="DG222">
            <v>-107.57582861138872</v>
          </cell>
          <cell r="DH222">
            <v>-107.57582861139053</v>
          </cell>
          <cell r="DI222">
            <v>-107.57582861139053</v>
          </cell>
          <cell r="DJ222">
            <v>-107.57582861139235</v>
          </cell>
          <cell r="DK222">
            <v>-107.57582861139053</v>
          </cell>
          <cell r="DL222">
            <v>-107.57582861138962</v>
          </cell>
          <cell r="DM222">
            <v>-107.57582861138872</v>
          </cell>
          <cell r="DN222">
            <v>-107.57582861138872</v>
          </cell>
          <cell r="DO222">
            <v>-107.5758286113869</v>
          </cell>
          <cell r="DP222">
            <v>-109.72734518361904</v>
          </cell>
          <cell r="DQ222">
            <v>-109.72734518361904</v>
          </cell>
          <cell r="DR222">
            <v>-109.7273451836154</v>
          </cell>
          <cell r="DS222">
            <v>-109.72734518361904</v>
          </cell>
          <cell r="DT222">
            <v>-109.72734518361722</v>
          </cell>
          <cell r="DU222">
            <v>-109.72734518361904</v>
          </cell>
          <cell r="DV222">
            <v>-109.72734518361722</v>
          </cell>
          <cell r="DW222">
            <v>-109.72734518361904</v>
          </cell>
          <cell r="DX222">
            <v>-109.72734518361904</v>
          </cell>
          <cell r="DY222">
            <v>-109.72734518361904</v>
          </cell>
          <cell r="DZ222">
            <v>-109.7273451836154</v>
          </cell>
          <cell r="EA222">
            <v>-109.7273451836154</v>
          </cell>
          <cell r="EB222">
            <v>-111.92189208729178</v>
          </cell>
          <cell r="EC222">
            <v>-111.92189208729178</v>
          </cell>
          <cell r="ED222">
            <v>-111.92189208728814</v>
          </cell>
          <cell r="EE222">
            <v>-111.92189208728814</v>
          </cell>
          <cell r="EF222">
            <v>-111.92189208728814</v>
          </cell>
          <cell r="EG222">
            <v>-111.92189208728814</v>
          </cell>
          <cell r="EH222">
            <v>-111.92189208729178</v>
          </cell>
          <cell r="EI222">
            <v>-111.92189208728814</v>
          </cell>
          <cell r="EJ222">
            <v>-111.92189208729178</v>
          </cell>
          <cell r="EK222">
            <v>-111.92189208728814</v>
          </cell>
          <cell r="EL222">
            <v>-111.92189208728814</v>
          </cell>
          <cell r="EM222">
            <v>-111.92189208728814</v>
          </cell>
          <cell r="EN222">
            <v>-114.16032992903638</v>
          </cell>
          <cell r="EO222">
            <v>-114.16032992903638</v>
          </cell>
          <cell r="EP222">
            <v>-114.16032992903274</v>
          </cell>
          <cell r="EQ222">
            <v>-114.16032992903456</v>
          </cell>
          <cell r="ER222">
            <v>-114.16032992903638</v>
          </cell>
          <cell r="ES222">
            <v>-114.16032992903638</v>
          </cell>
          <cell r="ET222">
            <v>-114.16032992903638</v>
          </cell>
          <cell r="EU222">
            <v>-114.16032992903638</v>
          </cell>
          <cell r="EV222">
            <v>-114.16032992903638</v>
          </cell>
          <cell r="EW222">
            <v>-114.16032992903456</v>
          </cell>
          <cell r="EX222">
            <v>-114.16032992903456</v>
          </cell>
          <cell r="EY222">
            <v>-114.16032992903456</v>
          </cell>
          <cell r="EZ222">
            <v>-116.44353652761674</v>
          </cell>
          <cell r="FA222">
            <v>-116.44353652761674</v>
          </cell>
          <cell r="FB222">
            <v>-116.44353652761311</v>
          </cell>
          <cell r="FC222">
            <v>-116.44353652761492</v>
          </cell>
          <cell r="FD222">
            <v>-116.44353652761856</v>
          </cell>
          <cell r="FE222">
            <v>-116.44353652761492</v>
          </cell>
          <cell r="FF222">
            <v>-116.44353652761674</v>
          </cell>
          <cell r="FG222">
            <v>-116.44353652761856</v>
          </cell>
          <cell r="FH222">
            <v>-116.44353652761856</v>
          </cell>
          <cell r="FI222">
            <v>-116.44353652761492</v>
          </cell>
          <cell r="FJ222">
            <v>-116.44353652761492</v>
          </cell>
          <cell r="FK222">
            <v>-116.44353652761492</v>
          </cell>
          <cell r="FL222">
            <v>-118.77240725816955</v>
          </cell>
          <cell r="FM222">
            <v>-118.77240725816955</v>
          </cell>
          <cell r="FN222">
            <v>-118.77240725816591</v>
          </cell>
          <cell r="FO222">
            <v>-118.77240725816773</v>
          </cell>
          <cell r="FP222">
            <v>-118.77240725817137</v>
          </cell>
          <cell r="FQ222">
            <v>-118.77240725816955</v>
          </cell>
          <cell r="FR222">
            <v>-118.77240725816955</v>
          </cell>
          <cell r="FS222">
            <v>-118.77240725817137</v>
          </cell>
          <cell r="FT222">
            <v>-118.77240725817137</v>
          </cell>
          <cell r="FU222">
            <v>-118.77240725816773</v>
          </cell>
          <cell r="FV222">
            <v>-118.77240725816591</v>
          </cell>
          <cell r="FW222">
            <v>-118.77240725816591</v>
          </cell>
        </row>
        <row r="223">
          <cell r="B223" t="str">
            <v>Co 130</v>
          </cell>
          <cell r="C223">
            <v>-243.14651770575983</v>
          </cell>
          <cell r="BH223">
            <v>0</v>
          </cell>
          <cell r="BI223">
            <v>0</v>
          </cell>
          <cell r="BJ223">
            <v>0</v>
          </cell>
          <cell r="BK223">
            <v>0</v>
          </cell>
          <cell r="BL223">
            <v>0</v>
          </cell>
          <cell r="BM223">
            <v>0</v>
          </cell>
          <cell r="BN223">
            <v>0</v>
          </cell>
          <cell r="BO223">
            <v>-125.53165620302389</v>
          </cell>
          <cell r="BP223">
            <v>-117.61486150273595</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row>
        <row r="224">
          <cell r="B224" t="str">
            <v>Co 131</v>
          </cell>
          <cell r="C224">
            <v>-45385.830905757524</v>
          </cell>
          <cell r="BH224">
            <v>0</v>
          </cell>
          <cell r="BI224">
            <v>0</v>
          </cell>
          <cell r="BJ224">
            <v>0</v>
          </cell>
          <cell r="BK224">
            <v>0</v>
          </cell>
          <cell r="BL224">
            <v>0</v>
          </cell>
          <cell r="BM224">
            <v>0</v>
          </cell>
          <cell r="BN224">
            <v>0</v>
          </cell>
          <cell r="BO224">
            <v>-274.77484746661867</v>
          </cell>
          <cell r="BP224">
            <v>-257.96859622933698</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2322.9666561603735</v>
          </cell>
          <cell r="CS224">
            <v>2322.9666561603735</v>
          </cell>
          <cell r="CT224">
            <v>2322.9666561603735</v>
          </cell>
          <cell r="CU224">
            <v>2322.9666561603699</v>
          </cell>
          <cell r="CV224">
            <v>2322.9666561603772</v>
          </cell>
          <cell r="CW224">
            <v>2322.9666561603699</v>
          </cell>
          <cell r="CX224">
            <v>2322.9666561603699</v>
          </cell>
          <cell r="CY224">
            <v>2322.9666561603699</v>
          </cell>
          <cell r="CZ224">
            <v>2322.9666561603699</v>
          </cell>
          <cell r="DA224">
            <v>2322.9666561603735</v>
          </cell>
          <cell r="DB224">
            <v>2322.9666561603699</v>
          </cell>
          <cell r="DC224">
            <v>2322.9666561603735</v>
          </cell>
          <cell r="DD224">
            <v>2348.5926559502477</v>
          </cell>
          <cell r="DE224">
            <v>2348.5926559502404</v>
          </cell>
          <cell r="DF224">
            <v>2348.5926559502477</v>
          </cell>
          <cell r="DG224">
            <v>2348.5926559502441</v>
          </cell>
          <cell r="DH224">
            <v>2348.5926559502477</v>
          </cell>
          <cell r="DI224">
            <v>2348.5926559502477</v>
          </cell>
          <cell r="DJ224">
            <v>2348.5926559502441</v>
          </cell>
          <cell r="DK224">
            <v>2348.5926559502441</v>
          </cell>
          <cell r="DL224">
            <v>-3261.1562522435161</v>
          </cell>
          <cell r="DM224">
            <v>-3261.1562522435124</v>
          </cell>
          <cell r="DN224">
            <v>-3261.1562522435161</v>
          </cell>
          <cell r="DO224">
            <v>-3261.1562522435088</v>
          </cell>
          <cell r="DP224">
            <v>-1152.3093991245005</v>
          </cell>
          <cell r="DQ224">
            <v>-1152.309399124515</v>
          </cell>
          <cell r="DR224">
            <v>-1152.3093991245078</v>
          </cell>
          <cell r="DS224">
            <v>-1152.3093991245114</v>
          </cell>
          <cell r="DT224">
            <v>-1152.3093991245078</v>
          </cell>
          <cell r="DU224">
            <v>-1152.3093991245078</v>
          </cell>
          <cell r="DV224">
            <v>-1152.3093991245114</v>
          </cell>
          <cell r="DW224">
            <v>-1152.3093991245078</v>
          </cell>
          <cell r="DX224">
            <v>-1247.8377106217195</v>
          </cell>
          <cell r="DY224">
            <v>-1247.8377106217122</v>
          </cell>
          <cell r="DZ224">
            <v>-1247.8377106217195</v>
          </cell>
          <cell r="EA224">
            <v>-1247.8377106217158</v>
          </cell>
          <cell r="EB224">
            <v>-1159.9576704403298</v>
          </cell>
          <cell r="EC224">
            <v>-1159.9576704403407</v>
          </cell>
          <cell r="ED224">
            <v>-1159.9576704403335</v>
          </cell>
          <cell r="EE224">
            <v>-1159.9576704403407</v>
          </cell>
          <cell r="EF224">
            <v>-1159.9576704403335</v>
          </cell>
          <cell r="EG224">
            <v>-1159.9576704403225</v>
          </cell>
          <cell r="EH224">
            <v>-1159.9576704403371</v>
          </cell>
          <cell r="EI224">
            <v>-1159.9576704403298</v>
          </cell>
          <cell r="EJ224">
            <v>-1256.8965481674823</v>
          </cell>
          <cell r="EK224">
            <v>-1256.896548167475</v>
          </cell>
          <cell r="EL224">
            <v>-1256.8965481674823</v>
          </cell>
          <cell r="EM224">
            <v>-1256.896548167475</v>
          </cell>
          <cell r="EN224">
            <v>-1167.2969696824694</v>
          </cell>
          <cell r="EO224">
            <v>-1167.2969696824766</v>
          </cell>
          <cell r="EP224">
            <v>-982.11178449728686</v>
          </cell>
          <cell r="EQ224">
            <v>-982.11178449729414</v>
          </cell>
          <cell r="ER224">
            <v>-982.11178449728686</v>
          </cell>
          <cell r="ES224">
            <v>-982.11178449728686</v>
          </cell>
          <cell r="ET224">
            <v>-982.11178449728322</v>
          </cell>
          <cell r="EU224">
            <v>-982.11178449728686</v>
          </cell>
          <cell r="EV224">
            <v>-1080.4744397789873</v>
          </cell>
          <cell r="EW224">
            <v>-1080.47443977898</v>
          </cell>
          <cell r="EX224">
            <v>-1080.4744397789873</v>
          </cell>
          <cell r="EY224">
            <v>-1080.4744397789727</v>
          </cell>
          <cell r="EZ224">
            <v>-989.12207409926486</v>
          </cell>
          <cell r="FA224">
            <v>-989.12207409927214</v>
          </cell>
          <cell r="FB224">
            <v>-983.56651854371012</v>
          </cell>
          <cell r="FC224">
            <v>-983.56651854371739</v>
          </cell>
          <cell r="FD224">
            <v>-983.56651854371012</v>
          </cell>
          <cell r="FE224">
            <v>-983.56651854371376</v>
          </cell>
          <cell r="FF224">
            <v>-983.56651854371012</v>
          </cell>
          <cell r="FG224">
            <v>-983.56651854371012</v>
          </cell>
          <cell r="FH224">
            <v>-1083.365976931047</v>
          </cell>
          <cell r="FI224">
            <v>-1083.3659769310398</v>
          </cell>
          <cell r="FJ224">
            <v>-1083.365976931047</v>
          </cell>
          <cell r="FK224">
            <v>-1083.3659769310325</v>
          </cell>
          <cell r="FL224">
            <v>-990.22694444398076</v>
          </cell>
          <cell r="FM224">
            <v>-990.22694444398803</v>
          </cell>
          <cell r="FN224">
            <v>-984.50472222175813</v>
          </cell>
          <cell r="FO224">
            <v>-984.50472222176541</v>
          </cell>
          <cell r="FP224">
            <v>-984.50472222175813</v>
          </cell>
          <cell r="FQ224">
            <v>-2836.3565740736121</v>
          </cell>
          <cell r="FR224">
            <v>-2836.3565740736158</v>
          </cell>
          <cell r="FS224">
            <v>-2836.3565740736085</v>
          </cell>
          <cell r="FT224">
            <v>-2937.6056581287012</v>
          </cell>
          <cell r="FU224">
            <v>-2937.6056581286866</v>
          </cell>
          <cell r="FV224">
            <v>-2937.6056581287012</v>
          </cell>
          <cell r="FW224">
            <v>-2937.6056581286794</v>
          </cell>
        </row>
        <row r="225">
          <cell r="B225" t="str">
            <v>Co 132</v>
          </cell>
          <cell r="C225">
            <v>-63.479460962393205</v>
          </cell>
          <cell r="BH225">
            <v>0</v>
          </cell>
          <cell r="BI225">
            <v>0</v>
          </cell>
          <cell r="BJ225">
            <v>0</v>
          </cell>
          <cell r="BK225">
            <v>0</v>
          </cell>
          <cell r="BL225">
            <v>0</v>
          </cell>
          <cell r="BM225">
            <v>0</v>
          </cell>
          <cell r="BN225">
            <v>0</v>
          </cell>
          <cell r="BO225">
            <v>-32.638230612786174</v>
          </cell>
          <cell r="BP225">
            <v>-30.841230349607031</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row>
        <row r="226">
          <cell r="B226" t="str">
            <v>Co 133</v>
          </cell>
          <cell r="C226">
            <v>-162734.15265382177</v>
          </cell>
          <cell r="BH226">
            <v>0</v>
          </cell>
          <cell r="BI226">
            <v>0</v>
          </cell>
          <cell r="BJ226">
            <v>0</v>
          </cell>
          <cell r="BK226">
            <v>0</v>
          </cell>
          <cell r="BL226">
            <v>0</v>
          </cell>
          <cell r="BM226">
            <v>0</v>
          </cell>
          <cell r="BN226">
            <v>0</v>
          </cell>
          <cell r="BO226">
            <v>-177.69703333628058</v>
          </cell>
          <cell r="BP226">
            <v>-166.75173697499122</v>
          </cell>
          <cell r="BQ226">
            <v>0</v>
          </cell>
          <cell r="BR226">
            <v>0</v>
          </cell>
          <cell r="BS226">
            <v>0</v>
          </cell>
          <cell r="BT226">
            <v>0</v>
          </cell>
          <cell r="BU226">
            <v>0</v>
          </cell>
          <cell r="BV226">
            <v>0</v>
          </cell>
          <cell r="BW226">
            <v>0</v>
          </cell>
          <cell r="BX226">
            <v>0</v>
          </cell>
          <cell r="BY226">
            <v>0</v>
          </cell>
          <cell r="BZ226">
            <v>0</v>
          </cell>
          <cell r="CA226">
            <v>-478.8098170000012</v>
          </cell>
          <cell r="CB226">
            <v>-478.80981699999938</v>
          </cell>
          <cell r="CC226">
            <v>0</v>
          </cell>
          <cell r="CD226">
            <v>0</v>
          </cell>
          <cell r="CE226">
            <v>0</v>
          </cell>
          <cell r="CF226">
            <v>0</v>
          </cell>
          <cell r="CG226">
            <v>0</v>
          </cell>
          <cell r="CH226">
            <v>0</v>
          </cell>
          <cell r="CI226">
            <v>0</v>
          </cell>
          <cell r="CJ226">
            <v>0</v>
          </cell>
          <cell r="CK226">
            <v>0</v>
          </cell>
          <cell r="CL226">
            <v>0</v>
          </cell>
          <cell r="CM226">
            <v>-493.17411150999942</v>
          </cell>
          <cell r="CN226">
            <v>-493.17411150999942</v>
          </cell>
          <cell r="CO226">
            <v>0</v>
          </cell>
          <cell r="CP226">
            <v>0</v>
          </cell>
          <cell r="CQ226">
            <v>0</v>
          </cell>
          <cell r="CR226">
            <v>0</v>
          </cell>
          <cell r="CS226">
            <v>0</v>
          </cell>
          <cell r="CT226">
            <v>0</v>
          </cell>
          <cell r="CU226">
            <v>0</v>
          </cell>
          <cell r="CV226">
            <v>0</v>
          </cell>
          <cell r="CW226">
            <v>0</v>
          </cell>
          <cell r="CX226">
            <v>0</v>
          </cell>
          <cell r="CY226">
            <v>-507.96933485530099</v>
          </cell>
          <cell r="CZ226">
            <v>-507.96933485530099</v>
          </cell>
          <cell r="DA226">
            <v>0</v>
          </cell>
          <cell r="DB226">
            <v>0</v>
          </cell>
          <cell r="DC226">
            <v>-2718.9954178915941</v>
          </cell>
          <cell r="DD226">
            <v>-2718.9954178915887</v>
          </cell>
          <cell r="DE226">
            <v>-2718.9954178915923</v>
          </cell>
          <cell r="DF226">
            <v>-2718.9954178915905</v>
          </cell>
          <cell r="DG226">
            <v>-2718.9954178915941</v>
          </cell>
          <cell r="DH226">
            <v>-2718.9954178915905</v>
          </cell>
          <cell r="DI226">
            <v>-2718.9954178915905</v>
          </cell>
          <cell r="DJ226">
            <v>-2718.9954178915923</v>
          </cell>
          <cell r="DK226">
            <v>-4385.6620845582584</v>
          </cell>
          <cell r="DL226">
            <v>-4385.6620845582565</v>
          </cell>
          <cell r="DM226">
            <v>-2718.9954178915941</v>
          </cell>
          <cell r="DN226">
            <v>-2718.9954178915905</v>
          </cell>
          <cell r="DO226">
            <v>-2756.7086595827568</v>
          </cell>
          <cell r="DP226">
            <v>-2756.7086595827568</v>
          </cell>
          <cell r="DQ226">
            <v>-2756.7086595827568</v>
          </cell>
          <cell r="DR226">
            <v>-2756.708659582755</v>
          </cell>
          <cell r="DS226">
            <v>-2756.7086595827586</v>
          </cell>
          <cell r="DT226">
            <v>-2756.708659582755</v>
          </cell>
          <cell r="DU226">
            <v>-2756.7086595827532</v>
          </cell>
          <cell r="DV226">
            <v>-2756.7086595827568</v>
          </cell>
          <cell r="DW226">
            <v>-4473.3753262494211</v>
          </cell>
          <cell r="DX226">
            <v>-4473.375326249422</v>
          </cell>
          <cell r="DY226">
            <v>-2756.7086595827604</v>
          </cell>
          <cell r="DZ226">
            <v>-2756.7086595827541</v>
          </cell>
          <cell r="EA226">
            <v>-2794.6761661077508</v>
          </cell>
          <cell r="EB226">
            <v>-294.89446140146538</v>
          </cell>
          <cell r="EC226">
            <v>-294.89446140146902</v>
          </cell>
          <cell r="ED226">
            <v>-294.89446140146538</v>
          </cell>
          <cell r="EE226">
            <v>-294.89446140146356</v>
          </cell>
          <cell r="EF226">
            <v>-294.89446140146356</v>
          </cell>
          <cell r="EG226">
            <v>-2116.0057177008093</v>
          </cell>
          <cell r="EH226">
            <v>-2116.0057177008111</v>
          </cell>
          <cell r="EI226">
            <v>-3884.1723843674736</v>
          </cell>
          <cell r="EJ226">
            <v>-3884.172384367479</v>
          </cell>
          <cell r="EK226">
            <v>-2116.0057177008093</v>
          </cell>
          <cell r="EL226">
            <v>-2116.005717700813</v>
          </cell>
          <cell r="EM226">
            <v>-2154.2175743563021</v>
          </cell>
          <cell r="EN226">
            <v>-2125.0552735955062</v>
          </cell>
          <cell r="EO226">
            <v>-2125.0552735955062</v>
          </cell>
          <cell r="EP226">
            <v>-2125.0552735955043</v>
          </cell>
          <cell r="EQ226">
            <v>-2125.0552735955062</v>
          </cell>
          <cell r="ER226">
            <v>-2125.0552735955062</v>
          </cell>
          <cell r="ES226">
            <v>-2159.6256468696411</v>
          </cell>
          <cell r="ET226">
            <v>-2159.6256468696429</v>
          </cell>
          <cell r="EU226">
            <v>-3980.8373135363072</v>
          </cell>
          <cell r="EV226">
            <v>-3980.8373135363099</v>
          </cell>
          <cell r="EW226">
            <v>-2159.6256468696411</v>
          </cell>
          <cell r="EX226">
            <v>-2159.6256468696429</v>
          </cell>
          <cell r="EY226">
            <v>-2198.0712906582485</v>
          </cell>
          <cell r="EZ226">
            <v>-85.617410548900807</v>
          </cell>
          <cell r="FA226">
            <v>-85.617410548897169</v>
          </cell>
          <cell r="FB226">
            <v>-85.617410548893531</v>
          </cell>
          <cell r="FC226">
            <v>-85.617410548900807</v>
          </cell>
          <cell r="FD226">
            <v>-85.61741054889535</v>
          </cell>
          <cell r="FE226">
            <v>-120.82363573295879</v>
          </cell>
          <cell r="FF226">
            <v>-120.82363573296061</v>
          </cell>
          <cell r="FG226">
            <v>-1996.6716523996256</v>
          </cell>
          <cell r="FH226">
            <v>-2193.1346153625909</v>
          </cell>
          <cell r="FI226">
            <v>-1972.6754875848128</v>
          </cell>
          <cell r="FJ226">
            <v>-1972.6754875848164</v>
          </cell>
          <cell r="FK226">
            <v>-2011.3436807491926</v>
          </cell>
          <cell r="FL226">
            <v>-1919.7844730376564</v>
          </cell>
          <cell r="FM226">
            <v>-1919.7844730376564</v>
          </cell>
          <cell r="FN226">
            <v>-1919.7844730376491</v>
          </cell>
          <cell r="FO226">
            <v>-1919.7844730376528</v>
          </cell>
          <cell r="FP226">
            <v>-1919.7844730376564</v>
          </cell>
          <cell r="FQ226">
            <v>-1955.6376005031725</v>
          </cell>
          <cell r="FR226">
            <v>-1955.6376005031707</v>
          </cell>
          <cell r="FS226">
            <v>-2238.2660576698399</v>
          </cell>
          <cell r="FT226">
            <v>-2238.2660576698436</v>
          </cell>
          <cell r="FU226">
            <v>-2011.1931560587363</v>
          </cell>
          <cell r="FV226">
            <v>-2011.1931560587345</v>
          </cell>
          <cell r="FW226">
            <v>-2050.0719586813975</v>
          </cell>
        </row>
        <row r="227">
          <cell r="B227" t="str">
            <v>Co 134</v>
          </cell>
          <cell r="C227">
            <v>-238.32568075369454</v>
          </cell>
          <cell r="BH227">
            <v>0</v>
          </cell>
          <cell r="BI227">
            <v>0</v>
          </cell>
          <cell r="BJ227">
            <v>0</v>
          </cell>
          <cell r="BK227">
            <v>0</v>
          </cell>
          <cell r="BL227">
            <v>0</v>
          </cell>
          <cell r="BM227">
            <v>0</v>
          </cell>
          <cell r="BN227">
            <v>0</v>
          </cell>
          <cell r="BO227">
            <v>-99.867406490406211</v>
          </cell>
          <cell r="BP227">
            <v>-93.830522843294602</v>
          </cell>
          <cell r="BQ227">
            <v>0</v>
          </cell>
          <cell r="BR227">
            <v>0</v>
          </cell>
          <cell r="BS227">
            <v>0</v>
          </cell>
          <cell r="BT227">
            <v>0</v>
          </cell>
          <cell r="BU227">
            <v>0</v>
          </cell>
          <cell r="BV227">
            <v>0</v>
          </cell>
          <cell r="BW227">
            <v>0</v>
          </cell>
          <cell r="BX227">
            <v>0</v>
          </cell>
          <cell r="BY227">
            <v>0</v>
          </cell>
          <cell r="BZ227">
            <v>0</v>
          </cell>
          <cell r="CA227">
            <v>-7.3280379999996512</v>
          </cell>
          <cell r="CB227">
            <v>-7.3280379999996512</v>
          </cell>
          <cell r="CC227">
            <v>0</v>
          </cell>
          <cell r="CD227">
            <v>0</v>
          </cell>
          <cell r="CE227">
            <v>-7.3280379999996512</v>
          </cell>
          <cell r="CF227">
            <v>0</v>
          </cell>
          <cell r="CG227">
            <v>0</v>
          </cell>
          <cell r="CH227">
            <v>0</v>
          </cell>
          <cell r="CI227">
            <v>0</v>
          </cell>
          <cell r="CJ227">
            <v>0</v>
          </cell>
          <cell r="CK227">
            <v>0</v>
          </cell>
          <cell r="CL227">
            <v>0</v>
          </cell>
          <cell r="CM227">
            <v>-7.5478791399982583</v>
          </cell>
          <cell r="CN227">
            <v>-7.5478791399982583</v>
          </cell>
          <cell r="CO227">
            <v>0</v>
          </cell>
          <cell r="CP227">
            <v>0</v>
          </cell>
          <cell r="CQ227">
            <v>-7.5478791399982583</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row>
        <row r="228">
          <cell r="B228" t="str">
            <v>Co 135</v>
          </cell>
          <cell r="C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row>
        <row r="229">
          <cell r="B229" t="str">
            <v>Co 180</v>
          </cell>
          <cell r="C229">
            <v>-60.237507392982479</v>
          </cell>
          <cell r="BH229">
            <v>0</v>
          </cell>
          <cell r="BI229">
            <v>0</v>
          </cell>
          <cell r="BJ229">
            <v>0</v>
          </cell>
          <cell r="BK229">
            <v>0</v>
          </cell>
          <cell r="BL229">
            <v>0</v>
          </cell>
          <cell r="BM229">
            <v>0</v>
          </cell>
          <cell r="BN229">
            <v>0</v>
          </cell>
          <cell r="BO229">
            <v>-30.964475196745752</v>
          </cell>
          <cell r="BP229">
            <v>-29.273032196236727</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row>
        <row r="230">
          <cell r="B230" t="str">
            <v>Co 450</v>
          </cell>
          <cell r="C230">
            <v>-889284.55196793703</v>
          </cell>
          <cell r="BH230">
            <v>0</v>
          </cell>
          <cell r="BI230">
            <v>0</v>
          </cell>
          <cell r="BJ230">
            <v>0</v>
          </cell>
          <cell r="BK230">
            <v>0</v>
          </cell>
          <cell r="BL230">
            <v>0</v>
          </cell>
          <cell r="BM230">
            <v>0</v>
          </cell>
          <cell r="BN230">
            <v>0</v>
          </cell>
          <cell r="BO230">
            <v>-926.70258201433171</v>
          </cell>
          <cell r="BP230">
            <v>-869.56587604356901</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-5921.8076841722141</v>
          </cell>
          <cell r="CF230">
            <v>-5921.8076841722141</v>
          </cell>
          <cell r="CG230">
            <v>-5921.8076841722141</v>
          </cell>
          <cell r="CH230">
            <v>-5921.8076841722213</v>
          </cell>
          <cell r="CI230">
            <v>-5921.8076841722141</v>
          </cell>
          <cell r="CJ230">
            <v>-5921.8076841722068</v>
          </cell>
          <cell r="CK230">
            <v>-5921.8076841722068</v>
          </cell>
          <cell r="CL230">
            <v>-5921.8076841722359</v>
          </cell>
          <cell r="CM230">
            <v>-5921.8076841722359</v>
          </cell>
          <cell r="CN230">
            <v>-5921.8076841722068</v>
          </cell>
          <cell r="CO230">
            <v>-5921.8076841722068</v>
          </cell>
          <cell r="CP230">
            <v>-5921.8076841722141</v>
          </cell>
          <cell r="CQ230">
            <v>-5921.8076841722141</v>
          </cell>
          <cell r="CR230">
            <v>-6040.2438378556544</v>
          </cell>
          <cell r="CS230">
            <v>-6040.2438378556617</v>
          </cell>
          <cell r="CT230">
            <v>-6040.2438378556617</v>
          </cell>
          <cell r="CU230">
            <v>-6040.2438378556544</v>
          </cell>
          <cell r="CV230">
            <v>-6040.2438378556544</v>
          </cell>
          <cell r="CW230">
            <v>-6040.2438378556544</v>
          </cell>
          <cell r="CX230">
            <v>-6040.2438378556981</v>
          </cell>
          <cell r="CY230">
            <v>-6040.243837855669</v>
          </cell>
          <cell r="CZ230">
            <v>-6040.2438378556399</v>
          </cell>
          <cell r="DA230">
            <v>-6040.2438378556544</v>
          </cell>
          <cell r="DB230">
            <v>-6040.2438378556617</v>
          </cell>
          <cell r="DC230">
            <v>-6040.243837855669</v>
          </cell>
          <cell r="DD230">
            <v>-6161.048714612778</v>
          </cell>
          <cell r="DE230">
            <v>-6161.048714612778</v>
          </cell>
          <cell r="DF230">
            <v>-6161.0487146127853</v>
          </cell>
          <cell r="DG230">
            <v>-6161.0487146127562</v>
          </cell>
          <cell r="DH230">
            <v>-6161.0487146127707</v>
          </cell>
          <cell r="DI230">
            <v>-11768.803414707305</v>
          </cell>
          <cell r="DJ230">
            <v>-11768.803414707305</v>
          </cell>
          <cell r="DK230">
            <v>-11768.803414707305</v>
          </cell>
          <cell r="DL230">
            <v>-11768.803414707261</v>
          </cell>
          <cell r="DM230">
            <v>-11768.803414707305</v>
          </cell>
          <cell r="DN230">
            <v>-11768.803414707312</v>
          </cell>
          <cell r="DO230">
            <v>-11768.803414707319</v>
          </cell>
          <cell r="DP230">
            <v>-11892.024388999562</v>
          </cell>
          <cell r="DQ230">
            <v>-11892.024388999547</v>
          </cell>
          <cell r="DR230">
            <v>-11892.024388999576</v>
          </cell>
          <cell r="DS230">
            <v>-11892.024388999533</v>
          </cell>
          <cell r="DT230">
            <v>-11892.024388999555</v>
          </cell>
          <cell r="DU230">
            <v>-12012.512816334769</v>
          </cell>
          <cell r="DV230">
            <v>-12012.512816334769</v>
          </cell>
          <cell r="DW230">
            <v>-12012.512816334784</v>
          </cell>
          <cell r="DX230">
            <v>-12012.51281633474</v>
          </cell>
          <cell r="DY230">
            <v>-12012.512816334784</v>
          </cell>
          <cell r="DZ230">
            <v>-12012.512816334791</v>
          </cell>
          <cell r="EA230">
            <v>-12012.512816334784</v>
          </cell>
          <cell r="EB230">
            <v>-12138.198210112896</v>
          </cell>
          <cell r="EC230">
            <v>-12138.198210112881</v>
          </cell>
          <cell r="ED230">
            <v>-12138.198210112911</v>
          </cell>
          <cell r="EE230">
            <v>-12138.198210112867</v>
          </cell>
          <cell r="EF230">
            <v>-12138.198210112867</v>
          </cell>
          <cell r="EG230">
            <v>-8094.6797393281449</v>
          </cell>
          <cell r="EH230">
            <v>-8094.6797393281304</v>
          </cell>
          <cell r="EI230">
            <v>-8094.6797393281449</v>
          </cell>
          <cell r="EJ230">
            <v>-8094.6797393281158</v>
          </cell>
          <cell r="EK230">
            <v>-8094.6797393281449</v>
          </cell>
          <cell r="EL230">
            <v>-8094.6797393281449</v>
          </cell>
          <cell r="EM230">
            <v>-11428.013072661473</v>
          </cell>
          <cell r="EN230">
            <v>-11556.212174315151</v>
          </cell>
          <cell r="EO230">
            <v>-11556.212174315137</v>
          </cell>
          <cell r="EP230">
            <v>-11556.212174315166</v>
          </cell>
          <cell r="EQ230">
            <v>-11556.212174315137</v>
          </cell>
          <cell r="ER230">
            <v>-11556.212174315137</v>
          </cell>
          <cell r="ES230">
            <v>-13670.813846261342</v>
          </cell>
          <cell r="ET230">
            <v>-9967.1101425575907</v>
          </cell>
          <cell r="EU230">
            <v>-9967.1101425576053</v>
          </cell>
          <cell r="EV230">
            <v>-9967.1101425575907</v>
          </cell>
          <cell r="EW230">
            <v>-9967.1101425576053</v>
          </cell>
          <cell r="EX230">
            <v>-9967.1101425576053</v>
          </cell>
          <cell r="EY230">
            <v>-10067.11014255762</v>
          </cell>
          <cell r="EZ230">
            <v>-10197.873226244381</v>
          </cell>
          <cell r="FA230">
            <v>-10197.873226244337</v>
          </cell>
          <cell r="FB230">
            <v>-10197.873226244366</v>
          </cell>
          <cell r="FC230">
            <v>-10197.873226244352</v>
          </cell>
          <cell r="FD230">
            <v>-10197.873226244352</v>
          </cell>
          <cell r="FE230">
            <v>-10281.715811149508</v>
          </cell>
          <cell r="FF230">
            <v>-10170.604700038355</v>
          </cell>
          <cell r="FG230">
            <v>-10170.604700038399</v>
          </cell>
          <cell r="FH230">
            <v>-10170.60470003837</v>
          </cell>
          <cell r="FI230">
            <v>-10170.604700038399</v>
          </cell>
          <cell r="FJ230">
            <v>-10170.604700038399</v>
          </cell>
          <cell r="FK230">
            <v>-10273.604700038399</v>
          </cell>
          <cell r="FL230">
            <v>-10406.983045398898</v>
          </cell>
          <cell r="FM230">
            <v>-10406.983045398854</v>
          </cell>
          <cell r="FN230">
            <v>-10406.983045398883</v>
          </cell>
          <cell r="FO230">
            <v>-10406.983045398869</v>
          </cell>
          <cell r="FP230">
            <v>-10406.983045398883</v>
          </cell>
          <cell r="FQ230">
            <v>-6326.0714970854606</v>
          </cell>
          <cell r="FR230">
            <v>-6211.6270526409935</v>
          </cell>
          <cell r="FS230">
            <v>-6211.627052641008</v>
          </cell>
          <cell r="FT230">
            <v>-6211.6270526409935</v>
          </cell>
          <cell r="FU230">
            <v>-9915.3307563447161</v>
          </cell>
          <cell r="FV230">
            <v>-9915.3307563447161</v>
          </cell>
          <cell r="FW230">
            <v>-10021.420756344713</v>
          </cell>
        </row>
        <row r="231">
          <cell r="B231" t="str">
            <v>Co 451</v>
          </cell>
          <cell r="C231">
            <v>-1603230.4844175957</v>
          </cell>
          <cell r="BH231">
            <v>0</v>
          </cell>
          <cell r="BI231">
            <v>0</v>
          </cell>
          <cell r="BJ231">
            <v>0</v>
          </cell>
          <cell r="BK231">
            <v>0</v>
          </cell>
          <cell r="BL231">
            <v>0</v>
          </cell>
          <cell r="BM231">
            <v>0</v>
          </cell>
          <cell r="BN231">
            <v>0</v>
          </cell>
          <cell r="BO231">
            <v>-1303.018591387372</v>
          </cell>
          <cell r="BP231">
            <v>-1222.4104605517932</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56488.269062082982</v>
          </cell>
          <cell r="DE231">
            <v>56488.269062082982</v>
          </cell>
          <cell r="DF231">
            <v>-38622.655029875634</v>
          </cell>
          <cell r="DG231">
            <v>-38622.655029875634</v>
          </cell>
          <cell r="DH231">
            <v>-38622.655029875634</v>
          </cell>
          <cell r="DI231">
            <v>-38622.655029875576</v>
          </cell>
          <cell r="DJ231">
            <v>-38622.655029875576</v>
          </cell>
          <cell r="DK231">
            <v>-38622.655029875576</v>
          </cell>
          <cell r="DL231">
            <v>-38622.655029875576</v>
          </cell>
          <cell r="DM231">
            <v>-38622.655029875634</v>
          </cell>
          <cell r="DN231">
            <v>-38622.655029875634</v>
          </cell>
          <cell r="DO231">
            <v>-38622.655029875634</v>
          </cell>
          <cell r="DP231">
            <v>-37542.889648633951</v>
          </cell>
          <cell r="DQ231">
            <v>-37542.889648633893</v>
          </cell>
          <cell r="DR231">
            <v>-39445.10813047312</v>
          </cell>
          <cell r="DS231">
            <v>-39445.10813047312</v>
          </cell>
          <cell r="DT231">
            <v>-39445.108130473178</v>
          </cell>
          <cell r="DU231">
            <v>-39445.108130473061</v>
          </cell>
          <cell r="DV231">
            <v>-39445.108130473061</v>
          </cell>
          <cell r="DW231">
            <v>-39445.10813047312</v>
          </cell>
          <cell r="DX231">
            <v>-39445.108130473178</v>
          </cell>
          <cell r="DY231">
            <v>-39445.10813047312</v>
          </cell>
          <cell r="DZ231">
            <v>-39445.10813047312</v>
          </cell>
          <cell r="EA231">
            <v>-39445.108130473178</v>
          </cell>
          <cell r="EB231">
            <v>9926.9037510994822</v>
          </cell>
          <cell r="EC231">
            <v>9926.9037510995404</v>
          </cell>
          <cell r="ED231">
            <v>7986.6408996235114</v>
          </cell>
          <cell r="EE231">
            <v>7986.6408996235114</v>
          </cell>
          <cell r="EF231">
            <v>7986.6408996234823</v>
          </cell>
          <cell r="EG231">
            <v>7986.6408996235114</v>
          </cell>
          <cell r="EH231">
            <v>7986.6408996235114</v>
          </cell>
          <cell r="EI231">
            <v>7986.6408996235114</v>
          </cell>
          <cell r="EJ231">
            <v>-29597.946692130179</v>
          </cell>
          <cell r="EK231">
            <v>-29597.946692129975</v>
          </cell>
          <cell r="EL231">
            <v>-29597.946692130063</v>
          </cell>
          <cell r="EM231">
            <v>-29597.946692130121</v>
          </cell>
          <cell r="EN231">
            <v>-27512.190765632113</v>
          </cell>
          <cell r="EO231">
            <v>-27512.190765632055</v>
          </cell>
          <cell r="EP231">
            <v>-29491.258874137537</v>
          </cell>
          <cell r="EQ231">
            <v>-29491.258874137595</v>
          </cell>
          <cell r="ER231">
            <v>-29491.258874137653</v>
          </cell>
          <cell r="ES231">
            <v>-29491.258874137595</v>
          </cell>
          <cell r="ET231">
            <v>-29491.258874137653</v>
          </cell>
          <cell r="EU231">
            <v>-29491.258874137537</v>
          </cell>
          <cell r="EV231">
            <v>-30220.728403750632</v>
          </cell>
          <cell r="EW231">
            <v>-30220.7284037504</v>
          </cell>
          <cell r="EX231">
            <v>-30220.7284037504</v>
          </cell>
          <cell r="EY231">
            <v>-30220.728403750516</v>
          </cell>
          <cell r="EZ231">
            <v>-3094.8487087225076</v>
          </cell>
          <cell r="FA231">
            <v>-3094.8487087224494</v>
          </cell>
          <cell r="FB231">
            <v>-5113.4981793980696</v>
          </cell>
          <cell r="FC231">
            <v>-5113.4981793980696</v>
          </cell>
          <cell r="FD231">
            <v>-5113.498179398186</v>
          </cell>
          <cell r="FE231">
            <v>-5113.4981793980696</v>
          </cell>
          <cell r="FF231">
            <v>-5113.4981793982442</v>
          </cell>
          <cell r="FG231">
            <v>-5113.4981793980114</v>
          </cell>
          <cell r="FH231">
            <v>-5856.8904329367215</v>
          </cell>
          <cell r="FI231">
            <v>-5856.8904329365469</v>
          </cell>
          <cell r="FJ231">
            <v>-5856.8904329366051</v>
          </cell>
          <cell r="FK231">
            <v>-30193.342431741708</v>
          </cell>
          <cell r="FL231">
            <v>-28808.604394697759</v>
          </cell>
          <cell r="FM231">
            <v>-28808.604394697672</v>
          </cell>
          <cell r="FN231">
            <v>-30867.626854786766</v>
          </cell>
          <cell r="FO231">
            <v>-30867.626854786824</v>
          </cell>
          <cell r="FP231">
            <v>-30867.626854786824</v>
          </cell>
          <cell r="FQ231">
            <v>-30867.626854786824</v>
          </cell>
          <cell r="FR231">
            <v>-30867.626854786882</v>
          </cell>
          <cell r="FS231">
            <v>-30867.626854786649</v>
          </cell>
          <cell r="FT231">
            <v>-31625.200286729494</v>
          </cell>
          <cell r="FU231">
            <v>-31625.200286729319</v>
          </cell>
          <cell r="FV231">
            <v>-31625.200286729378</v>
          </cell>
          <cell r="FW231">
            <v>-32111.92932670546</v>
          </cell>
        </row>
        <row r="232">
          <cell r="B232" t="str">
            <v>Co 356</v>
          </cell>
          <cell r="C232">
            <v>1229942.8166644755</v>
          </cell>
          <cell r="BH232">
            <v>0</v>
          </cell>
          <cell r="BI232">
            <v>0</v>
          </cell>
          <cell r="BJ232">
            <v>0</v>
          </cell>
          <cell r="BK232">
            <v>0</v>
          </cell>
          <cell r="BL232">
            <v>0</v>
          </cell>
          <cell r="BM232">
            <v>0</v>
          </cell>
          <cell r="BN232">
            <v>0</v>
          </cell>
          <cell r="BO232">
            <v>14450.261132239859</v>
          </cell>
          <cell r="BP232">
            <v>-1904.9082063729584</v>
          </cell>
          <cell r="BQ232">
            <v>0</v>
          </cell>
          <cell r="BR232">
            <v>0</v>
          </cell>
          <cell r="BS232">
            <v>0</v>
          </cell>
          <cell r="BT232">
            <v>0</v>
          </cell>
          <cell r="BU232">
            <v>0</v>
          </cell>
          <cell r="BV232">
            <v>1666.666666666657</v>
          </cell>
          <cell r="BW232">
            <v>1666.666666666657</v>
          </cell>
          <cell r="BX232">
            <v>1666.6666666666861</v>
          </cell>
          <cell r="BY232">
            <v>1666.6666666666861</v>
          </cell>
          <cell r="BZ232">
            <v>1666.6666666666861</v>
          </cell>
          <cell r="CA232">
            <v>18259.731281666725</v>
          </cell>
          <cell r="CB232">
            <v>1978.9383866666176</v>
          </cell>
          <cell r="CC232">
            <v>1666.666666666657</v>
          </cell>
          <cell r="CD232">
            <v>1666.666666666657</v>
          </cell>
          <cell r="CE232">
            <v>1666.666666666657</v>
          </cell>
          <cell r="CF232">
            <v>1666.666666666657</v>
          </cell>
          <cell r="CG232">
            <v>1666.666666666657</v>
          </cell>
          <cell r="CH232">
            <v>1716.6666666666861</v>
          </cell>
          <cell r="CI232">
            <v>1716.6666666666861</v>
          </cell>
          <cell r="CJ232">
            <v>1716.666666666657</v>
          </cell>
          <cell r="CK232">
            <v>1716.666666666657</v>
          </cell>
          <cell r="CL232">
            <v>-8067.4672499401495</v>
          </cell>
          <cell r="CM232">
            <v>7817.1676035099081</v>
          </cell>
          <cell r="CN232">
            <v>-8206.6468783402233</v>
          </cell>
          <cell r="CO232">
            <v>-8067.4672499401495</v>
          </cell>
          <cell r="CP232">
            <v>-8067.4672499401495</v>
          </cell>
          <cell r="CQ232">
            <v>-8067.4672499401495</v>
          </cell>
          <cell r="CR232">
            <v>-8219.8165949389804</v>
          </cell>
          <cell r="CS232">
            <v>-8219.8165949389513</v>
          </cell>
          <cell r="CT232">
            <v>-8168.3165949389804</v>
          </cell>
          <cell r="CU232">
            <v>-8168.3165949389222</v>
          </cell>
          <cell r="CV232">
            <v>-8168.3165949389804</v>
          </cell>
          <cell r="CW232">
            <v>-8168.3165949389804</v>
          </cell>
          <cell r="CX232">
            <v>-8233.3165949389804</v>
          </cell>
          <cell r="CY232">
            <v>7725.7834041145688</v>
          </cell>
          <cell r="CZ232">
            <v>-8530.2781121910084</v>
          </cell>
          <cell r="DA232">
            <v>-8233.3165949389804</v>
          </cell>
          <cell r="DB232">
            <v>-8233.3165949389222</v>
          </cell>
          <cell r="DC232">
            <v>-8233.3165949389222</v>
          </cell>
          <cell r="DD232">
            <v>-8388.7129268377321</v>
          </cell>
          <cell r="DE232">
            <v>-8388.7129268376739</v>
          </cell>
          <cell r="DF232">
            <v>-8335.6679268377193</v>
          </cell>
          <cell r="DG232">
            <v>-8335.667926837632</v>
          </cell>
          <cell r="DH232">
            <v>-8335.6679268377484</v>
          </cell>
          <cell r="DI232">
            <v>-8335.6679268378066</v>
          </cell>
          <cell r="DJ232">
            <v>64621.132274906529</v>
          </cell>
          <cell r="DK232">
            <v>80648.889895931672</v>
          </cell>
          <cell r="DL232">
            <v>64158.58328213697</v>
          </cell>
          <cell r="DM232">
            <v>64621.132274906529</v>
          </cell>
          <cell r="DN232">
            <v>64621.132274906646</v>
          </cell>
          <cell r="DO232">
            <v>64621.132274906529</v>
          </cell>
          <cell r="DP232">
            <v>-27938.740142693656</v>
          </cell>
          <cell r="DQ232">
            <v>-27938.740142693598</v>
          </cell>
          <cell r="DR232">
            <v>-27884.103792693641</v>
          </cell>
          <cell r="DS232">
            <v>-27884.103792693728</v>
          </cell>
          <cell r="DT232">
            <v>-27884.103792693641</v>
          </cell>
          <cell r="DU232">
            <v>-27884.103792693757</v>
          </cell>
          <cell r="DV232">
            <v>-26492.58728865895</v>
          </cell>
          <cell r="DW232">
            <v>-10402.314624562976</v>
          </cell>
          <cell r="DX232">
            <v>-27128.824953811505</v>
          </cell>
          <cell r="DY232">
            <v>-26492.587288658775</v>
          </cell>
          <cell r="DZ232">
            <v>-26492.587288658775</v>
          </cell>
          <cell r="EA232">
            <v>-26492.587288658775</v>
          </cell>
          <cell r="EB232">
            <v>-28502.288995547511</v>
          </cell>
          <cell r="EC232">
            <v>-28502.288995547511</v>
          </cell>
          <cell r="ED232">
            <v>-28446.01355504751</v>
          </cell>
          <cell r="EE232">
            <v>-28446.013555047684</v>
          </cell>
          <cell r="EF232">
            <v>-28446.01355504751</v>
          </cell>
          <cell r="EG232">
            <v>-28446.013555047684</v>
          </cell>
          <cell r="EH232">
            <v>31305.7057838685</v>
          </cell>
          <cell r="EI232">
            <v>47452.00258861616</v>
          </cell>
          <cell r="EJ232">
            <v>30487.37254210937</v>
          </cell>
          <cell r="EK232">
            <v>31305.705783868616</v>
          </cell>
          <cell r="EL232">
            <v>31305.705783868616</v>
          </cell>
          <cell r="EM232">
            <v>31305.705783868616</v>
          </cell>
          <cell r="EN232">
            <v>29255.810042842117</v>
          </cell>
          <cell r="EO232">
            <v>29255.810042842117</v>
          </cell>
          <cell r="EP232">
            <v>29313.773746557184</v>
          </cell>
          <cell r="EQ232">
            <v>29313.77374655701</v>
          </cell>
          <cell r="ER232">
            <v>29313.773746557126</v>
          </cell>
          <cell r="ES232">
            <v>29313.773746556952</v>
          </cell>
          <cell r="ET232">
            <v>31926.755109900871</v>
          </cell>
          <cell r="EU232">
            <v>48122.223098734452</v>
          </cell>
          <cell r="EV232">
            <v>30917.603255303868</v>
          </cell>
          <cell r="EW232">
            <v>31926.755109900987</v>
          </cell>
          <cell r="EX232">
            <v>31926.755109901016</v>
          </cell>
          <cell r="EY232">
            <v>31926.755109901016</v>
          </cell>
          <cell r="EZ232">
            <v>29835.861454054015</v>
          </cell>
          <cell r="FA232">
            <v>29835.861454053986</v>
          </cell>
          <cell r="FB232">
            <v>29895.564068880398</v>
          </cell>
          <cell r="FC232">
            <v>29895.564068880281</v>
          </cell>
          <cell r="FD232">
            <v>29895.564068880427</v>
          </cell>
          <cell r="FE232">
            <v>29895.564068880165</v>
          </cell>
          <cell r="FF232">
            <v>35060.073478764534</v>
          </cell>
          <cell r="FG232">
            <v>51297.48343280534</v>
          </cell>
          <cell r="FH232">
            <v>33851.053080632933</v>
          </cell>
          <cell r="FI232">
            <v>35060.073478764651</v>
          </cell>
          <cell r="FJ232">
            <v>35060.073478764651</v>
          </cell>
          <cell r="FK232">
            <v>35060.073478764651</v>
          </cell>
          <cell r="FL232">
            <v>32927.361949800747</v>
          </cell>
          <cell r="FM232">
            <v>32927.361949800717</v>
          </cell>
          <cell r="FN232">
            <v>32988.855643071991</v>
          </cell>
          <cell r="FO232">
            <v>32988.855643071875</v>
          </cell>
          <cell r="FP232">
            <v>32988.855643071991</v>
          </cell>
          <cell r="FQ232">
            <v>32988.855643071816</v>
          </cell>
          <cell r="FR232">
            <v>35780.901713005413</v>
          </cell>
          <cell r="FS232">
            <v>52052.633449720743</v>
          </cell>
          <cell r="FT232">
            <v>34362.624835275172</v>
          </cell>
          <cell r="FU232">
            <v>35780.901713005558</v>
          </cell>
          <cell r="FV232">
            <v>35780.901713005558</v>
          </cell>
          <cell r="FW232">
            <v>35780.901713005587</v>
          </cell>
        </row>
        <row r="233">
          <cell r="B233" t="str">
            <v>Co 357</v>
          </cell>
          <cell r="C233">
            <v>-846919.85670048255</v>
          </cell>
          <cell r="BH233">
            <v>0</v>
          </cell>
          <cell r="BI233">
            <v>0</v>
          </cell>
          <cell r="BJ233">
            <v>0</v>
          </cell>
          <cell r="BK233">
            <v>0</v>
          </cell>
          <cell r="BL233">
            <v>0</v>
          </cell>
          <cell r="BM233">
            <v>0</v>
          </cell>
          <cell r="BN233">
            <v>0</v>
          </cell>
          <cell r="BO233">
            <v>-3617.8223317711672</v>
          </cell>
          <cell r="BP233">
            <v>-3393.8421702511841</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410.88563981687184</v>
          </cell>
          <cell r="CR233">
            <v>429.10335261322325</v>
          </cell>
          <cell r="CS233">
            <v>429.10335261322325</v>
          </cell>
          <cell r="CT233">
            <v>429.10335261322325</v>
          </cell>
          <cell r="CU233">
            <v>429.10335261328146</v>
          </cell>
          <cell r="CV233">
            <v>429.10335261328146</v>
          </cell>
          <cell r="CW233">
            <v>429.10335261328146</v>
          </cell>
          <cell r="CX233">
            <v>429.10335261322325</v>
          </cell>
          <cell r="CY233">
            <v>429.10335261322325</v>
          </cell>
          <cell r="CZ233">
            <v>429.10335261322325</v>
          </cell>
          <cell r="DA233">
            <v>429.10335261322325</v>
          </cell>
          <cell r="DB233">
            <v>429.10335261322325</v>
          </cell>
          <cell r="DC233">
            <v>414.10335261322325</v>
          </cell>
          <cell r="DD233">
            <v>432.68541966547491</v>
          </cell>
          <cell r="DE233">
            <v>432.68541966547491</v>
          </cell>
          <cell r="DF233">
            <v>432.68541966547491</v>
          </cell>
          <cell r="DG233">
            <v>432.68541966547491</v>
          </cell>
          <cell r="DH233">
            <v>432.68541966547491</v>
          </cell>
          <cell r="DI233">
            <v>432.68541966553312</v>
          </cell>
          <cell r="DJ233">
            <v>432.68541966553312</v>
          </cell>
          <cell r="DK233">
            <v>432.68541966553312</v>
          </cell>
          <cell r="DL233">
            <v>432.68541966553312</v>
          </cell>
          <cell r="DM233">
            <v>432.6854196654167</v>
          </cell>
          <cell r="DN233">
            <v>432.68541966553312</v>
          </cell>
          <cell r="DO233">
            <v>30778.798697042803</v>
          </cell>
          <cell r="DP233">
            <v>30797.752405436186</v>
          </cell>
          <cell r="DQ233">
            <v>30797.752405436186</v>
          </cell>
          <cell r="DR233">
            <v>30797.752405436186</v>
          </cell>
          <cell r="DS233">
            <v>30797.752405436127</v>
          </cell>
          <cell r="DT233">
            <v>30797.752405436186</v>
          </cell>
          <cell r="DU233">
            <v>-18946.315876669076</v>
          </cell>
          <cell r="DV233">
            <v>-18946.315876669018</v>
          </cell>
          <cell r="DW233">
            <v>-18946.315876669105</v>
          </cell>
          <cell r="DX233">
            <v>-18946.315876669047</v>
          </cell>
          <cell r="DY233">
            <v>-18946.315876669076</v>
          </cell>
          <cell r="DZ233">
            <v>-18946.315876669047</v>
          </cell>
          <cell r="EA233">
            <v>-18354.998111121444</v>
          </cell>
          <cell r="EB233">
            <v>-18335.665328560281</v>
          </cell>
          <cell r="EC233">
            <v>-18335.665328560397</v>
          </cell>
          <cell r="ED233">
            <v>-18335.665328560281</v>
          </cell>
          <cell r="EE233">
            <v>-18335.665328560368</v>
          </cell>
          <cell r="EF233">
            <v>-18335.665328560339</v>
          </cell>
          <cell r="EG233">
            <v>-19328.324471980217</v>
          </cell>
          <cell r="EH233">
            <v>-19328.3244719801</v>
          </cell>
          <cell r="EI233">
            <v>-19328.324471980159</v>
          </cell>
          <cell r="EJ233">
            <v>-19328.324471980159</v>
          </cell>
          <cell r="EK233">
            <v>-19328.324471980159</v>
          </cell>
          <cell r="EL233">
            <v>-19328.324471980159</v>
          </cell>
          <cell r="EM233">
            <v>-16225.339486121695</v>
          </cell>
          <cell r="EN233">
            <v>-17767.696039575909</v>
          </cell>
          <cell r="EO233">
            <v>-16205.62004790944</v>
          </cell>
          <cell r="EP233">
            <v>-16205.620047909208</v>
          </cell>
          <cell r="EQ233">
            <v>-16205.620047909382</v>
          </cell>
          <cell r="ER233">
            <v>-16205.620047909324</v>
          </cell>
          <cell r="ES233">
            <v>-17218.065707530943</v>
          </cell>
          <cell r="ET233">
            <v>-17218.065707530826</v>
          </cell>
          <cell r="EU233">
            <v>-17218.065707530885</v>
          </cell>
          <cell r="EV233">
            <v>-19440.287929753104</v>
          </cell>
          <cell r="EW233">
            <v>-19440.287929753104</v>
          </cell>
          <cell r="EX233">
            <v>-19440.287929753104</v>
          </cell>
          <cell r="EY233">
            <v>-18750.407153227454</v>
          </cell>
          <cell r="EZ233">
            <v>-18739.189622434089</v>
          </cell>
          <cell r="FA233">
            <v>-18730.293326250918</v>
          </cell>
          <cell r="FB233">
            <v>-18730.293326250743</v>
          </cell>
          <cell r="FC233">
            <v>-18730.29332625086</v>
          </cell>
          <cell r="FD233">
            <v>-18730.293326250801</v>
          </cell>
          <cell r="FE233">
            <v>-19762.919232398155</v>
          </cell>
          <cell r="FF233">
            <v>-19762.919232398155</v>
          </cell>
          <cell r="FG233">
            <v>-19762.919232398213</v>
          </cell>
          <cell r="FH233">
            <v>-19829.585899064812</v>
          </cell>
          <cell r="FI233">
            <v>-19829.585899064899</v>
          </cell>
          <cell r="FJ233">
            <v>-19829.58589906487</v>
          </cell>
          <cell r="FK233">
            <v>-19125.326333330129</v>
          </cell>
          <cell r="FL233">
            <v>-19113.973414882727</v>
          </cell>
          <cell r="FM233">
            <v>-19104.810229814146</v>
          </cell>
          <cell r="FN233">
            <v>-19104.810229813942</v>
          </cell>
          <cell r="FO233">
            <v>-19104.810229814088</v>
          </cell>
          <cell r="FP233">
            <v>-19104.810229813971</v>
          </cell>
          <cell r="FQ233">
            <v>-20158.017927417648</v>
          </cell>
          <cell r="FR233">
            <v>-20158.017927417532</v>
          </cell>
          <cell r="FS233">
            <v>-20158.017927417648</v>
          </cell>
          <cell r="FT233">
            <v>-20226.684594084218</v>
          </cell>
          <cell r="FU233">
            <v>-20226.684594084334</v>
          </cell>
          <cell r="FV233">
            <v>-20226.684594084392</v>
          </cell>
          <cell r="FW233">
            <v>-19507.741228146071</v>
          </cell>
        </row>
        <row r="234">
          <cell r="B234" t="str">
            <v>Co 332</v>
          </cell>
          <cell r="C234">
            <v>-91.855351133290242</v>
          </cell>
          <cell r="BH234">
            <v>0</v>
          </cell>
          <cell r="BI234">
            <v>0</v>
          </cell>
          <cell r="BJ234">
            <v>0</v>
          </cell>
          <cell r="BK234">
            <v>0</v>
          </cell>
          <cell r="BL234">
            <v>0</v>
          </cell>
          <cell r="BM234">
            <v>0</v>
          </cell>
          <cell r="BN234">
            <v>0</v>
          </cell>
          <cell r="BO234">
            <v>-47.423070121145429</v>
          </cell>
          <cell r="BP234">
            <v>-44.432281012144813</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row>
        <row r="235">
          <cell r="B235" t="str">
            <v>Co 286</v>
          </cell>
          <cell r="C235">
            <v>69205.69883223396</v>
          </cell>
          <cell r="BH235">
            <v>0</v>
          </cell>
          <cell r="BI235">
            <v>0</v>
          </cell>
          <cell r="BJ235">
            <v>0</v>
          </cell>
          <cell r="BK235">
            <v>0</v>
          </cell>
          <cell r="BL235">
            <v>0</v>
          </cell>
          <cell r="BM235">
            <v>0</v>
          </cell>
          <cell r="BN235">
            <v>0</v>
          </cell>
          <cell r="BO235">
            <v>-258.87417101423489</v>
          </cell>
          <cell r="BP235">
            <v>-243.07071377232205</v>
          </cell>
          <cell r="BQ235">
            <v>0</v>
          </cell>
          <cell r="BR235">
            <v>0</v>
          </cell>
          <cell r="BS235">
            <v>0</v>
          </cell>
          <cell r="BT235">
            <v>0</v>
          </cell>
          <cell r="BU235">
            <v>0</v>
          </cell>
          <cell r="BV235">
            <v>0</v>
          </cell>
          <cell r="BW235">
            <v>0</v>
          </cell>
          <cell r="BX235">
            <v>0</v>
          </cell>
          <cell r="BY235">
            <v>0</v>
          </cell>
          <cell r="BZ235">
            <v>0</v>
          </cell>
          <cell r="CA235">
            <v>0</v>
          </cell>
          <cell r="CB235">
            <v>-1129.3751549811204</v>
          </cell>
          <cell r="CC235">
            <v>-1129.3751549811132</v>
          </cell>
          <cell r="CD235">
            <v>-1129.3751549811132</v>
          </cell>
          <cell r="CE235">
            <v>-1129.3751549811132</v>
          </cell>
          <cell r="CF235">
            <v>-1129.3751549811132</v>
          </cell>
          <cell r="CG235">
            <v>-1129.3751549811132</v>
          </cell>
          <cell r="CH235">
            <v>-1129.3751549811204</v>
          </cell>
          <cell r="CI235">
            <v>-1129.3751549811132</v>
          </cell>
          <cell r="CJ235">
            <v>-1129.3751549811204</v>
          </cell>
          <cell r="CK235">
            <v>-1129.3751549811204</v>
          </cell>
          <cell r="CL235">
            <v>-1129.3751549811204</v>
          </cell>
          <cell r="CM235">
            <v>-1129.3751549811132</v>
          </cell>
          <cell r="CN235">
            <v>-1129.3751549811204</v>
          </cell>
          <cell r="CO235">
            <v>-1129.3751549811132</v>
          </cell>
          <cell r="CP235">
            <v>-1129.3751549811132</v>
          </cell>
          <cell r="CQ235">
            <v>-1129.3751549811132</v>
          </cell>
          <cell r="CR235">
            <v>-1151.9626580807308</v>
          </cell>
          <cell r="CS235">
            <v>-1151.962658080738</v>
          </cell>
          <cell r="CT235">
            <v>-1151.9626580807453</v>
          </cell>
          <cell r="CU235">
            <v>-1151.962658080738</v>
          </cell>
          <cell r="CV235">
            <v>-1151.9626580807453</v>
          </cell>
          <cell r="CW235">
            <v>-1151.9626580807417</v>
          </cell>
          <cell r="CX235">
            <v>-1151.9626580807453</v>
          </cell>
          <cell r="CY235">
            <v>-1151.9626580807308</v>
          </cell>
          <cell r="CZ235">
            <v>-1151.9626580807453</v>
          </cell>
          <cell r="DA235">
            <v>-1151.962658080738</v>
          </cell>
          <cell r="DB235">
            <v>-1151.962658080738</v>
          </cell>
          <cell r="DC235">
            <v>-1151.9626580807308</v>
          </cell>
          <cell r="DD235">
            <v>-1175.001911242347</v>
          </cell>
          <cell r="DE235">
            <v>-1175.001911242347</v>
          </cell>
          <cell r="DF235">
            <v>-1574.1312683250362</v>
          </cell>
          <cell r="DG235">
            <v>-1574.1312683250253</v>
          </cell>
          <cell r="DH235">
            <v>-1574.1312683250362</v>
          </cell>
          <cell r="DI235">
            <v>-1574.1312683250253</v>
          </cell>
          <cell r="DJ235">
            <v>-1574.1312683250289</v>
          </cell>
          <cell r="DK235">
            <v>-1574.1312683250108</v>
          </cell>
          <cell r="DL235">
            <v>-1574.1312683250289</v>
          </cell>
          <cell r="DM235">
            <v>-1574.1312683250253</v>
          </cell>
          <cell r="DN235">
            <v>-1574.1312683250253</v>
          </cell>
          <cell r="DO235">
            <v>-1574.131268325018</v>
          </cell>
          <cell r="DP235">
            <v>-1597.6313065498616</v>
          </cell>
          <cell r="DQ235">
            <v>-1597.6313065498616</v>
          </cell>
          <cell r="DR235">
            <v>-1612.2805603581946</v>
          </cell>
          <cell r="DS235">
            <v>-1612.2805603581874</v>
          </cell>
          <cell r="DT235">
            <v>-1612.2805603582019</v>
          </cell>
          <cell r="DU235">
            <v>-1612.280560358191</v>
          </cell>
          <cell r="DV235">
            <v>-1612.2805603581983</v>
          </cell>
          <cell r="DW235">
            <v>-1612.2805603581728</v>
          </cell>
          <cell r="DX235">
            <v>-1612.2805603582019</v>
          </cell>
          <cell r="DY235">
            <v>-1612.280560358191</v>
          </cell>
          <cell r="DZ235">
            <v>-1612.2805603581983</v>
          </cell>
          <cell r="EA235">
            <v>-1612.2805603581874</v>
          </cell>
          <cell r="EB235">
            <v>-1636.2505993475206</v>
          </cell>
          <cell r="EC235">
            <v>-1636.2505993475206</v>
          </cell>
          <cell r="ED235">
            <v>3198.8537794454314</v>
          </cell>
          <cell r="EE235">
            <v>3198.8537794454423</v>
          </cell>
          <cell r="EF235">
            <v>3198.8537794454169</v>
          </cell>
          <cell r="EG235">
            <v>3198.8537794454351</v>
          </cell>
          <cell r="EH235">
            <v>3198.8537794454314</v>
          </cell>
          <cell r="EI235">
            <v>3198.8537794454605</v>
          </cell>
          <cell r="EJ235">
            <v>2144.4411290055359</v>
          </cell>
          <cell r="EK235">
            <v>2144.4411290055432</v>
          </cell>
          <cell r="EL235">
            <v>2144.4411290055359</v>
          </cell>
          <cell r="EM235">
            <v>2144.4411290055505</v>
          </cell>
          <cell r="EN235">
            <v>2119.9916892364199</v>
          </cell>
          <cell r="EO235">
            <v>2119.9916892364199</v>
          </cell>
          <cell r="EP235">
            <v>2201.3455379277802</v>
          </cell>
          <cell r="EQ235">
            <v>2201.3455379277875</v>
          </cell>
          <cell r="ER235">
            <v>2201.3455379277511</v>
          </cell>
          <cell r="ES235">
            <v>2201.3455379277802</v>
          </cell>
          <cell r="ET235">
            <v>2201.3455379277802</v>
          </cell>
          <cell r="EU235">
            <v>2201.3455379278021</v>
          </cell>
          <cell r="EV235">
            <v>2183.2202478819381</v>
          </cell>
          <cell r="EW235">
            <v>2183.2202478819527</v>
          </cell>
          <cell r="EX235">
            <v>2183.2202478819454</v>
          </cell>
          <cell r="EY235">
            <v>2183.2202478819454</v>
          </cell>
          <cell r="EZ235">
            <v>2158.2818193174535</v>
          </cell>
          <cell r="FA235">
            <v>2158.2818193174535</v>
          </cell>
          <cell r="FB235">
            <v>5574.3838983159731</v>
          </cell>
          <cell r="FC235">
            <v>5574.383898315984</v>
          </cell>
          <cell r="FD235">
            <v>5574.3838983159367</v>
          </cell>
          <cell r="FE235">
            <v>5574.3838983159694</v>
          </cell>
          <cell r="FF235">
            <v>5574.3838983159658</v>
          </cell>
          <cell r="FG235">
            <v>5574.3838983159949</v>
          </cell>
          <cell r="FH235">
            <v>5183.2541663895172</v>
          </cell>
          <cell r="FI235">
            <v>5183.2541663895208</v>
          </cell>
          <cell r="FJ235">
            <v>5183.2541663895172</v>
          </cell>
          <cell r="FK235">
            <v>2593.0220283951348</v>
          </cell>
          <cell r="FL235">
            <v>2567.5848312593444</v>
          </cell>
          <cell r="FM235">
            <v>2567.5848312593589</v>
          </cell>
          <cell r="FN235">
            <v>2751.7904064378454</v>
          </cell>
          <cell r="FO235">
            <v>2751.790406437849</v>
          </cell>
          <cell r="FP235">
            <v>2751.790406437809</v>
          </cell>
          <cell r="FQ235">
            <v>2751.790406437849</v>
          </cell>
          <cell r="FR235">
            <v>2751.7904064378454</v>
          </cell>
          <cell r="FS235">
            <v>2751.7904064378745</v>
          </cell>
          <cell r="FT235">
            <v>2711.8231264297137</v>
          </cell>
          <cell r="FU235">
            <v>2711.8231264297137</v>
          </cell>
          <cell r="FV235">
            <v>2711.8231264297137</v>
          </cell>
          <cell r="FW235">
            <v>2644.2261880074875</v>
          </cell>
        </row>
        <row r="236">
          <cell r="B236" t="str">
            <v>Co 287</v>
          </cell>
          <cell r="C236">
            <v>80312.665831792692</v>
          </cell>
          <cell r="BH236">
            <v>0</v>
          </cell>
          <cell r="BI236">
            <v>0</v>
          </cell>
          <cell r="BJ236">
            <v>0</v>
          </cell>
          <cell r="BK236">
            <v>0</v>
          </cell>
          <cell r="BL236">
            <v>0</v>
          </cell>
          <cell r="BM236">
            <v>0</v>
          </cell>
          <cell r="BN236">
            <v>0</v>
          </cell>
          <cell r="BO236">
            <v>-417.32301706605358</v>
          </cell>
          <cell r="BP236">
            <v>-391.26543926577142</v>
          </cell>
          <cell r="BQ236">
            <v>0</v>
          </cell>
          <cell r="BR236">
            <v>0</v>
          </cell>
          <cell r="BS236">
            <v>0</v>
          </cell>
          <cell r="BT236">
            <v>0</v>
          </cell>
          <cell r="BU236">
            <v>0</v>
          </cell>
          <cell r="BV236">
            <v>0</v>
          </cell>
          <cell r="BW236">
            <v>0</v>
          </cell>
          <cell r="BX236">
            <v>0</v>
          </cell>
          <cell r="BY236">
            <v>0</v>
          </cell>
          <cell r="BZ236">
            <v>0</v>
          </cell>
          <cell r="CA236">
            <v>0</v>
          </cell>
          <cell r="CB236">
            <v>-1425.1184328197851</v>
          </cell>
          <cell r="CC236">
            <v>-1425.1184328197851</v>
          </cell>
          <cell r="CD236">
            <v>-1425.1184328197851</v>
          </cell>
          <cell r="CE236">
            <v>-1425.1184328197851</v>
          </cell>
          <cell r="CF236">
            <v>-1425.1184328197851</v>
          </cell>
          <cell r="CG236">
            <v>-1425.1184328197851</v>
          </cell>
          <cell r="CH236">
            <v>-1425.1184328197851</v>
          </cell>
          <cell r="CI236">
            <v>-1425.1184328197851</v>
          </cell>
          <cell r="CJ236">
            <v>-1425.1184328197887</v>
          </cell>
          <cell r="CK236">
            <v>-1425.1184328197851</v>
          </cell>
          <cell r="CL236">
            <v>-1425.1184328197851</v>
          </cell>
          <cell r="CM236">
            <v>-1425.1184328197851</v>
          </cell>
          <cell r="CN236">
            <v>-1425.1184328197851</v>
          </cell>
          <cell r="CO236">
            <v>-1425.1184328197851</v>
          </cell>
          <cell r="CP236">
            <v>-1425.1184328197851</v>
          </cell>
          <cell r="CQ236">
            <v>-1425.1184328197851</v>
          </cell>
          <cell r="CR236">
            <v>-1453.6208014761796</v>
          </cell>
          <cell r="CS236">
            <v>-1453.6208014761796</v>
          </cell>
          <cell r="CT236">
            <v>-1453.6208014761796</v>
          </cell>
          <cell r="CU236">
            <v>-1453.6208014761796</v>
          </cell>
          <cell r="CV236">
            <v>-1453.6208014761833</v>
          </cell>
          <cell r="CW236">
            <v>-1453.6208014761796</v>
          </cell>
          <cell r="CX236">
            <v>-1453.6208014761796</v>
          </cell>
          <cell r="CY236">
            <v>-1453.6208014761869</v>
          </cell>
          <cell r="CZ236">
            <v>-1453.6208014761796</v>
          </cell>
          <cell r="DA236">
            <v>-1453.6208014761796</v>
          </cell>
          <cell r="DB236">
            <v>-1453.6208014761796</v>
          </cell>
          <cell r="DC236">
            <v>-1453.6208014761869</v>
          </cell>
          <cell r="DD236">
            <v>-1482.6932175057082</v>
          </cell>
          <cell r="DE236">
            <v>-1482.6932175057082</v>
          </cell>
          <cell r="DF236">
            <v>-2068.0675517542259</v>
          </cell>
          <cell r="DG236">
            <v>-2068.0675517542295</v>
          </cell>
          <cell r="DH236">
            <v>-2068.0675517542331</v>
          </cell>
          <cell r="DI236">
            <v>-2068.0675517542331</v>
          </cell>
          <cell r="DJ236">
            <v>-2068.0675517542259</v>
          </cell>
          <cell r="DK236">
            <v>-2068.0675517542259</v>
          </cell>
          <cell r="DL236">
            <v>-2068.0675517542259</v>
          </cell>
          <cell r="DM236">
            <v>-2068.0675517542259</v>
          </cell>
          <cell r="DN236">
            <v>-2068.0675517542259</v>
          </cell>
          <cell r="DO236">
            <v>-2068.0675517542331</v>
          </cell>
          <cell r="DP236">
            <v>-2097.7214161043375</v>
          </cell>
          <cell r="DQ236">
            <v>-2097.7214161043448</v>
          </cell>
          <cell r="DR236">
            <v>-2116.0955694559743</v>
          </cell>
          <cell r="DS236">
            <v>-2116.0955694559816</v>
          </cell>
          <cell r="DT236">
            <v>-2116.0955694559816</v>
          </cell>
          <cell r="DU236">
            <v>-2116.0955694559816</v>
          </cell>
          <cell r="DV236">
            <v>-2116.0955694559743</v>
          </cell>
          <cell r="DW236">
            <v>-2116.0955694559743</v>
          </cell>
          <cell r="DX236">
            <v>-2116.0955694559816</v>
          </cell>
          <cell r="DY236">
            <v>-2116.0955694559816</v>
          </cell>
          <cell r="DZ236">
            <v>-2116.0955694559816</v>
          </cell>
          <cell r="EA236">
            <v>-2116.0955694559816</v>
          </cell>
          <cell r="EB236">
            <v>-2146.3425110930984</v>
          </cell>
          <cell r="EC236">
            <v>-2146.3425110930912</v>
          </cell>
          <cell r="ED236">
            <v>5168.6439566913978</v>
          </cell>
          <cell r="EE236">
            <v>5168.6439566914014</v>
          </cell>
          <cell r="EF236">
            <v>5168.6439566913941</v>
          </cell>
          <cell r="EG236">
            <v>5168.6439566913905</v>
          </cell>
          <cell r="EH236">
            <v>5168.6439566913978</v>
          </cell>
          <cell r="EI236">
            <v>5168.6439566914123</v>
          </cell>
          <cell r="EJ236">
            <v>2759.4909735926558</v>
          </cell>
          <cell r="EK236">
            <v>2759.4909735926631</v>
          </cell>
          <cell r="EL236">
            <v>2759.4909735926558</v>
          </cell>
          <cell r="EM236">
            <v>2759.4909735926558</v>
          </cell>
          <cell r="EN236">
            <v>2728.6390931227943</v>
          </cell>
          <cell r="EO236">
            <v>2728.6390931228016</v>
          </cell>
          <cell r="EP236">
            <v>2855.7911860598106</v>
          </cell>
          <cell r="EQ236">
            <v>2855.7911860598178</v>
          </cell>
          <cell r="ER236">
            <v>2855.7911860598106</v>
          </cell>
          <cell r="ES236">
            <v>2855.7911860598033</v>
          </cell>
          <cell r="ET236">
            <v>2855.7911860598251</v>
          </cell>
          <cell r="EU236">
            <v>2855.7911860598106</v>
          </cell>
          <cell r="EV236">
            <v>2810.5710893607975</v>
          </cell>
          <cell r="EW236">
            <v>2810.571089360812</v>
          </cell>
          <cell r="EX236">
            <v>2810.5710893607975</v>
          </cell>
          <cell r="EY236">
            <v>2810.5710893608048</v>
          </cell>
          <cell r="EZ236">
            <v>2779.1021712815491</v>
          </cell>
          <cell r="FA236">
            <v>2779.1021712815564</v>
          </cell>
          <cell r="FB236">
            <v>6241.9184594106409</v>
          </cell>
          <cell r="FC236">
            <v>6241.9184594106482</v>
          </cell>
          <cell r="FD236">
            <v>6241.9184594106409</v>
          </cell>
          <cell r="FE236">
            <v>6241.9184594106337</v>
          </cell>
          <cell r="FF236">
            <v>6241.9184594106555</v>
          </cell>
          <cell r="FG236">
            <v>6241.9184594106482</v>
          </cell>
          <cell r="FH236">
            <v>6195.8828496665446</v>
          </cell>
          <cell r="FI236">
            <v>6195.8828496665519</v>
          </cell>
          <cell r="FJ236">
            <v>6195.8828496665301</v>
          </cell>
          <cell r="FK236">
            <v>2731.0490771713157</v>
          </cell>
          <cell r="FL236">
            <v>2698.9507807304835</v>
          </cell>
          <cell r="FM236">
            <v>2698.9507807304908</v>
          </cell>
          <cell r="FN236">
            <v>2930.8048492221569</v>
          </cell>
          <cell r="FO236">
            <v>2930.8048492221751</v>
          </cell>
          <cell r="FP236">
            <v>2930.8048492221569</v>
          </cell>
          <cell r="FQ236">
            <v>2930.8048492221569</v>
          </cell>
          <cell r="FR236">
            <v>2930.8048492221569</v>
          </cell>
          <cell r="FS236">
            <v>2930.8048492221569</v>
          </cell>
          <cell r="FT236">
            <v>2883.940082838737</v>
          </cell>
          <cell r="FU236">
            <v>2883.9400828387516</v>
          </cell>
          <cell r="FV236">
            <v>2883.9400828387297</v>
          </cell>
          <cell r="FW236">
            <v>2814.6434073888158</v>
          </cell>
        </row>
        <row r="237">
          <cell r="B237" t="str">
            <v>Co 288</v>
          </cell>
          <cell r="C237">
            <v>-1032343.8849012282</v>
          </cell>
          <cell r="BH237">
            <v>0</v>
          </cell>
          <cell r="BI237">
            <v>0</v>
          </cell>
          <cell r="BJ237">
            <v>0</v>
          </cell>
          <cell r="BK237">
            <v>0</v>
          </cell>
          <cell r="BL237">
            <v>0</v>
          </cell>
          <cell r="BM237">
            <v>0</v>
          </cell>
          <cell r="BN237">
            <v>0</v>
          </cell>
          <cell r="BO237">
            <v>-615.10511539482104</v>
          </cell>
          <cell r="BP237">
            <v>-577.09692044008989</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-12173.193656434785</v>
          </cell>
          <cell r="CW237">
            <v>-12173.1936564348</v>
          </cell>
          <cell r="CX237">
            <v>-12173.193656434793</v>
          </cell>
          <cell r="CY237">
            <v>-12173.193656434785</v>
          </cell>
          <cell r="CZ237">
            <v>-12173.1936564348</v>
          </cell>
          <cell r="DA237">
            <v>-12173.193656434785</v>
          </cell>
          <cell r="DB237">
            <v>-12173.193656434785</v>
          </cell>
          <cell r="DC237">
            <v>-12173.193656434785</v>
          </cell>
          <cell r="DD237">
            <v>-12173.193656434785</v>
          </cell>
          <cell r="DE237">
            <v>-12173.1936564348</v>
          </cell>
          <cell r="DF237">
            <v>-12173.193656434785</v>
          </cell>
          <cell r="DG237">
            <v>-12173.1936564348</v>
          </cell>
          <cell r="DH237">
            <v>-12416.657529563483</v>
          </cell>
          <cell r="DI237">
            <v>-12416.657529563527</v>
          </cell>
          <cell r="DJ237">
            <v>-12416.657529563468</v>
          </cell>
          <cell r="DK237">
            <v>-12416.657529563498</v>
          </cell>
          <cell r="DL237">
            <v>-12416.657529563498</v>
          </cell>
          <cell r="DM237">
            <v>-12416.657529563483</v>
          </cell>
          <cell r="DN237">
            <v>-12416.657529563483</v>
          </cell>
          <cell r="DO237">
            <v>-12416.657529563483</v>
          </cell>
          <cell r="DP237">
            <v>-12416.657529563483</v>
          </cell>
          <cell r="DQ237">
            <v>-12416.657529563498</v>
          </cell>
          <cell r="DR237">
            <v>-12416.657529563483</v>
          </cell>
          <cell r="DS237">
            <v>-12416.657529563483</v>
          </cell>
          <cell r="DT237">
            <v>-12664.990680154748</v>
          </cell>
          <cell r="DU237">
            <v>-12664.990680154791</v>
          </cell>
          <cell r="DV237">
            <v>-12664.990680154733</v>
          </cell>
          <cell r="DW237">
            <v>-12664.990680154748</v>
          </cell>
          <cell r="DX237">
            <v>-12664.990680154762</v>
          </cell>
          <cell r="DY237">
            <v>-12664.990680154733</v>
          </cell>
          <cell r="DZ237">
            <v>-12664.990680154762</v>
          </cell>
          <cell r="EA237">
            <v>-12664.990680154762</v>
          </cell>
          <cell r="EB237">
            <v>-12664.990680154762</v>
          </cell>
          <cell r="EC237">
            <v>-12664.990680154762</v>
          </cell>
          <cell r="ED237">
            <v>-12664.990680154762</v>
          </cell>
          <cell r="EE237">
            <v>-12664.990680154762</v>
          </cell>
          <cell r="EF237">
            <v>-12918.290493757842</v>
          </cell>
          <cell r="EG237">
            <v>-12918.290493757901</v>
          </cell>
          <cell r="EH237">
            <v>-12918.290493757828</v>
          </cell>
          <cell r="EI237">
            <v>-12918.290493757842</v>
          </cell>
          <cell r="EJ237">
            <v>-12918.290493757857</v>
          </cell>
          <cell r="EK237">
            <v>-12918.290493757842</v>
          </cell>
          <cell r="EL237">
            <v>-12918.290493757842</v>
          </cell>
          <cell r="EM237">
            <v>-12918.290493757857</v>
          </cell>
          <cell r="EN237">
            <v>-12918.29049375785</v>
          </cell>
          <cell r="EO237">
            <v>-12918.290493757857</v>
          </cell>
          <cell r="EP237">
            <v>-12918.290493757857</v>
          </cell>
          <cell r="EQ237">
            <v>-12918.290493757857</v>
          </cell>
          <cell r="ER237">
            <v>-13176.656303633004</v>
          </cell>
          <cell r="ES237">
            <v>-13176.656303633063</v>
          </cell>
          <cell r="ET237">
            <v>-13176.65630363299</v>
          </cell>
          <cell r="EU237">
            <v>-13176.656303633004</v>
          </cell>
          <cell r="EV237">
            <v>-13176.656303633019</v>
          </cell>
          <cell r="EW237">
            <v>-13176.656303633004</v>
          </cell>
          <cell r="EX237">
            <v>-13176.65630363299</v>
          </cell>
          <cell r="EY237">
            <v>-13176.656303633019</v>
          </cell>
          <cell r="EZ237">
            <v>-13176.656303633012</v>
          </cell>
          <cell r="FA237">
            <v>-13176.656303633019</v>
          </cell>
          <cell r="FB237">
            <v>-13176.656303633019</v>
          </cell>
          <cell r="FC237">
            <v>-13176.656303633019</v>
          </cell>
          <cell r="FD237">
            <v>-13440.189429705657</v>
          </cell>
          <cell r="FE237">
            <v>-13440.18942970573</v>
          </cell>
          <cell r="FF237">
            <v>-13440.189429705628</v>
          </cell>
          <cell r="FG237">
            <v>-13440.189429705672</v>
          </cell>
          <cell r="FH237">
            <v>-13440.189429705686</v>
          </cell>
          <cell r="FI237">
            <v>-13440.189429705672</v>
          </cell>
          <cell r="FJ237">
            <v>-13440.189429705657</v>
          </cell>
          <cell r="FK237">
            <v>-13440.189429705686</v>
          </cell>
          <cell r="FL237">
            <v>-13440.189429705679</v>
          </cell>
          <cell r="FM237">
            <v>-13440.189429705686</v>
          </cell>
          <cell r="FN237">
            <v>-13440.189429705672</v>
          </cell>
          <cell r="FO237">
            <v>-13440.189429705686</v>
          </cell>
          <cell r="FP237">
            <v>-13708.993218299773</v>
          </cell>
          <cell r="FQ237">
            <v>-13708.993218299845</v>
          </cell>
          <cell r="FR237">
            <v>-13708.993218299744</v>
          </cell>
          <cell r="FS237">
            <v>-13708.993218299773</v>
          </cell>
          <cell r="FT237">
            <v>-13708.993218299802</v>
          </cell>
          <cell r="FU237">
            <v>-13708.993218299787</v>
          </cell>
          <cell r="FV237">
            <v>-13708.993218299773</v>
          </cell>
          <cell r="FW237">
            <v>-13708.993218299802</v>
          </cell>
        </row>
        <row r="238">
          <cell r="B238" t="str">
            <v>Co 333</v>
          </cell>
          <cell r="C238">
            <v>-1910306.1062796034</v>
          </cell>
          <cell r="BH238">
            <v>0</v>
          </cell>
          <cell r="BI238">
            <v>0</v>
          </cell>
          <cell r="BJ238">
            <v>0</v>
          </cell>
          <cell r="BK238">
            <v>0</v>
          </cell>
          <cell r="BL238">
            <v>0</v>
          </cell>
          <cell r="BM238">
            <v>0</v>
          </cell>
          <cell r="BN238">
            <v>0</v>
          </cell>
          <cell r="BO238">
            <v>-1545.9920859492267</v>
          </cell>
          <cell r="BP238">
            <v>-1450.3219255082076</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-16673.382665789395</v>
          </cell>
          <cell r="CF238">
            <v>-16673.382665789395</v>
          </cell>
          <cell r="CG238">
            <v>-16673.382665789395</v>
          </cell>
          <cell r="CH238">
            <v>-16673.382665789395</v>
          </cell>
          <cell r="CI238">
            <v>-16673.382665789395</v>
          </cell>
          <cell r="CJ238">
            <v>-16673.382665789395</v>
          </cell>
          <cell r="CK238">
            <v>-16673.382665789395</v>
          </cell>
          <cell r="CL238">
            <v>-16673.382665789453</v>
          </cell>
          <cell r="CM238">
            <v>-16673.382665789453</v>
          </cell>
          <cell r="CN238">
            <v>-16673.382665789395</v>
          </cell>
          <cell r="CO238">
            <v>-16673.382665789395</v>
          </cell>
          <cell r="CP238">
            <v>-16673.382665789424</v>
          </cell>
          <cell r="CQ238">
            <v>-16673.382665789395</v>
          </cell>
          <cell r="CR238">
            <v>-17006.8503191052</v>
          </cell>
          <cell r="CS238">
            <v>-17006.8503191052</v>
          </cell>
          <cell r="CT238">
            <v>-17006.850319105171</v>
          </cell>
          <cell r="CU238">
            <v>-17006.850319105171</v>
          </cell>
          <cell r="CV238">
            <v>-17006.850319105186</v>
          </cell>
          <cell r="CW238">
            <v>-17006.850319105171</v>
          </cell>
          <cell r="CX238">
            <v>-17006.850319105259</v>
          </cell>
          <cell r="CY238">
            <v>-17006.850319105259</v>
          </cell>
          <cell r="CZ238">
            <v>-17006.8503191052</v>
          </cell>
          <cell r="DA238">
            <v>-17006.850319105171</v>
          </cell>
          <cell r="DB238">
            <v>-17006.8503191052</v>
          </cell>
          <cell r="DC238">
            <v>-17006.8503191052</v>
          </cell>
          <cell r="DD238">
            <v>-17346.987325487309</v>
          </cell>
          <cell r="DE238">
            <v>-17346.987325487309</v>
          </cell>
          <cell r="DF238">
            <v>-17346.98732548728</v>
          </cell>
          <cell r="DG238">
            <v>-17346.987325487251</v>
          </cell>
          <cell r="DH238">
            <v>-17346.987325487309</v>
          </cell>
          <cell r="DI238">
            <v>-27624.088089448982</v>
          </cell>
          <cell r="DJ238">
            <v>-27624.088089448982</v>
          </cell>
          <cell r="DK238">
            <v>-27624.088089448924</v>
          </cell>
          <cell r="DL238">
            <v>-27624.088089448924</v>
          </cell>
          <cell r="DM238">
            <v>-27624.088089448953</v>
          </cell>
          <cell r="DN238">
            <v>-27624.088089448924</v>
          </cell>
          <cell r="DO238">
            <v>-27624.088089448953</v>
          </cell>
          <cell r="DP238">
            <v>-27971.027835958725</v>
          </cell>
          <cell r="DQ238">
            <v>-27971.027835958725</v>
          </cell>
          <cell r="DR238">
            <v>-27971.027835958696</v>
          </cell>
          <cell r="DS238">
            <v>-27971.027835958666</v>
          </cell>
          <cell r="DT238">
            <v>-27971.027835958696</v>
          </cell>
          <cell r="DU238">
            <v>-28195.319851237931</v>
          </cell>
          <cell r="DV238">
            <v>-28195.319851237931</v>
          </cell>
          <cell r="DW238">
            <v>-28195.319851237873</v>
          </cell>
          <cell r="DX238">
            <v>-28195.319851237873</v>
          </cell>
          <cell r="DY238">
            <v>-28195.319851237931</v>
          </cell>
          <cell r="DZ238">
            <v>-28195.319851237873</v>
          </cell>
          <cell r="EA238">
            <v>-28195.319851237931</v>
          </cell>
          <cell r="EB238">
            <v>-28549.198392677878</v>
          </cell>
          <cell r="EC238">
            <v>-28549.198392677907</v>
          </cell>
          <cell r="ED238">
            <v>-28549.198392677878</v>
          </cell>
          <cell r="EE238">
            <v>-28549.198392677848</v>
          </cell>
          <cell r="EF238">
            <v>-28549.198392677878</v>
          </cell>
          <cell r="EG238">
            <v>-13893.170516520215</v>
          </cell>
          <cell r="EH238">
            <v>-13893.170516520215</v>
          </cell>
          <cell r="EI238">
            <v>-13893.170516520157</v>
          </cell>
          <cell r="EJ238">
            <v>-13893.170516520215</v>
          </cell>
          <cell r="EK238">
            <v>-13893.170516520273</v>
          </cell>
          <cell r="EL238">
            <v>-13893.170516520215</v>
          </cell>
          <cell r="EM238">
            <v>-21393.170516520215</v>
          </cell>
          <cell r="EN238">
            <v>-21754.126628789003</v>
          </cell>
          <cell r="EO238">
            <v>-21754.126628788974</v>
          </cell>
          <cell r="EP238">
            <v>-21754.126628788945</v>
          </cell>
          <cell r="EQ238">
            <v>-21754.126628788945</v>
          </cell>
          <cell r="ER238">
            <v>-21754.126628788945</v>
          </cell>
          <cell r="ES238">
            <v>-21690.925801850564</v>
          </cell>
          <cell r="ET238">
            <v>-21690.925801850652</v>
          </cell>
          <cell r="EU238">
            <v>-21690.925801850593</v>
          </cell>
          <cell r="EV238">
            <v>-21690.925801850652</v>
          </cell>
          <cell r="EW238">
            <v>-21690.925801850623</v>
          </cell>
          <cell r="EX238">
            <v>-21690.925801850593</v>
          </cell>
          <cell r="EY238">
            <v>-21915.925801850623</v>
          </cell>
          <cell r="EZ238">
            <v>-22284.101036364766</v>
          </cell>
          <cell r="FA238">
            <v>-22284.101036364795</v>
          </cell>
          <cell r="FB238">
            <v>-22284.101036364766</v>
          </cell>
          <cell r="FC238">
            <v>-22284.101036364737</v>
          </cell>
          <cell r="FD238">
            <v>-22284.101036364766</v>
          </cell>
          <cell r="FE238">
            <v>-12845.232949137659</v>
          </cell>
          <cell r="FF238">
            <v>-12845.232949137688</v>
          </cell>
          <cell r="FG238">
            <v>-12845.232949137629</v>
          </cell>
          <cell r="FH238">
            <v>-12845.232949137629</v>
          </cell>
          <cell r="FI238">
            <v>-12845.232949137688</v>
          </cell>
          <cell r="FJ238">
            <v>-12845.232949137571</v>
          </cell>
          <cell r="FK238">
            <v>-13076.982949137629</v>
          </cell>
          <cell r="FL238">
            <v>-13452.521688342036</v>
          </cell>
          <cell r="FM238">
            <v>-13452.521688342065</v>
          </cell>
          <cell r="FN238">
            <v>-13452.521688342036</v>
          </cell>
          <cell r="FO238">
            <v>-13452.521688342036</v>
          </cell>
          <cell r="FP238">
            <v>-13452.521688342036</v>
          </cell>
          <cell r="FQ238">
            <v>-13106.740898307879</v>
          </cell>
          <cell r="FR238">
            <v>-13106.740898307937</v>
          </cell>
          <cell r="FS238">
            <v>-13106.740898307937</v>
          </cell>
          <cell r="FT238">
            <v>-13106.740898307879</v>
          </cell>
          <cell r="FU238">
            <v>-13106.740898307995</v>
          </cell>
          <cell r="FV238">
            <v>-13106.74089830782</v>
          </cell>
          <cell r="FW238">
            <v>-13345.443398307863</v>
          </cell>
        </row>
        <row r="239">
          <cell r="B239" t="str">
            <v>Co 315</v>
          </cell>
          <cell r="C239">
            <v>-43646.815101493536</v>
          </cell>
          <cell r="BH239">
            <v>0</v>
          </cell>
          <cell r="BI239">
            <v>0</v>
          </cell>
          <cell r="BJ239">
            <v>0</v>
          </cell>
          <cell r="BK239">
            <v>0</v>
          </cell>
          <cell r="BL239">
            <v>0</v>
          </cell>
          <cell r="BM239">
            <v>0</v>
          </cell>
          <cell r="BN239">
            <v>0</v>
          </cell>
          <cell r="BO239">
            <v>-216.47236714121391</v>
          </cell>
          <cell r="BP239">
            <v>-203.08166086139317</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-3328.3063417592202</v>
          </cell>
          <cell r="CL239">
            <v>-3328.3063417592202</v>
          </cell>
          <cell r="CM239">
            <v>-3328.3063417592202</v>
          </cell>
          <cell r="CN239">
            <v>-3328.306341759213</v>
          </cell>
          <cell r="CO239">
            <v>-3328.3063417592202</v>
          </cell>
          <cell r="CP239">
            <v>-3328.3063417592202</v>
          </cell>
          <cell r="CQ239">
            <v>-3328.3063417592202</v>
          </cell>
          <cell r="CR239">
            <v>-3365.7058019277392</v>
          </cell>
          <cell r="CS239">
            <v>-3365.7058019277392</v>
          </cell>
          <cell r="CT239">
            <v>-3365.7058019277501</v>
          </cell>
          <cell r="CU239">
            <v>-3365.7058019277392</v>
          </cell>
          <cell r="CV239">
            <v>-3365.7058019277392</v>
          </cell>
          <cell r="CW239">
            <v>-3409.455801927732</v>
          </cell>
          <cell r="CX239">
            <v>-3409.4558019277283</v>
          </cell>
          <cell r="CY239">
            <v>-3409.4558019277392</v>
          </cell>
          <cell r="CZ239">
            <v>-3409.4558019277392</v>
          </cell>
          <cell r="DA239">
            <v>-3409.455801927732</v>
          </cell>
          <cell r="DB239">
            <v>-3409.4558019277392</v>
          </cell>
          <cell r="DC239">
            <v>-3409.4558019277392</v>
          </cell>
          <cell r="DD239">
            <v>-3447.6032512996244</v>
          </cell>
          <cell r="DE239">
            <v>-3447.6032512996317</v>
          </cell>
          <cell r="DF239">
            <v>-3447.6032512996353</v>
          </cell>
          <cell r="DG239">
            <v>-3447.6032512996244</v>
          </cell>
          <cell r="DH239">
            <v>-3447.6032512996244</v>
          </cell>
          <cell r="DI239">
            <v>2626.35617067766</v>
          </cell>
          <cell r="DJ239">
            <v>2624.8817541365715</v>
          </cell>
          <cell r="DK239">
            <v>2760.9633101745858</v>
          </cell>
          <cell r="DL239">
            <v>2760.9633101745967</v>
          </cell>
          <cell r="DM239">
            <v>2760.9633101746003</v>
          </cell>
          <cell r="DN239">
            <v>2760.9633101745821</v>
          </cell>
          <cell r="DO239">
            <v>-1945.5199179662886</v>
          </cell>
          <cell r="DP239">
            <v>-2073.2428163256263</v>
          </cell>
          <cell r="DQ239">
            <v>-2073.2428163256118</v>
          </cell>
          <cell r="DR239">
            <v>-2073.2428163256263</v>
          </cell>
          <cell r="DS239">
            <v>-2073.2428163256191</v>
          </cell>
          <cell r="DT239">
            <v>-2073.2428163256118</v>
          </cell>
          <cell r="DU239">
            <v>-3285.5913904771951</v>
          </cell>
          <cell r="DV239">
            <v>-3285.5913904771951</v>
          </cell>
          <cell r="DW239">
            <v>-3285.5913904772024</v>
          </cell>
          <cell r="DX239">
            <v>-3285.591390477206</v>
          </cell>
          <cell r="DY239">
            <v>-3285.5913904771769</v>
          </cell>
          <cell r="DZ239">
            <v>-3285.5913904771987</v>
          </cell>
          <cell r="EA239">
            <v>-3285.5913904771878</v>
          </cell>
          <cell r="EB239">
            <v>-3416.7568718037146</v>
          </cell>
          <cell r="EC239">
            <v>-3416.7568718036964</v>
          </cell>
          <cell r="ED239">
            <v>-3416.7568718037182</v>
          </cell>
          <cell r="EE239">
            <v>-3416.7568718037146</v>
          </cell>
          <cell r="EF239">
            <v>-3416.7568718037001</v>
          </cell>
          <cell r="EG239">
            <v>-3424.2198849534107</v>
          </cell>
          <cell r="EH239">
            <v>-3424.2198849534107</v>
          </cell>
          <cell r="EI239">
            <v>-3424.2198849534034</v>
          </cell>
          <cell r="EJ239">
            <v>-3424.2198849534034</v>
          </cell>
          <cell r="EK239">
            <v>-3424.2198849533961</v>
          </cell>
          <cell r="EL239">
            <v>-3424.2198849534034</v>
          </cell>
          <cell r="EM239">
            <v>-3424.2198849534034</v>
          </cell>
          <cell r="EN239">
            <v>-3558.923444656466</v>
          </cell>
          <cell r="EO239">
            <v>-3558.9234446564478</v>
          </cell>
          <cell r="EP239">
            <v>-3558.923444656466</v>
          </cell>
          <cell r="EQ239">
            <v>-3558.9234446564551</v>
          </cell>
          <cell r="ER239">
            <v>-3558.9234446564442</v>
          </cell>
          <cell r="ES239">
            <v>3723.8582173475224</v>
          </cell>
          <cell r="ET239">
            <v>3723.8582173475297</v>
          </cell>
          <cell r="EU239">
            <v>3723.8582173475297</v>
          </cell>
          <cell r="EV239">
            <v>3723.8582173475297</v>
          </cell>
          <cell r="EW239">
            <v>3723.858217347537</v>
          </cell>
          <cell r="EX239">
            <v>3723.8582173475297</v>
          </cell>
          <cell r="EY239">
            <v>3723.8582173475297</v>
          </cell>
          <cell r="EZ239">
            <v>3585.5183746379043</v>
          </cell>
          <cell r="FA239">
            <v>3585.5183746379262</v>
          </cell>
          <cell r="FB239">
            <v>3585.5183746379153</v>
          </cell>
          <cell r="FC239">
            <v>3585.5183746379225</v>
          </cell>
          <cell r="FD239">
            <v>3585.5183746379262</v>
          </cell>
          <cell r="FE239">
            <v>3793.8947566944844</v>
          </cell>
          <cell r="FF239">
            <v>3793.8947566944844</v>
          </cell>
          <cell r="FG239">
            <v>3793.8947566944917</v>
          </cell>
          <cell r="FH239">
            <v>3793.8947566944844</v>
          </cell>
          <cell r="FI239">
            <v>3793.8947566944917</v>
          </cell>
          <cell r="FJ239">
            <v>3793.8947566944917</v>
          </cell>
          <cell r="FK239">
            <v>3793.8947566944844</v>
          </cell>
          <cell r="FL239">
            <v>3651.8176389637883</v>
          </cell>
          <cell r="FM239">
            <v>3651.8176389638174</v>
          </cell>
          <cell r="FN239">
            <v>3651.8176389637956</v>
          </cell>
          <cell r="FO239">
            <v>3651.8176389638065</v>
          </cell>
          <cell r="FP239">
            <v>3651.8176389638174</v>
          </cell>
          <cell r="FQ239">
            <v>3865.1988080783631</v>
          </cell>
          <cell r="FR239">
            <v>3865.1988080783703</v>
          </cell>
          <cell r="FS239">
            <v>3865.1988080783631</v>
          </cell>
          <cell r="FT239">
            <v>3865.1988080783631</v>
          </cell>
          <cell r="FU239">
            <v>3865.1988080783849</v>
          </cell>
          <cell r="FV239">
            <v>3865.1988080783776</v>
          </cell>
          <cell r="FW239">
            <v>3865.1988080783703</v>
          </cell>
        </row>
        <row r="240">
          <cell r="B240" t="str">
            <v>Co 316</v>
          </cell>
          <cell r="C240">
            <v>188968.24674969722</v>
          </cell>
          <cell r="BH240">
            <v>0</v>
          </cell>
          <cell r="BI240">
            <v>0</v>
          </cell>
          <cell r="BJ240">
            <v>0</v>
          </cell>
          <cell r="BK240">
            <v>0</v>
          </cell>
          <cell r="BL240">
            <v>0</v>
          </cell>
          <cell r="BM240">
            <v>0</v>
          </cell>
          <cell r="BN240">
            <v>0</v>
          </cell>
          <cell r="BO240">
            <v>-657.50691926784202</v>
          </cell>
          <cell r="BP240">
            <v>-616.8246069921297</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-493.25880649407918</v>
          </cell>
          <cell r="CL240">
            <v>-493.25880649408646</v>
          </cell>
          <cell r="CM240">
            <v>-493.25880649407918</v>
          </cell>
          <cell r="CN240">
            <v>-493.25880649407918</v>
          </cell>
          <cell r="CO240">
            <v>-493.25880649407918</v>
          </cell>
          <cell r="CP240">
            <v>-493.25880649407918</v>
          </cell>
          <cell r="CQ240">
            <v>-493.25880649408646</v>
          </cell>
          <cell r="CR240">
            <v>-473.95731595730467</v>
          </cell>
          <cell r="CS240">
            <v>-473.95731595730467</v>
          </cell>
          <cell r="CT240">
            <v>-473.95731595730467</v>
          </cell>
          <cell r="CU240">
            <v>-473.95731595730467</v>
          </cell>
          <cell r="CV240">
            <v>-473.95731595730467</v>
          </cell>
          <cell r="CW240">
            <v>-517.70731595729012</v>
          </cell>
          <cell r="CX240">
            <v>-517.70731595731922</v>
          </cell>
          <cell r="CY240">
            <v>-517.70731595731195</v>
          </cell>
          <cell r="CZ240">
            <v>-517.70731595729012</v>
          </cell>
          <cell r="DA240">
            <v>-517.7073159572974</v>
          </cell>
          <cell r="DB240">
            <v>-517.7073159572974</v>
          </cell>
          <cell r="DC240">
            <v>-517.70731595731195</v>
          </cell>
          <cell r="DD240">
            <v>-498.01979560978361</v>
          </cell>
          <cell r="DE240">
            <v>-498.01979560978361</v>
          </cell>
          <cell r="DF240">
            <v>-498.01979560978361</v>
          </cell>
          <cell r="DG240">
            <v>-498.01979560978361</v>
          </cell>
          <cell r="DH240">
            <v>-498.01979560978361</v>
          </cell>
          <cell r="DI240">
            <v>8000.0163584048496</v>
          </cell>
          <cell r="DJ240">
            <v>8000.016358404835</v>
          </cell>
          <cell r="DK240">
            <v>8000.016358404835</v>
          </cell>
          <cell r="DL240">
            <v>8000.0163584048496</v>
          </cell>
          <cell r="DM240">
            <v>8000.0163584048496</v>
          </cell>
          <cell r="DN240">
            <v>8000.0163584048496</v>
          </cell>
          <cell r="DO240">
            <v>2621.621028224341</v>
          </cell>
          <cell r="DP240">
            <v>2186.7642958259748</v>
          </cell>
          <cell r="DQ240">
            <v>2186.7642958259748</v>
          </cell>
          <cell r="DR240">
            <v>2186.7642958259748</v>
          </cell>
          <cell r="DS240">
            <v>2186.7642958259748</v>
          </cell>
          <cell r="DT240">
            <v>2186.7642958259748</v>
          </cell>
          <cell r="DU240">
            <v>2890.9786377561395</v>
          </cell>
          <cell r="DV240">
            <v>2895.6041413125786</v>
          </cell>
          <cell r="DW240">
            <v>2604.7980371536833</v>
          </cell>
          <cell r="DX240">
            <v>2604.7980371536978</v>
          </cell>
          <cell r="DY240">
            <v>2604.7980371537124</v>
          </cell>
          <cell r="DZ240">
            <v>2604.7980371536978</v>
          </cell>
          <cell r="EA240">
            <v>2604.7980371536833</v>
          </cell>
          <cell r="EB240">
            <v>2156.6947900758387</v>
          </cell>
          <cell r="EC240">
            <v>2156.6947900758241</v>
          </cell>
          <cell r="ED240">
            <v>2156.6947900758241</v>
          </cell>
          <cell r="EE240">
            <v>2156.6947900758241</v>
          </cell>
          <cell r="EF240">
            <v>2156.6947900758241</v>
          </cell>
          <cell r="EG240">
            <v>9932.8675442844105</v>
          </cell>
          <cell r="EH240">
            <v>9932.8675442843814</v>
          </cell>
          <cell r="EI240">
            <v>9877.2275905792412</v>
          </cell>
          <cell r="EJ240">
            <v>9877.2275905792558</v>
          </cell>
          <cell r="EK240">
            <v>9877.2275905792558</v>
          </cell>
          <cell r="EL240">
            <v>9877.2275905792412</v>
          </cell>
          <cell r="EM240">
            <v>9877.2275905792267</v>
          </cell>
          <cell r="EN240">
            <v>9415.4764171273491</v>
          </cell>
          <cell r="EO240">
            <v>9415.4764171273491</v>
          </cell>
          <cell r="EP240">
            <v>9415.4764171273346</v>
          </cell>
          <cell r="EQ240">
            <v>9415.4764171273346</v>
          </cell>
          <cell r="ER240">
            <v>9415.4764171273346</v>
          </cell>
          <cell r="ES240">
            <v>2479.2516050805352</v>
          </cell>
          <cell r="ET240">
            <v>2479.2516050804916</v>
          </cell>
          <cell r="EU240">
            <v>2421.9424527641968</v>
          </cell>
          <cell r="EV240">
            <v>2421.9424527642259</v>
          </cell>
          <cell r="EW240">
            <v>2421.9424527642113</v>
          </cell>
          <cell r="EX240">
            <v>2421.9424527642113</v>
          </cell>
          <cell r="EY240">
            <v>2421.9424527641968</v>
          </cell>
          <cell r="EZ240">
            <v>1946.129818567817</v>
          </cell>
          <cell r="FA240">
            <v>1946.129818567817</v>
          </cell>
          <cell r="FB240">
            <v>1946.129818567817</v>
          </cell>
          <cell r="FC240">
            <v>1946.129818567817</v>
          </cell>
          <cell r="FD240">
            <v>1946.1298185678024</v>
          </cell>
          <cell r="FE240">
            <v>1255.8062183140064</v>
          </cell>
          <cell r="FF240">
            <v>1255.8062183139627</v>
          </cell>
          <cell r="FG240">
            <v>1196.7777914281614</v>
          </cell>
          <cell r="FH240">
            <v>1196.7777914282051</v>
          </cell>
          <cell r="FI240">
            <v>1196.7777914281905</v>
          </cell>
          <cell r="FJ240">
            <v>1196.777791428176</v>
          </cell>
          <cell r="FK240">
            <v>1196.777791428176</v>
          </cell>
          <cell r="FL240">
            <v>706.47767415415728</v>
          </cell>
          <cell r="FM240">
            <v>706.47767415415728</v>
          </cell>
          <cell r="FN240">
            <v>706.47767415415001</v>
          </cell>
          <cell r="FO240">
            <v>706.47767415414273</v>
          </cell>
          <cell r="FP240">
            <v>706.47767415414273</v>
          </cell>
          <cell r="FQ240">
            <v>1274.7649352728768</v>
          </cell>
          <cell r="FR240">
            <v>1274.7649352728404</v>
          </cell>
          <cell r="FS240">
            <v>1213.965655580454</v>
          </cell>
          <cell r="FT240">
            <v>-11972.466466658989</v>
          </cell>
          <cell r="FU240">
            <v>-11972.466466658989</v>
          </cell>
          <cell r="FV240">
            <v>-11972.466466659003</v>
          </cell>
          <cell r="FW240">
            <v>-11972.466466659003</v>
          </cell>
        </row>
        <row r="241">
          <cell r="B241" t="str">
            <v>Co 317</v>
          </cell>
          <cell r="C241">
            <v>717065.8917959854</v>
          </cell>
          <cell r="BH241">
            <v>0</v>
          </cell>
          <cell r="BI241">
            <v>0</v>
          </cell>
          <cell r="BJ241">
            <v>0</v>
          </cell>
          <cell r="BK241">
            <v>0</v>
          </cell>
          <cell r="BL241">
            <v>0</v>
          </cell>
          <cell r="BM241">
            <v>0</v>
          </cell>
          <cell r="BN241">
            <v>0</v>
          </cell>
          <cell r="BO241">
            <v>-934.23448138650565</v>
          </cell>
          <cell r="BP241">
            <v>-876.36140137483017</v>
          </cell>
          <cell r="BQ241">
            <v>0</v>
          </cell>
          <cell r="BR241">
            <v>0</v>
          </cell>
          <cell r="BS241">
            <v>0</v>
          </cell>
          <cell r="BT241">
            <v>0</v>
          </cell>
          <cell r="BU241">
            <v>0</v>
          </cell>
          <cell r="BV241">
            <v>-9125.4259128162812</v>
          </cell>
          <cell r="BW241">
            <v>-9125.4259128162957</v>
          </cell>
          <cell r="BX241">
            <v>-9125.4259128162812</v>
          </cell>
          <cell r="BY241">
            <v>-9125.4259128163103</v>
          </cell>
          <cell r="BZ241">
            <v>-9125.4259128162957</v>
          </cell>
          <cell r="CA241">
            <v>-9125.4259128163103</v>
          </cell>
          <cell r="CB241">
            <v>-9125.4259128162957</v>
          </cell>
          <cell r="CC241">
            <v>-9125.4259128162957</v>
          </cell>
          <cell r="CD241">
            <v>-9125.4259128163103</v>
          </cell>
          <cell r="CE241">
            <v>-9125.4259128163103</v>
          </cell>
          <cell r="CF241">
            <v>-9125.4259128162957</v>
          </cell>
          <cell r="CG241">
            <v>-9125.4259128162957</v>
          </cell>
          <cell r="CH241">
            <v>-9125.4259128162812</v>
          </cell>
          <cell r="CI241">
            <v>-9125.4259128162957</v>
          </cell>
          <cell r="CJ241">
            <v>-9125.4259128162812</v>
          </cell>
          <cell r="CK241">
            <v>-9125.4259128163103</v>
          </cell>
          <cell r="CL241">
            <v>-9125.4259128162957</v>
          </cell>
          <cell r="CM241">
            <v>-9125.4259128163103</v>
          </cell>
          <cell r="CN241">
            <v>-9125.4259128162957</v>
          </cell>
          <cell r="CO241">
            <v>-9125.4259128162957</v>
          </cell>
          <cell r="CP241">
            <v>-9125.4259128163103</v>
          </cell>
          <cell r="CQ241">
            <v>-9125.4259128163103</v>
          </cell>
          <cell r="CR241">
            <v>-9307.9344310726156</v>
          </cell>
          <cell r="CS241">
            <v>-9307.9344310726156</v>
          </cell>
          <cell r="CT241">
            <v>-9307.9344310726156</v>
          </cell>
          <cell r="CU241">
            <v>-9307.9344310726156</v>
          </cell>
          <cell r="CV241">
            <v>-9307.9344310725864</v>
          </cell>
          <cell r="CW241">
            <v>-9307.9344310726447</v>
          </cell>
          <cell r="CX241">
            <v>-9307.9344310726301</v>
          </cell>
          <cell r="CY241">
            <v>-9307.9344310726156</v>
          </cell>
          <cell r="CZ241">
            <v>11072.572649057256</v>
          </cell>
          <cell r="DA241">
            <v>11072.572649057271</v>
          </cell>
          <cell r="DB241">
            <v>11072.572649057271</v>
          </cell>
          <cell r="DC241">
            <v>11072.572649057242</v>
          </cell>
          <cell r="DD241">
            <v>10886.413960435806</v>
          </cell>
          <cell r="DE241">
            <v>10886.413960435806</v>
          </cell>
          <cell r="DF241">
            <v>10886.413960435806</v>
          </cell>
          <cell r="DG241">
            <v>10886.413960435806</v>
          </cell>
          <cell r="DH241">
            <v>10886.413960435835</v>
          </cell>
          <cell r="DI241">
            <v>10886.413960435792</v>
          </cell>
          <cell r="DJ241">
            <v>10886.413960435821</v>
          </cell>
          <cell r="DK241">
            <v>10886.413960435821</v>
          </cell>
          <cell r="DL241">
            <v>11279.440768705055</v>
          </cell>
          <cell r="DM241">
            <v>11279.440768705084</v>
          </cell>
          <cell r="DN241">
            <v>11279.440768705084</v>
          </cell>
          <cell r="DO241">
            <v>11279.440768705026</v>
          </cell>
          <cell r="DP241">
            <v>11089.558906311184</v>
          </cell>
          <cell r="DQ241">
            <v>11089.558906311213</v>
          </cell>
          <cell r="DR241">
            <v>11089.558906311213</v>
          </cell>
          <cell r="DS241">
            <v>11089.558906311184</v>
          </cell>
          <cell r="DT241">
            <v>11089.558906311242</v>
          </cell>
          <cell r="DU241">
            <v>11089.558906311184</v>
          </cell>
          <cell r="DV241">
            <v>11089.558906311184</v>
          </cell>
          <cell r="DW241">
            <v>11089.558906311198</v>
          </cell>
          <cell r="DX241">
            <v>18778.844397329303</v>
          </cell>
          <cell r="DY241">
            <v>18778.844397329362</v>
          </cell>
          <cell r="DZ241">
            <v>18778.844397329362</v>
          </cell>
          <cell r="EA241">
            <v>18778.844397329274</v>
          </cell>
          <cell r="EB241">
            <v>18578.690583837422</v>
          </cell>
          <cell r="EC241">
            <v>18578.690583837422</v>
          </cell>
          <cell r="ED241">
            <v>12754.662584437436</v>
          </cell>
          <cell r="EE241">
            <v>12754.662584437392</v>
          </cell>
          <cell r="EF241">
            <v>12754.662584437465</v>
          </cell>
          <cell r="EG241">
            <v>12754.662584437407</v>
          </cell>
          <cell r="EH241">
            <v>12754.662584437407</v>
          </cell>
          <cell r="EI241">
            <v>12754.662584437407</v>
          </cell>
          <cell r="EJ241">
            <v>13378.504850075071</v>
          </cell>
          <cell r="EK241">
            <v>13378.504850075129</v>
          </cell>
          <cell r="EL241">
            <v>13378.5048500751</v>
          </cell>
          <cell r="EM241">
            <v>13378.504850075013</v>
          </cell>
          <cell r="EN241">
            <v>13174.283217174845</v>
          </cell>
          <cell r="EO241">
            <v>13174.283217174845</v>
          </cell>
          <cell r="EP241">
            <v>13008.867711126193</v>
          </cell>
          <cell r="EQ241">
            <v>13008.86771112615</v>
          </cell>
          <cell r="ER241">
            <v>13008.867711126222</v>
          </cell>
          <cell r="ES241">
            <v>13008.86771112615</v>
          </cell>
          <cell r="ET241">
            <v>13008.867711126164</v>
          </cell>
          <cell r="EU241">
            <v>13008.867711126164</v>
          </cell>
          <cell r="EV241">
            <v>13646.881018819724</v>
          </cell>
          <cell r="EW241">
            <v>13646.881018819753</v>
          </cell>
          <cell r="EX241">
            <v>13646.881018819753</v>
          </cell>
          <cell r="EY241">
            <v>13646.881018819637</v>
          </cell>
          <cell r="EZ241">
            <v>13438.508267828831</v>
          </cell>
          <cell r="FA241">
            <v>13438.508267828831</v>
          </cell>
          <cell r="FB241">
            <v>13268.130296598712</v>
          </cell>
          <cell r="FC241">
            <v>13268.130296598683</v>
          </cell>
          <cell r="FD241">
            <v>13268.130296598712</v>
          </cell>
          <cell r="FE241">
            <v>13268.130296598654</v>
          </cell>
          <cell r="FF241">
            <v>13268.130296598698</v>
          </cell>
          <cell r="FG241">
            <v>13268.130296598654</v>
          </cell>
          <cell r="FH241">
            <v>13920.648893091566</v>
          </cell>
          <cell r="FI241">
            <v>13920.648893091595</v>
          </cell>
          <cell r="FJ241">
            <v>13920.648893091595</v>
          </cell>
          <cell r="FK241">
            <v>13920.648893091478</v>
          </cell>
          <cell r="FL241">
            <v>13708.040001085217</v>
          </cell>
          <cell r="FM241">
            <v>13708.040001085217</v>
          </cell>
          <cell r="FN241">
            <v>13532.550690718199</v>
          </cell>
          <cell r="FO241">
            <v>13532.550690718141</v>
          </cell>
          <cell r="FP241">
            <v>13532.550690718199</v>
          </cell>
          <cell r="FQ241">
            <v>13532.550690718141</v>
          </cell>
          <cell r="FR241">
            <v>13532.55069071817</v>
          </cell>
          <cell r="FS241">
            <v>13532.550690718141</v>
          </cell>
          <cell r="FT241">
            <v>14199.917032465688</v>
          </cell>
          <cell r="FU241">
            <v>14199.917032465717</v>
          </cell>
          <cell r="FV241">
            <v>14199.917032465717</v>
          </cell>
          <cell r="FW241">
            <v>14199.917032465601</v>
          </cell>
        </row>
        <row r="242">
          <cell r="B242" t="str">
            <v>Co 385</v>
          </cell>
          <cell r="C242">
            <v>-5502.2913419801625</v>
          </cell>
          <cell r="BH242">
            <v>0</v>
          </cell>
          <cell r="BI242">
            <v>0</v>
          </cell>
          <cell r="BJ242">
            <v>0</v>
          </cell>
          <cell r="BK242">
            <v>0</v>
          </cell>
          <cell r="BL242">
            <v>0</v>
          </cell>
          <cell r="BM242">
            <v>0</v>
          </cell>
          <cell r="BN242">
            <v>0</v>
          </cell>
          <cell r="BO242">
            <v>-2838.9681448403862</v>
          </cell>
          <cell r="BP242">
            <v>-2663.3231971397763</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0</v>
          </cell>
          <cell r="FH242">
            <v>0</v>
          </cell>
          <cell r="FI242">
            <v>0</v>
          </cell>
          <cell r="FJ242">
            <v>0</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row>
        <row r="243">
          <cell r="B243" t="str">
            <v>Co 181</v>
          </cell>
          <cell r="C243">
            <v>640.33007115049986</v>
          </cell>
          <cell r="BH243">
            <v>0</v>
          </cell>
          <cell r="BI243">
            <v>0</v>
          </cell>
          <cell r="BJ243">
            <v>0</v>
          </cell>
          <cell r="BK243">
            <v>0</v>
          </cell>
          <cell r="BL243">
            <v>0</v>
          </cell>
          <cell r="BM243">
            <v>0</v>
          </cell>
          <cell r="BN243">
            <v>0</v>
          </cell>
          <cell r="BO243">
            <v>-106.00450968255427</v>
          </cell>
          <cell r="BP243">
            <v>-99.319216380088619</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-485.50130018435084</v>
          </cell>
          <cell r="CP243">
            <v>-485.50130018435084</v>
          </cell>
          <cell r="CQ243">
            <v>-485.50130018435084</v>
          </cell>
          <cell r="CR243">
            <v>-485.21132618803676</v>
          </cell>
          <cell r="CS243">
            <v>-485.21132618803676</v>
          </cell>
          <cell r="CT243">
            <v>-485.21132618803676</v>
          </cell>
          <cell r="CU243">
            <v>-485.2113261880404</v>
          </cell>
          <cell r="CV243">
            <v>-485.21132618803676</v>
          </cell>
          <cell r="CW243">
            <v>-485.21132618803676</v>
          </cell>
          <cell r="CX243">
            <v>-485.21132618803676</v>
          </cell>
          <cell r="CY243">
            <v>-485.21132618803676</v>
          </cell>
          <cell r="CZ243">
            <v>-485.21132618803676</v>
          </cell>
          <cell r="DA243">
            <v>-500.21132618803676</v>
          </cell>
          <cell r="DB243">
            <v>-500.21132618803676</v>
          </cell>
          <cell r="DC243">
            <v>-500.21132618803676</v>
          </cell>
          <cell r="DD243">
            <v>-499.91555271179823</v>
          </cell>
          <cell r="DE243">
            <v>-499.91555271179823</v>
          </cell>
          <cell r="DF243">
            <v>-499.91555271179459</v>
          </cell>
          <cell r="DG243">
            <v>-499.91555271180187</v>
          </cell>
          <cell r="DH243">
            <v>-499.91555271179823</v>
          </cell>
          <cell r="DI243">
            <v>-499.91555271179823</v>
          </cell>
          <cell r="DJ243">
            <v>-499.91555271179823</v>
          </cell>
          <cell r="DK243">
            <v>-499.91555271179459</v>
          </cell>
          <cell r="DL243">
            <v>-499.91555271179823</v>
          </cell>
          <cell r="DM243">
            <v>1984.6344472882029</v>
          </cell>
          <cell r="DN243">
            <v>1984.6344472882029</v>
          </cell>
          <cell r="DO243">
            <v>1984.6344472882029</v>
          </cell>
          <cell r="DP243">
            <v>1984.9361362339678</v>
          </cell>
          <cell r="DQ243">
            <v>1984.936136233966</v>
          </cell>
          <cell r="DR243">
            <v>1984.936136233966</v>
          </cell>
          <cell r="DS243">
            <v>-15.063863766037684</v>
          </cell>
          <cell r="DT243">
            <v>-15.063863766032227</v>
          </cell>
          <cell r="DU243">
            <v>-15.063863766034046</v>
          </cell>
          <cell r="DV243">
            <v>-15.063863766034046</v>
          </cell>
          <cell r="DW243">
            <v>-15.063863766030408</v>
          </cell>
          <cell r="DX243">
            <v>-15.063863766034046</v>
          </cell>
          <cell r="DY243">
            <v>44.022636233967205</v>
          </cell>
          <cell r="DZ243">
            <v>44.022636233963567</v>
          </cell>
          <cell r="EA243">
            <v>44.022636233967205</v>
          </cell>
          <cell r="EB243">
            <v>44.330358958646684</v>
          </cell>
          <cell r="EC243">
            <v>44.330358958650322</v>
          </cell>
          <cell r="ED243">
            <v>44.330358958646684</v>
          </cell>
          <cell r="EE243">
            <v>-15.669641041356954</v>
          </cell>
          <cell r="EF243">
            <v>-15.669641041353316</v>
          </cell>
          <cell r="EG243">
            <v>-15.669641041353316</v>
          </cell>
          <cell r="EH243">
            <v>-15.669641041353316</v>
          </cell>
          <cell r="EI243">
            <v>-15.669641041349678</v>
          </cell>
          <cell r="EJ243">
            <v>-15.669641041356954</v>
          </cell>
          <cell r="EK243">
            <v>45.189453958648301</v>
          </cell>
          <cell r="EL243">
            <v>45.189453958646482</v>
          </cell>
          <cell r="EM243">
            <v>45.189453958648301</v>
          </cell>
          <cell r="EN243">
            <v>45.50333113781744</v>
          </cell>
          <cell r="EO243">
            <v>45.50333113781744</v>
          </cell>
          <cell r="EP243">
            <v>45.50333113781744</v>
          </cell>
          <cell r="EQ243">
            <v>-16.296668862183651</v>
          </cell>
          <cell r="ER243">
            <v>-16.296668862178194</v>
          </cell>
          <cell r="ES243">
            <v>-16.296668862181832</v>
          </cell>
          <cell r="ET243">
            <v>-16.296668862180013</v>
          </cell>
          <cell r="EU243">
            <v>-16.296668862180013</v>
          </cell>
          <cell r="EV243">
            <v>-16.29666886218547</v>
          </cell>
          <cell r="EW243">
            <v>46.388198987822761</v>
          </cell>
          <cell r="EX243">
            <v>46.388198987819123</v>
          </cell>
          <cell r="EY243">
            <v>46.388198987822761</v>
          </cell>
          <cell r="EZ243">
            <v>46.708353710571828</v>
          </cell>
          <cell r="FA243">
            <v>46.708353710571828</v>
          </cell>
          <cell r="FB243">
            <v>46.708353710571828</v>
          </cell>
          <cell r="FC243">
            <v>-16.945646289423166</v>
          </cell>
          <cell r="FD243">
            <v>-16.945646289423166</v>
          </cell>
          <cell r="FE243">
            <v>-16.945646289426804</v>
          </cell>
          <cell r="FF243">
            <v>-16.945646289421347</v>
          </cell>
          <cell r="FG243">
            <v>-16.945646289424985</v>
          </cell>
          <cell r="FH243">
            <v>-16.945646289430442</v>
          </cell>
          <cell r="FI243">
            <v>47.619767596079328</v>
          </cell>
          <cell r="FJ243">
            <v>47.619767596072052</v>
          </cell>
          <cell r="FK243">
            <v>47.619767596079328</v>
          </cell>
          <cell r="FL243">
            <v>47.946325413282466</v>
          </cell>
          <cell r="FM243">
            <v>47.946325413286104</v>
          </cell>
          <cell r="FN243">
            <v>47.946325413282466</v>
          </cell>
          <cell r="FO243">
            <v>-17.617294586711068</v>
          </cell>
          <cell r="FP243">
            <v>-17.617294586714706</v>
          </cell>
          <cell r="FQ243">
            <v>-17.617294586712887</v>
          </cell>
          <cell r="FR243">
            <v>-17.617294586709249</v>
          </cell>
          <cell r="FS243">
            <v>-17.617294586711068</v>
          </cell>
          <cell r="FT243">
            <v>-17.617294586718344</v>
          </cell>
          <cell r="FU243">
            <v>48.885081715354318</v>
          </cell>
          <cell r="FV243">
            <v>48.885081715347042</v>
          </cell>
          <cell r="FW243">
            <v>48.885081715354318</v>
          </cell>
        </row>
        <row r="244">
          <cell r="B244" t="str">
            <v>Co 300</v>
          </cell>
          <cell r="C244">
            <v>287135.52184552804</v>
          </cell>
          <cell r="BH244">
            <v>0</v>
          </cell>
          <cell r="BI244">
            <v>0</v>
          </cell>
          <cell r="BJ244">
            <v>0</v>
          </cell>
          <cell r="BK244">
            <v>0</v>
          </cell>
          <cell r="BL244">
            <v>0</v>
          </cell>
          <cell r="BM244">
            <v>0</v>
          </cell>
          <cell r="BN244">
            <v>0</v>
          </cell>
          <cell r="BO244">
            <v>-273.10109205057961</v>
          </cell>
          <cell r="BP244">
            <v>-256.13903171707352</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-884.14999291886124</v>
          </cell>
          <cell r="CO244">
            <v>-884.14999291886488</v>
          </cell>
          <cell r="CP244">
            <v>-884.14999291886124</v>
          </cell>
          <cell r="CQ244">
            <v>-884.14999291886124</v>
          </cell>
          <cell r="CR244">
            <v>-885.16632611057139</v>
          </cell>
          <cell r="CS244">
            <v>-885.16632611057139</v>
          </cell>
          <cell r="CT244">
            <v>-885.16632611057139</v>
          </cell>
          <cell r="CU244">
            <v>-885.16632611057139</v>
          </cell>
          <cell r="CV244">
            <v>-885.16632611057139</v>
          </cell>
          <cell r="CW244">
            <v>-885.16632611057139</v>
          </cell>
          <cell r="CX244">
            <v>-885.16632611057139</v>
          </cell>
          <cell r="CY244">
            <v>-885.16632611056411</v>
          </cell>
          <cell r="CZ244">
            <v>-910.16632611057867</v>
          </cell>
          <cell r="DA244">
            <v>-910.16632611057139</v>
          </cell>
          <cell r="DB244">
            <v>-910.16632611056411</v>
          </cell>
          <cell r="DC244">
            <v>-910.16632611056775</v>
          </cell>
          <cell r="DD244">
            <v>-911.20298596611974</v>
          </cell>
          <cell r="DE244">
            <v>-911.20298596611974</v>
          </cell>
          <cell r="DF244">
            <v>-911.20298596611246</v>
          </cell>
          <cell r="DG244">
            <v>-911.20298596611246</v>
          </cell>
          <cell r="DH244">
            <v>-911.20298596611974</v>
          </cell>
          <cell r="DI244">
            <v>-911.20298596611974</v>
          </cell>
          <cell r="DJ244">
            <v>-911.20298596611246</v>
          </cell>
          <cell r="DK244">
            <v>-911.20298596611246</v>
          </cell>
          <cell r="DL244">
            <v>6965.1882689375816</v>
          </cell>
          <cell r="DM244">
            <v>6965.188268937578</v>
          </cell>
          <cell r="DN244">
            <v>6965.1882689375852</v>
          </cell>
          <cell r="DO244">
            <v>6965.1882689375852</v>
          </cell>
          <cell r="DP244">
            <v>6964.1308758849264</v>
          </cell>
          <cell r="DQ244">
            <v>6964.1308758849264</v>
          </cell>
          <cell r="DR244">
            <v>3118.9811308803328</v>
          </cell>
          <cell r="DS244">
            <v>3118.9811308803473</v>
          </cell>
          <cell r="DT244">
            <v>3118.9811308803401</v>
          </cell>
          <cell r="DU244">
            <v>3118.9811308803328</v>
          </cell>
          <cell r="DV244">
            <v>3118.9811308803328</v>
          </cell>
          <cell r="DW244">
            <v>3118.9811308803328</v>
          </cell>
          <cell r="DX244">
            <v>3250.501455978414</v>
          </cell>
          <cell r="DY244">
            <v>3250.5014559784104</v>
          </cell>
          <cell r="DZ244">
            <v>3250.5014559784249</v>
          </cell>
          <cell r="EA244">
            <v>3250.5014559784104</v>
          </cell>
          <cell r="EB244">
            <v>3249.4229150647116</v>
          </cell>
          <cell r="EC244">
            <v>3249.4229150647079</v>
          </cell>
          <cell r="ED244">
            <v>3176.2236238683108</v>
          </cell>
          <cell r="EE244">
            <v>3176.2236238683254</v>
          </cell>
          <cell r="EF244">
            <v>3176.2236238683145</v>
          </cell>
          <cell r="EG244">
            <v>3176.2236238683181</v>
          </cell>
          <cell r="EH244">
            <v>3176.2236238682963</v>
          </cell>
          <cell r="EI244">
            <v>3176.2236238683108</v>
          </cell>
          <cell r="EJ244">
            <v>7476.7757971350184</v>
          </cell>
          <cell r="EK244">
            <v>7476.775797135022</v>
          </cell>
          <cell r="EL244">
            <v>7476.775797135022</v>
          </cell>
          <cell r="EM244">
            <v>7476.775797135022</v>
          </cell>
          <cell r="EN244">
            <v>7475.6756854030391</v>
          </cell>
          <cell r="EO244">
            <v>7475.6756854030391</v>
          </cell>
          <cell r="EP244">
            <v>7401.1235194938272</v>
          </cell>
          <cell r="EQ244">
            <v>7401.1235194938417</v>
          </cell>
          <cell r="ER244">
            <v>7401.1235194938381</v>
          </cell>
          <cell r="ES244">
            <v>4808.1825545842657</v>
          </cell>
          <cell r="ET244">
            <v>4808.1825545842585</v>
          </cell>
          <cell r="EU244">
            <v>4808.182554584273</v>
          </cell>
          <cell r="EV244">
            <v>5069.4725895663141</v>
          </cell>
          <cell r="EW244">
            <v>5069.4725895663069</v>
          </cell>
          <cell r="EX244">
            <v>5069.4725895663141</v>
          </cell>
          <cell r="EY244">
            <v>5069.4725895663287</v>
          </cell>
          <cell r="EZ244">
            <v>5068.3504755996837</v>
          </cell>
          <cell r="FA244">
            <v>5068.3504755997019</v>
          </cell>
          <cell r="FB244">
            <v>4992.4217108167431</v>
          </cell>
          <cell r="FC244">
            <v>4992.4217108167541</v>
          </cell>
          <cell r="FD244">
            <v>4992.4217108167504</v>
          </cell>
          <cell r="FE244">
            <v>4940.5628915185298</v>
          </cell>
          <cell r="FF244">
            <v>4940.5628915185371</v>
          </cell>
          <cell r="FG244">
            <v>4940.5628915185516</v>
          </cell>
          <cell r="FH244">
            <v>5208.0473499977306</v>
          </cell>
          <cell r="FI244">
            <v>5208.0473499977234</v>
          </cell>
          <cell r="FJ244">
            <v>5208.0473499977234</v>
          </cell>
          <cell r="FK244">
            <v>5208.0473499977379</v>
          </cell>
          <cell r="FL244">
            <v>5206.9027937517749</v>
          </cell>
          <cell r="FM244">
            <v>5206.9027937517894</v>
          </cell>
          <cell r="FN244">
            <v>5129.5733314509562</v>
          </cell>
          <cell r="FO244">
            <v>5129.5733314509562</v>
          </cell>
          <cell r="FP244">
            <v>5129.5733314509635</v>
          </cell>
          <cell r="FQ244">
            <v>5076.6773357667989</v>
          </cell>
          <cell r="FR244">
            <v>5076.6773357667844</v>
          </cell>
          <cell r="FS244">
            <v>5076.6773357667844</v>
          </cell>
          <cell r="FT244">
            <v>1646.8054611932821</v>
          </cell>
          <cell r="FU244">
            <v>1646.8054611932603</v>
          </cell>
          <cell r="FV244">
            <v>1646.8054611932603</v>
          </cell>
          <cell r="FW244">
            <v>1646.8054611932894</v>
          </cell>
        </row>
        <row r="245">
          <cell r="B245" t="str">
            <v>Co 150</v>
          </cell>
          <cell r="C245">
            <v>-339344.61576180067</v>
          </cell>
          <cell r="BH245">
            <v>0</v>
          </cell>
          <cell r="BI245">
            <v>0</v>
          </cell>
          <cell r="BJ245">
            <v>0</v>
          </cell>
          <cell r="BK245">
            <v>0</v>
          </cell>
          <cell r="BL245">
            <v>0</v>
          </cell>
          <cell r="BM245">
            <v>0</v>
          </cell>
          <cell r="BN245">
            <v>0</v>
          </cell>
          <cell r="BO245">
            <v>-1730.6631001856877</v>
          </cell>
          <cell r="BP245">
            <v>-1623.6078214555746</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2708.0033716100152</v>
          </cell>
          <cell r="CO245">
            <v>7187.3565696099831</v>
          </cell>
          <cell r="CP245">
            <v>7187.3565696100122</v>
          </cell>
          <cell r="CQ245">
            <v>7187.3565696100122</v>
          </cell>
          <cell r="CR245">
            <v>29136.538390990376</v>
          </cell>
          <cell r="CS245">
            <v>29136.538390990463</v>
          </cell>
          <cell r="CT245">
            <v>-15589.525349419448</v>
          </cell>
          <cell r="CU245">
            <v>-15589.525349419389</v>
          </cell>
          <cell r="CV245">
            <v>-15589.525349419477</v>
          </cell>
          <cell r="CW245">
            <v>-15589.525349419418</v>
          </cell>
          <cell r="CX245">
            <v>-15589.525349419477</v>
          </cell>
          <cell r="CY245">
            <v>-15589.525349419477</v>
          </cell>
          <cell r="CZ245">
            <v>-21133.615209994517</v>
          </cell>
          <cell r="DA245">
            <v>-16519.881416054501</v>
          </cell>
          <cell r="DB245">
            <v>-16519.881416054501</v>
          </cell>
          <cell r="DC245">
            <v>-16519.881416054501</v>
          </cell>
          <cell r="DD245">
            <v>-15027.627914933022</v>
          </cell>
          <cell r="DE245">
            <v>-15027.627914932993</v>
          </cell>
          <cell r="DF245">
            <v>-15922.149189741176</v>
          </cell>
          <cell r="DG245">
            <v>-15922.149189741147</v>
          </cell>
          <cell r="DH245">
            <v>-15922.149189741176</v>
          </cell>
          <cell r="DI245">
            <v>-15922.149189741118</v>
          </cell>
          <cell r="DJ245">
            <v>-15922.149189741205</v>
          </cell>
          <cell r="DK245">
            <v>-15922.149189741147</v>
          </cell>
          <cell r="DL245">
            <v>-21632.561746133462</v>
          </cell>
          <cell r="DM245">
            <v>-16880.415938375227</v>
          </cell>
          <cell r="DN245">
            <v>-16880.415938375285</v>
          </cell>
          <cell r="DO245">
            <v>-16880.415938375285</v>
          </cell>
          <cell r="DP245">
            <v>1186.9504560535715</v>
          </cell>
          <cell r="DQ245">
            <v>1186.9504560536589</v>
          </cell>
          <cell r="DR245">
            <v>274.53875574926496</v>
          </cell>
          <cell r="DS245">
            <v>274.53875574941048</v>
          </cell>
          <cell r="DT245">
            <v>274.53875574929407</v>
          </cell>
          <cell r="DU245">
            <v>274.53875574935228</v>
          </cell>
          <cell r="DV245">
            <v>274.53875574926496</v>
          </cell>
          <cell r="DW245">
            <v>274.53875574932317</v>
          </cell>
          <cell r="DX245">
            <v>-8566.2945775840781</v>
          </cell>
          <cell r="DY245">
            <v>-8566.2945775840199</v>
          </cell>
          <cell r="DZ245">
            <v>-8566.2945775840781</v>
          </cell>
          <cell r="EA245">
            <v>-8566.2945775841072</v>
          </cell>
          <cell r="EB245">
            <v>-7144.7459514920192</v>
          </cell>
          <cell r="EC245">
            <v>-7144.745951491961</v>
          </cell>
          <cell r="ED245">
            <v>-8075.4058858024073</v>
          </cell>
          <cell r="EE245">
            <v>-8075.4058858023491</v>
          </cell>
          <cell r="EF245">
            <v>-8075.4058858024364</v>
          </cell>
          <cell r="EG245">
            <v>-8075.4058858023782</v>
          </cell>
          <cell r="EH245">
            <v>-8075.4058858024073</v>
          </cell>
          <cell r="EI245">
            <v>-8075.4058858023782</v>
          </cell>
          <cell r="EJ245">
            <v>-8848.130885802384</v>
          </cell>
          <cell r="EK245">
            <v>-8848.1308858022967</v>
          </cell>
          <cell r="EL245">
            <v>-8848.1308858023549</v>
          </cell>
          <cell r="EM245">
            <v>-8848.1308858024131</v>
          </cell>
          <cell r="EN245">
            <v>3022.9273169781663</v>
          </cell>
          <cell r="EO245">
            <v>3022.9273169782246</v>
          </cell>
          <cell r="EP245">
            <v>2073.6541839815036</v>
          </cell>
          <cell r="EQ245">
            <v>2073.6541839815327</v>
          </cell>
          <cell r="ER245">
            <v>2073.6541839815036</v>
          </cell>
          <cell r="ES245">
            <v>2073.6541839815909</v>
          </cell>
          <cell r="ET245">
            <v>2073.6541839815618</v>
          </cell>
          <cell r="EU245">
            <v>2073.6541839815909</v>
          </cell>
          <cell r="EV245">
            <v>1277.7474339816254</v>
          </cell>
          <cell r="EW245">
            <v>1277.7474339815963</v>
          </cell>
          <cell r="EX245">
            <v>1277.7474339815963</v>
          </cell>
          <cell r="EY245">
            <v>1277.7474339815381</v>
          </cell>
          <cell r="EZ245">
            <v>3078.2710964426806</v>
          </cell>
          <cell r="FA245">
            <v>3078.2710964428261</v>
          </cell>
          <cell r="FB245">
            <v>2110.0125007861643</v>
          </cell>
          <cell r="FC245">
            <v>2110.0125007862225</v>
          </cell>
          <cell r="FD245">
            <v>2110.0125007861061</v>
          </cell>
          <cell r="FE245">
            <v>2110.0125007862807</v>
          </cell>
          <cell r="FF245">
            <v>2110.0125007862225</v>
          </cell>
          <cell r="FG245">
            <v>2110.0125007861934</v>
          </cell>
          <cell r="FH245">
            <v>1290.228548286279</v>
          </cell>
          <cell r="FI245">
            <v>1290.228548286279</v>
          </cell>
          <cell r="FJ245">
            <v>1290.2285482862208</v>
          </cell>
          <cell r="FK245">
            <v>1290.2285482861625</v>
          </cell>
          <cell r="FL245">
            <v>3134.5683084902994</v>
          </cell>
          <cell r="FM245">
            <v>3134.5683084904158</v>
          </cell>
          <cell r="FN245">
            <v>2146.9445409206674</v>
          </cell>
          <cell r="FO245">
            <v>2146.9445409207256</v>
          </cell>
          <cell r="FP245">
            <v>2146.9445409206091</v>
          </cell>
          <cell r="FQ245">
            <v>2146.9445409207547</v>
          </cell>
          <cell r="FR245">
            <v>2146.9445409206965</v>
          </cell>
          <cell r="FS245">
            <v>2146.9445409206382</v>
          </cell>
          <cell r="FT245">
            <v>1302.5670698457689</v>
          </cell>
          <cell r="FU245">
            <v>1302.5670698457689</v>
          </cell>
          <cell r="FV245">
            <v>1302.5670698457106</v>
          </cell>
          <cell r="FW245">
            <v>1302.5670698456233</v>
          </cell>
        </row>
        <row r="246">
          <cell r="B246" t="str">
            <v>Co 241</v>
          </cell>
          <cell r="C246">
            <v>-275886.7923977559</v>
          </cell>
          <cell r="BH246">
            <v>0</v>
          </cell>
          <cell r="BI246">
            <v>0</v>
          </cell>
          <cell r="BJ246">
            <v>0</v>
          </cell>
          <cell r="BK246">
            <v>0</v>
          </cell>
          <cell r="BL246">
            <v>0</v>
          </cell>
          <cell r="BM246">
            <v>0</v>
          </cell>
          <cell r="BN246">
            <v>0</v>
          </cell>
          <cell r="BO246">
            <v>-586.3723140861257</v>
          </cell>
          <cell r="BP246">
            <v>-550.17618547390884</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-1250</v>
          </cell>
          <cell r="CI246">
            <v>-237.66751052935433</v>
          </cell>
          <cell r="CJ246">
            <v>-237.66751052935433</v>
          </cell>
          <cell r="CK246">
            <v>-237.66751052935433</v>
          </cell>
          <cell r="CL246">
            <v>-237.66751052935433</v>
          </cell>
          <cell r="CM246">
            <v>-237.66751052935433</v>
          </cell>
          <cell r="CN246">
            <v>-237.66751052935433</v>
          </cell>
          <cell r="CO246">
            <v>-237.66751052935433</v>
          </cell>
          <cell r="CP246">
            <v>-237.66751052935433</v>
          </cell>
          <cell r="CQ246">
            <v>-237.66751052935433</v>
          </cell>
          <cell r="CR246">
            <v>-207.29753584522405</v>
          </cell>
          <cell r="CS246">
            <v>-207.29753584522405</v>
          </cell>
          <cell r="CT246">
            <v>-244.79753584522405</v>
          </cell>
          <cell r="CU246">
            <v>-776.82547346256615</v>
          </cell>
          <cell r="CV246">
            <v>-776.82547346256615</v>
          </cell>
          <cell r="CW246">
            <v>-776.82547346255888</v>
          </cell>
          <cell r="CX246">
            <v>-776.82547346256615</v>
          </cell>
          <cell r="CY246">
            <v>-776.8254734625516</v>
          </cell>
          <cell r="CZ246">
            <v>-776.8254734625516</v>
          </cell>
          <cell r="DA246">
            <v>-776.8254734625516</v>
          </cell>
          <cell r="DB246">
            <v>-776.8254734625516</v>
          </cell>
          <cell r="DC246">
            <v>-776.8254734625516</v>
          </cell>
          <cell r="DD246">
            <v>-745.84809928475443</v>
          </cell>
          <cell r="DE246">
            <v>-7120.8480992847471</v>
          </cell>
          <cell r="DF246">
            <v>2358.0210678769072</v>
          </cell>
          <cell r="DG246">
            <v>3989.6879788702208</v>
          </cell>
          <cell r="DH246">
            <v>3989.6879788702208</v>
          </cell>
          <cell r="DI246">
            <v>3989.6879788702136</v>
          </cell>
          <cell r="DJ246">
            <v>3989.6879788702063</v>
          </cell>
          <cell r="DK246">
            <v>9089.6879788702499</v>
          </cell>
          <cell r="DL246">
            <v>-7863.5206923766382</v>
          </cell>
          <cell r="DM246">
            <v>-7863.5206923766382</v>
          </cell>
          <cell r="DN246">
            <v>-7863.5206923766382</v>
          </cell>
          <cell r="DO246">
            <v>-7863.5206923766382</v>
          </cell>
          <cell r="DP246">
            <v>-7831.9237707152788</v>
          </cell>
          <cell r="DQ246">
            <v>-7959.4237707152643</v>
          </cell>
          <cell r="DR246">
            <v>-7808.8576373720425</v>
          </cell>
          <cell r="DS246">
            <v>-8354.5889878293965</v>
          </cell>
          <cell r="DT246">
            <v>-8354.5889878293819</v>
          </cell>
          <cell r="DU246">
            <v>-8354.5889878293965</v>
          </cell>
          <cell r="DV246">
            <v>-8354.5889878294111</v>
          </cell>
          <cell r="DW246">
            <v>-8252.5889878293674</v>
          </cell>
          <cell r="DX246">
            <v>-8591.6531612543331</v>
          </cell>
          <cell r="DY246">
            <v>-8591.6531612543331</v>
          </cell>
          <cell r="DZ246">
            <v>-8591.6531612543331</v>
          </cell>
          <cell r="EA246">
            <v>-8591.6531612543185</v>
          </cell>
          <cell r="EB246">
            <v>-8559.4243011597428</v>
          </cell>
          <cell r="EC246">
            <v>-15064.474301159731</v>
          </cell>
          <cell r="ED246">
            <v>-3913.6199154930509</v>
          </cell>
          <cell r="EE246">
            <v>-2721.962632136594</v>
          </cell>
          <cell r="EF246">
            <v>-2721.962632136594</v>
          </cell>
          <cell r="EG246">
            <v>-2721.9626321366086</v>
          </cell>
          <cell r="EH246">
            <v>-2721.9626321366304</v>
          </cell>
          <cell r="EI246">
            <v>-2617.9226321365859</v>
          </cell>
          <cell r="EJ246">
            <v>-2963.7680890300253</v>
          </cell>
          <cell r="EK246">
            <v>-2963.7680890300253</v>
          </cell>
          <cell r="EL246">
            <v>-2963.7680890300253</v>
          </cell>
          <cell r="EM246">
            <v>-2963.7680890300398</v>
          </cell>
          <cell r="EN246">
            <v>-2930.8946517335717</v>
          </cell>
          <cell r="EO246">
            <v>1908.9543482664594</v>
          </cell>
          <cell r="EP246">
            <v>-2715.258718135141</v>
          </cell>
          <cell r="EQ246">
            <v>-3285.7867377571965</v>
          </cell>
          <cell r="ER246">
            <v>-3285.786737757182</v>
          </cell>
          <cell r="ES246">
            <v>-3285.786737757182</v>
          </cell>
          <cell r="ET246">
            <v>-3285.7867377572038</v>
          </cell>
          <cell r="EU246">
            <v>-3179.6659377571632</v>
          </cell>
          <cell r="EV246">
            <v>-3532.4283037884888</v>
          </cell>
          <cell r="EW246">
            <v>-3532.4283037884743</v>
          </cell>
          <cell r="EX246">
            <v>-3532.4283037884743</v>
          </cell>
          <cell r="EY246">
            <v>-3532.4283037884743</v>
          </cell>
          <cell r="EZ246">
            <v>-3498.8973977460846</v>
          </cell>
          <cell r="FA246">
            <v>-10037.251417746069</v>
          </cell>
          <cell r="FB246">
            <v>-3403.508760901168</v>
          </cell>
          <cell r="FC246">
            <v>-2117.1834807924315</v>
          </cell>
          <cell r="FD246">
            <v>-2117.1834807924024</v>
          </cell>
          <cell r="FE246">
            <v>-2117.183480792417</v>
          </cell>
          <cell r="FF246">
            <v>-2117.1834807924533</v>
          </cell>
          <cell r="FG246">
            <v>-2008.9402647924144</v>
          </cell>
          <cell r="FH246">
            <v>-2368.757878144359</v>
          </cell>
          <cell r="FI246">
            <v>-2368.7578781443444</v>
          </cell>
          <cell r="FJ246">
            <v>-2368.7578781443444</v>
          </cell>
          <cell r="FK246">
            <v>-2368.7578781443735</v>
          </cell>
          <cell r="FL246">
            <v>-2334.5563539811264</v>
          </cell>
          <cell r="FM246">
            <v>-2628.6774543811043</v>
          </cell>
          <cell r="FN246">
            <v>-2265.0567225554114</v>
          </cell>
          <cell r="FO246">
            <v>-2225.9528041148878</v>
          </cell>
          <cell r="FP246">
            <v>-2225.9528041148878</v>
          </cell>
          <cell r="FQ246">
            <v>-2225.9528041148878</v>
          </cell>
          <cell r="FR246">
            <v>-2225.9528041149169</v>
          </cell>
          <cell r="FS246">
            <v>-2115.5447237948538</v>
          </cell>
          <cell r="FT246">
            <v>-2482.5586894138542</v>
          </cell>
          <cell r="FU246">
            <v>-2482.5586894138542</v>
          </cell>
          <cell r="FV246">
            <v>-2482.5586894138687</v>
          </cell>
          <cell r="FW246">
            <v>-2482.5586894138542</v>
          </cell>
        </row>
        <row r="247">
          <cell r="B247" t="str">
            <v>Co 242</v>
          </cell>
          <cell r="C247">
            <v>-35734.468287571042</v>
          </cell>
          <cell r="BH247">
            <v>0</v>
          </cell>
          <cell r="BI247">
            <v>0</v>
          </cell>
          <cell r="BJ247">
            <v>0</v>
          </cell>
          <cell r="BK247">
            <v>0</v>
          </cell>
          <cell r="BL247">
            <v>0</v>
          </cell>
          <cell r="BM247">
            <v>0</v>
          </cell>
          <cell r="BN247">
            <v>0</v>
          </cell>
          <cell r="BO247">
            <v>-66.671257405606411</v>
          </cell>
          <cell r="BP247">
            <v>-62.727926134793051</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-2314.7780332296315</v>
          </cell>
          <cell r="CI247">
            <v>-2254.6105114087914</v>
          </cell>
          <cell r="CJ247">
            <v>-2254.6105114087914</v>
          </cell>
          <cell r="CK247">
            <v>-2254.6105114087914</v>
          </cell>
          <cell r="CL247">
            <v>-2254.6105114087914</v>
          </cell>
          <cell r="CM247">
            <v>-2254.6105114087914</v>
          </cell>
          <cell r="CN247">
            <v>-2254.6105114087914</v>
          </cell>
          <cell r="CO247">
            <v>-2254.6105114087914</v>
          </cell>
          <cell r="CP247">
            <v>-2254.6105114087914</v>
          </cell>
          <cell r="CQ247">
            <v>-2254.6105114087914</v>
          </cell>
          <cell r="CR247">
            <v>-2274.1010464187566</v>
          </cell>
          <cell r="CS247">
            <v>-2274.1010464187584</v>
          </cell>
          <cell r="CT247">
            <v>-2311.6010464187566</v>
          </cell>
          <cell r="CU247">
            <v>-2312.2027216369679</v>
          </cell>
          <cell r="CV247">
            <v>-2312.2027216369688</v>
          </cell>
          <cell r="CW247">
            <v>-2312.2027216369679</v>
          </cell>
          <cell r="CX247">
            <v>-2312.2027216369679</v>
          </cell>
          <cell r="CY247">
            <v>-2312.2027216369697</v>
          </cell>
          <cell r="CZ247">
            <v>-2312.2027216369679</v>
          </cell>
          <cell r="DA247">
            <v>-2312.2027216369679</v>
          </cell>
          <cell r="DB247">
            <v>-2312.2027216369697</v>
          </cell>
          <cell r="DC247">
            <v>-2312.2027216369697</v>
          </cell>
          <cell r="DD247">
            <v>-332.62113367240818</v>
          </cell>
          <cell r="DE247">
            <v>-526.11744983447898</v>
          </cell>
          <cell r="DF247">
            <v>5878.7538663275882</v>
          </cell>
          <cell r="DG247">
            <v>4430.9630040123866</v>
          </cell>
          <cell r="DH247">
            <v>4824.999500546317</v>
          </cell>
          <cell r="DI247">
            <v>5083.3979509931924</v>
          </cell>
          <cell r="DJ247">
            <v>2948.2023047832117</v>
          </cell>
          <cell r="DK247">
            <v>4005.9512074877384</v>
          </cell>
          <cell r="DL247">
            <v>889.76638555099453</v>
          </cell>
          <cell r="DM247">
            <v>954.2651576050157</v>
          </cell>
          <cell r="DN247">
            <v>889.76638555099271</v>
          </cell>
          <cell r="DO247">
            <v>954.2651576050157</v>
          </cell>
          <cell r="DP247">
            <v>897.85144365414635</v>
          </cell>
          <cell r="DQ247">
            <v>1577.0162113663664</v>
          </cell>
          <cell r="DR247">
            <v>548.98109587454019</v>
          </cell>
          <cell r="DS247">
            <v>522.15028360013821</v>
          </cell>
          <cell r="DT247">
            <v>587.93903109524945</v>
          </cell>
          <cell r="DU247">
            <v>522.15028360014367</v>
          </cell>
          <cell r="DV247">
            <v>587.93903109524763</v>
          </cell>
          <cell r="DW247">
            <v>587.93903109524945</v>
          </cell>
          <cell r="DX247">
            <v>522.15028360015003</v>
          </cell>
          <cell r="DY247">
            <v>587.93903109524854</v>
          </cell>
          <cell r="DZ247">
            <v>522.1502836001473</v>
          </cell>
          <cell r="EA247">
            <v>587.93903109524581</v>
          </cell>
          <cell r="EB247">
            <v>529.63579286535969</v>
          </cell>
          <cell r="EC247">
            <v>1670.201629791196</v>
          </cell>
          <cell r="ED247">
            <v>609.35179840976889</v>
          </cell>
          <cell r="EE247">
            <v>470.09328927214301</v>
          </cell>
          <cell r="EF247">
            <v>-11225.637811368144</v>
          </cell>
          <cell r="EG247">
            <v>-11292.742333813148</v>
          </cell>
          <cell r="EH247">
            <v>-11225.637811368146</v>
          </cell>
          <cell r="EI247">
            <v>-11225.637811368151</v>
          </cell>
          <cell r="EJ247">
            <v>-11292.742333813145</v>
          </cell>
          <cell r="EK247">
            <v>-11225.637811368139</v>
          </cell>
          <cell r="EL247">
            <v>-11292.742333813147</v>
          </cell>
          <cell r="EM247">
            <v>-11225.637811368148</v>
          </cell>
          <cell r="EN247">
            <v>-11285.891201862629</v>
          </cell>
          <cell r="EO247">
            <v>2395.7109021102478</v>
          </cell>
          <cell r="EP247">
            <v>1301.0224401140149</v>
          </cell>
          <cell r="EQ247">
            <v>1328.707979882056</v>
          </cell>
          <cell r="ER247">
            <v>1217.4534358698183</v>
          </cell>
          <cell r="ES247">
            <v>1149.0068229759163</v>
          </cell>
          <cell r="ET247">
            <v>1217.4534358698147</v>
          </cell>
          <cell r="EU247">
            <v>1217.4534358698147</v>
          </cell>
          <cell r="EV247">
            <v>1149.0068229759199</v>
          </cell>
          <cell r="EW247">
            <v>1217.4534358698256</v>
          </cell>
          <cell r="EX247">
            <v>1149.006822975909</v>
          </cell>
          <cell r="EY247">
            <v>1217.4534358698111</v>
          </cell>
          <cell r="EZ247">
            <v>1174.7027781516736</v>
          </cell>
          <cell r="FA247">
            <v>2634.7276518273429</v>
          </cell>
          <cell r="FB247">
            <v>1507.0337257177453</v>
          </cell>
          <cell r="FC247">
            <v>1363.4173263687117</v>
          </cell>
          <cell r="FD247">
            <v>1252.2338875206769</v>
          </cell>
          <cell r="FE247">
            <v>1181.7888129911116</v>
          </cell>
          <cell r="FF247">
            <v>1252.2338875206769</v>
          </cell>
          <cell r="FG247">
            <v>-2093.6921507714833</v>
          </cell>
          <cell r="FH247">
            <v>-2164.1372253010413</v>
          </cell>
          <cell r="FI247">
            <v>-2093.6921507714796</v>
          </cell>
          <cell r="FJ247">
            <v>-2164.1372253010486</v>
          </cell>
          <cell r="FK247">
            <v>-2093.6921507714869</v>
          </cell>
          <cell r="FL247">
            <v>-801.47627064433618</v>
          </cell>
          <cell r="FM247">
            <v>6187.923034266485</v>
          </cell>
          <cell r="FN247">
            <v>5787.1262437201913</v>
          </cell>
          <cell r="FO247">
            <v>5596.1078388161186</v>
          </cell>
          <cell r="FP247">
            <v>5528.1647785074492</v>
          </cell>
          <cell r="FQ247">
            <v>5412.5634218376326</v>
          </cell>
          <cell r="FR247">
            <v>5528.1647785074529</v>
          </cell>
          <cell r="FS247">
            <v>5461.2462577416154</v>
          </cell>
          <cell r="FT247">
            <v>5345.6449010717915</v>
          </cell>
          <cell r="FU247">
            <v>5461.2462577416172</v>
          </cell>
          <cell r="FV247">
            <v>5345.644901071777</v>
          </cell>
          <cell r="FW247">
            <v>5461.246257741619</v>
          </cell>
        </row>
        <row r="248">
          <cell r="B248" t="str">
            <v>Co 246</v>
          </cell>
          <cell r="C248">
            <v>30600.705506567829</v>
          </cell>
          <cell r="BH248">
            <v>0</v>
          </cell>
          <cell r="BI248">
            <v>0</v>
          </cell>
          <cell r="BJ248">
            <v>0</v>
          </cell>
          <cell r="BK248">
            <v>0</v>
          </cell>
          <cell r="BL248">
            <v>0</v>
          </cell>
          <cell r="BM248">
            <v>0</v>
          </cell>
          <cell r="BN248">
            <v>0</v>
          </cell>
          <cell r="BO248">
            <v>-463.63025024317176</v>
          </cell>
          <cell r="BP248">
            <v>-434.91362120123813</v>
          </cell>
          <cell r="BQ248">
            <v>0</v>
          </cell>
          <cell r="BR248">
            <v>0</v>
          </cell>
          <cell r="BS248">
            <v>0</v>
          </cell>
          <cell r="BT248">
            <v>-8922.1115452028462</v>
          </cell>
          <cell r="BU248">
            <v>-8922.1115452028462</v>
          </cell>
          <cell r="BV248">
            <v>-8922.1115452028462</v>
          </cell>
          <cell r="BW248">
            <v>-8205.7412080314971</v>
          </cell>
          <cell r="BX248">
            <v>-8205.7412080314971</v>
          </cell>
          <cell r="BY248">
            <v>-8205.7412080314971</v>
          </cell>
          <cell r="BZ248">
            <v>-8205.7412080314971</v>
          </cell>
          <cell r="CA248">
            <v>-3205.7412080314971</v>
          </cell>
          <cell r="CB248">
            <v>716.37033717134909</v>
          </cell>
          <cell r="CC248">
            <v>716.37033717134909</v>
          </cell>
          <cell r="CD248">
            <v>716.37033717134909</v>
          </cell>
          <cell r="CE248">
            <v>716.37033717134909</v>
          </cell>
          <cell r="CF248">
            <v>-8205.7412080314971</v>
          </cell>
          <cell r="CG248">
            <v>-8205.7412080314971</v>
          </cell>
          <cell r="CH248">
            <v>-8205.7412080314971</v>
          </cell>
          <cell r="CI248">
            <v>-7106.3318299541424</v>
          </cell>
          <cell r="CJ248">
            <v>-7106.3318299541424</v>
          </cell>
          <cell r="CK248">
            <v>-7106.3318299541424</v>
          </cell>
          <cell r="CL248">
            <v>-7106.3318299541424</v>
          </cell>
          <cell r="CM248">
            <v>-1956.3318299541424</v>
          </cell>
          <cell r="CN248">
            <v>1815.7797152487037</v>
          </cell>
          <cell r="CO248">
            <v>1815.7797152487037</v>
          </cell>
          <cell r="CP248">
            <v>1815.7797152487037</v>
          </cell>
          <cell r="CQ248">
            <v>1815.7797152487037</v>
          </cell>
          <cell r="CR248">
            <v>-7248.4584665532311</v>
          </cell>
          <cell r="CS248">
            <v>-2148.4584665532311</v>
          </cell>
          <cell r="CT248">
            <v>-3950.3480835930241</v>
          </cell>
          <cell r="CU248">
            <v>-3152.6884031342925</v>
          </cell>
          <cell r="CV248">
            <v>-3152.6884031342925</v>
          </cell>
          <cell r="CW248">
            <v>-3152.6884031343216</v>
          </cell>
          <cell r="CX248">
            <v>-3152.688403134307</v>
          </cell>
          <cell r="CY248">
            <v>-251.20545292100724</v>
          </cell>
          <cell r="CZ248">
            <v>947.86537297259201</v>
          </cell>
          <cell r="DA248">
            <v>947.86537297260656</v>
          </cell>
          <cell r="DB248">
            <v>947.86537297259201</v>
          </cell>
          <cell r="DC248">
            <v>947.86537297260656</v>
          </cell>
          <cell r="DD248">
            <v>-3297.6575724653667</v>
          </cell>
          <cell r="DE248">
            <v>-3195.6575724653667</v>
          </cell>
          <cell r="DF248">
            <v>-3181.6953648061753</v>
          </cell>
          <cell r="DG248">
            <v>-2282.2061919493426</v>
          </cell>
          <cell r="DH248">
            <v>-2282.2061919493717</v>
          </cell>
          <cell r="DI248">
            <v>-2282.2061919493717</v>
          </cell>
          <cell r="DJ248">
            <v>-2282.2061919493717</v>
          </cell>
          <cell r="DK248">
            <v>706.32124677034153</v>
          </cell>
          <cell r="DL248">
            <v>1850.3586596796667</v>
          </cell>
          <cell r="DM248">
            <v>1850.3586596796813</v>
          </cell>
          <cell r="DN248">
            <v>1850.3586596796667</v>
          </cell>
          <cell r="DO248">
            <v>1850.3586596796813</v>
          </cell>
          <cell r="DP248">
            <v>-2430.074744667043</v>
          </cell>
          <cell r="DQ248">
            <v>-2326.0347446670421</v>
          </cell>
          <cell r="DR248">
            <v>-2310.2932928546797</v>
          </cell>
          <cell r="DS248">
            <v>-2195.2663988465647</v>
          </cell>
          <cell r="DT248">
            <v>-2195.2663988465938</v>
          </cell>
          <cell r="DU248">
            <v>-2195.2663988465792</v>
          </cell>
          <cell r="DV248">
            <v>-2195.2663988465792</v>
          </cell>
          <cell r="DW248">
            <v>5982.9168630347122</v>
          </cell>
          <cell r="DX248">
            <v>4480.9496552247001</v>
          </cell>
          <cell r="DY248">
            <v>4480.9496552247365</v>
          </cell>
          <cell r="DZ248">
            <v>4480.9496552247074</v>
          </cell>
          <cell r="EA248">
            <v>4480.9496552247219</v>
          </cell>
          <cell r="EB248">
            <v>166.40758279106376</v>
          </cell>
          <cell r="EC248">
            <v>272.52838279105345</v>
          </cell>
          <cell r="ED248">
            <v>290.1296636396728</v>
          </cell>
          <cell r="EE248">
            <v>55.186725765874144</v>
          </cell>
          <cell r="EF248">
            <v>55.186725765866868</v>
          </cell>
          <cell r="EG248">
            <v>55.186725765874144</v>
          </cell>
          <cell r="EH248">
            <v>55.186725765874144</v>
          </cell>
          <cell r="EI248">
            <v>3327.715485503606</v>
          </cell>
          <cell r="EJ248">
            <v>4304.9377510644481</v>
          </cell>
          <cell r="EK248">
            <v>4304.9377510644917</v>
          </cell>
          <cell r="EL248">
            <v>4304.9377510644554</v>
          </cell>
          <cell r="EM248">
            <v>4304.9377510644626</v>
          </cell>
          <cell r="EN248">
            <v>-42.850162817849196</v>
          </cell>
          <cell r="EO248">
            <v>65.393053182138829</v>
          </cell>
          <cell r="EP248">
            <v>84.937709647732845</v>
          </cell>
          <cell r="EQ248">
            <v>779.69418118170142</v>
          </cell>
          <cell r="ER248">
            <v>779.69418118169415</v>
          </cell>
          <cell r="ES248">
            <v>779.69418118169415</v>
          </cell>
          <cell r="ET248">
            <v>779.69418118169415</v>
          </cell>
          <cell r="EU248">
            <v>4149.3788037115737</v>
          </cell>
          <cell r="EV248">
            <v>5059.9705436529039</v>
          </cell>
          <cell r="EW248">
            <v>5059.9705436529621</v>
          </cell>
          <cell r="EX248">
            <v>10726.63721031959</v>
          </cell>
          <cell r="EY248">
            <v>10137.248321430699</v>
          </cell>
          <cell r="EZ248">
            <v>790.97433260408434</v>
          </cell>
          <cell r="FA248">
            <v>901.38241292406747</v>
          </cell>
          <cell r="FB248">
            <v>922.95705301898852</v>
          </cell>
          <cell r="FC248">
            <v>926.08638323768537</v>
          </cell>
          <cell r="FD248">
            <v>926.08638323769264</v>
          </cell>
          <cell r="FE248">
            <v>926.08638323767809</v>
          </cell>
          <cell r="FF248">
            <v>926.08638323769264</v>
          </cell>
          <cell r="FG248">
            <v>4395.821144443471</v>
          </cell>
          <cell r="FH248">
            <v>10184.34949912499</v>
          </cell>
          <cell r="FI248">
            <v>10184.349499125048</v>
          </cell>
          <cell r="FJ248">
            <v>10297.682832458348</v>
          </cell>
          <cell r="FK248">
            <v>10297.682832458333</v>
          </cell>
          <cell r="FL248">
            <v>771.09713768851361</v>
          </cell>
          <cell r="FM248">
            <v>883.71337961491372</v>
          </cell>
          <cell r="FN248">
            <v>907.4077757267296</v>
          </cell>
          <cell r="FO248">
            <v>952.91014795077353</v>
          </cell>
          <cell r="FP248">
            <v>952.91014795076626</v>
          </cell>
          <cell r="FQ248">
            <v>952.91014795075171</v>
          </cell>
          <cell r="FR248">
            <v>952.91014795078081</v>
          </cell>
          <cell r="FS248">
            <v>4525.6757439927314</v>
          </cell>
          <cell r="FT248">
            <v>10388.036489107501</v>
          </cell>
          <cell r="FU248">
            <v>10388.036489107559</v>
          </cell>
          <cell r="FV248">
            <v>10503.636489107521</v>
          </cell>
          <cell r="FW248">
            <v>10503.636489107492</v>
          </cell>
        </row>
        <row r="249">
          <cell r="B249" t="str">
            <v>Co 400</v>
          </cell>
          <cell r="C249">
            <v>-246635.9938980497</v>
          </cell>
          <cell r="BH249">
            <v>0</v>
          </cell>
          <cell r="BI249">
            <v>0</v>
          </cell>
          <cell r="BJ249">
            <v>0</v>
          </cell>
          <cell r="BK249">
            <v>0</v>
          </cell>
          <cell r="BL249">
            <v>0</v>
          </cell>
          <cell r="BM249">
            <v>0</v>
          </cell>
          <cell r="BN249">
            <v>0</v>
          </cell>
          <cell r="BO249">
            <v>-5739.5862808382954</v>
          </cell>
          <cell r="BP249">
            <v>-5384.4083595952834</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109859.61481429246</v>
          </cell>
          <cell r="CW249">
            <v>109859.61481429252</v>
          </cell>
          <cell r="CX249">
            <v>-51029.486367965699</v>
          </cell>
          <cell r="CY249">
            <v>-51029.486367965525</v>
          </cell>
          <cell r="CZ249">
            <v>-51029.486367965583</v>
          </cell>
          <cell r="DA249">
            <v>-51029.486367965466</v>
          </cell>
          <cell r="DB249">
            <v>-51029.486367965525</v>
          </cell>
          <cell r="DC249">
            <v>-51029.486367965583</v>
          </cell>
          <cell r="DD249">
            <v>-51029.486367965583</v>
          </cell>
          <cell r="DE249">
            <v>-51029.486367965466</v>
          </cell>
          <cell r="DF249">
            <v>-51029.486367965466</v>
          </cell>
          <cell r="DG249">
            <v>-51029.486367965583</v>
          </cell>
          <cell r="DH249">
            <v>-48865.627405012958</v>
          </cell>
          <cell r="DI249">
            <v>-48865.627405013074</v>
          </cell>
          <cell r="DJ249">
            <v>-52083.409428658313</v>
          </cell>
          <cell r="DK249">
            <v>-52083.409428658197</v>
          </cell>
          <cell r="DL249">
            <v>-52083.40942865808</v>
          </cell>
          <cell r="DM249">
            <v>-52083.409428658197</v>
          </cell>
          <cell r="DN249">
            <v>-52083.409428658197</v>
          </cell>
          <cell r="DO249">
            <v>-52083.409428658197</v>
          </cell>
          <cell r="DP249">
            <v>-52083.409428658197</v>
          </cell>
          <cell r="DQ249">
            <v>-52083.40942865808</v>
          </cell>
          <cell r="DR249">
            <v>-52083.409428658197</v>
          </cell>
          <cell r="DS249">
            <v>-52083.409428658197</v>
          </cell>
          <cell r="DT249">
            <v>40558.656237141811</v>
          </cell>
          <cell r="DU249">
            <v>40558.656237141928</v>
          </cell>
          <cell r="DV249">
            <v>37276.518573023612</v>
          </cell>
          <cell r="DW249">
            <v>37276.518573023612</v>
          </cell>
          <cell r="DX249">
            <v>37276.518573023728</v>
          </cell>
          <cell r="DY249">
            <v>37276.518573023845</v>
          </cell>
          <cell r="DZ249">
            <v>37276.518573023728</v>
          </cell>
          <cell r="EA249">
            <v>37276.518573023612</v>
          </cell>
          <cell r="EB249">
            <v>8254.1585900319042</v>
          </cell>
          <cell r="EC249">
            <v>8254.1585900320206</v>
          </cell>
          <cell r="ED249">
            <v>8254.1585900320206</v>
          </cell>
          <cell r="EE249">
            <v>8254.1585900320206</v>
          </cell>
          <cell r="EF249">
            <v>12312.106045559631</v>
          </cell>
          <cell r="EG249">
            <v>12312.106045559631</v>
          </cell>
          <cell r="EH249">
            <v>8964.3256281589856</v>
          </cell>
          <cell r="EI249">
            <v>8964.3256281593349</v>
          </cell>
          <cell r="EJ249">
            <v>8964.3256281592185</v>
          </cell>
          <cell r="EK249">
            <v>8964.3256281589856</v>
          </cell>
          <cell r="EL249">
            <v>8964.3256281592185</v>
          </cell>
          <cell r="EM249">
            <v>8964.3256281589856</v>
          </cell>
          <cell r="EN249">
            <v>8398.6932433140464</v>
          </cell>
          <cell r="EO249">
            <v>8398.6932433140464</v>
          </cell>
          <cell r="EP249">
            <v>8398.6932433138136</v>
          </cell>
          <cell r="EQ249">
            <v>8398.6932433141628</v>
          </cell>
          <cell r="ER249">
            <v>29203.405414618785</v>
          </cell>
          <cell r="ES249">
            <v>29203.405414619017</v>
          </cell>
          <cell r="ET249">
            <v>25788.669388870359</v>
          </cell>
          <cell r="EU249">
            <v>25788.669388870709</v>
          </cell>
          <cell r="EV249">
            <v>25788.669388870476</v>
          </cell>
          <cell r="EW249">
            <v>25788.669388870243</v>
          </cell>
          <cell r="EX249">
            <v>25788.669388870359</v>
          </cell>
          <cell r="EY249">
            <v>25788.669388870359</v>
          </cell>
          <cell r="EZ249">
            <v>25212.168800772866</v>
          </cell>
          <cell r="FA249">
            <v>25212.168800772866</v>
          </cell>
          <cell r="FB249">
            <v>25212.16880077275</v>
          </cell>
          <cell r="FC249">
            <v>10397.353985958034</v>
          </cell>
          <cell r="FD249">
            <v>15117.067673688871</v>
          </cell>
          <cell r="FE249">
            <v>-1716.9122340395115</v>
          </cell>
          <cell r="FF249">
            <v>-5199.9429803033127</v>
          </cell>
          <cell r="FG249">
            <v>-5199.942980302847</v>
          </cell>
          <cell r="FH249">
            <v>-5199.9429803030798</v>
          </cell>
          <cell r="FI249">
            <v>-5199.9429803030798</v>
          </cell>
          <cell r="FJ249">
            <v>-5199.9429803029634</v>
          </cell>
          <cell r="FK249">
            <v>-5199.9429803030798</v>
          </cell>
          <cell r="FL249">
            <v>-5787.5158023847034</v>
          </cell>
          <cell r="FM249">
            <v>-5787.5158023847034</v>
          </cell>
          <cell r="FN249">
            <v>-5787.5158023849363</v>
          </cell>
          <cell r="FO249">
            <v>-6231.9602468290832</v>
          </cell>
          <cell r="FP249">
            <v>-1413.9777941538487</v>
          </cell>
          <cell r="FQ249">
            <v>-1602.5092441597953</v>
          </cell>
          <cell r="FR249">
            <v>-5155.2006053491496</v>
          </cell>
          <cell r="FS249">
            <v>-5155.2006053484511</v>
          </cell>
          <cell r="FT249">
            <v>-5155.2006053486839</v>
          </cell>
          <cell r="FU249">
            <v>-5155.2006053488003</v>
          </cell>
          <cell r="FV249">
            <v>-5155.2006053485675</v>
          </cell>
          <cell r="FW249">
            <v>-5155.2006053486839</v>
          </cell>
        </row>
        <row r="250">
          <cell r="B250" t="str">
            <v>Co 401</v>
          </cell>
          <cell r="C250">
            <v>-987000.04951313324</v>
          </cell>
          <cell r="BH250">
            <v>0</v>
          </cell>
          <cell r="BI250">
            <v>0</v>
          </cell>
          <cell r="BJ250">
            <v>0</v>
          </cell>
          <cell r="BK250">
            <v>0</v>
          </cell>
          <cell r="BL250">
            <v>0</v>
          </cell>
          <cell r="BM250">
            <v>0</v>
          </cell>
          <cell r="BN250">
            <v>0</v>
          </cell>
          <cell r="BO250">
            <v>-1886.8802723494591</v>
          </cell>
          <cell r="BP250">
            <v>-1770.2343487956387</v>
          </cell>
          <cell r="BQ250">
            <v>0</v>
          </cell>
          <cell r="BR250">
            <v>0</v>
          </cell>
          <cell r="BS250">
            <v>0</v>
          </cell>
          <cell r="BT250">
            <v>0</v>
          </cell>
          <cell r="BU250">
            <v>0</v>
          </cell>
          <cell r="BV250">
            <v>0</v>
          </cell>
          <cell r="BW250">
            <v>0</v>
          </cell>
          <cell r="BX250">
            <v>0</v>
          </cell>
          <cell r="BY250">
            <v>0</v>
          </cell>
          <cell r="BZ250">
            <v>0</v>
          </cell>
          <cell r="CA250">
            <v>-189520</v>
          </cell>
          <cell r="CB250">
            <v>-1701.5467689752695</v>
          </cell>
          <cell r="CC250">
            <v>-1701.5467689752695</v>
          </cell>
          <cell r="CD250">
            <v>-1701.5467689752695</v>
          </cell>
          <cell r="CE250">
            <v>-1701.5467689752695</v>
          </cell>
          <cell r="CF250">
            <v>-1701.5467689752695</v>
          </cell>
          <cell r="CG250">
            <v>-1701.5467689752695</v>
          </cell>
          <cell r="CH250">
            <v>-1701.5467689752695</v>
          </cell>
          <cell r="CI250">
            <v>-1701.5467689752695</v>
          </cell>
          <cell r="CJ250">
            <v>-1701.5467689752695</v>
          </cell>
          <cell r="CK250">
            <v>-1701.5467689752695</v>
          </cell>
          <cell r="CL250">
            <v>-1701.5467689752695</v>
          </cell>
          <cell r="CM250">
            <v>-196907.1467689753</v>
          </cell>
          <cell r="CN250">
            <v>-1701.5467689752695</v>
          </cell>
          <cell r="CO250">
            <v>-1701.5467689752695</v>
          </cell>
          <cell r="CP250">
            <v>-1701.5467689752695</v>
          </cell>
          <cell r="CQ250">
            <v>-1701.5467689752695</v>
          </cell>
          <cell r="CR250">
            <v>-1735.5777043547714</v>
          </cell>
          <cell r="CS250">
            <v>-1735.5777043547714</v>
          </cell>
          <cell r="CT250">
            <v>-1735.5777043547714</v>
          </cell>
          <cell r="CU250">
            <v>-1735.5777043547714</v>
          </cell>
          <cell r="CV250">
            <v>-1735.5777043547714</v>
          </cell>
          <cell r="CW250">
            <v>-1735.5777043547714</v>
          </cell>
          <cell r="CX250">
            <v>-1735.5777043547714</v>
          </cell>
          <cell r="CY250">
            <v>-202797.34570435475</v>
          </cell>
          <cell r="CZ250">
            <v>-1735.5777043547714</v>
          </cell>
          <cell r="DA250">
            <v>-1735.5777043547714</v>
          </cell>
          <cell r="DB250">
            <v>-1735.5777043547714</v>
          </cell>
          <cell r="DC250">
            <v>-1735.5777043547714</v>
          </cell>
          <cell r="DD250">
            <v>-1770.2892584418296</v>
          </cell>
          <cell r="DE250">
            <v>-1770.2892584418296</v>
          </cell>
          <cell r="DF250">
            <v>-3717.2286188583239</v>
          </cell>
          <cell r="DG250">
            <v>-3717.228618858353</v>
          </cell>
          <cell r="DH250">
            <v>-3717.2286188583239</v>
          </cell>
          <cell r="DI250">
            <v>-3717.228618858353</v>
          </cell>
          <cell r="DJ250">
            <v>-3717.228618858353</v>
          </cell>
          <cell r="DK250">
            <v>-210810.84965885838</v>
          </cell>
          <cell r="DL250">
            <v>-3717.228618858353</v>
          </cell>
          <cell r="DM250">
            <v>-3717.2286188584694</v>
          </cell>
          <cell r="DN250">
            <v>-3717.2286188583239</v>
          </cell>
          <cell r="DO250">
            <v>-3717.2286188584985</v>
          </cell>
          <cell r="DP250">
            <v>-3752.634404027136</v>
          </cell>
          <cell r="DQ250">
            <v>-3752.6344040272234</v>
          </cell>
          <cell r="DR250">
            <v>-3824.9065245688835</v>
          </cell>
          <cell r="DS250">
            <v>-3824.9065245688253</v>
          </cell>
          <cell r="DT250">
            <v>-3824.9065245689126</v>
          </cell>
          <cell r="DU250">
            <v>-3824.9065245688544</v>
          </cell>
          <cell r="DV250">
            <v>-3824.9065245688544</v>
          </cell>
          <cell r="DW250">
            <v>-217131.33619576882</v>
          </cell>
          <cell r="DX250">
            <v>-3824.9065245688544</v>
          </cell>
          <cell r="DY250">
            <v>-3824.9065245689417</v>
          </cell>
          <cell r="DZ250">
            <v>-3824.9065245688253</v>
          </cell>
          <cell r="EA250">
            <v>-3824.9065245689708</v>
          </cell>
          <cell r="EB250">
            <v>-3861.0204254410055</v>
          </cell>
          <cell r="EC250">
            <v>-3861.0204254411219</v>
          </cell>
          <cell r="ED250">
            <v>26787.618179278536</v>
          </cell>
          <cell r="EE250">
            <v>26787.618179278623</v>
          </cell>
          <cell r="EF250">
            <v>26787.618179278623</v>
          </cell>
          <cell r="EG250">
            <v>26787.618179278623</v>
          </cell>
          <cell r="EH250">
            <v>26787.618179278594</v>
          </cell>
          <cell r="EI250">
            <v>-192918.00438205746</v>
          </cell>
          <cell r="EJ250">
            <v>13454.284845945222</v>
          </cell>
          <cell r="EK250">
            <v>13454.284845945222</v>
          </cell>
          <cell r="EL250">
            <v>13454.28484594528</v>
          </cell>
          <cell r="EM250">
            <v>13454.284845945105</v>
          </cell>
          <cell r="EN250">
            <v>13417.448667055665</v>
          </cell>
          <cell r="EO250">
            <v>13417.448667055578</v>
          </cell>
          <cell r="EP250">
            <v>13954.673876197485</v>
          </cell>
          <cell r="EQ250">
            <v>13954.673876197543</v>
          </cell>
          <cell r="ER250">
            <v>13954.673876197543</v>
          </cell>
          <cell r="ES250">
            <v>13954.673876197543</v>
          </cell>
          <cell r="ET250">
            <v>13954.673876197543</v>
          </cell>
          <cell r="EU250">
            <v>-212342.1173619786</v>
          </cell>
          <cell r="EV250">
            <v>13554.673876197485</v>
          </cell>
          <cell r="EW250">
            <v>13554.673876197485</v>
          </cell>
          <cell r="EX250">
            <v>13554.673876197485</v>
          </cell>
          <cell r="EY250">
            <v>13554.673876197368</v>
          </cell>
          <cell r="EZ250">
            <v>13517.100973730034</v>
          </cell>
          <cell r="FA250">
            <v>13517.100973729917</v>
          </cell>
          <cell r="FB250">
            <v>30730.676453721419</v>
          </cell>
          <cell r="FC250">
            <v>30730.676453721477</v>
          </cell>
          <cell r="FD250">
            <v>30730.676453721477</v>
          </cell>
          <cell r="FE250">
            <v>30730.676453721477</v>
          </cell>
          <cell r="FF250">
            <v>30730.676453721477</v>
          </cell>
          <cell r="FG250">
            <v>-202355.01852159985</v>
          </cell>
          <cell r="FH250">
            <v>30318.676453721419</v>
          </cell>
          <cell r="FI250">
            <v>30318.676453721477</v>
          </cell>
          <cell r="FJ250">
            <v>30318.676453721419</v>
          </cell>
          <cell r="FK250">
            <v>30318.676453721302</v>
          </cell>
          <cell r="FL250">
            <v>30280.352093204681</v>
          </cell>
          <cell r="FM250">
            <v>30280.352093204565</v>
          </cell>
          <cell r="FN250">
            <v>31337.10635579587</v>
          </cell>
          <cell r="FO250">
            <v>31337.106355795928</v>
          </cell>
          <cell r="FP250">
            <v>31337.106355795928</v>
          </cell>
          <cell r="FQ250">
            <v>31337.106355795928</v>
          </cell>
          <cell r="FR250">
            <v>31337.106355795928</v>
          </cell>
          <cell r="FS250">
            <v>-208741.15946878516</v>
          </cell>
          <cell r="FT250">
            <v>30912.746355795854</v>
          </cell>
          <cell r="FU250">
            <v>30912.746355795942</v>
          </cell>
          <cell r="FV250">
            <v>30912.746355795796</v>
          </cell>
          <cell r="FW250">
            <v>30912.746355795709</v>
          </cell>
        </row>
        <row r="251">
          <cell r="B251" t="str">
            <v>Co 248</v>
          </cell>
          <cell r="C251">
            <v>-119423.49062943214</v>
          </cell>
          <cell r="BH251">
            <v>0</v>
          </cell>
          <cell r="BI251">
            <v>0</v>
          </cell>
          <cell r="BJ251">
            <v>0</v>
          </cell>
          <cell r="BK251">
            <v>0</v>
          </cell>
          <cell r="BL251">
            <v>0</v>
          </cell>
          <cell r="BM251">
            <v>0</v>
          </cell>
          <cell r="BN251">
            <v>0</v>
          </cell>
          <cell r="BO251">
            <v>-671.17592183216766</v>
          </cell>
          <cell r="BP251">
            <v>-629.6315585779812</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-652.83589703634789</v>
          </cell>
          <cell r="CG251">
            <v>-589.65822958121134</v>
          </cell>
          <cell r="CH251">
            <v>-652.83589703634789</v>
          </cell>
          <cell r="CI251">
            <v>-631.77667455130722</v>
          </cell>
          <cell r="CJ251">
            <v>-652.83589703633334</v>
          </cell>
          <cell r="CK251">
            <v>-3978.7795571469906</v>
          </cell>
          <cell r="CL251">
            <v>-3999.8387796320312</v>
          </cell>
          <cell r="CM251">
            <v>-3999.8387796320312</v>
          </cell>
          <cell r="CN251">
            <v>-3978.7795571469906</v>
          </cell>
          <cell r="CO251">
            <v>-3999.8387796320312</v>
          </cell>
          <cell r="CP251">
            <v>-3978.7795571469906</v>
          </cell>
          <cell r="CQ251">
            <v>-3999.8387796320312</v>
          </cell>
          <cell r="CR251">
            <v>-4054.8355552246649</v>
          </cell>
          <cell r="CS251">
            <v>-3990.3943344204163</v>
          </cell>
          <cell r="CT251">
            <v>-4054.8355552246649</v>
          </cell>
          <cell r="CU251">
            <v>-3235.2239173219568</v>
          </cell>
          <cell r="CV251">
            <v>-3256.704324256687</v>
          </cell>
          <cell r="CW251">
            <v>-3272.7239173219496</v>
          </cell>
          <cell r="CX251">
            <v>-3294.2043242566797</v>
          </cell>
          <cell r="CY251">
            <v>-3294.2043242567015</v>
          </cell>
          <cell r="CZ251">
            <v>-3272.7239173219568</v>
          </cell>
          <cell r="DA251">
            <v>-3294.204324256687</v>
          </cell>
          <cell r="DB251">
            <v>-3272.7239173219568</v>
          </cell>
          <cell r="DC251">
            <v>-3294.2043242566942</v>
          </cell>
          <cell r="DD251">
            <v>-3350.3010353611899</v>
          </cell>
          <cell r="DE251">
            <v>-3284.5709901408409</v>
          </cell>
          <cell r="DF251">
            <v>-3350.3010353611753</v>
          </cell>
          <cell r="DG251">
            <v>-3712.8783757194324</v>
          </cell>
          <cell r="DH251">
            <v>-10109.788390792863</v>
          </cell>
          <cell r="DI251">
            <v>-2453.0921059131942</v>
          </cell>
          <cell r="DJ251">
            <v>-2475.0021209866172</v>
          </cell>
          <cell r="DK251">
            <v>-2475.0021209866536</v>
          </cell>
          <cell r="DL251">
            <v>-2453.0921059132088</v>
          </cell>
          <cell r="DM251">
            <v>-2475.0021209866391</v>
          </cell>
          <cell r="DN251">
            <v>2646.9078940867912</v>
          </cell>
          <cell r="DO251">
            <v>-94.530668547507958</v>
          </cell>
          <cell r="DP251">
            <v>-2432.2207663132285</v>
          </cell>
          <cell r="DQ251">
            <v>-2365.1761201884801</v>
          </cell>
          <cell r="DR251">
            <v>-2432.220766313214</v>
          </cell>
          <cell r="DS251">
            <v>-1547.6766682389862</v>
          </cell>
          <cell r="DT251">
            <v>-1697.5248836138926</v>
          </cell>
          <cell r="DU251">
            <v>2527.9019738238349</v>
          </cell>
          <cell r="DV251">
            <v>2505.5537584489284</v>
          </cell>
          <cell r="DW251">
            <v>615.04518779453792</v>
          </cell>
          <cell r="DX251">
            <v>637.39340316944435</v>
          </cell>
          <cell r="DY251">
            <v>615.04518779455248</v>
          </cell>
          <cell r="DZ251">
            <v>739.39340316944435</v>
          </cell>
          <cell r="EA251">
            <v>717.0451877945452</v>
          </cell>
          <cell r="EB251">
            <v>-1690.2034264508911</v>
          </cell>
          <cell r="EC251">
            <v>-1621.8178874036457</v>
          </cell>
          <cell r="ED251">
            <v>-1690.2034264508693</v>
          </cell>
          <cell r="EE251">
            <v>-2086.7132905714097</v>
          </cell>
          <cell r="EF251">
            <v>-8614.5584702538035</v>
          </cell>
          <cell r="EG251">
            <v>2399.3282459728507</v>
          </cell>
          <cell r="EH251">
            <v>2376.5330662904526</v>
          </cell>
          <cell r="EI251">
            <v>429.30923851642729</v>
          </cell>
          <cell r="EJ251">
            <v>452.10441819884727</v>
          </cell>
          <cell r="EK251">
            <v>429.30923851644184</v>
          </cell>
          <cell r="EL251">
            <v>556.14441819882632</v>
          </cell>
          <cell r="EM251">
            <v>533.34923851645726</v>
          </cell>
          <cell r="EN251">
            <v>-1945.5332039740169</v>
          </cell>
          <cell r="EO251">
            <v>-1875.7799541458517</v>
          </cell>
          <cell r="EP251">
            <v>-1945.5332039740024</v>
          </cell>
          <cell r="EQ251">
            <v>-1002.0538871507597</v>
          </cell>
          <cell r="ER251">
            <v>-1285.4559704267886</v>
          </cell>
          <cell r="ES251">
            <v>3326.9642499425245</v>
          </cell>
          <cell r="ET251">
            <v>3303.7131666664718</v>
          </cell>
          <cell r="EU251">
            <v>1298.0726240592267</v>
          </cell>
          <cell r="EV251">
            <v>1321.3237073353084</v>
          </cell>
          <cell r="EW251">
            <v>1298.0726240592558</v>
          </cell>
          <cell r="EX251">
            <v>1427.4445073352908</v>
          </cell>
          <cell r="EY251">
            <v>1404.1934240592818</v>
          </cell>
          <cell r="EZ251">
            <v>-1148.4601889199403</v>
          </cell>
          <cell r="FA251">
            <v>-1077.3118740952195</v>
          </cell>
          <cell r="FB251">
            <v>-1148.460188919933</v>
          </cell>
          <cell r="FC251">
            <v>-152.53141983665409</v>
          </cell>
          <cell r="FD251">
            <v>-6816.601544778212</v>
          </cell>
          <cell r="FE251">
            <v>418.63834801100893</v>
          </cell>
          <cell r="FF251">
            <v>394.9222430694208</v>
          </cell>
          <cell r="FG251">
            <v>394.9222430693917</v>
          </cell>
          <cell r="FH251">
            <v>418.63834801099438</v>
          </cell>
          <cell r="FI251">
            <v>394.9222430694208</v>
          </cell>
          <cell r="FJ251">
            <v>526.8815640109824</v>
          </cell>
          <cell r="FK251">
            <v>503.16545906945248</v>
          </cell>
          <cell r="FL251">
            <v>-428.87926344497828</v>
          </cell>
          <cell r="FM251">
            <v>-356.30798232375673</v>
          </cell>
          <cell r="FN251">
            <v>-428.87926344496373</v>
          </cell>
          <cell r="FO251">
            <v>-349.70932416214055</v>
          </cell>
          <cell r="FP251">
            <v>-772.06085160252405</v>
          </cell>
          <cell r="FQ251">
            <v>427.01111497121747</v>
          </cell>
          <cell r="FR251">
            <v>402.82068793079816</v>
          </cell>
          <cell r="FS251">
            <v>402.82068793078361</v>
          </cell>
          <cell r="FT251">
            <v>427.01111497120291</v>
          </cell>
          <cell r="FU251">
            <v>402.82068793081271</v>
          </cell>
          <cell r="FV251">
            <v>537.41919529119332</v>
          </cell>
          <cell r="FW251">
            <v>513.22876825081767</v>
          </cell>
        </row>
        <row r="252">
          <cell r="B252" t="str">
            <v>Co 249</v>
          </cell>
          <cell r="C252">
            <v>218544.00922291551</v>
          </cell>
          <cell r="BH252">
            <v>0</v>
          </cell>
          <cell r="BI252">
            <v>0</v>
          </cell>
          <cell r="BJ252">
            <v>0</v>
          </cell>
          <cell r="BK252">
            <v>0</v>
          </cell>
          <cell r="BL252">
            <v>0</v>
          </cell>
          <cell r="BM252">
            <v>0</v>
          </cell>
          <cell r="BN252">
            <v>0</v>
          </cell>
          <cell r="BO252">
            <v>-700.18768237686891</v>
          </cell>
          <cell r="BP252">
            <v>-656.81365990306222</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232.59317748094327</v>
          </cell>
          <cell r="CJ252">
            <v>232.59317748094327</v>
          </cell>
          <cell r="CK252">
            <v>232.59317748094327</v>
          </cell>
          <cell r="CL252">
            <v>232.59317748094327</v>
          </cell>
          <cell r="CM252">
            <v>232.59317748094327</v>
          </cell>
          <cell r="CN252">
            <v>232.59317748094327</v>
          </cell>
          <cell r="CO252">
            <v>232.59317748094327</v>
          </cell>
          <cell r="CP252">
            <v>232.59317748094327</v>
          </cell>
          <cell r="CQ252">
            <v>232.59317748094327</v>
          </cell>
          <cell r="CR252">
            <v>246.56513578348677</v>
          </cell>
          <cell r="CS252">
            <v>246.56513578348677</v>
          </cell>
          <cell r="CT252">
            <v>246.56513578348677</v>
          </cell>
          <cell r="CU252">
            <v>1710.3793671330932</v>
          </cell>
          <cell r="CV252">
            <v>1710.3793671330932</v>
          </cell>
          <cell r="CW252">
            <v>1710.3793671330786</v>
          </cell>
          <cell r="CX252">
            <v>1710.3793671330786</v>
          </cell>
          <cell r="CY252">
            <v>1710.3793671330786</v>
          </cell>
          <cell r="CZ252">
            <v>1710.3793671330786</v>
          </cell>
          <cell r="DA252">
            <v>1710.3793671330786</v>
          </cell>
          <cell r="DB252">
            <v>1710.3793671330786</v>
          </cell>
          <cell r="DC252">
            <v>-1500.5618686029484</v>
          </cell>
          <cell r="DD252">
            <v>-3428.8556299423508</v>
          </cell>
          <cell r="DE252">
            <v>-3428.8556299423653</v>
          </cell>
          <cell r="DF252">
            <v>1571.1443700576347</v>
          </cell>
          <cell r="DG252">
            <v>2625.1523997754121</v>
          </cell>
          <cell r="DH252">
            <v>2625.1523997754121</v>
          </cell>
          <cell r="DI252">
            <v>-2374.8476002246025</v>
          </cell>
          <cell r="DJ252">
            <v>-2374.8476002246171</v>
          </cell>
          <cell r="DK252">
            <v>536.57974668096722</v>
          </cell>
          <cell r="DL252">
            <v>-374.02608665236039</v>
          </cell>
          <cell r="DM252">
            <v>-374.02608665237494</v>
          </cell>
          <cell r="DN252">
            <v>-374.02608665237494</v>
          </cell>
          <cell r="DO252">
            <v>-477.09581454323779</v>
          </cell>
          <cell r="DP252">
            <v>-2463.3809026975068</v>
          </cell>
          <cell r="DQ252">
            <v>-2463.3809026975359</v>
          </cell>
          <cell r="DR252">
            <v>2686.6190973024641</v>
          </cell>
          <cell r="DS252">
            <v>2212.8874793956493</v>
          </cell>
          <cell r="DT252">
            <v>2212.8874793956638</v>
          </cell>
          <cell r="DU252">
            <v>-2937.1125206043653</v>
          </cell>
          <cell r="DV252">
            <v>-2937.1125206043798</v>
          </cell>
          <cell r="DW252">
            <v>61.657646708379616</v>
          </cell>
          <cell r="DX252">
            <v>-876.26636162494106</v>
          </cell>
          <cell r="DY252">
            <v>-1126.8680277298699</v>
          </cell>
          <cell r="DZ252">
            <v>-1126.8680277298627</v>
          </cell>
          <cell r="EA252">
            <v>-1231.9991501785407</v>
          </cell>
          <cell r="EB252">
            <v>-3278.0181552316208</v>
          </cell>
          <cell r="EC252">
            <v>-3278.0181552316499</v>
          </cell>
          <cell r="ED252">
            <v>2026.4818447683501</v>
          </cell>
          <cell r="EE252">
            <v>3771.9609637301182</v>
          </cell>
          <cell r="EF252">
            <v>8871.9609637301328</v>
          </cell>
          <cell r="EG252">
            <v>191.13186302105896</v>
          </cell>
          <cell r="EH252">
            <v>191.13186302103713</v>
          </cell>
          <cell r="EI252">
            <v>3279.8651353532041</v>
          </cell>
          <cell r="EJ252">
            <v>2313.8034067698609</v>
          </cell>
          <cell r="EK252">
            <v>2246.2913734477333</v>
          </cell>
          <cell r="EL252">
            <v>2246.2913734477479</v>
          </cell>
          <cell r="EM252">
            <v>2139.0576285500865</v>
          </cell>
          <cell r="EN252">
            <v>31.509781806147657</v>
          </cell>
          <cell r="EO252">
            <v>31.509781806133105</v>
          </cell>
          <cell r="EP252">
            <v>5495.1447818061133</v>
          </cell>
          <cell r="EQ252">
            <v>6779.518159223313</v>
          </cell>
          <cell r="ER252">
            <v>6881.5181592233421</v>
          </cell>
          <cell r="ES252">
            <v>1355.912132764679</v>
          </cell>
          <cell r="ET252">
            <v>1355.9121327646862</v>
          </cell>
          <cell r="EU252">
            <v>4537.3074032667937</v>
          </cell>
          <cell r="EV252">
            <v>-2832.7361771740543</v>
          </cell>
          <cell r="EW252">
            <v>3346.5265488373698</v>
          </cell>
          <cell r="EX252">
            <v>3346.5265488373843</v>
          </cell>
          <cell r="EY252">
            <v>3237.1481290418014</v>
          </cell>
          <cell r="EZ252">
            <v>1066.2226099254913</v>
          </cell>
          <cell r="FA252">
            <v>1066.2226099254476</v>
          </cell>
          <cell r="FB252">
            <v>6693.7666599254226</v>
          </cell>
          <cell r="FC252">
            <v>8045.2760018239351</v>
          </cell>
          <cell r="FD252">
            <v>8149.3160018239359</v>
          </cell>
          <cell r="FE252">
            <v>2458.7281715027639</v>
          </cell>
          <cell r="FF252">
            <v>2458.7281715027639</v>
          </cell>
          <cell r="FG252">
            <v>11402.23196678661</v>
          </cell>
          <cell r="FH252">
            <v>7408.505949280574</v>
          </cell>
          <cell r="FI252">
            <v>7521.9226798122254</v>
          </cell>
          <cell r="FJ252">
            <v>7521.9226798122399</v>
          </cell>
          <cell r="FK252">
            <v>7410.3566916207201</v>
          </cell>
          <cell r="FL252">
            <v>7426.091385984575</v>
          </cell>
          <cell r="FM252">
            <v>7426.0913859845459</v>
          </cell>
          <cell r="FN252">
            <v>8256.2950908178609</v>
          </cell>
          <cell r="FO252">
            <v>8375.4840456937382</v>
          </cell>
          <cell r="FP252">
            <v>8481.6048456937642</v>
          </cell>
          <cell r="FQ252">
            <v>7569.5864849328354</v>
          </cell>
          <cell r="FR252">
            <v>7569.5864849328209</v>
          </cell>
          <cell r="FS252">
            <v>7682.919818266193</v>
          </cell>
          <cell r="FT252">
            <v>7552.8698182661901</v>
          </cell>
          <cell r="FU252">
            <v>7668.440695908459</v>
          </cell>
          <cell r="FV252">
            <v>7668.4406959084881</v>
          </cell>
          <cell r="FW252">
            <v>7554.6433879531251</v>
          </cell>
        </row>
        <row r="253">
          <cell r="B253" t="str">
            <v>Co 402</v>
          </cell>
          <cell r="C253">
            <v>-229977.83210898677</v>
          </cell>
          <cell r="BH253">
            <v>0</v>
          </cell>
          <cell r="BI253">
            <v>0</v>
          </cell>
          <cell r="BJ253">
            <v>0</v>
          </cell>
          <cell r="BK253">
            <v>0</v>
          </cell>
          <cell r="BL253">
            <v>0</v>
          </cell>
          <cell r="BM253">
            <v>0</v>
          </cell>
          <cell r="BN253">
            <v>0</v>
          </cell>
          <cell r="BO253">
            <v>-48.259947829163139</v>
          </cell>
          <cell r="BP253">
            <v>-45.216380088829283</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-1632.4365200231259</v>
          </cell>
          <cell r="CL253">
            <v>-1632.4365200231241</v>
          </cell>
          <cell r="CM253">
            <v>-1632.4365200231241</v>
          </cell>
          <cell r="CN253">
            <v>-1632.4365200231223</v>
          </cell>
          <cell r="CO253">
            <v>-1632.4365200231241</v>
          </cell>
          <cell r="CP253">
            <v>-1632.4365200231241</v>
          </cell>
          <cell r="CQ253">
            <v>-1632.4365200231259</v>
          </cell>
          <cell r="CR253">
            <v>-1631.7519170902524</v>
          </cell>
          <cell r="CS253">
            <v>-1631.7519170902506</v>
          </cell>
          <cell r="CT253">
            <v>-1631.7519170902524</v>
          </cell>
          <cell r="CU253">
            <v>-1631.7519170902524</v>
          </cell>
          <cell r="CV253">
            <v>-1631.7519170902542</v>
          </cell>
          <cell r="CW253">
            <v>-1681.7519170902506</v>
          </cell>
          <cell r="CX253">
            <v>-1681.7519170902506</v>
          </cell>
          <cell r="CY253">
            <v>-1681.7519170902578</v>
          </cell>
          <cell r="CZ253">
            <v>-1681.7519170902533</v>
          </cell>
          <cell r="DA253">
            <v>-1681.751917090256</v>
          </cell>
          <cell r="DB253">
            <v>-1681.7519170902533</v>
          </cell>
          <cell r="DC253">
            <v>-1681.7519170902578</v>
          </cell>
          <cell r="DD253">
            <v>-1681.0536220987215</v>
          </cell>
          <cell r="DE253">
            <v>-1681.0536220987233</v>
          </cell>
          <cell r="DF253">
            <v>-1681.0536220987251</v>
          </cell>
          <cell r="DG253">
            <v>-1681.0536220987233</v>
          </cell>
          <cell r="DH253">
            <v>-1681.0536220987233</v>
          </cell>
          <cell r="DI253">
            <v>6600.7797112346088</v>
          </cell>
          <cell r="DJ253">
            <v>6600.7797112346125</v>
          </cell>
          <cell r="DK253">
            <v>6600.779711234607</v>
          </cell>
          <cell r="DL253">
            <v>6600.779711234607</v>
          </cell>
          <cell r="DM253">
            <v>6600.7797112346052</v>
          </cell>
          <cell r="DN253">
            <v>6600.779711234607</v>
          </cell>
          <cell r="DO253">
            <v>-515.69528877428093</v>
          </cell>
          <cell r="DP253">
            <v>-514.98302788291585</v>
          </cell>
          <cell r="DQ253">
            <v>-514.98302788291221</v>
          </cell>
          <cell r="DR253">
            <v>-514.98302788291403</v>
          </cell>
          <cell r="DS253">
            <v>-514.98302788291585</v>
          </cell>
          <cell r="DT253">
            <v>-514.98302788291949</v>
          </cell>
          <cell r="DU253">
            <v>-318.02802788291228</v>
          </cell>
          <cell r="DV253">
            <v>-318.02802788291592</v>
          </cell>
          <cell r="DW253">
            <v>-318.0280278829232</v>
          </cell>
          <cell r="DX253">
            <v>-318.02802788291774</v>
          </cell>
          <cell r="DY253">
            <v>-318.02802788291774</v>
          </cell>
          <cell r="DZ253">
            <v>-318.02802788291865</v>
          </cell>
          <cell r="EA253">
            <v>-460.35752788309946</v>
          </cell>
          <cell r="EB253">
            <v>-459.63102177390647</v>
          </cell>
          <cell r="EC253">
            <v>-459.63102177390647</v>
          </cell>
          <cell r="ED253">
            <v>-459.63102177390283</v>
          </cell>
          <cell r="EE253">
            <v>-459.63102177390647</v>
          </cell>
          <cell r="EF253">
            <v>-459.63102177390647</v>
          </cell>
          <cell r="EG253">
            <v>-256.76737177390169</v>
          </cell>
          <cell r="EH253">
            <v>-256.76737177390532</v>
          </cell>
          <cell r="EI253">
            <v>-256.7673717739126</v>
          </cell>
          <cell r="EJ253">
            <v>-256.76737177390714</v>
          </cell>
          <cell r="EK253">
            <v>-256.76737177390896</v>
          </cell>
          <cell r="EL253">
            <v>-256.76737177390987</v>
          </cell>
          <cell r="EM253">
            <v>-401.94346177409534</v>
          </cell>
          <cell r="EN253">
            <v>-401.20242554271863</v>
          </cell>
          <cell r="EO253">
            <v>-401.20242554271681</v>
          </cell>
          <cell r="EP253">
            <v>-401.20242554271681</v>
          </cell>
          <cell r="EQ253">
            <v>-401.20242554271863</v>
          </cell>
          <cell r="ER253">
            <v>-401.20242554271863</v>
          </cell>
          <cell r="ES253">
            <v>-6858.9195327093839</v>
          </cell>
          <cell r="ET253">
            <v>-6858.9195327093803</v>
          </cell>
          <cell r="EU253">
            <v>-6858.9195327093876</v>
          </cell>
          <cell r="EV253">
            <v>-6858.9195327093894</v>
          </cell>
          <cell r="EW253">
            <v>-6858.9195327093876</v>
          </cell>
          <cell r="EX253">
            <v>-6858.9195327093894</v>
          </cell>
          <cell r="EY253">
            <v>-7006.9991445095748</v>
          </cell>
          <cell r="EZ253">
            <v>-7006.2432875535706</v>
          </cell>
          <cell r="FA253">
            <v>-7006.2432875535724</v>
          </cell>
          <cell r="FB253">
            <v>-7006.2432875535687</v>
          </cell>
          <cell r="FC253">
            <v>-7006.243287553576</v>
          </cell>
          <cell r="FD253">
            <v>-7006.2432875535733</v>
          </cell>
          <cell r="FE253">
            <v>-6991.0252412685713</v>
          </cell>
          <cell r="FF253">
            <v>-6991.0252412685695</v>
          </cell>
          <cell r="FG253">
            <v>-6991.0252412685804</v>
          </cell>
          <cell r="FH253">
            <v>-6991.0252412685768</v>
          </cell>
          <cell r="FI253">
            <v>-6991.0252412685732</v>
          </cell>
          <cell r="FJ253">
            <v>-6991.0252412685759</v>
          </cell>
          <cell r="FK253">
            <v>-7142.0664453047648</v>
          </cell>
          <cell r="FL253">
            <v>-7141.2954712096434</v>
          </cell>
          <cell r="FM253">
            <v>-7141.2954712096453</v>
          </cell>
          <cell r="FN253">
            <v>-7141.2954712096434</v>
          </cell>
          <cell r="FO253">
            <v>-7141.2954712096489</v>
          </cell>
          <cell r="FP253">
            <v>-7141.2954712096453</v>
          </cell>
          <cell r="FQ253">
            <v>-7125.6208835360922</v>
          </cell>
          <cell r="FR253">
            <v>-7125.6208835360903</v>
          </cell>
          <cell r="FS253">
            <v>-7125.6208835360958</v>
          </cell>
          <cell r="FT253">
            <v>-7125.6208835360976</v>
          </cell>
          <cell r="FU253">
            <v>-7125.6208835360976</v>
          </cell>
          <cell r="FV253">
            <v>-7125.6208835360976</v>
          </cell>
          <cell r="FW253">
            <v>-7279.6829116530134</v>
          </cell>
        </row>
        <row r="254">
          <cell r="B254" t="str">
            <v>Co 403</v>
          </cell>
          <cell r="C254">
            <v>-1100892.132027572</v>
          </cell>
          <cell r="BH254">
            <v>0</v>
          </cell>
          <cell r="BI254">
            <v>0</v>
          </cell>
          <cell r="BJ254">
            <v>0</v>
          </cell>
          <cell r="BK254">
            <v>0</v>
          </cell>
          <cell r="BL254">
            <v>0</v>
          </cell>
          <cell r="BM254">
            <v>0</v>
          </cell>
          <cell r="BN254">
            <v>0</v>
          </cell>
          <cell r="BO254">
            <v>-301.83389335927495</v>
          </cell>
          <cell r="BP254">
            <v>-283.32113304214727</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22695.24930423632</v>
          </cell>
          <cell r="CY254">
            <v>22695.24930423632</v>
          </cell>
          <cell r="CZ254">
            <v>-17447.284650459391</v>
          </cell>
          <cell r="DA254">
            <v>-17447.284650459391</v>
          </cell>
          <cell r="DB254">
            <v>-17447.284650459391</v>
          </cell>
          <cell r="DC254">
            <v>-17447.284650459376</v>
          </cell>
          <cell r="DD254">
            <v>-17447.284650459405</v>
          </cell>
          <cell r="DE254">
            <v>-17447.284650459405</v>
          </cell>
          <cell r="DF254">
            <v>-17447.28465045942</v>
          </cell>
          <cell r="DG254">
            <v>-17447.284650459398</v>
          </cell>
          <cell r="DH254">
            <v>-17447.284650459405</v>
          </cell>
          <cell r="DI254">
            <v>-17447.28465045942</v>
          </cell>
          <cell r="DJ254">
            <v>-17026.712997708019</v>
          </cell>
          <cell r="DK254">
            <v>-17026.712997708019</v>
          </cell>
          <cell r="DL254">
            <v>-17829.563676801947</v>
          </cell>
          <cell r="DM254">
            <v>-17829.563676801961</v>
          </cell>
          <cell r="DN254">
            <v>-17829.563676801947</v>
          </cell>
          <cell r="DO254">
            <v>-17829.563676801918</v>
          </cell>
          <cell r="DP254">
            <v>-17829.563676801932</v>
          </cell>
          <cell r="DQ254">
            <v>-17829.563676801932</v>
          </cell>
          <cell r="DR254">
            <v>-17829.563676801932</v>
          </cell>
          <cell r="DS254">
            <v>-17829.56367680191</v>
          </cell>
          <cell r="DT254">
            <v>-17829.563676801932</v>
          </cell>
          <cell r="DU254">
            <v>-17829.563676801918</v>
          </cell>
          <cell r="DV254">
            <v>-10926.52728092132</v>
          </cell>
          <cell r="DW254">
            <v>-10545.358892710748</v>
          </cell>
          <cell r="DX254">
            <v>-11364.266585386547</v>
          </cell>
          <cell r="DY254">
            <v>-11364.266585386576</v>
          </cell>
          <cell r="DZ254">
            <v>-11364.266585386547</v>
          </cell>
          <cell r="EA254">
            <v>-11364.266585386533</v>
          </cell>
          <cell r="EB254">
            <v>-11670.899540782382</v>
          </cell>
          <cell r="EC254">
            <v>-11670.899540782397</v>
          </cell>
          <cell r="ED254">
            <v>-14684.154950337979</v>
          </cell>
          <cell r="EE254">
            <v>-14684.154950337957</v>
          </cell>
          <cell r="EF254">
            <v>-14684.154950337979</v>
          </cell>
          <cell r="EG254">
            <v>-14684.15495033795</v>
          </cell>
          <cell r="EH254">
            <v>-14142.552202815408</v>
          </cell>
          <cell r="EI254">
            <v>-14142.552202815408</v>
          </cell>
          <cell r="EJ254">
            <v>-14977.838049344733</v>
          </cell>
          <cell r="EK254">
            <v>-14977.838049344777</v>
          </cell>
          <cell r="EL254">
            <v>-14977.838049344748</v>
          </cell>
          <cell r="EM254">
            <v>-14977.838049344718</v>
          </cell>
          <cell r="EN254">
            <v>-14977.838049344718</v>
          </cell>
          <cell r="EO254">
            <v>-14977.838049344718</v>
          </cell>
          <cell r="EP254">
            <v>-14977.838049344733</v>
          </cell>
          <cell r="EQ254">
            <v>-14977.838049344718</v>
          </cell>
          <cell r="ER254">
            <v>-14977.838049344748</v>
          </cell>
          <cell r="ES254">
            <v>-17629.979370534871</v>
          </cell>
          <cell r="ET254">
            <v>-17077.544568061872</v>
          </cell>
          <cell r="EU254">
            <v>-17077.544568061872</v>
          </cell>
          <cell r="EV254">
            <v>-17929.536131521789</v>
          </cell>
          <cell r="EW254">
            <v>-17929.536131521847</v>
          </cell>
          <cell r="EX254">
            <v>-17929.536131521818</v>
          </cell>
          <cell r="EY254">
            <v>-17929.536131521789</v>
          </cell>
          <cell r="EZ254">
            <v>-17929.536131521745</v>
          </cell>
          <cell r="FA254">
            <v>-17929.536131521789</v>
          </cell>
          <cell r="FB254">
            <v>-17929.536131521818</v>
          </cell>
          <cell r="FC254">
            <v>-17929.536131521789</v>
          </cell>
          <cell r="FD254">
            <v>-17929.536131521789</v>
          </cell>
          <cell r="FE254">
            <v>-18149.245624612216</v>
          </cell>
          <cell r="FF254">
            <v>-17585.762126089758</v>
          </cell>
          <cell r="FG254">
            <v>-17585.762126089772</v>
          </cell>
          <cell r="FH254">
            <v>-18454.793520818886</v>
          </cell>
          <cell r="FI254">
            <v>-18454.793520818945</v>
          </cell>
          <cell r="FJ254">
            <v>-18454.793520818916</v>
          </cell>
          <cell r="FK254">
            <v>-18454.793520818886</v>
          </cell>
          <cell r="FL254">
            <v>-18454.793520818857</v>
          </cell>
          <cell r="FM254">
            <v>-18454.79352081893</v>
          </cell>
          <cell r="FN254">
            <v>-18454.793520818945</v>
          </cell>
          <cell r="FO254">
            <v>-18454.793520818916</v>
          </cell>
          <cell r="FP254">
            <v>-18454.793520818886</v>
          </cell>
          <cell r="FQ254">
            <v>-2017.2305371044495</v>
          </cell>
          <cell r="FR254">
            <v>-1442.4773686115514</v>
          </cell>
          <cell r="FS254">
            <v>-1442.4773686115805</v>
          </cell>
          <cell r="FT254">
            <v>-2328.8893912352505</v>
          </cell>
          <cell r="FU254">
            <v>-2328.8893912353087</v>
          </cell>
          <cell r="FV254">
            <v>-2328.8893912353087</v>
          </cell>
          <cell r="FW254">
            <v>-2328.8893912352505</v>
          </cell>
        </row>
        <row r="255">
          <cell r="B255" t="str">
            <v>Co 406</v>
          </cell>
          <cell r="C255">
            <v>222253.81594549643</v>
          </cell>
          <cell r="BH255">
            <v>0</v>
          </cell>
          <cell r="BI255">
            <v>0</v>
          </cell>
          <cell r="BJ255">
            <v>0</v>
          </cell>
          <cell r="BK255">
            <v>0</v>
          </cell>
          <cell r="BL255">
            <v>0</v>
          </cell>
          <cell r="BM255">
            <v>0</v>
          </cell>
          <cell r="BN255">
            <v>0</v>
          </cell>
          <cell r="BO255">
            <v>-959.3408126271097</v>
          </cell>
          <cell r="BP255">
            <v>-899.88437367539154</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-8298.5819584655692</v>
          </cell>
          <cell r="CH255">
            <v>-8298.5819584655692</v>
          </cell>
          <cell r="CI255">
            <v>-8298.5819584655255</v>
          </cell>
          <cell r="CJ255">
            <v>-8298.5819584655692</v>
          </cell>
          <cell r="CK255">
            <v>-8298.5819584655692</v>
          </cell>
          <cell r="CL255">
            <v>-8298.5819584655546</v>
          </cell>
          <cell r="CM255">
            <v>-14965.248625132241</v>
          </cell>
          <cell r="CN255">
            <v>-14965.248625132241</v>
          </cell>
          <cell r="CO255">
            <v>-14965.248625132241</v>
          </cell>
          <cell r="CP255">
            <v>-14965.248625132241</v>
          </cell>
          <cell r="CQ255">
            <v>-14965.248625132241</v>
          </cell>
          <cell r="CR255">
            <v>-15231.220264301548</v>
          </cell>
          <cell r="CS255">
            <v>-15081.220264301548</v>
          </cell>
          <cell r="CT255">
            <v>-15081.220264301519</v>
          </cell>
          <cell r="CU255">
            <v>-15081.220264301519</v>
          </cell>
          <cell r="CV255">
            <v>-15081.220264301548</v>
          </cell>
          <cell r="CW255">
            <v>-15081.220264301533</v>
          </cell>
          <cell r="CX255">
            <v>-15081.220264301519</v>
          </cell>
          <cell r="CY255">
            <v>-15281.220264301548</v>
          </cell>
          <cell r="CZ255">
            <v>-15281.220264301519</v>
          </cell>
          <cell r="DA255">
            <v>-15281.220264301548</v>
          </cell>
          <cell r="DB255">
            <v>-15281.220264301519</v>
          </cell>
          <cell r="DC255">
            <v>-15281.220264301548</v>
          </cell>
          <cell r="DD255">
            <v>-15552.511336254247</v>
          </cell>
          <cell r="DE255">
            <v>12595.462727988299</v>
          </cell>
          <cell r="DF255">
            <v>12595.462727988343</v>
          </cell>
          <cell r="DG255">
            <v>12595.462727988328</v>
          </cell>
          <cell r="DH255">
            <v>12595.462727988328</v>
          </cell>
          <cell r="DI255">
            <v>12595.462727988313</v>
          </cell>
          <cell r="DJ255">
            <v>12595.462727988343</v>
          </cell>
          <cell r="DK255">
            <v>4296.4559597614425</v>
          </cell>
          <cell r="DL255">
            <v>4296.4559597614279</v>
          </cell>
          <cell r="DM255">
            <v>4296.4559597614134</v>
          </cell>
          <cell r="DN255">
            <v>4296.4559597614279</v>
          </cell>
          <cell r="DO255">
            <v>4296.4559597614134</v>
          </cell>
          <cell r="DP255">
            <v>4019.739066369686</v>
          </cell>
          <cell r="DQ255">
            <v>4738.7435476545215</v>
          </cell>
          <cell r="DR255">
            <v>4738.7435476545361</v>
          </cell>
          <cell r="DS255">
            <v>4738.7435476545506</v>
          </cell>
          <cell r="DT255">
            <v>4738.7435476545361</v>
          </cell>
          <cell r="DU255">
            <v>4738.7435476545215</v>
          </cell>
          <cell r="DV255">
            <v>4738.7435476545361</v>
          </cell>
          <cell r="DW255">
            <v>4364.7034122899931</v>
          </cell>
          <cell r="DX255">
            <v>4364.703412289964</v>
          </cell>
          <cell r="DY255">
            <v>4364.7034122899931</v>
          </cell>
          <cell r="DZ255">
            <v>4364.7034122899931</v>
          </cell>
          <cell r="EA255">
            <v>4364.703412289964</v>
          </cell>
          <cell r="EB255">
            <v>4082.4521810304141</v>
          </cell>
          <cell r="EC255">
            <v>13150.761435274282</v>
          </cell>
          <cell r="ED255">
            <v>13150.761435274297</v>
          </cell>
          <cell r="EE255">
            <v>13150.761435274311</v>
          </cell>
          <cell r="EF255">
            <v>13150.76143527434</v>
          </cell>
          <cell r="EG255">
            <v>13150.761435274268</v>
          </cell>
          <cell r="EH255">
            <v>13150.761435274311</v>
          </cell>
          <cell r="EI255">
            <v>12767.118697202459</v>
          </cell>
          <cell r="EJ255">
            <v>12767.11869720243</v>
          </cell>
          <cell r="EK255">
            <v>12767.118697202459</v>
          </cell>
          <cell r="EL255">
            <v>12767.118697202488</v>
          </cell>
          <cell r="EM255">
            <v>12767.118697202459</v>
          </cell>
          <cell r="EN255">
            <v>12479.222441317703</v>
          </cell>
          <cell r="EO255">
            <v>6813.8703044797876</v>
          </cell>
          <cell r="EP255">
            <v>6813.8703044797585</v>
          </cell>
          <cell r="EQ255">
            <v>6813.8703044798167</v>
          </cell>
          <cell r="ER255">
            <v>6813.8703044798458</v>
          </cell>
          <cell r="ES255">
            <v>6813.8703044797876</v>
          </cell>
          <cell r="ET255">
            <v>6813.8703044797876</v>
          </cell>
          <cell r="EU255">
            <v>6420.3692576464964</v>
          </cell>
          <cell r="EV255">
            <v>6420.3692576464673</v>
          </cell>
          <cell r="EW255">
            <v>6420.3692576464964</v>
          </cell>
          <cell r="EX255">
            <v>6420.3692576465546</v>
          </cell>
          <cell r="EY255">
            <v>6420.3692576464964</v>
          </cell>
          <cell r="EZ255">
            <v>6126.7150766440609</v>
          </cell>
          <cell r="FA255">
            <v>6952.2441602843755</v>
          </cell>
          <cell r="FB255">
            <v>6952.2441602843464</v>
          </cell>
          <cell r="FC255">
            <v>6952.2441602844046</v>
          </cell>
          <cell r="FD255">
            <v>6952.2441602844337</v>
          </cell>
          <cell r="FE255">
            <v>6952.2441602843755</v>
          </cell>
          <cell r="FF255">
            <v>6952.2441602843755</v>
          </cell>
          <cell r="FG255">
            <v>6548.622074894447</v>
          </cell>
          <cell r="FH255">
            <v>6548.6220748944179</v>
          </cell>
          <cell r="FI255">
            <v>6548.6220748944179</v>
          </cell>
          <cell r="FJ255">
            <v>6548.6220748945052</v>
          </cell>
          <cell r="FK255">
            <v>6548.6220748944179</v>
          </cell>
          <cell r="FL255">
            <v>6249.0948102719558</v>
          </cell>
          <cell r="FM255">
            <v>7093.4483866965165</v>
          </cell>
          <cell r="FN255">
            <v>7093.4483866965165</v>
          </cell>
          <cell r="FO255">
            <v>7093.4483866965456</v>
          </cell>
          <cell r="FP255">
            <v>7093.4483866965747</v>
          </cell>
          <cell r="FQ255">
            <v>7093.4483866965165</v>
          </cell>
          <cell r="FR255">
            <v>7093.4483866965456</v>
          </cell>
          <cell r="FS255">
            <v>6679.4353114501719</v>
          </cell>
          <cell r="FT255">
            <v>6679.4353114501428</v>
          </cell>
          <cell r="FU255">
            <v>6679.4353114501428</v>
          </cell>
          <cell r="FV255">
            <v>6679.4353114502301</v>
          </cell>
          <cell r="FW255">
            <v>6679.4353114501428</v>
          </cell>
        </row>
        <row r="256">
          <cell r="B256" t="str">
            <v>Co 182</v>
          </cell>
          <cell r="C256">
            <v>1867852.0289842708</v>
          </cell>
          <cell r="BH256">
            <v>0</v>
          </cell>
          <cell r="BI256">
            <v>0</v>
          </cell>
          <cell r="BJ256">
            <v>0</v>
          </cell>
          <cell r="BK256">
            <v>0</v>
          </cell>
          <cell r="BL256">
            <v>0</v>
          </cell>
          <cell r="BM256">
            <v>0</v>
          </cell>
          <cell r="BN256">
            <v>0</v>
          </cell>
          <cell r="BO256">
            <v>-485278.62704587507</v>
          </cell>
          <cell r="BP256">
            <v>-141972.73028864921</v>
          </cell>
          <cell r="BQ256">
            <v>0</v>
          </cell>
          <cell r="BR256">
            <v>0</v>
          </cell>
          <cell r="BS256">
            <v>0</v>
          </cell>
          <cell r="BT256">
            <v>0</v>
          </cell>
          <cell r="BU256">
            <v>0</v>
          </cell>
          <cell r="BV256">
            <v>0</v>
          </cell>
          <cell r="BW256">
            <v>0</v>
          </cell>
          <cell r="BX256">
            <v>0</v>
          </cell>
          <cell r="BY256">
            <v>0</v>
          </cell>
          <cell r="BZ256">
            <v>0</v>
          </cell>
          <cell r="CA256">
            <v>-481967.85820599995</v>
          </cell>
          <cell r="CB256">
            <v>-139972.44665200019</v>
          </cell>
          <cell r="CC256">
            <v>0</v>
          </cell>
          <cell r="CD256">
            <v>0</v>
          </cell>
          <cell r="CE256">
            <v>0</v>
          </cell>
          <cell r="CF256">
            <v>0</v>
          </cell>
          <cell r="CG256">
            <v>0</v>
          </cell>
          <cell r="CH256">
            <v>0</v>
          </cell>
          <cell r="CI256">
            <v>0</v>
          </cell>
          <cell r="CJ256">
            <v>0</v>
          </cell>
          <cell r="CK256">
            <v>-5912.3413989525288</v>
          </cell>
          <cell r="CL256">
            <v>-5912.3413989525288</v>
          </cell>
          <cell r="CM256">
            <v>-493147.98835113226</v>
          </cell>
          <cell r="CN256">
            <v>-157889.92078384594</v>
          </cell>
          <cell r="CO256">
            <v>-11745.674732285901</v>
          </cell>
          <cell r="CP256">
            <v>-11745.674732285901</v>
          </cell>
          <cell r="CQ256">
            <v>-11745.674732285785</v>
          </cell>
          <cell r="CR256">
            <v>-11951.421560264891</v>
          </cell>
          <cell r="CS256">
            <v>-11951.421560264891</v>
          </cell>
          <cell r="CT256">
            <v>-11951.421560265007</v>
          </cell>
          <cell r="CU256">
            <v>-11951.421560265007</v>
          </cell>
          <cell r="CV256">
            <v>-11951.421560265124</v>
          </cell>
          <cell r="CW256">
            <v>-11820.171560264891</v>
          </cell>
          <cell r="CX256">
            <v>-11820.171560264891</v>
          </cell>
          <cell r="CY256">
            <v>-510609.13892101031</v>
          </cell>
          <cell r="CZ256">
            <v>-163181.2869933719</v>
          </cell>
          <cell r="DA256">
            <v>-11995.171560264891</v>
          </cell>
          <cell r="DB256">
            <v>-11995.171560265007</v>
          </cell>
          <cell r="DC256">
            <v>-11995.171560264775</v>
          </cell>
          <cell r="DD256">
            <v>-12205.033324803691</v>
          </cell>
          <cell r="DE256">
            <v>-12205.033324803459</v>
          </cell>
          <cell r="DF256">
            <v>-12205.033324803459</v>
          </cell>
          <cell r="DG256">
            <v>-12205.033324803459</v>
          </cell>
          <cell r="DH256">
            <v>-12205.033324803691</v>
          </cell>
          <cell r="DI256">
            <v>235173.12300519389</v>
          </cell>
          <cell r="DJ256">
            <v>235173.12300519401</v>
          </cell>
          <cell r="DK256">
            <v>-275454.48939637374</v>
          </cell>
          <cell r="DL256">
            <v>78600.481269094045</v>
          </cell>
          <cell r="DM256">
            <v>234992.87300519401</v>
          </cell>
          <cell r="DN256">
            <v>234992.87300519401</v>
          </cell>
          <cell r="DO256">
            <v>92887.930658232304</v>
          </cell>
          <cell r="DP256">
            <v>92673.871658402612</v>
          </cell>
          <cell r="DQ256">
            <v>92673.871658402728</v>
          </cell>
          <cell r="DR256">
            <v>92673.871658402728</v>
          </cell>
          <cell r="DS256">
            <v>92673.871658402728</v>
          </cell>
          <cell r="DT256">
            <v>92673.871658402728</v>
          </cell>
          <cell r="DU256">
            <v>97757.974160002545</v>
          </cell>
          <cell r="DV256">
            <v>97757.974160002545</v>
          </cell>
          <cell r="DW256">
            <v>-425000.94215401215</v>
          </cell>
          <cell r="DX256">
            <v>-64195.953524980461</v>
          </cell>
          <cell r="DY256">
            <v>97572.316660002689</v>
          </cell>
          <cell r="DZ256">
            <v>97572.316660002572</v>
          </cell>
          <cell r="EA256">
            <v>94730.217813063529</v>
          </cell>
          <cell r="EB256">
            <v>94511.87763323728</v>
          </cell>
          <cell r="EC256">
            <v>94511.877633237396</v>
          </cell>
          <cell r="ED256">
            <v>94511.87763323728</v>
          </cell>
          <cell r="EE256">
            <v>94511.87763323728</v>
          </cell>
          <cell r="EF256">
            <v>94511.877633237513</v>
          </cell>
          <cell r="EG256">
            <v>134898.7127925877</v>
          </cell>
          <cell r="EH256">
            <v>134898.7127925877</v>
          </cell>
          <cell r="EI256">
            <v>-400291.69606205483</v>
          </cell>
          <cell r="EJ256">
            <v>-32611.621553680394</v>
          </cell>
          <cell r="EK256">
            <v>134707.48556758824</v>
          </cell>
          <cell r="EL256">
            <v>134707.48556758813</v>
          </cell>
          <cell r="EM256">
            <v>131808.54474371043</v>
          </cell>
          <cell r="EN256">
            <v>131585.83776028769</v>
          </cell>
          <cell r="EO256">
            <v>131585.83776028757</v>
          </cell>
          <cell r="EP256">
            <v>131585.83776028757</v>
          </cell>
          <cell r="EQ256">
            <v>131585.83776028769</v>
          </cell>
          <cell r="ER256">
            <v>131585.83776028757</v>
          </cell>
          <cell r="ES256">
            <v>131748.85231721075</v>
          </cell>
          <cell r="ET256">
            <v>131748.85231721005</v>
          </cell>
          <cell r="EU256">
            <v>-416180.96835530398</v>
          </cell>
          <cell r="EV256">
            <v>-41498.536666796543</v>
          </cell>
          <cell r="EW256">
            <v>131551.88827546104</v>
          </cell>
          <cell r="EX256">
            <v>131551.88827546081</v>
          </cell>
          <cell r="EY256">
            <v>128594.96863510553</v>
          </cell>
          <cell r="EZ256">
            <v>128367.80751201464</v>
          </cell>
          <cell r="FA256">
            <v>128367.80751201441</v>
          </cell>
          <cell r="FB256">
            <v>128367.80751201441</v>
          </cell>
          <cell r="FC256">
            <v>128367.80751201417</v>
          </cell>
          <cell r="FD256">
            <v>128367.80751201417</v>
          </cell>
          <cell r="FE256">
            <v>141602.22625705483</v>
          </cell>
          <cell r="FF256">
            <v>141602.22625705483</v>
          </cell>
          <cell r="FG256">
            <v>-419382.86257891101</v>
          </cell>
          <cell r="FH256">
            <v>-38819.733989786822</v>
          </cell>
          <cell r="FI256">
            <v>140148.18320023594</v>
          </cell>
          <cell r="FJ256">
            <v>140148.18320023618</v>
          </cell>
          <cell r="FK256">
            <v>137132.12516707322</v>
          </cell>
          <cell r="FL256">
            <v>136900.42082152073</v>
          </cell>
          <cell r="FM256">
            <v>136900.4208215205</v>
          </cell>
          <cell r="FN256">
            <v>136900.42082152097</v>
          </cell>
          <cell r="FO256">
            <v>136900.4208215205</v>
          </cell>
          <cell r="FP256">
            <v>136900.4208215205</v>
          </cell>
          <cell r="FQ256">
            <v>143180.54948868463</v>
          </cell>
          <cell r="FR256">
            <v>143180.54948868486</v>
          </cell>
          <cell r="FS256">
            <v>-431183.81302650296</v>
          </cell>
          <cell r="FT256">
            <v>-42203.803526961012</v>
          </cell>
          <cell r="FU256">
            <v>142873.65026824991</v>
          </cell>
          <cell r="FV256">
            <v>142873.65026824968</v>
          </cell>
          <cell r="FW256">
            <v>139797.2710744238</v>
          </cell>
        </row>
        <row r="257">
          <cell r="B257" t="str">
            <v>Co 183</v>
          </cell>
          <cell r="C257">
            <v>561482.14370249282</v>
          </cell>
          <cell r="BH257">
            <v>0</v>
          </cell>
          <cell r="BI257">
            <v>0</v>
          </cell>
          <cell r="BJ257">
            <v>0</v>
          </cell>
          <cell r="BK257">
            <v>0</v>
          </cell>
          <cell r="BL257">
            <v>0</v>
          </cell>
          <cell r="BM257">
            <v>0</v>
          </cell>
          <cell r="BN257">
            <v>0</v>
          </cell>
          <cell r="BO257">
            <v>-3575.1415686621331</v>
          </cell>
          <cell r="BP257">
            <v>-3353.8531173402444</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-14026.437526641355</v>
          </cell>
          <cell r="CO257">
            <v>-14026.437526641355</v>
          </cell>
          <cell r="CP257">
            <v>-14026.437526641355</v>
          </cell>
          <cell r="CQ257">
            <v>-14026.437526641414</v>
          </cell>
          <cell r="CR257">
            <v>-14394.466277174244</v>
          </cell>
          <cell r="CS257">
            <v>-14394.466277174244</v>
          </cell>
          <cell r="CT257">
            <v>-20227.799610507616</v>
          </cell>
          <cell r="CU257">
            <v>-20227.799610507558</v>
          </cell>
          <cell r="CV257">
            <v>-20227.799610507616</v>
          </cell>
          <cell r="CW257">
            <v>-20227.799610507558</v>
          </cell>
          <cell r="CX257">
            <v>-20227.799610507558</v>
          </cell>
          <cell r="CY257">
            <v>-20227.799610507558</v>
          </cell>
          <cell r="CZ257">
            <v>-20096.549610507558</v>
          </cell>
          <cell r="DA257">
            <v>-20096.5496105075</v>
          </cell>
          <cell r="DB257">
            <v>-20096.549610507558</v>
          </cell>
          <cell r="DC257">
            <v>-20096.549610507558</v>
          </cell>
          <cell r="DD257">
            <v>-20471.938936051039</v>
          </cell>
          <cell r="DE257">
            <v>-20471.938936051039</v>
          </cell>
          <cell r="DF257">
            <v>-20646.938936051039</v>
          </cell>
          <cell r="DG257">
            <v>-20646.938936051039</v>
          </cell>
          <cell r="DH257">
            <v>-20646.938936051039</v>
          </cell>
          <cell r="DI257">
            <v>-20646.938936051039</v>
          </cell>
          <cell r="DJ257">
            <v>-20646.938936051039</v>
          </cell>
          <cell r="DK257">
            <v>-20646.938936051098</v>
          </cell>
          <cell r="DL257">
            <v>86147.389599666989</v>
          </cell>
          <cell r="DM257">
            <v>86147.389599666873</v>
          </cell>
          <cell r="DN257">
            <v>86147.389599666931</v>
          </cell>
          <cell r="DO257">
            <v>86147.389599666814</v>
          </cell>
          <cell r="DP257">
            <v>85764.492487612413</v>
          </cell>
          <cell r="DQ257">
            <v>85764.49248761253</v>
          </cell>
          <cell r="DR257">
            <v>-13034.290808514226</v>
          </cell>
          <cell r="DS257">
            <v>-13034.290808514343</v>
          </cell>
          <cell r="DT257">
            <v>-13034.290808514284</v>
          </cell>
          <cell r="DU257">
            <v>-13034.290808514343</v>
          </cell>
          <cell r="DV257">
            <v>-13034.290808514401</v>
          </cell>
          <cell r="DW257">
            <v>-13034.290808514343</v>
          </cell>
          <cell r="DX257">
            <v>-10761.864862799819</v>
          </cell>
          <cell r="DY257">
            <v>-10761.864862799877</v>
          </cell>
          <cell r="DZ257">
            <v>-10761.864862799936</v>
          </cell>
          <cell r="EA257">
            <v>-10761.864862799994</v>
          </cell>
          <cell r="EB257">
            <v>-11152.419917095394</v>
          </cell>
          <cell r="EC257">
            <v>-11152.419917095394</v>
          </cell>
          <cell r="ED257">
            <v>-13303.966601536435</v>
          </cell>
          <cell r="EE257">
            <v>-13303.966601536551</v>
          </cell>
          <cell r="EF257">
            <v>-13303.966601536376</v>
          </cell>
          <cell r="EG257">
            <v>-13303.966601536551</v>
          </cell>
          <cell r="EH257">
            <v>-13303.966601536493</v>
          </cell>
          <cell r="EI257">
            <v>-13303.966601536493</v>
          </cell>
          <cell r="EJ257">
            <v>21089.331561773492</v>
          </cell>
          <cell r="EK257">
            <v>21089.331561773492</v>
          </cell>
          <cell r="EL257">
            <v>21089.331561773492</v>
          </cell>
          <cell r="EM257">
            <v>21089.331561773433</v>
          </cell>
          <cell r="EN257">
            <v>20690.965406391944</v>
          </cell>
          <cell r="EO257">
            <v>20690.965406392177</v>
          </cell>
          <cell r="EP257">
            <v>18494.725657706731</v>
          </cell>
          <cell r="EQ257">
            <v>18494.725657706615</v>
          </cell>
          <cell r="ER257">
            <v>18494.725657706731</v>
          </cell>
          <cell r="ES257">
            <v>12128.500842812704</v>
          </cell>
          <cell r="ET257">
            <v>12155.176806953852</v>
          </cell>
          <cell r="EU257">
            <v>12013.244176225038</v>
          </cell>
          <cell r="EV257">
            <v>15895.540933016338</v>
          </cell>
          <cell r="EW257">
            <v>15021.811239557457</v>
          </cell>
          <cell r="EX257">
            <v>15021.811239557515</v>
          </cell>
          <cell r="EY257">
            <v>15021.811239557515</v>
          </cell>
          <cell r="EZ257">
            <v>14615.477761068323</v>
          </cell>
          <cell r="FA257">
            <v>14615.477761068672</v>
          </cell>
          <cell r="FB257">
            <v>12373.601222937228</v>
          </cell>
          <cell r="FC257">
            <v>12373.601222937228</v>
          </cell>
          <cell r="FD257">
            <v>12373.601222937228</v>
          </cell>
          <cell r="FE257">
            <v>12297.871145077865</v>
          </cell>
          <cell r="FF257">
            <v>12325.347388143244</v>
          </cell>
          <cell r="FG257">
            <v>12179.156778492557</v>
          </cell>
          <cell r="FH257">
            <v>22755.50266061828</v>
          </cell>
          <cell r="FI257">
            <v>22541.039080071554</v>
          </cell>
          <cell r="FJ257">
            <v>22541.039080071438</v>
          </cell>
          <cell r="FK257">
            <v>22541.039080071438</v>
          </cell>
          <cell r="FL257">
            <v>22126.57893201249</v>
          </cell>
          <cell r="FM257">
            <v>22126.578932012839</v>
          </cell>
          <cell r="FN257">
            <v>19838.101508812397</v>
          </cell>
          <cell r="FO257">
            <v>19838.101508812513</v>
          </cell>
          <cell r="FP257">
            <v>19838.101508812397</v>
          </cell>
          <cell r="FQ257">
            <v>19760.099528617342</v>
          </cell>
          <cell r="FR257">
            <v>19788.400058974745</v>
          </cell>
          <cell r="FS257">
            <v>19637.823731034528</v>
          </cell>
          <cell r="FT257">
            <v>23210.612713830662</v>
          </cell>
          <cell r="FU257">
            <v>22989.715225867461</v>
          </cell>
          <cell r="FV257">
            <v>22989.715225867461</v>
          </cell>
          <cell r="FW257">
            <v>22989.715225867461</v>
          </cell>
        </row>
        <row r="258">
          <cell r="B258" t="str">
            <v>Co 201</v>
          </cell>
          <cell r="C258">
            <v>-4355.4766561169672</v>
          </cell>
          <cell r="BH258">
            <v>0</v>
          </cell>
          <cell r="BI258">
            <v>0</v>
          </cell>
          <cell r="BJ258">
            <v>0</v>
          </cell>
          <cell r="BK258">
            <v>0</v>
          </cell>
          <cell r="BL258">
            <v>0</v>
          </cell>
          <cell r="BM258">
            <v>0</v>
          </cell>
          <cell r="BN258">
            <v>0</v>
          </cell>
          <cell r="BO258">
            <v>-2247.2956052701338</v>
          </cell>
          <cell r="BP258">
            <v>-2108.1810508468334</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row>
        <row r="259">
          <cell r="B259" t="str">
            <v>Co 202</v>
          </cell>
          <cell r="C259">
            <v>-268.26286143013203</v>
          </cell>
          <cell r="BH259">
            <v>0</v>
          </cell>
          <cell r="BI259">
            <v>0</v>
          </cell>
          <cell r="BJ259">
            <v>0</v>
          </cell>
          <cell r="BK259">
            <v>0</v>
          </cell>
          <cell r="BL259">
            <v>0</v>
          </cell>
          <cell r="BM259">
            <v>0</v>
          </cell>
          <cell r="BN259">
            <v>0</v>
          </cell>
          <cell r="BO259">
            <v>-138.36378105933181</v>
          </cell>
          <cell r="BP259">
            <v>-129.89908037080022</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row>
        <row r="260">
          <cell r="B260" t="str">
            <v>Co 187</v>
          </cell>
          <cell r="C260">
            <v>233340.33105964682</v>
          </cell>
          <cell r="BH260">
            <v>0</v>
          </cell>
          <cell r="BI260">
            <v>0</v>
          </cell>
          <cell r="BJ260">
            <v>0</v>
          </cell>
          <cell r="BK260">
            <v>0</v>
          </cell>
          <cell r="BL260">
            <v>0</v>
          </cell>
          <cell r="BM260">
            <v>0</v>
          </cell>
          <cell r="BN260">
            <v>0</v>
          </cell>
          <cell r="BO260">
            <v>-843.29377044831926</v>
          </cell>
          <cell r="BP260">
            <v>-791.15596837508201</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-2678.5499704013346</v>
          </cell>
          <cell r="CI260">
            <v>-2678.5499704013346</v>
          </cell>
          <cell r="CJ260">
            <v>-2678.5499704013346</v>
          </cell>
          <cell r="CK260">
            <v>-5178.5499704013346</v>
          </cell>
          <cell r="CL260">
            <v>-5178.5499704013346</v>
          </cell>
          <cell r="CM260">
            <v>-5178.5499704013346</v>
          </cell>
          <cell r="CN260">
            <v>-5178.5499704013346</v>
          </cell>
          <cell r="CO260">
            <v>-5178.5499704013346</v>
          </cell>
          <cell r="CP260">
            <v>-5178.5499704013346</v>
          </cell>
          <cell r="CQ260">
            <v>-5178.5499704013346</v>
          </cell>
          <cell r="CR260">
            <v>-5269.6209698093589</v>
          </cell>
          <cell r="CS260">
            <v>-5269.6209698093589</v>
          </cell>
          <cell r="CT260">
            <v>-5213.3709698093589</v>
          </cell>
          <cell r="CU260">
            <v>-5213.3709698093589</v>
          </cell>
          <cell r="CV260">
            <v>-5213.3709698093589</v>
          </cell>
          <cell r="CW260">
            <v>-5288.3709698093589</v>
          </cell>
          <cell r="CX260">
            <v>-5288.3709698093589</v>
          </cell>
          <cell r="CY260">
            <v>-5288.3709698093589</v>
          </cell>
          <cell r="CZ260">
            <v>-5288.3709698093589</v>
          </cell>
          <cell r="DA260">
            <v>-5288.3709698093589</v>
          </cell>
          <cell r="DB260">
            <v>-5288.3709698093589</v>
          </cell>
          <cell r="DC260">
            <v>-5288.3709698093589</v>
          </cell>
          <cell r="DD260">
            <v>-5381.263389205531</v>
          </cell>
          <cell r="DE260">
            <v>-5381.2633892055601</v>
          </cell>
          <cell r="DF260">
            <v>9526.2735659144819</v>
          </cell>
          <cell r="DG260">
            <v>9526.273565914511</v>
          </cell>
          <cell r="DH260">
            <v>9526.273565914511</v>
          </cell>
          <cell r="DI260">
            <v>9449.023565914511</v>
          </cell>
          <cell r="DJ260">
            <v>9449.023565914511</v>
          </cell>
          <cell r="DK260">
            <v>9449.023565914511</v>
          </cell>
          <cell r="DL260">
            <v>3522.6841484866163</v>
          </cell>
          <cell r="DM260">
            <v>3522.6841484866163</v>
          </cell>
          <cell r="DN260">
            <v>3522.6841484865872</v>
          </cell>
          <cell r="DO260">
            <v>3522.6841484866163</v>
          </cell>
          <cell r="DP260">
            <v>3427.9338807025051</v>
          </cell>
          <cell r="DQ260">
            <v>3427.933880702476</v>
          </cell>
          <cell r="DR260">
            <v>3784.6014948048978</v>
          </cell>
          <cell r="DS260">
            <v>3784.6014948049124</v>
          </cell>
          <cell r="DT260">
            <v>3784.6014948049269</v>
          </cell>
          <cell r="DU260">
            <v>3705.0339948048932</v>
          </cell>
          <cell r="DV260">
            <v>3705.0339948049223</v>
          </cell>
          <cell r="DW260">
            <v>3705.0339948048932</v>
          </cell>
          <cell r="DX260">
            <v>3586.5072064563574</v>
          </cell>
          <cell r="DY260">
            <v>3586.5072064563283</v>
          </cell>
          <cell r="DZ260">
            <v>3586.5072064562992</v>
          </cell>
          <cell r="EA260">
            <v>3586.5072064563574</v>
          </cell>
          <cell r="EB260">
            <v>3489.8619333165407</v>
          </cell>
          <cell r="EC260">
            <v>3489.8619333165261</v>
          </cell>
          <cell r="ED260">
            <v>6979.2596559509984</v>
          </cell>
          <cell r="EE260">
            <v>6979.259655951013</v>
          </cell>
          <cell r="EF260">
            <v>6979.2596559510275</v>
          </cell>
          <cell r="EG260">
            <v>6897.3051309509756</v>
          </cell>
          <cell r="EH260">
            <v>6897.3051309510338</v>
          </cell>
          <cell r="EI260">
            <v>5506.9069523042417</v>
          </cell>
          <cell r="EJ260">
            <v>5386.0096281887381</v>
          </cell>
          <cell r="EK260">
            <v>5386.0096281887381</v>
          </cell>
          <cell r="EL260">
            <v>5386.009628188709</v>
          </cell>
          <cell r="EM260">
            <v>5386.0096281887527</v>
          </cell>
          <cell r="EN260">
            <v>6677.8296282328811</v>
          </cell>
          <cell r="EO260">
            <v>6677.829628232852</v>
          </cell>
          <cell r="EP260">
            <v>4643.8799642575032</v>
          </cell>
          <cell r="EQ260">
            <v>4643.8799642575323</v>
          </cell>
          <cell r="ER260">
            <v>4643.8799642575614</v>
          </cell>
          <cell r="ES260">
            <v>4559.466803507501</v>
          </cell>
          <cell r="ET260">
            <v>4559.4668035075592</v>
          </cell>
          <cell r="EU260">
            <v>4565.2630999449757</v>
          </cell>
          <cell r="EV260">
            <v>4441.947829347162</v>
          </cell>
          <cell r="EW260">
            <v>4441.9478293471911</v>
          </cell>
          <cell r="EX260">
            <v>4441.9478293471329</v>
          </cell>
          <cell r="EY260">
            <v>4441.9478293471911</v>
          </cell>
          <cell r="EZ260">
            <v>4335.6017907350324</v>
          </cell>
          <cell r="FA260">
            <v>4335.6017907350033</v>
          </cell>
          <cell r="FB260">
            <v>4737.5437321857898</v>
          </cell>
          <cell r="FC260">
            <v>4737.543732185819</v>
          </cell>
          <cell r="FD260">
            <v>4737.5437321858481</v>
          </cell>
          <cell r="FE260">
            <v>4650.5981766133045</v>
          </cell>
          <cell r="FF260">
            <v>4650.5981766133627</v>
          </cell>
          <cell r="FG260">
            <v>4656.5683619438787</v>
          </cell>
          <cell r="FH260">
            <v>4530.7867859341204</v>
          </cell>
          <cell r="FI260">
            <v>4530.7867859341204</v>
          </cell>
          <cell r="FJ260">
            <v>4530.7867859340622</v>
          </cell>
          <cell r="FK260">
            <v>4530.7867859341204</v>
          </cell>
          <cell r="FL260">
            <v>4422.2558635853347</v>
          </cell>
          <cell r="FM260">
            <v>4422.2558635853493</v>
          </cell>
          <cell r="FN260">
            <v>4833.1043605319283</v>
          </cell>
          <cell r="FO260">
            <v>4833.1043605319428</v>
          </cell>
          <cell r="FP260">
            <v>4833.1043605319719</v>
          </cell>
          <cell r="FQ260">
            <v>4743.5504382922518</v>
          </cell>
          <cell r="FR260">
            <v>4743.5504382922954</v>
          </cell>
          <cell r="FS260">
            <v>4749.6997291827574</v>
          </cell>
          <cell r="FT260">
            <v>4621.4025216527807</v>
          </cell>
          <cell r="FU260">
            <v>4621.4025216528098</v>
          </cell>
          <cell r="FV260">
            <v>4621.4025216527225</v>
          </cell>
          <cell r="FW260">
            <v>4621.4025216528098</v>
          </cell>
        </row>
        <row r="261">
          <cell r="B261" t="str">
            <v>Co 188</v>
          </cell>
          <cell r="C261">
            <v>502861.33935243788</v>
          </cell>
          <cell r="BH261">
            <v>0</v>
          </cell>
          <cell r="BI261">
            <v>0</v>
          </cell>
          <cell r="BJ261">
            <v>0</v>
          </cell>
          <cell r="BK261">
            <v>0</v>
          </cell>
          <cell r="BL261">
            <v>0</v>
          </cell>
          <cell r="BM261">
            <v>0</v>
          </cell>
          <cell r="BN261">
            <v>0</v>
          </cell>
          <cell r="BO261">
            <v>-927.81841895835532</v>
          </cell>
          <cell r="BP261">
            <v>-870.61134147914709</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-1977.0587933327333</v>
          </cell>
          <cell r="CI261">
            <v>-1977.0587933327333</v>
          </cell>
          <cell r="CJ261">
            <v>-1977.0587933327333</v>
          </cell>
          <cell r="CK261">
            <v>-1977.0587933327333</v>
          </cell>
          <cell r="CL261">
            <v>-1977.0587933327188</v>
          </cell>
          <cell r="CM261">
            <v>-1977.0587933327188</v>
          </cell>
          <cell r="CN261">
            <v>-1977.0587933327333</v>
          </cell>
          <cell r="CO261">
            <v>-1977.0587933327333</v>
          </cell>
          <cell r="CP261">
            <v>-1977.0587933327333</v>
          </cell>
          <cell r="CQ261">
            <v>-1977.0587933327333</v>
          </cell>
          <cell r="CR261">
            <v>-1991.5999691993784</v>
          </cell>
          <cell r="CS261">
            <v>-1991.5999691993784</v>
          </cell>
          <cell r="CT261">
            <v>-2029.0999691993784</v>
          </cell>
          <cell r="CU261">
            <v>-2029.0999691993929</v>
          </cell>
          <cell r="CV261">
            <v>-2029.0999691993784</v>
          </cell>
          <cell r="CW261">
            <v>-2029.0999691993784</v>
          </cell>
          <cell r="CX261">
            <v>-2029.0999691993638</v>
          </cell>
          <cell r="CY261">
            <v>-2029.0999691993929</v>
          </cell>
          <cell r="CZ261">
            <v>-2029.0999691993929</v>
          </cell>
          <cell r="DA261">
            <v>-2029.0999691993929</v>
          </cell>
          <cell r="DB261">
            <v>-2029.0999691993929</v>
          </cell>
          <cell r="DC261">
            <v>-2029.0999691993929</v>
          </cell>
          <cell r="DD261">
            <v>-2043.9319685833616</v>
          </cell>
          <cell r="DE261">
            <v>-2043.9319685833616</v>
          </cell>
          <cell r="DF261">
            <v>17955.631299011322</v>
          </cell>
          <cell r="DG261">
            <v>17955.631299011322</v>
          </cell>
          <cell r="DH261">
            <v>17955.631299011322</v>
          </cell>
          <cell r="DI261">
            <v>17955.631299011337</v>
          </cell>
          <cell r="DJ261">
            <v>17955.631299011351</v>
          </cell>
          <cell r="DK261">
            <v>17955.631299011322</v>
          </cell>
          <cell r="DL261">
            <v>4963.9846040344855</v>
          </cell>
          <cell r="DM261">
            <v>4963.9846040344564</v>
          </cell>
          <cell r="DN261">
            <v>4963.9846040344855</v>
          </cell>
          <cell r="DO261">
            <v>4963.9846040344855</v>
          </cell>
          <cell r="DP261">
            <v>4948.8559646628273</v>
          </cell>
          <cell r="DQ261">
            <v>4948.8559646628419</v>
          </cell>
          <cell r="DR261">
            <v>5309.8359800147009</v>
          </cell>
          <cell r="DS261">
            <v>5309.83598001473</v>
          </cell>
          <cell r="DT261">
            <v>5309.8359800147009</v>
          </cell>
          <cell r="DU261">
            <v>5309.83598001473</v>
          </cell>
          <cell r="DV261">
            <v>5309.8359800147009</v>
          </cell>
          <cell r="DW261">
            <v>5309.8359800147009</v>
          </cell>
          <cell r="DX261">
            <v>5050.003046115191</v>
          </cell>
          <cell r="DY261">
            <v>5050.0030461151619</v>
          </cell>
          <cell r="DZ261">
            <v>5050.0030461151619</v>
          </cell>
          <cell r="EA261">
            <v>5050.0030461151619</v>
          </cell>
          <cell r="EB261">
            <v>5034.5718339560844</v>
          </cell>
          <cell r="EC261">
            <v>5034.5718339560844</v>
          </cell>
          <cell r="ED261">
            <v>9537.1635496290401</v>
          </cell>
          <cell r="EE261">
            <v>9537.1635496290546</v>
          </cell>
          <cell r="EF261">
            <v>9537.163549629011</v>
          </cell>
          <cell r="EG261">
            <v>9545.4980346588127</v>
          </cell>
          <cell r="EH261">
            <v>9538.7755202293629</v>
          </cell>
          <cell r="EI261">
            <v>9538.6601747774839</v>
          </cell>
          <cell r="EJ261">
            <v>9273.6305821999995</v>
          </cell>
          <cell r="EK261">
            <v>9273.6305821999413</v>
          </cell>
          <cell r="EL261">
            <v>9273.6305821999413</v>
          </cell>
          <cell r="EM261">
            <v>9273.6305821999704</v>
          </cell>
          <cell r="EN261">
            <v>11371.604183135205</v>
          </cell>
          <cell r="EO261">
            <v>11371.604183135205</v>
          </cell>
          <cell r="EP261">
            <v>6945.4448171073163</v>
          </cell>
          <cell r="EQ261">
            <v>6945.4448171073163</v>
          </cell>
          <cell r="ER261">
            <v>6945.4448171072872</v>
          </cell>
          <cell r="ES261">
            <v>6945.4448171073163</v>
          </cell>
          <cell r="ET261">
            <v>6945.4448171073454</v>
          </cell>
          <cell r="EU261">
            <v>6945.4448171073163</v>
          </cell>
          <cell r="EV261">
            <v>6675.1146326782473</v>
          </cell>
          <cell r="EW261">
            <v>6675.1146326782182</v>
          </cell>
          <cell r="EX261">
            <v>6675.1146326782182</v>
          </cell>
          <cell r="EY261">
            <v>6675.1146326782182</v>
          </cell>
          <cell r="EZ261">
            <v>6647.4674066729494</v>
          </cell>
          <cell r="FA261">
            <v>6647.4674066729203</v>
          </cell>
          <cell r="FB261">
            <v>7084.3537134494691</v>
          </cell>
          <cell r="FC261">
            <v>7084.35371344944</v>
          </cell>
          <cell r="FD261">
            <v>7084.35371344944</v>
          </cell>
          <cell r="FE261">
            <v>7084.35371344944</v>
          </cell>
          <cell r="FF261">
            <v>7084.35371344944</v>
          </cell>
          <cell r="FG261">
            <v>7084.3537134494691</v>
          </cell>
          <cell r="FH261">
            <v>6808.6169253318221</v>
          </cell>
          <cell r="FI261">
            <v>6808.616925331793</v>
          </cell>
          <cell r="FJ261">
            <v>6808.616925331793</v>
          </cell>
          <cell r="FK261">
            <v>6808.616925331793</v>
          </cell>
          <cell r="FL261">
            <v>6780.3008288776473</v>
          </cell>
          <cell r="FM261">
            <v>6780.3008288776473</v>
          </cell>
          <cell r="FN261">
            <v>7226.0407877184625</v>
          </cell>
          <cell r="FO261">
            <v>7226.0407877184334</v>
          </cell>
          <cell r="FP261">
            <v>7226.0407877184334</v>
          </cell>
          <cell r="FQ261">
            <v>7226.0407877184334</v>
          </cell>
          <cell r="FR261">
            <v>7226.0407877184916</v>
          </cell>
          <cell r="FS261">
            <v>7226.0407877184334</v>
          </cell>
          <cell r="FT261">
            <v>6944.7892638384656</v>
          </cell>
          <cell r="FU261">
            <v>6944.7892638384074</v>
          </cell>
          <cell r="FV261">
            <v>6944.7892638384365</v>
          </cell>
          <cell r="FW261">
            <v>6944.7892638384365</v>
          </cell>
        </row>
        <row r="262">
          <cell r="B262" t="str">
            <v>Co 250</v>
          </cell>
          <cell r="C262">
            <v>-328352.22810710303</v>
          </cell>
          <cell r="BH262">
            <v>0</v>
          </cell>
          <cell r="BI262">
            <v>0</v>
          </cell>
          <cell r="BJ262">
            <v>0</v>
          </cell>
          <cell r="BK262">
            <v>0</v>
          </cell>
          <cell r="BL262">
            <v>0</v>
          </cell>
          <cell r="BM262">
            <v>0</v>
          </cell>
          <cell r="BN262">
            <v>0</v>
          </cell>
          <cell r="BO262">
            <v>-939.53470687061781</v>
          </cell>
          <cell r="BP262">
            <v>-881.32736219384242</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-2933.5989090425719</v>
          </cell>
          <cell r="CG262">
            <v>-2649.7022404255404</v>
          </cell>
          <cell r="CH262">
            <v>-2933.5989090425719</v>
          </cell>
          <cell r="CI262">
            <v>-2838.9666861702281</v>
          </cell>
          <cell r="CJ262">
            <v>-2933.5989090425719</v>
          </cell>
          <cell r="CK262">
            <v>-2838.9666861702281</v>
          </cell>
          <cell r="CL262">
            <v>-2933.5989090425719</v>
          </cell>
          <cell r="CM262">
            <v>-2933.5989090425719</v>
          </cell>
          <cell r="CN262">
            <v>-2838.9666861702281</v>
          </cell>
          <cell r="CO262">
            <v>-2933.5989090425719</v>
          </cell>
          <cell r="CP262">
            <v>-2838.9666861702281</v>
          </cell>
          <cell r="CQ262">
            <v>-2933.5989090425719</v>
          </cell>
          <cell r="CR262">
            <v>-2992.2708872234216</v>
          </cell>
          <cell r="CS262">
            <v>-2702.6962852340366</v>
          </cell>
          <cell r="CT262">
            <v>-2992.2708872234216</v>
          </cell>
          <cell r="CU262">
            <v>-3821.8337365408079</v>
          </cell>
          <cell r="CV262">
            <v>-3918.3586038705835</v>
          </cell>
          <cell r="CW262">
            <v>-3821.8337365408079</v>
          </cell>
          <cell r="CX262">
            <v>-3918.3586038705835</v>
          </cell>
          <cell r="CY262">
            <v>-3918.3586038705835</v>
          </cell>
          <cell r="CZ262">
            <v>-3821.8337365408079</v>
          </cell>
          <cell r="DA262">
            <v>-3918.3586038705835</v>
          </cell>
          <cell r="DB262">
            <v>-3821.8337365408079</v>
          </cell>
          <cell r="DC262">
            <v>-3918.3586038705835</v>
          </cell>
          <cell r="DD262">
            <v>-3978.2040216150635</v>
          </cell>
          <cell r="DE262">
            <v>306.7875012953009</v>
          </cell>
          <cell r="DF262">
            <v>11.42140726611251</v>
          </cell>
          <cell r="DG262">
            <v>3013.4673987331917</v>
          </cell>
          <cell r="DH262">
            <v>2915.0120340567955</v>
          </cell>
          <cell r="DI262">
            <v>3013.4673987331917</v>
          </cell>
          <cell r="DJ262">
            <v>-47119.042860974849</v>
          </cell>
          <cell r="DK262">
            <v>-47119.04286097482</v>
          </cell>
          <cell r="DL262">
            <v>-47020.587496298482</v>
          </cell>
          <cell r="DM262">
            <v>-47119.042860974849</v>
          </cell>
          <cell r="DN262">
            <v>-47020.587496298482</v>
          </cell>
          <cell r="DO262">
            <v>-47119.042860974849</v>
          </cell>
          <cell r="DP262">
            <v>-47180.085187074234</v>
          </cell>
          <cell r="DQ262">
            <v>-46861.519262586808</v>
          </cell>
          <cell r="DR262">
            <v>-47162.792678496568</v>
          </cell>
          <cell r="DS262">
            <v>-48006.807458414201</v>
          </cell>
          <cell r="DT262">
            <v>-48107.23193038415</v>
          </cell>
          <cell r="DU262">
            <v>-48006.807458414201</v>
          </cell>
          <cell r="DV262">
            <v>-49057.913028284762</v>
          </cell>
          <cell r="DW262">
            <v>-49057.913028284762</v>
          </cell>
          <cell r="DX262">
            <v>-48957.4885563149</v>
          </cell>
          <cell r="DY262">
            <v>-49057.913028284791</v>
          </cell>
          <cell r="DZ262">
            <v>-48957.488556314871</v>
          </cell>
          <cell r="EA262">
            <v>-49057.913028284762</v>
          </cell>
          <cell r="EB262">
            <v>-55495.176200906164</v>
          </cell>
          <cell r="EC262">
            <v>-2605.3304299914744</v>
          </cell>
          <cell r="ED262">
            <v>-2912.6293142193754</v>
          </cell>
          <cell r="EE262">
            <v>319.11621550266864</v>
          </cell>
          <cell r="EF262">
            <v>216.68325409328099</v>
          </cell>
          <cell r="EG262">
            <v>319.11621550266864</v>
          </cell>
          <cell r="EH262">
            <v>-751.5114657653321</v>
          </cell>
          <cell r="EI262">
            <v>-751.511465765303</v>
          </cell>
          <cell r="EJ262">
            <v>-649.07850435606088</v>
          </cell>
          <cell r="EK262">
            <v>-751.5114657653321</v>
          </cell>
          <cell r="EL262">
            <v>-649.07850435606088</v>
          </cell>
          <cell r="EM262">
            <v>4348.4885342346388</v>
          </cell>
          <cell r="EN262">
            <v>4397.2796287632809</v>
          </cell>
          <cell r="EO262">
            <v>5776.2075371587125</v>
          </cell>
          <cell r="EP262">
            <v>5462.7626752462675</v>
          </cell>
          <cell r="EQ262">
            <v>4603.1588765071647</v>
          </cell>
          <cell r="ER262">
            <v>4498.6772558696248</v>
          </cell>
          <cell r="ES262">
            <v>4603.1588765071938</v>
          </cell>
          <cell r="ET262">
            <v>3512.6636416138208</v>
          </cell>
          <cell r="EU262">
            <v>3512.6636416138499</v>
          </cell>
          <cell r="EV262">
            <v>3617.1452622512879</v>
          </cell>
          <cell r="EW262">
            <v>3512.6636416138208</v>
          </cell>
          <cell r="EX262">
            <v>3617.1452622512879</v>
          </cell>
          <cell r="EY262">
            <v>3614.6636416138354</v>
          </cell>
          <cell r="EZ262">
            <v>-2944.8134170138364</v>
          </cell>
          <cell r="FA262">
            <v>25145.696827161359</v>
          </cell>
          <cell r="FB262">
            <v>24825.983068010624</v>
          </cell>
          <cell r="FC262">
            <v>27228.718350937648</v>
          </cell>
          <cell r="FD262">
            <v>27122.147097887326</v>
          </cell>
          <cell r="FE262">
            <v>27228.718350937677</v>
          </cell>
          <cell r="FF262">
            <v>26118.004561346461</v>
          </cell>
          <cell r="FG262">
            <v>26118.004561346475</v>
          </cell>
          <cell r="FH262">
            <v>26224.575814396652</v>
          </cell>
          <cell r="FI262">
            <v>26118.004561346461</v>
          </cell>
          <cell r="FJ262">
            <v>26224.575814396652</v>
          </cell>
          <cell r="FK262">
            <v>26222.04456134644</v>
          </cell>
          <cell r="FL262">
            <v>25906.544628212898</v>
          </cell>
          <cell r="FM262">
            <v>27870.823249034729</v>
          </cell>
          <cell r="FN262">
            <v>33211.381881367604</v>
          </cell>
          <cell r="FO262">
            <v>27874.418100664712</v>
          </cell>
          <cell r="FP262">
            <v>27765.715422553447</v>
          </cell>
          <cell r="FQ262">
            <v>27874.418100664756</v>
          </cell>
          <cell r="FR262">
            <v>26743.129125781677</v>
          </cell>
          <cell r="FS262">
            <v>26743.129125781721</v>
          </cell>
          <cell r="FT262">
            <v>26851.831803892914</v>
          </cell>
          <cell r="FU262">
            <v>26743.129125781707</v>
          </cell>
          <cell r="FV262">
            <v>26851.831803892885</v>
          </cell>
          <cell r="FW262">
            <v>26849.249925781653</v>
          </cell>
        </row>
        <row r="263">
          <cell r="B263" t="str">
            <v>Co 251</v>
          </cell>
          <cell r="C263">
            <v>1337355.0798141388</v>
          </cell>
          <cell r="BH263">
            <v>0</v>
          </cell>
          <cell r="BI263">
            <v>0</v>
          </cell>
          <cell r="BJ263">
            <v>0</v>
          </cell>
          <cell r="BK263">
            <v>0</v>
          </cell>
          <cell r="BL263">
            <v>0</v>
          </cell>
          <cell r="BM263">
            <v>0</v>
          </cell>
          <cell r="BN263">
            <v>0</v>
          </cell>
          <cell r="BO263">
            <v>-3454.910137943225</v>
          </cell>
          <cell r="BP263">
            <v>-3241.2042166565079</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-1277.437347755651</v>
          </cell>
          <cell r="CG263">
            <v>-1153.8143786180299</v>
          </cell>
          <cell r="CH263">
            <v>-1277.4373477557674</v>
          </cell>
          <cell r="CI263">
            <v>-1236.229691376444</v>
          </cell>
          <cell r="CJ263">
            <v>-1277.437347755651</v>
          </cell>
          <cell r="CK263">
            <v>-1236.229691376444</v>
          </cell>
          <cell r="CL263">
            <v>-1277.437347755651</v>
          </cell>
          <cell r="CM263">
            <v>-1277.4373477557674</v>
          </cell>
          <cell r="CN263">
            <v>-1236.229691376444</v>
          </cell>
          <cell r="CO263">
            <v>-1277.4373477557674</v>
          </cell>
          <cell r="CP263">
            <v>-1236.229691376444</v>
          </cell>
          <cell r="CQ263">
            <v>-1277.437347755651</v>
          </cell>
          <cell r="CR263">
            <v>-1302.9860947107663</v>
          </cell>
          <cell r="CS263">
            <v>-1176.8906661903602</v>
          </cell>
          <cell r="CT263">
            <v>-1302.9860947108828</v>
          </cell>
          <cell r="CU263">
            <v>-3412.3932827184908</v>
          </cell>
          <cell r="CV263">
            <v>-3454.4250922253123</v>
          </cell>
          <cell r="CW263">
            <v>-3412.3932827184908</v>
          </cell>
          <cell r="CX263">
            <v>-3454.425092225254</v>
          </cell>
          <cell r="CY263">
            <v>-3454.4250922254287</v>
          </cell>
          <cell r="CZ263">
            <v>-3412.3932827184908</v>
          </cell>
          <cell r="DA263">
            <v>20836.305571184494</v>
          </cell>
          <cell r="DB263">
            <v>20878.337380691373</v>
          </cell>
          <cell r="DC263">
            <v>22859.411842070287</v>
          </cell>
          <cell r="DD263">
            <v>20810.245849290397</v>
          </cell>
          <cell r="DE263">
            <v>20938.863186381117</v>
          </cell>
          <cell r="DF263">
            <v>24357.853178568708</v>
          </cell>
          <cell r="DG263">
            <v>31175.953271911712</v>
          </cell>
          <cell r="DH263">
            <v>31068.848038428114</v>
          </cell>
          <cell r="DI263">
            <v>27629.167564064555</v>
          </cell>
          <cell r="DJ263">
            <v>27586.295118367649</v>
          </cell>
          <cell r="DK263">
            <v>27586.295118367416</v>
          </cell>
          <cell r="DL263">
            <v>-157857.75183086807</v>
          </cell>
          <cell r="DM263">
            <v>-157550.22632996354</v>
          </cell>
          <cell r="DN263">
            <v>-157507.35388426628</v>
          </cell>
          <cell r="DO263">
            <v>-155466.42687095108</v>
          </cell>
          <cell r="DP263">
            <v>-157576.8072462955</v>
          </cell>
          <cell r="DQ263">
            <v>-157445.61756246287</v>
          </cell>
          <cell r="DR263">
            <v>-153922.77169713855</v>
          </cell>
          <cell r="DS263">
            <v>-156096.27634928457</v>
          </cell>
          <cell r="DT263">
            <v>-156206.16601531568</v>
          </cell>
          <cell r="DU263">
            <v>-159749.46562836727</v>
          </cell>
          <cell r="DV263">
            <v>-159793.19552297809</v>
          </cell>
          <cell r="DW263">
            <v>-159793.19552297838</v>
          </cell>
          <cell r="DX263">
            <v>-177163.37068293279</v>
          </cell>
          <cell r="DY263">
            <v>57443.380643651471</v>
          </cell>
          <cell r="DZ263">
            <v>57487.110538262699</v>
          </cell>
          <cell r="EA263">
            <v>59589.694086434378</v>
          </cell>
          <cell r="EB263">
            <v>57416.268108992896</v>
          </cell>
          <cell r="EC263">
            <v>57550.081586502143</v>
          </cell>
          <cell r="ED263">
            <v>61179.924724624434</v>
          </cell>
          <cell r="EE263">
            <v>68537.591182119679</v>
          </cell>
          <cell r="EF263">
            <v>68424.842125053634</v>
          </cell>
          <cell r="EG263">
            <v>64774.80622466444</v>
          </cell>
          <cell r="EH263">
            <v>64730.201732161513</v>
          </cell>
          <cell r="EI263">
            <v>64730.20173216128</v>
          </cell>
          <cell r="EJ263">
            <v>60828.373069007648</v>
          </cell>
          <cell r="EK263">
            <v>65825.9372314621</v>
          </cell>
          <cell r="EL263">
            <v>65870.541723965551</v>
          </cell>
          <cell r="EM263">
            <v>68036.640077528602</v>
          </cell>
          <cell r="EN263">
            <v>65798.282446110388</v>
          </cell>
          <cell r="EO263">
            <v>76984.772193169978</v>
          </cell>
          <cell r="EP263">
            <v>-55440.344816207886</v>
          </cell>
          <cell r="EQ263">
            <v>-57659.093150668079</v>
          </cell>
          <cell r="ER263">
            <v>-57774.778634521528</v>
          </cell>
          <cell r="ES263">
            <v>-61534.7616568472</v>
          </cell>
          <cell r="ET263">
            <v>-61580.258239200048</v>
          </cell>
          <cell r="EU263">
            <v>-61580.258239200339</v>
          </cell>
          <cell r="EV263">
            <v>-79369.275975617056</v>
          </cell>
          <cell r="EW263">
            <v>96928.080800003256</v>
          </cell>
          <cell r="EX263">
            <v>96973.577382356743</v>
          </cell>
          <cell r="EY263">
            <v>99205.104731451836</v>
          </cell>
          <cell r="EZ263">
            <v>96899.872918944398</v>
          </cell>
          <cell r="FA263">
            <v>97260.092460945132</v>
          </cell>
          <cell r="FB263">
            <v>98402.469387976802</v>
          </cell>
          <cell r="FC263">
            <v>103805.83145334828</v>
          </cell>
          <cell r="FD263">
            <v>103687.13037080271</v>
          </cell>
          <cell r="FE263">
            <v>99813.892891983851</v>
          </cell>
          <cell r="FF263">
            <v>99767.48637798382</v>
          </cell>
          <cell r="FG263">
            <v>99767.48637798347</v>
          </cell>
          <cell r="FH263">
            <v>95438.636211838573</v>
          </cell>
          <cell r="FI263">
            <v>104053.34968336707</v>
          </cell>
          <cell r="FJ263">
            <v>104099.75619736756</v>
          </cell>
          <cell r="FK263">
            <v>106398.68433275912</v>
          </cell>
          <cell r="FL263">
            <v>104024.57764468703</v>
          </cell>
          <cell r="FM263">
            <v>104392.00157752773</v>
          </cell>
          <cell r="FN263">
            <v>105597.51578724629</v>
          </cell>
          <cell r="FO263">
            <v>105900.23172315629</v>
          </cell>
          <cell r="FP263">
            <v>118056.21145105222</v>
          </cell>
          <cell r="FQ263">
            <v>69554.380421546404</v>
          </cell>
          <cell r="FR263">
            <v>69507.045777266147</v>
          </cell>
          <cell r="FS263">
            <v>69507.045777265797</v>
          </cell>
          <cell r="FT263">
            <v>51282.669970548013</v>
          </cell>
          <cell r="FU263">
            <v>73606.771998633281</v>
          </cell>
          <cell r="FV263">
            <v>73654.106642913772</v>
          </cell>
          <cell r="FW263">
            <v>76022.46668750688</v>
          </cell>
        </row>
        <row r="264">
          <cell r="B264" t="str">
            <v>Co 252</v>
          </cell>
          <cell r="C264">
            <v>-2417265.8859704258</v>
          </cell>
          <cell r="BH264">
            <v>0</v>
          </cell>
          <cell r="BI264">
            <v>0</v>
          </cell>
          <cell r="BJ264">
            <v>0</v>
          </cell>
          <cell r="BK264">
            <v>0</v>
          </cell>
          <cell r="BL264">
            <v>0</v>
          </cell>
          <cell r="BM264">
            <v>0</v>
          </cell>
          <cell r="BN264">
            <v>0</v>
          </cell>
          <cell r="BO264">
            <v>-2628.3539216552745</v>
          </cell>
          <cell r="BP264">
            <v>-2465.730229815148</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-33427.05602256034</v>
          </cell>
          <cell r="CI264">
            <v>-29663.600967498962</v>
          </cell>
          <cell r="CJ264">
            <v>-29663.600967498962</v>
          </cell>
          <cell r="CK264">
            <v>-39663.600967498962</v>
          </cell>
          <cell r="CL264">
            <v>-39663.600967498962</v>
          </cell>
          <cell r="CM264">
            <v>-39663.60096749902</v>
          </cell>
          <cell r="CN264">
            <v>-39663.600967498962</v>
          </cell>
          <cell r="CO264">
            <v>-39663.600967498962</v>
          </cell>
          <cell r="CP264">
            <v>-39663.600967498962</v>
          </cell>
          <cell r="CQ264">
            <v>-39663.600967498962</v>
          </cell>
          <cell r="CR264">
            <v>-40369.238436298387</v>
          </cell>
          <cell r="CS264">
            <v>-40369.238436298387</v>
          </cell>
          <cell r="CT264">
            <v>-40144.23843629827</v>
          </cell>
          <cell r="CU264">
            <v>-42121.878237421595</v>
          </cell>
          <cell r="CV264">
            <v>-42121.878237421624</v>
          </cell>
          <cell r="CW264">
            <v>-42421.878237421624</v>
          </cell>
          <cell r="CX264">
            <v>-42421.878237421624</v>
          </cell>
          <cell r="CY264">
            <v>-42421.878237421624</v>
          </cell>
          <cell r="CZ264">
            <v>-42421.878237421624</v>
          </cell>
          <cell r="DA264">
            <v>-42421.878237421566</v>
          </cell>
          <cell r="DB264">
            <v>-42421.878237421566</v>
          </cell>
          <cell r="DC264">
            <v>-42421.878237421566</v>
          </cell>
          <cell r="DD264">
            <v>-43141.628455596976</v>
          </cell>
          <cell r="DE264">
            <v>-55891.628455596976</v>
          </cell>
          <cell r="DF264">
            <v>-8440.3450014491682</v>
          </cell>
          <cell r="DG264">
            <v>-2382.6824634418008</v>
          </cell>
          <cell r="DH264">
            <v>-2382.6824634418008</v>
          </cell>
          <cell r="DI264">
            <v>-2691.6824634418008</v>
          </cell>
          <cell r="DJ264">
            <v>-2691.6824634417426</v>
          </cell>
          <cell r="DK264">
            <v>7508.3175365581992</v>
          </cell>
          <cell r="DL264">
            <v>-8354.6501360469265</v>
          </cell>
          <cell r="DM264">
            <v>-8354.6501360468683</v>
          </cell>
          <cell r="DN264">
            <v>-8354.6501360468101</v>
          </cell>
          <cell r="DO264">
            <v>-8354.6501360468683</v>
          </cell>
          <cell r="DP264">
            <v>-9088.7953585857758</v>
          </cell>
          <cell r="DQ264">
            <v>-9343.7953585857758</v>
          </cell>
          <cell r="DR264">
            <v>-8160.7021895027719</v>
          </cell>
          <cell r="DS264">
            <v>-10186.24973464472</v>
          </cell>
          <cell r="DT264">
            <v>-10186.249734644662</v>
          </cell>
          <cell r="DU264">
            <v>-10504.519734644797</v>
          </cell>
          <cell r="DV264">
            <v>-10504.519734644738</v>
          </cell>
          <cell r="DW264">
            <v>-10300.519734644797</v>
          </cell>
          <cell r="DX264">
            <v>-10617.779088096868</v>
          </cell>
          <cell r="DY264">
            <v>-10617.779088096839</v>
          </cell>
          <cell r="DZ264">
            <v>-10617.779088096751</v>
          </cell>
          <cell r="EA264">
            <v>-10617.77908809681</v>
          </cell>
          <cell r="EB264">
            <v>-11366.607215086522</v>
          </cell>
          <cell r="EC264">
            <v>-24376.707215086441</v>
          </cell>
          <cell r="ED264">
            <v>1607.6826864642208</v>
          </cell>
          <cell r="EE264">
            <v>8152.1904594878433</v>
          </cell>
          <cell r="EF264">
            <v>8152.190459488018</v>
          </cell>
          <cell r="EG264">
            <v>7824.3723594878102</v>
          </cell>
          <cell r="EH264">
            <v>7824.3723594878102</v>
          </cell>
          <cell r="EI264">
            <v>8032.4523594877683</v>
          </cell>
          <cell r="EJ264">
            <v>7708.8478189666057</v>
          </cell>
          <cell r="EK264">
            <v>7708.8478189666639</v>
          </cell>
          <cell r="EL264">
            <v>7708.8478189667221</v>
          </cell>
          <cell r="EM264">
            <v>7708.8478189667221</v>
          </cell>
          <cell r="EN264">
            <v>6945.0431294371956</v>
          </cell>
          <cell r="EO264">
            <v>16624.741129437229</v>
          </cell>
          <cell r="EP264">
            <v>-48552.950236192031</v>
          </cell>
          <cell r="EQ264">
            <v>-50623.268855577218</v>
          </cell>
          <cell r="ER264">
            <v>-50623.268855577102</v>
          </cell>
          <cell r="ES264">
            <v>-50960.921498577169</v>
          </cell>
          <cell r="ET264">
            <v>-50960.921498577169</v>
          </cell>
          <cell r="EU264">
            <v>-50748.679898577218</v>
          </cell>
          <cell r="EV264">
            <v>-51078.756529908744</v>
          </cell>
          <cell r="EW264">
            <v>-51078.756529908802</v>
          </cell>
          <cell r="EX264">
            <v>-51078.756529908627</v>
          </cell>
          <cell r="EY264">
            <v>-51078.756529908685</v>
          </cell>
          <cell r="EZ264">
            <v>-51857.837313228811</v>
          </cell>
          <cell r="FA264">
            <v>-64934.545353228867</v>
          </cell>
          <cell r="FB264">
            <v>-22934.661167790997</v>
          </cell>
          <cell r="FC264">
            <v>-18145.205279733986</v>
          </cell>
          <cell r="FD264">
            <v>-18145.205279733811</v>
          </cell>
          <cell r="FE264">
            <v>-18492.987502024102</v>
          </cell>
          <cell r="FF264">
            <v>-18492.987502023985</v>
          </cell>
          <cell r="FG264">
            <v>-18276.501070024096</v>
          </cell>
          <cell r="FH264">
            <v>-18613.179233982228</v>
          </cell>
          <cell r="FI264">
            <v>-18613.179233982111</v>
          </cell>
          <cell r="FJ264">
            <v>-18613.179233982053</v>
          </cell>
          <cell r="FK264">
            <v>-18613.17923398217</v>
          </cell>
          <cell r="FL264">
            <v>-19407.841632968746</v>
          </cell>
          <cell r="FM264">
            <v>-19996.083833768615</v>
          </cell>
          <cell r="FN264">
            <v>-18711.766280192474</v>
          </cell>
          <cell r="FO264">
            <v>-18523.038426074665</v>
          </cell>
          <cell r="FP264">
            <v>-7189.7050927410601</v>
          </cell>
          <cell r="FQ264">
            <v>-62721.867283919419</v>
          </cell>
          <cell r="FR264">
            <v>-62721.867283919477</v>
          </cell>
          <cell r="FS264">
            <v>-62501.051123279613</v>
          </cell>
          <cell r="FT264">
            <v>-62844.462850516778</v>
          </cell>
          <cell r="FU264">
            <v>-62844.46285051672</v>
          </cell>
          <cell r="FV264">
            <v>-62844.462850516604</v>
          </cell>
          <cell r="FW264">
            <v>-62844.46285051672</v>
          </cell>
        </row>
        <row r="265">
          <cell r="B265" t="str">
            <v>Co 220</v>
          </cell>
          <cell r="C265">
            <v>-301.22272271913607</v>
          </cell>
          <cell r="BH265">
            <v>0</v>
          </cell>
          <cell r="BI265">
            <v>0</v>
          </cell>
          <cell r="BJ265">
            <v>0</v>
          </cell>
          <cell r="BK265">
            <v>0</v>
          </cell>
          <cell r="BL265">
            <v>0</v>
          </cell>
          <cell r="BM265">
            <v>0</v>
          </cell>
          <cell r="BN265">
            <v>0</v>
          </cell>
          <cell r="BO265">
            <v>-155.38029445574284</v>
          </cell>
          <cell r="BP265">
            <v>-145.84242826339323</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row>
        <row r="266">
          <cell r="B266" t="str">
            <v>Co 900</v>
          </cell>
          <cell r="C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row>
        <row r="267">
          <cell r="B267" t="str">
            <v>Co 254</v>
          </cell>
          <cell r="C267">
            <v>-408.20719050966909</v>
          </cell>
          <cell r="BH267">
            <v>0</v>
          </cell>
          <cell r="BI267">
            <v>0</v>
          </cell>
          <cell r="BJ267">
            <v>0</v>
          </cell>
          <cell r="BK267">
            <v>0</v>
          </cell>
          <cell r="BL267">
            <v>0</v>
          </cell>
          <cell r="BM267">
            <v>0</v>
          </cell>
          <cell r="BN267">
            <v>0</v>
          </cell>
          <cell r="BO267">
            <v>-210.61422318507175</v>
          </cell>
          <cell r="BP267">
            <v>-197.59296732459734</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Q267">
            <v>0</v>
          </cell>
          <cell r="FR267">
            <v>0</v>
          </cell>
          <cell r="FS267">
            <v>0</v>
          </cell>
          <cell r="FT267">
            <v>0</v>
          </cell>
          <cell r="FU267">
            <v>0</v>
          </cell>
          <cell r="FV267">
            <v>0</v>
          </cell>
          <cell r="FW267">
            <v>0</v>
          </cell>
        </row>
        <row r="268">
          <cell r="B268" t="str">
            <v>Co 255</v>
          </cell>
          <cell r="C268">
            <v>-83908.990508306655</v>
          </cell>
          <cell r="BH268">
            <v>0</v>
          </cell>
          <cell r="BI268">
            <v>0</v>
          </cell>
          <cell r="BJ268">
            <v>0</v>
          </cell>
          <cell r="BK268">
            <v>0</v>
          </cell>
          <cell r="BL268">
            <v>0</v>
          </cell>
          <cell r="BM268">
            <v>0</v>
          </cell>
          <cell r="BN268">
            <v>0</v>
          </cell>
          <cell r="BO268">
            <v>-5881.0186134936521</v>
          </cell>
          <cell r="BP268">
            <v>-5516.9211035550688</v>
          </cell>
          <cell r="BQ268">
            <v>0</v>
          </cell>
          <cell r="BR268">
            <v>0</v>
          </cell>
          <cell r="BS268">
            <v>0</v>
          </cell>
          <cell r="BT268">
            <v>-6666.6666666666279</v>
          </cell>
          <cell r="BU268">
            <v>-6666.6666666666279</v>
          </cell>
          <cell r="BV268">
            <v>-6666.6666666666861</v>
          </cell>
          <cell r="BW268">
            <v>-6666.6666666666861</v>
          </cell>
          <cell r="BX268">
            <v>-6666.6666666666861</v>
          </cell>
          <cell r="BY268">
            <v>-6666.6666666666279</v>
          </cell>
          <cell r="BZ268">
            <v>-6666.6666666666279</v>
          </cell>
          <cell r="CA268">
            <v>0</v>
          </cell>
          <cell r="CB268">
            <v>-6275.1559452444199</v>
          </cell>
          <cell r="CC268">
            <v>-6275.1559452444199</v>
          </cell>
          <cell r="CD268">
            <v>-6275.1559452444199</v>
          </cell>
          <cell r="CE268">
            <v>-6275.1559452444199</v>
          </cell>
          <cell r="CF268">
            <v>-13141.822611911106</v>
          </cell>
          <cell r="CG268">
            <v>-13141.822611911106</v>
          </cell>
          <cell r="CH268">
            <v>-13141.822611911106</v>
          </cell>
          <cell r="CI268">
            <v>-5959.9282405687263</v>
          </cell>
          <cell r="CJ268">
            <v>-5959.9282405687263</v>
          </cell>
          <cell r="CK268">
            <v>-5959.9282405687263</v>
          </cell>
          <cell r="CL268">
            <v>-5959.9282405687263</v>
          </cell>
          <cell r="CM268">
            <v>906.73842609790154</v>
          </cell>
          <cell r="CN268">
            <v>1106.7384260979015</v>
          </cell>
          <cell r="CO268">
            <v>1106.7384260979015</v>
          </cell>
          <cell r="CP268">
            <v>1106.7384260979015</v>
          </cell>
          <cell r="CQ268">
            <v>1106.7384260979015</v>
          </cell>
          <cell r="CR268">
            <v>-6008.4773783332203</v>
          </cell>
          <cell r="CS268">
            <v>-6008.4773783333367</v>
          </cell>
          <cell r="CT268">
            <v>-6008.4773783333367</v>
          </cell>
          <cell r="CU268">
            <v>-6081.1268053801032</v>
          </cell>
          <cell r="CV268">
            <v>-6081.1268053801032</v>
          </cell>
          <cell r="CW268">
            <v>-6081.1268053801032</v>
          </cell>
          <cell r="CX268">
            <v>-6081.1268053801032</v>
          </cell>
          <cell r="CY268">
            <v>991.53986128652468</v>
          </cell>
          <cell r="CZ268">
            <v>1197.5398612865247</v>
          </cell>
          <cell r="DA268">
            <v>1197.5398612865247</v>
          </cell>
          <cell r="DB268">
            <v>1197.5398612865247</v>
          </cell>
          <cell r="DC268">
            <v>1197.5398612865247</v>
          </cell>
          <cell r="DD268">
            <v>-6130.7069258998963</v>
          </cell>
          <cell r="DE268">
            <v>-6130.7069259000127</v>
          </cell>
          <cell r="DF268">
            <v>-57785.774692577776</v>
          </cell>
          <cell r="DG268">
            <v>-19337.452864885156</v>
          </cell>
          <cell r="DH268">
            <v>-19337.452864885214</v>
          </cell>
          <cell r="DI268">
            <v>-19337.45286488533</v>
          </cell>
          <cell r="DJ268">
            <v>-19337.452864885214</v>
          </cell>
          <cell r="DK268">
            <v>-12052.606198218651</v>
          </cell>
          <cell r="DL268">
            <v>-11840.426198218658</v>
          </cell>
          <cell r="DM268">
            <v>-11840.426198218542</v>
          </cell>
          <cell r="DN268">
            <v>-11840.426198218542</v>
          </cell>
          <cell r="DO268">
            <v>-11840.4261982186</v>
          </cell>
          <cell r="DP268">
            <v>-19388.086387815303</v>
          </cell>
          <cell r="DQ268">
            <v>-19388.086387815536</v>
          </cell>
          <cell r="DR268">
            <v>-20354.521076482371</v>
          </cell>
          <cell r="DS268">
            <v>-11620.407539296022</v>
          </cell>
          <cell r="DT268">
            <v>-11620.407539295964</v>
          </cell>
          <cell r="DU268">
            <v>-11620.407539296197</v>
          </cell>
          <cell r="DV268">
            <v>-11620.40753929608</v>
          </cell>
          <cell r="DW268">
            <v>-4117.0154726294568</v>
          </cell>
          <cell r="DX268">
            <v>-3898.4700726295123</v>
          </cell>
          <cell r="DY268">
            <v>-3898.4700726292795</v>
          </cell>
          <cell r="DZ268">
            <v>-3898.4700726293959</v>
          </cell>
          <cell r="EA268">
            <v>-3898.4700726293959</v>
          </cell>
          <cell r="EB268">
            <v>-11672.117386684869</v>
          </cell>
          <cell r="EC268">
            <v>-11672.117386684986</v>
          </cell>
          <cell r="ED268">
            <v>-21155.880769125186</v>
          </cell>
          <cell r="EE268">
            <v>-3661.0605778745958</v>
          </cell>
          <cell r="EF268">
            <v>-3661.0605778745376</v>
          </cell>
          <cell r="EG268">
            <v>-3661.0605778748868</v>
          </cell>
          <cell r="EH268">
            <v>-3661.060577874654</v>
          </cell>
          <cell r="EI268">
            <v>9988.6128789892537</v>
          </cell>
          <cell r="EJ268">
            <v>3772.149736322579</v>
          </cell>
          <cell r="EK268">
            <v>3772.1497363228118</v>
          </cell>
          <cell r="EL268">
            <v>3772.149736322579</v>
          </cell>
          <cell r="EM268">
            <v>3772.1497363227536</v>
          </cell>
          <cell r="EN268">
            <v>-3580.5368524978985</v>
          </cell>
          <cell r="EO268">
            <v>-3580.5368524979567</v>
          </cell>
          <cell r="EP268">
            <v>-4751.9155025869841</v>
          </cell>
          <cell r="EQ268">
            <v>5112.6986178550869</v>
          </cell>
          <cell r="ER268">
            <v>5112.6986178548541</v>
          </cell>
          <cell r="ES268">
            <v>5112.6986178548541</v>
          </cell>
          <cell r="ET268">
            <v>5112.6986178549123</v>
          </cell>
          <cell r="EU268">
            <v>12303.862278424727</v>
          </cell>
          <cell r="EV268">
            <v>12567.571908144804</v>
          </cell>
          <cell r="EW268">
            <v>12567.571908145037</v>
          </cell>
          <cell r="EX268">
            <v>12567.571908144746</v>
          </cell>
          <cell r="EY268">
            <v>12567.571908144862</v>
          </cell>
          <cell r="EZ268">
            <v>4994.7652872106992</v>
          </cell>
          <cell r="FA268">
            <v>4994.7652872105828</v>
          </cell>
          <cell r="FB268">
            <v>3802.0808641198091</v>
          </cell>
          <cell r="FC268">
            <v>14130.468262073875</v>
          </cell>
          <cell r="FD268">
            <v>14130.4682620737</v>
          </cell>
          <cell r="FE268">
            <v>14130.468262073467</v>
          </cell>
          <cell r="FF268">
            <v>14130.4682620737</v>
          </cell>
          <cell r="FG268">
            <v>21536.00683246064</v>
          </cell>
          <cell r="FH268">
            <v>21807.627751072287</v>
          </cell>
          <cell r="FI268">
            <v>21807.627751072519</v>
          </cell>
          <cell r="FJ268">
            <v>21807.62775107217</v>
          </cell>
          <cell r="FK268">
            <v>21807.627751072403</v>
          </cell>
          <cell r="FL268">
            <v>14008.106708372012</v>
          </cell>
          <cell r="FM268">
            <v>14008.106708372128</v>
          </cell>
          <cell r="FN268">
            <v>12793.754050819436</v>
          </cell>
          <cell r="FO268">
            <v>14411.672709222301</v>
          </cell>
          <cell r="FP268">
            <v>14411.672709222068</v>
          </cell>
          <cell r="FQ268">
            <v>14411.672709221835</v>
          </cell>
          <cell r="FR268">
            <v>14411.672709222184</v>
          </cell>
          <cell r="FS268">
            <v>22037.990236720652</v>
          </cell>
          <cell r="FT268">
            <v>22317.759782890673</v>
          </cell>
          <cell r="FU268">
            <v>22317.759782890906</v>
          </cell>
          <cell r="FV268">
            <v>22317.759782890556</v>
          </cell>
          <cell r="FW268">
            <v>22317.759782890906</v>
          </cell>
        </row>
        <row r="269">
          <cell r="B269" t="str">
            <v>Co 256</v>
          </cell>
          <cell r="C269">
            <v>-253976.32619191549</v>
          </cell>
          <cell r="BH269">
            <v>0</v>
          </cell>
          <cell r="BI269">
            <v>0</v>
          </cell>
          <cell r="BJ269">
            <v>0</v>
          </cell>
          <cell r="BK269">
            <v>0</v>
          </cell>
          <cell r="BL269">
            <v>0</v>
          </cell>
          <cell r="BM269">
            <v>0</v>
          </cell>
          <cell r="BN269">
            <v>0</v>
          </cell>
          <cell r="BO269">
            <v>-295.41783093112463</v>
          </cell>
          <cell r="BP269">
            <v>-277.30970678756421</v>
          </cell>
          <cell r="BQ269">
            <v>0</v>
          </cell>
          <cell r="BR269">
            <v>0</v>
          </cell>
          <cell r="BS269">
            <v>0</v>
          </cell>
          <cell r="BT269">
            <v>0</v>
          </cell>
          <cell r="BU269">
            <v>0</v>
          </cell>
          <cell r="BV269">
            <v>0</v>
          </cell>
          <cell r="BW269">
            <v>0</v>
          </cell>
          <cell r="BX269">
            <v>0</v>
          </cell>
          <cell r="BY269">
            <v>0</v>
          </cell>
          <cell r="BZ269">
            <v>0</v>
          </cell>
          <cell r="CA269">
            <v>0</v>
          </cell>
          <cell r="CB269">
            <v>-2758.5380434109102</v>
          </cell>
          <cell r="CC269">
            <v>-2758.5380434109102</v>
          </cell>
          <cell r="CD269">
            <v>-2758.5380434109102</v>
          </cell>
          <cell r="CE269">
            <v>-2758.5380434109247</v>
          </cell>
          <cell r="CF269">
            <v>-2758.5380434109102</v>
          </cell>
          <cell r="CG269">
            <v>-2758.5380434109102</v>
          </cell>
          <cell r="CH269">
            <v>-2758.5380434109247</v>
          </cell>
          <cell r="CI269">
            <v>-1786.2296789352549</v>
          </cell>
          <cell r="CJ269">
            <v>-1786.2296789352695</v>
          </cell>
          <cell r="CK269">
            <v>-1786.2296789352549</v>
          </cell>
          <cell r="CL269">
            <v>-1786.2296789352695</v>
          </cell>
          <cell r="CM269">
            <v>-1786.2296789352695</v>
          </cell>
          <cell r="CN269">
            <v>-1786.2296789352549</v>
          </cell>
          <cell r="CO269">
            <v>-1786.2296789352549</v>
          </cell>
          <cell r="CP269">
            <v>-1786.2296789352549</v>
          </cell>
          <cell r="CQ269">
            <v>-1786.2296789352695</v>
          </cell>
          <cell r="CR269">
            <v>-1812.2340388692101</v>
          </cell>
          <cell r="CS269">
            <v>-1812.2340388692101</v>
          </cell>
          <cell r="CT269">
            <v>-1812.2340388692246</v>
          </cell>
          <cell r="CU269">
            <v>-1821.9542725139618</v>
          </cell>
          <cell r="CV269">
            <v>-1821.9542725139763</v>
          </cell>
          <cell r="CW269">
            <v>-1821.9542725139618</v>
          </cell>
          <cell r="CX269">
            <v>-1821.9542725139763</v>
          </cell>
          <cell r="CY269">
            <v>-1821.9542725139763</v>
          </cell>
          <cell r="CZ269">
            <v>-1821.9542725139618</v>
          </cell>
          <cell r="DA269">
            <v>-1821.9542725139472</v>
          </cell>
          <cell r="DB269">
            <v>-1821.9542725139618</v>
          </cell>
          <cell r="DC269">
            <v>-1821.9542725139763</v>
          </cell>
          <cell r="DD269">
            <v>-1848.4787196465913</v>
          </cell>
          <cell r="DE269">
            <v>-1848.4787196466059</v>
          </cell>
          <cell r="DF269">
            <v>-21107.747754610638</v>
          </cell>
          <cell r="DG269">
            <v>-20050.330310332967</v>
          </cell>
          <cell r="DH269">
            <v>-20050.330310332967</v>
          </cell>
          <cell r="DI269">
            <v>-20050.330310332967</v>
          </cell>
          <cell r="DJ269">
            <v>-20050.330310332996</v>
          </cell>
          <cell r="DK269">
            <v>-20050.330310332996</v>
          </cell>
          <cell r="DL269">
            <v>-20050.330310332996</v>
          </cell>
          <cell r="DM269">
            <v>-20050.330310332938</v>
          </cell>
          <cell r="DN269">
            <v>-20050.330310332967</v>
          </cell>
          <cell r="DO269">
            <v>-20050.330310332996</v>
          </cell>
          <cell r="DP269">
            <v>-20077.385246408259</v>
          </cell>
          <cell r="DQ269">
            <v>-20077.385246408259</v>
          </cell>
          <cell r="DR269">
            <v>-20475.070627107547</v>
          </cell>
          <cell r="DS269">
            <v>-20998.915170000313</v>
          </cell>
          <cell r="DT269">
            <v>-20998.915170000313</v>
          </cell>
          <cell r="DU269">
            <v>-20998.915170000313</v>
          </cell>
          <cell r="DV269">
            <v>-20998.915170000342</v>
          </cell>
          <cell r="DW269">
            <v>-20998.915170000342</v>
          </cell>
          <cell r="DX269">
            <v>-20998.915170000371</v>
          </cell>
          <cell r="DY269">
            <v>-20998.915170000284</v>
          </cell>
          <cell r="DZ269">
            <v>-20998.915170000342</v>
          </cell>
          <cell r="EA269">
            <v>-20998.915170000342</v>
          </cell>
          <cell r="EB269">
            <v>-21026.511204797105</v>
          </cell>
          <cell r="EC269">
            <v>-27401.511204797134</v>
          </cell>
          <cell r="ED269">
            <v>3243.0474813349429</v>
          </cell>
          <cell r="EE269">
            <v>4936.9979752997751</v>
          </cell>
          <cell r="EF269">
            <v>4936.9979752997897</v>
          </cell>
          <cell r="EG269">
            <v>4936.9979752998042</v>
          </cell>
          <cell r="EH269">
            <v>4936.997975299746</v>
          </cell>
          <cell r="EI269">
            <v>10036.997975299746</v>
          </cell>
          <cell r="EJ269">
            <v>5036.9979752997169</v>
          </cell>
          <cell r="EK269">
            <v>5036.9979752998333</v>
          </cell>
          <cell r="EL269">
            <v>5036.997975299746</v>
          </cell>
          <cell r="EM269">
            <v>5036.9979752997606</v>
          </cell>
          <cell r="EN269">
            <v>7244.6430320842919</v>
          </cell>
          <cell r="EO269">
            <v>6900.7759663800243</v>
          </cell>
          <cell r="EP269">
            <v>7323.6338674936851</v>
          </cell>
          <cell r="EQ269">
            <v>7286.1473418482637</v>
          </cell>
          <cell r="ER269">
            <v>7358.2696970830293</v>
          </cell>
          <cell r="ES269">
            <v>7286.1473418482929</v>
          </cell>
          <cell r="ET269">
            <v>7358.2696970829857</v>
          </cell>
          <cell r="EU269">
            <v>7460.2696970829857</v>
          </cell>
          <cell r="EV269">
            <v>7238.1473418482201</v>
          </cell>
          <cell r="EW269">
            <v>7310.269697083073</v>
          </cell>
          <cell r="EX269">
            <v>7238.1473418482346</v>
          </cell>
          <cell r="EY269">
            <v>7310.2696970830148</v>
          </cell>
          <cell r="EZ269">
            <v>9894.7917586489639</v>
          </cell>
          <cell r="FA269">
            <v>2920.4811791219399</v>
          </cell>
          <cell r="FB269">
            <v>9849.9645732665522</v>
          </cell>
          <cell r="FC269">
            <v>9728.8729262719571</v>
          </cell>
          <cell r="FD269">
            <v>9885.2931194476696</v>
          </cell>
          <cell r="FE269">
            <v>9728.8729262720153</v>
          </cell>
          <cell r="FF269">
            <v>9885.293119447655</v>
          </cell>
          <cell r="FG269">
            <v>9989.3331194476195</v>
          </cell>
          <cell r="FH269">
            <v>9678.4129262719071</v>
          </cell>
          <cell r="FI269">
            <v>9834.833119447736</v>
          </cell>
          <cell r="FJ269">
            <v>9678.4129262719362</v>
          </cell>
          <cell r="FK269">
            <v>9834.8331194476341</v>
          </cell>
          <cell r="FL269">
            <v>4535.6740587467357</v>
          </cell>
          <cell r="FM269">
            <v>4143.1259416662942</v>
          </cell>
          <cell r="FN269">
            <v>4677.0405570316507</v>
          </cell>
          <cell r="FO269">
            <v>4726.6514141157386</v>
          </cell>
          <cell r="FP269">
            <v>4713.0756741364021</v>
          </cell>
          <cell r="FQ269">
            <v>4726.6514141157822</v>
          </cell>
          <cell r="FR269">
            <v>4713.0756741363875</v>
          </cell>
          <cell r="FS269">
            <v>4819.1964741363336</v>
          </cell>
          <cell r="FT269">
            <v>4673.6372141156753</v>
          </cell>
          <cell r="FU269">
            <v>4660.0614741364407</v>
          </cell>
          <cell r="FV269">
            <v>4673.637214115719</v>
          </cell>
          <cell r="FW269">
            <v>4660.0614741363679</v>
          </cell>
        </row>
        <row r="270">
          <cell r="B270" t="str">
            <v>Co 257</v>
          </cell>
          <cell r="C270">
            <v>-4580.3946268989312</v>
          </cell>
          <cell r="BH270">
            <v>0</v>
          </cell>
          <cell r="BI270">
            <v>0</v>
          </cell>
          <cell r="BJ270">
            <v>0</v>
          </cell>
          <cell r="BK270">
            <v>0</v>
          </cell>
          <cell r="BL270">
            <v>0</v>
          </cell>
          <cell r="BM270">
            <v>0</v>
          </cell>
          <cell r="BN270">
            <v>0</v>
          </cell>
          <cell r="BO270">
            <v>-121.62622689893033</v>
          </cell>
          <cell r="BP270">
            <v>-4458.7684000000008</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row>
        <row r="271">
          <cell r="B271" t="str">
            <v>Co 259</v>
          </cell>
          <cell r="C271">
            <v>23103.216535984408</v>
          </cell>
          <cell r="BH271">
            <v>0</v>
          </cell>
          <cell r="BI271">
            <v>0</v>
          </cell>
          <cell r="BJ271">
            <v>0</v>
          </cell>
          <cell r="BK271">
            <v>0</v>
          </cell>
          <cell r="BL271">
            <v>0</v>
          </cell>
          <cell r="BM271">
            <v>0</v>
          </cell>
          <cell r="BN271">
            <v>0</v>
          </cell>
          <cell r="BO271">
            <v>-417.04405783004768</v>
          </cell>
          <cell r="BP271">
            <v>-391.26543926577142</v>
          </cell>
          <cell r="BQ271">
            <v>0</v>
          </cell>
          <cell r="BR271">
            <v>0</v>
          </cell>
          <cell r="BS271">
            <v>0</v>
          </cell>
          <cell r="BT271">
            <v>0</v>
          </cell>
          <cell r="BU271">
            <v>0</v>
          </cell>
          <cell r="BV271">
            <v>0</v>
          </cell>
          <cell r="BW271">
            <v>0</v>
          </cell>
          <cell r="BX271">
            <v>0</v>
          </cell>
          <cell r="BY271">
            <v>0</v>
          </cell>
          <cell r="BZ271">
            <v>0</v>
          </cell>
          <cell r="CA271">
            <v>0</v>
          </cell>
          <cell r="CB271">
            <v>-3183.0424648622284</v>
          </cell>
          <cell r="CC271">
            <v>-3183.0424648622284</v>
          </cell>
          <cell r="CD271">
            <v>-3183.0424648622284</v>
          </cell>
          <cell r="CE271">
            <v>-3183.0424648622284</v>
          </cell>
          <cell r="CF271">
            <v>-3183.0424648622284</v>
          </cell>
          <cell r="CG271">
            <v>-3183.0424648622284</v>
          </cell>
          <cell r="CH271">
            <v>-3183.0424648622284</v>
          </cell>
          <cell r="CI271">
            <v>-2578.6655387123465</v>
          </cell>
          <cell r="CJ271">
            <v>-2578.6655387123537</v>
          </cell>
          <cell r="CK271">
            <v>-2578.6655387123537</v>
          </cell>
          <cell r="CL271">
            <v>-2578.6655387123537</v>
          </cell>
          <cell r="CM271">
            <v>-2578.6655387123537</v>
          </cell>
          <cell r="CN271">
            <v>-2578.6655387123537</v>
          </cell>
          <cell r="CO271">
            <v>-2578.6655387123537</v>
          </cell>
          <cell r="CP271">
            <v>-2578.6655387123465</v>
          </cell>
          <cell r="CQ271">
            <v>-2578.6655387123465</v>
          </cell>
          <cell r="CR271">
            <v>-2624.1979302250984</v>
          </cell>
          <cell r="CS271">
            <v>-2624.1979302250984</v>
          </cell>
          <cell r="CT271">
            <v>-2624.1979302250984</v>
          </cell>
          <cell r="CU271">
            <v>-1674.4289419978159</v>
          </cell>
          <cell r="CV271">
            <v>-1674.4289419978159</v>
          </cell>
          <cell r="CW271">
            <v>-1674.4289419978086</v>
          </cell>
          <cell r="CX271">
            <v>-1674.4289419978159</v>
          </cell>
          <cell r="CY271">
            <v>-1674.4289419978086</v>
          </cell>
          <cell r="CZ271">
            <v>-1674.4289419978159</v>
          </cell>
          <cell r="DA271">
            <v>-1674.4289419978013</v>
          </cell>
          <cell r="DB271">
            <v>-1674.4289419978013</v>
          </cell>
          <cell r="DC271">
            <v>-1674.4289419978013</v>
          </cell>
          <cell r="DD271">
            <v>-870.04541968504782</v>
          </cell>
          <cell r="DE271">
            <v>-952.38347403884109</v>
          </cell>
          <cell r="DF271">
            <v>-870.04541968504782</v>
          </cell>
          <cell r="DG271">
            <v>105.98983687831787</v>
          </cell>
          <cell r="DH271">
            <v>133.43585499623441</v>
          </cell>
          <cell r="DI271">
            <v>105.98983687832515</v>
          </cell>
          <cell r="DJ271">
            <v>133.43585499624169</v>
          </cell>
          <cell r="DK271">
            <v>133.43585499624896</v>
          </cell>
          <cell r="DL271">
            <v>105.98983687831787</v>
          </cell>
          <cell r="DM271">
            <v>133.43585499624169</v>
          </cell>
          <cell r="DN271">
            <v>105.98983687833243</v>
          </cell>
          <cell r="DO271">
            <v>133.43585499626352</v>
          </cell>
          <cell r="DP271">
            <v>103.0804860995122</v>
          </cell>
          <cell r="DQ271">
            <v>19.09567065864394</v>
          </cell>
          <cell r="DR271">
            <v>103.08048609949765</v>
          </cell>
          <cell r="DS271">
            <v>1133.6718753378664</v>
          </cell>
          <cell r="DT271">
            <v>1161.6668138181485</v>
          </cell>
          <cell r="DU271">
            <v>1133.6718753378809</v>
          </cell>
          <cell r="DV271">
            <v>1161.6668138181631</v>
          </cell>
          <cell r="DW271">
            <v>1161.6668138181631</v>
          </cell>
          <cell r="DX271">
            <v>1133.6718753378809</v>
          </cell>
          <cell r="DY271">
            <v>1161.6668138181485</v>
          </cell>
          <cell r="DZ271">
            <v>1133.6718753378955</v>
          </cell>
          <cell r="EA271">
            <v>1161.6668138181703</v>
          </cell>
          <cell r="EB271">
            <v>1365.5738732155005</v>
          </cell>
          <cell r="EC271">
            <v>1257.1800515620853</v>
          </cell>
          <cell r="ED271">
            <v>1365.5738732154859</v>
          </cell>
          <cell r="EE271">
            <v>1383.638411882057</v>
          </cell>
          <cell r="EF271">
            <v>1419.7696857665214</v>
          </cell>
          <cell r="EG271">
            <v>300.98479035672062</v>
          </cell>
          <cell r="EH271">
            <v>337.11606424117781</v>
          </cell>
          <cell r="EI271">
            <v>337.11606424117781</v>
          </cell>
          <cell r="EJ271">
            <v>300.98479035671335</v>
          </cell>
          <cell r="EK271">
            <v>337.11606424117053</v>
          </cell>
          <cell r="EL271">
            <v>300.98479035671335</v>
          </cell>
          <cell r="EM271">
            <v>337.11606424119964</v>
          </cell>
          <cell r="EN271">
            <v>710.02410003965633</v>
          </cell>
          <cell r="EO271">
            <v>560.7728176739256</v>
          </cell>
          <cell r="EP271">
            <v>710.02410003961995</v>
          </cell>
          <cell r="EQ271">
            <v>1805.8106987709034</v>
          </cell>
          <cell r="ER271">
            <v>1855.5611262261227</v>
          </cell>
          <cell r="ES271">
            <v>1721.6576263404131</v>
          </cell>
          <cell r="ET271">
            <v>1771.4080537956324</v>
          </cell>
          <cell r="EU271">
            <v>1771.4080537956397</v>
          </cell>
          <cell r="EV271">
            <v>1721.6576263404131</v>
          </cell>
          <cell r="EW271">
            <v>1771.4080537956324</v>
          </cell>
          <cell r="EX271">
            <v>1721.6576263404131</v>
          </cell>
          <cell r="EY271">
            <v>1771.4080537956615</v>
          </cell>
          <cell r="EZ271">
            <v>1751.9818794249004</v>
          </cell>
          <cell r="FA271">
            <v>1599.7455714118696</v>
          </cell>
          <cell r="FB271">
            <v>1751.9818794248713</v>
          </cell>
          <cell r="FC271">
            <v>2900.8680638188671</v>
          </cell>
          <cell r="FD271">
            <v>-3423.3865001768063</v>
          </cell>
          <cell r="FE271">
            <v>2688.156929939767</v>
          </cell>
          <cell r="FF271">
            <v>2738.9023659440863</v>
          </cell>
          <cell r="FG271">
            <v>2738.9023659440936</v>
          </cell>
          <cell r="FH271">
            <v>2688.156929939767</v>
          </cell>
          <cell r="FI271">
            <v>2738.9023659441009</v>
          </cell>
          <cell r="FJ271">
            <v>2688.156929939767</v>
          </cell>
          <cell r="FK271">
            <v>2738.9023659441154</v>
          </cell>
          <cell r="FL271">
            <v>2719.087668085951</v>
          </cell>
          <cell r="FM271">
            <v>2563.8066339126526</v>
          </cell>
          <cell r="FN271">
            <v>2719.0876680859219</v>
          </cell>
          <cell r="FO271">
            <v>2769.5104250952427</v>
          </cell>
          <cell r="FP271">
            <v>2693.7707698196609</v>
          </cell>
          <cell r="FQ271">
            <v>2738.1138185385571</v>
          </cell>
          <cell r="FR271">
            <v>2789.8741632629681</v>
          </cell>
          <cell r="FS271">
            <v>2789.8741632629826</v>
          </cell>
          <cell r="FT271">
            <v>2738.1138185385644</v>
          </cell>
          <cell r="FU271">
            <v>2789.8741632629826</v>
          </cell>
          <cell r="FV271">
            <v>2738.1138185385644</v>
          </cell>
          <cell r="FW271">
            <v>2789.8741632629972</v>
          </cell>
        </row>
        <row r="272">
          <cell r="B272" t="str">
            <v>Co 260</v>
          </cell>
          <cell r="C272">
            <v>660720.65358581743</v>
          </cell>
          <cell r="BH272">
            <v>0</v>
          </cell>
          <cell r="BI272">
            <v>0</v>
          </cell>
          <cell r="BJ272">
            <v>0</v>
          </cell>
          <cell r="BK272">
            <v>0</v>
          </cell>
          <cell r="BL272">
            <v>0</v>
          </cell>
          <cell r="BM272">
            <v>0</v>
          </cell>
          <cell r="BN272">
            <v>0</v>
          </cell>
          <cell r="BO272">
            <v>-760.44287735431863</v>
          </cell>
          <cell r="BP272">
            <v>-713.53015978327312</v>
          </cell>
          <cell r="BQ272">
            <v>0</v>
          </cell>
          <cell r="BR272">
            <v>0</v>
          </cell>
          <cell r="BS272">
            <v>0</v>
          </cell>
          <cell r="BT272">
            <v>145000</v>
          </cell>
          <cell r="BU272">
            <v>145000</v>
          </cell>
          <cell r="BV272">
            <v>145000</v>
          </cell>
          <cell r="BW272">
            <v>145000</v>
          </cell>
          <cell r="BX272">
            <v>145000</v>
          </cell>
          <cell r="BY272">
            <v>144999.99999999994</v>
          </cell>
          <cell r="BZ272">
            <v>144999.99999999997</v>
          </cell>
          <cell r="CA272">
            <v>0</v>
          </cell>
          <cell r="CB272">
            <v>0</v>
          </cell>
          <cell r="CC272">
            <v>0</v>
          </cell>
          <cell r="CD272">
            <v>0</v>
          </cell>
          <cell r="CE272">
            <v>0</v>
          </cell>
          <cell r="CF272">
            <v>-7295.6254183578567</v>
          </cell>
          <cell r="CG272">
            <v>-7202.7261558836326</v>
          </cell>
          <cell r="CH272">
            <v>-2295.6254183578421</v>
          </cell>
          <cell r="CI272">
            <v>-2229.0621041752602</v>
          </cell>
          <cell r="CJ272">
            <v>-2260.0285249999943</v>
          </cell>
          <cell r="CK272">
            <v>-2229.0621041752529</v>
          </cell>
          <cell r="CL272">
            <v>-2260.028524999987</v>
          </cell>
          <cell r="CM272">
            <v>-9587.1137242969853</v>
          </cell>
          <cell r="CN272">
            <v>-9556.1473034722585</v>
          </cell>
          <cell r="CO272">
            <v>-9587.1137242969853</v>
          </cell>
          <cell r="CP272">
            <v>-9556.1473034722585</v>
          </cell>
          <cell r="CQ272">
            <v>-9587.1137242969853</v>
          </cell>
          <cell r="CR272">
            <v>-2384.4981265664246</v>
          </cell>
          <cell r="CS272">
            <v>-2289.7408788426983</v>
          </cell>
          <cell r="CT272">
            <v>-2234.4981265664101</v>
          </cell>
          <cell r="CU272">
            <v>-1243.1941261494503</v>
          </cell>
          <cell r="CV272">
            <v>-1274.7798753906682</v>
          </cell>
          <cell r="CW272">
            <v>-1243.1941261494285</v>
          </cell>
          <cell r="CX272">
            <v>-1274.7798753906827</v>
          </cell>
          <cell r="CY272">
            <v>-8821.6776306665852</v>
          </cell>
          <cell r="CZ272">
            <v>-8790.0918814253528</v>
          </cell>
          <cell r="DA272">
            <v>-8821.6776306665633</v>
          </cell>
          <cell r="DB272">
            <v>-8790.0918814253673</v>
          </cell>
          <cell r="DC272">
            <v>-8821.6776306665633</v>
          </cell>
          <cell r="DD272">
            <v>-1401.9338689884316</v>
          </cell>
          <cell r="DE272">
            <v>-1305.281476310236</v>
          </cell>
          <cell r="DF272">
            <v>-1247.4338689884025</v>
          </cell>
          <cell r="DG272">
            <v>-1223.2530086724437</v>
          </cell>
          <cell r="DH272">
            <v>-1255.4704728985089</v>
          </cell>
          <cell r="DI272">
            <v>-1223.2530086724073</v>
          </cell>
          <cell r="DJ272">
            <v>-2648.0029086729337</v>
          </cell>
          <cell r="DK272">
            <v>-10421.307596607112</v>
          </cell>
          <cell r="DL272">
            <v>-10389.090132381054</v>
          </cell>
          <cell r="DM272">
            <v>-10421.307596607112</v>
          </cell>
          <cell r="DN272">
            <v>-10389.090132381069</v>
          </cell>
          <cell r="DO272">
            <v>-10421.307596607105</v>
          </cell>
          <cell r="DP272">
            <v>-2777.9008321426663</v>
          </cell>
          <cell r="DQ272">
            <v>-2679.3153916109004</v>
          </cell>
          <cell r="DR272">
            <v>-2618.7658321426425</v>
          </cell>
          <cell r="DS272">
            <v>-1546.1948903736629</v>
          </cell>
          <cell r="DT272">
            <v>-1579.0567038842855</v>
          </cell>
          <cell r="DU272">
            <v>-1546.1948903736629</v>
          </cell>
          <cell r="DV272">
            <v>-1619.4073525997374</v>
          </cell>
          <cell r="DW272">
            <v>-9625.9111811719486</v>
          </cell>
          <cell r="DX272">
            <v>-9593.0493676613842</v>
          </cell>
          <cell r="DY272">
            <v>-9625.9111811719558</v>
          </cell>
          <cell r="DZ272">
            <v>-9593.0493676613842</v>
          </cell>
          <cell r="EA272">
            <v>-9625.911181171934</v>
          </cell>
          <cell r="EB272">
            <v>-1752.1101100388478</v>
          </cell>
          <cell r="EC272">
            <v>-1651.5529606964556</v>
          </cell>
          <cell r="ED272">
            <v>-1588.2010600388603</v>
          </cell>
          <cell r="EE272">
            <v>-2088.3644078702637</v>
          </cell>
          <cell r="EF272">
            <v>-2121.8834576510999</v>
          </cell>
          <cell r="EG272">
            <v>-8463.3644078702346</v>
          </cell>
          <cell r="EH272">
            <v>-596.87156925270392</v>
          </cell>
          <cell r="EI272">
            <v>-8843.5705126820685</v>
          </cell>
          <cell r="EJ272">
            <v>-8810.0514629012978</v>
          </cell>
          <cell r="EK272">
            <v>-8843.570512682054</v>
          </cell>
          <cell r="EL272">
            <v>-8810.0514629012832</v>
          </cell>
          <cell r="EM272">
            <v>-3743.5705126820467</v>
          </cell>
          <cell r="EN272">
            <v>4367.5585363944119</v>
          </cell>
          <cell r="EO272">
            <v>4470.1268287236599</v>
          </cell>
          <cell r="EP272">
            <v>4536.3848578944162</v>
          </cell>
          <cell r="EQ272">
            <v>5693.9097204085701</v>
          </cell>
          <cell r="ER272">
            <v>5659.7202896321251</v>
          </cell>
          <cell r="ES272">
            <v>5566.4097204085847</v>
          </cell>
          <cell r="ET272">
            <v>5648.301615710312</v>
          </cell>
          <cell r="EU272">
            <v>-2845.7982960219379</v>
          </cell>
          <cell r="EV272">
            <v>-2811.6088652455364</v>
          </cell>
          <cell r="EW272">
            <v>-2845.7982960219088</v>
          </cell>
          <cell r="EX272">
            <v>-2811.6088652455219</v>
          </cell>
          <cell r="EY272">
            <v>-2743.7982960219015</v>
          </cell>
          <cell r="EZ272">
            <v>5611.8008492524241</v>
          </cell>
          <cell r="FA272">
            <v>5716.42050742828</v>
          </cell>
          <cell r="FB272">
            <v>5785.6919603974238</v>
          </cell>
          <cell r="FC272">
            <v>5211.3202657664806</v>
          </cell>
          <cell r="FD272">
            <v>5176.4470463744801</v>
          </cell>
          <cell r="FE272">
            <v>-1293.7297342335223</v>
          </cell>
          <cell r="FF272">
            <v>4521.3375253620179</v>
          </cell>
          <cell r="FG272">
            <v>-4227.5853837221803</v>
          </cell>
          <cell r="FH272">
            <v>-4192.7121643302598</v>
          </cell>
          <cell r="FI272">
            <v>-4227.5853837221512</v>
          </cell>
          <cell r="FJ272">
            <v>-4192.712164330238</v>
          </cell>
          <cell r="FK272">
            <v>-4123.5453837221576</v>
          </cell>
          <cell r="FL272">
            <v>4483.880685130498</v>
          </cell>
          <cell r="FM272">
            <v>4590.5927364698437</v>
          </cell>
          <cell r="FN272">
            <v>4662.9885296098219</v>
          </cell>
          <cell r="FO272">
            <v>5357.0717400765425</v>
          </cell>
          <cell r="FP272">
            <v>5321.5010562967509</v>
          </cell>
          <cell r="FQ272">
            <v>5096.9207400765736</v>
          </cell>
          <cell r="FR272">
            <v>669.62716885712871</v>
          </cell>
          <cell r="FS272">
            <v>-8341.763427499609</v>
          </cell>
          <cell r="FT272">
            <v>-14231.952794693061</v>
          </cell>
          <cell r="FU272">
            <v>-20510.680658531201</v>
          </cell>
          <cell r="FV272">
            <v>-26304.79520637948</v>
          </cell>
          <cell r="FW272">
            <v>-33521.452739882458</v>
          </cell>
        </row>
        <row r="273">
          <cell r="B273" t="str">
            <v>Co 262</v>
          </cell>
          <cell r="C273">
            <v>-17797.793624962425</v>
          </cell>
          <cell r="BH273">
            <v>0</v>
          </cell>
          <cell r="BI273">
            <v>0</v>
          </cell>
          <cell r="BJ273">
            <v>0</v>
          </cell>
          <cell r="BK273">
            <v>0</v>
          </cell>
          <cell r="BL273">
            <v>0</v>
          </cell>
          <cell r="BM273">
            <v>0</v>
          </cell>
          <cell r="BN273">
            <v>0</v>
          </cell>
          <cell r="BO273">
            <v>-100.42532496242347</v>
          </cell>
          <cell r="BP273">
            <v>-17697.368300000002</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row>
        <row r="274">
          <cell r="B274" t="str">
            <v>Co 189</v>
          </cell>
          <cell r="C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v>
          </cell>
          <cell r="EW274">
            <v>0</v>
          </cell>
          <cell r="EX274">
            <v>0</v>
          </cell>
          <cell r="EY274">
            <v>0</v>
          </cell>
          <cell r="EZ274">
            <v>0</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v>
          </cell>
          <cell r="FQ274">
            <v>0</v>
          </cell>
          <cell r="FR274">
            <v>0</v>
          </cell>
          <cell r="FS274">
            <v>0</v>
          </cell>
          <cell r="FT274">
            <v>0</v>
          </cell>
          <cell r="FU274">
            <v>0</v>
          </cell>
          <cell r="FV274">
            <v>0</v>
          </cell>
          <cell r="FW274">
            <v>0</v>
          </cell>
        </row>
        <row r="275">
          <cell r="B275" t="str">
            <v>Co 191</v>
          </cell>
          <cell r="C275">
            <v>-800173.63262441917</v>
          </cell>
          <cell r="BH275">
            <v>0</v>
          </cell>
          <cell r="BI275">
            <v>0</v>
          </cell>
          <cell r="BJ275">
            <v>0</v>
          </cell>
          <cell r="BK275">
            <v>0</v>
          </cell>
          <cell r="BL275">
            <v>0</v>
          </cell>
          <cell r="BM275">
            <v>0</v>
          </cell>
          <cell r="BN275">
            <v>0</v>
          </cell>
          <cell r="BO275">
            <v>-16975.132960410287</v>
          </cell>
          <cell r="BP275">
            <v>-6657.0299679888121</v>
          </cell>
          <cell r="BQ275">
            <v>0</v>
          </cell>
          <cell r="BR275">
            <v>0</v>
          </cell>
          <cell r="BS275">
            <v>0</v>
          </cell>
          <cell r="BT275">
            <v>0</v>
          </cell>
          <cell r="BU275">
            <v>0</v>
          </cell>
          <cell r="BV275">
            <v>0</v>
          </cell>
          <cell r="BW275">
            <v>0</v>
          </cell>
          <cell r="BX275">
            <v>0</v>
          </cell>
          <cell r="BY275">
            <v>0</v>
          </cell>
          <cell r="BZ275">
            <v>0</v>
          </cell>
          <cell r="CA275">
            <v>-16523.33677379998</v>
          </cell>
          <cell r="CB275">
            <v>-6181.2115120000162</v>
          </cell>
          <cell r="CC275">
            <v>0</v>
          </cell>
          <cell r="CD275">
            <v>0</v>
          </cell>
          <cell r="CE275">
            <v>-8032.9907845704874</v>
          </cell>
          <cell r="CF275">
            <v>-8032.9907845704874</v>
          </cell>
          <cell r="CG275">
            <v>-8032.9907845704874</v>
          </cell>
          <cell r="CH275">
            <v>-8032.9907845704874</v>
          </cell>
          <cell r="CI275">
            <v>-8032.9907845704729</v>
          </cell>
          <cell r="CJ275">
            <v>-8032.9907845704874</v>
          </cell>
          <cell r="CK275">
            <v>-8032.9907845704874</v>
          </cell>
          <cell r="CL275">
            <v>-8032.990784570502</v>
          </cell>
          <cell r="CM275">
            <v>-24873.084337784494</v>
          </cell>
          <cell r="CN275">
            <v>-14457.699314730489</v>
          </cell>
          <cell r="CO275">
            <v>-8032.9907845704874</v>
          </cell>
          <cell r="CP275">
            <v>-8032.9907845704874</v>
          </cell>
          <cell r="CQ275">
            <v>-8032.9907845704874</v>
          </cell>
          <cell r="CR275">
            <v>-8193.6506002618989</v>
          </cell>
          <cell r="CS275">
            <v>-8193.6506002618989</v>
          </cell>
          <cell r="CT275">
            <v>-8193.6506002618844</v>
          </cell>
          <cell r="CU275">
            <v>-8193.6506002618989</v>
          </cell>
          <cell r="CV275">
            <v>-8193.6506002618917</v>
          </cell>
          <cell r="CW275">
            <v>-8193.6506002618844</v>
          </cell>
          <cell r="CX275">
            <v>-8193.6506002619135</v>
          </cell>
          <cell r="CY275">
            <v>-25479.299185472344</v>
          </cell>
          <cell r="CZ275">
            <v>-14830.453943926696</v>
          </cell>
          <cell r="DA275">
            <v>-8193.6506002618989</v>
          </cell>
          <cell r="DB275">
            <v>-8193.6506002618917</v>
          </cell>
          <cell r="DC275">
            <v>-8193.6506002618917</v>
          </cell>
          <cell r="DD275">
            <v>-8357.523612267134</v>
          </cell>
          <cell r="DE275">
            <v>-8357.5236122671413</v>
          </cell>
          <cell r="DF275">
            <v>-8357.5236122671195</v>
          </cell>
          <cell r="DG275">
            <v>-8357.5236122671413</v>
          </cell>
          <cell r="DH275">
            <v>-8357.5236122671195</v>
          </cell>
          <cell r="DI275">
            <v>-13319.402313895436</v>
          </cell>
          <cell r="DJ275">
            <v>-13319.40231389548</v>
          </cell>
          <cell r="DK275">
            <v>-31062.779626570198</v>
          </cell>
          <cell r="DL275">
            <v>-20175.050386622199</v>
          </cell>
          <cell r="DM275">
            <v>-13319.402313895458</v>
          </cell>
          <cell r="DN275">
            <v>-13319.402313895444</v>
          </cell>
          <cell r="DO275">
            <v>-13319.402313895436</v>
          </cell>
          <cell r="DP275">
            <v>-13486.55278614079</v>
          </cell>
          <cell r="DQ275">
            <v>-13486.552786140797</v>
          </cell>
          <cell r="DR275">
            <v>-13486.55278614079</v>
          </cell>
          <cell r="DS275">
            <v>-13486.552786140805</v>
          </cell>
          <cell r="DT275">
            <v>-13486.552786140775</v>
          </cell>
          <cell r="DU275">
            <v>-13598.290360173341</v>
          </cell>
          <cell r="DV275">
            <v>-13598.290360173385</v>
          </cell>
          <cell r="DW275">
            <v>-31811.91144753452</v>
          </cell>
          <cell r="DX275">
            <v>-20679.743316408953</v>
          </cell>
          <cell r="DY275">
            <v>-13598.290360173356</v>
          </cell>
          <cell r="DZ275">
            <v>-13598.290360173341</v>
          </cell>
          <cell r="EA275">
            <v>-13598.290360173349</v>
          </cell>
          <cell r="EB275">
            <v>-13768.783841863609</v>
          </cell>
          <cell r="EC275">
            <v>-13768.783841863617</v>
          </cell>
          <cell r="ED275">
            <v>-13768.783841863609</v>
          </cell>
          <cell r="EE275">
            <v>-13768.783841863609</v>
          </cell>
          <cell r="EF275">
            <v>-13768.78384186358</v>
          </cell>
          <cell r="EG275">
            <v>989.04334505744191</v>
          </cell>
          <cell r="EH275">
            <v>989.04334505740553</v>
          </cell>
          <cell r="EI275">
            <v>-17707.687679336836</v>
          </cell>
          <cell r="EJ275">
            <v>-6325.391350018821</v>
          </cell>
          <cell r="EK275">
            <v>989.04334505743464</v>
          </cell>
          <cell r="EL275">
            <v>989.04334505745646</v>
          </cell>
          <cell r="EM275">
            <v>-1626.1571886410893</v>
          </cell>
          <cell r="EN275">
            <v>-1532.113929376188</v>
          </cell>
          <cell r="EO275">
            <v>-1532.0518207459827</v>
          </cell>
          <cell r="EP275">
            <v>-1962.5761776189902</v>
          </cell>
          <cell r="EQ275">
            <v>-1531.8632810824129</v>
          </cell>
          <cell r="ER275">
            <v>-1531.8176527619726</v>
          </cell>
          <cell r="ES275">
            <v>-1189.241043693648</v>
          </cell>
          <cell r="ET275">
            <v>-1183.9819800577461</v>
          </cell>
          <cell r="EU275">
            <v>-20784.120067032003</v>
          </cell>
          <cell r="EV275">
            <v>-9145.8684304905619</v>
          </cell>
          <cell r="EW275">
            <v>-1496.616039636101</v>
          </cell>
          <cell r="EX275">
            <v>-1496.5416322672318</v>
          </cell>
          <cell r="EY275">
            <v>-1698.0935877508964</v>
          </cell>
          <cell r="EZ275">
            <v>-1599.4899971948107</v>
          </cell>
          <cell r="FA275">
            <v>-1599.4260253056855</v>
          </cell>
          <cell r="FB275">
            <v>-2042.866112884898</v>
          </cell>
          <cell r="FC275">
            <v>-1599.231829452212</v>
          </cell>
          <cell r="FD275">
            <v>-1599.1848322821752</v>
          </cell>
          <cell r="FE275">
            <v>2408.7011461977818</v>
          </cell>
          <cell r="FF275">
            <v>2408.7011461977236</v>
          </cell>
          <cell r="FG275">
            <v>-17723.974991356037</v>
          </cell>
          <cell r="FH275">
            <v>-5798.4532121647208</v>
          </cell>
          <cell r="FI275">
            <v>2408.7011461977527</v>
          </cell>
          <cell r="FJ275">
            <v>2408.7011461977672</v>
          </cell>
          <cell r="FK275">
            <v>2408.7011461977527</v>
          </cell>
          <cell r="FL275">
            <v>2227.772099480193</v>
          </cell>
          <cell r="FM275">
            <v>2227.7720994802075</v>
          </cell>
          <cell r="FN275">
            <v>2227.7720994802075</v>
          </cell>
          <cell r="FO275">
            <v>2227.7720994802221</v>
          </cell>
          <cell r="FP275">
            <v>2227.7720994802221</v>
          </cell>
          <cell r="FQ275">
            <v>2456.8751691217331</v>
          </cell>
          <cell r="FR275">
            <v>2456.8751691216894</v>
          </cell>
          <cell r="FS275">
            <v>-18212.608170411448</v>
          </cell>
          <cell r="FT275">
            <v>-6018.2890692398432</v>
          </cell>
          <cell r="FU275">
            <v>2456.8751691217039</v>
          </cell>
          <cell r="FV275">
            <v>2456.8751691217331</v>
          </cell>
          <cell r="FW275">
            <v>2456.8751691217185</v>
          </cell>
        </row>
        <row r="276">
          <cell r="B276" t="str">
            <v>Co 452</v>
          </cell>
          <cell r="C276">
            <v>-159963.88913381583</v>
          </cell>
          <cell r="BH276">
            <v>0</v>
          </cell>
          <cell r="BI276">
            <v>0</v>
          </cell>
          <cell r="BJ276">
            <v>0</v>
          </cell>
          <cell r="BK276">
            <v>0</v>
          </cell>
          <cell r="BL276">
            <v>0</v>
          </cell>
          <cell r="BM276">
            <v>0</v>
          </cell>
          <cell r="BN276">
            <v>0</v>
          </cell>
          <cell r="BO276">
            <v>-164.58594924396675</v>
          </cell>
          <cell r="BP276">
            <v>-154.46751810692876</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-690.25610202911594</v>
          </cell>
          <cell r="CP276">
            <v>-690.25610202911594</v>
          </cell>
          <cell r="CQ276">
            <v>-690.25610202911776</v>
          </cell>
          <cell r="CR276">
            <v>-687.39455740303674</v>
          </cell>
          <cell r="CS276">
            <v>-687.39455740303492</v>
          </cell>
          <cell r="CT276">
            <v>-687.3945574030331</v>
          </cell>
          <cell r="CU276">
            <v>-687.39455740303674</v>
          </cell>
          <cell r="CV276">
            <v>-687.39455740303674</v>
          </cell>
          <cell r="CW276">
            <v>-687.39455740303674</v>
          </cell>
          <cell r="CX276">
            <v>-687.3945574030331</v>
          </cell>
          <cell r="CY276">
            <v>-687.39455740303674</v>
          </cell>
          <cell r="CZ276">
            <v>-687.39455740303674</v>
          </cell>
          <cell r="DA276">
            <v>-712.39455740303129</v>
          </cell>
          <cell r="DB276">
            <v>-712.39455740302947</v>
          </cell>
          <cell r="DC276">
            <v>-712.39455740303129</v>
          </cell>
          <cell r="DD276">
            <v>-709.4757818844264</v>
          </cell>
          <cell r="DE276">
            <v>-709.47578188443367</v>
          </cell>
          <cell r="DF276">
            <v>-709.4757818844264</v>
          </cell>
          <cell r="DG276">
            <v>-709.47578188443003</v>
          </cell>
          <cell r="DH276">
            <v>-709.4757818844264</v>
          </cell>
          <cell r="DI276">
            <v>-709.47578188443003</v>
          </cell>
          <cell r="DJ276">
            <v>-709.47578188442276</v>
          </cell>
          <cell r="DK276">
            <v>-709.47578188443731</v>
          </cell>
          <cell r="DL276">
            <v>-709.47578188443731</v>
          </cell>
          <cell r="DM276">
            <v>928.02635935356921</v>
          </cell>
          <cell r="DN276">
            <v>928.02635935356921</v>
          </cell>
          <cell r="DO276">
            <v>928.02635935356557</v>
          </cell>
          <cell r="DP276">
            <v>1102.4881711408834</v>
          </cell>
          <cell r="DQ276">
            <v>1775.1685454941962</v>
          </cell>
          <cell r="DR276">
            <v>1076.2190206172454</v>
          </cell>
          <cell r="DS276">
            <v>1329.5185957439389</v>
          </cell>
          <cell r="DT276">
            <v>322.40714318365281</v>
          </cell>
          <cell r="DU276">
            <v>1329.5185957439498</v>
          </cell>
          <cell r="DV276">
            <v>1329.5185957439462</v>
          </cell>
          <cell r="DW276">
            <v>1329.5185957439426</v>
          </cell>
          <cell r="DX276">
            <v>1329.5185957439426</v>
          </cell>
          <cell r="DY276">
            <v>-3217.2993200964447</v>
          </cell>
          <cell r="DZ276">
            <v>-3217.2993200964447</v>
          </cell>
          <cell r="EA276">
            <v>-3217.299320096452</v>
          </cell>
          <cell r="EB276">
            <v>-3037.6334254658032</v>
          </cell>
          <cell r="EC276">
            <v>-2344.7726398818886</v>
          </cell>
          <cell r="ED276">
            <v>-3064.6906505051484</v>
          </cell>
          <cell r="EE276">
            <v>-674.13994995300891</v>
          </cell>
          <cell r="EF276">
            <v>-1711.4647460901069</v>
          </cell>
          <cell r="EG276">
            <v>-674.13994995300163</v>
          </cell>
          <cell r="EH276">
            <v>-674.13994995299436</v>
          </cell>
          <cell r="EI276">
            <v>-674.13994995300891</v>
          </cell>
          <cell r="EJ276">
            <v>-674.13994995300163</v>
          </cell>
          <cell r="EK276">
            <v>-3311.5828307399206</v>
          </cell>
          <cell r="EL276">
            <v>-3311.5828307399224</v>
          </cell>
          <cell r="EM276">
            <v>-3311.5828307399279</v>
          </cell>
          <cell r="EN276">
            <v>-3126.5573262108519</v>
          </cell>
          <cell r="EO276">
            <v>-2412.9107170594179</v>
          </cell>
          <cell r="EP276">
            <v>-3154.4262680013744</v>
          </cell>
          <cell r="EQ276">
            <v>-691.66399247058871</v>
          </cell>
          <cell r="ER276">
            <v>-1760.1085324917985</v>
          </cell>
          <cell r="ES276">
            <v>-691.66399247058143</v>
          </cell>
          <cell r="ET276">
            <v>-4395.3676961742894</v>
          </cell>
          <cell r="EU276">
            <v>-5049.9278047514199</v>
          </cell>
          <cell r="EV276">
            <v>-5049.9278047514235</v>
          </cell>
          <cell r="EW276">
            <v>-3600.2472829376784</v>
          </cell>
          <cell r="EX276">
            <v>-3600.2472829376802</v>
          </cell>
          <cell r="EY276">
            <v>-3600.2472829376875</v>
          </cell>
          <cell r="EZ276">
            <v>-3409.7019875520491</v>
          </cell>
          <cell r="FA276">
            <v>-2674.6459801260698</v>
          </cell>
          <cell r="FB276">
            <v>-3438.4069975962884</v>
          </cell>
          <cell r="FC276">
            <v>-901.25689875825265</v>
          </cell>
          <cell r="FD276">
            <v>-2001.7547749800942</v>
          </cell>
          <cell r="FE276">
            <v>-901.25689875823446</v>
          </cell>
          <cell r="FF276">
            <v>-1012.3680098693731</v>
          </cell>
          <cell r="FG276">
            <v>-988.42217500385595</v>
          </cell>
          <cell r="FH276">
            <v>-988.42217500385959</v>
          </cell>
          <cell r="FI276">
            <v>-5313.5973076642986</v>
          </cell>
          <cell r="FJ276">
            <v>-5313.5973076642949</v>
          </cell>
          <cell r="FK276">
            <v>-5313.5973076643022</v>
          </cell>
          <cell r="FL276">
            <v>-5117.3672471819882</v>
          </cell>
          <cell r="FM276">
            <v>-4360.2595595332277</v>
          </cell>
          <cell r="FN276">
            <v>-5146.9334075275474</v>
          </cell>
          <cell r="FO276">
            <v>-2533.1537515822201</v>
          </cell>
          <cell r="FP276">
            <v>-3666.6665640907158</v>
          </cell>
          <cell r="FQ276">
            <v>-2533.1537515822056</v>
          </cell>
          <cell r="FR276">
            <v>-2647.5981960266727</v>
          </cell>
          <cell r="FS276">
            <v>-2622.0623333527401</v>
          </cell>
          <cell r="FT276">
            <v>-2622.0623333527401</v>
          </cell>
          <cell r="FU276">
            <v>-5451.332794869475</v>
          </cell>
          <cell r="FV276">
            <v>-8683.0920823226625</v>
          </cell>
          <cell r="FW276">
            <v>-8683.0920823226697</v>
          </cell>
        </row>
        <row r="277">
          <cell r="B277" t="str">
            <v>Co 425</v>
          </cell>
          <cell r="C277">
            <v>-1249089.4119692715</v>
          </cell>
          <cell r="BH277">
            <v>0</v>
          </cell>
          <cell r="BI277">
            <v>0</v>
          </cell>
          <cell r="BJ277">
            <v>0</v>
          </cell>
          <cell r="BK277">
            <v>0</v>
          </cell>
          <cell r="BL277">
            <v>0</v>
          </cell>
          <cell r="BM277">
            <v>0</v>
          </cell>
          <cell r="BN277">
            <v>0</v>
          </cell>
          <cell r="BO277">
            <v>-2415.5080245822028</v>
          </cell>
          <cell r="BP277">
            <v>-2266.0463316194073</v>
          </cell>
          <cell r="BQ277">
            <v>0</v>
          </cell>
          <cell r="BR277">
            <v>0</v>
          </cell>
          <cell r="BS277">
            <v>0</v>
          </cell>
          <cell r="BT277">
            <v>-5000</v>
          </cell>
          <cell r="BU277">
            <v>-4999.9999999999854</v>
          </cell>
          <cell r="BV277">
            <v>0</v>
          </cell>
          <cell r="BW277">
            <v>0</v>
          </cell>
          <cell r="BX277">
            <v>0</v>
          </cell>
          <cell r="BY277">
            <v>0</v>
          </cell>
          <cell r="BZ277">
            <v>0</v>
          </cell>
          <cell r="CA277">
            <v>0</v>
          </cell>
          <cell r="CB277">
            <v>0</v>
          </cell>
          <cell r="CC277">
            <v>0</v>
          </cell>
          <cell r="CD277">
            <v>0</v>
          </cell>
          <cell r="CE277">
            <v>-3.2948361000162549</v>
          </cell>
          <cell r="CF277">
            <v>-150</v>
          </cell>
          <cell r="CG277">
            <v>-150</v>
          </cell>
          <cell r="CH277">
            <v>0</v>
          </cell>
          <cell r="CI277">
            <v>0</v>
          </cell>
          <cell r="CJ277">
            <v>0</v>
          </cell>
          <cell r="CK277">
            <v>0</v>
          </cell>
          <cell r="CL277">
            <v>0</v>
          </cell>
          <cell r="CM277">
            <v>0</v>
          </cell>
          <cell r="CN277">
            <v>0</v>
          </cell>
          <cell r="CO277">
            <v>0</v>
          </cell>
          <cell r="CP277">
            <v>0</v>
          </cell>
          <cell r="CQ277">
            <v>-9271.9956733555591</v>
          </cell>
          <cell r="CR277">
            <v>-9608.4740320160054</v>
          </cell>
          <cell r="CS277">
            <v>-9608.4740320160054</v>
          </cell>
          <cell r="CT277">
            <v>-9453.9740320160054</v>
          </cell>
          <cell r="CU277">
            <v>-9453.9740320160054</v>
          </cell>
          <cell r="CV277">
            <v>-9453.9740320160054</v>
          </cell>
          <cell r="CW277">
            <v>-9453.9740320160054</v>
          </cell>
          <cell r="CX277">
            <v>-9453.9740320160054</v>
          </cell>
          <cell r="CY277">
            <v>-9453.9740320160054</v>
          </cell>
          <cell r="CZ277">
            <v>-9453.9740320160054</v>
          </cell>
          <cell r="DA277">
            <v>-9453.9740320160054</v>
          </cell>
          <cell r="DB277">
            <v>-9453.9740320160054</v>
          </cell>
          <cell r="DC277">
            <v>-9457.4695236345287</v>
          </cell>
          <cell r="DD277">
            <v>-9802.1885126563138</v>
          </cell>
          <cell r="DE277">
            <v>-9802.1885126563429</v>
          </cell>
          <cell r="DF277">
            <v>-9643.0535126563627</v>
          </cell>
          <cell r="DG277">
            <v>-9643.0535126563045</v>
          </cell>
          <cell r="DH277">
            <v>-9643.0535126563045</v>
          </cell>
          <cell r="DI277">
            <v>-9643.0535126563627</v>
          </cell>
          <cell r="DJ277">
            <v>-9643.0535126563627</v>
          </cell>
          <cell r="DK277">
            <v>-9643.0535126563336</v>
          </cell>
          <cell r="DL277">
            <v>-9643.0535126563627</v>
          </cell>
          <cell r="DM277">
            <v>-9643.0535126563045</v>
          </cell>
          <cell r="DN277">
            <v>-9643.0535126563627</v>
          </cell>
          <cell r="DO277">
            <v>-9646.6538690233428</v>
          </cell>
          <cell r="DP277">
            <v>-9999.8236329093925</v>
          </cell>
          <cell r="DQ277">
            <v>-9999.8236329095089</v>
          </cell>
          <cell r="DR277">
            <v>-9835.9145829095505</v>
          </cell>
          <cell r="DS277">
            <v>-9835.9145829094341</v>
          </cell>
          <cell r="DT277">
            <v>-9835.9145829094341</v>
          </cell>
          <cell r="DU277">
            <v>-4280.3590273539303</v>
          </cell>
          <cell r="DV277">
            <v>-4280.3590273539303</v>
          </cell>
          <cell r="DW277">
            <v>-4280.3590273538721</v>
          </cell>
          <cell r="DX277">
            <v>-4280.3590273539303</v>
          </cell>
          <cell r="DY277">
            <v>-4280.3590273538721</v>
          </cell>
          <cell r="DZ277">
            <v>-4280.3590273539303</v>
          </cell>
          <cell r="EA277">
            <v>-9121.2240273538919</v>
          </cell>
          <cell r="EB277">
            <v>-4645.903640512086</v>
          </cell>
          <cell r="EC277">
            <v>-4645.9036405121442</v>
          </cell>
          <cell r="ED277">
            <v>-4477.0773190121108</v>
          </cell>
          <cell r="EE277">
            <v>-4477.0773190121108</v>
          </cell>
          <cell r="EF277">
            <v>-4477.0773190120235</v>
          </cell>
          <cell r="EG277">
            <v>-4310.410652345483</v>
          </cell>
          <cell r="EH277">
            <v>-4310.410652345483</v>
          </cell>
          <cell r="EI277">
            <v>-4310.4106523454539</v>
          </cell>
          <cell r="EJ277">
            <v>-4310.410652345483</v>
          </cell>
          <cell r="EK277">
            <v>-4310.4106523454248</v>
          </cell>
          <cell r="EL277">
            <v>-4310.410652345483</v>
          </cell>
          <cell r="EM277">
            <v>-9296.50160234535</v>
          </cell>
          <cell r="EN277">
            <v>-4684.954420981725</v>
          </cell>
          <cell r="EO277">
            <v>-4684.9544209817832</v>
          </cell>
          <cell r="EP277">
            <v>-4511.0633098367834</v>
          </cell>
          <cell r="EQ277">
            <v>-4511.0633098367252</v>
          </cell>
          <cell r="ER277">
            <v>-4511.0633098367252</v>
          </cell>
          <cell r="ES277">
            <v>-4339.3966431701847</v>
          </cell>
          <cell r="ET277">
            <v>-4339.3966431701556</v>
          </cell>
          <cell r="EU277">
            <v>-4339.3966431700392</v>
          </cell>
          <cell r="EV277">
            <v>4407.3558988382865</v>
          </cell>
          <cell r="EW277">
            <v>4407.3558988383447</v>
          </cell>
          <cell r="EX277">
            <v>-39395.707377723855</v>
          </cell>
          <cell r="EY277">
            <v>-44531.381056223792</v>
          </cell>
          <cell r="EZ277">
            <v>-39779.48093284425</v>
          </cell>
          <cell r="FA277">
            <v>-39779.480932844308</v>
          </cell>
          <cell r="FB277">
            <v>-39600.373088364955</v>
          </cell>
          <cell r="FC277">
            <v>-39600.373088364984</v>
          </cell>
          <cell r="FD277">
            <v>-39600.373088364955</v>
          </cell>
          <cell r="FE277">
            <v>-39423.556421698362</v>
          </cell>
          <cell r="FF277">
            <v>-39423.556421698362</v>
          </cell>
          <cell r="FG277">
            <v>-39423.556421698362</v>
          </cell>
          <cell r="FH277">
            <v>-39366.676926413667</v>
          </cell>
          <cell r="FI277">
            <v>-39366.676926413638</v>
          </cell>
          <cell r="FJ277">
            <v>-40187.18263638948</v>
          </cell>
          <cell r="FK277">
            <v>-45476.926525244344</v>
          </cell>
          <cell r="FL277">
            <v>-40580.422741057031</v>
          </cell>
          <cell r="FM277">
            <v>-40580.422741057089</v>
          </cell>
          <cell r="FN277">
            <v>-40395.941661243356</v>
          </cell>
          <cell r="FO277">
            <v>-40395.941661243356</v>
          </cell>
          <cell r="FP277">
            <v>-40395.941661243385</v>
          </cell>
          <cell r="FQ277">
            <v>-40213.820494576794</v>
          </cell>
          <cell r="FR277">
            <v>-40213.820494576707</v>
          </cell>
          <cell r="FS277">
            <v>-40213.820494576707</v>
          </cell>
          <cell r="FT277">
            <v>17332.462114662456</v>
          </cell>
          <cell r="FU277">
            <v>17332.462114662456</v>
          </cell>
          <cell r="FV277">
            <v>16497.212957153795</v>
          </cell>
          <cell r="FW277">
            <v>11048.776751633151</v>
          </cell>
        </row>
        <row r="278">
          <cell r="B278" t="str">
            <v>Co 453</v>
          </cell>
          <cell r="C278">
            <v>-4745268.5137575977</v>
          </cell>
          <cell r="BH278">
            <v>0</v>
          </cell>
          <cell r="BI278">
            <v>0</v>
          </cell>
          <cell r="BJ278">
            <v>0</v>
          </cell>
          <cell r="BK278">
            <v>0</v>
          </cell>
          <cell r="BL278">
            <v>0</v>
          </cell>
          <cell r="BM278">
            <v>0</v>
          </cell>
          <cell r="BN278">
            <v>0</v>
          </cell>
          <cell r="BO278">
            <v>-3244.0169555221219</v>
          </cell>
          <cell r="BP278">
            <v>-3043.3498829730088</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42282.933147582924</v>
          </cell>
          <cell r="CO278">
            <v>-27861.681526172208</v>
          </cell>
          <cell r="CP278">
            <v>-27861.681526172237</v>
          </cell>
          <cell r="CQ278">
            <v>-27861.681526172208</v>
          </cell>
          <cell r="CR278">
            <v>-28318.915156695584</v>
          </cell>
          <cell r="CS278">
            <v>-28318.915156695584</v>
          </cell>
          <cell r="CT278">
            <v>-28318.915156695643</v>
          </cell>
          <cell r="CU278">
            <v>-28318.915156695584</v>
          </cell>
          <cell r="CV278">
            <v>-28318.915156695643</v>
          </cell>
          <cell r="CW278">
            <v>-28318.915156695643</v>
          </cell>
          <cell r="CX278">
            <v>-28318.915156695643</v>
          </cell>
          <cell r="CY278">
            <v>-28318.915156695643</v>
          </cell>
          <cell r="CZ278">
            <v>-11902.248490028782</v>
          </cell>
          <cell r="DA278">
            <v>-28468.915156695643</v>
          </cell>
          <cell r="DB278">
            <v>-28468.915156695672</v>
          </cell>
          <cell r="DC278">
            <v>-28468.915156695643</v>
          </cell>
          <cell r="DD278">
            <v>-28935.293459829467</v>
          </cell>
          <cell r="DE278">
            <v>-28935.293459829467</v>
          </cell>
          <cell r="DF278">
            <v>-28935.293459829525</v>
          </cell>
          <cell r="DG278">
            <v>-28935.293459829525</v>
          </cell>
          <cell r="DH278">
            <v>-28935.293459829525</v>
          </cell>
          <cell r="DI278">
            <v>-28935.293459829525</v>
          </cell>
          <cell r="DJ278">
            <v>-28935.293459829642</v>
          </cell>
          <cell r="DK278">
            <v>-28935.293459829583</v>
          </cell>
          <cell r="DL278">
            <v>43668.732989502023</v>
          </cell>
          <cell r="DM278">
            <v>26605.066322835279</v>
          </cell>
          <cell r="DN278">
            <v>26605.066322835279</v>
          </cell>
          <cell r="DO278">
            <v>26605.06632283522</v>
          </cell>
          <cell r="DP278">
            <v>26129.360453638888</v>
          </cell>
          <cell r="DQ278">
            <v>26129.360453638714</v>
          </cell>
          <cell r="DR278">
            <v>26129.360453638597</v>
          </cell>
          <cell r="DS278">
            <v>-144686.48523971916</v>
          </cell>
          <cell r="DT278">
            <v>-144686.48523971922</v>
          </cell>
          <cell r="DU278">
            <v>-144686.48523971933</v>
          </cell>
          <cell r="DV278">
            <v>-144686.48523971927</v>
          </cell>
          <cell r="DW278">
            <v>-144686.48523971922</v>
          </cell>
          <cell r="DX278">
            <v>-126156.14637739921</v>
          </cell>
          <cell r="DY278">
            <v>-143731.72304406588</v>
          </cell>
          <cell r="DZ278">
            <v>-143731.72304406611</v>
          </cell>
          <cell r="EA278">
            <v>-143731.72304406599</v>
          </cell>
          <cell r="EB278">
            <v>-144216.9430306463</v>
          </cell>
          <cell r="EC278">
            <v>-144216.94303064654</v>
          </cell>
          <cell r="ED278">
            <v>-144216.94303064665</v>
          </cell>
          <cell r="EE278">
            <v>-147611.03772229142</v>
          </cell>
          <cell r="EF278">
            <v>-147611.03772229148</v>
          </cell>
          <cell r="EG278">
            <v>-147611.03772229142</v>
          </cell>
          <cell r="EH278">
            <v>-147611.03772229148</v>
          </cell>
          <cell r="EI278">
            <v>-147611.03772229137</v>
          </cell>
          <cell r="EJ278">
            <v>983.84475911827758</v>
          </cell>
          <cell r="EK278">
            <v>-17118.99920754839</v>
          </cell>
          <cell r="EL278">
            <v>-17118.999207548506</v>
          </cell>
          <cell r="EM278">
            <v>-17118.999207548681</v>
          </cell>
          <cell r="EN278">
            <v>-17613.923593860527</v>
          </cell>
          <cell r="EO278">
            <v>-17613.923593860527</v>
          </cell>
          <cell r="EP278">
            <v>-17613.923593860702</v>
          </cell>
          <cell r="EQ278">
            <v>-21075.233512671839</v>
          </cell>
          <cell r="ER278">
            <v>-21075.233512671664</v>
          </cell>
          <cell r="ES278">
            <v>-21075.233512671664</v>
          </cell>
          <cell r="ET278">
            <v>-90284.412004204467</v>
          </cell>
          <cell r="EU278">
            <v>-90284.412004204234</v>
          </cell>
          <cell r="EV278">
            <v>-68058.014949176461</v>
          </cell>
          <cell r="EW278">
            <v>-86703.944234843133</v>
          </cell>
          <cell r="EX278">
            <v>-86703.944234843133</v>
          </cell>
          <cell r="EY278">
            <v>-86703.944234843424</v>
          </cell>
          <cell r="EZ278">
            <v>-87208.767108881264</v>
          </cell>
          <cell r="FA278">
            <v>-87208.76710888138</v>
          </cell>
          <cell r="FB278">
            <v>-87208.767108881613</v>
          </cell>
          <cell r="FC278">
            <v>-90738.616559402202</v>
          </cell>
          <cell r="FD278">
            <v>-90738.616559402435</v>
          </cell>
          <cell r="FE278">
            <v>-90738.61655940226</v>
          </cell>
          <cell r="FF278">
            <v>-92122.80012923287</v>
          </cell>
          <cell r="FG278">
            <v>-92122.800129232695</v>
          </cell>
          <cell r="FH278">
            <v>-9171.5950454162667</v>
          </cell>
          <cell r="FI278">
            <v>-28376.902209653053</v>
          </cell>
          <cell r="FJ278">
            <v>-28376.902209653053</v>
          </cell>
          <cell r="FK278">
            <v>-28376.902209653344</v>
          </cell>
          <cell r="FL278">
            <v>-28891.821541171987</v>
          </cell>
          <cell r="FM278">
            <v>-28891.821541172161</v>
          </cell>
          <cell r="FN278">
            <v>-28891.821541172336</v>
          </cell>
          <cell r="FO278">
            <v>-32491.560714036692</v>
          </cell>
          <cell r="FP278">
            <v>-32491.560714036692</v>
          </cell>
          <cell r="FQ278">
            <v>-32491.560714036692</v>
          </cell>
          <cell r="FR278">
            <v>-33903.427955263876</v>
          </cell>
          <cell r="FS278">
            <v>-33903.427955263993</v>
          </cell>
          <cell r="FT278">
            <v>-9198.3936672863783</v>
          </cell>
          <cell r="FU278">
            <v>-47997.9604589378</v>
          </cell>
          <cell r="FV278">
            <v>-47997.960458938032</v>
          </cell>
          <cell r="FW278">
            <v>-47997.960458938323</v>
          </cell>
        </row>
        <row r="279">
          <cell r="B279" t="str">
            <v>Co 151</v>
          </cell>
          <cell r="C279">
            <v>-131820.20040528185</v>
          </cell>
          <cell r="BH279">
            <v>0</v>
          </cell>
          <cell r="BI279">
            <v>0</v>
          </cell>
          <cell r="BJ279">
            <v>0</v>
          </cell>
          <cell r="BK279">
            <v>0</v>
          </cell>
          <cell r="BL279">
            <v>0</v>
          </cell>
          <cell r="BM279">
            <v>0</v>
          </cell>
          <cell r="BN279">
            <v>0</v>
          </cell>
          <cell r="BO279">
            <v>-106.00450968255245</v>
          </cell>
          <cell r="BP279">
            <v>-99.580582738983139</v>
          </cell>
          <cell r="BQ279">
            <v>0</v>
          </cell>
          <cell r="BR279">
            <v>0</v>
          </cell>
          <cell r="BS279">
            <v>0</v>
          </cell>
          <cell r="BT279">
            <v>0</v>
          </cell>
          <cell r="BU279">
            <v>0</v>
          </cell>
          <cell r="BV279">
            <v>0</v>
          </cell>
          <cell r="BW279">
            <v>0</v>
          </cell>
          <cell r="BX279">
            <v>0</v>
          </cell>
          <cell r="BY279">
            <v>0</v>
          </cell>
          <cell r="BZ279">
            <v>0</v>
          </cell>
          <cell r="CA279">
            <v>0</v>
          </cell>
          <cell r="CB279">
            <v>46.168708004493965</v>
          </cell>
          <cell r="CC279">
            <v>46.168708004486689</v>
          </cell>
          <cell r="CD279">
            <v>46.168708004490327</v>
          </cell>
          <cell r="CE279">
            <v>46.168708004493965</v>
          </cell>
          <cell r="CF279">
            <v>46.168708004493965</v>
          </cell>
          <cell r="CG279">
            <v>46.168708004493965</v>
          </cell>
          <cell r="CH279">
            <v>46.168708004493965</v>
          </cell>
          <cell r="CI279">
            <v>46.168708004493965</v>
          </cell>
          <cell r="CJ279">
            <v>46.168708004493965</v>
          </cell>
          <cell r="CK279">
            <v>46.168708004493965</v>
          </cell>
          <cell r="CL279">
            <v>46.168708004493965</v>
          </cell>
          <cell r="CM279">
            <v>46.168708004490327</v>
          </cell>
          <cell r="CN279">
            <v>46.168708004493965</v>
          </cell>
          <cell r="CO279">
            <v>46.168708004486689</v>
          </cell>
          <cell r="CP279">
            <v>46.168708004490327</v>
          </cell>
          <cell r="CQ279">
            <v>46.168708004493965</v>
          </cell>
          <cell r="CR279">
            <v>47.092082164585008</v>
          </cell>
          <cell r="CS279">
            <v>47.092082164585008</v>
          </cell>
          <cell r="CT279">
            <v>47.092082164585008</v>
          </cell>
          <cell r="CU279">
            <v>47.092082164585008</v>
          </cell>
          <cell r="CV279">
            <v>47.092082164585008</v>
          </cell>
          <cell r="CW279">
            <v>47.092082164585008</v>
          </cell>
          <cell r="CX279">
            <v>47.092082164585008</v>
          </cell>
          <cell r="CY279">
            <v>47.09208216458137</v>
          </cell>
          <cell r="CZ279">
            <v>47.092082164585008</v>
          </cell>
          <cell r="DA279">
            <v>47.092082164577732</v>
          </cell>
          <cell r="DB279">
            <v>47.092082164577732</v>
          </cell>
          <cell r="DC279">
            <v>47.092082164585008</v>
          </cell>
          <cell r="DD279">
            <v>48.033923807881365</v>
          </cell>
          <cell r="DE279">
            <v>48.033923807877727</v>
          </cell>
          <cell r="DF279">
            <v>-7859.857294726593</v>
          </cell>
          <cell r="DG279">
            <v>-7859.8572947266002</v>
          </cell>
          <cell r="DH279">
            <v>-7859.8572947265784</v>
          </cell>
          <cell r="DI279">
            <v>-7859.8572947265857</v>
          </cell>
          <cell r="DJ279">
            <v>-7859.857294726593</v>
          </cell>
          <cell r="DK279">
            <v>-7859.8572947266002</v>
          </cell>
          <cell r="DL279">
            <v>-7859.8572947266002</v>
          </cell>
          <cell r="DM279">
            <v>-7859.8572947266075</v>
          </cell>
          <cell r="DN279">
            <v>-7859.8572947266075</v>
          </cell>
          <cell r="DO279">
            <v>-7859.8572947266075</v>
          </cell>
          <cell r="DP279">
            <v>-7858.8966162504294</v>
          </cell>
          <cell r="DQ279">
            <v>-7858.8966162504366</v>
          </cell>
          <cell r="DR279">
            <v>-8037.8877739544623</v>
          </cell>
          <cell r="DS279">
            <v>-8037.8877739544623</v>
          </cell>
          <cell r="DT279">
            <v>-8037.8877739544405</v>
          </cell>
          <cell r="DU279">
            <v>-8037.8877739544478</v>
          </cell>
          <cell r="DV279">
            <v>-8037.8877739544623</v>
          </cell>
          <cell r="DW279">
            <v>-8037.8877739544696</v>
          </cell>
          <cell r="DX279">
            <v>-8037.8877739544623</v>
          </cell>
          <cell r="DY279">
            <v>-8037.8877739544841</v>
          </cell>
          <cell r="DZ279">
            <v>-8037.8877739544696</v>
          </cell>
          <cell r="EA279">
            <v>-8037.8877739544841</v>
          </cell>
          <cell r="EB279">
            <v>-8036.907881908759</v>
          </cell>
          <cell r="EC279">
            <v>-8036.9078819087772</v>
          </cell>
          <cell r="ED279">
            <v>3643.5986700466601</v>
          </cell>
          <cell r="EE279">
            <v>3643.5986700466383</v>
          </cell>
          <cell r="EF279">
            <v>3643.5986700466674</v>
          </cell>
          <cell r="EG279">
            <v>3643.5986700466674</v>
          </cell>
          <cell r="EH279">
            <v>3643.5986700466601</v>
          </cell>
          <cell r="EI279">
            <v>3643.5986700466528</v>
          </cell>
          <cell r="EJ279">
            <v>-4689.7346632866829</v>
          </cell>
          <cell r="EK279">
            <v>-4689.7346632866975</v>
          </cell>
          <cell r="EL279">
            <v>-4689.7346632866756</v>
          </cell>
          <cell r="EM279">
            <v>-4689.7346632866829</v>
          </cell>
          <cell r="EN279">
            <v>-4688.7351734000622</v>
          </cell>
          <cell r="EO279">
            <v>-4688.735173400084</v>
          </cell>
          <cell r="EP279">
            <v>-4638.9647732190788</v>
          </cell>
          <cell r="EQ279">
            <v>-4638.9647732190933</v>
          </cell>
          <cell r="ER279">
            <v>-4638.9647732190642</v>
          </cell>
          <cell r="ES279">
            <v>-4638.9647732190642</v>
          </cell>
          <cell r="ET279">
            <v>-4638.9647732190788</v>
          </cell>
          <cell r="EU279">
            <v>-4638.9647732190933</v>
          </cell>
          <cell r="EV279">
            <v>-4888.9647732190788</v>
          </cell>
          <cell r="EW279">
            <v>-4888.9647732190933</v>
          </cell>
          <cell r="EX279">
            <v>-4888.9647732190861</v>
          </cell>
          <cell r="EY279">
            <v>-4888.9647732190788</v>
          </cell>
          <cell r="EZ279">
            <v>-4887.9452935347217</v>
          </cell>
          <cell r="FA279">
            <v>-4887.9452935347435</v>
          </cell>
          <cell r="FB279">
            <v>5578.8241188165339</v>
          </cell>
          <cell r="FC279">
            <v>5578.8241188165412</v>
          </cell>
          <cell r="FD279">
            <v>5578.824118816563</v>
          </cell>
          <cell r="FE279">
            <v>5578.824118816563</v>
          </cell>
          <cell r="FF279">
            <v>5578.8241188165266</v>
          </cell>
          <cell r="FG279">
            <v>5578.8241188165193</v>
          </cell>
          <cell r="FH279">
            <v>5321.3241188165266</v>
          </cell>
          <cell r="FI279">
            <v>5321.3241188165121</v>
          </cell>
          <cell r="FJ279">
            <v>5321.3241188165266</v>
          </cell>
          <cell r="FK279">
            <v>5321.3241188165484</v>
          </cell>
          <cell r="FL279">
            <v>5322.3639880945848</v>
          </cell>
          <cell r="FM279">
            <v>5322.363988094563</v>
          </cell>
          <cell r="FN279">
            <v>5685.2858343178668</v>
          </cell>
          <cell r="FO279">
            <v>5685.2858343178741</v>
          </cell>
          <cell r="FP279">
            <v>5685.2858343178959</v>
          </cell>
          <cell r="FQ279">
            <v>5685.2858343178959</v>
          </cell>
          <cell r="FR279">
            <v>5685.2858343178596</v>
          </cell>
          <cell r="FS279">
            <v>5685.2858343178523</v>
          </cell>
          <cell r="FT279">
            <v>5420.060834317861</v>
          </cell>
          <cell r="FU279">
            <v>5420.060834317861</v>
          </cell>
          <cell r="FV279">
            <v>5420.0608343178756</v>
          </cell>
          <cell r="FW279">
            <v>5420.0608343178828</v>
          </cell>
        </row>
        <row r="280">
          <cell r="B280" t="str">
            <v>Co 152</v>
          </cell>
          <cell r="C280">
            <v>187272.96338956419</v>
          </cell>
          <cell r="BH280">
            <v>0</v>
          </cell>
          <cell r="BI280">
            <v>0</v>
          </cell>
          <cell r="BJ280">
            <v>0</v>
          </cell>
          <cell r="BK280">
            <v>0</v>
          </cell>
          <cell r="BL280">
            <v>0</v>
          </cell>
          <cell r="BM280">
            <v>0</v>
          </cell>
          <cell r="BN280">
            <v>0</v>
          </cell>
          <cell r="BO280">
            <v>-511.05332036431355</v>
          </cell>
          <cell r="BP280">
            <v>-479.34590221337567</v>
          </cell>
          <cell r="BQ280">
            <v>0</v>
          </cell>
          <cell r="BR280">
            <v>0</v>
          </cell>
          <cell r="BS280">
            <v>0</v>
          </cell>
          <cell r="BT280">
            <v>0</v>
          </cell>
          <cell r="BU280">
            <v>0</v>
          </cell>
          <cell r="BV280">
            <v>0</v>
          </cell>
          <cell r="BW280">
            <v>0</v>
          </cell>
          <cell r="BX280">
            <v>0</v>
          </cell>
          <cell r="BY280">
            <v>-3.9552000000039698</v>
          </cell>
          <cell r="BZ280">
            <v>-0.7621999999973923</v>
          </cell>
          <cell r="CA280">
            <v>0</v>
          </cell>
          <cell r="CB280">
            <v>-177.91171453717106</v>
          </cell>
          <cell r="CC280">
            <v>-177.91171453715651</v>
          </cell>
          <cell r="CD280">
            <v>-177.91171453716379</v>
          </cell>
          <cell r="CE280">
            <v>-177.91171453716379</v>
          </cell>
          <cell r="CF280">
            <v>-177.91171453716379</v>
          </cell>
          <cell r="CG280">
            <v>-177.91171453716379</v>
          </cell>
          <cell r="CH280">
            <v>-177.91171453716379</v>
          </cell>
          <cell r="CI280">
            <v>-177.91171453716379</v>
          </cell>
          <cell r="CJ280">
            <v>-177.91171453716379</v>
          </cell>
          <cell r="CK280">
            <v>-181.9855705371665</v>
          </cell>
          <cell r="CL280">
            <v>-178.6967805371678</v>
          </cell>
          <cell r="CM280">
            <v>-177.91171453716379</v>
          </cell>
          <cell r="CN280">
            <v>-177.91171453717106</v>
          </cell>
          <cell r="CO280">
            <v>-177.91171453715651</v>
          </cell>
          <cell r="CP280">
            <v>-177.91171453716379</v>
          </cell>
          <cell r="CQ280">
            <v>-177.91171453716379</v>
          </cell>
          <cell r="CR280">
            <v>-181.4699488279075</v>
          </cell>
          <cell r="CS280">
            <v>-181.4699488279075</v>
          </cell>
          <cell r="CT280">
            <v>-181.4699488279075</v>
          </cell>
          <cell r="CU280">
            <v>-181.4699488279075</v>
          </cell>
          <cell r="CV280">
            <v>-181.4699488279075</v>
          </cell>
          <cell r="CW280">
            <v>-185.66602050790971</v>
          </cell>
          <cell r="CX280">
            <v>-182.27856680791592</v>
          </cell>
          <cell r="CY280">
            <v>-181.4699488279075</v>
          </cell>
          <cell r="CZ280">
            <v>-181.46994882791478</v>
          </cell>
          <cell r="DA280">
            <v>-181.46994882790023</v>
          </cell>
          <cell r="DB280">
            <v>-181.4699488279075</v>
          </cell>
          <cell r="DC280">
            <v>-181.4699488279075</v>
          </cell>
          <cell r="DD280">
            <v>-185.09934780446201</v>
          </cell>
          <cell r="DE280">
            <v>-185.09934780446929</v>
          </cell>
          <cell r="DF280">
            <v>-7697.6399674379718</v>
          </cell>
          <cell r="DG280">
            <v>-7697.6399674379791</v>
          </cell>
          <cell r="DH280">
            <v>-7697.6399674379791</v>
          </cell>
          <cell r="DI280">
            <v>-7701.9619212683756</v>
          </cell>
          <cell r="DJ280">
            <v>-7698.4728439574101</v>
          </cell>
          <cell r="DK280">
            <v>-7697.6399674379791</v>
          </cell>
          <cell r="DL280">
            <v>-7697.6399674379645</v>
          </cell>
          <cell r="DM280">
            <v>-7697.6399674379645</v>
          </cell>
          <cell r="DN280">
            <v>-7697.6399674379791</v>
          </cell>
          <cell r="DO280">
            <v>-7697.6399674379572</v>
          </cell>
          <cell r="DP280">
            <v>-7701.3419543940545</v>
          </cell>
          <cell r="DQ280">
            <v>-7701.3419543940545</v>
          </cell>
          <cell r="DR280">
            <v>-7872.4261001200648</v>
          </cell>
          <cell r="DS280">
            <v>-7872.4261001200648</v>
          </cell>
          <cell r="DT280">
            <v>-7872.4261001200648</v>
          </cell>
          <cell r="DU280">
            <v>-7876.8777125653869</v>
          </cell>
          <cell r="DV280">
            <v>-7873.2839629350638</v>
          </cell>
          <cell r="DW280">
            <v>-7872.4261001200648</v>
          </cell>
          <cell r="DX280">
            <v>-7872.4261001200648</v>
          </cell>
          <cell r="DY280">
            <v>-7872.4261001200503</v>
          </cell>
          <cell r="DZ280">
            <v>-7872.4261001200866</v>
          </cell>
          <cell r="EA280">
            <v>-7872.4261001200648</v>
          </cell>
          <cell r="EB280">
            <v>-7876.2021268152603</v>
          </cell>
          <cell r="EC280">
            <v>-7876.2021268152821</v>
          </cell>
          <cell r="ED280">
            <v>10463.578811342362</v>
          </cell>
          <cell r="EE280">
            <v>10463.578811342391</v>
          </cell>
          <cell r="EF280">
            <v>10463.578811342362</v>
          </cell>
          <cell r="EG280">
            <v>10458.993650523684</v>
          </cell>
          <cell r="EH280">
            <v>10462.69521264291</v>
          </cell>
          <cell r="EI280">
            <v>10463.578811342377</v>
          </cell>
          <cell r="EJ280">
            <v>2130.2454780090338</v>
          </cell>
          <cell r="EK280">
            <v>2130.2454780090338</v>
          </cell>
          <cell r="EL280">
            <v>2130.2454780090193</v>
          </cell>
          <cell r="EM280">
            <v>2130.2454780090338</v>
          </cell>
          <cell r="EN280">
            <v>2126.3939307799155</v>
          </cell>
          <cell r="EO280">
            <v>2126.393930779901</v>
          </cell>
          <cell r="EP280">
            <v>2317.4149709025369</v>
          </cell>
          <cell r="EQ280">
            <v>2317.4149709025805</v>
          </cell>
          <cell r="ER280">
            <v>2317.4149709025369</v>
          </cell>
          <cell r="ES280">
            <v>2312.6922552592878</v>
          </cell>
          <cell r="ET280">
            <v>2316.5048642421025</v>
          </cell>
          <cell r="EU280">
            <v>2317.414970902566</v>
          </cell>
          <cell r="EV280">
            <v>2067.4149709025369</v>
          </cell>
          <cell r="EW280">
            <v>2067.4149709025587</v>
          </cell>
          <cell r="EX280">
            <v>2067.4149709025151</v>
          </cell>
          <cell r="EY280">
            <v>2067.4149709025369</v>
          </cell>
          <cell r="EZ280">
            <v>2063.4863927288607</v>
          </cell>
          <cell r="FA280">
            <v>2063.4863927288461</v>
          </cell>
          <cell r="FB280">
            <v>12674.331457820583</v>
          </cell>
          <cell r="FC280">
            <v>12674.331457820634</v>
          </cell>
          <cell r="FD280">
            <v>12674.33145782059</v>
          </cell>
          <cell r="FE280">
            <v>12669.467060708041</v>
          </cell>
          <cell r="FF280">
            <v>12673.394047960348</v>
          </cell>
          <cell r="FG280">
            <v>12674.331457820597</v>
          </cell>
          <cell r="FH280">
            <v>12416.83145782059</v>
          </cell>
          <cell r="FI280">
            <v>12416.831457820597</v>
          </cell>
          <cell r="FJ280">
            <v>12416.831457820575</v>
          </cell>
          <cell r="FK280">
            <v>12416.831457820583</v>
          </cell>
          <cell r="FL280">
            <v>12412.824308083436</v>
          </cell>
          <cell r="FM280">
            <v>12412.824308083422</v>
          </cell>
          <cell r="FN280">
            <v>12922.703320101995</v>
          </cell>
          <cell r="FO280">
            <v>12922.703320102039</v>
          </cell>
          <cell r="FP280">
            <v>12922.70332010198</v>
          </cell>
          <cell r="FQ280">
            <v>12917.692991076081</v>
          </cell>
          <cell r="FR280">
            <v>12921.737787945953</v>
          </cell>
          <cell r="FS280">
            <v>12922.703320102002</v>
          </cell>
          <cell r="FT280">
            <v>12657.478320102004</v>
          </cell>
          <cell r="FU280">
            <v>12657.478320102025</v>
          </cell>
          <cell r="FV280">
            <v>12657.478320101996</v>
          </cell>
          <cell r="FW280">
            <v>12657.478320101989</v>
          </cell>
        </row>
        <row r="281">
          <cell r="B281" t="str">
            <v>Co 345</v>
          </cell>
          <cell r="C281">
            <v>-38885.394662405975</v>
          </cell>
          <cell r="BH281">
            <v>0</v>
          </cell>
          <cell r="BI281">
            <v>0</v>
          </cell>
          <cell r="BJ281">
            <v>0</v>
          </cell>
          <cell r="BK281">
            <v>0</v>
          </cell>
          <cell r="BL281">
            <v>0</v>
          </cell>
          <cell r="BM281">
            <v>0</v>
          </cell>
          <cell r="BN281">
            <v>0</v>
          </cell>
          <cell r="BO281">
            <v>-2071.8302458219114</v>
          </cell>
          <cell r="BP281">
            <v>-1943.7816111018765</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-11933.375811320933</v>
          </cell>
          <cell r="CR281">
            <v>-12172.043327547348</v>
          </cell>
          <cell r="CS281">
            <v>-12172.043327547319</v>
          </cell>
          <cell r="CT281">
            <v>-12172.043327547319</v>
          </cell>
          <cell r="CU281">
            <v>-12172.043327547348</v>
          </cell>
          <cell r="CV281">
            <v>-12172.043327547348</v>
          </cell>
          <cell r="CW281">
            <v>-12172.043327547348</v>
          </cell>
          <cell r="CX281">
            <v>-12172.043327547348</v>
          </cell>
          <cell r="CY281">
            <v>-12172.043327547348</v>
          </cell>
          <cell r="CZ281">
            <v>-12172.043327547348</v>
          </cell>
          <cell r="DA281">
            <v>-12172.043327547348</v>
          </cell>
          <cell r="DB281">
            <v>-12172.043327547348</v>
          </cell>
          <cell r="DC281">
            <v>-12172.043327547348</v>
          </cell>
          <cell r="DD281">
            <v>-12415.484194098302</v>
          </cell>
          <cell r="DE281">
            <v>-12415.484194098302</v>
          </cell>
          <cell r="DF281">
            <v>-12415.484194098302</v>
          </cell>
          <cell r="DG281">
            <v>-12415.484194098302</v>
          </cell>
          <cell r="DH281">
            <v>-12415.484194098302</v>
          </cell>
          <cell r="DI281">
            <v>-12415.484194098302</v>
          </cell>
          <cell r="DJ281">
            <v>-12415.484194098302</v>
          </cell>
          <cell r="DK281">
            <v>-12415.484194098273</v>
          </cell>
          <cell r="DL281">
            <v>-12415.484194098302</v>
          </cell>
          <cell r="DM281">
            <v>-12415.484194098302</v>
          </cell>
          <cell r="DN281">
            <v>-12415.484194098273</v>
          </cell>
          <cell r="DO281">
            <v>-12415.484194098302</v>
          </cell>
          <cell r="DP281">
            <v>-12663.793877980264</v>
          </cell>
          <cell r="DQ281">
            <v>-12663.793877980264</v>
          </cell>
          <cell r="DR281">
            <v>-12663.793877980235</v>
          </cell>
          <cell r="DS281">
            <v>-12663.793877980264</v>
          </cell>
          <cell r="DT281">
            <v>-12663.793877980264</v>
          </cell>
          <cell r="DU281">
            <v>2461.7355581773154</v>
          </cell>
          <cell r="DV281">
            <v>2461.7355581772863</v>
          </cell>
          <cell r="DW281">
            <v>2461.7355581773445</v>
          </cell>
          <cell r="DX281">
            <v>2461.7355581773154</v>
          </cell>
          <cell r="DY281">
            <v>2461.7355581773154</v>
          </cell>
          <cell r="DZ281">
            <v>2461.7355581773445</v>
          </cell>
          <cell r="EA281">
            <v>5880.0862416978343</v>
          </cell>
          <cell r="EB281">
            <v>2208.4596806176996</v>
          </cell>
          <cell r="EC281">
            <v>2208.4596806176996</v>
          </cell>
          <cell r="ED281">
            <v>2208.4596806177287</v>
          </cell>
          <cell r="EE281">
            <v>2208.4596806177287</v>
          </cell>
          <cell r="EF281">
            <v>2208.4596806177578</v>
          </cell>
          <cell r="EG281">
            <v>2448.470269340818</v>
          </cell>
          <cell r="EH281">
            <v>2448.4702693408472</v>
          </cell>
          <cell r="EI281">
            <v>2448.4702693408763</v>
          </cell>
          <cell r="EJ281">
            <v>2448.4702693408472</v>
          </cell>
          <cell r="EK281">
            <v>2448.4702693408472</v>
          </cell>
          <cell r="EL281">
            <v>2448.4702693409054</v>
          </cell>
          <cell r="EM281">
            <v>5969.3714733670058</v>
          </cell>
          <cell r="EN281">
            <v>2190.128874230053</v>
          </cell>
          <cell r="EO281">
            <v>2190.128874230053</v>
          </cell>
          <cell r="EP281">
            <v>2190.1288742301404</v>
          </cell>
          <cell r="EQ281">
            <v>2190.128874230053</v>
          </cell>
          <cell r="ER281">
            <v>2190.1288742300821</v>
          </cell>
          <cell r="ES281">
            <v>8683.0646747276769</v>
          </cell>
          <cell r="ET281">
            <v>8683.0646747277351</v>
          </cell>
          <cell r="EU281">
            <v>8683.064674727706</v>
          </cell>
          <cell r="EV281">
            <v>8683.0646747276478</v>
          </cell>
          <cell r="EW281">
            <v>8683.0646747276769</v>
          </cell>
          <cell r="EX281">
            <v>8683.0646747277351</v>
          </cell>
          <cell r="EY281">
            <v>9063.6896747276769</v>
          </cell>
          <cell r="EZ281">
            <v>8419.5564517146559</v>
          </cell>
          <cell r="FA281">
            <v>8419.5564517146559</v>
          </cell>
          <cell r="FB281">
            <v>8419.5564517147141</v>
          </cell>
          <cell r="FC281">
            <v>8419.556451714685</v>
          </cell>
          <cell r="FD281">
            <v>8419.5564517147141</v>
          </cell>
          <cell r="FE281">
            <v>8852.9197182222561</v>
          </cell>
          <cell r="FF281">
            <v>8852.9197182222269</v>
          </cell>
          <cell r="FG281">
            <v>8852.9197182222269</v>
          </cell>
          <cell r="FH281">
            <v>8852.9197182221978</v>
          </cell>
          <cell r="FI281">
            <v>8852.9197182222269</v>
          </cell>
          <cell r="FJ281">
            <v>8852.9197182222852</v>
          </cell>
          <cell r="FK281">
            <v>9244.9634682222386</v>
          </cell>
          <cell r="FL281">
            <v>8584.141330748942</v>
          </cell>
          <cell r="FM281">
            <v>8584.1413307489711</v>
          </cell>
          <cell r="FN281">
            <v>8584.1413307490584</v>
          </cell>
          <cell r="FO281">
            <v>8584.1413307490002</v>
          </cell>
          <cell r="FP281">
            <v>8584.1413307490002</v>
          </cell>
          <cell r="FQ281">
            <v>9026.0576750866603</v>
          </cell>
          <cell r="FR281">
            <v>9026.0576750866603</v>
          </cell>
          <cell r="FS281">
            <v>9026.0576750867185</v>
          </cell>
          <cell r="FT281">
            <v>9026.0576750866603</v>
          </cell>
          <cell r="FU281">
            <v>9026.0576750867185</v>
          </cell>
          <cell r="FV281">
            <v>9026.0576750867476</v>
          </cell>
          <cell r="FW281">
            <v>9429.8627375866927</v>
          </cell>
        </row>
        <row r="282">
          <cell r="B282" t="str">
            <v>Co 386</v>
          </cell>
          <cell r="C282">
            <v>-1121.1580165439082</v>
          </cell>
          <cell r="BH282">
            <v>0</v>
          </cell>
          <cell r="BI282">
            <v>0</v>
          </cell>
          <cell r="BJ282">
            <v>0</v>
          </cell>
          <cell r="BK282">
            <v>0</v>
          </cell>
          <cell r="BL282">
            <v>0</v>
          </cell>
          <cell r="BM282">
            <v>0</v>
          </cell>
          <cell r="BN282">
            <v>0</v>
          </cell>
          <cell r="BO282">
            <v>-578.56145547794586</v>
          </cell>
          <cell r="BP282">
            <v>-542.59656106596231</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row>
        <row r="283">
          <cell r="B283" t="str">
            <v>Co 426</v>
          </cell>
          <cell r="C283">
            <v>-743038.91349948174</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-4922.4633127048255</v>
          </cell>
          <cell r="CT283">
            <v>-4922.4633127048255</v>
          </cell>
          <cell r="CU283">
            <v>-4922.4633127048255</v>
          </cell>
          <cell r="CV283">
            <v>-4922.4633127048255</v>
          </cell>
          <cell r="CW283">
            <v>-4922.4633127048255</v>
          </cell>
          <cell r="CX283">
            <v>-4922.4633127048255</v>
          </cell>
          <cell r="CY283">
            <v>-4922.4633127048255</v>
          </cell>
          <cell r="CZ283">
            <v>-4922.4633127048255</v>
          </cell>
          <cell r="DA283">
            <v>-4922.4633127048255</v>
          </cell>
          <cell r="DB283">
            <v>-4922.4633127048255</v>
          </cell>
          <cell r="DC283">
            <v>-4922.4633127048255</v>
          </cell>
          <cell r="DD283">
            <v>-4922.4633127048255</v>
          </cell>
          <cell r="DE283">
            <v>-4987.5792456255895</v>
          </cell>
          <cell r="DF283">
            <v>-4987.5792456255895</v>
          </cell>
          <cell r="DG283">
            <v>-4987.5792456255895</v>
          </cell>
          <cell r="DH283">
            <v>-4987.5792456255895</v>
          </cell>
          <cell r="DI283">
            <v>-4987.5792456255895</v>
          </cell>
          <cell r="DJ283">
            <v>-4987.5792456255895</v>
          </cell>
          <cell r="DK283">
            <v>-4987.5792456255895</v>
          </cell>
          <cell r="DL283">
            <v>-4987.5792456255895</v>
          </cell>
          <cell r="DM283">
            <v>-4987.5792456255895</v>
          </cell>
          <cell r="DN283">
            <v>-4987.5792456255895</v>
          </cell>
          <cell r="DO283">
            <v>-4987.5792456255895</v>
          </cell>
          <cell r="DP283">
            <v>-4987.5792456255895</v>
          </cell>
          <cell r="DQ283">
            <v>-5052.9974972047676</v>
          </cell>
          <cell r="DR283">
            <v>-5052.9974972047676</v>
          </cell>
          <cell r="DS283">
            <v>-5052.9974972047676</v>
          </cell>
          <cell r="DT283">
            <v>-5052.9974972047676</v>
          </cell>
          <cell r="DU283">
            <v>-5052.9974972047676</v>
          </cell>
          <cell r="DV283">
            <v>-5052.9974972047685</v>
          </cell>
          <cell r="DW283">
            <v>-9578.819187456822</v>
          </cell>
          <cell r="DX283">
            <v>-9578.819187456822</v>
          </cell>
          <cell r="DY283">
            <v>-9578.819187456822</v>
          </cell>
          <cell r="DZ283">
            <v>-9578.819187456822</v>
          </cell>
          <cell r="EA283">
            <v>-9578.819187456822</v>
          </cell>
          <cell r="EB283">
            <v>-9578.819187456822</v>
          </cell>
          <cell r="EC283">
            <v>-9644.5158040675815</v>
          </cell>
          <cell r="ED283">
            <v>-9644.5158040675815</v>
          </cell>
          <cell r="EE283">
            <v>-9644.5158040675815</v>
          </cell>
          <cell r="EF283">
            <v>-9644.5158040675815</v>
          </cell>
          <cell r="EG283">
            <v>-9644.5158040675815</v>
          </cell>
          <cell r="EH283">
            <v>-9644.5158040675833</v>
          </cell>
          <cell r="EI283">
            <v>-9731.3285341689225</v>
          </cell>
          <cell r="EJ283">
            <v>-9731.3285341689225</v>
          </cell>
          <cell r="EK283">
            <v>-9731.3285341689225</v>
          </cell>
          <cell r="EL283">
            <v>-9731.3285341689225</v>
          </cell>
          <cell r="EM283">
            <v>-9731.3285341689225</v>
          </cell>
          <cell r="EN283">
            <v>-9731.3285341689225</v>
          </cell>
          <cell r="EO283">
            <v>-9797.2781831118973</v>
          </cell>
          <cell r="EP283">
            <v>-9797.2781831118973</v>
          </cell>
          <cell r="EQ283">
            <v>-9797.2781831118973</v>
          </cell>
          <cell r="ER283">
            <v>-9797.2781831118973</v>
          </cell>
          <cell r="ES283">
            <v>-9797.2781831118973</v>
          </cell>
          <cell r="ET283">
            <v>-9797.2781831118973</v>
          </cell>
          <cell r="EU283">
            <v>-9885.7160567041519</v>
          </cell>
          <cell r="EV283">
            <v>-9885.7160567041519</v>
          </cell>
          <cell r="EW283">
            <v>-9885.7160567041519</v>
          </cell>
          <cell r="EX283">
            <v>-12558.902083417443</v>
          </cell>
          <cell r="EY283">
            <v>-12558.902083417443</v>
          </cell>
          <cell r="EZ283">
            <v>-12558.902083417443</v>
          </cell>
          <cell r="FA283">
            <v>-12625.077998339279</v>
          </cell>
          <cell r="FB283">
            <v>-12625.077998339279</v>
          </cell>
          <cell r="FC283">
            <v>-12625.077998339279</v>
          </cell>
          <cell r="FD283">
            <v>-12625.077998339279</v>
          </cell>
          <cell r="FE283">
            <v>-12625.077998339279</v>
          </cell>
          <cell r="FF283">
            <v>-12625.077998339279</v>
          </cell>
          <cell r="FG283">
            <v>-12715.170184958934</v>
          </cell>
          <cell r="FH283">
            <v>-12715.170184958934</v>
          </cell>
          <cell r="FI283">
            <v>-12715.170184958934</v>
          </cell>
          <cell r="FJ283">
            <v>-12768.6339054932</v>
          </cell>
          <cell r="FK283">
            <v>-12768.6339054932</v>
          </cell>
          <cell r="FL283">
            <v>-12768.6339054932</v>
          </cell>
          <cell r="FM283">
            <v>-12835.007829903472</v>
          </cell>
          <cell r="FN283">
            <v>-12835.007829903472</v>
          </cell>
          <cell r="FO283">
            <v>-12835.007829903472</v>
          </cell>
          <cell r="FP283">
            <v>-12835.007829903472</v>
          </cell>
          <cell r="FQ283">
            <v>-12835.007829903472</v>
          </cell>
          <cell r="FR283">
            <v>-12835.007829903472</v>
          </cell>
          <cell r="FS283">
            <v>-12926.783982477742</v>
          </cell>
          <cell r="FT283">
            <v>-12926.783982477742</v>
          </cell>
          <cell r="FU283">
            <v>-12926.783982477742</v>
          </cell>
          <cell r="FV283">
            <v>-12981.316977422694</v>
          </cell>
          <cell r="FW283">
            <v>-12981.316977422694</v>
          </cell>
        </row>
        <row r="284">
          <cell r="B284" t="str">
            <v>Co 427</v>
          </cell>
          <cell r="C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row>
        <row r="286">
          <cell r="B286" t="str">
            <v>Co 101</v>
          </cell>
          <cell r="C286" t="str">
            <v>IL</v>
          </cell>
          <cell r="BH286">
            <v>-0.41501258506349376</v>
          </cell>
          <cell r="BI286">
            <v>-0.41501258506349376</v>
          </cell>
          <cell r="BJ286">
            <v>-0.41501258506349376</v>
          </cell>
          <cell r="BK286">
            <v>-1.3329663142044843E-4</v>
          </cell>
          <cell r="BL286">
            <v>-1.3329663142044843E-4</v>
          </cell>
          <cell r="BM286">
            <v>-1.3329663142044843E-4</v>
          </cell>
          <cell r="BN286">
            <v>-1.3329663142044843E-4</v>
          </cell>
          <cell r="BO286">
            <v>-1.3329663142044843E-4</v>
          </cell>
          <cell r="BP286">
            <v>-1.3329663142044843E-4</v>
          </cell>
          <cell r="BQ286">
            <v>-1.3329663142044843E-4</v>
          </cell>
          <cell r="BR286">
            <v>-1.3329663142044843E-4</v>
          </cell>
          <cell r="BS286">
            <v>-1.3329663142044843E-4</v>
          </cell>
          <cell r="BT286">
            <v>-1.3329663142044843E-4</v>
          </cell>
          <cell r="BU286">
            <v>-1.3329663142044843E-4</v>
          </cell>
          <cell r="BV286">
            <v>-1.3329663142044843E-4</v>
          </cell>
          <cell r="BW286">
            <v>-0.42378099142037895</v>
          </cell>
          <cell r="BX286">
            <v>-0.42378099142037895</v>
          </cell>
          <cell r="BY286">
            <v>-0.42378099142037895</v>
          </cell>
          <cell r="BZ286">
            <v>-0.42378099142037895</v>
          </cell>
          <cell r="CA286">
            <v>-0.42378099142037895</v>
          </cell>
          <cell r="CB286">
            <v>-0.42378099142037895</v>
          </cell>
          <cell r="CC286">
            <v>-0.42378099142037895</v>
          </cell>
          <cell r="CD286">
            <v>-0.42378099142037895</v>
          </cell>
          <cell r="CE286">
            <v>-0.42378099142037895</v>
          </cell>
          <cell r="CF286">
            <v>-0.42378099142037895</v>
          </cell>
          <cell r="CG286">
            <v>-0.42378099142037895</v>
          </cell>
          <cell r="CH286">
            <v>-0.42378099142037895</v>
          </cell>
          <cell r="CI286">
            <v>-7.2951659449851089E-2</v>
          </cell>
          <cell r="CJ286">
            <v>-7.2951659449851089E-2</v>
          </cell>
          <cell r="CK286">
            <v>-7.2951659449851089E-2</v>
          </cell>
          <cell r="CL286">
            <v>-7.2951659449851089E-2</v>
          </cell>
          <cell r="CM286">
            <v>-7.2951659449851089E-2</v>
          </cell>
          <cell r="CN286">
            <v>-7.2951659449851089E-2</v>
          </cell>
          <cell r="CO286">
            <v>-7.2951659449851089E-2</v>
          </cell>
          <cell r="CP286">
            <v>-7.2951659449851089E-2</v>
          </cell>
          <cell r="CQ286">
            <v>-7.2951659449851089E-2</v>
          </cell>
          <cell r="CR286">
            <v>-7.2951659449851089E-2</v>
          </cell>
          <cell r="CS286">
            <v>-7.2951659449851089E-2</v>
          </cell>
          <cell r="CT286">
            <v>-7.2951659449851089E-2</v>
          </cell>
          <cell r="CU286">
            <v>-1.2206444901633211E-2</v>
          </cell>
          <cell r="CV286">
            <v>-1.2206444901633211E-2</v>
          </cell>
          <cell r="CW286">
            <v>-1.2206444901633211E-2</v>
          </cell>
          <cell r="CX286">
            <v>-1.2206444901633211E-2</v>
          </cell>
          <cell r="CY286">
            <v>-1.2206444901633211E-2</v>
          </cell>
          <cell r="CZ286">
            <v>-1.2206444901633211E-2</v>
          </cell>
          <cell r="DA286">
            <v>-1.2206444901633211E-2</v>
          </cell>
          <cell r="DB286">
            <v>-1.2206444901633211E-2</v>
          </cell>
          <cell r="DC286">
            <v>-1.2206444901633211E-2</v>
          </cell>
          <cell r="DD286">
            <v>-1.2206444901633211E-2</v>
          </cell>
          <cell r="DE286">
            <v>-1.2206444901633211E-2</v>
          </cell>
          <cell r="DF286">
            <v>-1.2206444901633211E-2</v>
          </cell>
          <cell r="DG286">
            <v>-1.2364391189543932E-2</v>
          </cell>
          <cell r="DH286">
            <v>-1.2364391189543932E-2</v>
          </cell>
          <cell r="DI286">
            <v>-1.2364391189543932E-2</v>
          </cell>
          <cell r="DJ286">
            <v>-1.2364391189543932E-2</v>
          </cell>
          <cell r="DK286">
            <v>-1.2364391189543932E-2</v>
          </cell>
          <cell r="DL286">
            <v>-1.2364391189543932E-2</v>
          </cell>
          <cell r="DM286">
            <v>-1.2364391189543932E-2</v>
          </cell>
          <cell r="DN286">
            <v>-1.2364391189543932E-2</v>
          </cell>
          <cell r="DO286">
            <v>-1.2364391189543932E-2</v>
          </cell>
          <cell r="DP286">
            <v>-1.2364391189543932E-2</v>
          </cell>
          <cell r="DQ286">
            <v>-1.2364391189543932E-2</v>
          </cell>
          <cell r="DR286">
            <v>-1.2364391189543932E-2</v>
          </cell>
          <cell r="DS286">
            <v>-1.2417610347314331E-2</v>
          </cell>
          <cell r="DT286">
            <v>-1.2417610347314331E-2</v>
          </cell>
          <cell r="DU286">
            <v>-1.2417610347314331E-2</v>
          </cell>
          <cell r="DV286">
            <v>-1.2417610347314331E-2</v>
          </cell>
          <cell r="DW286">
            <v>-1.2417610347314331E-2</v>
          </cell>
          <cell r="DX286">
            <v>-1.2417610347314331E-2</v>
          </cell>
          <cell r="DY286">
            <v>-1.2417610347314331E-2</v>
          </cell>
          <cell r="DZ286">
            <v>-1.2417610347314331E-2</v>
          </cell>
          <cell r="EA286">
            <v>-1.2417610347314331E-2</v>
          </cell>
          <cell r="EB286">
            <v>-1.2417610347314331E-2</v>
          </cell>
          <cell r="EC286">
            <v>-1.2417610347314331E-2</v>
          </cell>
          <cell r="ED286">
            <v>-1.2417610347314331E-2</v>
          </cell>
          <cell r="EE286">
            <v>-1.2523559197969556E-2</v>
          </cell>
          <cell r="EF286">
            <v>-1.2523559197969556E-2</v>
          </cell>
          <cell r="EG286">
            <v>-1.2523559197969556E-2</v>
          </cell>
          <cell r="EH286">
            <v>-1.2523559197969556E-2</v>
          </cell>
          <cell r="EI286">
            <v>-1.2523559197969556E-2</v>
          </cell>
          <cell r="EJ286">
            <v>-1.2523559197969556E-2</v>
          </cell>
          <cell r="EK286">
            <v>-1.2523559197969556E-2</v>
          </cell>
          <cell r="EL286">
            <v>-1.2523559197969556E-2</v>
          </cell>
          <cell r="EM286">
            <v>-1.2523559197969556E-2</v>
          </cell>
          <cell r="EN286">
            <v>-1.2523559197969556E-2</v>
          </cell>
          <cell r="EO286">
            <v>-1.2523559197969556E-2</v>
          </cell>
          <cell r="EP286">
            <v>-1.2523559197969556E-2</v>
          </cell>
          <cell r="EQ286">
            <v>-1.2083852781983501E-2</v>
          </cell>
          <cell r="ER286">
            <v>-1.2083852781983501E-2</v>
          </cell>
          <cell r="ES286">
            <v>-1.2083852781983501E-2</v>
          </cell>
          <cell r="ET286">
            <v>-1.2083852781983501E-2</v>
          </cell>
          <cell r="EU286">
            <v>-1.2083852781983501E-2</v>
          </cell>
          <cell r="EV286">
            <v>-1.2083852781983501E-2</v>
          </cell>
          <cell r="EW286">
            <v>-1.2083852781983501E-2</v>
          </cell>
          <cell r="EX286">
            <v>-1.2083852781983501E-2</v>
          </cell>
          <cell r="EY286">
            <v>-1.2083852781983501E-2</v>
          </cell>
          <cell r="EZ286">
            <v>-1.2083852781983501E-2</v>
          </cell>
          <cell r="FA286">
            <v>-1.2083852781983501E-2</v>
          </cell>
          <cell r="FB286">
            <v>-1.2083852781983501E-2</v>
          </cell>
          <cell r="FC286">
            <v>-1.219783494020317E-2</v>
          </cell>
          <cell r="FD286">
            <v>-1.219783494020317E-2</v>
          </cell>
          <cell r="FE286">
            <v>-1.219783494020317E-2</v>
          </cell>
          <cell r="FF286">
            <v>-1.219783494020317E-2</v>
          </cell>
          <cell r="FG286">
            <v>-1.219783494020317E-2</v>
          </cell>
          <cell r="FH286">
            <v>-1.219783494020317E-2</v>
          </cell>
          <cell r="FI286">
            <v>-1.219783494020317E-2</v>
          </cell>
          <cell r="FJ286">
            <v>-1.219783494020317E-2</v>
          </cell>
          <cell r="FK286">
            <v>-1.219783494020317E-2</v>
          </cell>
          <cell r="FL286">
            <v>-1.219783494020317E-2</v>
          </cell>
          <cell r="FM286">
            <v>-1.219783494020317E-2</v>
          </cell>
          <cell r="FN286">
            <v>-1.219783494020317E-2</v>
          </cell>
          <cell r="FO286">
            <v>-1.2564364317500199E-2</v>
          </cell>
          <cell r="FP286">
            <v>-1.2564364317500199E-2</v>
          </cell>
          <cell r="FQ286">
            <v>-1.2564364317500199E-2</v>
          </cell>
          <cell r="FR286">
            <v>-1.2564364317500199E-2</v>
          </cell>
          <cell r="FS286">
            <v>-1.2564364317500199E-2</v>
          </cell>
          <cell r="FT286">
            <v>-1.2564364317500199E-2</v>
          </cell>
          <cell r="FU286">
            <v>-1.2564364317500199E-2</v>
          </cell>
          <cell r="FV286">
            <v>-1.2564364317500199E-2</v>
          </cell>
          <cell r="FW286">
            <v>-1.2564364317500199E-2</v>
          </cell>
        </row>
        <row r="287">
          <cell r="B287" t="str">
            <v>Co 102</v>
          </cell>
          <cell r="C287" t="str">
            <v>IL</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v>
          </cell>
          <cell r="FO287">
            <v>0</v>
          </cell>
          <cell r="FP287">
            <v>0</v>
          </cell>
          <cell r="FQ287">
            <v>0</v>
          </cell>
          <cell r="FR287">
            <v>0</v>
          </cell>
          <cell r="FS287">
            <v>0</v>
          </cell>
          <cell r="FT287">
            <v>0</v>
          </cell>
          <cell r="FU287">
            <v>0</v>
          </cell>
          <cell r="FV287">
            <v>0</v>
          </cell>
          <cell r="FW287">
            <v>0</v>
          </cell>
        </row>
        <row r="288">
          <cell r="B288" t="str">
            <v>Co 103</v>
          </cell>
          <cell r="C288" t="str">
            <v>IL</v>
          </cell>
          <cell r="BH288" t="str">
            <v>NA</v>
          </cell>
          <cell r="BI288" t="str">
            <v>NA</v>
          </cell>
          <cell r="BJ288" t="str">
            <v>NA</v>
          </cell>
          <cell r="BK288" t="str">
            <v>NA</v>
          </cell>
          <cell r="BL288" t="str">
            <v>NA</v>
          </cell>
          <cell r="BM288" t="str">
            <v>NA</v>
          </cell>
          <cell r="BN288" t="str">
            <v>NA</v>
          </cell>
          <cell r="BO288" t="str">
            <v>NA</v>
          </cell>
          <cell r="BP288" t="str">
            <v>NA</v>
          </cell>
          <cell r="BQ288" t="str">
            <v>NA</v>
          </cell>
          <cell r="BR288" t="str">
            <v>NA</v>
          </cell>
          <cell r="BS288" t="str">
            <v>NA</v>
          </cell>
          <cell r="BT288" t="str">
            <v>NA</v>
          </cell>
          <cell r="BU288" t="str">
            <v>NA</v>
          </cell>
          <cell r="BV288" t="str">
            <v>NA</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cell r="ET288">
            <v>0</v>
          </cell>
          <cell r="EU288">
            <v>0</v>
          </cell>
          <cell r="EV288">
            <v>0</v>
          </cell>
          <cell r="EW288">
            <v>0</v>
          </cell>
          <cell r="EX288">
            <v>0</v>
          </cell>
          <cell r="EY288">
            <v>0</v>
          </cell>
          <cell r="EZ288">
            <v>0</v>
          </cell>
          <cell r="FA288">
            <v>0</v>
          </cell>
          <cell r="FB288">
            <v>0</v>
          </cell>
          <cell r="FC288">
            <v>0</v>
          </cell>
          <cell r="FD288">
            <v>0</v>
          </cell>
          <cell r="FE288">
            <v>0</v>
          </cell>
          <cell r="FF288">
            <v>0</v>
          </cell>
          <cell r="FG288">
            <v>0</v>
          </cell>
          <cell r="FH288">
            <v>0</v>
          </cell>
          <cell r="FI288">
            <v>0</v>
          </cell>
          <cell r="FJ288">
            <v>0</v>
          </cell>
          <cell r="FK288">
            <v>0</v>
          </cell>
          <cell r="FL288">
            <v>0</v>
          </cell>
          <cell r="FM288">
            <v>0</v>
          </cell>
          <cell r="FN288">
            <v>0</v>
          </cell>
          <cell r="FO288">
            <v>0</v>
          </cell>
          <cell r="FP288">
            <v>0</v>
          </cell>
          <cell r="FQ288">
            <v>0</v>
          </cell>
          <cell r="FR288">
            <v>0</v>
          </cell>
          <cell r="FS288">
            <v>0</v>
          </cell>
          <cell r="FT288">
            <v>0</v>
          </cell>
          <cell r="FU288">
            <v>0</v>
          </cell>
          <cell r="FV288">
            <v>0</v>
          </cell>
          <cell r="FW288">
            <v>0</v>
          </cell>
        </row>
        <row r="289">
          <cell r="B289" t="str">
            <v>Co 104</v>
          </cell>
          <cell r="C289" t="str">
            <v>IL</v>
          </cell>
          <cell r="BH289">
            <v>4.2181258155569862E-3</v>
          </cell>
          <cell r="BI289">
            <v>4.2181258155569862E-3</v>
          </cell>
          <cell r="BJ289">
            <v>4.2181258155569862E-3</v>
          </cell>
          <cell r="BK289">
            <v>-4.5048963876115787E-3</v>
          </cell>
          <cell r="BL289">
            <v>-4.5048963876115787E-3</v>
          </cell>
          <cell r="BM289">
            <v>-4.5048963876115787E-3</v>
          </cell>
          <cell r="BN289">
            <v>-4.5048963876115787E-3</v>
          </cell>
          <cell r="BO289">
            <v>-4.5048963876115787E-3</v>
          </cell>
          <cell r="BP289">
            <v>-4.5048963876115787E-3</v>
          </cell>
          <cell r="BQ289">
            <v>-4.5048963876115787E-3</v>
          </cell>
          <cell r="BR289">
            <v>-4.5048963876115787E-3</v>
          </cell>
          <cell r="BS289">
            <v>-4.5048963876115787E-3</v>
          </cell>
          <cell r="BT289">
            <v>-4.5048963876115787E-3</v>
          </cell>
          <cell r="BU289">
            <v>-4.5048963876115787E-3</v>
          </cell>
          <cell r="BV289">
            <v>-4.5048963876115787E-3</v>
          </cell>
          <cell r="BW289">
            <v>-2.4473769011324777</v>
          </cell>
          <cell r="BX289">
            <v>-2.4473769011324777</v>
          </cell>
          <cell r="BY289">
            <v>-2.4473769011324777</v>
          </cell>
          <cell r="BZ289">
            <v>-2.4473769011324777</v>
          </cell>
          <cell r="CA289">
            <v>-2.4473769011324777</v>
          </cell>
          <cell r="CB289">
            <v>-2.4473769011324777</v>
          </cell>
          <cell r="CC289">
            <v>-2.4473769011324777</v>
          </cell>
          <cell r="CD289">
            <v>-2.4473769011324777</v>
          </cell>
          <cell r="CE289">
            <v>-2.4473769011324777</v>
          </cell>
          <cell r="CF289">
            <v>-2.4473769011324777</v>
          </cell>
          <cell r="CG289">
            <v>-2.4473769011324777</v>
          </cell>
          <cell r="CH289">
            <v>-2.4473769011324777</v>
          </cell>
          <cell r="CI289">
            <v>-8.7225581372365801E-2</v>
          </cell>
          <cell r="CJ289">
            <v>-8.7225581372365801E-2</v>
          </cell>
          <cell r="CK289">
            <v>-8.7225581372365801E-2</v>
          </cell>
          <cell r="CL289">
            <v>-8.7225581372365801E-2</v>
          </cell>
          <cell r="CM289">
            <v>-8.7225581372365801E-2</v>
          </cell>
          <cell r="CN289">
            <v>-8.7225581372365801E-2</v>
          </cell>
          <cell r="CO289">
            <v>-8.7225581372365801E-2</v>
          </cell>
          <cell r="CP289">
            <v>-8.7225581372365801E-2</v>
          </cell>
          <cell r="CQ289">
            <v>-8.7225581372365801E-2</v>
          </cell>
          <cell r="CR289">
            <v>-8.7225581372365801E-2</v>
          </cell>
          <cell r="CS289">
            <v>-8.7225581372365801E-2</v>
          </cell>
          <cell r="CT289">
            <v>-8.7225581372365801E-2</v>
          </cell>
          <cell r="CU289">
            <v>-9.0161438267747793E-2</v>
          </cell>
          <cell r="CV289">
            <v>-9.0161438267747793E-2</v>
          </cell>
          <cell r="CW289">
            <v>-9.0161438267747793E-2</v>
          </cell>
          <cell r="CX289">
            <v>-9.0161438267747793E-2</v>
          </cell>
          <cell r="CY289">
            <v>-9.0161438267747793E-2</v>
          </cell>
          <cell r="CZ289">
            <v>-9.0161438267747793E-2</v>
          </cell>
          <cell r="DA289">
            <v>-9.0161438267747793E-2</v>
          </cell>
          <cell r="DB289">
            <v>-9.0161438267747793E-2</v>
          </cell>
          <cell r="DC289">
            <v>-9.0161438267747793E-2</v>
          </cell>
          <cell r="DD289">
            <v>-9.0161438267747793E-2</v>
          </cell>
          <cell r="DE289">
            <v>-9.0161438267747793E-2</v>
          </cell>
          <cell r="DF289">
            <v>-9.0161438267747793E-2</v>
          </cell>
          <cell r="DG289">
            <v>-6.4365534618031642E-2</v>
          </cell>
          <cell r="DH289">
            <v>-6.4365534618031642E-2</v>
          </cell>
          <cell r="DI289">
            <v>-6.4365534618031642E-2</v>
          </cell>
          <cell r="DJ289">
            <v>-6.4365534618031642E-2</v>
          </cell>
          <cell r="DK289">
            <v>-6.4365534618031642E-2</v>
          </cell>
          <cell r="DL289">
            <v>-6.4365534618031642E-2</v>
          </cell>
          <cell r="DM289">
            <v>-6.4365534618031642E-2</v>
          </cell>
          <cell r="DN289">
            <v>-6.4365534618031642E-2</v>
          </cell>
          <cell r="DO289">
            <v>-6.4365534618031642E-2</v>
          </cell>
          <cell r="DP289">
            <v>-6.4365534618031642E-2</v>
          </cell>
          <cell r="DQ289">
            <v>-6.4365534618031642E-2</v>
          </cell>
          <cell r="DR289">
            <v>-6.4365534618031642E-2</v>
          </cell>
          <cell r="DS289">
            <v>-3.2818606239420872E-2</v>
          </cell>
          <cell r="DT289">
            <v>-3.2818606239420872E-2</v>
          </cell>
          <cell r="DU289">
            <v>-3.2818606239420872E-2</v>
          </cell>
          <cell r="DV289">
            <v>-3.2818606239420872E-2</v>
          </cell>
          <cell r="DW289">
            <v>-3.2818606239420872E-2</v>
          </cell>
          <cell r="DX289">
            <v>-3.2818606239420872E-2</v>
          </cell>
          <cell r="DY289">
            <v>-3.2818606239420872E-2</v>
          </cell>
          <cell r="DZ289">
            <v>-3.2818606239420872E-2</v>
          </cell>
          <cell r="EA289">
            <v>-3.2818606239420872E-2</v>
          </cell>
          <cell r="EB289">
            <v>-3.2818606239420872E-2</v>
          </cell>
          <cell r="EC289">
            <v>-3.2818606239420872E-2</v>
          </cell>
          <cell r="ED289">
            <v>-3.2818606239420872E-2</v>
          </cell>
          <cell r="EE289">
            <v>-2.0276838989755222E-3</v>
          </cell>
          <cell r="EF289">
            <v>-2.0276838989755222E-3</v>
          </cell>
          <cell r="EG289">
            <v>-2.0276838989755222E-3</v>
          </cell>
          <cell r="EH289">
            <v>-2.0276838989755222E-3</v>
          </cell>
          <cell r="EI289">
            <v>-2.0276838989755222E-3</v>
          </cell>
          <cell r="EJ289">
            <v>-2.0276838989755222E-3</v>
          </cell>
          <cell r="EK289">
            <v>-2.0276838989755222E-3</v>
          </cell>
          <cell r="EL289">
            <v>-2.0276838989755222E-3</v>
          </cell>
          <cell r="EM289">
            <v>-2.0276838989755222E-3</v>
          </cell>
          <cell r="EN289">
            <v>-2.0276838989755222E-3</v>
          </cell>
          <cell r="EO289">
            <v>-2.0276838989755222E-3</v>
          </cell>
          <cell r="EP289">
            <v>-2.0276838989755222E-3</v>
          </cell>
          <cell r="EQ289">
            <v>2.5778323166094894E-2</v>
          </cell>
          <cell r="ER289">
            <v>2.5778323166094894E-2</v>
          </cell>
          <cell r="ES289">
            <v>2.5778323166094894E-2</v>
          </cell>
          <cell r="ET289">
            <v>2.5778323166094894E-2</v>
          </cell>
          <cell r="EU289">
            <v>2.5778323166094894E-2</v>
          </cell>
          <cell r="EV289">
            <v>2.5778323166094894E-2</v>
          </cell>
          <cell r="EW289">
            <v>2.5778323166094894E-2</v>
          </cell>
          <cell r="EX289">
            <v>2.5778323166094894E-2</v>
          </cell>
          <cell r="EY289">
            <v>2.5778323166094894E-2</v>
          </cell>
          <cell r="EZ289">
            <v>2.5778323166094894E-2</v>
          </cell>
          <cell r="FA289">
            <v>2.5778323166094894E-2</v>
          </cell>
          <cell r="FB289">
            <v>2.5778323166094894E-2</v>
          </cell>
          <cell r="FC289">
            <v>5.4683881687147537E-2</v>
          </cell>
          <cell r="FD289">
            <v>5.4683881687147537E-2</v>
          </cell>
          <cell r="FE289">
            <v>5.4683881687147537E-2</v>
          </cell>
          <cell r="FF289">
            <v>5.4683881687147537E-2</v>
          </cell>
          <cell r="FG289">
            <v>5.4683881687147537E-2</v>
          </cell>
          <cell r="FH289">
            <v>5.4683881687147537E-2</v>
          </cell>
          <cell r="FI289">
            <v>5.4683881687147537E-2</v>
          </cell>
          <cell r="FJ289">
            <v>5.4683881687147537E-2</v>
          </cell>
          <cell r="FK289">
            <v>5.4683881687147537E-2</v>
          </cell>
          <cell r="FL289">
            <v>5.4683881687147537E-2</v>
          </cell>
          <cell r="FM289">
            <v>5.4683881687147537E-2</v>
          </cell>
          <cell r="FN289">
            <v>5.4683881687147537E-2</v>
          </cell>
          <cell r="FO289">
            <v>8.7085009274669528E-2</v>
          </cell>
          <cell r="FP289">
            <v>8.7085009274669528E-2</v>
          </cell>
          <cell r="FQ289">
            <v>8.7085009274669528E-2</v>
          </cell>
          <cell r="FR289">
            <v>8.7085009274669528E-2</v>
          </cell>
          <cell r="FS289">
            <v>8.7085009274669528E-2</v>
          </cell>
          <cell r="FT289">
            <v>8.7085009274669528E-2</v>
          </cell>
          <cell r="FU289">
            <v>8.7085009274669528E-2</v>
          </cell>
          <cell r="FV289">
            <v>8.7085009274669528E-2</v>
          </cell>
          <cell r="FW289">
            <v>8.7085009274669528E-2</v>
          </cell>
        </row>
        <row r="290">
          <cell r="B290" t="str">
            <v>Co 105</v>
          </cell>
          <cell r="C290" t="str">
            <v>IL</v>
          </cell>
          <cell r="BH290">
            <v>-1.0642203032312635E-18</v>
          </cell>
          <cell r="BI290">
            <v>-1.0642203032312635E-18</v>
          </cell>
          <cell r="BJ290">
            <v>-1.0642203032312635E-18</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0</v>
          </cell>
          <cell r="FH290">
            <v>0</v>
          </cell>
          <cell r="FI290">
            <v>0</v>
          </cell>
          <cell r="FJ290">
            <v>0</v>
          </cell>
          <cell r="FK290">
            <v>0</v>
          </cell>
          <cell r="FL290">
            <v>0</v>
          </cell>
          <cell r="FM290">
            <v>0</v>
          </cell>
          <cell r="FN290">
            <v>0</v>
          </cell>
          <cell r="FO290">
            <v>0</v>
          </cell>
          <cell r="FP290">
            <v>0</v>
          </cell>
          <cell r="FQ290">
            <v>0</v>
          </cell>
          <cell r="FR290">
            <v>0</v>
          </cell>
          <cell r="FS290">
            <v>0</v>
          </cell>
          <cell r="FT290">
            <v>0</v>
          </cell>
          <cell r="FU290">
            <v>0</v>
          </cell>
          <cell r="FV290">
            <v>0</v>
          </cell>
          <cell r="FW290">
            <v>0</v>
          </cell>
        </row>
        <row r="291">
          <cell r="B291" t="str">
            <v>Co 110</v>
          </cell>
          <cell r="C291" t="str">
            <v>IL</v>
          </cell>
          <cell r="BH291">
            <v>-0.31825845874449893</v>
          </cell>
          <cell r="BI291">
            <v>-0.31825845874449893</v>
          </cell>
          <cell r="BJ291">
            <v>-0.31825845874449893</v>
          </cell>
          <cell r="BK291">
            <v>-0.34259044280844575</v>
          </cell>
          <cell r="BL291">
            <v>-0.34259044280844575</v>
          </cell>
          <cell r="BM291">
            <v>-0.34259044280844575</v>
          </cell>
          <cell r="BN291">
            <v>-0.34259044280844575</v>
          </cell>
          <cell r="BO291">
            <v>-0.34259044280844575</v>
          </cell>
          <cell r="BP291">
            <v>-0.34259044280844575</v>
          </cell>
          <cell r="BQ291">
            <v>-0.34259044280844575</v>
          </cell>
          <cell r="BR291">
            <v>-0.34259044280844575</v>
          </cell>
          <cell r="BS291">
            <v>-0.34259044280844575</v>
          </cell>
          <cell r="BT291">
            <v>-0.34259044280844575</v>
          </cell>
          <cell r="BU291">
            <v>-0.34259044280844575</v>
          </cell>
          <cell r="BV291">
            <v>-0.34259044280844575</v>
          </cell>
          <cell r="BW291">
            <v>-0.11134635685219463</v>
          </cell>
          <cell r="BX291">
            <v>-0.11134635685219463</v>
          </cell>
          <cell r="BY291">
            <v>-0.11134635685219463</v>
          </cell>
          <cell r="BZ291">
            <v>-0.11134635685219463</v>
          </cell>
          <cell r="CA291">
            <v>-0.11134635685219463</v>
          </cell>
          <cell r="CB291">
            <v>-0.11134635685219463</v>
          </cell>
          <cell r="CC291">
            <v>-0.11134635685219463</v>
          </cell>
          <cell r="CD291">
            <v>-0.11134635685219463</v>
          </cell>
          <cell r="CE291">
            <v>-0.11134635685219463</v>
          </cell>
          <cell r="CF291">
            <v>-0.11134635685219463</v>
          </cell>
          <cell r="CG291">
            <v>-0.11134635685219463</v>
          </cell>
          <cell r="CH291">
            <v>-0.11134635685219463</v>
          </cell>
          <cell r="CI291">
            <v>-0.14647382809704751</v>
          </cell>
          <cell r="CJ291">
            <v>-0.14647382809704751</v>
          </cell>
          <cell r="CK291">
            <v>-0.14647382809704751</v>
          </cell>
          <cell r="CL291">
            <v>-0.14647382809704751</v>
          </cell>
          <cell r="CM291">
            <v>-0.14647382809704751</v>
          </cell>
          <cell r="CN291">
            <v>-0.14647382809704751</v>
          </cell>
          <cell r="CO291">
            <v>-0.14647382809704751</v>
          </cell>
          <cell r="CP291">
            <v>-0.14647382809704751</v>
          </cell>
          <cell r="CQ291">
            <v>-0.14647382809704751</v>
          </cell>
          <cell r="CR291">
            <v>-0.14647382809704751</v>
          </cell>
          <cell r="CS291">
            <v>-0.14647382809704751</v>
          </cell>
          <cell r="CT291">
            <v>-0.14647382809704751</v>
          </cell>
          <cell r="CU291">
            <v>-0.11668686544356366</v>
          </cell>
          <cell r="CV291">
            <v>-0.11668686544356366</v>
          </cell>
          <cell r="CW291">
            <v>-0.11668686544356366</v>
          </cell>
          <cell r="CX291">
            <v>-0.11668686544356366</v>
          </cell>
          <cell r="CY291">
            <v>-0.11668686544356366</v>
          </cell>
          <cell r="CZ291">
            <v>-0.11668686544356366</v>
          </cell>
          <cell r="DA291">
            <v>-0.11668686544356366</v>
          </cell>
          <cell r="DB291">
            <v>-0.11668686544356366</v>
          </cell>
          <cell r="DC291">
            <v>-0.11668686544356366</v>
          </cell>
          <cell r="DD291">
            <v>-0.11668686544356366</v>
          </cell>
          <cell r="DE291">
            <v>-0.11668686544356366</v>
          </cell>
          <cell r="DF291">
            <v>-0.11668686544356366</v>
          </cell>
          <cell r="DG291">
            <v>-7.3923179892393595E-2</v>
          </cell>
          <cell r="DH291">
            <v>-7.3923179892393595E-2</v>
          </cell>
          <cell r="DI291">
            <v>-7.3923179892393595E-2</v>
          </cell>
          <cell r="DJ291">
            <v>-7.3923179892393595E-2</v>
          </cell>
          <cell r="DK291">
            <v>-7.3923179892393595E-2</v>
          </cell>
          <cell r="DL291">
            <v>-7.3923179892393595E-2</v>
          </cell>
          <cell r="DM291">
            <v>-7.3923179892393595E-2</v>
          </cell>
          <cell r="DN291">
            <v>-7.3923179892393595E-2</v>
          </cell>
          <cell r="DO291">
            <v>-7.3923179892393595E-2</v>
          </cell>
          <cell r="DP291">
            <v>-7.3923179892393595E-2</v>
          </cell>
          <cell r="DQ291">
            <v>-7.3923179892393595E-2</v>
          </cell>
          <cell r="DR291">
            <v>-7.3923179892393595E-2</v>
          </cell>
          <cell r="DS291">
            <v>-3.7094859121318123E-2</v>
          </cell>
          <cell r="DT291">
            <v>-3.7094859121318123E-2</v>
          </cell>
          <cell r="DU291">
            <v>-3.7094859121318123E-2</v>
          </cell>
          <cell r="DV291">
            <v>-3.7094859121318123E-2</v>
          </cell>
          <cell r="DW291">
            <v>-3.7094859121318123E-2</v>
          </cell>
          <cell r="DX291">
            <v>-3.7094859121318123E-2</v>
          </cell>
          <cell r="DY291">
            <v>-3.7094859121318123E-2</v>
          </cell>
          <cell r="DZ291">
            <v>-3.7094859121318123E-2</v>
          </cell>
          <cell r="EA291">
            <v>-3.7094859121318123E-2</v>
          </cell>
          <cell r="EB291">
            <v>-3.7094859121318123E-2</v>
          </cell>
          <cell r="EC291">
            <v>-3.7094859121318123E-2</v>
          </cell>
          <cell r="ED291">
            <v>-3.7094859121318123E-2</v>
          </cell>
          <cell r="EE291">
            <v>1.3470474708034414E-2</v>
          </cell>
          <cell r="EF291">
            <v>1.3470474708034414E-2</v>
          </cell>
          <cell r="EG291">
            <v>1.3470474708034414E-2</v>
          </cell>
          <cell r="EH291">
            <v>1.3470474708034414E-2</v>
          </cell>
          <cell r="EI291">
            <v>1.3470474708034414E-2</v>
          </cell>
          <cell r="EJ291">
            <v>1.3470474708034414E-2</v>
          </cell>
          <cell r="EK291">
            <v>1.3470474708034414E-2</v>
          </cell>
          <cell r="EL291">
            <v>1.3470474708034414E-2</v>
          </cell>
          <cell r="EM291">
            <v>1.3470474708034414E-2</v>
          </cell>
          <cell r="EN291">
            <v>1.3470474708034414E-2</v>
          </cell>
          <cell r="EO291">
            <v>1.3470474708034414E-2</v>
          </cell>
          <cell r="EP291">
            <v>1.3470474708034414E-2</v>
          </cell>
          <cell r="EQ291">
            <v>2.0874342107348409E-2</v>
          </cell>
          <cell r="ER291">
            <v>2.0874342107348409E-2</v>
          </cell>
          <cell r="ES291">
            <v>2.0874342107348409E-2</v>
          </cell>
          <cell r="ET291">
            <v>2.0874342107348409E-2</v>
          </cell>
          <cell r="EU291">
            <v>2.0874342107348409E-2</v>
          </cell>
          <cell r="EV291">
            <v>2.0874342107348409E-2</v>
          </cell>
          <cell r="EW291">
            <v>2.0874342107348409E-2</v>
          </cell>
          <cell r="EX291">
            <v>2.0874342107348409E-2</v>
          </cell>
          <cell r="EY291">
            <v>2.0874342107348409E-2</v>
          </cell>
          <cell r="EZ291">
            <v>2.0874342107348409E-2</v>
          </cell>
          <cell r="FA291">
            <v>2.0874342107348409E-2</v>
          </cell>
          <cell r="FB291">
            <v>2.0874342107348409E-2</v>
          </cell>
          <cell r="FC291">
            <v>3.4157316163292754E-2</v>
          </cell>
          <cell r="FD291">
            <v>3.4157316163292754E-2</v>
          </cell>
          <cell r="FE291">
            <v>3.4157316163292754E-2</v>
          </cell>
          <cell r="FF291">
            <v>3.4157316163292754E-2</v>
          </cell>
          <cell r="FG291">
            <v>3.4157316163292754E-2</v>
          </cell>
          <cell r="FH291">
            <v>3.4157316163292754E-2</v>
          </cell>
          <cell r="FI291">
            <v>3.4157316163292754E-2</v>
          </cell>
          <cell r="FJ291">
            <v>3.4157316163292754E-2</v>
          </cell>
          <cell r="FK291">
            <v>3.4157316163292754E-2</v>
          </cell>
          <cell r="FL291">
            <v>3.4157316163292754E-2</v>
          </cell>
          <cell r="FM291">
            <v>3.4157316163292754E-2</v>
          </cell>
          <cell r="FN291">
            <v>3.4157316163292754E-2</v>
          </cell>
          <cell r="FO291">
            <v>2.9336845779659809E-2</v>
          </cell>
          <cell r="FP291">
            <v>2.9336845779659809E-2</v>
          </cell>
          <cell r="FQ291">
            <v>2.9336845779659809E-2</v>
          </cell>
          <cell r="FR291">
            <v>2.9336845779659809E-2</v>
          </cell>
          <cell r="FS291">
            <v>2.9336845779659809E-2</v>
          </cell>
          <cell r="FT291">
            <v>2.9336845779659809E-2</v>
          </cell>
          <cell r="FU291">
            <v>2.9336845779659809E-2</v>
          </cell>
          <cell r="FV291">
            <v>2.9336845779659809E-2</v>
          </cell>
          <cell r="FW291">
            <v>2.9336845779659809E-2</v>
          </cell>
        </row>
        <row r="292">
          <cell r="B292" t="str">
            <v>Co 111</v>
          </cell>
          <cell r="C292" t="str">
            <v>IL</v>
          </cell>
          <cell r="BH292">
            <v>-4.9878121345707592E-2</v>
          </cell>
          <cell r="BI292">
            <v>-4.9878121345707592E-2</v>
          </cell>
          <cell r="BJ292">
            <v>-4.9878121345707592E-2</v>
          </cell>
          <cell r="BK292">
            <v>-1.1820896370857913E-3</v>
          </cell>
          <cell r="BL292">
            <v>-1.1820896370857913E-3</v>
          </cell>
          <cell r="BM292">
            <v>-1.1820896370857913E-3</v>
          </cell>
          <cell r="BN292">
            <v>-1.1820896370857913E-3</v>
          </cell>
          <cell r="BO292">
            <v>-1.1820896370857913E-3</v>
          </cell>
          <cell r="BP292">
            <v>-1.1820896370857913E-3</v>
          </cell>
          <cell r="BQ292">
            <v>-1.1820896370857913E-3</v>
          </cell>
          <cell r="BR292">
            <v>-1.1820896370857913E-3</v>
          </cell>
          <cell r="BS292">
            <v>-1.1820896370857913E-3</v>
          </cell>
          <cell r="BT292">
            <v>-1.1820896370857913E-3</v>
          </cell>
          <cell r="BU292">
            <v>-1.1820896370857913E-3</v>
          </cell>
          <cell r="BV292">
            <v>-1.1820896370857913E-3</v>
          </cell>
          <cell r="BW292">
            <v>-9.4260866778825021E-3</v>
          </cell>
          <cell r="BX292">
            <v>-9.4260866778825021E-3</v>
          </cell>
          <cell r="BY292">
            <v>-9.4260866778825021E-3</v>
          </cell>
          <cell r="BZ292">
            <v>-9.4260866778825021E-3</v>
          </cell>
          <cell r="CA292">
            <v>-9.4260866778825021E-3</v>
          </cell>
          <cell r="CB292">
            <v>-9.4260866778825021E-3</v>
          </cell>
          <cell r="CC292">
            <v>-9.4260866778825021E-3</v>
          </cell>
          <cell r="CD292">
            <v>-9.4260866778825021E-3</v>
          </cell>
          <cell r="CE292">
            <v>-9.4260866778825021E-3</v>
          </cell>
          <cell r="CF292">
            <v>-9.4260866778825021E-3</v>
          </cell>
          <cell r="CG292">
            <v>-9.4260866778825021E-3</v>
          </cell>
          <cell r="CH292">
            <v>-9.4260866778825021E-3</v>
          </cell>
          <cell r="CI292">
            <v>0.19189668000804738</v>
          </cell>
          <cell r="CJ292">
            <v>0.19189668000804738</v>
          </cell>
          <cell r="CK292">
            <v>0.19189668000804738</v>
          </cell>
          <cell r="CL292">
            <v>0.19189668000804738</v>
          </cell>
          <cell r="CM292">
            <v>0.19189668000804738</v>
          </cell>
          <cell r="CN292">
            <v>0.19189668000804738</v>
          </cell>
          <cell r="CO292">
            <v>0.19189668000804738</v>
          </cell>
          <cell r="CP292">
            <v>0.19189668000804738</v>
          </cell>
          <cell r="CQ292">
            <v>0.19189668000804738</v>
          </cell>
          <cell r="CR292">
            <v>0.19189668000804738</v>
          </cell>
          <cell r="CS292">
            <v>0.19189668000804738</v>
          </cell>
          <cell r="CT292">
            <v>0.19189668000804738</v>
          </cell>
          <cell r="CU292">
            <v>0.18500510477044849</v>
          </cell>
          <cell r="CV292">
            <v>0.18500510477044849</v>
          </cell>
          <cell r="CW292">
            <v>0.18500510477044849</v>
          </cell>
          <cell r="CX292">
            <v>0.18500510477044849</v>
          </cell>
          <cell r="CY292">
            <v>0.18500510477044849</v>
          </cell>
          <cell r="CZ292">
            <v>0.18500510477044849</v>
          </cell>
          <cell r="DA292">
            <v>0.18500510477044849</v>
          </cell>
          <cell r="DB292">
            <v>0.18500510477044849</v>
          </cell>
          <cell r="DC292">
            <v>0.18500510477044849</v>
          </cell>
          <cell r="DD292">
            <v>0.18500510477044849</v>
          </cell>
          <cell r="DE292">
            <v>0.18500510477044849</v>
          </cell>
          <cell r="DF292">
            <v>0.18500510477044849</v>
          </cell>
          <cell r="DG292">
            <v>0.1858957365438848</v>
          </cell>
          <cell r="DH292">
            <v>0.1858957365438848</v>
          </cell>
          <cell r="DI292">
            <v>0.1858957365438848</v>
          </cell>
          <cell r="DJ292">
            <v>0.1858957365438848</v>
          </cell>
          <cell r="DK292">
            <v>0.1858957365438848</v>
          </cell>
          <cell r="DL292">
            <v>0.1858957365438848</v>
          </cell>
          <cell r="DM292">
            <v>0.1858957365438848</v>
          </cell>
          <cell r="DN292">
            <v>0.1858957365438848</v>
          </cell>
          <cell r="DO292">
            <v>0.1858957365438848</v>
          </cell>
          <cell r="DP292">
            <v>0.1858957365438848</v>
          </cell>
          <cell r="DQ292">
            <v>0.1858957365438848</v>
          </cell>
          <cell r="DR292">
            <v>0.1858957365438848</v>
          </cell>
          <cell r="DS292">
            <v>0.18938171990589014</v>
          </cell>
          <cell r="DT292">
            <v>0.18938171990589014</v>
          </cell>
          <cell r="DU292">
            <v>0.18938171990589014</v>
          </cell>
          <cell r="DV292">
            <v>0.18938171990589014</v>
          </cell>
          <cell r="DW292">
            <v>0.18938171990589014</v>
          </cell>
          <cell r="DX292">
            <v>0.18938171990589014</v>
          </cell>
          <cell r="DY292">
            <v>0.18938171990589014</v>
          </cell>
          <cell r="DZ292">
            <v>0.18938171990589014</v>
          </cell>
          <cell r="EA292">
            <v>0.18938171990589014</v>
          </cell>
          <cell r="EB292">
            <v>0.18938171990589014</v>
          </cell>
          <cell r="EC292">
            <v>0.18938171990589014</v>
          </cell>
          <cell r="ED292">
            <v>0.18938171990589014</v>
          </cell>
          <cell r="EE292">
            <v>0.18760917617220016</v>
          </cell>
          <cell r="EF292">
            <v>0.18760917617220016</v>
          </cell>
          <cell r="EG292">
            <v>0.18760917617220016</v>
          </cell>
          <cell r="EH292">
            <v>0.18760917617220016</v>
          </cell>
          <cell r="EI292">
            <v>0.18760917617220016</v>
          </cell>
          <cell r="EJ292">
            <v>0.18760917617220016</v>
          </cell>
          <cell r="EK292">
            <v>0.18760917617220016</v>
          </cell>
          <cell r="EL292">
            <v>0.18760917617220016</v>
          </cell>
          <cell r="EM292">
            <v>0.18760917617220016</v>
          </cell>
          <cell r="EN292">
            <v>0.18760917617220016</v>
          </cell>
          <cell r="EO292">
            <v>0.18760917617220016</v>
          </cell>
          <cell r="EP292">
            <v>0.18760917617220016</v>
          </cell>
          <cell r="EQ292">
            <v>0.17605425307566325</v>
          </cell>
          <cell r="ER292">
            <v>0.17605425307566325</v>
          </cell>
          <cell r="ES292">
            <v>0.17605425307566325</v>
          </cell>
          <cell r="ET292">
            <v>0.17605425307566325</v>
          </cell>
          <cell r="EU292">
            <v>0.17605425307566325</v>
          </cell>
          <cell r="EV292">
            <v>0.17605425307566325</v>
          </cell>
          <cell r="EW292">
            <v>0.17605425307566325</v>
          </cell>
          <cell r="EX292">
            <v>0.17605425307566325</v>
          </cell>
          <cell r="EY292">
            <v>0.17605425307566325</v>
          </cell>
          <cell r="EZ292">
            <v>0.17605425307566325</v>
          </cell>
          <cell r="FA292">
            <v>0.17605425307566325</v>
          </cell>
          <cell r="FB292">
            <v>0.17605425307566325</v>
          </cell>
          <cell r="FC292">
            <v>0.17294719107117792</v>
          </cell>
          <cell r="FD292">
            <v>0.17294719107117792</v>
          </cell>
          <cell r="FE292">
            <v>0.17294719107117792</v>
          </cell>
          <cell r="FF292">
            <v>0.17294719107117792</v>
          </cell>
          <cell r="FG292">
            <v>0.17294719107117792</v>
          </cell>
          <cell r="FH292">
            <v>0.17294719107117792</v>
          </cell>
          <cell r="FI292">
            <v>0.17294719107117792</v>
          </cell>
          <cell r="FJ292">
            <v>0.17294719107117792</v>
          </cell>
          <cell r="FK292">
            <v>0.17294719107117792</v>
          </cell>
          <cell r="FL292">
            <v>0.17294719107117792</v>
          </cell>
          <cell r="FM292">
            <v>0.17294719107117792</v>
          </cell>
          <cell r="FN292">
            <v>0.17294719107117792</v>
          </cell>
          <cell r="FO292">
            <v>0.17292288448780221</v>
          </cell>
          <cell r="FP292">
            <v>0.17292288448780221</v>
          </cell>
          <cell r="FQ292">
            <v>0.17292288448780221</v>
          </cell>
          <cell r="FR292">
            <v>0.17292288448780221</v>
          </cell>
          <cell r="FS292">
            <v>0.17292288448780221</v>
          </cell>
          <cell r="FT292">
            <v>0.17292288448780221</v>
          </cell>
          <cell r="FU292">
            <v>0.17292288448780221</v>
          </cell>
          <cell r="FV292">
            <v>0.17292288448780221</v>
          </cell>
          <cell r="FW292">
            <v>0.17292288448780221</v>
          </cell>
        </row>
        <row r="293">
          <cell r="B293" t="str">
            <v>Co 112</v>
          </cell>
          <cell r="C293" t="str">
            <v>IL</v>
          </cell>
          <cell r="BH293">
            <v>-9.4886076942074959E-2</v>
          </cell>
          <cell r="BI293">
            <v>-9.4886076942074959E-2</v>
          </cell>
          <cell r="BJ293">
            <v>-9.4886076942074959E-2</v>
          </cell>
          <cell r="BK293">
            <v>-6.8031690703758627E-2</v>
          </cell>
          <cell r="BL293">
            <v>-6.8031690703758627E-2</v>
          </cell>
          <cell r="BM293">
            <v>-6.8031690703758627E-2</v>
          </cell>
          <cell r="BN293">
            <v>-6.8031690703758627E-2</v>
          </cell>
          <cell r="BO293">
            <v>-6.8031690703758627E-2</v>
          </cell>
          <cell r="BP293">
            <v>-6.8031690703758627E-2</v>
          </cell>
          <cell r="BQ293">
            <v>-6.8031690703758627E-2</v>
          </cell>
          <cell r="BR293">
            <v>-6.8031690703758627E-2</v>
          </cell>
          <cell r="BS293">
            <v>-6.8031690703758627E-2</v>
          </cell>
          <cell r="BT293">
            <v>-6.8031690703758627E-2</v>
          </cell>
          <cell r="BU293">
            <v>-6.8031690703758627E-2</v>
          </cell>
          <cell r="BV293">
            <v>-6.8031690703758627E-2</v>
          </cell>
          <cell r="BW293">
            <v>3.1246088159381888E-2</v>
          </cell>
          <cell r="BX293">
            <v>3.1246088159381888E-2</v>
          </cell>
          <cell r="BY293">
            <v>3.1246088159381888E-2</v>
          </cell>
          <cell r="BZ293">
            <v>3.1246088159381888E-2</v>
          </cell>
          <cell r="CA293">
            <v>3.1246088159381888E-2</v>
          </cell>
          <cell r="CB293">
            <v>3.1246088159381888E-2</v>
          </cell>
          <cell r="CC293">
            <v>3.1246088159381888E-2</v>
          </cell>
          <cell r="CD293">
            <v>3.1246088159381888E-2</v>
          </cell>
          <cell r="CE293">
            <v>3.1246088159381888E-2</v>
          </cell>
          <cell r="CF293">
            <v>3.1246088159381888E-2</v>
          </cell>
          <cell r="CG293">
            <v>3.1246088159381888E-2</v>
          </cell>
          <cell r="CH293">
            <v>3.1246088159381888E-2</v>
          </cell>
          <cell r="CI293">
            <v>0.14251063856808593</v>
          </cell>
          <cell r="CJ293">
            <v>0.14251063856808593</v>
          </cell>
          <cell r="CK293">
            <v>0.14251063856808593</v>
          </cell>
          <cell r="CL293">
            <v>0.14251063856808593</v>
          </cell>
          <cell r="CM293">
            <v>0.14251063856808593</v>
          </cell>
          <cell r="CN293">
            <v>0.14251063856808593</v>
          </cell>
          <cell r="CO293">
            <v>0.14251063856808593</v>
          </cell>
          <cell r="CP293">
            <v>0.14251063856808593</v>
          </cell>
          <cell r="CQ293">
            <v>0.14251063856808593</v>
          </cell>
          <cell r="CR293">
            <v>0.14251063856808593</v>
          </cell>
          <cell r="CS293">
            <v>0.14251063856808593</v>
          </cell>
          <cell r="CT293">
            <v>0.14251063856808593</v>
          </cell>
          <cell r="CU293">
            <v>0.14709449249665205</v>
          </cell>
          <cell r="CV293">
            <v>0.14709449249665205</v>
          </cell>
          <cell r="CW293">
            <v>0.14709449249665205</v>
          </cell>
          <cell r="CX293">
            <v>0.14709449249665205</v>
          </cell>
          <cell r="CY293">
            <v>0.14709449249665205</v>
          </cell>
          <cell r="CZ293">
            <v>0.14709449249665205</v>
          </cell>
          <cell r="DA293">
            <v>0.14709449249665205</v>
          </cell>
          <cell r="DB293">
            <v>0.14709449249665205</v>
          </cell>
          <cell r="DC293">
            <v>0.14709449249665205</v>
          </cell>
          <cell r="DD293">
            <v>0.14709449249665205</v>
          </cell>
          <cell r="DE293">
            <v>0.14709449249665205</v>
          </cell>
          <cell r="DF293">
            <v>0.14709449249665205</v>
          </cell>
          <cell r="DG293">
            <v>0.15394470713169955</v>
          </cell>
          <cell r="DH293">
            <v>0.15394470713169955</v>
          </cell>
          <cell r="DI293">
            <v>0.15394470713169955</v>
          </cell>
          <cell r="DJ293">
            <v>0.15394470713169955</v>
          </cell>
          <cell r="DK293">
            <v>0.15394470713169955</v>
          </cell>
          <cell r="DL293">
            <v>0.15394470713169955</v>
          </cell>
          <cell r="DM293">
            <v>0.15394470713169955</v>
          </cell>
          <cell r="DN293">
            <v>0.15394470713169955</v>
          </cell>
          <cell r="DO293">
            <v>0.15394470713169955</v>
          </cell>
          <cell r="DP293">
            <v>0.15394470713169955</v>
          </cell>
          <cell r="DQ293">
            <v>0.15394470713169955</v>
          </cell>
          <cell r="DR293">
            <v>0.15394470713169955</v>
          </cell>
          <cell r="DS293">
            <v>0.20092640798864073</v>
          </cell>
          <cell r="DT293">
            <v>0.20092640798864073</v>
          </cell>
          <cell r="DU293">
            <v>0.20092640798864073</v>
          </cell>
          <cell r="DV293">
            <v>0.20092640798864073</v>
          </cell>
          <cell r="DW293">
            <v>0.20092640798864073</v>
          </cell>
          <cell r="DX293">
            <v>0.20092640798864073</v>
          </cell>
          <cell r="DY293">
            <v>0.20092640798864073</v>
          </cell>
          <cell r="DZ293">
            <v>0.20092640798864073</v>
          </cell>
          <cell r="EA293">
            <v>0.20092640798864073</v>
          </cell>
          <cell r="EB293">
            <v>0.20092640798864073</v>
          </cell>
          <cell r="EC293">
            <v>0.20092640798864073</v>
          </cell>
          <cell r="ED293">
            <v>0.20092640798864073</v>
          </cell>
          <cell r="EE293">
            <v>0.20594011210514979</v>
          </cell>
          <cell r="EF293">
            <v>0.20594011210514979</v>
          </cell>
          <cell r="EG293">
            <v>0.20594011210514979</v>
          </cell>
          <cell r="EH293">
            <v>0.20594011210514979</v>
          </cell>
          <cell r="EI293">
            <v>0.20594011210514979</v>
          </cell>
          <cell r="EJ293">
            <v>0.20594011210514979</v>
          </cell>
          <cell r="EK293">
            <v>0.20594011210514979</v>
          </cell>
          <cell r="EL293">
            <v>0.20594011210514979</v>
          </cell>
          <cell r="EM293">
            <v>0.20594011210514979</v>
          </cell>
          <cell r="EN293">
            <v>0.20594011210514979</v>
          </cell>
          <cell r="EO293">
            <v>0.20594011210514979</v>
          </cell>
          <cell r="EP293">
            <v>0.20594011210514979</v>
          </cell>
          <cell r="EQ293">
            <v>0.19959668023198351</v>
          </cell>
          <cell r="ER293">
            <v>0.19959668023198351</v>
          </cell>
          <cell r="ES293">
            <v>0.19959668023198351</v>
          </cell>
          <cell r="ET293">
            <v>0.19959668023198351</v>
          </cell>
          <cell r="EU293">
            <v>0.19959668023198351</v>
          </cell>
          <cell r="EV293">
            <v>0.19959668023198351</v>
          </cell>
          <cell r="EW293">
            <v>0.19959668023198351</v>
          </cell>
          <cell r="EX293">
            <v>0.19959668023198351</v>
          </cell>
          <cell r="EY293">
            <v>0.19959668023198351</v>
          </cell>
          <cell r="EZ293">
            <v>0.19959668023198351</v>
          </cell>
          <cell r="FA293">
            <v>0.19959668023198351</v>
          </cell>
          <cell r="FB293">
            <v>0.19959668023198351</v>
          </cell>
          <cell r="FC293">
            <v>0.20224061976025792</v>
          </cell>
          <cell r="FD293">
            <v>0.20224061976025792</v>
          </cell>
          <cell r="FE293">
            <v>0.20224061976025792</v>
          </cell>
          <cell r="FF293">
            <v>0.20224061976025792</v>
          </cell>
          <cell r="FG293">
            <v>0.20224061976025792</v>
          </cell>
          <cell r="FH293">
            <v>0.20224061976025792</v>
          </cell>
          <cell r="FI293">
            <v>0.20224061976025792</v>
          </cell>
          <cell r="FJ293">
            <v>0.20224061976025792</v>
          </cell>
          <cell r="FK293">
            <v>0.20224061976025792</v>
          </cell>
          <cell r="FL293">
            <v>0.20224061976025792</v>
          </cell>
          <cell r="FM293">
            <v>0.20224061976025792</v>
          </cell>
          <cell r="FN293">
            <v>0.20224061976025792</v>
          </cell>
          <cell r="FO293">
            <v>0.20886427560399504</v>
          </cell>
          <cell r="FP293">
            <v>0.20886427560399504</v>
          </cell>
          <cell r="FQ293">
            <v>0.20886427560399504</v>
          </cell>
          <cell r="FR293">
            <v>0.20886427560399504</v>
          </cell>
          <cell r="FS293">
            <v>0.20886427560399504</v>
          </cell>
          <cell r="FT293">
            <v>0.20886427560399504</v>
          </cell>
          <cell r="FU293">
            <v>0.20886427560399504</v>
          </cell>
          <cell r="FV293">
            <v>0.20886427560399504</v>
          </cell>
          <cell r="FW293">
            <v>0.20886427560399504</v>
          </cell>
        </row>
        <row r="294">
          <cell r="B294" t="str">
            <v>Co 113</v>
          </cell>
          <cell r="C294" t="str">
            <v>IL</v>
          </cell>
          <cell r="BH294">
            <v>7.8408629878389632E-2</v>
          </cell>
          <cell r="BI294">
            <v>7.8408629878389632E-2</v>
          </cell>
          <cell r="BJ294">
            <v>7.8408629878389632E-2</v>
          </cell>
          <cell r="BK294">
            <v>2.4746176152110801E-2</v>
          </cell>
          <cell r="BL294">
            <v>2.4746176152110801E-2</v>
          </cell>
          <cell r="BM294">
            <v>2.4746176152110801E-2</v>
          </cell>
          <cell r="BN294">
            <v>2.4746176152110801E-2</v>
          </cell>
          <cell r="BO294">
            <v>2.4746176152110801E-2</v>
          </cell>
          <cell r="BP294">
            <v>2.4746176152110801E-2</v>
          </cell>
          <cell r="BQ294">
            <v>2.4746176152110801E-2</v>
          </cell>
          <cell r="BR294">
            <v>2.4746176152110801E-2</v>
          </cell>
          <cell r="BS294">
            <v>2.4746176152110801E-2</v>
          </cell>
          <cell r="BT294">
            <v>2.4746176152110801E-2</v>
          </cell>
          <cell r="BU294">
            <v>2.4746176152110801E-2</v>
          </cell>
          <cell r="BV294">
            <v>2.4746176152110801E-2</v>
          </cell>
          <cell r="BW294">
            <v>9.1967550805050674E-2</v>
          </cell>
          <cell r="BX294">
            <v>9.1967550805050674E-2</v>
          </cell>
          <cell r="BY294">
            <v>9.1967550805050674E-2</v>
          </cell>
          <cell r="BZ294">
            <v>9.1967550805050674E-2</v>
          </cell>
          <cell r="CA294">
            <v>9.1967550805050674E-2</v>
          </cell>
          <cell r="CB294">
            <v>9.1967550805050674E-2</v>
          </cell>
          <cell r="CC294">
            <v>9.1967550805050674E-2</v>
          </cell>
          <cell r="CD294">
            <v>9.1967550805050674E-2</v>
          </cell>
          <cell r="CE294">
            <v>9.1967550805050674E-2</v>
          </cell>
          <cell r="CF294">
            <v>9.1967550805050674E-2</v>
          </cell>
          <cell r="CG294">
            <v>9.1967550805050674E-2</v>
          </cell>
          <cell r="CH294">
            <v>9.1967550805050674E-2</v>
          </cell>
          <cell r="CI294">
            <v>0.14951363612910379</v>
          </cell>
          <cell r="CJ294">
            <v>0.14951363612910379</v>
          </cell>
          <cell r="CK294">
            <v>0.14951363612910379</v>
          </cell>
          <cell r="CL294">
            <v>0.14951363612910379</v>
          </cell>
          <cell r="CM294">
            <v>0.14951363612910379</v>
          </cell>
          <cell r="CN294">
            <v>0.14951363612910379</v>
          </cell>
          <cell r="CO294">
            <v>0.14951363612910379</v>
          </cell>
          <cell r="CP294">
            <v>0.14951363612910379</v>
          </cell>
          <cell r="CQ294">
            <v>0.14951363612910379</v>
          </cell>
          <cell r="CR294">
            <v>0.14951363612910379</v>
          </cell>
          <cell r="CS294">
            <v>0.14951363612910379</v>
          </cell>
          <cell r="CT294">
            <v>0.14951363612910379</v>
          </cell>
          <cell r="CU294">
            <v>0.11028674363246649</v>
          </cell>
          <cell r="CV294">
            <v>0.11028674363246649</v>
          </cell>
          <cell r="CW294">
            <v>0.11028674363246649</v>
          </cell>
          <cell r="CX294">
            <v>0.11028674363246649</v>
          </cell>
          <cell r="CY294">
            <v>0.11028674363246649</v>
          </cell>
          <cell r="CZ294">
            <v>0.11028674363246649</v>
          </cell>
          <cell r="DA294">
            <v>0.11028674363246649</v>
          </cell>
          <cell r="DB294">
            <v>0.11028674363246649</v>
          </cell>
          <cell r="DC294">
            <v>0.11028674363246649</v>
          </cell>
          <cell r="DD294">
            <v>0.11028674363246649</v>
          </cell>
          <cell r="DE294">
            <v>0.11028674363246649</v>
          </cell>
          <cell r="DF294">
            <v>0.11028674363246649</v>
          </cell>
          <cell r="DG294">
            <v>0.10362369231703127</v>
          </cell>
          <cell r="DH294">
            <v>0.10362369231703127</v>
          </cell>
          <cell r="DI294">
            <v>0.10362369231703127</v>
          </cell>
          <cell r="DJ294">
            <v>0.10362369231703127</v>
          </cell>
          <cell r="DK294">
            <v>0.10362369231703127</v>
          </cell>
          <cell r="DL294">
            <v>0.10362369231703127</v>
          </cell>
          <cell r="DM294">
            <v>0.10362369231703127</v>
          </cell>
          <cell r="DN294">
            <v>0.10362369231703127</v>
          </cell>
          <cell r="DO294">
            <v>0.10362369231703127</v>
          </cell>
          <cell r="DP294">
            <v>0.10362369231703127</v>
          </cell>
          <cell r="DQ294">
            <v>0.10362369231703127</v>
          </cell>
          <cell r="DR294">
            <v>0.10362369231703127</v>
          </cell>
          <cell r="DS294">
            <v>0.12154139185160458</v>
          </cell>
          <cell r="DT294">
            <v>0.12154139185160458</v>
          </cell>
          <cell r="DU294">
            <v>0.12154139185160458</v>
          </cell>
          <cell r="DV294">
            <v>0.12154139185160458</v>
          </cell>
          <cell r="DW294">
            <v>0.12154139185160458</v>
          </cell>
          <cell r="DX294">
            <v>0.12154139185160458</v>
          </cell>
          <cell r="DY294">
            <v>0.12154139185160458</v>
          </cell>
          <cell r="DZ294">
            <v>0.12154139185160458</v>
          </cell>
          <cell r="EA294">
            <v>0.12154139185160458</v>
          </cell>
          <cell r="EB294">
            <v>0.12154139185160458</v>
          </cell>
          <cell r="EC294">
            <v>0.12154139185160458</v>
          </cell>
          <cell r="ED294">
            <v>0.12154139185160458</v>
          </cell>
          <cell r="EE294">
            <v>0.13517138290686426</v>
          </cell>
          <cell r="EF294">
            <v>0.13517138290686426</v>
          </cell>
          <cell r="EG294">
            <v>0.13517138290686426</v>
          </cell>
          <cell r="EH294">
            <v>0.13517138290686426</v>
          </cell>
          <cell r="EI294">
            <v>0.13517138290686426</v>
          </cell>
          <cell r="EJ294">
            <v>0.13517138290686426</v>
          </cell>
          <cell r="EK294">
            <v>0.13517138290686426</v>
          </cell>
          <cell r="EL294">
            <v>0.13517138290686426</v>
          </cell>
          <cell r="EM294">
            <v>0.13517138290686426</v>
          </cell>
          <cell r="EN294">
            <v>0.13517138290686426</v>
          </cell>
          <cell r="EO294">
            <v>0.13517138290686426</v>
          </cell>
          <cell r="EP294">
            <v>0.13517138290686426</v>
          </cell>
          <cell r="EQ294">
            <v>0.12927092688562125</v>
          </cell>
          <cell r="ER294">
            <v>0.12927092688562125</v>
          </cell>
          <cell r="ES294">
            <v>0.12927092688562125</v>
          </cell>
          <cell r="ET294">
            <v>0.12927092688562125</v>
          </cell>
          <cell r="EU294">
            <v>0.12927092688562125</v>
          </cell>
          <cell r="EV294">
            <v>0.12927092688562125</v>
          </cell>
          <cell r="EW294">
            <v>0.12927092688562125</v>
          </cell>
          <cell r="EX294">
            <v>0.12927092688562125</v>
          </cell>
          <cell r="EY294">
            <v>0.12927092688562125</v>
          </cell>
          <cell r="EZ294">
            <v>0.12927092688562125</v>
          </cell>
          <cell r="FA294">
            <v>0.12927092688562125</v>
          </cell>
          <cell r="FB294">
            <v>0.12927092688562125</v>
          </cell>
          <cell r="FC294">
            <v>0.12928922341485641</v>
          </cell>
          <cell r="FD294">
            <v>0.12928922341485641</v>
          </cell>
          <cell r="FE294">
            <v>0.12928922341485641</v>
          </cell>
          <cell r="FF294">
            <v>0.12928922341485641</v>
          </cell>
          <cell r="FG294">
            <v>0.12928922341485641</v>
          </cell>
          <cell r="FH294">
            <v>0.12928922341485641</v>
          </cell>
          <cell r="FI294">
            <v>0.12928922341485641</v>
          </cell>
          <cell r="FJ294">
            <v>0.12928922341485641</v>
          </cell>
          <cell r="FK294">
            <v>0.12928922341485641</v>
          </cell>
          <cell r="FL294">
            <v>0.12928922341485641</v>
          </cell>
          <cell r="FM294">
            <v>0.12928922341485641</v>
          </cell>
          <cell r="FN294">
            <v>0.12928922341485641</v>
          </cell>
          <cell r="FO294">
            <v>0.13079187484157637</v>
          </cell>
          <cell r="FP294">
            <v>0.13079187484157637</v>
          </cell>
          <cell r="FQ294">
            <v>0.13079187484157637</v>
          </cell>
          <cell r="FR294">
            <v>0.13079187484157637</v>
          </cell>
          <cell r="FS294">
            <v>0.13079187484157637</v>
          </cell>
          <cell r="FT294">
            <v>0.13079187484157637</v>
          </cell>
          <cell r="FU294">
            <v>0.13079187484157637</v>
          </cell>
          <cell r="FV294">
            <v>0.13079187484157637</v>
          </cell>
          <cell r="FW294">
            <v>0.13079187484157637</v>
          </cell>
        </row>
        <row r="295">
          <cell r="B295" t="str">
            <v>Co 114</v>
          </cell>
          <cell r="C295" t="str">
            <v>IL</v>
          </cell>
          <cell r="BH295">
            <v>-9.0989380194322636E-2</v>
          </cell>
          <cell r="BI295">
            <v>-9.0989380194322636E-2</v>
          </cell>
          <cell r="BJ295">
            <v>-9.0989380194322636E-2</v>
          </cell>
          <cell r="BK295">
            <v>-4.9973095925934394E-2</v>
          </cell>
          <cell r="BL295">
            <v>-4.9973095925934394E-2</v>
          </cell>
          <cell r="BM295">
            <v>-4.9973095925934394E-2</v>
          </cell>
          <cell r="BN295">
            <v>-4.9973095925934394E-2</v>
          </cell>
          <cell r="BO295">
            <v>-4.9973095925934394E-2</v>
          </cell>
          <cell r="BP295">
            <v>-4.9973095925934394E-2</v>
          </cell>
          <cell r="BQ295">
            <v>-4.9973095925934394E-2</v>
          </cell>
          <cell r="BR295">
            <v>-4.9973095925934394E-2</v>
          </cell>
          <cell r="BS295">
            <v>-4.9973095925934394E-2</v>
          </cell>
          <cell r="BT295">
            <v>-4.9973095925934394E-2</v>
          </cell>
          <cell r="BU295">
            <v>-4.9973095925934394E-2</v>
          </cell>
          <cell r="BV295">
            <v>-4.9973095925934394E-2</v>
          </cell>
          <cell r="BW295">
            <v>-5.9678058754521021E-2</v>
          </cell>
          <cell r="BX295">
            <v>-5.9678058754521021E-2</v>
          </cell>
          <cell r="BY295">
            <v>-5.9678058754521021E-2</v>
          </cell>
          <cell r="BZ295">
            <v>-5.9678058754521021E-2</v>
          </cell>
          <cell r="CA295">
            <v>-5.9678058754521021E-2</v>
          </cell>
          <cell r="CB295">
            <v>-5.9678058754521021E-2</v>
          </cell>
          <cell r="CC295">
            <v>-5.9678058754521021E-2</v>
          </cell>
          <cell r="CD295">
            <v>-5.9678058754521021E-2</v>
          </cell>
          <cell r="CE295">
            <v>-5.9678058754521021E-2</v>
          </cell>
          <cell r="CF295">
            <v>-5.9678058754521021E-2</v>
          </cell>
          <cell r="CG295">
            <v>-5.9678058754521021E-2</v>
          </cell>
          <cell r="CH295">
            <v>-5.9678058754521021E-2</v>
          </cell>
          <cell r="CI295">
            <v>8.0842969542029658E-2</v>
          </cell>
          <cell r="CJ295">
            <v>8.0842969542029658E-2</v>
          </cell>
          <cell r="CK295">
            <v>8.0842969542029658E-2</v>
          </cell>
          <cell r="CL295">
            <v>8.0842969542029658E-2</v>
          </cell>
          <cell r="CM295">
            <v>8.0842969542029658E-2</v>
          </cell>
          <cell r="CN295">
            <v>8.0842969542029658E-2</v>
          </cell>
          <cell r="CO295">
            <v>8.0842969542029658E-2</v>
          </cell>
          <cell r="CP295">
            <v>8.0842969542029658E-2</v>
          </cell>
          <cell r="CQ295">
            <v>8.0842969542029658E-2</v>
          </cell>
          <cell r="CR295">
            <v>8.0842969542029658E-2</v>
          </cell>
          <cell r="CS295">
            <v>8.0842969542029658E-2</v>
          </cell>
          <cell r="CT295">
            <v>8.0842969542029658E-2</v>
          </cell>
          <cell r="CU295">
            <v>8.5857521165241577E-2</v>
          </cell>
          <cell r="CV295">
            <v>8.5857521165241577E-2</v>
          </cell>
          <cell r="CW295">
            <v>8.5857521165241577E-2</v>
          </cell>
          <cell r="CX295">
            <v>8.5857521165241577E-2</v>
          </cell>
          <cell r="CY295">
            <v>8.5857521165241577E-2</v>
          </cell>
          <cell r="CZ295">
            <v>8.5857521165241577E-2</v>
          </cell>
          <cell r="DA295">
            <v>8.5857521165241577E-2</v>
          </cell>
          <cell r="DB295">
            <v>8.5857521165241577E-2</v>
          </cell>
          <cell r="DC295">
            <v>8.5857521165241577E-2</v>
          </cell>
          <cell r="DD295">
            <v>8.5857521165241577E-2</v>
          </cell>
          <cell r="DE295">
            <v>8.5857521165241577E-2</v>
          </cell>
          <cell r="DF295">
            <v>8.5857521165241577E-2</v>
          </cell>
          <cell r="DG295">
            <v>8.1942850196299558E-2</v>
          </cell>
          <cell r="DH295">
            <v>8.1942850196299558E-2</v>
          </cell>
          <cell r="DI295">
            <v>8.1942850196299558E-2</v>
          </cell>
          <cell r="DJ295">
            <v>8.1942850196299558E-2</v>
          </cell>
          <cell r="DK295">
            <v>8.1942850196299558E-2</v>
          </cell>
          <cell r="DL295">
            <v>8.1942850196299558E-2</v>
          </cell>
          <cell r="DM295">
            <v>8.1942850196299558E-2</v>
          </cell>
          <cell r="DN295">
            <v>8.1942850196299558E-2</v>
          </cell>
          <cell r="DO295">
            <v>8.1942850196299558E-2</v>
          </cell>
          <cell r="DP295">
            <v>8.1942850196299558E-2</v>
          </cell>
          <cell r="DQ295">
            <v>8.1942850196299558E-2</v>
          </cell>
          <cell r="DR295">
            <v>8.1942850196299558E-2</v>
          </cell>
          <cell r="DS295">
            <v>0.10321640951674632</v>
          </cell>
          <cell r="DT295">
            <v>0.10321640951674632</v>
          </cell>
          <cell r="DU295">
            <v>0.10321640951674632</v>
          </cell>
          <cell r="DV295">
            <v>0.10321640951674632</v>
          </cell>
          <cell r="DW295">
            <v>0.10321640951674632</v>
          </cell>
          <cell r="DX295">
            <v>0.10321640951674632</v>
          </cell>
          <cell r="DY295">
            <v>0.10321640951674632</v>
          </cell>
          <cell r="DZ295">
            <v>0.10321640951674632</v>
          </cell>
          <cell r="EA295">
            <v>0.10321640951674632</v>
          </cell>
          <cell r="EB295">
            <v>0.10321640951674632</v>
          </cell>
          <cell r="EC295">
            <v>0.10321640951674632</v>
          </cell>
          <cell r="ED295">
            <v>0.10321640951674632</v>
          </cell>
          <cell r="EE295">
            <v>0.10217633412156614</v>
          </cell>
          <cell r="EF295">
            <v>0.10217633412156614</v>
          </cell>
          <cell r="EG295">
            <v>0.10217633412156614</v>
          </cell>
          <cell r="EH295">
            <v>0.10217633412156614</v>
          </cell>
          <cell r="EI295">
            <v>0.10217633412156614</v>
          </cell>
          <cell r="EJ295">
            <v>0.10217633412156614</v>
          </cell>
          <cell r="EK295">
            <v>0.10217633412156614</v>
          </cell>
          <cell r="EL295">
            <v>0.10217633412156614</v>
          </cell>
          <cell r="EM295">
            <v>0.10217633412156614</v>
          </cell>
          <cell r="EN295">
            <v>0.10217633412156614</v>
          </cell>
          <cell r="EO295">
            <v>0.10217633412156614</v>
          </cell>
          <cell r="EP295">
            <v>0.10217633412156614</v>
          </cell>
          <cell r="EQ295">
            <v>9.5934754078918563E-2</v>
          </cell>
          <cell r="ER295">
            <v>9.5934754078918563E-2</v>
          </cell>
          <cell r="ES295">
            <v>9.5934754078918563E-2</v>
          </cell>
          <cell r="ET295">
            <v>9.5934754078918563E-2</v>
          </cell>
          <cell r="EU295">
            <v>9.5934754078918563E-2</v>
          </cell>
          <cell r="EV295">
            <v>9.5934754078918563E-2</v>
          </cell>
          <cell r="EW295">
            <v>9.5934754078918563E-2</v>
          </cell>
          <cell r="EX295">
            <v>9.5934754078918563E-2</v>
          </cell>
          <cell r="EY295">
            <v>9.5934754078918563E-2</v>
          </cell>
          <cell r="EZ295">
            <v>9.5934754078918563E-2</v>
          </cell>
          <cell r="FA295">
            <v>9.5934754078918563E-2</v>
          </cell>
          <cell r="FB295">
            <v>9.5934754078918563E-2</v>
          </cell>
          <cell r="FC295">
            <v>9.416068149108954E-2</v>
          </cell>
          <cell r="FD295">
            <v>9.416068149108954E-2</v>
          </cell>
          <cell r="FE295">
            <v>9.416068149108954E-2</v>
          </cell>
          <cell r="FF295">
            <v>9.416068149108954E-2</v>
          </cell>
          <cell r="FG295">
            <v>9.416068149108954E-2</v>
          </cell>
          <cell r="FH295">
            <v>9.416068149108954E-2</v>
          </cell>
          <cell r="FI295">
            <v>9.416068149108954E-2</v>
          </cell>
          <cell r="FJ295">
            <v>9.416068149108954E-2</v>
          </cell>
          <cell r="FK295">
            <v>9.416068149108954E-2</v>
          </cell>
          <cell r="FL295">
            <v>9.416068149108954E-2</v>
          </cell>
          <cell r="FM295">
            <v>9.416068149108954E-2</v>
          </cell>
          <cell r="FN295">
            <v>9.416068149108954E-2</v>
          </cell>
          <cell r="FO295">
            <v>9.3248874929846765E-2</v>
          </cell>
          <cell r="FP295">
            <v>9.3248874929846765E-2</v>
          </cell>
          <cell r="FQ295">
            <v>9.3248874929846765E-2</v>
          </cell>
          <cell r="FR295">
            <v>9.3248874929846765E-2</v>
          </cell>
          <cell r="FS295">
            <v>9.3248874929846765E-2</v>
          </cell>
          <cell r="FT295">
            <v>9.3248874929846765E-2</v>
          </cell>
          <cell r="FU295">
            <v>9.3248874929846765E-2</v>
          </cell>
          <cell r="FV295">
            <v>9.3248874929846765E-2</v>
          </cell>
          <cell r="FW295">
            <v>9.3248874929846765E-2</v>
          </cell>
        </row>
        <row r="296">
          <cell r="B296" t="str">
            <v>Co 117</v>
          </cell>
          <cell r="C296" t="str">
            <v>IL</v>
          </cell>
          <cell r="BH296">
            <v>-4.2527640476731528E-2</v>
          </cell>
          <cell r="BI296">
            <v>-4.2527640476731528E-2</v>
          </cell>
          <cell r="BJ296">
            <v>-4.2527640476731528E-2</v>
          </cell>
          <cell r="BK296">
            <v>7.8244197438140459E-3</v>
          </cell>
          <cell r="BL296">
            <v>7.8244197438140459E-3</v>
          </cell>
          <cell r="BM296">
            <v>7.8244197438140459E-3</v>
          </cell>
          <cell r="BN296">
            <v>7.8244197438140459E-3</v>
          </cell>
          <cell r="BO296">
            <v>7.8244197438140459E-3</v>
          </cell>
          <cell r="BP296">
            <v>7.8244197438140459E-3</v>
          </cell>
          <cell r="BQ296">
            <v>7.8244197438140459E-3</v>
          </cell>
          <cell r="BR296">
            <v>7.8244197438140459E-3</v>
          </cell>
          <cell r="BS296">
            <v>7.8244197438140459E-3</v>
          </cell>
          <cell r="BT296">
            <v>7.8244197438140459E-3</v>
          </cell>
          <cell r="BU296">
            <v>7.8244197438140459E-3</v>
          </cell>
          <cell r="BV296">
            <v>7.8244197438140459E-3</v>
          </cell>
          <cell r="BW296">
            <v>5.8859116801828502E-2</v>
          </cell>
          <cell r="BX296">
            <v>5.8859116801828502E-2</v>
          </cell>
          <cell r="BY296">
            <v>5.8859116801828502E-2</v>
          </cell>
          <cell r="BZ296">
            <v>5.8859116801828502E-2</v>
          </cell>
          <cell r="CA296">
            <v>5.8859116801828502E-2</v>
          </cell>
          <cell r="CB296">
            <v>5.8859116801828502E-2</v>
          </cell>
          <cell r="CC296">
            <v>5.8859116801828502E-2</v>
          </cell>
          <cell r="CD296">
            <v>5.8859116801828502E-2</v>
          </cell>
          <cell r="CE296">
            <v>5.8859116801828502E-2</v>
          </cell>
          <cell r="CF296">
            <v>5.8859116801828502E-2</v>
          </cell>
          <cell r="CG296">
            <v>5.8859116801828502E-2</v>
          </cell>
          <cell r="CH296">
            <v>5.8859116801828502E-2</v>
          </cell>
          <cell r="CI296">
            <v>6.8527027145958985E-2</v>
          </cell>
          <cell r="CJ296">
            <v>6.8527027145958985E-2</v>
          </cell>
          <cell r="CK296">
            <v>6.8527027145958985E-2</v>
          </cell>
          <cell r="CL296">
            <v>6.8527027145958985E-2</v>
          </cell>
          <cell r="CM296">
            <v>6.8527027145958985E-2</v>
          </cell>
          <cell r="CN296">
            <v>6.8527027145958985E-2</v>
          </cell>
          <cell r="CO296">
            <v>6.8527027145958985E-2</v>
          </cell>
          <cell r="CP296">
            <v>6.8527027145958985E-2</v>
          </cell>
          <cell r="CQ296">
            <v>6.8527027145958985E-2</v>
          </cell>
          <cell r="CR296">
            <v>6.8527027145958985E-2</v>
          </cell>
          <cell r="CS296">
            <v>6.8527027145958985E-2</v>
          </cell>
          <cell r="CT296">
            <v>6.8527027145958985E-2</v>
          </cell>
          <cell r="CU296">
            <v>6.8313777895310984E-2</v>
          </cell>
          <cell r="CV296">
            <v>6.8313777895310984E-2</v>
          </cell>
          <cell r="CW296">
            <v>6.8313777895310984E-2</v>
          </cell>
          <cell r="CX296">
            <v>6.8313777895310984E-2</v>
          </cell>
          <cell r="CY296">
            <v>6.8313777895310984E-2</v>
          </cell>
          <cell r="CZ296">
            <v>6.8313777895310984E-2</v>
          </cell>
          <cell r="DA296">
            <v>6.8313777895310984E-2</v>
          </cell>
          <cell r="DB296">
            <v>6.8313777895310984E-2</v>
          </cell>
          <cell r="DC296">
            <v>6.8313777895310984E-2</v>
          </cell>
          <cell r="DD296">
            <v>6.8313777895310984E-2</v>
          </cell>
          <cell r="DE296">
            <v>6.8313777895310984E-2</v>
          </cell>
          <cell r="DF296">
            <v>6.8313777895310984E-2</v>
          </cell>
          <cell r="DG296">
            <v>0.14355761851205334</v>
          </cell>
          <cell r="DH296">
            <v>0.14355761851205334</v>
          </cell>
          <cell r="DI296">
            <v>0.14355761851205334</v>
          </cell>
          <cell r="DJ296">
            <v>0.14355761851205334</v>
          </cell>
          <cell r="DK296">
            <v>0.14355761851205334</v>
          </cell>
          <cell r="DL296">
            <v>0.14355761851205334</v>
          </cell>
          <cell r="DM296">
            <v>0.14355761851205334</v>
          </cell>
          <cell r="DN296">
            <v>0.14355761851205334</v>
          </cell>
          <cell r="DO296">
            <v>0.14355761851205334</v>
          </cell>
          <cell r="DP296">
            <v>0.14355761851205334</v>
          </cell>
          <cell r="DQ296">
            <v>0.14355761851205334</v>
          </cell>
          <cell r="DR296">
            <v>0.14355761851205334</v>
          </cell>
          <cell r="DS296">
            <v>0.14601149283419454</v>
          </cell>
          <cell r="DT296">
            <v>0.14601149283419454</v>
          </cell>
          <cell r="DU296">
            <v>0.14601149283419454</v>
          </cell>
          <cell r="DV296">
            <v>0.14601149283419454</v>
          </cell>
          <cell r="DW296">
            <v>0.14601149283419454</v>
          </cell>
          <cell r="DX296">
            <v>0.14601149283419454</v>
          </cell>
          <cell r="DY296">
            <v>0.14601149283419454</v>
          </cell>
          <cell r="DZ296">
            <v>0.14601149283419454</v>
          </cell>
          <cell r="EA296">
            <v>0.14601149283419454</v>
          </cell>
          <cell r="EB296">
            <v>0.14601149283419454</v>
          </cell>
          <cell r="EC296">
            <v>0.14601149283419454</v>
          </cell>
          <cell r="ED296">
            <v>0.14601149283419454</v>
          </cell>
          <cell r="EE296">
            <v>0.18507080866185294</v>
          </cell>
          <cell r="EF296">
            <v>0.18507080866185294</v>
          </cell>
          <cell r="EG296">
            <v>0.18507080866185294</v>
          </cell>
          <cell r="EH296">
            <v>0.18507080866185294</v>
          </cell>
          <cell r="EI296">
            <v>0.18507080866185294</v>
          </cell>
          <cell r="EJ296">
            <v>0.18507080866185294</v>
          </cell>
          <cell r="EK296">
            <v>0.18507080866185294</v>
          </cell>
          <cell r="EL296">
            <v>0.18507080866185294</v>
          </cell>
          <cell r="EM296">
            <v>0.18507080866185294</v>
          </cell>
          <cell r="EN296">
            <v>0.18507080866185294</v>
          </cell>
          <cell r="EO296">
            <v>0.18507080866185294</v>
          </cell>
          <cell r="EP296">
            <v>0.18507080866185294</v>
          </cell>
          <cell r="EQ296">
            <v>0.1805477810367204</v>
          </cell>
          <cell r="ER296">
            <v>0.1805477810367204</v>
          </cell>
          <cell r="ES296">
            <v>0.1805477810367204</v>
          </cell>
          <cell r="ET296">
            <v>0.1805477810367204</v>
          </cell>
          <cell r="EU296">
            <v>0.1805477810367204</v>
          </cell>
          <cell r="EV296">
            <v>0.1805477810367204</v>
          </cell>
          <cell r="EW296">
            <v>0.1805477810367204</v>
          </cell>
          <cell r="EX296">
            <v>0.1805477810367204</v>
          </cell>
          <cell r="EY296">
            <v>0.1805477810367204</v>
          </cell>
          <cell r="EZ296">
            <v>0.1805477810367204</v>
          </cell>
          <cell r="FA296">
            <v>0.1805477810367204</v>
          </cell>
          <cell r="FB296">
            <v>0.1805477810367204</v>
          </cell>
          <cell r="FC296">
            <v>0.18415516408776281</v>
          </cell>
          <cell r="FD296">
            <v>0.18415516408776281</v>
          </cell>
          <cell r="FE296">
            <v>0.18415516408776281</v>
          </cell>
          <cell r="FF296">
            <v>0.18415516408776281</v>
          </cell>
          <cell r="FG296">
            <v>0.18415516408776281</v>
          </cell>
          <cell r="FH296">
            <v>0.18415516408776281</v>
          </cell>
          <cell r="FI296">
            <v>0.18415516408776281</v>
          </cell>
          <cell r="FJ296">
            <v>0.18415516408776281</v>
          </cell>
          <cell r="FK296">
            <v>0.18415516408776281</v>
          </cell>
          <cell r="FL296">
            <v>0.18415516408776281</v>
          </cell>
          <cell r="FM296">
            <v>0.18415516408776281</v>
          </cell>
          <cell r="FN296">
            <v>0.18415516408776281</v>
          </cell>
          <cell r="FO296">
            <v>0.19127690962118571</v>
          </cell>
          <cell r="FP296">
            <v>0.19127690962118571</v>
          </cell>
          <cell r="FQ296">
            <v>0.19127690962118571</v>
          </cell>
          <cell r="FR296">
            <v>0.19127690962118571</v>
          </cell>
          <cell r="FS296">
            <v>0.19127690962118571</v>
          </cell>
          <cell r="FT296">
            <v>0.19127690962118571</v>
          </cell>
          <cell r="FU296">
            <v>0.19127690962118571</v>
          </cell>
          <cell r="FV296">
            <v>0.19127690962118571</v>
          </cell>
          <cell r="FW296">
            <v>0.19127690962118571</v>
          </cell>
        </row>
        <row r="297">
          <cell r="B297" t="str">
            <v>Co 118</v>
          </cell>
          <cell r="C297" t="str">
            <v>IL</v>
          </cell>
          <cell r="BH297">
            <v>-3.2015232713659372E-2</v>
          </cell>
          <cell r="BI297">
            <v>-3.2015232713659372E-2</v>
          </cell>
          <cell r="BJ297">
            <v>-3.2015232713659372E-2</v>
          </cell>
          <cell r="BK297">
            <v>-2.9228744963201055E-2</v>
          </cell>
          <cell r="BL297">
            <v>-2.9228744963201055E-2</v>
          </cell>
          <cell r="BM297">
            <v>-2.9228744963201055E-2</v>
          </cell>
          <cell r="BN297">
            <v>-2.9228744963201055E-2</v>
          </cell>
          <cell r="BO297">
            <v>-2.9228744963201055E-2</v>
          </cell>
          <cell r="BP297">
            <v>-2.9228744963201055E-2</v>
          </cell>
          <cell r="BQ297">
            <v>-2.9228744963201055E-2</v>
          </cell>
          <cell r="BR297">
            <v>-2.9228744963201055E-2</v>
          </cell>
          <cell r="BS297">
            <v>-2.9228744963201055E-2</v>
          </cell>
          <cell r="BT297">
            <v>-2.9228744963201055E-2</v>
          </cell>
          <cell r="BU297">
            <v>-2.9228744963201055E-2</v>
          </cell>
          <cell r="BV297">
            <v>-2.9228744963201055E-2</v>
          </cell>
          <cell r="BW297">
            <v>-4.5494657836909508E-2</v>
          </cell>
          <cell r="BX297">
            <v>-4.5494657836909508E-2</v>
          </cell>
          <cell r="BY297">
            <v>-4.5494657836909508E-2</v>
          </cell>
          <cell r="BZ297">
            <v>-4.5494657836909508E-2</v>
          </cell>
          <cell r="CA297">
            <v>-4.5494657836909508E-2</v>
          </cell>
          <cell r="CB297">
            <v>-4.5494657836909508E-2</v>
          </cell>
          <cell r="CC297">
            <v>-4.5494657836909508E-2</v>
          </cell>
          <cell r="CD297">
            <v>-4.5494657836909508E-2</v>
          </cell>
          <cell r="CE297">
            <v>-4.5494657836909508E-2</v>
          </cell>
          <cell r="CF297">
            <v>-4.5494657836909508E-2</v>
          </cell>
          <cell r="CG297">
            <v>-4.5494657836909508E-2</v>
          </cell>
          <cell r="CH297">
            <v>-4.5494657836909508E-2</v>
          </cell>
          <cell r="CI297">
            <v>2.7593050135009563E-2</v>
          </cell>
          <cell r="CJ297">
            <v>2.7593050135009563E-2</v>
          </cell>
          <cell r="CK297">
            <v>2.7593050135009563E-2</v>
          </cell>
          <cell r="CL297">
            <v>2.7593050135009563E-2</v>
          </cell>
          <cell r="CM297">
            <v>2.7593050135009563E-2</v>
          </cell>
          <cell r="CN297">
            <v>2.7593050135009563E-2</v>
          </cell>
          <cell r="CO297">
            <v>2.7593050135009563E-2</v>
          </cell>
          <cell r="CP297">
            <v>2.7593050135009563E-2</v>
          </cell>
          <cell r="CQ297">
            <v>2.7593050135009563E-2</v>
          </cell>
          <cell r="CR297">
            <v>2.7593050135009563E-2</v>
          </cell>
          <cell r="CS297">
            <v>2.7593050135009563E-2</v>
          </cell>
          <cell r="CT297">
            <v>2.7593050135009563E-2</v>
          </cell>
          <cell r="CU297">
            <v>2.5437255503141978E-2</v>
          </cell>
          <cell r="CV297">
            <v>2.5437255503141978E-2</v>
          </cell>
          <cell r="CW297">
            <v>2.5437255503141978E-2</v>
          </cell>
          <cell r="CX297">
            <v>2.5437255503141978E-2</v>
          </cell>
          <cell r="CY297">
            <v>2.5437255503141978E-2</v>
          </cell>
          <cell r="CZ297">
            <v>2.5437255503141978E-2</v>
          </cell>
          <cell r="DA297">
            <v>2.5437255503141978E-2</v>
          </cell>
          <cell r="DB297">
            <v>2.5437255503141978E-2</v>
          </cell>
          <cell r="DC297">
            <v>2.5437255503141978E-2</v>
          </cell>
          <cell r="DD297">
            <v>2.5437255503141978E-2</v>
          </cell>
          <cell r="DE297">
            <v>2.5437255503141978E-2</v>
          </cell>
          <cell r="DF297">
            <v>2.5437255503141978E-2</v>
          </cell>
          <cell r="DG297">
            <v>4.7652976267390658E-2</v>
          </cell>
          <cell r="DH297">
            <v>4.7652976267390658E-2</v>
          </cell>
          <cell r="DI297">
            <v>4.7652976267390658E-2</v>
          </cell>
          <cell r="DJ297">
            <v>4.7652976267390658E-2</v>
          </cell>
          <cell r="DK297">
            <v>4.7652976267390658E-2</v>
          </cell>
          <cell r="DL297">
            <v>4.7652976267390658E-2</v>
          </cell>
          <cell r="DM297">
            <v>4.7652976267390658E-2</v>
          </cell>
          <cell r="DN297">
            <v>4.7652976267390658E-2</v>
          </cell>
          <cell r="DO297">
            <v>4.7652976267390658E-2</v>
          </cell>
          <cell r="DP297">
            <v>4.7652976267390658E-2</v>
          </cell>
          <cell r="DQ297">
            <v>4.7652976267390658E-2</v>
          </cell>
          <cell r="DR297">
            <v>4.7652976267390658E-2</v>
          </cell>
          <cell r="DS297">
            <v>0.10020747133316239</v>
          </cell>
          <cell r="DT297">
            <v>0.10020747133316239</v>
          </cell>
          <cell r="DU297">
            <v>0.10020747133316239</v>
          </cell>
          <cell r="DV297">
            <v>0.10020747133316239</v>
          </cell>
          <cell r="DW297">
            <v>0.10020747133316239</v>
          </cell>
          <cell r="DX297">
            <v>0.10020747133316239</v>
          </cell>
          <cell r="DY297">
            <v>0.10020747133316239</v>
          </cell>
          <cell r="DZ297">
            <v>0.10020747133316239</v>
          </cell>
          <cell r="EA297">
            <v>0.10020747133316239</v>
          </cell>
          <cell r="EB297">
            <v>0.10020747133316239</v>
          </cell>
          <cell r="EC297">
            <v>0.10020747133316239</v>
          </cell>
          <cell r="ED297">
            <v>0.10020747133316239</v>
          </cell>
          <cell r="EE297">
            <v>0.1135102888973484</v>
          </cell>
          <cell r="EF297">
            <v>0.1135102888973484</v>
          </cell>
          <cell r="EG297">
            <v>0.1135102888973484</v>
          </cell>
          <cell r="EH297">
            <v>0.1135102888973484</v>
          </cell>
          <cell r="EI297">
            <v>0.1135102888973484</v>
          </cell>
          <cell r="EJ297">
            <v>0.1135102888973484</v>
          </cell>
          <cell r="EK297">
            <v>0.1135102888973484</v>
          </cell>
          <cell r="EL297">
            <v>0.1135102888973484</v>
          </cell>
          <cell r="EM297">
            <v>0.1135102888973484</v>
          </cell>
          <cell r="EN297">
            <v>0.1135102888973484</v>
          </cell>
          <cell r="EO297">
            <v>0.1135102888973484</v>
          </cell>
          <cell r="EP297">
            <v>0.1135102888973484</v>
          </cell>
          <cell r="EQ297">
            <v>0.13344551191182191</v>
          </cell>
          <cell r="ER297">
            <v>0.13344551191182191</v>
          </cell>
          <cell r="ES297">
            <v>0.13344551191182191</v>
          </cell>
          <cell r="ET297">
            <v>0.13344551191182191</v>
          </cell>
          <cell r="EU297">
            <v>0.13344551191182191</v>
          </cell>
          <cell r="EV297">
            <v>0.13344551191182191</v>
          </cell>
          <cell r="EW297">
            <v>0.13344551191182191</v>
          </cell>
          <cell r="EX297">
            <v>0.13344551191182191</v>
          </cell>
          <cell r="EY297">
            <v>0.13344551191182191</v>
          </cell>
          <cell r="EZ297">
            <v>0.13344551191182191</v>
          </cell>
          <cell r="FA297">
            <v>0.13344551191182191</v>
          </cell>
          <cell r="FB297">
            <v>0.13344551191182191</v>
          </cell>
          <cell r="FC297">
            <v>0.13501861812788823</v>
          </cell>
          <cell r="FD297">
            <v>0.13501861812788823</v>
          </cell>
          <cell r="FE297">
            <v>0.13501861812788823</v>
          </cell>
          <cell r="FF297">
            <v>0.13501861812788823</v>
          </cell>
          <cell r="FG297">
            <v>0.13501861812788823</v>
          </cell>
          <cell r="FH297">
            <v>0.13501861812788823</v>
          </cell>
          <cell r="FI297">
            <v>0.13501861812788823</v>
          </cell>
          <cell r="FJ297">
            <v>0.13501861812788823</v>
          </cell>
          <cell r="FK297">
            <v>0.13501861812788823</v>
          </cell>
          <cell r="FL297">
            <v>0.13501861812788823</v>
          </cell>
          <cell r="FM297">
            <v>0.13501861812788823</v>
          </cell>
          <cell r="FN297">
            <v>0.13501861812788823</v>
          </cell>
          <cell r="FO297">
            <v>0.14367240347667629</v>
          </cell>
          <cell r="FP297">
            <v>0.14367240347667629</v>
          </cell>
          <cell r="FQ297">
            <v>0.14367240347667629</v>
          </cell>
          <cell r="FR297">
            <v>0.14367240347667629</v>
          </cell>
          <cell r="FS297">
            <v>0.14367240347667629</v>
          </cell>
          <cell r="FT297">
            <v>0.14367240347667629</v>
          </cell>
          <cell r="FU297">
            <v>0.14367240347667629</v>
          </cell>
          <cell r="FV297">
            <v>0.14367240347667629</v>
          </cell>
          <cell r="FW297">
            <v>0.14367240347667629</v>
          </cell>
        </row>
        <row r="298">
          <cell r="B298" t="str">
            <v>Co 119</v>
          </cell>
          <cell r="C298" t="str">
            <v>IL</v>
          </cell>
          <cell r="BH298">
            <v>-3.4078937452525646E-2</v>
          </cell>
          <cell r="BI298">
            <v>-3.4078937452525646E-2</v>
          </cell>
          <cell r="BJ298">
            <v>-3.4078937452525646E-2</v>
          </cell>
          <cell r="BK298">
            <v>-9.9276667441154948E-3</v>
          </cell>
          <cell r="BL298">
            <v>-9.9276667441154948E-3</v>
          </cell>
          <cell r="BM298">
            <v>-9.9276667441154948E-3</v>
          </cell>
          <cell r="BN298">
            <v>-9.9276667441154948E-3</v>
          </cell>
          <cell r="BO298">
            <v>-9.9276667441154948E-3</v>
          </cell>
          <cell r="BP298">
            <v>-9.9276667441154948E-3</v>
          </cell>
          <cell r="BQ298">
            <v>-9.9276667441154948E-3</v>
          </cell>
          <cell r="BR298">
            <v>-9.9276667441154948E-3</v>
          </cell>
          <cell r="BS298">
            <v>-9.9276667441154948E-3</v>
          </cell>
          <cell r="BT298">
            <v>-9.9276667441154948E-3</v>
          </cell>
          <cell r="BU298">
            <v>-9.9276667441154948E-3</v>
          </cell>
          <cell r="BV298">
            <v>-9.9276667441154948E-3</v>
          </cell>
          <cell r="BW298">
            <v>0.11021615775936372</v>
          </cell>
          <cell r="BX298">
            <v>0.11021615775936372</v>
          </cell>
          <cell r="BY298">
            <v>0.11021615775936372</v>
          </cell>
          <cell r="BZ298">
            <v>0.11021615775936372</v>
          </cell>
          <cell r="CA298">
            <v>0.11021615775936372</v>
          </cell>
          <cell r="CB298">
            <v>0.11021615775936372</v>
          </cell>
          <cell r="CC298">
            <v>0.11021615775936372</v>
          </cell>
          <cell r="CD298">
            <v>0.11021615775936372</v>
          </cell>
          <cell r="CE298">
            <v>0.11021615775936372</v>
          </cell>
          <cell r="CF298">
            <v>0.11021615775936372</v>
          </cell>
          <cell r="CG298">
            <v>0.11021615775936372</v>
          </cell>
          <cell r="CH298">
            <v>0.11021615775936372</v>
          </cell>
          <cell r="CI298">
            <v>8.246318390978126E-2</v>
          </cell>
          <cell r="CJ298">
            <v>8.246318390978126E-2</v>
          </cell>
          <cell r="CK298">
            <v>8.246318390978126E-2</v>
          </cell>
          <cell r="CL298">
            <v>8.246318390978126E-2</v>
          </cell>
          <cell r="CM298">
            <v>8.246318390978126E-2</v>
          </cell>
          <cell r="CN298">
            <v>8.246318390978126E-2</v>
          </cell>
          <cell r="CO298">
            <v>8.246318390978126E-2</v>
          </cell>
          <cell r="CP298">
            <v>8.246318390978126E-2</v>
          </cell>
          <cell r="CQ298">
            <v>8.246318390978126E-2</v>
          </cell>
          <cell r="CR298">
            <v>8.246318390978126E-2</v>
          </cell>
          <cell r="CS298">
            <v>8.246318390978126E-2</v>
          </cell>
          <cell r="CT298">
            <v>8.246318390978126E-2</v>
          </cell>
          <cell r="CU298">
            <v>6.9950204328133633E-2</v>
          </cell>
          <cell r="CV298">
            <v>6.9950204328133633E-2</v>
          </cell>
          <cell r="CW298">
            <v>6.9950204328133633E-2</v>
          </cell>
          <cell r="CX298">
            <v>6.9950204328133633E-2</v>
          </cell>
          <cell r="CY298">
            <v>6.9950204328133633E-2</v>
          </cell>
          <cell r="CZ298">
            <v>6.9950204328133633E-2</v>
          </cell>
          <cell r="DA298">
            <v>6.9950204328133633E-2</v>
          </cell>
          <cell r="DB298">
            <v>6.9950204328133633E-2</v>
          </cell>
          <cell r="DC298">
            <v>6.9950204328133633E-2</v>
          </cell>
          <cell r="DD298">
            <v>6.9950204328133633E-2</v>
          </cell>
          <cell r="DE298">
            <v>6.9950204328133633E-2</v>
          </cell>
          <cell r="DF298">
            <v>6.9950204328133633E-2</v>
          </cell>
          <cell r="DG298">
            <v>5.634574742731821E-2</v>
          </cell>
          <cell r="DH298">
            <v>5.634574742731821E-2</v>
          </cell>
          <cell r="DI298">
            <v>5.634574742731821E-2</v>
          </cell>
          <cell r="DJ298">
            <v>5.634574742731821E-2</v>
          </cell>
          <cell r="DK298">
            <v>5.634574742731821E-2</v>
          </cell>
          <cell r="DL298">
            <v>5.634574742731821E-2</v>
          </cell>
          <cell r="DM298">
            <v>5.634574742731821E-2</v>
          </cell>
          <cell r="DN298">
            <v>5.634574742731821E-2</v>
          </cell>
          <cell r="DO298">
            <v>5.634574742731821E-2</v>
          </cell>
          <cell r="DP298">
            <v>5.634574742731821E-2</v>
          </cell>
          <cell r="DQ298">
            <v>5.634574742731821E-2</v>
          </cell>
          <cell r="DR298">
            <v>5.634574742731821E-2</v>
          </cell>
          <cell r="DS298">
            <v>6.6452594754995459E-2</v>
          </cell>
          <cell r="DT298">
            <v>6.6452594754995459E-2</v>
          </cell>
          <cell r="DU298">
            <v>6.6452594754995459E-2</v>
          </cell>
          <cell r="DV298">
            <v>6.6452594754995459E-2</v>
          </cell>
          <cell r="DW298">
            <v>6.6452594754995459E-2</v>
          </cell>
          <cell r="DX298">
            <v>6.6452594754995459E-2</v>
          </cell>
          <cell r="DY298">
            <v>6.6452594754995459E-2</v>
          </cell>
          <cell r="DZ298">
            <v>6.6452594754995459E-2</v>
          </cell>
          <cell r="EA298">
            <v>6.6452594754995459E-2</v>
          </cell>
          <cell r="EB298">
            <v>6.6452594754995459E-2</v>
          </cell>
          <cell r="EC298">
            <v>6.6452594754995459E-2</v>
          </cell>
          <cell r="ED298">
            <v>6.6452594754995459E-2</v>
          </cell>
          <cell r="EE298">
            <v>6.9313315843531217E-2</v>
          </cell>
          <cell r="EF298">
            <v>6.9313315843531217E-2</v>
          </cell>
          <cell r="EG298">
            <v>6.9313315843531217E-2</v>
          </cell>
          <cell r="EH298">
            <v>6.9313315843531217E-2</v>
          </cell>
          <cell r="EI298">
            <v>6.9313315843531217E-2</v>
          </cell>
          <cell r="EJ298">
            <v>6.9313315843531217E-2</v>
          </cell>
          <cell r="EK298">
            <v>6.9313315843531217E-2</v>
          </cell>
          <cell r="EL298">
            <v>6.9313315843531217E-2</v>
          </cell>
          <cell r="EM298">
            <v>6.9313315843531217E-2</v>
          </cell>
          <cell r="EN298">
            <v>6.9313315843531217E-2</v>
          </cell>
          <cell r="EO298">
            <v>6.9313315843531217E-2</v>
          </cell>
          <cell r="EP298">
            <v>6.9313315843531217E-2</v>
          </cell>
          <cell r="EQ298">
            <v>7.4213688920713519E-2</v>
          </cell>
          <cell r="ER298">
            <v>7.4213688920713519E-2</v>
          </cell>
          <cell r="ES298">
            <v>7.4213688920713519E-2</v>
          </cell>
          <cell r="ET298">
            <v>7.4213688920713519E-2</v>
          </cell>
          <cell r="EU298">
            <v>7.4213688920713519E-2</v>
          </cell>
          <cell r="EV298">
            <v>7.4213688920713519E-2</v>
          </cell>
          <cell r="EW298">
            <v>7.4213688920713519E-2</v>
          </cell>
          <cell r="EX298">
            <v>7.4213688920713519E-2</v>
          </cell>
          <cell r="EY298">
            <v>7.4213688920713519E-2</v>
          </cell>
          <cell r="EZ298">
            <v>7.4213688920713519E-2</v>
          </cell>
          <cell r="FA298">
            <v>7.4213688920713519E-2</v>
          </cell>
          <cell r="FB298">
            <v>7.4213688920713519E-2</v>
          </cell>
          <cell r="FC298">
            <v>9.3713781955530512E-2</v>
          </cell>
          <cell r="FD298">
            <v>9.3713781955530512E-2</v>
          </cell>
          <cell r="FE298">
            <v>9.3713781955530512E-2</v>
          </cell>
          <cell r="FF298">
            <v>9.3713781955530512E-2</v>
          </cell>
          <cell r="FG298">
            <v>9.3713781955530512E-2</v>
          </cell>
          <cell r="FH298">
            <v>9.3713781955530512E-2</v>
          </cell>
          <cell r="FI298">
            <v>9.3713781955530512E-2</v>
          </cell>
          <cell r="FJ298">
            <v>9.3713781955530512E-2</v>
          </cell>
          <cell r="FK298">
            <v>9.3713781955530512E-2</v>
          </cell>
          <cell r="FL298">
            <v>9.3713781955530512E-2</v>
          </cell>
          <cell r="FM298">
            <v>9.3713781955530512E-2</v>
          </cell>
          <cell r="FN298">
            <v>9.3713781955530512E-2</v>
          </cell>
          <cell r="FO298">
            <v>9.9614698067373331E-2</v>
          </cell>
          <cell r="FP298">
            <v>9.9614698067373331E-2</v>
          </cell>
          <cell r="FQ298">
            <v>9.9614698067373331E-2</v>
          </cell>
          <cell r="FR298">
            <v>9.9614698067373331E-2</v>
          </cell>
          <cell r="FS298">
            <v>9.9614698067373331E-2</v>
          </cell>
          <cell r="FT298">
            <v>9.9614698067373331E-2</v>
          </cell>
          <cell r="FU298">
            <v>9.9614698067373331E-2</v>
          </cell>
          <cell r="FV298">
            <v>9.9614698067373331E-2</v>
          </cell>
          <cell r="FW298">
            <v>9.9614698067373331E-2</v>
          </cell>
        </row>
        <row r="299">
          <cell r="B299" t="str">
            <v>Co 120</v>
          </cell>
          <cell r="C299" t="str">
            <v>IL</v>
          </cell>
          <cell r="BH299">
            <v>-0.11899549178241568</v>
          </cell>
          <cell r="BI299">
            <v>-0.11899549178241568</v>
          </cell>
          <cell r="BJ299">
            <v>-0.11899549178241568</v>
          </cell>
          <cell r="BK299">
            <v>-9.8506717601118038E-2</v>
          </cell>
          <cell r="BL299">
            <v>-9.8506717601118038E-2</v>
          </cell>
          <cell r="BM299">
            <v>-9.8506717601118038E-2</v>
          </cell>
          <cell r="BN299">
            <v>-9.8506717601118038E-2</v>
          </cell>
          <cell r="BO299">
            <v>-9.8506717601118038E-2</v>
          </cell>
          <cell r="BP299">
            <v>-9.8506717601118038E-2</v>
          </cell>
          <cell r="BQ299">
            <v>-9.8506717601118038E-2</v>
          </cell>
          <cell r="BR299">
            <v>-9.8506717601118038E-2</v>
          </cell>
          <cell r="BS299">
            <v>-9.8506717601118038E-2</v>
          </cell>
          <cell r="BT299">
            <v>-9.8506717601118038E-2</v>
          </cell>
          <cell r="BU299">
            <v>-9.8506717601118038E-2</v>
          </cell>
          <cell r="BV299">
            <v>-9.8506717601118038E-2</v>
          </cell>
          <cell r="BW299">
            <v>-0.11200007766455275</v>
          </cell>
          <cell r="BX299">
            <v>-0.11200007766455275</v>
          </cell>
          <cell r="BY299">
            <v>-0.11200007766455275</v>
          </cell>
          <cell r="BZ299">
            <v>-0.11200007766455275</v>
          </cell>
          <cell r="CA299">
            <v>-0.11200007766455275</v>
          </cell>
          <cell r="CB299">
            <v>-0.11200007766455275</v>
          </cell>
          <cell r="CC299">
            <v>-0.11200007766455275</v>
          </cell>
          <cell r="CD299">
            <v>-0.11200007766455275</v>
          </cell>
          <cell r="CE299">
            <v>-0.11200007766455275</v>
          </cell>
          <cell r="CF299">
            <v>-0.11200007766455275</v>
          </cell>
          <cell r="CG299">
            <v>-0.11200007766455275</v>
          </cell>
          <cell r="CH299">
            <v>-0.11200007766455275</v>
          </cell>
          <cell r="CI299">
            <v>0.17758666543288634</v>
          </cell>
          <cell r="CJ299">
            <v>0.17758666543288634</v>
          </cell>
          <cell r="CK299">
            <v>0.17758666543288634</v>
          </cell>
          <cell r="CL299">
            <v>0.17758666543288634</v>
          </cell>
          <cell r="CM299">
            <v>0.17758666543288634</v>
          </cell>
          <cell r="CN299">
            <v>0.17758666543288634</v>
          </cell>
          <cell r="CO299">
            <v>0.17758666543288634</v>
          </cell>
          <cell r="CP299">
            <v>0.17758666543288634</v>
          </cell>
          <cell r="CQ299">
            <v>0.17758666543288634</v>
          </cell>
          <cell r="CR299">
            <v>0.17758666543288634</v>
          </cell>
          <cell r="CS299">
            <v>0.17758666543288634</v>
          </cell>
          <cell r="CT299">
            <v>0.17758666543288634</v>
          </cell>
          <cell r="CU299">
            <v>0.19733422143360174</v>
          </cell>
          <cell r="CV299">
            <v>0.19733422143360174</v>
          </cell>
          <cell r="CW299">
            <v>0.19733422143360174</v>
          </cell>
          <cell r="CX299">
            <v>0.19733422143360174</v>
          </cell>
          <cell r="CY299">
            <v>0.19733422143360174</v>
          </cell>
          <cell r="CZ299">
            <v>0.19733422143360174</v>
          </cell>
          <cell r="DA299">
            <v>0.19733422143360174</v>
          </cell>
          <cell r="DB299">
            <v>0.19733422143360174</v>
          </cell>
          <cell r="DC299">
            <v>0.19733422143360174</v>
          </cell>
          <cell r="DD299">
            <v>0.19733422143360174</v>
          </cell>
          <cell r="DE299">
            <v>0.19733422143360174</v>
          </cell>
          <cell r="DF299">
            <v>0.19733422143360174</v>
          </cell>
          <cell r="DG299">
            <v>0.16982503774851726</v>
          </cell>
          <cell r="DH299">
            <v>0.16982503774851726</v>
          </cell>
          <cell r="DI299">
            <v>0.16982503774851726</v>
          </cell>
          <cell r="DJ299">
            <v>0.16982503774851726</v>
          </cell>
          <cell r="DK299">
            <v>0.16982503774851726</v>
          </cell>
          <cell r="DL299">
            <v>0.16982503774851726</v>
          </cell>
          <cell r="DM299">
            <v>0.16982503774851726</v>
          </cell>
          <cell r="DN299">
            <v>0.16982503774851726</v>
          </cell>
          <cell r="DO299">
            <v>0.16982503774851726</v>
          </cell>
          <cell r="DP299">
            <v>0.16982503774851726</v>
          </cell>
          <cell r="DQ299">
            <v>0.16982503774851726</v>
          </cell>
          <cell r="DR299">
            <v>0.16982503774851726</v>
          </cell>
          <cell r="DS299">
            <v>0.1961637485591306</v>
          </cell>
          <cell r="DT299">
            <v>0.1961637485591306</v>
          </cell>
          <cell r="DU299">
            <v>0.1961637485591306</v>
          </cell>
          <cell r="DV299">
            <v>0.1961637485591306</v>
          </cell>
          <cell r="DW299">
            <v>0.1961637485591306</v>
          </cell>
          <cell r="DX299">
            <v>0.1961637485591306</v>
          </cell>
          <cell r="DY299">
            <v>0.1961637485591306</v>
          </cell>
          <cell r="DZ299">
            <v>0.1961637485591306</v>
          </cell>
          <cell r="EA299">
            <v>0.1961637485591306</v>
          </cell>
          <cell r="EB299">
            <v>0.1961637485591306</v>
          </cell>
          <cell r="EC299">
            <v>0.1961637485591306</v>
          </cell>
          <cell r="ED299">
            <v>0.1961637485591306</v>
          </cell>
          <cell r="EE299">
            <v>0.1982544429900549</v>
          </cell>
          <cell r="EF299">
            <v>0.1982544429900549</v>
          </cell>
          <cell r="EG299">
            <v>0.1982544429900549</v>
          </cell>
          <cell r="EH299">
            <v>0.1982544429900549</v>
          </cell>
          <cell r="EI299">
            <v>0.1982544429900549</v>
          </cell>
          <cell r="EJ299">
            <v>0.1982544429900549</v>
          </cell>
          <cell r="EK299">
            <v>0.1982544429900549</v>
          </cell>
          <cell r="EL299">
            <v>0.1982544429900549</v>
          </cell>
          <cell r="EM299">
            <v>0.1982544429900549</v>
          </cell>
          <cell r="EN299">
            <v>0.1982544429900549</v>
          </cell>
          <cell r="EO299">
            <v>0.1982544429900549</v>
          </cell>
          <cell r="EP299">
            <v>0.1982544429900549</v>
          </cell>
          <cell r="EQ299">
            <v>0.19303961610959863</v>
          </cell>
          <cell r="ER299">
            <v>0.19303961610959863</v>
          </cell>
          <cell r="ES299">
            <v>0.19303961610959863</v>
          </cell>
          <cell r="ET299">
            <v>0.19303961610959863</v>
          </cell>
          <cell r="EU299">
            <v>0.19303961610959863</v>
          </cell>
          <cell r="EV299">
            <v>0.19303961610959863</v>
          </cell>
          <cell r="EW299">
            <v>0.19303961610959863</v>
          </cell>
          <cell r="EX299">
            <v>0.19303961610959863</v>
          </cell>
          <cell r="EY299">
            <v>0.19303961610959863</v>
          </cell>
          <cell r="EZ299">
            <v>0.19303961610959863</v>
          </cell>
          <cell r="FA299">
            <v>0.19303961610959863</v>
          </cell>
          <cell r="FB299">
            <v>0.19303961610959863</v>
          </cell>
          <cell r="FC299">
            <v>0.19647704811021954</v>
          </cell>
          <cell r="FD299">
            <v>0.19647704811021954</v>
          </cell>
          <cell r="FE299">
            <v>0.19647704811021954</v>
          </cell>
          <cell r="FF299">
            <v>0.19647704811021954</v>
          </cell>
          <cell r="FG299">
            <v>0.19647704811021954</v>
          </cell>
          <cell r="FH299">
            <v>0.19647704811021954</v>
          </cell>
          <cell r="FI299">
            <v>0.19647704811021954</v>
          </cell>
          <cell r="FJ299">
            <v>0.19647704811021954</v>
          </cell>
          <cell r="FK299">
            <v>0.19647704811021954</v>
          </cell>
          <cell r="FL299">
            <v>0.19647704811021954</v>
          </cell>
          <cell r="FM299">
            <v>0.19647704811021954</v>
          </cell>
          <cell r="FN299">
            <v>0.19647704811021954</v>
          </cell>
          <cell r="FO299">
            <v>0.20197299660326887</v>
          </cell>
          <cell r="FP299">
            <v>0.20197299660326887</v>
          </cell>
          <cell r="FQ299">
            <v>0.20197299660326887</v>
          </cell>
          <cell r="FR299">
            <v>0.20197299660326887</v>
          </cell>
          <cell r="FS299">
            <v>0.20197299660326887</v>
          </cell>
          <cell r="FT299">
            <v>0.20197299660326887</v>
          </cell>
          <cell r="FU299">
            <v>0.20197299660326887</v>
          </cell>
          <cell r="FV299">
            <v>0.20197299660326887</v>
          </cell>
          <cell r="FW299">
            <v>0.20197299660326887</v>
          </cell>
        </row>
        <row r="300">
          <cell r="B300" t="str">
            <v>Co 121</v>
          </cell>
          <cell r="C300" t="str">
            <v>IL</v>
          </cell>
          <cell r="BH300">
            <v>-6.9567776034549555E-2</v>
          </cell>
          <cell r="BI300">
            <v>-6.9567776034549555E-2</v>
          </cell>
          <cell r="BJ300">
            <v>-6.9567776034549555E-2</v>
          </cell>
          <cell r="BK300">
            <v>-5.6847628801943467E-2</v>
          </cell>
          <cell r="BL300">
            <v>-5.6847628801943467E-2</v>
          </cell>
          <cell r="BM300">
            <v>-5.6847628801943467E-2</v>
          </cell>
          <cell r="BN300">
            <v>-5.6847628801943467E-2</v>
          </cell>
          <cell r="BO300">
            <v>-5.6847628801943467E-2</v>
          </cell>
          <cell r="BP300">
            <v>-5.6847628801943467E-2</v>
          </cell>
          <cell r="BQ300">
            <v>-5.6847628801943467E-2</v>
          </cell>
          <cell r="BR300">
            <v>-5.6847628801943467E-2</v>
          </cell>
          <cell r="BS300">
            <v>-5.6847628801943467E-2</v>
          </cell>
          <cell r="BT300">
            <v>-5.6847628801943467E-2</v>
          </cell>
          <cell r="BU300">
            <v>-5.6847628801943467E-2</v>
          </cell>
          <cell r="BV300">
            <v>-5.6847628801943467E-2</v>
          </cell>
          <cell r="BW300">
            <v>-7.1482162983150091E-2</v>
          </cell>
          <cell r="BX300">
            <v>-7.1482162983150091E-2</v>
          </cell>
          <cell r="BY300">
            <v>-7.1482162983150091E-2</v>
          </cell>
          <cell r="BZ300">
            <v>-7.1482162983150091E-2</v>
          </cell>
          <cell r="CA300">
            <v>-7.1482162983150091E-2</v>
          </cell>
          <cell r="CB300">
            <v>-7.1482162983150091E-2</v>
          </cell>
          <cell r="CC300">
            <v>-7.1482162983150091E-2</v>
          </cell>
          <cell r="CD300">
            <v>-7.1482162983150091E-2</v>
          </cell>
          <cell r="CE300">
            <v>-7.1482162983150091E-2</v>
          </cell>
          <cell r="CF300">
            <v>-7.1482162983150091E-2</v>
          </cell>
          <cell r="CG300">
            <v>-7.1482162983150091E-2</v>
          </cell>
          <cell r="CH300">
            <v>-7.1482162983150091E-2</v>
          </cell>
          <cell r="CI300">
            <v>6.6308753288002856E-2</v>
          </cell>
          <cell r="CJ300">
            <v>6.6308753288002856E-2</v>
          </cell>
          <cell r="CK300">
            <v>6.6308753288002856E-2</v>
          </cell>
          <cell r="CL300">
            <v>6.6308753288002856E-2</v>
          </cell>
          <cell r="CM300">
            <v>6.6308753288002856E-2</v>
          </cell>
          <cell r="CN300">
            <v>6.6308753288002856E-2</v>
          </cell>
          <cell r="CO300">
            <v>6.6308753288002856E-2</v>
          </cell>
          <cell r="CP300">
            <v>6.6308753288002856E-2</v>
          </cell>
          <cell r="CQ300">
            <v>6.6308753288002856E-2</v>
          </cell>
          <cell r="CR300">
            <v>6.6308753288002856E-2</v>
          </cell>
          <cell r="CS300">
            <v>6.6308753288002856E-2</v>
          </cell>
          <cell r="CT300">
            <v>6.6308753288002856E-2</v>
          </cell>
          <cell r="CU300">
            <v>5.1383595890835437E-2</v>
          </cell>
          <cell r="CV300">
            <v>5.1383595890835437E-2</v>
          </cell>
          <cell r="CW300">
            <v>5.1383595890835437E-2</v>
          </cell>
          <cell r="CX300">
            <v>5.1383595890835437E-2</v>
          </cell>
          <cell r="CY300">
            <v>5.1383595890835437E-2</v>
          </cell>
          <cell r="CZ300">
            <v>5.1383595890835437E-2</v>
          </cell>
          <cell r="DA300">
            <v>5.1383595890835437E-2</v>
          </cell>
          <cell r="DB300">
            <v>5.1383595890835437E-2</v>
          </cell>
          <cell r="DC300">
            <v>5.1383595890835437E-2</v>
          </cell>
          <cell r="DD300">
            <v>5.1383595890835437E-2</v>
          </cell>
          <cell r="DE300">
            <v>5.1383595890835437E-2</v>
          </cell>
          <cell r="DF300">
            <v>5.1383595890835437E-2</v>
          </cell>
          <cell r="DG300">
            <v>5.0466592066939528E-2</v>
          </cell>
          <cell r="DH300">
            <v>5.0466592066939528E-2</v>
          </cell>
          <cell r="DI300">
            <v>5.0466592066939528E-2</v>
          </cell>
          <cell r="DJ300">
            <v>5.0466592066939528E-2</v>
          </cell>
          <cell r="DK300">
            <v>5.0466592066939528E-2</v>
          </cell>
          <cell r="DL300">
            <v>5.0466592066939528E-2</v>
          </cell>
          <cell r="DM300">
            <v>5.0466592066939528E-2</v>
          </cell>
          <cell r="DN300">
            <v>5.0466592066939528E-2</v>
          </cell>
          <cell r="DO300">
            <v>5.0466592066939528E-2</v>
          </cell>
          <cell r="DP300">
            <v>5.0466592066939528E-2</v>
          </cell>
          <cell r="DQ300">
            <v>5.0466592066939528E-2</v>
          </cell>
          <cell r="DR300">
            <v>5.0466592066939528E-2</v>
          </cell>
          <cell r="DS300">
            <v>6.2749627042547371E-2</v>
          </cell>
          <cell r="DT300">
            <v>6.2749627042547371E-2</v>
          </cell>
          <cell r="DU300">
            <v>6.2749627042547371E-2</v>
          </cell>
          <cell r="DV300">
            <v>6.2749627042547371E-2</v>
          </cell>
          <cell r="DW300">
            <v>6.2749627042547371E-2</v>
          </cell>
          <cell r="DX300">
            <v>6.2749627042547371E-2</v>
          </cell>
          <cell r="DY300">
            <v>6.2749627042547371E-2</v>
          </cell>
          <cell r="DZ300">
            <v>6.2749627042547371E-2</v>
          </cell>
          <cell r="EA300">
            <v>6.2749627042547371E-2</v>
          </cell>
          <cell r="EB300">
            <v>6.2749627042547371E-2</v>
          </cell>
          <cell r="EC300">
            <v>6.2749627042547371E-2</v>
          </cell>
          <cell r="ED300">
            <v>6.2749627042547371E-2</v>
          </cell>
          <cell r="EE300">
            <v>7.3189419331066388E-2</v>
          </cell>
          <cell r="EF300">
            <v>7.3189419331066388E-2</v>
          </cell>
          <cell r="EG300">
            <v>7.3189419331066388E-2</v>
          </cell>
          <cell r="EH300">
            <v>7.3189419331066388E-2</v>
          </cell>
          <cell r="EI300">
            <v>7.3189419331066388E-2</v>
          </cell>
          <cell r="EJ300">
            <v>7.3189419331066388E-2</v>
          </cell>
          <cell r="EK300">
            <v>7.3189419331066388E-2</v>
          </cell>
          <cell r="EL300">
            <v>7.3189419331066388E-2</v>
          </cell>
          <cell r="EM300">
            <v>7.3189419331066388E-2</v>
          </cell>
          <cell r="EN300">
            <v>7.3189419331066388E-2</v>
          </cell>
          <cell r="EO300">
            <v>7.3189419331066388E-2</v>
          </cell>
          <cell r="EP300">
            <v>7.3189419331066388E-2</v>
          </cell>
          <cell r="EQ300">
            <v>9.3309951480289768E-2</v>
          </cell>
          <cell r="ER300">
            <v>9.3309951480289768E-2</v>
          </cell>
          <cell r="ES300">
            <v>9.3309951480289768E-2</v>
          </cell>
          <cell r="ET300">
            <v>9.3309951480289768E-2</v>
          </cell>
          <cell r="EU300">
            <v>9.3309951480289768E-2</v>
          </cell>
          <cell r="EV300">
            <v>9.3309951480289768E-2</v>
          </cell>
          <cell r="EW300">
            <v>9.3309951480289768E-2</v>
          </cell>
          <cell r="EX300">
            <v>9.3309951480289768E-2</v>
          </cell>
          <cell r="EY300">
            <v>9.3309951480289768E-2</v>
          </cell>
          <cell r="EZ300">
            <v>9.3309951480289768E-2</v>
          </cell>
          <cell r="FA300">
            <v>9.3309951480289768E-2</v>
          </cell>
          <cell r="FB300">
            <v>9.3309951480289768E-2</v>
          </cell>
          <cell r="FC300">
            <v>9.6458365322881365E-2</v>
          </cell>
          <cell r="FD300">
            <v>9.6458365322881365E-2</v>
          </cell>
          <cell r="FE300">
            <v>9.6458365322881365E-2</v>
          </cell>
          <cell r="FF300">
            <v>9.6458365322881365E-2</v>
          </cell>
          <cell r="FG300">
            <v>9.6458365322881365E-2</v>
          </cell>
          <cell r="FH300">
            <v>9.6458365322881365E-2</v>
          </cell>
          <cell r="FI300">
            <v>9.6458365322881365E-2</v>
          </cell>
          <cell r="FJ300">
            <v>9.6458365322881365E-2</v>
          </cell>
          <cell r="FK300">
            <v>9.6458365322881365E-2</v>
          </cell>
          <cell r="FL300">
            <v>9.6458365322881365E-2</v>
          </cell>
          <cell r="FM300">
            <v>9.6458365322881365E-2</v>
          </cell>
          <cell r="FN300">
            <v>9.6458365322881365E-2</v>
          </cell>
          <cell r="FO300">
            <v>0.10430536303617044</v>
          </cell>
          <cell r="FP300">
            <v>0.10430536303617044</v>
          </cell>
          <cell r="FQ300">
            <v>0.10430536303617044</v>
          </cell>
          <cell r="FR300">
            <v>0.10430536303617044</v>
          </cell>
          <cell r="FS300">
            <v>0.10430536303617044</v>
          </cell>
          <cell r="FT300">
            <v>0.10430536303617044</v>
          </cell>
          <cell r="FU300">
            <v>0.10430536303617044</v>
          </cell>
          <cell r="FV300">
            <v>0.10430536303617044</v>
          </cell>
          <cell r="FW300">
            <v>0.10430536303617044</v>
          </cell>
        </row>
        <row r="301">
          <cell r="B301" t="str">
            <v>Co 122</v>
          </cell>
          <cell r="C301" t="str">
            <v>IL</v>
          </cell>
          <cell r="BH301">
            <v>-0.13840180245901071</v>
          </cell>
          <cell r="BI301">
            <v>-0.13840180245901071</v>
          </cell>
          <cell r="BJ301">
            <v>-0.13840180245901071</v>
          </cell>
          <cell r="BK301">
            <v>-0.19388912825809032</v>
          </cell>
          <cell r="BL301">
            <v>-0.19388912825809032</v>
          </cell>
          <cell r="BM301">
            <v>-0.19388912825809032</v>
          </cell>
          <cell r="BN301">
            <v>-0.19388912825809032</v>
          </cell>
          <cell r="BO301">
            <v>-0.19388912825809032</v>
          </cell>
          <cell r="BP301">
            <v>-0.19388912825809032</v>
          </cell>
          <cell r="BQ301">
            <v>-0.19388912825809032</v>
          </cell>
          <cell r="BR301">
            <v>-0.19388912825809032</v>
          </cell>
          <cell r="BS301">
            <v>-0.19388912825809032</v>
          </cell>
          <cell r="BT301">
            <v>-0.19388912825809032</v>
          </cell>
          <cell r="BU301">
            <v>-0.19388912825809032</v>
          </cell>
          <cell r="BV301">
            <v>-0.19388912825809032</v>
          </cell>
          <cell r="BW301">
            <v>-4.5065122010941136E-2</v>
          </cell>
          <cell r="BX301">
            <v>-4.5065122010941136E-2</v>
          </cell>
          <cell r="BY301">
            <v>-4.5065122010941136E-2</v>
          </cell>
          <cell r="BZ301">
            <v>-4.5065122010941136E-2</v>
          </cell>
          <cell r="CA301">
            <v>-4.5065122010941136E-2</v>
          </cell>
          <cell r="CB301">
            <v>-4.5065122010941136E-2</v>
          </cell>
          <cell r="CC301">
            <v>-4.5065122010941136E-2</v>
          </cell>
          <cell r="CD301">
            <v>-4.5065122010941136E-2</v>
          </cell>
          <cell r="CE301">
            <v>-4.5065122010941136E-2</v>
          </cell>
          <cell r="CF301">
            <v>-4.5065122010941136E-2</v>
          </cell>
          <cell r="CG301">
            <v>-4.5065122010941136E-2</v>
          </cell>
          <cell r="CH301">
            <v>-4.5065122010941136E-2</v>
          </cell>
          <cell r="CI301">
            <v>-4.158203689851888E-2</v>
          </cell>
          <cell r="CJ301">
            <v>-4.158203689851888E-2</v>
          </cell>
          <cell r="CK301">
            <v>-4.158203689851888E-2</v>
          </cell>
          <cell r="CL301">
            <v>-4.158203689851888E-2</v>
          </cell>
          <cell r="CM301">
            <v>-4.158203689851888E-2</v>
          </cell>
          <cell r="CN301">
            <v>-4.158203689851888E-2</v>
          </cell>
          <cell r="CO301">
            <v>-4.158203689851888E-2</v>
          </cell>
          <cell r="CP301">
            <v>-4.158203689851888E-2</v>
          </cell>
          <cell r="CQ301">
            <v>-4.158203689851888E-2</v>
          </cell>
          <cell r="CR301">
            <v>-4.158203689851888E-2</v>
          </cell>
          <cell r="CS301">
            <v>-4.158203689851888E-2</v>
          </cell>
          <cell r="CT301">
            <v>-4.158203689851888E-2</v>
          </cell>
          <cell r="CU301">
            <v>-2.0529617501339522E-2</v>
          </cell>
          <cell r="CV301">
            <v>-2.0529617501339522E-2</v>
          </cell>
          <cell r="CW301">
            <v>-2.0529617501339522E-2</v>
          </cell>
          <cell r="CX301">
            <v>-2.0529617501339522E-2</v>
          </cell>
          <cell r="CY301">
            <v>-2.0529617501339522E-2</v>
          </cell>
          <cell r="CZ301">
            <v>-2.0529617501339522E-2</v>
          </cell>
          <cell r="DA301">
            <v>-2.0529617501339522E-2</v>
          </cell>
          <cell r="DB301">
            <v>-2.0529617501339522E-2</v>
          </cell>
          <cell r="DC301">
            <v>-2.0529617501339522E-2</v>
          </cell>
          <cell r="DD301">
            <v>-2.0529617501339522E-2</v>
          </cell>
          <cell r="DE301">
            <v>-2.0529617501339522E-2</v>
          </cell>
          <cell r="DF301">
            <v>-2.0529617501339522E-2</v>
          </cell>
          <cell r="DG301">
            <v>1.2046077167190522E-2</v>
          </cell>
          <cell r="DH301">
            <v>1.2046077167190522E-2</v>
          </cell>
          <cell r="DI301">
            <v>1.2046077167190522E-2</v>
          </cell>
          <cell r="DJ301">
            <v>1.2046077167190522E-2</v>
          </cell>
          <cell r="DK301">
            <v>1.2046077167190522E-2</v>
          </cell>
          <cell r="DL301">
            <v>1.2046077167190522E-2</v>
          </cell>
          <cell r="DM301">
            <v>1.2046077167190522E-2</v>
          </cell>
          <cell r="DN301">
            <v>1.2046077167190522E-2</v>
          </cell>
          <cell r="DO301">
            <v>1.2046077167190522E-2</v>
          </cell>
          <cell r="DP301">
            <v>1.2046077167190522E-2</v>
          </cell>
          <cell r="DQ301">
            <v>1.2046077167190522E-2</v>
          </cell>
          <cell r="DR301">
            <v>1.2046077167190522E-2</v>
          </cell>
          <cell r="DS301">
            <v>3.5624819036470717E-2</v>
          </cell>
          <cell r="DT301">
            <v>3.5624819036470717E-2</v>
          </cell>
          <cell r="DU301">
            <v>3.5624819036470717E-2</v>
          </cell>
          <cell r="DV301">
            <v>3.5624819036470717E-2</v>
          </cell>
          <cell r="DW301">
            <v>3.5624819036470717E-2</v>
          </cell>
          <cell r="DX301">
            <v>3.5624819036470717E-2</v>
          </cell>
          <cell r="DY301">
            <v>3.5624819036470717E-2</v>
          </cell>
          <cell r="DZ301">
            <v>3.5624819036470717E-2</v>
          </cell>
          <cell r="EA301">
            <v>3.5624819036470717E-2</v>
          </cell>
          <cell r="EB301">
            <v>3.5624819036470717E-2</v>
          </cell>
          <cell r="EC301">
            <v>3.5624819036470717E-2</v>
          </cell>
          <cell r="ED301">
            <v>3.5624819036470717E-2</v>
          </cell>
          <cell r="EE301">
            <v>7.5409914019569299E-2</v>
          </cell>
          <cell r="EF301">
            <v>7.5409914019569299E-2</v>
          </cell>
          <cell r="EG301">
            <v>7.5409914019569299E-2</v>
          </cell>
          <cell r="EH301">
            <v>7.5409914019569299E-2</v>
          </cell>
          <cell r="EI301">
            <v>7.5409914019569299E-2</v>
          </cell>
          <cell r="EJ301">
            <v>7.5409914019569299E-2</v>
          </cell>
          <cell r="EK301">
            <v>7.5409914019569299E-2</v>
          </cell>
          <cell r="EL301">
            <v>7.5409914019569299E-2</v>
          </cell>
          <cell r="EM301">
            <v>7.5409914019569299E-2</v>
          </cell>
          <cell r="EN301">
            <v>7.5409914019569299E-2</v>
          </cell>
          <cell r="EO301">
            <v>7.5409914019569299E-2</v>
          </cell>
          <cell r="EP301">
            <v>7.5409914019569299E-2</v>
          </cell>
          <cell r="EQ301">
            <v>7.6366131614925975E-2</v>
          </cell>
          <cell r="ER301">
            <v>7.6366131614925975E-2</v>
          </cell>
          <cell r="ES301">
            <v>7.6366131614925975E-2</v>
          </cell>
          <cell r="ET301">
            <v>7.6366131614925975E-2</v>
          </cell>
          <cell r="EU301">
            <v>7.6366131614925975E-2</v>
          </cell>
          <cell r="EV301">
            <v>7.6366131614925975E-2</v>
          </cell>
          <cell r="EW301">
            <v>7.6366131614925975E-2</v>
          </cell>
          <cell r="EX301">
            <v>7.6366131614925975E-2</v>
          </cell>
          <cell r="EY301">
            <v>7.6366131614925975E-2</v>
          </cell>
          <cell r="EZ301">
            <v>7.6366131614925975E-2</v>
          </cell>
          <cell r="FA301">
            <v>7.6366131614925975E-2</v>
          </cell>
          <cell r="FB301">
            <v>7.6366131614925975E-2</v>
          </cell>
          <cell r="FC301">
            <v>8.6565247600101203E-2</v>
          </cell>
          <cell r="FD301">
            <v>8.6565247600101203E-2</v>
          </cell>
          <cell r="FE301">
            <v>8.6565247600101203E-2</v>
          </cell>
          <cell r="FF301">
            <v>8.6565247600101203E-2</v>
          </cell>
          <cell r="FG301">
            <v>8.6565247600101203E-2</v>
          </cell>
          <cell r="FH301">
            <v>8.6565247600101203E-2</v>
          </cell>
          <cell r="FI301">
            <v>8.6565247600101203E-2</v>
          </cell>
          <cell r="FJ301">
            <v>8.6565247600101203E-2</v>
          </cell>
          <cell r="FK301">
            <v>8.6565247600101203E-2</v>
          </cell>
          <cell r="FL301">
            <v>8.6565247600101203E-2</v>
          </cell>
          <cell r="FM301">
            <v>8.6565247600101203E-2</v>
          </cell>
          <cell r="FN301">
            <v>8.6565247600101203E-2</v>
          </cell>
          <cell r="FO301">
            <v>8.1896358563248783E-2</v>
          </cell>
          <cell r="FP301">
            <v>8.1896358563248783E-2</v>
          </cell>
          <cell r="FQ301">
            <v>8.1896358563248783E-2</v>
          </cell>
          <cell r="FR301">
            <v>8.1896358563248783E-2</v>
          </cell>
          <cell r="FS301">
            <v>8.1896358563248783E-2</v>
          </cell>
          <cell r="FT301">
            <v>8.1896358563248783E-2</v>
          </cell>
          <cell r="FU301">
            <v>8.1896358563248783E-2</v>
          </cell>
          <cell r="FV301">
            <v>8.1896358563248783E-2</v>
          </cell>
          <cell r="FW301">
            <v>8.1896358563248783E-2</v>
          </cell>
        </row>
        <row r="302">
          <cell r="B302" t="str">
            <v>Co 123</v>
          </cell>
          <cell r="C302" t="str">
            <v>IL</v>
          </cell>
          <cell r="BH302">
            <v>3.8449776647778967E-2</v>
          </cell>
          <cell r="BI302">
            <v>3.8449776647778967E-2</v>
          </cell>
          <cell r="BJ302">
            <v>3.8449776647778967E-2</v>
          </cell>
          <cell r="BK302">
            <v>-4.9459139553906822E-2</v>
          </cell>
          <cell r="BL302">
            <v>-4.9459139553906822E-2</v>
          </cell>
          <cell r="BM302">
            <v>-4.9459139553906822E-2</v>
          </cell>
          <cell r="BN302">
            <v>-4.9459139553906822E-2</v>
          </cell>
          <cell r="BO302">
            <v>-4.9459139553906822E-2</v>
          </cell>
          <cell r="BP302">
            <v>-4.9459139553906822E-2</v>
          </cell>
          <cell r="BQ302">
            <v>-4.9459139553906822E-2</v>
          </cell>
          <cell r="BR302">
            <v>-4.9459139553906822E-2</v>
          </cell>
          <cell r="BS302">
            <v>-4.9459139553906822E-2</v>
          </cell>
          <cell r="BT302">
            <v>-4.9459139553906822E-2</v>
          </cell>
          <cell r="BU302">
            <v>-4.9459139553906822E-2</v>
          </cell>
          <cell r="BV302">
            <v>-4.9459139553906822E-2</v>
          </cell>
          <cell r="BW302">
            <v>0.16223824719101976</v>
          </cell>
          <cell r="BX302">
            <v>0.16223824719101976</v>
          </cell>
          <cell r="BY302">
            <v>0.16223824719101976</v>
          </cell>
          <cell r="BZ302">
            <v>0.16223824719101976</v>
          </cell>
          <cell r="CA302">
            <v>0.16223824719101976</v>
          </cell>
          <cell r="CB302">
            <v>0.16223824719101976</v>
          </cell>
          <cell r="CC302">
            <v>0.16223824719101976</v>
          </cell>
          <cell r="CD302">
            <v>0.16223824719101976</v>
          </cell>
          <cell r="CE302">
            <v>0.16223824719101976</v>
          </cell>
          <cell r="CF302">
            <v>0.16223824719101976</v>
          </cell>
          <cell r="CG302">
            <v>0.16223824719101976</v>
          </cell>
          <cell r="CH302">
            <v>0.16223824719101976</v>
          </cell>
          <cell r="CI302">
            <v>0.15044251178933762</v>
          </cell>
          <cell r="CJ302">
            <v>0.15044251178933762</v>
          </cell>
          <cell r="CK302">
            <v>0.15044251178933762</v>
          </cell>
          <cell r="CL302">
            <v>0.15044251178933762</v>
          </cell>
          <cell r="CM302">
            <v>0.15044251178933762</v>
          </cell>
          <cell r="CN302">
            <v>0.15044251178933762</v>
          </cell>
          <cell r="CO302">
            <v>0.15044251178933762</v>
          </cell>
          <cell r="CP302">
            <v>0.15044251178933762</v>
          </cell>
          <cell r="CQ302">
            <v>0.15044251178933762</v>
          </cell>
          <cell r="CR302">
            <v>0.15044251178933762</v>
          </cell>
          <cell r="CS302">
            <v>0.15044251178933762</v>
          </cell>
          <cell r="CT302">
            <v>0.15044251178933762</v>
          </cell>
          <cell r="CU302">
            <v>0.15245033799494104</v>
          </cell>
          <cell r="CV302">
            <v>0.15245033799494104</v>
          </cell>
          <cell r="CW302">
            <v>0.15245033799494104</v>
          </cell>
          <cell r="CX302">
            <v>0.15245033799494104</v>
          </cell>
          <cell r="CY302">
            <v>0.15245033799494104</v>
          </cell>
          <cell r="CZ302">
            <v>0.15245033799494104</v>
          </cell>
          <cell r="DA302">
            <v>0.15245033799494104</v>
          </cell>
          <cell r="DB302">
            <v>0.15245033799494104</v>
          </cell>
          <cell r="DC302">
            <v>0.15245033799494104</v>
          </cell>
          <cell r="DD302">
            <v>0.15245033799494104</v>
          </cell>
          <cell r="DE302">
            <v>0.15245033799494104</v>
          </cell>
          <cell r="DF302">
            <v>0.15245033799494104</v>
          </cell>
          <cell r="DG302">
            <v>0.12583121626660296</v>
          </cell>
          <cell r="DH302">
            <v>0.12583121626660296</v>
          </cell>
          <cell r="DI302">
            <v>0.12583121626660296</v>
          </cell>
          <cell r="DJ302">
            <v>0.12583121626660296</v>
          </cell>
          <cell r="DK302">
            <v>0.12583121626660296</v>
          </cell>
          <cell r="DL302">
            <v>0.12583121626660296</v>
          </cell>
          <cell r="DM302">
            <v>0.12583121626660296</v>
          </cell>
          <cell r="DN302">
            <v>0.12583121626660296</v>
          </cell>
          <cell r="DO302">
            <v>0.12583121626660296</v>
          </cell>
          <cell r="DP302">
            <v>0.12583121626660296</v>
          </cell>
          <cell r="DQ302">
            <v>0.12583121626660296</v>
          </cell>
          <cell r="DR302">
            <v>0.12583121626660296</v>
          </cell>
          <cell r="DS302">
            <v>0.12637763655290701</v>
          </cell>
          <cell r="DT302">
            <v>0.12637763655290701</v>
          </cell>
          <cell r="DU302">
            <v>0.12637763655290701</v>
          </cell>
          <cell r="DV302">
            <v>0.12637763655290701</v>
          </cell>
          <cell r="DW302">
            <v>0.12637763655290701</v>
          </cell>
          <cell r="DX302">
            <v>0.12637763655290701</v>
          </cell>
          <cell r="DY302">
            <v>0.12637763655290701</v>
          </cell>
          <cell r="DZ302">
            <v>0.12637763655290701</v>
          </cell>
          <cell r="EA302">
            <v>0.12637763655290701</v>
          </cell>
          <cell r="EB302">
            <v>0.12637763655290701</v>
          </cell>
          <cell r="EC302">
            <v>0.12637763655290701</v>
          </cell>
          <cell r="ED302">
            <v>0.12637763655290701</v>
          </cell>
          <cell r="EE302">
            <v>0.1291530592152299</v>
          </cell>
          <cell r="EF302">
            <v>0.1291530592152299</v>
          </cell>
          <cell r="EG302">
            <v>0.1291530592152299</v>
          </cell>
          <cell r="EH302">
            <v>0.1291530592152299</v>
          </cell>
          <cell r="EI302">
            <v>0.1291530592152299</v>
          </cell>
          <cell r="EJ302">
            <v>0.1291530592152299</v>
          </cell>
          <cell r="EK302">
            <v>0.1291530592152299</v>
          </cell>
          <cell r="EL302">
            <v>0.1291530592152299</v>
          </cell>
          <cell r="EM302">
            <v>0.1291530592152299</v>
          </cell>
          <cell r="EN302">
            <v>0.1291530592152299</v>
          </cell>
          <cell r="EO302">
            <v>0.1291530592152299</v>
          </cell>
          <cell r="EP302">
            <v>0.1291530592152299</v>
          </cell>
          <cell r="EQ302">
            <v>0.124910903966548</v>
          </cell>
          <cell r="ER302">
            <v>0.124910903966548</v>
          </cell>
          <cell r="ES302">
            <v>0.124910903966548</v>
          </cell>
          <cell r="ET302">
            <v>0.124910903966548</v>
          </cell>
          <cell r="EU302">
            <v>0.124910903966548</v>
          </cell>
          <cell r="EV302">
            <v>0.124910903966548</v>
          </cell>
          <cell r="EW302">
            <v>0.124910903966548</v>
          </cell>
          <cell r="EX302">
            <v>0.124910903966548</v>
          </cell>
          <cell r="EY302">
            <v>0.124910903966548</v>
          </cell>
          <cell r="EZ302">
            <v>0.124910903966548</v>
          </cell>
          <cell r="FA302">
            <v>0.124910903966548</v>
          </cell>
          <cell r="FB302">
            <v>0.124910903966548</v>
          </cell>
          <cell r="FC302">
            <v>0.12620901058639367</v>
          </cell>
          <cell r="FD302">
            <v>0.12620901058639367</v>
          </cell>
          <cell r="FE302">
            <v>0.12620901058639367</v>
          </cell>
          <cell r="FF302">
            <v>0.12620901058639367</v>
          </cell>
          <cell r="FG302">
            <v>0.12620901058639367</v>
          </cell>
          <cell r="FH302">
            <v>0.12620901058639367</v>
          </cell>
          <cell r="FI302">
            <v>0.12620901058639367</v>
          </cell>
          <cell r="FJ302">
            <v>0.12620901058639367</v>
          </cell>
          <cell r="FK302">
            <v>0.12620901058639367</v>
          </cell>
          <cell r="FL302">
            <v>0.12620901058639367</v>
          </cell>
          <cell r="FM302">
            <v>0.12620901058639367</v>
          </cell>
          <cell r="FN302">
            <v>0.12620901058639367</v>
          </cell>
          <cell r="FO302">
            <v>0.12948571367108885</v>
          </cell>
          <cell r="FP302">
            <v>0.12948571367108885</v>
          </cell>
          <cell r="FQ302">
            <v>0.12948571367108885</v>
          </cell>
          <cell r="FR302">
            <v>0.12948571367108885</v>
          </cell>
          <cell r="FS302">
            <v>0.12948571367108885</v>
          </cell>
          <cell r="FT302">
            <v>0.12948571367108885</v>
          </cell>
          <cell r="FU302">
            <v>0.12948571367108885</v>
          </cell>
          <cell r="FV302">
            <v>0.12948571367108885</v>
          </cell>
          <cell r="FW302">
            <v>0.12948571367108885</v>
          </cell>
        </row>
        <row r="303">
          <cell r="B303" t="str">
            <v>Co 124</v>
          </cell>
          <cell r="C303" t="str">
            <v>IL</v>
          </cell>
          <cell r="BH303">
            <v>-2.1875950455690178E-2</v>
          </cell>
          <cell r="BI303">
            <v>-2.1875950455690178E-2</v>
          </cell>
          <cell r="BJ303">
            <v>-2.1875950455690178E-2</v>
          </cell>
          <cell r="BK303">
            <v>4.7652688576911094E-2</v>
          </cell>
          <cell r="BL303">
            <v>4.7652688576911094E-2</v>
          </cell>
          <cell r="BM303">
            <v>4.7652688576911094E-2</v>
          </cell>
          <cell r="BN303">
            <v>4.7652688576911094E-2</v>
          </cell>
          <cell r="BO303">
            <v>4.7652688576911094E-2</v>
          </cell>
          <cell r="BP303">
            <v>4.7652688576911094E-2</v>
          </cell>
          <cell r="BQ303">
            <v>4.7652688576911094E-2</v>
          </cell>
          <cell r="BR303">
            <v>4.7652688576911094E-2</v>
          </cell>
          <cell r="BS303">
            <v>4.7652688576911094E-2</v>
          </cell>
          <cell r="BT303">
            <v>4.7652688576911094E-2</v>
          </cell>
          <cell r="BU303">
            <v>4.7652688576911094E-2</v>
          </cell>
          <cell r="BV303">
            <v>4.7652688576911094E-2</v>
          </cell>
          <cell r="BW303">
            <v>-3.4832072643121888E-2</v>
          </cell>
          <cell r="BX303">
            <v>-3.4832072643121888E-2</v>
          </cell>
          <cell r="BY303">
            <v>-3.4832072643121888E-2</v>
          </cell>
          <cell r="BZ303">
            <v>-3.4832072643121888E-2</v>
          </cell>
          <cell r="CA303">
            <v>-3.4832072643121888E-2</v>
          </cell>
          <cell r="CB303">
            <v>-3.4832072643121888E-2</v>
          </cell>
          <cell r="CC303">
            <v>-3.4832072643121888E-2</v>
          </cell>
          <cell r="CD303">
            <v>-3.4832072643121888E-2</v>
          </cell>
          <cell r="CE303">
            <v>-3.4832072643121888E-2</v>
          </cell>
          <cell r="CF303">
            <v>-3.4832072643121888E-2</v>
          </cell>
          <cell r="CG303">
            <v>-3.4832072643121888E-2</v>
          </cell>
          <cell r="CH303">
            <v>-3.4832072643121888E-2</v>
          </cell>
          <cell r="CI303">
            <v>-1.9912486756538214E-2</v>
          </cell>
          <cell r="CJ303">
            <v>-1.9912486756538214E-2</v>
          </cell>
          <cell r="CK303">
            <v>-1.9912486756538214E-2</v>
          </cell>
          <cell r="CL303">
            <v>-1.9912486756538214E-2</v>
          </cell>
          <cell r="CM303">
            <v>-1.9912486756538214E-2</v>
          </cell>
          <cell r="CN303">
            <v>-1.9912486756538214E-2</v>
          </cell>
          <cell r="CO303">
            <v>-1.9912486756538214E-2</v>
          </cell>
          <cell r="CP303">
            <v>-1.9912486756538214E-2</v>
          </cell>
          <cell r="CQ303">
            <v>-1.9912486756538214E-2</v>
          </cell>
          <cell r="CR303">
            <v>-1.9912486756538214E-2</v>
          </cell>
          <cell r="CS303">
            <v>-1.9912486756538214E-2</v>
          </cell>
          <cell r="CT303">
            <v>-1.9912486756538214E-2</v>
          </cell>
          <cell r="CU303">
            <v>5.3044013648479396E-2</v>
          </cell>
          <cell r="CV303">
            <v>5.3044013648479396E-2</v>
          </cell>
          <cell r="CW303">
            <v>5.3044013648479396E-2</v>
          </cell>
          <cell r="CX303">
            <v>5.3044013648479396E-2</v>
          </cell>
          <cell r="CY303">
            <v>5.3044013648479396E-2</v>
          </cell>
          <cell r="CZ303">
            <v>5.3044013648479396E-2</v>
          </cell>
          <cell r="DA303">
            <v>5.3044013648479396E-2</v>
          </cell>
          <cell r="DB303">
            <v>5.3044013648479396E-2</v>
          </cell>
          <cell r="DC303">
            <v>5.3044013648479396E-2</v>
          </cell>
          <cell r="DD303">
            <v>5.3044013648479396E-2</v>
          </cell>
          <cell r="DE303">
            <v>5.3044013648479396E-2</v>
          </cell>
          <cell r="DF303">
            <v>5.3044013648479396E-2</v>
          </cell>
          <cell r="DG303">
            <v>4.7268037080851616E-2</v>
          </cell>
          <cell r="DH303">
            <v>4.7268037080851616E-2</v>
          </cell>
          <cell r="DI303">
            <v>4.7268037080851616E-2</v>
          </cell>
          <cell r="DJ303">
            <v>4.7268037080851616E-2</v>
          </cell>
          <cell r="DK303">
            <v>4.7268037080851616E-2</v>
          </cell>
          <cell r="DL303">
            <v>4.7268037080851616E-2</v>
          </cell>
          <cell r="DM303">
            <v>4.7268037080851616E-2</v>
          </cell>
          <cell r="DN303">
            <v>4.7268037080851616E-2</v>
          </cell>
          <cell r="DO303">
            <v>4.7268037080851616E-2</v>
          </cell>
          <cell r="DP303">
            <v>4.7268037080851616E-2</v>
          </cell>
          <cell r="DQ303">
            <v>4.7268037080851616E-2</v>
          </cell>
          <cell r="DR303">
            <v>4.7268037080851616E-2</v>
          </cell>
          <cell r="DS303">
            <v>8.6999019255762144E-2</v>
          </cell>
          <cell r="DT303">
            <v>8.6999019255762144E-2</v>
          </cell>
          <cell r="DU303">
            <v>8.6999019255762144E-2</v>
          </cell>
          <cell r="DV303">
            <v>8.6999019255762144E-2</v>
          </cell>
          <cell r="DW303">
            <v>8.6999019255762144E-2</v>
          </cell>
          <cell r="DX303">
            <v>8.6999019255762144E-2</v>
          </cell>
          <cell r="DY303">
            <v>8.6999019255762144E-2</v>
          </cell>
          <cell r="DZ303">
            <v>8.6999019255762144E-2</v>
          </cell>
          <cell r="EA303">
            <v>8.6999019255762144E-2</v>
          </cell>
          <cell r="EB303">
            <v>8.6999019255762144E-2</v>
          </cell>
          <cell r="EC303">
            <v>8.6999019255762144E-2</v>
          </cell>
          <cell r="ED303">
            <v>8.6999019255762144E-2</v>
          </cell>
          <cell r="EE303">
            <v>0.11231157874840449</v>
          </cell>
          <cell r="EF303">
            <v>0.11231157874840449</v>
          </cell>
          <cell r="EG303">
            <v>0.11231157874840449</v>
          </cell>
          <cell r="EH303">
            <v>0.11231157874840449</v>
          </cell>
          <cell r="EI303">
            <v>0.11231157874840449</v>
          </cell>
          <cell r="EJ303">
            <v>0.11231157874840449</v>
          </cell>
          <cell r="EK303">
            <v>0.11231157874840449</v>
          </cell>
          <cell r="EL303">
            <v>0.11231157874840449</v>
          </cell>
          <cell r="EM303">
            <v>0.11231157874840449</v>
          </cell>
          <cell r="EN303">
            <v>0.11231157874840449</v>
          </cell>
          <cell r="EO303">
            <v>0.11231157874840449</v>
          </cell>
          <cell r="EP303">
            <v>0.11231157874840449</v>
          </cell>
          <cell r="EQ303">
            <v>0.12001397707760153</v>
          </cell>
          <cell r="ER303">
            <v>0.12001397707760153</v>
          </cell>
          <cell r="ES303">
            <v>0.12001397707760153</v>
          </cell>
          <cell r="ET303">
            <v>0.12001397707760153</v>
          </cell>
          <cell r="EU303">
            <v>0.12001397707760153</v>
          </cell>
          <cell r="EV303">
            <v>0.12001397707760153</v>
          </cell>
          <cell r="EW303">
            <v>0.12001397707760153</v>
          </cell>
          <cell r="EX303">
            <v>0.12001397707760153</v>
          </cell>
          <cell r="EY303">
            <v>0.12001397707760153</v>
          </cell>
          <cell r="EZ303">
            <v>0.12001397707760153</v>
          </cell>
          <cell r="FA303">
            <v>0.12001397707760153</v>
          </cell>
          <cell r="FB303">
            <v>0.12001397707760153</v>
          </cell>
          <cell r="FC303">
            <v>0.12734799882956999</v>
          </cell>
          <cell r="FD303">
            <v>0.12734799882956999</v>
          </cell>
          <cell r="FE303">
            <v>0.12734799882956999</v>
          </cell>
          <cell r="FF303">
            <v>0.12734799882956999</v>
          </cell>
          <cell r="FG303">
            <v>0.12734799882956999</v>
          </cell>
          <cell r="FH303">
            <v>0.12734799882956999</v>
          </cell>
          <cell r="FI303">
            <v>0.12734799882956999</v>
          </cell>
          <cell r="FJ303">
            <v>0.12734799882956999</v>
          </cell>
          <cell r="FK303">
            <v>0.12734799882956999</v>
          </cell>
          <cell r="FL303">
            <v>0.12734799882956999</v>
          </cell>
          <cell r="FM303">
            <v>0.12734799882956999</v>
          </cell>
          <cell r="FN303">
            <v>0.12734799882956999</v>
          </cell>
          <cell r="FO303">
            <v>0.12536761000515176</v>
          </cell>
          <cell r="FP303">
            <v>0.12536761000515176</v>
          </cell>
          <cell r="FQ303">
            <v>0.12536761000515176</v>
          </cell>
          <cell r="FR303">
            <v>0.12536761000515176</v>
          </cell>
          <cell r="FS303">
            <v>0.12536761000515176</v>
          </cell>
          <cell r="FT303">
            <v>0.12536761000515176</v>
          </cell>
          <cell r="FU303">
            <v>0.12536761000515176</v>
          </cell>
          <cell r="FV303">
            <v>0.12536761000515176</v>
          </cell>
          <cell r="FW303">
            <v>0.12536761000515176</v>
          </cell>
        </row>
        <row r="304">
          <cell r="B304" t="str">
            <v>Co 125</v>
          </cell>
          <cell r="C304" t="str">
            <v>IL</v>
          </cell>
          <cell r="BH304">
            <v>-0.40115832543426044</v>
          </cell>
          <cell r="BI304">
            <v>-0.40115832543426044</v>
          </cell>
          <cell r="BJ304">
            <v>-0.40115832543426044</v>
          </cell>
          <cell r="BK304">
            <v>-0.19916958111728517</v>
          </cell>
          <cell r="BL304">
            <v>-0.19916958111728517</v>
          </cell>
          <cell r="BM304">
            <v>-0.19916958111728517</v>
          </cell>
          <cell r="BN304">
            <v>-0.19916958111728517</v>
          </cell>
          <cell r="BO304">
            <v>-0.19916958111728517</v>
          </cell>
          <cell r="BP304">
            <v>-0.19916958111728517</v>
          </cell>
          <cell r="BQ304">
            <v>-0.19916958111728517</v>
          </cell>
          <cell r="BR304">
            <v>-0.19916958111728517</v>
          </cell>
          <cell r="BS304">
            <v>-0.19916958111728517</v>
          </cell>
          <cell r="BT304">
            <v>-0.19916958111728517</v>
          </cell>
          <cell r="BU304">
            <v>-0.19916958111728517</v>
          </cell>
          <cell r="BV304">
            <v>-0.19916958111728517</v>
          </cell>
          <cell r="BW304">
            <v>-0.3139156783933319</v>
          </cell>
          <cell r="BX304">
            <v>-0.3139156783933319</v>
          </cell>
          <cell r="BY304">
            <v>-0.3139156783933319</v>
          </cell>
          <cell r="BZ304">
            <v>-0.3139156783933319</v>
          </cell>
          <cell r="CA304">
            <v>-0.3139156783933319</v>
          </cell>
          <cell r="CB304">
            <v>-0.3139156783933319</v>
          </cell>
          <cell r="CC304">
            <v>-0.3139156783933319</v>
          </cell>
          <cell r="CD304">
            <v>-0.3139156783933319</v>
          </cell>
          <cell r="CE304">
            <v>-0.3139156783933319</v>
          </cell>
          <cell r="CF304">
            <v>-0.3139156783933319</v>
          </cell>
          <cell r="CG304">
            <v>-0.3139156783933319</v>
          </cell>
          <cell r="CH304">
            <v>-0.3139156783933319</v>
          </cell>
          <cell r="CI304">
            <v>-0.21740253304434193</v>
          </cell>
          <cell r="CJ304">
            <v>-0.21740253304434193</v>
          </cell>
          <cell r="CK304">
            <v>-0.21740253304434193</v>
          </cell>
          <cell r="CL304">
            <v>-0.21740253304434193</v>
          </cell>
          <cell r="CM304">
            <v>-0.21740253304434193</v>
          </cell>
          <cell r="CN304">
            <v>-0.21740253304434193</v>
          </cell>
          <cell r="CO304">
            <v>-0.21740253304434193</v>
          </cell>
          <cell r="CP304">
            <v>-0.21740253304434193</v>
          </cell>
          <cell r="CQ304">
            <v>-0.21740253304434193</v>
          </cell>
          <cell r="CR304">
            <v>-0.21740253304434193</v>
          </cell>
          <cell r="CS304">
            <v>-0.21740253304434193</v>
          </cell>
          <cell r="CT304">
            <v>-0.21740253304434193</v>
          </cell>
          <cell r="CU304">
            <v>-2.4569159606873125E-2</v>
          </cell>
          <cell r="CV304">
            <v>-2.4569159606873125E-2</v>
          </cell>
          <cell r="CW304">
            <v>-2.4569159606873125E-2</v>
          </cell>
          <cell r="CX304">
            <v>-2.4569159606873125E-2</v>
          </cell>
          <cell r="CY304">
            <v>-2.4569159606873125E-2</v>
          </cell>
          <cell r="CZ304">
            <v>-2.4569159606873125E-2</v>
          </cell>
          <cell r="DA304">
            <v>-2.4569159606873125E-2</v>
          </cell>
          <cell r="DB304">
            <v>-2.4569159606873125E-2</v>
          </cell>
          <cell r="DC304">
            <v>-2.4569159606873125E-2</v>
          </cell>
          <cell r="DD304">
            <v>-2.4569159606873125E-2</v>
          </cell>
          <cell r="DE304">
            <v>-2.4569159606873125E-2</v>
          </cell>
          <cell r="DF304">
            <v>-2.4569159606873125E-2</v>
          </cell>
          <cell r="DG304">
            <v>-3.6557801419572919E-2</v>
          </cell>
          <cell r="DH304">
            <v>-3.6557801419572919E-2</v>
          </cell>
          <cell r="DI304">
            <v>-3.6557801419572919E-2</v>
          </cell>
          <cell r="DJ304">
            <v>-3.6557801419572919E-2</v>
          </cell>
          <cell r="DK304">
            <v>-3.6557801419572919E-2</v>
          </cell>
          <cell r="DL304">
            <v>-3.6557801419572919E-2</v>
          </cell>
          <cell r="DM304">
            <v>-3.6557801419572919E-2</v>
          </cell>
          <cell r="DN304">
            <v>-3.6557801419572919E-2</v>
          </cell>
          <cell r="DO304">
            <v>-3.6557801419572919E-2</v>
          </cell>
          <cell r="DP304">
            <v>-3.6557801419572919E-2</v>
          </cell>
          <cell r="DQ304">
            <v>-3.6557801419572919E-2</v>
          </cell>
          <cell r="DR304">
            <v>-3.6557801419572919E-2</v>
          </cell>
          <cell r="DS304">
            <v>4.7239548395621202E-2</v>
          </cell>
          <cell r="DT304">
            <v>4.7239548395621202E-2</v>
          </cell>
          <cell r="DU304">
            <v>4.7239548395621202E-2</v>
          </cell>
          <cell r="DV304">
            <v>4.7239548395621202E-2</v>
          </cell>
          <cell r="DW304">
            <v>4.7239548395621202E-2</v>
          </cell>
          <cell r="DX304">
            <v>4.7239548395621202E-2</v>
          </cell>
          <cell r="DY304">
            <v>4.7239548395621202E-2</v>
          </cell>
          <cell r="DZ304">
            <v>4.7239548395621202E-2</v>
          </cell>
          <cell r="EA304">
            <v>4.7239548395621202E-2</v>
          </cell>
          <cell r="EB304">
            <v>4.7239548395621202E-2</v>
          </cell>
          <cell r="EC304">
            <v>4.7239548395621202E-2</v>
          </cell>
          <cell r="ED304">
            <v>4.7239548395621202E-2</v>
          </cell>
          <cell r="EE304">
            <v>6.8308733544392847E-2</v>
          </cell>
          <cell r="EF304">
            <v>6.8308733544392847E-2</v>
          </cell>
          <cell r="EG304">
            <v>6.8308733544392847E-2</v>
          </cell>
          <cell r="EH304">
            <v>6.8308733544392847E-2</v>
          </cell>
          <cell r="EI304">
            <v>6.8308733544392847E-2</v>
          </cell>
          <cell r="EJ304">
            <v>6.8308733544392847E-2</v>
          </cell>
          <cell r="EK304">
            <v>6.8308733544392847E-2</v>
          </cell>
          <cell r="EL304">
            <v>6.8308733544392847E-2</v>
          </cell>
          <cell r="EM304">
            <v>6.8308733544392847E-2</v>
          </cell>
          <cell r="EN304">
            <v>6.8308733544392847E-2</v>
          </cell>
          <cell r="EO304">
            <v>6.8308733544392847E-2</v>
          </cell>
          <cell r="EP304">
            <v>6.8308733544392847E-2</v>
          </cell>
          <cell r="EQ304">
            <v>8.8080084638609724E-2</v>
          </cell>
          <cell r="ER304">
            <v>8.8080084638609724E-2</v>
          </cell>
          <cell r="ES304">
            <v>8.8080084638609724E-2</v>
          </cell>
          <cell r="ET304">
            <v>8.8080084638609724E-2</v>
          </cell>
          <cell r="EU304">
            <v>8.8080084638609724E-2</v>
          </cell>
          <cell r="EV304">
            <v>8.8080084638609724E-2</v>
          </cell>
          <cell r="EW304">
            <v>8.8080084638609724E-2</v>
          </cell>
          <cell r="EX304">
            <v>8.8080084638609724E-2</v>
          </cell>
          <cell r="EY304">
            <v>8.8080084638609724E-2</v>
          </cell>
          <cell r="EZ304">
            <v>8.8080084638609724E-2</v>
          </cell>
          <cell r="FA304">
            <v>8.8080084638609724E-2</v>
          </cell>
          <cell r="FB304">
            <v>8.8080084638609724E-2</v>
          </cell>
          <cell r="FC304">
            <v>0.10828439829782094</v>
          </cell>
          <cell r="FD304">
            <v>0.10828439829782094</v>
          </cell>
          <cell r="FE304">
            <v>0.10828439829782094</v>
          </cell>
          <cell r="FF304">
            <v>0.10828439829782094</v>
          </cell>
          <cell r="FG304">
            <v>0.10828439829782094</v>
          </cell>
          <cell r="FH304">
            <v>0.10828439829782094</v>
          </cell>
          <cell r="FI304">
            <v>0.10828439829782094</v>
          </cell>
          <cell r="FJ304">
            <v>0.10828439829782094</v>
          </cell>
          <cell r="FK304">
            <v>0.10828439829782094</v>
          </cell>
          <cell r="FL304">
            <v>0.10828439829782094</v>
          </cell>
          <cell r="FM304">
            <v>0.10828439829782094</v>
          </cell>
          <cell r="FN304">
            <v>0.10828439829782094</v>
          </cell>
          <cell r="FO304">
            <v>0.11147813956603066</v>
          </cell>
          <cell r="FP304">
            <v>0.11147813956603066</v>
          </cell>
          <cell r="FQ304">
            <v>0.11147813956603066</v>
          </cell>
          <cell r="FR304">
            <v>0.11147813956603066</v>
          </cell>
          <cell r="FS304">
            <v>0.11147813956603066</v>
          </cell>
          <cell r="FT304">
            <v>0.11147813956603066</v>
          </cell>
          <cell r="FU304">
            <v>0.11147813956603066</v>
          </cell>
          <cell r="FV304">
            <v>0.11147813956603066</v>
          </cell>
          <cell r="FW304">
            <v>0.11147813956603066</v>
          </cell>
        </row>
        <row r="305">
          <cell r="B305" t="str">
            <v>Co 126</v>
          </cell>
          <cell r="C305" t="str">
            <v>IL</v>
          </cell>
          <cell r="BH305">
            <v>-2.9265422985600569E-2</v>
          </cell>
          <cell r="BI305">
            <v>-2.9265422985600569E-2</v>
          </cell>
          <cell r="BJ305">
            <v>-2.9265422985600569E-2</v>
          </cell>
          <cell r="BK305">
            <v>-4.4208828668047546E-2</v>
          </cell>
          <cell r="BL305">
            <v>-4.4208828668047546E-2</v>
          </cell>
          <cell r="BM305">
            <v>-4.4208828668047546E-2</v>
          </cell>
          <cell r="BN305">
            <v>-4.4208828668047546E-2</v>
          </cell>
          <cell r="BO305">
            <v>-4.4208828668047546E-2</v>
          </cell>
          <cell r="BP305">
            <v>-4.4208828668047546E-2</v>
          </cell>
          <cell r="BQ305">
            <v>-4.4208828668047546E-2</v>
          </cell>
          <cell r="BR305">
            <v>-4.4208828668047546E-2</v>
          </cell>
          <cell r="BS305">
            <v>-4.4208828668047546E-2</v>
          </cell>
          <cell r="BT305">
            <v>-4.4208828668047546E-2</v>
          </cell>
          <cell r="BU305">
            <v>-4.4208828668047546E-2</v>
          </cell>
          <cell r="BV305">
            <v>-4.4208828668047546E-2</v>
          </cell>
          <cell r="BW305">
            <v>-4.5438977924713811E-2</v>
          </cell>
          <cell r="BX305">
            <v>-4.5438977924713811E-2</v>
          </cell>
          <cell r="BY305">
            <v>-4.5438977924713811E-2</v>
          </cell>
          <cell r="BZ305">
            <v>-4.5438977924713811E-2</v>
          </cell>
          <cell r="CA305">
            <v>-4.5438977924713811E-2</v>
          </cell>
          <cell r="CB305">
            <v>-4.5438977924713811E-2</v>
          </cell>
          <cell r="CC305">
            <v>-4.5438977924713811E-2</v>
          </cell>
          <cell r="CD305">
            <v>-4.5438977924713811E-2</v>
          </cell>
          <cell r="CE305">
            <v>-4.5438977924713811E-2</v>
          </cell>
          <cell r="CF305">
            <v>-4.5438977924713811E-2</v>
          </cell>
          <cell r="CG305">
            <v>-4.5438977924713811E-2</v>
          </cell>
          <cell r="CH305">
            <v>-4.5438977924713811E-2</v>
          </cell>
          <cell r="CI305">
            <v>-2.3801584570452467E-2</v>
          </cell>
          <cell r="CJ305">
            <v>-2.3801584570452467E-2</v>
          </cell>
          <cell r="CK305">
            <v>-2.3801584570452467E-2</v>
          </cell>
          <cell r="CL305">
            <v>-2.3801584570452467E-2</v>
          </cell>
          <cell r="CM305">
            <v>-2.3801584570452467E-2</v>
          </cell>
          <cell r="CN305">
            <v>-2.3801584570452467E-2</v>
          </cell>
          <cell r="CO305">
            <v>-2.3801584570452467E-2</v>
          </cell>
          <cell r="CP305">
            <v>-2.3801584570452467E-2</v>
          </cell>
          <cell r="CQ305">
            <v>-2.3801584570452467E-2</v>
          </cell>
          <cell r="CR305">
            <v>-2.3801584570452467E-2</v>
          </cell>
          <cell r="CS305">
            <v>-2.3801584570452467E-2</v>
          </cell>
          <cell r="CT305">
            <v>-2.3801584570452467E-2</v>
          </cell>
          <cell r="CU305">
            <v>-2.8117100881730275E-2</v>
          </cell>
          <cell r="CV305">
            <v>-2.8117100881730275E-2</v>
          </cell>
          <cell r="CW305">
            <v>-2.8117100881730275E-2</v>
          </cell>
          <cell r="CX305">
            <v>-2.8117100881730275E-2</v>
          </cell>
          <cell r="CY305">
            <v>-2.8117100881730275E-2</v>
          </cell>
          <cell r="CZ305">
            <v>-2.8117100881730275E-2</v>
          </cell>
          <cell r="DA305">
            <v>-2.8117100881730275E-2</v>
          </cell>
          <cell r="DB305">
            <v>-2.8117100881730275E-2</v>
          </cell>
          <cell r="DC305">
            <v>-2.8117100881730275E-2</v>
          </cell>
          <cell r="DD305">
            <v>-2.8117100881730275E-2</v>
          </cell>
          <cell r="DE305">
            <v>-2.8117100881730275E-2</v>
          </cell>
          <cell r="DF305">
            <v>-2.8117100881730275E-2</v>
          </cell>
          <cell r="DG305">
            <v>0.11585253750103001</v>
          </cell>
          <cell r="DH305">
            <v>0.11585253750103001</v>
          </cell>
          <cell r="DI305">
            <v>0.11585253750103001</v>
          </cell>
          <cell r="DJ305">
            <v>0.11585253750103001</v>
          </cell>
          <cell r="DK305">
            <v>0.11585253750103001</v>
          </cell>
          <cell r="DL305">
            <v>0.11585253750103001</v>
          </cell>
          <cell r="DM305">
            <v>0.11585253750103001</v>
          </cell>
          <cell r="DN305">
            <v>0.11585253750103001</v>
          </cell>
          <cell r="DO305">
            <v>0.11585253750103001</v>
          </cell>
          <cell r="DP305">
            <v>0.11585253750103001</v>
          </cell>
          <cell r="DQ305">
            <v>0.11585253750103001</v>
          </cell>
          <cell r="DR305">
            <v>0.11585253750103001</v>
          </cell>
          <cell r="DS305">
            <v>5.9454876341439908E-2</v>
          </cell>
          <cell r="DT305">
            <v>5.9454876341439908E-2</v>
          </cell>
          <cell r="DU305">
            <v>5.9454876341439908E-2</v>
          </cell>
          <cell r="DV305">
            <v>5.9454876341439908E-2</v>
          </cell>
          <cell r="DW305">
            <v>5.9454876341439908E-2</v>
          </cell>
          <cell r="DX305">
            <v>5.9454876341439908E-2</v>
          </cell>
          <cell r="DY305">
            <v>5.9454876341439908E-2</v>
          </cell>
          <cell r="DZ305">
            <v>5.9454876341439908E-2</v>
          </cell>
          <cell r="EA305">
            <v>5.9454876341439908E-2</v>
          </cell>
          <cell r="EB305">
            <v>5.9454876341439908E-2</v>
          </cell>
          <cell r="EC305">
            <v>5.9454876341439908E-2</v>
          </cell>
          <cell r="ED305">
            <v>5.9454876341439908E-2</v>
          </cell>
          <cell r="EE305">
            <v>0.12532361135103626</v>
          </cell>
          <cell r="EF305">
            <v>0.12532361135103626</v>
          </cell>
          <cell r="EG305">
            <v>0.12532361135103626</v>
          </cell>
          <cell r="EH305">
            <v>0.12532361135103626</v>
          </cell>
          <cell r="EI305">
            <v>0.12532361135103626</v>
          </cell>
          <cell r="EJ305">
            <v>0.12532361135103626</v>
          </cell>
          <cell r="EK305">
            <v>0.12532361135103626</v>
          </cell>
          <cell r="EL305">
            <v>0.12532361135103626</v>
          </cell>
          <cell r="EM305">
            <v>0.12532361135103626</v>
          </cell>
          <cell r="EN305">
            <v>0.12532361135103626</v>
          </cell>
          <cell r="EO305">
            <v>0.12532361135103626</v>
          </cell>
          <cell r="EP305">
            <v>0.12532361135103626</v>
          </cell>
          <cell r="EQ305">
            <v>0.12202427525896903</v>
          </cell>
          <cell r="ER305">
            <v>0.12202427525896903</v>
          </cell>
          <cell r="ES305">
            <v>0.12202427525896903</v>
          </cell>
          <cell r="ET305">
            <v>0.12202427525896903</v>
          </cell>
          <cell r="EU305">
            <v>0.12202427525896903</v>
          </cell>
          <cell r="EV305">
            <v>0.12202427525896903</v>
          </cell>
          <cell r="EW305">
            <v>0.12202427525896903</v>
          </cell>
          <cell r="EX305">
            <v>0.12202427525896903</v>
          </cell>
          <cell r="EY305">
            <v>0.12202427525896903</v>
          </cell>
          <cell r="EZ305">
            <v>0.12202427525896903</v>
          </cell>
          <cell r="FA305">
            <v>0.12202427525896903</v>
          </cell>
          <cell r="FB305">
            <v>0.12202427525896903</v>
          </cell>
          <cell r="FC305">
            <v>0.12438031168739458</v>
          </cell>
          <cell r="FD305">
            <v>0.12438031168739458</v>
          </cell>
          <cell r="FE305">
            <v>0.12438031168739458</v>
          </cell>
          <cell r="FF305">
            <v>0.12438031168739458</v>
          </cell>
          <cell r="FG305">
            <v>0.12438031168739458</v>
          </cell>
          <cell r="FH305">
            <v>0.12438031168739458</v>
          </cell>
          <cell r="FI305">
            <v>0.12438031168739458</v>
          </cell>
          <cell r="FJ305">
            <v>0.12438031168739458</v>
          </cell>
          <cell r="FK305">
            <v>0.12438031168739458</v>
          </cell>
          <cell r="FL305">
            <v>0.12438031168739458</v>
          </cell>
          <cell r="FM305">
            <v>0.12438031168739458</v>
          </cell>
          <cell r="FN305">
            <v>0.12438031168739458</v>
          </cell>
          <cell r="FO305">
            <v>0.12888142713454598</v>
          </cell>
          <cell r="FP305">
            <v>0.12888142713454598</v>
          </cell>
          <cell r="FQ305">
            <v>0.12888142713454598</v>
          </cell>
          <cell r="FR305">
            <v>0.12888142713454598</v>
          </cell>
          <cell r="FS305">
            <v>0.12888142713454598</v>
          </cell>
          <cell r="FT305">
            <v>0.12888142713454598</v>
          </cell>
          <cell r="FU305">
            <v>0.12888142713454598</v>
          </cell>
          <cell r="FV305">
            <v>0.12888142713454598</v>
          </cell>
          <cell r="FW305">
            <v>0.12888142713454598</v>
          </cell>
        </row>
        <row r="306">
          <cell r="B306" t="str">
            <v>Co 127</v>
          </cell>
          <cell r="C306" t="str">
            <v>IL</v>
          </cell>
          <cell r="BH306">
            <v>-8.0948630247013723E-2</v>
          </cell>
          <cell r="BI306">
            <v>-8.0948630247013723E-2</v>
          </cell>
          <cell r="BJ306">
            <v>-8.0948630247013723E-2</v>
          </cell>
          <cell r="BK306">
            <v>-7.7922088319625937E-2</v>
          </cell>
          <cell r="BL306">
            <v>-7.7922088319625937E-2</v>
          </cell>
          <cell r="BM306">
            <v>-7.7922088319625937E-2</v>
          </cell>
          <cell r="BN306">
            <v>-7.7922088319625937E-2</v>
          </cell>
          <cell r="BO306">
            <v>-7.7922088319625937E-2</v>
          </cell>
          <cell r="BP306">
            <v>-7.7922088319625937E-2</v>
          </cell>
          <cell r="BQ306">
            <v>-7.7922088319625937E-2</v>
          </cell>
          <cell r="BR306">
            <v>-7.7922088319625937E-2</v>
          </cell>
          <cell r="BS306">
            <v>-7.7922088319625937E-2</v>
          </cell>
          <cell r="BT306">
            <v>-7.7922088319625937E-2</v>
          </cell>
          <cell r="BU306">
            <v>-7.7922088319625937E-2</v>
          </cell>
          <cell r="BV306">
            <v>-7.7922088319625937E-2</v>
          </cell>
          <cell r="BW306">
            <v>-9.4951889158511979E-2</v>
          </cell>
          <cell r="BX306">
            <v>-9.4951889158511979E-2</v>
          </cell>
          <cell r="BY306">
            <v>-9.4951889158511979E-2</v>
          </cell>
          <cell r="BZ306">
            <v>-9.4951889158511979E-2</v>
          </cell>
          <cell r="CA306">
            <v>-9.4951889158511979E-2</v>
          </cell>
          <cell r="CB306">
            <v>-9.4951889158511979E-2</v>
          </cell>
          <cell r="CC306">
            <v>-9.4951889158511979E-2</v>
          </cell>
          <cell r="CD306">
            <v>-9.4951889158511979E-2</v>
          </cell>
          <cell r="CE306">
            <v>-9.4951889158511979E-2</v>
          </cell>
          <cell r="CF306">
            <v>-9.4951889158511979E-2</v>
          </cell>
          <cell r="CG306">
            <v>-9.4951889158511979E-2</v>
          </cell>
          <cell r="CH306">
            <v>-9.4951889158511979E-2</v>
          </cell>
          <cell r="CI306">
            <v>-6.3518668345017737E-2</v>
          </cell>
          <cell r="CJ306">
            <v>-6.3518668345017737E-2</v>
          </cell>
          <cell r="CK306">
            <v>-6.3518668345017737E-2</v>
          </cell>
          <cell r="CL306">
            <v>-6.3518668345017737E-2</v>
          </cell>
          <cell r="CM306">
            <v>-6.3518668345017737E-2</v>
          </cell>
          <cell r="CN306">
            <v>-6.3518668345017737E-2</v>
          </cell>
          <cell r="CO306">
            <v>-6.3518668345017737E-2</v>
          </cell>
          <cell r="CP306">
            <v>-6.3518668345017737E-2</v>
          </cell>
          <cell r="CQ306">
            <v>-6.3518668345017737E-2</v>
          </cell>
          <cell r="CR306">
            <v>-6.3518668345017737E-2</v>
          </cell>
          <cell r="CS306">
            <v>-6.3518668345017737E-2</v>
          </cell>
          <cell r="CT306">
            <v>-6.3518668345017737E-2</v>
          </cell>
          <cell r="CU306">
            <v>-6.6799233598582239E-2</v>
          </cell>
          <cell r="CV306">
            <v>-6.6799233598582239E-2</v>
          </cell>
          <cell r="CW306">
            <v>-6.6799233598582239E-2</v>
          </cell>
          <cell r="CX306">
            <v>-6.6799233598582239E-2</v>
          </cell>
          <cell r="CY306">
            <v>-6.6799233598582239E-2</v>
          </cell>
          <cell r="CZ306">
            <v>-6.6799233598582239E-2</v>
          </cell>
          <cell r="DA306">
            <v>-6.6799233598582239E-2</v>
          </cell>
          <cell r="DB306">
            <v>-6.6799233598582239E-2</v>
          </cell>
          <cell r="DC306">
            <v>-6.6799233598582239E-2</v>
          </cell>
          <cell r="DD306">
            <v>-6.6799233598582239E-2</v>
          </cell>
          <cell r="DE306">
            <v>-6.6799233598582239E-2</v>
          </cell>
          <cell r="DF306">
            <v>-6.6799233598582239E-2</v>
          </cell>
          <cell r="DG306">
            <v>7.6505549322922542E-2</v>
          </cell>
          <cell r="DH306">
            <v>7.6505549322922542E-2</v>
          </cell>
          <cell r="DI306">
            <v>7.6505549322922542E-2</v>
          </cell>
          <cell r="DJ306">
            <v>7.6505549322922542E-2</v>
          </cell>
          <cell r="DK306">
            <v>7.6505549322922542E-2</v>
          </cell>
          <cell r="DL306">
            <v>7.6505549322922542E-2</v>
          </cell>
          <cell r="DM306">
            <v>7.6505549322922542E-2</v>
          </cell>
          <cell r="DN306">
            <v>7.6505549322922542E-2</v>
          </cell>
          <cell r="DO306">
            <v>7.6505549322922542E-2</v>
          </cell>
          <cell r="DP306">
            <v>7.6505549322922542E-2</v>
          </cell>
          <cell r="DQ306">
            <v>7.6505549322922542E-2</v>
          </cell>
          <cell r="DR306">
            <v>7.6505549322922542E-2</v>
          </cell>
          <cell r="DS306">
            <v>7.3295204099777717E-2</v>
          </cell>
          <cell r="DT306">
            <v>7.3295204099777717E-2</v>
          </cell>
          <cell r="DU306">
            <v>7.3295204099777717E-2</v>
          </cell>
          <cell r="DV306">
            <v>7.3295204099777717E-2</v>
          </cell>
          <cell r="DW306">
            <v>7.3295204099777717E-2</v>
          </cell>
          <cell r="DX306">
            <v>7.3295204099777717E-2</v>
          </cell>
          <cell r="DY306">
            <v>7.3295204099777717E-2</v>
          </cell>
          <cell r="DZ306">
            <v>7.3295204099777717E-2</v>
          </cell>
          <cell r="EA306">
            <v>7.3295204099777717E-2</v>
          </cell>
          <cell r="EB306">
            <v>7.3295204099777717E-2</v>
          </cell>
          <cell r="EC306">
            <v>7.3295204099777717E-2</v>
          </cell>
          <cell r="ED306">
            <v>7.3295204099777717E-2</v>
          </cell>
          <cell r="EE306">
            <v>0.18722215391636021</v>
          </cell>
          <cell r="EF306">
            <v>0.18722215391636021</v>
          </cell>
          <cell r="EG306">
            <v>0.18722215391636021</v>
          </cell>
          <cell r="EH306">
            <v>0.18722215391636021</v>
          </cell>
          <cell r="EI306">
            <v>0.18722215391636021</v>
          </cell>
          <cell r="EJ306">
            <v>0.18722215391636021</v>
          </cell>
          <cell r="EK306">
            <v>0.18722215391636021</v>
          </cell>
          <cell r="EL306">
            <v>0.18722215391636021</v>
          </cell>
          <cell r="EM306">
            <v>0.18722215391636021</v>
          </cell>
          <cell r="EN306">
            <v>0.18722215391636021</v>
          </cell>
          <cell r="EO306">
            <v>0.18722215391636021</v>
          </cell>
          <cell r="EP306">
            <v>0.18722215391636021</v>
          </cell>
          <cell r="EQ306">
            <v>0.17897942898625982</v>
          </cell>
          <cell r="ER306">
            <v>0.17897942898625982</v>
          </cell>
          <cell r="ES306">
            <v>0.17897942898625982</v>
          </cell>
          <cell r="ET306">
            <v>0.17897942898625982</v>
          </cell>
          <cell r="EU306">
            <v>0.17897942898625982</v>
          </cell>
          <cell r="EV306">
            <v>0.17897942898625982</v>
          </cell>
          <cell r="EW306">
            <v>0.17897942898625982</v>
          </cell>
          <cell r="EX306">
            <v>0.17897942898625982</v>
          </cell>
          <cell r="EY306">
            <v>0.17897942898625982</v>
          </cell>
          <cell r="EZ306">
            <v>0.17897942898625982</v>
          </cell>
          <cell r="FA306">
            <v>0.17897942898625982</v>
          </cell>
          <cell r="FB306">
            <v>0.17897942898625982</v>
          </cell>
          <cell r="FC306">
            <v>0.22826674550699796</v>
          </cell>
          <cell r="FD306">
            <v>0.22826674550699796</v>
          </cell>
          <cell r="FE306">
            <v>0.22826674550699796</v>
          </cell>
          <cell r="FF306">
            <v>0.22826674550699796</v>
          </cell>
          <cell r="FG306">
            <v>0.22826674550699796</v>
          </cell>
          <cell r="FH306">
            <v>0.22826674550699796</v>
          </cell>
          <cell r="FI306">
            <v>0.22826674550699796</v>
          </cell>
          <cell r="FJ306">
            <v>0.22826674550699796</v>
          </cell>
          <cell r="FK306">
            <v>0.22826674550699796</v>
          </cell>
          <cell r="FL306">
            <v>0.22826674550699796</v>
          </cell>
          <cell r="FM306">
            <v>0.22826674550699796</v>
          </cell>
          <cell r="FN306">
            <v>0.22826674550699796</v>
          </cell>
          <cell r="FO306">
            <v>0.23222927947775979</v>
          </cell>
          <cell r="FP306">
            <v>0.23222927947775979</v>
          </cell>
          <cell r="FQ306">
            <v>0.23222927947775979</v>
          </cell>
          <cell r="FR306">
            <v>0.23222927947775979</v>
          </cell>
          <cell r="FS306">
            <v>0.23222927947775979</v>
          </cell>
          <cell r="FT306">
            <v>0.23222927947775979</v>
          </cell>
          <cell r="FU306">
            <v>0.23222927947775979</v>
          </cell>
          <cell r="FV306">
            <v>0.23222927947775979</v>
          </cell>
          <cell r="FW306">
            <v>0.23222927947775979</v>
          </cell>
        </row>
        <row r="307">
          <cell r="B307" t="str">
            <v>Co 128</v>
          </cell>
          <cell r="C307" t="str">
            <v>IL</v>
          </cell>
          <cell r="BH307">
            <v>-9.8594544364303347E-3</v>
          </cell>
          <cell r="BI307">
            <v>-9.8594544364303347E-3</v>
          </cell>
          <cell r="BJ307">
            <v>-9.8594544364303347E-3</v>
          </cell>
          <cell r="BK307">
            <v>-1.9428235883062198E-2</v>
          </cell>
          <cell r="BL307">
            <v>-1.9428235883062198E-2</v>
          </cell>
          <cell r="BM307">
            <v>-1.9428235883062198E-2</v>
          </cell>
          <cell r="BN307">
            <v>-1.9428235883062198E-2</v>
          </cell>
          <cell r="BO307">
            <v>-1.9428235883062198E-2</v>
          </cell>
          <cell r="BP307">
            <v>-1.9428235883062198E-2</v>
          </cell>
          <cell r="BQ307">
            <v>-1.9428235883062198E-2</v>
          </cell>
          <cell r="BR307">
            <v>-1.9428235883062198E-2</v>
          </cell>
          <cell r="BS307">
            <v>-1.9428235883062198E-2</v>
          </cell>
          <cell r="BT307">
            <v>-1.9428235883062198E-2</v>
          </cell>
          <cell r="BU307">
            <v>-1.9428235883062198E-2</v>
          </cell>
          <cell r="BV307">
            <v>-1.9428235883062198E-2</v>
          </cell>
          <cell r="BW307">
            <v>0.13497602605046893</v>
          </cell>
          <cell r="BX307">
            <v>0.13497602605046893</v>
          </cell>
          <cell r="BY307">
            <v>0.13497602605046893</v>
          </cell>
          <cell r="BZ307">
            <v>0.13497602605046893</v>
          </cell>
          <cell r="CA307">
            <v>0.13497602605046893</v>
          </cell>
          <cell r="CB307">
            <v>0.13497602605046893</v>
          </cell>
          <cell r="CC307">
            <v>0.13497602605046893</v>
          </cell>
          <cell r="CD307">
            <v>0.13497602605046893</v>
          </cell>
          <cell r="CE307">
            <v>0.13497602605046893</v>
          </cell>
          <cell r="CF307">
            <v>0.13497602605046893</v>
          </cell>
          <cell r="CG307">
            <v>0.13497602605046893</v>
          </cell>
          <cell r="CH307">
            <v>0.13497602605046893</v>
          </cell>
          <cell r="CI307">
            <v>8.7251115892535244E-2</v>
          </cell>
          <cell r="CJ307">
            <v>8.7251115892535244E-2</v>
          </cell>
          <cell r="CK307">
            <v>8.7251115892535244E-2</v>
          </cell>
          <cell r="CL307">
            <v>8.7251115892535244E-2</v>
          </cell>
          <cell r="CM307">
            <v>8.7251115892535244E-2</v>
          </cell>
          <cell r="CN307">
            <v>8.7251115892535244E-2</v>
          </cell>
          <cell r="CO307">
            <v>8.7251115892535244E-2</v>
          </cell>
          <cell r="CP307">
            <v>8.7251115892535244E-2</v>
          </cell>
          <cell r="CQ307">
            <v>8.7251115892535244E-2</v>
          </cell>
          <cell r="CR307">
            <v>8.7251115892535244E-2</v>
          </cell>
          <cell r="CS307">
            <v>8.7251115892535244E-2</v>
          </cell>
          <cell r="CT307">
            <v>8.7251115892535244E-2</v>
          </cell>
          <cell r="CU307">
            <v>7.2905994316764935E-2</v>
          </cell>
          <cell r="CV307">
            <v>7.2905994316764935E-2</v>
          </cell>
          <cell r="CW307">
            <v>7.2905994316764935E-2</v>
          </cell>
          <cell r="CX307">
            <v>7.2905994316764935E-2</v>
          </cell>
          <cell r="CY307">
            <v>7.2905994316764935E-2</v>
          </cell>
          <cell r="CZ307">
            <v>7.2905994316764935E-2</v>
          </cell>
          <cell r="DA307">
            <v>7.2905994316764935E-2</v>
          </cell>
          <cell r="DB307">
            <v>7.2905994316764935E-2</v>
          </cell>
          <cell r="DC307">
            <v>7.2905994316764935E-2</v>
          </cell>
          <cell r="DD307">
            <v>7.2905994316764935E-2</v>
          </cell>
          <cell r="DE307">
            <v>7.2905994316764935E-2</v>
          </cell>
          <cell r="DF307">
            <v>7.2905994316764935E-2</v>
          </cell>
          <cell r="DG307">
            <v>8.8704146384281313E-2</v>
          </cell>
          <cell r="DH307">
            <v>8.8704146384281313E-2</v>
          </cell>
          <cell r="DI307">
            <v>8.8704146384281313E-2</v>
          </cell>
          <cell r="DJ307">
            <v>8.8704146384281313E-2</v>
          </cell>
          <cell r="DK307">
            <v>8.8704146384281313E-2</v>
          </cell>
          <cell r="DL307">
            <v>8.8704146384281313E-2</v>
          </cell>
          <cell r="DM307">
            <v>8.8704146384281313E-2</v>
          </cell>
          <cell r="DN307">
            <v>8.8704146384281313E-2</v>
          </cell>
          <cell r="DO307">
            <v>8.8704146384281313E-2</v>
          </cell>
          <cell r="DP307">
            <v>8.8704146384281313E-2</v>
          </cell>
          <cell r="DQ307">
            <v>8.8704146384281313E-2</v>
          </cell>
          <cell r="DR307">
            <v>8.8704146384281313E-2</v>
          </cell>
          <cell r="DS307">
            <v>8.6099979014385819E-2</v>
          </cell>
          <cell r="DT307">
            <v>8.6099979014385819E-2</v>
          </cell>
          <cell r="DU307">
            <v>8.6099979014385819E-2</v>
          </cell>
          <cell r="DV307">
            <v>8.6099979014385819E-2</v>
          </cell>
          <cell r="DW307">
            <v>8.6099979014385819E-2</v>
          </cell>
          <cell r="DX307">
            <v>8.6099979014385819E-2</v>
          </cell>
          <cell r="DY307">
            <v>8.6099979014385819E-2</v>
          </cell>
          <cell r="DZ307">
            <v>8.6099979014385819E-2</v>
          </cell>
          <cell r="EA307">
            <v>8.6099979014385819E-2</v>
          </cell>
          <cell r="EB307">
            <v>8.6099979014385819E-2</v>
          </cell>
          <cell r="EC307">
            <v>8.6099979014385819E-2</v>
          </cell>
          <cell r="ED307">
            <v>8.6099979014385819E-2</v>
          </cell>
          <cell r="EE307">
            <v>0.11231807790669815</v>
          </cell>
          <cell r="EF307">
            <v>0.11231807790669815</v>
          </cell>
          <cell r="EG307">
            <v>0.11231807790669815</v>
          </cell>
          <cell r="EH307">
            <v>0.11231807790669815</v>
          </cell>
          <cell r="EI307">
            <v>0.11231807790669815</v>
          </cell>
          <cell r="EJ307">
            <v>0.11231807790669815</v>
          </cell>
          <cell r="EK307">
            <v>0.11231807790669815</v>
          </cell>
          <cell r="EL307">
            <v>0.11231807790669815</v>
          </cell>
          <cell r="EM307">
            <v>0.11231807790669815</v>
          </cell>
          <cell r="EN307">
            <v>0.11231807790669815</v>
          </cell>
          <cell r="EO307">
            <v>0.11231807790669815</v>
          </cell>
          <cell r="EP307">
            <v>0.11231807790669815</v>
          </cell>
          <cell r="EQ307">
            <v>0.10545814257823781</v>
          </cell>
          <cell r="ER307">
            <v>0.10545814257823781</v>
          </cell>
          <cell r="ES307">
            <v>0.10545814257823781</v>
          </cell>
          <cell r="ET307">
            <v>0.10545814257823781</v>
          </cell>
          <cell r="EU307">
            <v>0.10545814257823781</v>
          </cell>
          <cell r="EV307">
            <v>0.10545814257823781</v>
          </cell>
          <cell r="EW307">
            <v>0.10545814257823781</v>
          </cell>
          <cell r="EX307">
            <v>0.10545814257823781</v>
          </cell>
          <cell r="EY307">
            <v>0.10545814257823781</v>
          </cell>
          <cell r="EZ307">
            <v>0.10545814257823781</v>
          </cell>
          <cell r="FA307">
            <v>0.10545814257823781</v>
          </cell>
          <cell r="FB307">
            <v>0.10545814257823781</v>
          </cell>
          <cell r="FC307">
            <v>0.12424621753558016</v>
          </cell>
          <cell r="FD307">
            <v>0.12424621753558016</v>
          </cell>
          <cell r="FE307">
            <v>0.12424621753558016</v>
          </cell>
          <cell r="FF307">
            <v>0.12424621753558016</v>
          </cell>
          <cell r="FG307">
            <v>0.12424621753558016</v>
          </cell>
          <cell r="FH307">
            <v>0.12424621753558016</v>
          </cell>
          <cell r="FI307">
            <v>0.12424621753558016</v>
          </cell>
          <cell r="FJ307">
            <v>0.12424621753558016</v>
          </cell>
          <cell r="FK307">
            <v>0.12424621753558016</v>
          </cell>
          <cell r="FL307">
            <v>0.12424621753558016</v>
          </cell>
          <cell r="FM307">
            <v>0.12424621753558016</v>
          </cell>
          <cell r="FN307">
            <v>0.12424621753558016</v>
          </cell>
          <cell r="FO307">
            <v>0.12464709060539801</v>
          </cell>
          <cell r="FP307">
            <v>0.12464709060539801</v>
          </cell>
          <cell r="FQ307">
            <v>0.12464709060539801</v>
          </cell>
          <cell r="FR307">
            <v>0.12464709060539801</v>
          </cell>
          <cell r="FS307">
            <v>0.12464709060539801</v>
          </cell>
          <cell r="FT307">
            <v>0.12464709060539801</v>
          </cell>
          <cell r="FU307">
            <v>0.12464709060539801</v>
          </cell>
          <cell r="FV307">
            <v>0.12464709060539801</v>
          </cell>
          <cell r="FW307">
            <v>0.12464709060539801</v>
          </cell>
        </row>
        <row r="308">
          <cell r="B308" t="str">
            <v>Co 129</v>
          </cell>
          <cell r="C308" t="str">
            <v>IL</v>
          </cell>
          <cell r="BH308">
            <v>-0.10886124490212162</v>
          </cell>
          <cell r="BI308">
            <v>-0.10886124490212162</v>
          </cell>
          <cell r="BJ308">
            <v>-0.10886124490212162</v>
          </cell>
          <cell r="BK308">
            <v>-9.5097791822389199E-2</v>
          </cell>
          <cell r="BL308">
            <v>-9.5097791822389199E-2</v>
          </cell>
          <cell r="BM308">
            <v>-9.5097791822389199E-2</v>
          </cell>
          <cell r="BN308">
            <v>-9.5097791822389199E-2</v>
          </cell>
          <cell r="BO308">
            <v>-9.5097791822389199E-2</v>
          </cell>
          <cell r="BP308">
            <v>-9.5097791822389199E-2</v>
          </cell>
          <cell r="BQ308">
            <v>-9.5097791822389199E-2</v>
          </cell>
          <cell r="BR308">
            <v>-9.5097791822389199E-2</v>
          </cell>
          <cell r="BS308">
            <v>-9.5097791822389199E-2</v>
          </cell>
          <cell r="BT308">
            <v>-9.5097791822389199E-2</v>
          </cell>
          <cell r="BU308">
            <v>-9.5097791822389199E-2</v>
          </cell>
          <cell r="BV308">
            <v>-9.5097791822389199E-2</v>
          </cell>
          <cell r="BW308">
            <v>-0.10211615123045234</v>
          </cell>
          <cell r="BX308">
            <v>-0.10211615123045234</v>
          </cell>
          <cell r="BY308">
            <v>-0.10211615123045234</v>
          </cell>
          <cell r="BZ308">
            <v>-0.10211615123045234</v>
          </cell>
          <cell r="CA308">
            <v>-0.10211615123045234</v>
          </cell>
          <cell r="CB308">
            <v>-0.10211615123045234</v>
          </cell>
          <cell r="CC308">
            <v>-0.10211615123045234</v>
          </cell>
          <cell r="CD308">
            <v>-0.10211615123045234</v>
          </cell>
          <cell r="CE308">
            <v>-0.10211615123045234</v>
          </cell>
          <cell r="CF308">
            <v>-0.10211615123045234</v>
          </cell>
          <cell r="CG308">
            <v>-0.10211615123045234</v>
          </cell>
          <cell r="CH308">
            <v>-0.10211615123045234</v>
          </cell>
          <cell r="CI308">
            <v>-5.1194785424482955E-2</v>
          </cell>
          <cell r="CJ308">
            <v>-5.1194785424482955E-2</v>
          </cell>
          <cell r="CK308">
            <v>-5.1194785424482955E-2</v>
          </cell>
          <cell r="CL308">
            <v>-5.1194785424482955E-2</v>
          </cell>
          <cell r="CM308">
            <v>-5.1194785424482955E-2</v>
          </cell>
          <cell r="CN308">
            <v>-5.1194785424482955E-2</v>
          </cell>
          <cell r="CO308">
            <v>-5.1194785424482955E-2</v>
          </cell>
          <cell r="CP308">
            <v>-5.1194785424482955E-2</v>
          </cell>
          <cell r="CQ308">
            <v>-5.1194785424482955E-2</v>
          </cell>
          <cell r="CR308">
            <v>-5.1194785424482955E-2</v>
          </cell>
          <cell r="CS308">
            <v>-5.1194785424482955E-2</v>
          </cell>
          <cell r="CT308">
            <v>-5.1194785424482955E-2</v>
          </cell>
          <cell r="CU308">
            <v>9.2117968324078217E-2</v>
          </cell>
          <cell r="CV308">
            <v>9.2117968324078217E-2</v>
          </cell>
          <cell r="CW308">
            <v>9.2117968324078217E-2</v>
          </cell>
          <cell r="CX308">
            <v>9.2117968324078217E-2</v>
          </cell>
          <cell r="CY308">
            <v>9.2117968324078217E-2</v>
          </cell>
          <cell r="CZ308">
            <v>9.2117968324078217E-2</v>
          </cell>
          <cell r="DA308">
            <v>9.2117968324078217E-2</v>
          </cell>
          <cell r="DB308">
            <v>9.2117968324078217E-2</v>
          </cell>
          <cell r="DC308">
            <v>9.2117968324078217E-2</v>
          </cell>
          <cell r="DD308">
            <v>9.2117968324078217E-2</v>
          </cell>
          <cell r="DE308">
            <v>9.2117968324078217E-2</v>
          </cell>
          <cell r="DF308">
            <v>9.2117968324078217E-2</v>
          </cell>
          <cell r="DG308">
            <v>9.0851348048226796E-2</v>
          </cell>
          <cell r="DH308">
            <v>9.0851348048226796E-2</v>
          </cell>
          <cell r="DI308">
            <v>9.0851348048226796E-2</v>
          </cell>
          <cell r="DJ308">
            <v>9.0851348048226796E-2</v>
          </cell>
          <cell r="DK308">
            <v>9.0851348048226796E-2</v>
          </cell>
          <cell r="DL308">
            <v>9.0851348048226796E-2</v>
          </cell>
          <cell r="DM308">
            <v>9.0851348048226796E-2</v>
          </cell>
          <cell r="DN308">
            <v>9.0851348048226796E-2</v>
          </cell>
          <cell r="DO308">
            <v>9.0851348048226796E-2</v>
          </cell>
          <cell r="DP308">
            <v>9.0851348048226796E-2</v>
          </cell>
          <cell r="DQ308">
            <v>9.0851348048226796E-2</v>
          </cell>
          <cell r="DR308">
            <v>9.0851348048226796E-2</v>
          </cell>
          <cell r="DS308">
            <v>0.11700237982785348</v>
          </cell>
          <cell r="DT308">
            <v>0.11700237982785348</v>
          </cell>
          <cell r="DU308">
            <v>0.11700237982785348</v>
          </cell>
          <cell r="DV308">
            <v>0.11700237982785348</v>
          </cell>
          <cell r="DW308">
            <v>0.11700237982785348</v>
          </cell>
          <cell r="DX308">
            <v>0.11700237982785348</v>
          </cell>
          <cell r="DY308">
            <v>0.11700237982785348</v>
          </cell>
          <cell r="DZ308">
            <v>0.11700237982785348</v>
          </cell>
          <cell r="EA308">
            <v>0.11700237982785348</v>
          </cell>
          <cell r="EB308">
            <v>0.11700237982785348</v>
          </cell>
          <cell r="EC308">
            <v>0.11700237982785348</v>
          </cell>
          <cell r="ED308">
            <v>0.11700237982785348</v>
          </cell>
          <cell r="EE308">
            <v>0.13756020986568501</v>
          </cell>
          <cell r="EF308">
            <v>0.13756020986568501</v>
          </cell>
          <cell r="EG308">
            <v>0.13756020986568501</v>
          </cell>
          <cell r="EH308">
            <v>0.13756020986568501</v>
          </cell>
          <cell r="EI308">
            <v>0.13756020986568501</v>
          </cell>
          <cell r="EJ308">
            <v>0.13756020986568501</v>
          </cell>
          <cell r="EK308">
            <v>0.13756020986568501</v>
          </cell>
          <cell r="EL308">
            <v>0.13756020986568501</v>
          </cell>
          <cell r="EM308">
            <v>0.13756020986568501</v>
          </cell>
          <cell r="EN308">
            <v>0.13756020986568501</v>
          </cell>
          <cell r="EO308">
            <v>0.13756020986568501</v>
          </cell>
          <cell r="EP308">
            <v>0.13756020986568501</v>
          </cell>
          <cell r="EQ308">
            <v>0.13534789251510734</v>
          </cell>
          <cell r="ER308">
            <v>0.13534789251510734</v>
          </cell>
          <cell r="ES308">
            <v>0.13534789251510734</v>
          </cell>
          <cell r="ET308">
            <v>0.13534789251510734</v>
          </cell>
          <cell r="EU308">
            <v>0.13534789251510734</v>
          </cell>
          <cell r="EV308">
            <v>0.13534789251510734</v>
          </cell>
          <cell r="EW308">
            <v>0.13534789251510734</v>
          </cell>
          <cell r="EX308">
            <v>0.13534789251510734</v>
          </cell>
          <cell r="EY308">
            <v>0.13534789251510734</v>
          </cell>
          <cell r="EZ308">
            <v>0.13534789251510734</v>
          </cell>
          <cell r="FA308">
            <v>0.13534789251510734</v>
          </cell>
          <cell r="FB308">
            <v>0.13534789251510734</v>
          </cell>
          <cell r="FC308">
            <v>0.13906818538435492</v>
          </cell>
          <cell r="FD308">
            <v>0.13906818538435492</v>
          </cell>
          <cell r="FE308">
            <v>0.13906818538435492</v>
          </cell>
          <cell r="FF308">
            <v>0.13906818538435492</v>
          </cell>
          <cell r="FG308">
            <v>0.13906818538435492</v>
          </cell>
          <cell r="FH308">
            <v>0.13906818538435492</v>
          </cell>
          <cell r="FI308">
            <v>0.13906818538435492</v>
          </cell>
          <cell r="FJ308">
            <v>0.13906818538435492</v>
          </cell>
          <cell r="FK308">
            <v>0.13906818538435492</v>
          </cell>
          <cell r="FL308">
            <v>0.13906818538435492</v>
          </cell>
          <cell r="FM308">
            <v>0.13906818538435492</v>
          </cell>
          <cell r="FN308">
            <v>0.13906818538435492</v>
          </cell>
          <cell r="FO308">
            <v>0.14476411898596137</v>
          </cell>
          <cell r="FP308">
            <v>0.14476411898596137</v>
          </cell>
          <cell r="FQ308">
            <v>0.14476411898596137</v>
          </cell>
          <cell r="FR308">
            <v>0.14476411898596137</v>
          </cell>
          <cell r="FS308">
            <v>0.14476411898596137</v>
          </cell>
          <cell r="FT308">
            <v>0.14476411898596137</v>
          </cell>
          <cell r="FU308">
            <v>0.14476411898596137</v>
          </cell>
          <cell r="FV308">
            <v>0.14476411898596137</v>
          </cell>
          <cell r="FW308">
            <v>0.14476411898596137</v>
          </cell>
        </row>
        <row r="309">
          <cell r="B309" t="str">
            <v>Co 130</v>
          </cell>
          <cell r="C309" t="str">
            <v>IL</v>
          </cell>
          <cell r="BH309">
            <v>0.22705228117961801</v>
          </cell>
          <cell r="BI309">
            <v>0.22705228117961801</v>
          </cell>
          <cell r="BJ309">
            <v>0.22705228117961801</v>
          </cell>
          <cell r="BK309">
            <v>0.18569700261595187</v>
          </cell>
          <cell r="BL309">
            <v>0.18569700261595187</v>
          </cell>
          <cell r="BM309">
            <v>0.18569700261595187</v>
          </cell>
          <cell r="BN309">
            <v>0.18569700261595187</v>
          </cell>
          <cell r="BO309">
            <v>0.18569700261595187</v>
          </cell>
          <cell r="BP309">
            <v>0.18569700261595187</v>
          </cell>
          <cell r="BQ309">
            <v>0.18569700261595187</v>
          </cell>
          <cell r="BR309">
            <v>0.18569700261595187</v>
          </cell>
          <cell r="BS309">
            <v>0.18569700261595187</v>
          </cell>
          <cell r="BT309">
            <v>0.18569700261595187</v>
          </cell>
          <cell r="BU309">
            <v>0.18569700261595187</v>
          </cell>
          <cell r="BV309">
            <v>0.18569700261595187</v>
          </cell>
          <cell r="BW309">
            <v>0.1926538756552405</v>
          </cell>
          <cell r="BX309">
            <v>0.1926538756552405</v>
          </cell>
          <cell r="BY309">
            <v>0.1926538756552405</v>
          </cell>
          <cell r="BZ309">
            <v>0.1926538756552405</v>
          </cell>
          <cell r="CA309">
            <v>0.1926538756552405</v>
          </cell>
          <cell r="CB309">
            <v>0.1926538756552405</v>
          </cell>
          <cell r="CC309">
            <v>0.1926538756552405</v>
          </cell>
          <cell r="CD309">
            <v>0.1926538756552405</v>
          </cell>
          <cell r="CE309">
            <v>0.1926538756552405</v>
          </cell>
          <cell r="CF309">
            <v>0.1926538756552405</v>
          </cell>
          <cell r="CG309">
            <v>0.1926538756552405</v>
          </cell>
          <cell r="CH309">
            <v>0.1926538756552405</v>
          </cell>
          <cell r="CI309">
            <v>0.12391842335674569</v>
          </cell>
          <cell r="CJ309">
            <v>0.12391842335674569</v>
          </cell>
          <cell r="CK309">
            <v>0.12391842335674569</v>
          </cell>
          <cell r="CL309">
            <v>0.12391842335674569</v>
          </cell>
          <cell r="CM309">
            <v>0.12391842335674569</v>
          </cell>
          <cell r="CN309">
            <v>0.12391842335674569</v>
          </cell>
          <cell r="CO309">
            <v>0.12391842335674569</v>
          </cell>
          <cell r="CP309">
            <v>0.12391842335674569</v>
          </cell>
          <cell r="CQ309">
            <v>0.12391842335674569</v>
          </cell>
          <cell r="CR309">
            <v>0.12391842335674569</v>
          </cell>
          <cell r="CS309">
            <v>0.12391842335674569</v>
          </cell>
          <cell r="CT309">
            <v>0.12391842335674569</v>
          </cell>
          <cell r="CU309">
            <v>0.11334239203083331</v>
          </cell>
          <cell r="CV309">
            <v>0.11334239203083331</v>
          </cell>
          <cell r="CW309">
            <v>0.11334239203083331</v>
          </cell>
          <cell r="CX309">
            <v>0.11334239203083331</v>
          </cell>
          <cell r="CY309">
            <v>0.11334239203083331</v>
          </cell>
          <cell r="CZ309">
            <v>0.11334239203083331</v>
          </cell>
          <cell r="DA309">
            <v>0.11334239203083331</v>
          </cell>
          <cell r="DB309">
            <v>0.11334239203083331</v>
          </cell>
          <cell r="DC309">
            <v>0.11334239203083331</v>
          </cell>
          <cell r="DD309">
            <v>0.11334239203083331</v>
          </cell>
          <cell r="DE309">
            <v>0.11334239203083331</v>
          </cell>
          <cell r="DF309">
            <v>0.11334239203083331</v>
          </cell>
          <cell r="DG309">
            <v>0.10734477566759935</v>
          </cell>
          <cell r="DH309">
            <v>0.10734477566759935</v>
          </cell>
          <cell r="DI309">
            <v>0.10734477566759935</v>
          </cell>
          <cell r="DJ309">
            <v>0.10734477566759935</v>
          </cell>
          <cell r="DK309">
            <v>0.10734477566759935</v>
          </cell>
          <cell r="DL309">
            <v>0.10734477566759935</v>
          </cell>
          <cell r="DM309">
            <v>0.10734477566759935</v>
          </cell>
          <cell r="DN309">
            <v>0.10734477566759935</v>
          </cell>
          <cell r="DO309">
            <v>0.10734477566759935</v>
          </cell>
          <cell r="DP309">
            <v>0.10734477566759935</v>
          </cell>
          <cell r="DQ309">
            <v>0.10734477566759935</v>
          </cell>
          <cell r="DR309">
            <v>0.10734477566759935</v>
          </cell>
          <cell r="DS309">
            <v>0.11154645637713095</v>
          </cell>
          <cell r="DT309">
            <v>0.11154645637713095</v>
          </cell>
          <cell r="DU309">
            <v>0.11154645637713095</v>
          </cell>
          <cell r="DV309">
            <v>0.11154645637713095</v>
          </cell>
          <cell r="DW309">
            <v>0.11154645637713095</v>
          </cell>
          <cell r="DX309">
            <v>0.11154645637713095</v>
          </cell>
          <cell r="DY309">
            <v>0.11154645637713095</v>
          </cell>
          <cell r="DZ309">
            <v>0.11154645637713095</v>
          </cell>
          <cell r="EA309">
            <v>0.11154645637713095</v>
          </cell>
          <cell r="EB309">
            <v>0.11154645637713095</v>
          </cell>
          <cell r="EC309">
            <v>0.11154645637713095</v>
          </cell>
          <cell r="ED309">
            <v>0.11154645637713095</v>
          </cell>
          <cell r="EE309">
            <v>0.11138881085405389</v>
          </cell>
          <cell r="EF309">
            <v>0.11138881085405389</v>
          </cell>
          <cell r="EG309">
            <v>0.11138881085405389</v>
          </cell>
          <cell r="EH309">
            <v>0.11138881085405389</v>
          </cell>
          <cell r="EI309">
            <v>0.11138881085405389</v>
          </cell>
          <cell r="EJ309">
            <v>0.11138881085405389</v>
          </cell>
          <cell r="EK309">
            <v>0.11138881085405389</v>
          </cell>
          <cell r="EL309">
            <v>0.11138881085405389</v>
          </cell>
          <cell r="EM309">
            <v>0.11138881085405389</v>
          </cell>
          <cell r="EN309">
            <v>0.11138881085405389</v>
          </cell>
          <cell r="EO309">
            <v>0.11138881085405389</v>
          </cell>
          <cell r="EP309">
            <v>0.11138881085405389</v>
          </cell>
          <cell r="EQ309">
            <v>0.10436816897693954</v>
          </cell>
          <cell r="ER309">
            <v>0.10436816897693954</v>
          </cell>
          <cell r="ES309">
            <v>0.10436816897693954</v>
          </cell>
          <cell r="ET309">
            <v>0.10436816897693954</v>
          </cell>
          <cell r="EU309">
            <v>0.10436816897693954</v>
          </cell>
          <cell r="EV309">
            <v>0.10436816897693954</v>
          </cell>
          <cell r="EW309">
            <v>0.10436816897693954</v>
          </cell>
          <cell r="EX309">
            <v>0.10436816897693954</v>
          </cell>
          <cell r="EY309">
            <v>0.10436816897693954</v>
          </cell>
          <cell r="EZ309">
            <v>0.10436816897693954</v>
          </cell>
          <cell r="FA309">
            <v>0.10436816897693954</v>
          </cell>
          <cell r="FB309">
            <v>0.10436816897693954</v>
          </cell>
          <cell r="FC309">
            <v>0.1020189874577333</v>
          </cell>
          <cell r="FD309">
            <v>0.1020189874577333</v>
          </cell>
          <cell r="FE309">
            <v>0.1020189874577333</v>
          </cell>
          <cell r="FF309">
            <v>0.1020189874577333</v>
          </cell>
          <cell r="FG309">
            <v>0.1020189874577333</v>
          </cell>
          <cell r="FH309">
            <v>0.1020189874577333</v>
          </cell>
          <cell r="FI309">
            <v>0.1020189874577333</v>
          </cell>
          <cell r="FJ309">
            <v>0.1020189874577333</v>
          </cell>
          <cell r="FK309">
            <v>0.1020189874577333</v>
          </cell>
          <cell r="FL309">
            <v>0.1020189874577333</v>
          </cell>
          <cell r="FM309">
            <v>0.1020189874577333</v>
          </cell>
          <cell r="FN309">
            <v>0.1020189874577333</v>
          </cell>
          <cell r="FO309">
            <v>9.9616142343512001E-2</v>
          </cell>
          <cell r="FP309">
            <v>9.9616142343512001E-2</v>
          </cell>
          <cell r="FQ309">
            <v>9.9616142343512001E-2</v>
          </cell>
          <cell r="FR309">
            <v>9.9616142343512001E-2</v>
          </cell>
          <cell r="FS309">
            <v>9.9616142343512001E-2</v>
          </cell>
          <cell r="FT309">
            <v>9.9616142343512001E-2</v>
          </cell>
          <cell r="FU309">
            <v>9.9616142343512001E-2</v>
          </cell>
          <cell r="FV309">
            <v>9.9616142343512001E-2</v>
          </cell>
          <cell r="FW309">
            <v>9.9616142343512001E-2</v>
          </cell>
        </row>
        <row r="310">
          <cell r="B310" t="str">
            <v>Co 131</v>
          </cell>
          <cell r="C310" t="str">
            <v>IL</v>
          </cell>
          <cell r="BH310">
            <v>9.5460621781944324E-2</v>
          </cell>
          <cell r="BI310">
            <v>9.5460621781944324E-2</v>
          </cell>
          <cell r="BJ310">
            <v>9.5460621781944324E-2</v>
          </cell>
          <cell r="BK310">
            <v>7.3055331171824778E-2</v>
          </cell>
          <cell r="BL310">
            <v>7.3055331171824778E-2</v>
          </cell>
          <cell r="BM310">
            <v>7.3055331171824778E-2</v>
          </cell>
          <cell r="BN310">
            <v>7.3055331171824778E-2</v>
          </cell>
          <cell r="BO310">
            <v>7.3055331171824778E-2</v>
          </cell>
          <cell r="BP310">
            <v>7.3055331171824778E-2</v>
          </cell>
          <cell r="BQ310">
            <v>7.3055331171824778E-2</v>
          </cell>
          <cell r="BR310">
            <v>7.3055331171824778E-2</v>
          </cell>
          <cell r="BS310">
            <v>7.3055331171824778E-2</v>
          </cell>
          <cell r="BT310">
            <v>7.3055331171824778E-2</v>
          </cell>
          <cell r="BU310">
            <v>7.3055331171824778E-2</v>
          </cell>
          <cell r="BV310">
            <v>7.3055331171824778E-2</v>
          </cell>
          <cell r="BW310">
            <v>0.13057861384520553</v>
          </cell>
          <cell r="BX310">
            <v>0.13057861384520553</v>
          </cell>
          <cell r="BY310">
            <v>0.13057861384520553</v>
          </cell>
          <cell r="BZ310">
            <v>0.13057861384520553</v>
          </cell>
          <cell r="CA310">
            <v>0.13057861384520553</v>
          </cell>
          <cell r="CB310">
            <v>0.13057861384520553</v>
          </cell>
          <cell r="CC310">
            <v>0.13057861384520553</v>
          </cell>
          <cell r="CD310">
            <v>0.13057861384520553</v>
          </cell>
          <cell r="CE310">
            <v>0.13057861384520553</v>
          </cell>
          <cell r="CF310">
            <v>0.13057861384520553</v>
          </cell>
          <cell r="CG310">
            <v>0.13057861384520553</v>
          </cell>
          <cell r="CH310">
            <v>0.13057861384520553</v>
          </cell>
          <cell r="CI310">
            <v>5.9469458529067647E-2</v>
          </cell>
          <cell r="CJ310">
            <v>5.9469458529067647E-2</v>
          </cell>
          <cell r="CK310">
            <v>5.9469458529067647E-2</v>
          </cell>
          <cell r="CL310">
            <v>5.9469458529067647E-2</v>
          </cell>
          <cell r="CM310">
            <v>5.9469458529067647E-2</v>
          </cell>
          <cell r="CN310">
            <v>5.9469458529067647E-2</v>
          </cell>
          <cell r="CO310">
            <v>5.9469458529067647E-2</v>
          </cell>
          <cell r="CP310">
            <v>5.9469458529067647E-2</v>
          </cell>
          <cell r="CQ310">
            <v>5.9469458529067647E-2</v>
          </cell>
          <cell r="CR310">
            <v>5.9469458529067647E-2</v>
          </cell>
          <cell r="CS310">
            <v>5.9469458529067647E-2</v>
          </cell>
          <cell r="CT310">
            <v>5.9469458529067647E-2</v>
          </cell>
          <cell r="CU310">
            <v>5.2189072352183563E-2</v>
          </cell>
          <cell r="CV310">
            <v>5.2189072352183563E-2</v>
          </cell>
          <cell r="CW310">
            <v>5.2189072352183563E-2</v>
          </cell>
          <cell r="CX310">
            <v>5.2189072352183563E-2</v>
          </cell>
          <cell r="CY310">
            <v>5.2189072352183563E-2</v>
          </cell>
          <cell r="CZ310">
            <v>5.2189072352183563E-2</v>
          </cell>
          <cell r="DA310">
            <v>5.2189072352183563E-2</v>
          </cell>
          <cell r="DB310">
            <v>5.2189072352183563E-2</v>
          </cell>
          <cell r="DC310">
            <v>5.2189072352183563E-2</v>
          </cell>
          <cell r="DD310">
            <v>5.2189072352183563E-2</v>
          </cell>
          <cell r="DE310">
            <v>5.2189072352183563E-2</v>
          </cell>
          <cell r="DF310">
            <v>5.2189072352183563E-2</v>
          </cell>
          <cell r="DG310">
            <v>8.0583089554707651E-2</v>
          </cell>
          <cell r="DH310">
            <v>8.0583089554707651E-2</v>
          </cell>
          <cell r="DI310">
            <v>8.0583089554707651E-2</v>
          </cell>
          <cell r="DJ310">
            <v>8.0583089554707651E-2</v>
          </cell>
          <cell r="DK310">
            <v>8.0583089554707651E-2</v>
          </cell>
          <cell r="DL310">
            <v>8.0583089554707651E-2</v>
          </cell>
          <cell r="DM310">
            <v>8.0583089554707651E-2</v>
          </cell>
          <cell r="DN310">
            <v>8.0583089554707651E-2</v>
          </cell>
          <cell r="DO310">
            <v>8.0583089554707651E-2</v>
          </cell>
          <cell r="DP310">
            <v>8.0583089554707651E-2</v>
          </cell>
          <cell r="DQ310">
            <v>8.0583089554707651E-2</v>
          </cell>
          <cell r="DR310">
            <v>8.0583089554707651E-2</v>
          </cell>
          <cell r="DS310">
            <v>8.9023827243927545E-2</v>
          </cell>
          <cell r="DT310">
            <v>8.9023827243927545E-2</v>
          </cell>
          <cell r="DU310">
            <v>8.9023827243927545E-2</v>
          </cell>
          <cell r="DV310">
            <v>8.9023827243927545E-2</v>
          </cell>
          <cell r="DW310">
            <v>8.9023827243927545E-2</v>
          </cell>
          <cell r="DX310">
            <v>8.9023827243927545E-2</v>
          </cell>
          <cell r="DY310">
            <v>8.9023827243927545E-2</v>
          </cell>
          <cell r="DZ310">
            <v>8.9023827243927545E-2</v>
          </cell>
          <cell r="EA310">
            <v>8.9023827243927545E-2</v>
          </cell>
          <cell r="EB310">
            <v>8.9023827243927545E-2</v>
          </cell>
          <cell r="EC310">
            <v>8.9023827243927545E-2</v>
          </cell>
          <cell r="ED310">
            <v>8.9023827243927545E-2</v>
          </cell>
          <cell r="EE310">
            <v>0.10131447033496871</v>
          </cell>
          <cell r="EF310">
            <v>0.10131447033496871</v>
          </cell>
          <cell r="EG310">
            <v>0.10131447033496871</v>
          </cell>
          <cell r="EH310">
            <v>0.10131447033496871</v>
          </cell>
          <cell r="EI310">
            <v>0.10131447033496871</v>
          </cell>
          <cell r="EJ310">
            <v>0.10131447033496871</v>
          </cell>
          <cell r="EK310">
            <v>0.10131447033496871</v>
          </cell>
          <cell r="EL310">
            <v>0.10131447033496871</v>
          </cell>
          <cell r="EM310">
            <v>0.10131447033496871</v>
          </cell>
          <cell r="EN310">
            <v>0.10131447033496871</v>
          </cell>
          <cell r="EO310">
            <v>0.10131447033496871</v>
          </cell>
          <cell r="EP310">
            <v>0.10131447033496871</v>
          </cell>
          <cell r="EQ310">
            <v>9.7409186531422609E-2</v>
          </cell>
          <cell r="ER310">
            <v>9.7409186531422609E-2</v>
          </cell>
          <cell r="ES310">
            <v>9.7409186531422609E-2</v>
          </cell>
          <cell r="ET310">
            <v>9.7409186531422609E-2</v>
          </cell>
          <cell r="EU310">
            <v>9.7409186531422609E-2</v>
          </cell>
          <cell r="EV310">
            <v>9.7409186531422609E-2</v>
          </cell>
          <cell r="EW310">
            <v>9.7409186531422609E-2</v>
          </cell>
          <cell r="EX310">
            <v>9.7409186531422609E-2</v>
          </cell>
          <cell r="EY310">
            <v>9.7409186531422609E-2</v>
          </cell>
          <cell r="EZ310">
            <v>9.7409186531422609E-2</v>
          </cell>
          <cell r="FA310">
            <v>9.7409186531422609E-2</v>
          </cell>
          <cell r="FB310">
            <v>9.7409186531422609E-2</v>
          </cell>
          <cell r="FC310">
            <v>9.9968472067156797E-2</v>
          </cell>
          <cell r="FD310">
            <v>9.9968472067156797E-2</v>
          </cell>
          <cell r="FE310">
            <v>9.9968472067156797E-2</v>
          </cell>
          <cell r="FF310">
            <v>9.9968472067156797E-2</v>
          </cell>
          <cell r="FG310">
            <v>9.9968472067156797E-2</v>
          </cell>
          <cell r="FH310">
            <v>9.9968472067156797E-2</v>
          </cell>
          <cell r="FI310">
            <v>9.9968472067156797E-2</v>
          </cell>
          <cell r="FJ310">
            <v>9.9968472067156797E-2</v>
          </cell>
          <cell r="FK310">
            <v>9.9968472067156797E-2</v>
          </cell>
          <cell r="FL310">
            <v>9.9968472067156797E-2</v>
          </cell>
          <cell r="FM310">
            <v>9.9968472067156797E-2</v>
          </cell>
          <cell r="FN310">
            <v>9.9968472067156797E-2</v>
          </cell>
          <cell r="FO310">
            <v>0.1022740643017353</v>
          </cell>
          <cell r="FP310">
            <v>0.1022740643017353</v>
          </cell>
          <cell r="FQ310">
            <v>0.1022740643017353</v>
          </cell>
          <cell r="FR310">
            <v>0.1022740643017353</v>
          </cell>
          <cell r="FS310">
            <v>0.1022740643017353</v>
          </cell>
          <cell r="FT310">
            <v>0.1022740643017353</v>
          </cell>
          <cell r="FU310">
            <v>0.1022740643017353</v>
          </cell>
          <cell r="FV310">
            <v>0.1022740643017353</v>
          </cell>
          <cell r="FW310">
            <v>0.1022740643017353</v>
          </cell>
        </row>
        <row r="311">
          <cell r="B311" t="str">
            <v>Co 132</v>
          </cell>
          <cell r="C311" t="str">
            <v>IL</v>
          </cell>
          <cell r="BH311">
            <v>-0.33604063337038004</v>
          </cell>
          <cell r="BI311">
            <v>-0.33604063337038004</v>
          </cell>
          <cell r="BJ311">
            <v>-0.33604063337038004</v>
          </cell>
          <cell r="BK311">
            <v>-7.8458160920195461E-2</v>
          </cell>
          <cell r="BL311">
            <v>-7.8458160920195461E-2</v>
          </cell>
          <cell r="BM311">
            <v>-7.8458160920195461E-2</v>
          </cell>
          <cell r="BN311">
            <v>-7.8458160920195461E-2</v>
          </cell>
          <cell r="BO311">
            <v>-7.8458160920195461E-2</v>
          </cell>
          <cell r="BP311">
            <v>-7.8458160920195461E-2</v>
          </cell>
          <cell r="BQ311">
            <v>-7.8458160920195461E-2</v>
          </cell>
          <cell r="BR311">
            <v>-7.8458160920195461E-2</v>
          </cell>
          <cell r="BS311">
            <v>-7.8458160920195461E-2</v>
          </cell>
          <cell r="BT311">
            <v>-7.8458160920195461E-2</v>
          </cell>
          <cell r="BU311">
            <v>-7.8458160920195461E-2</v>
          </cell>
          <cell r="BV311">
            <v>-7.8458160920195461E-2</v>
          </cell>
          <cell r="BW311">
            <v>0.11007994437777058</v>
          </cell>
          <cell r="BX311">
            <v>0.11007994437777058</v>
          </cell>
          <cell r="BY311">
            <v>0.11007994437777058</v>
          </cell>
          <cell r="BZ311">
            <v>0.11007994437777058</v>
          </cell>
          <cell r="CA311">
            <v>0.11007994437777058</v>
          </cell>
          <cell r="CB311">
            <v>0.11007994437777058</v>
          </cell>
          <cell r="CC311">
            <v>0.11007994437777058</v>
          </cell>
          <cell r="CD311">
            <v>0.11007994437777058</v>
          </cell>
          <cell r="CE311">
            <v>0.11007994437777058</v>
          </cell>
          <cell r="CF311">
            <v>0.11007994437777058</v>
          </cell>
          <cell r="CG311">
            <v>0.11007994437777058</v>
          </cell>
          <cell r="CH311">
            <v>0.11007994437777058</v>
          </cell>
          <cell r="CI311">
            <v>5.9558582951539603E-2</v>
          </cell>
          <cell r="CJ311">
            <v>5.9558582951539603E-2</v>
          </cell>
          <cell r="CK311">
            <v>5.9558582951539603E-2</v>
          </cell>
          <cell r="CL311">
            <v>5.9558582951539603E-2</v>
          </cell>
          <cell r="CM311">
            <v>5.9558582951539603E-2</v>
          </cell>
          <cell r="CN311">
            <v>5.9558582951539603E-2</v>
          </cell>
          <cell r="CO311">
            <v>5.9558582951539603E-2</v>
          </cell>
          <cell r="CP311">
            <v>5.9558582951539603E-2</v>
          </cell>
          <cell r="CQ311">
            <v>5.9558582951539603E-2</v>
          </cell>
          <cell r="CR311">
            <v>5.9558582951539603E-2</v>
          </cell>
          <cell r="CS311">
            <v>5.9558582951539603E-2</v>
          </cell>
          <cell r="CT311">
            <v>5.9558582951539603E-2</v>
          </cell>
          <cell r="CU311">
            <v>4.6342969357971893E-2</v>
          </cell>
          <cell r="CV311">
            <v>4.6342969357971893E-2</v>
          </cell>
          <cell r="CW311">
            <v>4.6342969357971893E-2</v>
          </cell>
          <cell r="CX311">
            <v>4.6342969357971893E-2</v>
          </cell>
          <cell r="CY311">
            <v>4.6342969357971893E-2</v>
          </cell>
          <cell r="CZ311">
            <v>4.6342969357971893E-2</v>
          </cell>
          <cell r="DA311">
            <v>4.6342969357971893E-2</v>
          </cell>
          <cell r="DB311">
            <v>4.6342969357971893E-2</v>
          </cell>
          <cell r="DC311">
            <v>4.6342969357971893E-2</v>
          </cell>
          <cell r="DD311">
            <v>4.6342969357971893E-2</v>
          </cell>
          <cell r="DE311">
            <v>4.6342969357971893E-2</v>
          </cell>
          <cell r="DF311">
            <v>4.6342969357971893E-2</v>
          </cell>
          <cell r="DG311">
            <v>3.774812558422893E-2</v>
          </cell>
          <cell r="DH311">
            <v>3.774812558422893E-2</v>
          </cell>
          <cell r="DI311">
            <v>3.774812558422893E-2</v>
          </cell>
          <cell r="DJ311">
            <v>3.774812558422893E-2</v>
          </cell>
          <cell r="DK311">
            <v>3.774812558422893E-2</v>
          </cell>
          <cell r="DL311">
            <v>3.774812558422893E-2</v>
          </cell>
          <cell r="DM311">
            <v>3.774812558422893E-2</v>
          </cell>
          <cell r="DN311">
            <v>3.774812558422893E-2</v>
          </cell>
          <cell r="DO311">
            <v>3.774812558422893E-2</v>
          </cell>
          <cell r="DP311">
            <v>3.774812558422893E-2</v>
          </cell>
          <cell r="DQ311">
            <v>3.774812558422893E-2</v>
          </cell>
          <cell r="DR311">
            <v>3.774812558422893E-2</v>
          </cell>
          <cell r="DS311">
            <v>3.655124748387012E-2</v>
          </cell>
          <cell r="DT311">
            <v>3.655124748387012E-2</v>
          </cell>
          <cell r="DU311">
            <v>3.655124748387012E-2</v>
          </cell>
          <cell r="DV311">
            <v>3.655124748387012E-2</v>
          </cell>
          <cell r="DW311">
            <v>3.655124748387012E-2</v>
          </cell>
          <cell r="DX311">
            <v>3.655124748387012E-2</v>
          </cell>
          <cell r="DY311">
            <v>3.655124748387012E-2</v>
          </cell>
          <cell r="DZ311">
            <v>3.655124748387012E-2</v>
          </cell>
          <cell r="EA311">
            <v>3.655124748387012E-2</v>
          </cell>
          <cell r="EB311">
            <v>3.655124748387012E-2</v>
          </cell>
          <cell r="EC311">
            <v>3.655124748387012E-2</v>
          </cell>
          <cell r="ED311">
            <v>3.655124748387012E-2</v>
          </cell>
          <cell r="EE311">
            <v>3.3267445438027815E-2</v>
          </cell>
          <cell r="EF311">
            <v>3.3267445438027815E-2</v>
          </cell>
          <cell r="EG311">
            <v>3.3267445438027815E-2</v>
          </cell>
          <cell r="EH311">
            <v>3.3267445438027815E-2</v>
          </cell>
          <cell r="EI311">
            <v>3.3267445438027815E-2</v>
          </cell>
          <cell r="EJ311">
            <v>3.3267445438027815E-2</v>
          </cell>
          <cell r="EK311">
            <v>3.3267445438027815E-2</v>
          </cell>
          <cell r="EL311">
            <v>3.3267445438027815E-2</v>
          </cell>
          <cell r="EM311">
            <v>3.3267445438027815E-2</v>
          </cell>
          <cell r="EN311">
            <v>3.3267445438027815E-2</v>
          </cell>
          <cell r="EO311">
            <v>3.3267445438027815E-2</v>
          </cell>
          <cell r="EP311">
            <v>3.3267445438027815E-2</v>
          </cell>
          <cell r="EQ311">
            <v>2.8749904011117849E-2</v>
          </cell>
          <cell r="ER311">
            <v>2.8749904011117849E-2</v>
          </cell>
          <cell r="ES311">
            <v>2.8749904011117849E-2</v>
          </cell>
          <cell r="ET311">
            <v>2.8749904011117849E-2</v>
          </cell>
          <cell r="EU311">
            <v>2.8749904011117849E-2</v>
          </cell>
          <cell r="EV311">
            <v>2.8749904011117849E-2</v>
          </cell>
          <cell r="EW311">
            <v>2.8749904011117849E-2</v>
          </cell>
          <cell r="EX311">
            <v>2.8749904011117849E-2</v>
          </cell>
          <cell r="EY311">
            <v>2.8749904011117849E-2</v>
          </cell>
          <cell r="EZ311">
            <v>2.8749904011117849E-2</v>
          </cell>
          <cell r="FA311">
            <v>2.8749904011117849E-2</v>
          </cell>
          <cell r="FB311">
            <v>2.8749904011117849E-2</v>
          </cell>
          <cell r="FC311">
            <v>2.5822417967371752E-2</v>
          </cell>
          <cell r="FD311">
            <v>2.5822417967371752E-2</v>
          </cell>
          <cell r="FE311">
            <v>2.5822417967371752E-2</v>
          </cell>
          <cell r="FF311">
            <v>2.5822417967371752E-2</v>
          </cell>
          <cell r="FG311">
            <v>2.5822417967371752E-2</v>
          </cell>
          <cell r="FH311">
            <v>2.5822417967371752E-2</v>
          </cell>
          <cell r="FI311">
            <v>2.5822417967371752E-2</v>
          </cell>
          <cell r="FJ311">
            <v>2.5822417967371752E-2</v>
          </cell>
          <cell r="FK311">
            <v>2.5822417967371752E-2</v>
          </cell>
          <cell r="FL311">
            <v>2.5822417967371752E-2</v>
          </cell>
          <cell r="FM311">
            <v>2.5822417967371752E-2</v>
          </cell>
          <cell r="FN311">
            <v>2.5822417967371752E-2</v>
          </cell>
          <cell r="FO311">
            <v>2.2393520106984626E-2</v>
          </cell>
          <cell r="FP311">
            <v>2.2393520106984626E-2</v>
          </cell>
          <cell r="FQ311">
            <v>2.2393520106984626E-2</v>
          </cell>
          <cell r="FR311">
            <v>2.2393520106984626E-2</v>
          </cell>
          <cell r="FS311">
            <v>2.2393520106984626E-2</v>
          </cell>
          <cell r="FT311">
            <v>2.2393520106984626E-2</v>
          </cell>
          <cell r="FU311">
            <v>2.2393520106984626E-2</v>
          </cell>
          <cell r="FV311">
            <v>2.2393520106984626E-2</v>
          </cell>
          <cell r="FW311">
            <v>2.2393520106984626E-2</v>
          </cell>
        </row>
        <row r="312">
          <cell r="B312" t="str">
            <v>Co 133</v>
          </cell>
          <cell r="C312" t="str">
            <v>IL</v>
          </cell>
          <cell r="BH312">
            <v>-0.13748295599551341</v>
          </cell>
          <cell r="BI312">
            <v>-0.13748295599551341</v>
          </cell>
          <cell r="BJ312">
            <v>-0.13748295599551341</v>
          </cell>
          <cell r="BK312">
            <v>-9.8954259593780722E-2</v>
          </cell>
          <cell r="BL312">
            <v>-9.8954259593780722E-2</v>
          </cell>
          <cell r="BM312">
            <v>-9.8954259593780722E-2</v>
          </cell>
          <cell r="BN312">
            <v>-9.8954259593780722E-2</v>
          </cell>
          <cell r="BO312">
            <v>-9.8954259593780722E-2</v>
          </cell>
          <cell r="BP312">
            <v>-9.8954259593780722E-2</v>
          </cell>
          <cell r="BQ312">
            <v>-9.8954259593780722E-2</v>
          </cell>
          <cell r="BR312">
            <v>-9.8954259593780722E-2</v>
          </cell>
          <cell r="BS312">
            <v>-9.8954259593780722E-2</v>
          </cell>
          <cell r="BT312">
            <v>-9.8954259593780722E-2</v>
          </cell>
          <cell r="BU312">
            <v>-9.8954259593780722E-2</v>
          </cell>
          <cell r="BV312">
            <v>-9.8954259593780722E-2</v>
          </cell>
          <cell r="BW312">
            <v>-0.17515919972196128</v>
          </cell>
          <cell r="BX312">
            <v>-0.17515919972196128</v>
          </cell>
          <cell r="BY312">
            <v>-0.17515919972196128</v>
          </cell>
          <cell r="BZ312">
            <v>-0.17515919972196128</v>
          </cell>
          <cell r="CA312">
            <v>-0.17515919972196128</v>
          </cell>
          <cell r="CB312">
            <v>-0.17515919972196128</v>
          </cell>
          <cell r="CC312">
            <v>-0.17515919972196128</v>
          </cell>
          <cell r="CD312">
            <v>-0.17515919972196128</v>
          </cell>
          <cell r="CE312">
            <v>-0.17515919972196128</v>
          </cell>
          <cell r="CF312">
            <v>-0.17515919972196128</v>
          </cell>
          <cell r="CG312">
            <v>-0.17515919972196128</v>
          </cell>
          <cell r="CH312">
            <v>-0.17515919972196128</v>
          </cell>
          <cell r="CI312">
            <v>6.6933616386852168E-3</v>
          </cell>
          <cell r="CJ312">
            <v>6.6933616386852168E-3</v>
          </cell>
          <cell r="CK312">
            <v>6.6933616386852168E-3</v>
          </cell>
          <cell r="CL312">
            <v>6.6933616386852168E-3</v>
          </cell>
          <cell r="CM312">
            <v>6.6933616386852168E-3</v>
          </cell>
          <cell r="CN312">
            <v>6.6933616386852168E-3</v>
          </cell>
          <cell r="CO312">
            <v>6.6933616386852168E-3</v>
          </cell>
          <cell r="CP312">
            <v>6.6933616386852168E-3</v>
          </cell>
          <cell r="CQ312">
            <v>6.6933616386852168E-3</v>
          </cell>
          <cell r="CR312">
            <v>6.6933616386852168E-3</v>
          </cell>
          <cell r="CS312">
            <v>6.6933616386852168E-3</v>
          </cell>
          <cell r="CT312">
            <v>6.6933616386852168E-3</v>
          </cell>
          <cell r="CU312">
            <v>8.0248026978544992E-3</v>
          </cell>
          <cell r="CV312">
            <v>8.0248026978544992E-3</v>
          </cell>
          <cell r="CW312">
            <v>8.0248026978544992E-3</v>
          </cell>
          <cell r="CX312">
            <v>8.0248026978544992E-3</v>
          </cell>
          <cell r="CY312">
            <v>8.0248026978544992E-3</v>
          </cell>
          <cell r="CZ312">
            <v>8.0248026978544992E-3</v>
          </cell>
          <cell r="DA312">
            <v>8.0248026978544992E-3</v>
          </cell>
          <cell r="DB312">
            <v>8.0248026978544992E-3</v>
          </cell>
          <cell r="DC312">
            <v>8.0248026978544992E-3</v>
          </cell>
          <cell r="DD312">
            <v>8.0248026978544992E-3</v>
          </cell>
          <cell r="DE312">
            <v>8.0248026978544992E-3</v>
          </cell>
          <cell r="DF312">
            <v>8.0248026978544992E-3</v>
          </cell>
          <cell r="DG312">
            <v>-2.8377906149967445E-4</v>
          </cell>
          <cell r="DH312">
            <v>-2.8377906149967445E-4</v>
          </cell>
          <cell r="DI312">
            <v>-2.8377906149967445E-4</v>
          </cell>
          <cell r="DJ312">
            <v>-2.8377906149967445E-4</v>
          </cell>
          <cell r="DK312">
            <v>-2.8377906149967445E-4</v>
          </cell>
          <cell r="DL312">
            <v>-2.8377906149967445E-4</v>
          </cell>
          <cell r="DM312">
            <v>-2.8377906149967445E-4</v>
          </cell>
          <cell r="DN312">
            <v>-2.8377906149967445E-4</v>
          </cell>
          <cell r="DO312">
            <v>-2.8377906149967445E-4</v>
          </cell>
          <cell r="DP312">
            <v>-2.8377906149967445E-4</v>
          </cell>
          <cell r="DQ312">
            <v>-2.8377906149967445E-4</v>
          </cell>
          <cell r="DR312">
            <v>-2.8377906149967445E-4</v>
          </cell>
          <cell r="DS312">
            <v>2.7716981520273645E-2</v>
          </cell>
          <cell r="DT312">
            <v>2.7716981520273645E-2</v>
          </cell>
          <cell r="DU312">
            <v>2.7716981520273645E-2</v>
          </cell>
          <cell r="DV312">
            <v>2.7716981520273645E-2</v>
          </cell>
          <cell r="DW312">
            <v>2.7716981520273645E-2</v>
          </cell>
          <cell r="DX312">
            <v>2.7716981520273645E-2</v>
          </cell>
          <cell r="DY312">
            <v>2.7716981520273645E-2</v>
          </cell>
          <cell r="DZ312">
            <v>2.7716981520273645E-2</v>
          </cell>
          <cell r="EA312">
            <v>2.7716981520273645E-2</v>
          </cell>
          <cell r="EB312">
            <v>2.7716981520273645E-2</v>
          </cell>
          <cell r="EC312">
            <v>2.7716981520273645E-2</v>
          </cell>
          <cell r="ED312">
            <v>2.7716981520273645E-2</v>
          </cell>
          <cell r="EE312">
            <v>2.2367393403437144E-2</v>
          </cell>
          <cell r="EF312">
            <v>2.2367393403437144E-2</v>
          </cell>
          <cell r="EG312">
            <v>2.2367393403437144E-2</v>
          </cell>
          <cell r="EH312">
            <v>2.2367393403437144E-2</v>
          </cell>
          <cell r="EI312">
            <v>2.2367393403437144E-2</v>
          </cell>
          <cell r="EJ312">
            <v>2.2367393403437144E-2</v>
          </cell>
          <cell r="EK312">
            <v>2.2367393403437144E-2</v>
          </cell>
          <cell r="EL312">
            <v>2.2367393403437144E-2</v>
          </cell>
          <cell r="EM312">
            <v>2.2367393403437144E-2</v>
          </cell>
          <cell r="EN312">
            <v>2.2367393403437144E-2</v>
          </cell>
          <cell r="EO312">
            <v>2.2367393403437144E-2</v>
          </cell>
          <cell r="EP312">
            <v>2.2367393403437144E-2</v>
          </cell>
          <cell r="EQ312">
            <v>6.5749597564228601E-2</v>
          </cell>
          <cell r="ER312">
            <v>6.5749597564228601E-2</v>
          </cell>
          <cell r="ES312">
            <v>6.5749597564228601E-2</v>
          </cell>
          <cell r="ET312">
            <v>6.5749597564228601E-2</v>
          </cell>
          <cell r="EU312">
            <v>6.5749597564228601E-2</v>
          </cell>
          <cell r="EV312">
            <v>6.5749597564228601E-2</v>
          </cell>
          <cell r="EW312">
            <v>6.5749597564228601E-2</v>
          </cell>
          <cell r="EX312">
            <v>6.5749597564228601E-2</v>
          </cell>
          <cell r="EY312">
            <v>6.5749597564228601E-2</v>
          </cell>
          <cell r="EZ312">
            <v>6.5749597564228601E-2</v>
          </cell>
          <cell r="FA312">
            <v>6.5749597564228601E-2</v>
          </cell>
          <cell r="FB312">
            <v>6.5749597564228601E-2</v>
          </cell>
          <cell r="FC312">
            <v>6.5030255197480374E-2</v>
          </cell>
          <cell r="FD312">
            <v>6.5030255197480374E-2</v>
          </cell>
          <cell r="FE312">
            <v>6.5030255197480374E-2</v>
          </cell>
          <cell r="FF312">
            <v>6.5030255197480374E-2</v>
          </cell>
          <cell r="FG312">
            <v>6.5030255197480374E-2</v>
          </cell>
          <cell r="FH312">
            <v>6.5030255197480374E-2</v>
          </cell>
          <cell r="FI312">
            <v>6.5030255197480374E-2</v>
          </cell>
          <cell r="FJ312">
            <v>6.5030255197480374E-2</v>
          </cell>
          <cell r="FK312">
            <v>6.5030255197480374E-2</v>
          </cell>
          <cell r="FL312">
            <v>6.5030255197480374E-2</v>
          </cell>
          <cell r="FM312">
            <v>6.5030255197480374E-2</v>
          </cell>
          <cell r="FN312">
            <v>6.5030255197480374E-2</v>
          </cell>
          <cell r="FO312">
            <v>9.9367808651131651E-2</v>
          </cell>
          <cell r="FP312">
            <v>9.9367808651131651E-2</v>
          </cell>
          <cell r="FQ312">
            <v>9.9367808651131651E-2</v>
          </cell>
          <cell r="FR312">
            <v>9.9367808651131651E-2</v>
          </cell>
          <cell r="FS312">
            <v>9.9367808651131651E-2</v>
          </cell>
          <cell r="FT312">
            <v>9.9367808651131651E-2</v>
          </cell>
          <cell r="FU312">
            <v>9.9367808651131651E-2</v>
          </cell>
          <cell r="FV312">
            <v>9.9367808651131651E-2</v>
          </cell>
          <cell r="FW312">
            <v>9.9367808651131651E-2</v>
          </cell>
        </row>
        <row r="313">
          <cell r="B313" t="str">
            <v>Co 134</v>
          </cell>
          <cell r="C313" t="str">
            <v>IL</v>
          </cell>
          <cell r="BH313">
            <v>-5.8374639087148225E-2</v>
          </cell>
          <cell r="BI313">
            <v>-5.8374639087148225E-2</v>
          </cell>
          <cell r="BJ313">
            <v>-5.8374639087148225E-2</v>
          </cell>
          <cell r="BK313">
            <v>-7.2527159959885401E-2</v>
          </cell>
          <cell r="BL313">
            <v>-7.2527159959885401E-2</v>
          </cell>
          <cell r="BM313">
            <v>-7.2527159959885401E-2</v>
          </cell>
          <cell r="BN313">
            <v>-7.2527159959885401E-2</v>
          </cell>
          <cell r="BO313">
            <v>-7.2527159959885401E-2</v>
          </cell>
          <cell r="BP313">
            <v>-7.2527159959885401E-2</v>
          </cell>
          <cell r="BQ313">
            <v>-7.2527159959885401E-2</v>
          </cell>
          <cell r="BR313">
            <v>-7.2527159959885401E-2</v>
          </cell>
          <cell r="BS313">
            <v>-7.2527159959885401E-2</v>
          </cell>
          <cell r="BT313">
            <v>-7.2527159959885401E-2</v>
          </cell>
          <cell r="BU313">
            <v>-7.2527159959885401E-2</v>
          </cell>
          <cell r="BV313">
            <v>-7.2527159959885401E-2</v>
          </cell>
          <cell r="BW313">
            <v>-8.882469807236873E-2</v>
          </cell>
          <cell r="BX313">
            <v>-8.882469807236873E-2</v>
          </cell>
          <cell r="BY313">
            <v>-8.882469807236873E-2</v>
          </cell>
          <cell r="BZ313">
            <v>-8.882469807236873E-2</v>
          </cell>
          <cell r="CA313">
            <v>-8.882469807236873E-2</v>
          </cell>
          <cell r="CB313">
            <v>-8.882469807236873E-2</v>
          </cell>
          <cell r="CC313">
            <v>-8.882469807236873E-2</v>
          </cell>
          <cell r="CD313">
            <v>-8.882469807236873E-2</v>
          </cell>
          <cell r="CE313">
            <v>-8.882469807236873E-2</v>
          </cell>
          <cell r="CF313">
            <v>-8.882469807236873E-2</v>
          </cell>
          <cell r="CG313">
            <v>-8.882469807236873E-2</v>
          </cell>
          <cell r="CH313">
            <v>-8.882469807236873E-2</v>
          </cell>
          <cell r="CI313">
            <v>0.16239370260851921</v>
          </cell>
          <cell r="CJ313">
            <v>0.16239370260851921</v>
          </cell>
          <cell r="CK313">
            <v>0.16239370260851921</v>
          </cell>
          <cell r="CL313">
            <v>0.16239370260851921</v>
          </cell>
          <cell r="CM313">
            <v>0.16239370260851921</v>
          </cell>
          <cell r="CN313">
            <v>0.16239370260851921</v>
          </cell>
          <cell r="CO313">
            <v>0.16239370260851921</v>
          </cell>
          <cell r="CP313">
            <v>0.16239370260851921</v>
          </cell>
          <cell r="CQ313">
            <v>0.16239370260851921</v>
          </cell>
          <cell r="CR313">
            <v>0.16239370260851921</v>
          </cell>
          <cell r="CS313">
            <v>0.16239370260851921</v>
          </cell>
          <cell r="CT313">
            <v>0.16239370260851921</v>
          </cell>
          <cell r="CU313">
            <v>0.14778944053167278</v>
          </cell>
          <cell r="CV313">
            <v>0.14778944053167278</v>
          </cell>
          <cell r="CW313">
            <v>0.14778944053167278</v>
          </cell>
          <cell r="CX313">
            <v>0.14778944053167278</v>
          </cell>
          <cell r="CY313">
            <v>0.14778944053167278</v>
          </cell>
          <cell r="CZ313">
            <v>0.14778944053167278</v>
          </cell>
          <cell r="DA313">
            <v>0.14778944053167278</v>
          </cell>
          <cell r="DB313">
            <v>0.14778944053167278</v>
          </cell>
          <cell r="DC313">
            <v>0.14778944053167278</v>
          </cell>
          <cell r="DD313">
            <v>0.14778944053167278</v>
          </cell>
          <cell r="DE313">
            <v>0.14778944053167278</v>
          </cell>
          <cell r="DF313">
            <v>0.14778944053167278</v>
          </cell>
          <cell r="DG313">
            <v>0.15259105301059744</v>
          </cell>
          <cell r="DH313">
            <v>0.15259105301059744</v>
          </cell>
          <cell r="DI313">
            <v>0.15259105301059744</v>
          </cell>
          <cell r="DJ313">
            <v>0.15259105301059744</v>
          </cell>
          <cell r="DK313">
            <v>0.15259105301059744</v>
          </cell>
          <cell r="DL313">
            <v>0.15259105301059744</v>
          </cell>
          <cell r="DM313">
            <v>0.15259105301059744</v>
          </cell>
          <cell r="DN313">
            <v>0.15259105301059744</v>
          </cell>
          <cell r="DO313">
            <v>0.15259105301059744</v>
          </cell>
          <cell r="DP313">
            <v>0.15259105301059744</v>
          </cell>
          <cell r="DQ313">
            <v>0.15259105301059744</v>
          </cell>
          <cell r="DR313">
            <v>0.15259105301059744</v>
          </cell>
          <cell r="DS313">
            <v>0.16268343548091174</v>
          </cell>
          <cell r="DT313">
            <v>0.16268343548091174</v>
          </cell>
          <cell r="DU313">
            <v>0.16268343548091174</v>
          </cell>
          <cell r="DV313">
            <v>0.16268343548091174</v>
          </cell>
          <cell r="DW313">
            <v>0.16268343548091174</v>
          </cell>
          <cell r="DX313">
            <v>0.16268343548091174</v>
          </cell>
          <cell r="DY313">
            <v>0.16268343548091174</v>
          </cell>
          <cell r="DZ313">
            <v>0.16268343548091174</v>
          </cell>
          <cell r="EA313">
            <v>0.16268343548091174</v>
          </cell>
          <cell r="EB313">
            <v>0.16268343548091174</v>
          </cell>
          <cell r="EC313">
            <v>0.16268343548091174</v>
          </cell>
          <cell r="ED313">
            <v>0.16268343548091174</v>
          </cell>
          <cell r="EE313">
            <v>0.1669232302655973</v>
          </cell>
          <cell r="EF313">
            <v>0.1669232302655973</v>
          </cell>
          <cell r="EG313">
            <v>0.1669232302655973</v>
          </cell>
          <cell r="EH313">
            <v>0.1669232302655973</v>
          </cell>
          <cell r="EI313">
            <v>0.1669232302655973</v>
          </cell>
          <cell r="EJ313">
            <v>0.1669232302655973</v>
          </cell>
          <cell r="EK313">
            <v>0.1669232302655973</v>
          </cell>
          <cell r="EL313">
            <v>0.1669232302655973</v>
          </cell>
          <cell r="EM313">
            <v>0.1669232302655973</v>
          </cell>
          <cell r="EN313">
            <v>0.1669232302655973</v>
          </cell>
          <cell r="EO313">
            <v>0.1669232302655973</v>
          </cell>
          <cell r="EP313">
            <v>0.1669232302655973</v>
          </cell>
          <cell r="EQ313">
            <v>0.16239130900276585</v>
          </cell>
          <cell r="ER313">
            <v>0.16239130900276585</v>
          </cell>
          <cell r="ES313">
            <v>0.16239130900276585</v>
          </cell>
          <cell r="ET313">
            <v>0.16239130900276585</v>
          </cell>
          <cell r="EU313">
            <v>0.16239130900276585</v>
          </cell>
          <cell r="EV313">
            <v>0.16239130900276585</v>
          </cell>
          <cell r="EW313">
            <v>0.16239130900276585</v>
          </cell>
          <cell r="EX313">
            <v>0.16239130900276585</v>
          </cell>
          <cell r="EY313">
            <v>0.16239130900276585</v>
          </cell>
          <cell r="EZ313">
            <v>0.16239130900276585</v>
          </cell>
          <cell r="FA313">
            <v>0.16239130900276585</v>
          </cell>
          <cell r="FB313">
            <v>0.16239130900276585</v>
          </cell>
          <cell r="FC313">
            <v>0.16511039356423282</v>
          </cell>
          <cell r="FD313">
            <v>0.16511039356423282</v>
          </cell>
          <cell r="FE313">
            <v>0.16511039356423282</v>
          </cell>
          <cell r="FF313">
            <v>0.16511039356423282</v>
          </cell>
          <cell r="FG313">
            <v>0.16511039356423282</v>
          </cell>
          <cell r="FH313">
            <v>0.16511039356423282</v>
          </cell>
          <cell r="FI313">
            <v>0.16511039356423282</v>
          </cell>
          <cell r="FJ313">
            <v>0.16511039356423282</v>
          </cell>
          <cell r="FK313">
            <v>0.16511039356423282</v>
          </cell>
          <cell r="FL313">
            <v>0.16511039356423282</v>
          </cell>
          <cell r="FM313">
            <v>0.16511039356423282</v>
          </cell>
          <cell r="FN313">
            <v>0.16511039356423282</v>
          </cell>
          <cell r="FO313">
            <v>0.1705636564121199</v>
          </cell>
          <cell r="FP313">
            <v>0.1705636564121199</v>
          </cell>
          <cell r="FQ313">
            <v>0.1705636564121199</v>
          </cell>
          <cell r="FR313">
            <v>0.1705636564121199</v>
          </cell>
          <cell r="FS313">
            <v>0.1705636564121199</v>
          </cell>
          <cell r="FT313">
            <v>0.1705636564121199</v>
          </cell>
          <cell r="FU313">
            <v>0.1705636564121199</v>
          </cell>
          <cell r="FV313">
            <v>0.1705636564121199</v>
          </cell>
          <cell r="FW313">
            <v>0.1705636564121199</v>
          </cell>
        </row>
        <row r="314">
          <cell r="B314" t="str">
            <v>Co 135</v>
          </cell>
          <cell r="C314" t="str">
            <v>IL</v>
          </cell>
          <cell r="BH314">
            <v>-8.5121582969792831E-2</v>
          </cell>
          <cell r="BI314">
            <v>-8.5121582969792831E-2</v>
          </cell>
          <cell r="BJ314">
            <v>-8.5121582969792831E-2</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v>
          </cell>
          <cell r="EW314">
            <v>0</v>
          </cell>
          <cell r="EX314">
            <v>0</v>
          </cell>
          <cell r="EY314">
            <v>0</v>
          </cell>
          <cell r="EZ314">
            <v>0</v>
          </cell>
          <cell r="FA314">
            <v>0</v>
          </cell>
          <cell r="FB314">
            <v>0</v>
          </cell>
          <cell r="FC314">
            <v>0</v>
          </cell>
          <cell r="FD314">
            <v>0</v>
          </cell>
          <cell r="FE314">
            <v>0</v>
          </cell>
          <cell r="FF314">
            <v>0</v>
          </cell>
          <cell r="FG314">
            <v>0</v>
          </cell>
          <cell r="FH314">
            <v>0</v>
          </cell>
          <cell r="FI314">
            <v>0</v>
          </cell>
          <cell r="FJ314">
            <v>0</v>
          </cell>
          <cell r="FK314">
            <v>0</v>
          </cell>
          <cell r="FL314">
            <v>0</v>
          </cell>
          <cell r="FM314">
            <v>0</v>
          </cell>
          <cell r="FN314">
            <v>0</v>
          </cell>
          <cell r="FO314">
            <v>0</v>
          </cell>
          <cell r="FP314">
            <v>0</v>
          </cell>
          <cell r="FQ314">
            <v>0</v>
          </cell>
          <cell r="FR314">
            <v>0</v>
          </cell>
          <cell r="FS314">
            <v>0</v>
          </cell>
          <cell r="FT314">
            <v>0</v>
          </cell>
          <cell r="FU314">
            <v>0</v>
          </cell>
          <cell r="FV314">
            <v>0</v>
          </cell>
          <cell r="FW314">
            <v>0</v>
          </cell>
        </row>
        <row r="315">
          <cell r="B315" t="str">
            <v>Co 180</v>
          </cell>
          <cell r="C315" t="str">
            <v>NC</v>
          </cell>
          <cell r="BH315">
            <v>-78.688013111318298</v>
          </cell>
          <cell r="BI315">
            <v>-78.688013111318298</v>
          </cell>
          <cell r="BJ315">
            <v>-78.688013111318298</v>
          </cell>
          <cell r="BK315">
            <v>-70.841370455245269</v>
          </cell>
          <cell r="BL315">
            <v>-70.841370455245269</v>
          </cell>
          <cell r="BM315">
            <v>-70.841370455245269</v>
          </cell>
          <cell r="BN315">
            <v>-70.841370455245269</v>
          </cell>
          <cell r="BO315">
            <v>-70.841370455245269</v>
          </cell>
          <cell r="BP315">
            <v>-70.841370455245269</v>
          </cell>
          <cell r="BQ315">
            <v>-70.841370455245269</v>
          </cell>
          <cell r="BR315">
            <v>-70.841370455245269</v>
          </cell>
          <cell r="BS315">
            <v>-70.841370455245269</v>
          </cell>
          <cell r="BT315">
            <v>-70.841370455245269</v>
          </cell>
          <cell r="BU315">
            <v>-70.841370455245269</v>
          </cell>
          <cell r="BV315">
            <v>-70.841370455245269</v>
          </cell>
          <cell r="BW315">
            <v>1.1508909424714402</v>
          </cell>
          <cell r="BX315">
            <v>1.1508909424714402</v>
          </cell>
          <cell r="BY315">
            <v>1.1508909424714402</v>
          </cell>
          <cell r="BZ315">
            <v>1.1508909424714402</v>
          </cell>
          <cell r="CA315">
            <v>1.1508909424714402</v>
          </cell>
          <cell r="CB315">
            <v>1.1508909424714402</v>
          </cell>
          <cell r="CC315">
            <v>1.1508909424714402</v>
          </cell>
          <cell r="CD315">
            <v>1.1508909424714402</v>
          </cell>
          <cell r="CE315">
            <v>1.1508909424714402</v>
          </cell>
          <cell r="CF315">
            <v>1.1508909424714402</v>
          </cell>
          <cell r="CG315">
            <v>1.1508909424714402</v>
          </cell>
          <cell r="CH315">
            <v>1.1508909424714402</v>
          </cell>
          <cell r="CI315">
            <v>0.3423622996860044</v>
          </cell>
          <cell r="CJ315">
            <v>0.3423622996860044</v>
          </cell>
          <cell r="CK315">
            <v>0.3423622996860044</v>
          </cell>
          <cell r="CL315">
            <v>0.3423622996860044</v>
          </cell>
          <cell r="CM315">
            <v>0.3423622996860044</v>
          </cell>
          <cell r="CN315">
            <v>0.3423622996860044</v>
          </cell>
          <cell r="CO315">
            <v>0.3423622996860044</v>
          </cell>
          <cell r="CP315">
            <v>0.3423622996860044</v>
          </cell>
          <cell r="CQ315">
            <v>0.3423622996860044</v>
          </cell>
          <cell r="CR315">
            <v>0.3423622996860044</v>
          </cell>
          <cell r="CS315">
            <v>0.3423622996860044</v>
          </cell>
          <cell r="CT315">
            <v>0.3423622996860044</v>
          </cell>
          <cell r="CU315">
            <v>0.30029247458413155</v>
          </cell>
          <cell r="CV315">
            <v>0.30029247458413155</v>
          </cell>
          <cell r="CW315">
            <v>0.30029247458413155</v>
          </cell>
          <cell r="CX315">
            <v>0.30029247458413155</v>
          </cell>
          <cell r="CY315">
            <v>0.30029247458413155</v>
          </cell>
          <cell r="CZ315">
            <v>0.30029247458413155</v>
          </cell>
          <cell r="DA315">
            <v>0.30029247458413155</v>
          </cell>
          <cell r="DB315">
            <v>0.30029247458413155</v>
          </cell>
          <cell r="DC315">
            <v>0.30029247458413155</v>
          </cell>
          <cell r="DD315">
            <v>0.30029247458413155</v>
          </cell>
          <cell r="DE315">
            <v>0.30029247458413155</v>
          </cell>
          <cell r="DF315">
            <v>0.30029247458413155</v>
          </cell>
          <cell r="DG315">
            <v>0.21788248636300123</v>
          </cell>
          <cell r="DH315">
            <v>0.21788248636300123</v>
          </cell>
          <cell r="DI315">
            <v>0.21788248636300123</v>
          </cell>
          <cell r="DJ315">
            <v>0.21788248636300123</v>
          </cell>
          <cell r="DK315">
            <v>0.21788248636300123</v>
          </cell>
          <cell r="DL315">
            <v>0.21788248636300123</v>
          </cell>
          <cell r="DM315">
            <v>0.21788248636300123</v>
          </cell>
          <cell r="DN315">
            <v>0.21788248636300123</v>
          </cell>
          <cell r="DO315">
            <v>0.21788248636300123</v>
          </cell>
          <cell r="DP315">
            <v>0.21788248636300123</v>
          </cell>
          <cell r="DQ315">
            <v>0.21788248636300123</v>
          </cell>
          <cell r="DR315">
            <v>0.21788248636300123</v>
          </cell>
          <cell r="DS315">
            <v>0.24401808529417079</v>
          </cell>
          <cell r="DT315">
            <v>0.24401808529417079</v>
          </cell>
          <cell r="DU315">
            <v>0.24401808529417079</v>
          </cell>
          <cell r="DV315">
            <v>0.24401808529417079</v>
          </cell>
          <cell r="DW315">
            <v>0.24401808529417079</v>
          </cell>
          <cell r="DX315">
            <v>0.24401808529417079</v>
          </cell>
          <cell r="DY315">
            <v>0.24401808529417079</v>
          </cell>
          <cell r="DZ315">
            <v>0.24401808529417079</v>
          </cell>
          <cell r="EA315">
            <v>0.24401808529417079</v>
          </cell>
          <cell r="EB315">
            <v>0.24401808529417079</v>
          </cell>
          <cell r="EC315">
            <v>0.24401808529417079</v>
          </cell>
          <cell r="ED315">
            <v>0.24401808529417079</v>
          </cell>
          <cell r="EE315">
            <v>0.21457058566067755</v>
          </cell>
          <cell r="EF315">
            <v>0.21457058566067755</v>
          </cell>
          <cell r="EG315">
            <v>0.21457058566067755</v>
          </cell>
          <cell r="EH315">
            <v>0.21457058566067755</v>
          </cell>
          <cell r="EI315">
            <v>0.21457058566067755</v>
          </cell>
          <cell r="EJ315">
            <v>0.21457058566067755</v>
          </cell>
          <cell r="EK315">
            <v>0.21457058566067755</v>
          </cell>
          <cell r="EL315">
            <v>0.21457058566067755</v>
          </cell>
          <cell r="EM315">
            <v>0.21457058566067755</v>
          </cell>
          <cell r="EN315">
            <v>0.21457058566067755</v>
          </cell>
          <cell r="EO315">
            <v>0.21457058566067755</v>
          </cell>
          <cell r="EP315">
            <v>0.21457058566067755</v>
          </cell>
          <cell r="EQ315">
            <v>0.25972089329235609</v>
          </cell>
          <cell r="ER315">
            <v>0.25972089329235609</v>
          </cell>
          <cell r="ES315">
            <v>0.25972089329235609</v>
          </cell>
          <cell r="ET315">
            <v>0.25972089329235609</v>
          </cell>
          <cell r="EU315">
            <v>0.25972089329235609</v>
          </cell>
          <cell r="EV315">
            <v>0.25972089329235609</v>
          </cell>
          <cell r="EW315">
            <v>0.25972089329235609</v>
          </cell>
          <cell r="EX315">
            <v>0.25972089329235609</v>
          </cell>
          <cell r="EY315">
            <v>0.25972089329235609</v>
          </cell>
          <cell r="EZ315">
            <v>0.25972089329235609</v>
          </cell>
          <cell r="FA315">
            <v>0.25972089329235609</v>
          </cell>
          <cell r="FB315">
            <v>0.25972089329235609</v>
          </cell>
          <cell r="FC315">
            <v>0.31759343325924716</v>
          </cell>
          <cell r="FD315">
            <v>0.31759343325924716</v>
          </cell>
          <cell r="FE315">
            <v>0.31759343325924716</v>
          </cell>
          <cell r="FF315">
            <v>0.31759343325924716</v>
          </cell>
          <cell r="FG315">
            <v>0.31759343325924716</v>
          </cell>
          <cell r="FH315">
            <v>0.31759343325924716</v>
          </cell>
          <cell r="FI315">
            <v>0.31759343325924716</v>
          </cell>
          <cell r="FJ315">
            <v>0.31759343325924716</v>
          </cell>
          <cell r="FK315">
            <v>0.31759343325924716</v>
          </cell>
          <cell r="FL315">
            <v>0.31759343325924716</v>
          </cell>
          <cell r="FM315">
            <v>0.31759343325924716</v>
          </cell>
          <cell r="FN315">
            <v>0.31759343325924716</v>
          </cell>
          <cell r="FO315">
            <v>0.31166026859111273</v>
          </cell>
          <cell r="FP315">
            <v>0.31166026859111273</v>
          </cell>
          <cell r="FQ315">
            <v>0.31166026859111273</v>
          </cell>
          <cell r="FR315">
            <v>0.31166026859111273</v>
          </cell>
          <cell r="FS315">
            <v>0.31166026859111273</v>
          </cell>
          <cell r="FT315">
            <v>0.31166026859111273</v>
          </cell>
          <cell r="FU315">
            <v>0.31166026859111273</v>
          </cell>
          <cell r="FV315">
            <v>0.31166026859111273</v>
          </cell>
          <cell r="FW315">
            <v>0.31166026859111273</v>
          </cell>
        </row>
        <row r="316">
          <cell r="B316" t="str">
            <v>Co 450</v>
          </cell>
          <cell r="C316" t="str">
            <v>NV</v>
          </cell>
          <cell r="BH316">
            <v>-8.6026820712066063E-2</v>
          </cell>
          <cell r="BI316">
            <v>-8.6026820712066063E-2</v>
          </cell>
          <cell r="BJ316">
            <v>-8.6026820712066063E-2</v>
          </cell>
          <cell r="BK316">
            <v>9.5648285996904406E-2</v>
          </cell>
          <cell r="BL316">
            <v>9.5648285996904406E-2</v>
          </cell>
          <cell r="BM316">
            <v>9.5648285996904406E-2</v>
          </cell>
          <cell r="BN316">
            <v>9.5648285996904406E-2</v>
          </cell>
          <cell r="BO316">
            <v>9.5648285996904406E-2</v>
          </cell>
          <cell r="BP316">
            <v>9.5648285996904406E-2</v>
          </cell>
          <cell r="BQ316">
            <v>9.5648285996904406E-2</v>
          </cell>
          <cell r="BR316">
            <v>9.5648285996904406E-2</v>
          </cell>
          <cell r="BS316">
            <v>9.5648285996904406E-2</v>
          </cell>
          <cell r="BT316">
            <v>9.5648285996904406E-2</v>
          </cell>
          <cell r="BU316">
            <v>9.5648285996904406E-2</v>
          </cell>
          <cell r="BV316">
            <v>9.5648285996904406E-2</v>
          </cell>
          <cell r="BW316">
            <v>8.0011952791019844E-2</v>
          </cell>
          <cell r="BX316">
            <v>8.0011952791019844E-2</v>
          </cell>
          <cell r="BY316">
            <v>8.0011952791019844E-2</v>
          </cell>
          <cell r="BZ316">
            <v>8.0011952791019844E-2</v>
          </cell>
          <cell r="CA316">
            <v>8.0011952791019844E-2</v>
          </cell>
          <cell r="CB316">
            <v>8.0011952791019844E-2</v>
          </cell>
          <cell r="CC316">
            <v>8.0011952791019844E-2</v>
          </cell>
          <cell r="CD316">
            <v>8.0011952791019844E-2</v>
          </cell>
          <cell r="CE316">
            <v>8.0011952791019844E-2</v>
          </cell>
          <cell r="CF316">
            <v>8.0011952791019844E-2</v>
          </cell>
          <cell r="CG316">
            <v>8.0011952791019844E-2</v>
          </cell>
          <cell r="CH316">
            <v>8.0011952791019844E-2</v>
          </cell>
          <cell r="CI316">
            <v>1.46815348480244E-2</v>
          </cell>
          <cell r="CJ316">
            <v>1.46815348480244E-2</v>
          </cell>
          <cell r="CK316">
            <v>1.46815348480244E-2</v>
          </cell>
          <cell r="CL316">
            <v>1.46815348480244E-2</v>
          </cell>
          <cell r="CM316">
            <v>1.46815348480244E-2</v>
          </cell>
          <cell r="CN316">
            <v>1.46815348480244E-2</v>
          </cell>
          <cell r="CO316">
            <v>1.46815348480244E-2</v>
          </cell>
          <cell r="CP316">
            <v>1.46815348480244E-2</v>
          </cell>
          <cell r="CQ316">
            <v>1.46815348480244E-2</v>
          </cell>
          <cell r="CR316">
            <v>1.46815348480244E-2</v>
          </cell>
          <cell r="CS316">
            <v>1.46815348480244E-2</v>
          </cell>
          <cell r="CT316">
            <v>1.46815348480244E-2</v>
          </cell>
          <cell r="CU316">
            <v>1.403904143898576E-2</v>
          </cell>
          <cell r="CV316">
            <v>1.403904143898576E-2</v>
          </cell>
          <cell r="CW316">
            <v>1.403904143898576E-2</v>
          </cell>
          <cell r="CX316">
            <v>1.403904143898576E-2</v>
          </cell>
          <cell r="CY316">
            <v>1.403904143898576E-2</v>
          </cell>
          <cell r="CZ316">
            <v>1.403904143898576E-2</v>
          </cell>
          <cell r="DA316">
            <v>1.403904143898576E-2</v>
          </cell>
          <cell r="DB316">
            <v>1.403904143898576E-2</v>
          </cell>
          <cell r="DC316">
            <v>1.403904143898576E-2</v>
          </cell>
          <cell r="DD316">
            <v>1.403904143898576E-2</v>
          </cell>
          <cell r="DE316">
            <v>1.403904143898576E-2</v>
          </cell>
          <cell r="DF316">
            <v>1.403904143898576E-2</v>
          </cell>
          <cell r="DG316">
            <v>1.0605885917887511E-3</v>
          </cell>
          <cell r="DH316">
            <v>1.0605885917887511E-3</v>
          </cell>
          <cell r="DI316">
            <v>1.0605885917887511E-3</v>
          </cell>
          <cell r="DJ316">
            <v>1.0605885917887511E-3</v>
          </cell>
          <cell r="DK316">
            <v>1.0605885917887511E-3</v>
          </cell>
          <cell r="DL316">
            <v>1.0605885917887511E-3</v>
          </cell>
          <cell r="DM316">
            <v>1.0605885917887511E-3</v>
          </cell>
          <cell r="DN316">
            <v>1.0605885917887511E-3</v>
          </cell>
          <cell r="DO316">
            <v>1.0605885917887511E-3</v>
          </cell>
          <cell r="DP316">
            <v>1.0605885917887511E-3</v>
          </cell>
          <cell r="DQ316">
            <v>1.0605885917887511E-3</v>
          </cell>
          <cell r="DR316">
            <v>1.0605885917887511E-3</v>
          </cell>
          <cell r="DS316">
            <v>2.8861550986098074E-2</v>
          </cell>
          <cell r="DT316">
            <v>2.8861550986098074E-2</v>
          </cell>
          <cell r="DU316">
            <v>2.8861550986098074E-2</v>
          </cell>
          <cell r="DV316">
            <v>2.8861550986098074E-2</v>
          </cell>
          <cell r="DW316">
            <v>2.8861550986098074E-2</v>
          </cell>
          <cell r="DX316">
            <v>2.8861550986098074E-2</v>
          </cell>
          <cell r="DY316">
            <v>2.8861550986098074E-2</v>
          </cell>
          <cell r="DZ316">
            <v>2.8861550986098074E-2</v>
          </cell>
          <cell r="EA316">
            <v>2.8861550986098074E-2</v>
          </cell>
          <cell r="EB316">
            <v>2.8861550986098074E-2</v>
          </cell>
          <cell r="EC316">
            <v>2.8861550986098074E-2</v>
          </cell>
          <cell r="ED316">
            <v>2.8861550986098074E-2</v>
          </cell>
          <cell r="EE316">
            <v>4.5108705360959893E-2</v>
          </cell>
          <cell r="EF316">
            <v>4.5108705360959893E-2</v>
          </cell>
          <cell r="EG316">
            <v>4.5108705360959893E-2</v>
          </cell>
          <cell r="EH316">
            <v>4.5108705360959893E-2</v>
          </cell>
          <cell r="EI316">
            <v>4.5108705360959893E-2</v>
          </cell>
          <cell r="EJ316">
            <v>4.5108705360959893E-2</v>
          </cell>
          <cell r="EK316">
            <v>4.5108705360959893E-2</v>
          </cell>
          <cell r="EL316">
            <v>4.5108705360959893E-2</v>
          </cell>
          <cell r="EM316">
            <v>4.5108705360959893E-2</v>
          </cell>
          <cell r="EN316">
            <v>4.5108705360959893E-2</v>
          </cell>
          <cell r="EO316">
            <v>4.5108705360959893E-2</v>
          </cell>
          <cell r="EP316">
            <v>4.5108705360959893E-2</v>
          </cell>
          <cell r="EQ316">
            <v>5.7846869008429877E-2</v>
          </cell>
          <cell r="ER316">
            <v>5.7846869008429877E-2</v>
          </cell>
          <cell r="ES316">
            <v>5.7846869008429877E-2</v>
          </cell>
          <cell r="ET316">
            <v>5.7846869008429877E-2</v>
          </cell>
          <cell r="EU316">
            <v>5.7846869008429877E-2</v>
          </cell>
          <cell r="EV316">
            <v>5.7846869008429877E-2</v>
          </cell>
          <cell r="EW316">
            <v>5.7846869008429877E-2</v>
          </cell>
          <cell r="EX316">
            <v>5.7846869008429877E-2</v>
          </cell>
          <cell r="EY316">
            <v>5.7846869008429877E-2</v>
          </cell>
          <cell r="EZ316">
            <v>5.7846869008429877E-2</v>
          </cell>
          <cell r="FA316">
            <v>5.7846869008429877E-2</v>
          </cell>
          <cell r="FB316">
            <v>5.7846869008429877E-2</v>
          </cell>
          <cell r="FC316">
            <v>6.2237632806271953E-2</v>
          </cell>
          <cell r="FD316">
            <v>6.2237632806271953E-2</v>
          </cell>
          <cell r="FE316">
            <v>6.2237632806271953E-2</v>
          </cell>
          <cell r="FF316">
            <v>6.2237632806271953E-2</v>
          </cell>
          <cell r="FG316">
            <v>6.2237632806271953E-2</v>
          </cell>
          <cell r="FH316">
            <v>6.2237632806271953E-2</v>
          </cell>
          <cell r="FI316">
            <v>6.2237632806271953E-2</v>
          </cell>
          <cell r="FJ316">
            <v>6.2237632806271953E-2</v>
          </cell>
          <cell r="FK316">
            <v>6.2237632806271953E-2</v>
          </cell>
          <cell r="FL316">
            <v>6.2237632806271953E-2</v>
          </cell>
          <cell r="FM316">
            <v>6.2237632806271953E-2</v>
          </cell>
          <cell r="FN316">
            <v>6.2237632806271953E-2</v>
          </cell>
          <cell r="FO316">
            <v>5.5924257284762198E-2</v>
          </cell>
          <cell r="FP316">
            <v>5.5924257284762198E-2</v>
          </cell>
          <cell r="FQ316">
            <v>5.5924257284762198E-2</v>
          </cell>
          <cell r="FR316">
            <v>5.5924257284762198E-2</v>
          </cell>
          <cell r="FS316">
            <v>5.5924257284762198E-2</v>
          </cell>
          <cell r="FT316">
            <v>5.5924257284762198E-2</v>
          </cell>
          <cell r="FU316">
            <v>5.5924257284762198E-2</v>
          </cell>
          <cell r="FV316">
            <v>5.5924257284762198E-2</v>
          </cell>
          <cell r="FW316">
            <v>5.5924257284762198E-2</v>
          </cell>
        </row>
        <row r="317">
          <cell r="B317" t="str">
            <v>Co 451</v>
          </cell>
          <cell r="C317" t="str">
            <v>NV</v>
          </cell>
          <cell r="BH317">
            <v>-1.0900257423627857E-3</v>
          </cell>
          <cell r="BI317">
            <v>-1.0900257423627857E-3</v>
          </cell>
          <cell r="BJ317">
            <v>-1.0900257423627857E-3</v>
          </cell>
          <cell r="BK317">
            <v>1.9214089614592388E-2</v>
          </cell>
          <cell r="BL317">
            <v>1.9214089614592388E-2</v>
          </cell>
          <cell r="BM317">
            <v>1.9214089614592388E-2</v>
          </cell>
          <cell r="BN317">
            <v>1.9214089614592388E-2</v>
          </cell>
          <cell r="BO317">
            <v>1.9214089614592388E-2</v>
          </cell>
          <cell r="BP317">
            <v>1.9214089614592388E-2</v>
          </cell>
          <cell r="BQ317">
            <v>1.9214089614592388E-2</v>
          </cell>
          <cell r="BR317">
            <v>1.9214089614592388E-2</v>
          </cell>
          <cell r="BS317">
            <v>1.9214089614592388E-2</v>
          </cell>
          <cell r="BT317">
            <v>1.9214089614592388E-2</v>
          </cell>
          <cell r="BU317">
            <v>1.9214089614592388E-2</v>
          </cell>
          <cell r="BV317">
            <v>1.9214089614592388E-2</v>
          </cell>
          <cell r="BW317">
            <v>2.3196977051177837E-2</v>
          </cell>
          <cell r="BX317">
            <v>2.3196977051177837E-2</v>
          </cell>
          <cell r="BY317">
            <v>2.3196977051177837E-2</v>
          </cell>
          <cell r="BZ317">
            <v>2.3196977051177837E-2</v>
          </cell>
          <cell r="CA317">
            <v>2.3196977051177837E-2</v>
          </cell>
          <cell r="CB317">
            <v>2.3196977051177837E-2</v>
          </cell>
          <cell r="CC317">
            <v>2.3196977051177837E-2</v>
          </cell>
          <cell r="CD317">
            <v>2.3196977051177837E-2</v>
          </cell>
          <cell r="CE317">
            <v>2.3196977051177837E-2</v>
          </cell>
          <cell r="CF317">
            <v>2.3196977051177837E-2</v>
          </cell>
          <cell r="CG317">
            <v>2.3196977051177837E-2</v>
          </cell>
          <cell r="CH317">
            <v>2.3196977051177837E-2</v>
          </cell>
          <cell r="CI317">
            <v>8.3413801909525742E-2</v>
          </cell>
          <cell r="CJ317">
            <v>8.3413801909525742E-2</v>
          </cell>
          <cell r="CK317">
            <v>8.3413801909525742E-2</v>
          </cell>
          <cell r="CL317">
            <v>8.3413801909525742E-2</v>
          </cell>
          <cell r="CM317">
            <v>8.3413801909525742E-2</v>
          </cell>
          <cell r="CN317">
            <v>8.3413801909525742E-2</v>
          </cell>
          <cell r="CO317">
            <v>8.3413801909525742E-2</v>
          </cell>
          <cell r="CP317">
            <v>8.3413801909525742E-2</v>
          </cell>
          <cell r="CQ317">
            <v>8.3413801909525742E-2</v>
          </cell>
          <cell r="CR317">
            <v>8.3413801909525742E-2</v>
          </cell>
          <cell r="CS317">
            <v>8.3413801909525742E-2</v>
          </cell>
          <cell r="CT317">
            <v>8.3413801909525742E-2</v>
          </cell>
          <cell r="CU317">
            <v>0.11278459359649126</v>
          </cell>
          <cell r="CV317">
            <v>0.11278459359649126</v>
          </cell>
          <cell r="CW317">
            <v>0.11278459359649126</v>
          </cell>
          <cell r="CX317">
            <v>0.11278459359649126</v>
          </cell>
          <cell r="CY317">
            <v>0.11278459359649126</v>
          </cell>
          <cell r="CZ317">
            <v>0.11278459359649126</v>
          </cell>
          <cell r="DA317">
            <v>0.11278459359649126</v>
          </cell>
          <cell r="DB317">
            <v>0.11278459359649126</v>
          </cell>
          <cell r="DC317">
            <v>0.11278459359649126</v>
          </cell>
          <cell r="DD317">
            <v>0.11278459359649126</v>
          </cell>
          <cell r="DE317">
            <v>0.11278459359649126</v>
          </cell>
          <cell r="DF317">
            <v>0.11278459359649126</v>
          </cell>
          <cell r="DG317">
            <v>0.10614584185452465</v>
          </cell>
          <cell r="DH317">
            <v>0.10614584185452465</v>
          </cell>
          <cell r="DI317">
            <v>0.10614584185452465</v>
          </cell>
          <cell r="DJ317">
            <v>0.10614584185452465</v>
          </cell>
          <cell r="DK317">
            <v>0.10614584185452465</v>
          </cell>
          <cell r="DL317">
            <v>0.10614584185452465</v>
          </cell>
          <cell r="DM317">
            <v>0.10614584185452465</v>
          </cell>
          <cell r="DN317">
            <v>0.10614584185452465</v>
          </cell>
          <cell r="DO317">
            <v>0.10614584185452465</v>
          </cell>
          <cell r="DP317">
            <v>0.10614584185452465</v>
          </cell>
          <cell r="DQ317">
            <v>0.10614584185452465</v>
          </cell>
          <cell r="DR317">
            <v>0.10614584185452465</v>
          </cell>
          <cell r="DS317">
            <v>0.13044286089975007</v>
          </cell>
          <cell r="DT317">
            <v>0.13044286089975007</v>
          </cell>
          <cell r="DU317">
            <v>0.13044286089975007</v>
          </cell>
          <cell r="DV317">
            <v>0.13044286089975007</v>
          </cell>
          <cell r="DW317">
            <v>0.13044286089975007</v>
          </cell>
          <cell r="DX317">
            <v>0.13044286089975007</v>
          </cell>
          <cell r="DY317">
            <v>0.13044286089975007</v>
          </cell>
          <cell r="DZ317">
            <v>0.13044286089975007</v>
          </cell>
          <cell r="EA317">
            <v>0.13044286089975007</v>
          </cell>
          <cell r="EB317">
            <v>0.13044286089975007</v>
          </cell>
          <cell r="EC317">
            <v>0.13044286089975007</v>
          </cell>
          <cell r="ED317">
            <v>0.13044286089975007</v>
          </cell>
          <cell r="EE317">
            <v>0.12439604876410115</v>
          </cell>
          <cell r="EF317">
            <v>0.12439604876410115</v>
          </cell>
          <cell r="EG317">
            <v>0.12439604876410115</v>
          </cell>
          <cell r="EH317">
            <v>0.12439604876410115</v>
          </cell>
          <cell r="EI317">
            <v>0.12439604876410115</v>
          </cell>
          <cell r="EJ317">
            <v>0.12439604876410115</v>
          </cell>
          <cell r="EK317">
            <v>0.12439604876410115</v>
          </cell>
          <cell r="EL317">
            <v>0.12439604876410115</v>
          </cell>
          <cell r="EM317">
            <v>0.12439604876410115</v>
          </cell>
          <cell r="EN317">
            <v>0.12439604876410115</v>
          </cell>
          <cell r="EO317">
            <v>0.12439604876410115</v>
          </cell>
          <cell r="EP317">
            <v>0.12439604876410115</v>
          </cell>
          <cell r="EQ317">
            <v>0.13955180746386181</v>
          </cell>
          <cell r="ER317">
            <v>0.13955180746386181</v>
          </cell>
          <cell r="ES317">
            <v>0.13955180746386181</v>
          </cell>
          <cell r="ET317">
            <v>0.13955180746386181</v>
          </cell>
          <cell r="EU317">
            <v>0.13955180746386181</v>
          </cell>
          <cell r="EV317">
            <v>0.13955180746386181</v>
          </cell>
          <cell r="EW317">
            <v>0.13955180746386181</v>
          </cell>
          <cell r="EX317">
            <v>0.13955180746386181</v>
          </cell>
          <cell r="EY317">
            <v>0.13955180746386181</v>
          </cell>
          <cell r="EZ317">
            <v>0.13955180746386181</v>
          </cell>
          <cell r="FA317">
            <v>0.13955180746386181</v>
          </cell>
          <cell r="FB317">
            <v>0.13955180746386181</v>
          </cell>
          <cell r="FC317">
            <v>0.13355759426253425</v>
          </cell>
          <cell r="FD317">
            <v>0.13355759426253425</v>
          </cell>
          <cell r="FE317">
            <v>0.13355759426253425</v>
          </cell>
          <cell r="FF317">
            <v>0.13355759426253425</v>
          </cell>
          <cell r="FG317">
            <v>0.13355759426253425</v>
          </cell>
          <cell r="FH317">
            <v>0.13355759426253425</v>
          </cell>
          <cell r="FI317">
            <v>0.13355759426253425</v>
          </cell>
          <cell r="FJ317">
            <v>0.13355759426253425</v>
          </cell>
          <cell r="FK317">
            <v>0.13355759426253425</v>
          </cell>
          <cell r="FL317">
            <v>0.13355759426253425</v>
          </cell>
          <cell r="FM317">
            <v>0.13355759426253425</v>
          </cell>
          <cell r="FN317">
            <v>0.13355759426253425</v>
          </cell>
          <cell r="FO317">
            <v>0.14322417849408159</v>
          </cell>
          <cell r="FP317">
            <v>0.14322417849408159</v>
          </cell>
          <cell r="FQ317">
            <v>0.14322417849408159</v>
          </cell>
          <cell r="FR317">
            <v>0.14322417849408159</v>
          </cell>
          <cell r="FS317">
            <v>0.14322417849408159</v>
          </cell>
          <cell r="FT317">
            <v>0.14322417849408159</v>
          </cell>
          <cell r="FU317">
            <v>0.14322417849408159</v>
          </cell>
          <cell r="FV317">
            <v>0.14322417849408159</v>
          </cell>
          <cell r="FW317">
            <v>0.14322417849408159</v>
          </cell>
        </row>
        <row r="318">
          <cell r="B318" t="str">
            <v>Co 356</v>
          </cell>
          <cell r="C318" t="str">
            <v>LA</v>
          </cell>
          <cell r="BH318">
            <v>0.12388894522750418</v>
          </cell>
          <cell r="BI318">
            <v>0.12388894522750418</v>
          </cell>
          <cell r="BJ318">
            <v>0.12388894522750418</v>
          </cell>
          <cell r="BK318">
            <v>0.10039886025506742</v>
          </cell>
          <cell r="BL318">
            <v>0.10039886025506742</v>
          </cell>
          <cell r="BM318">
            <v>0.10039886025506742</v>
          </cell>
          <cell r="BN318">
            <v>0.10039886025506742</v>
          </cell>
          <cell r="BO318">
            <v>0.10039886025506742</v>
          </cell>
          <cell r="BP318">
            <v>0.10039886025506742</v>
          </cell>
          <cell r="BQ318">
            <v>0.10039886025506742</v>
          </cell>
          <cell r="BR318">
            <v>0.10039886025506742</v>
          </cell>
          <cell r="BS318">
            <v>0.10039886025506742</v>
          </cell>
          <cell r="BT318">
            <v>0.10039886025506742</v>
          </cell>
          <cell r="BU318">
            <v>0.10039886025506742</v>
          </cell>
          <cell r="BV318">
            <v>0.10039886025506742</v>
          </cell>
          <cell r="BW318">
            <v>8.3795026795224783E-2</v>
          </cell>
          <cell r="BX318">
            <v>8.3795026795224783E-2</v>
          </cell>
          <cell r="BY318">
            <v>8.3795026795224783E-2</v>
          </cell>
          <cell r="BZ318">
            <v>8.3795026795224783E-2</v>
          </cell>
          <cell r="CA318">
            <v>8.3795026795224783E-2</v>
          </cell>
          <cell r="CB318">
            <v>8.3795026795224783E-2</v>
          </cell>
          <cell r="CC318">
            <v>8.3795026795224783E-2</v>
          </cell>
          <cell r="CD318">
            <v>8.3795026795224783E-2</v>
          </cell>
          <cell r="CE318">
            <v>8.3795026795224783E-2</v>
          </cell>
          <cell r="CF318">
            <v>8.3795026795224783E-2</v>
          </cell>
          <cell r="CG318">
            <v>8.3795026795224783E-2</v>
          </cell>
          <cell r="CH318">
            <v>8.3795026795224783E-2</v>
          </cell>
          <cell r="CI318">
            <v>2.2494022742066033E-2</v>
          </cell>
          <cell r="CJ318">
            <v>2.2494022742066033E-2</v>
          </cell>
          <cell r="CK318">
            <v>2.2494022742066033E-2</v>
          </cell>
          <cell r="CL318">
            <v>2.2494022742066033E-2</v>
          </cell>
          <cell r="CM318">
            <v>2.2494022742066033E-2</v>
          </cell>
          <cell r="CN318">
            <v>2.2494022742066033E-2</v>
          </cell>
          <cell r="CO318">
            <v>2.2494022742066033E-2</v>
          </cell>
          <cell r="CP318">
            <v>2.2494022742066033E-2</v>
          </cell>
          <cell r="CQ318">
            <v>2.2494022742066033E-2</v>
          </cell>
          <cell r="CR318">
            <v>2.2494022742066033E-2</v>
          </cell>
          <cell r="CS318">
            <v>2.2494022742066033E-2</v>
          </cell>
          <cell r="CT318">
            <v>2.2494022742066033E-2</v>
          </cell>
          <cell r="CU318">
            <v>3.8189491565893192E-2</v>
          </cell>
          <cell r="CV318">
            <v>3.8189491565893192E-2</v>
          </cell>
          <cell r="CW318">
            <v>3.8189491565893192E-2</v>
          </cell>
          <cell r="CX318">
            <v>3.8189491565893192E-2</v>
          </cell>
          <cell r="CY318">
            <v>3.8189491565893192E-2</v>
          </cell>
          <cell r="CZ318">
            <v>3.8189491565893192E-2</v>
          </cell>
          <cell r="DA318">
            <v>3.8189491565893192E-2</v>
          </cell>
          <cell r="DB318">
            <v>3.8189491565893192E-2</v>
          </cell>
          <cell r="DC318">
            <v>3.8189491565893192E-2</v>
          </cell>
          <cell r="DD318">
            <v>3.8189491565893192E-2</v>
          </cell>
          <cell r="DE318">
            <v>3.8189491565893192E-2</v>
          </cell>
          <cell r="DF318">
            <v>3.8189491565893192E-2</v>
          </cell>
          <cell r="DG318">
            <v>5.2717725799879982E-2</v>
          </cell>
          <cell r="DH318">
            <v>5.2717725799879982E-2</v>
          </cell>
          <cell r="DI318">
            <v>5.2717725799879982E-2</v>
          </cell>
          <cell r="DJ318">
            <v>5.2717725799879982E-2</v>
          </cell>
          <cell r="DK318">
            <v>5.2717725799879982E-2</v>
          </cell>
          <cell r="DL318">
            <v>5.2717725799879982E-2</v>
          </cell>
          <cell r="DM318">
            <v>5.2717725799879982E-2</v>
          </cell>
          <cell r="DN318">
            <v>5.2717725799879982E-2</v>
          </cell>
          <cell r="DO318">
            <v>5.2717725799879982E-2</v>
          </cell>
          <cell r="DP318">
            <v>5.2717725799879982E-2</v>
          </cell>
          <cell r="DQ318">
            <v>5.2717725799879982E-2</v>
          </cell>
          <cell r="DR318">
            <v>5.2717725799879982E-2</v>
          </cell>
          <cell r="DS318">
            <v>7.7179138107883904E-2</v>
          </cell>
          <cell r="DT318">
            <v>7.7179138107883904E-2</v>
          </cell>
          <cell r="DU318">
            <v>7.7179138107883904E-2</v>
          </cell>
          <cell r="DV318">
            <v>7.7179138107883904E-2</v>
          </cell>
          <cell r="DW318">
            <v>7.7179138107883904E-2</v>
          </cell>
          <cell r="DX318">
            <v>7.7179138107883904E-2</v>
          </cell>
          <cell r="DY318">
            <v>7.7179138107883904E-2</v>
          </cell>
          <cell r="DZ318">
            <v>7.7179138107883904E-2</v>
          </cell>
          <cell r="EA318">
            <v>7.7179138107883904E-2</v>
          </cell>
          <cell r="EB318">
            <v>7.7179138107883904E-2</v>
          </cell>
          <cell r="EC318">
            <v>7.7179138107883904E-2</v>
          </cell>
          <cell r="ED318">
            <v>7.7179138107883904E-2</v>
          </cell>
          <cell r="EE318">
            <v>9.6847411835328981E-2</v>
          </cell>
          <cell r="EF318">
            <v>9.6847411835328981E-2</v>
          </cell>
          <cell r="EG318">
            <v>9.6847411835328981E-2</v>
          </cell>
          <cell r="EH318">
            <v>9.6847411835328981E-2</v>
          </cell>
          <cell r="EI318">
            <v>9.6847411835328981E-2</v>
          </cell>
          <cell r="EJ318">
            <v>9.6847411835328981E-2</v>
          </cell>
          <cell r="EK318">
            <v>9.6847411835328981E-2</v>
          </cell>
          <cell r="EL318">
            <v>9.6847411835328981E-2</v>
          </cell>
          <cell r="EM318">
            <v>9.6847411835328981E-2</v>
          </cell>
          <cell r="EN318">
            <v>9.6847411835328981E-2</v>
          </cell>
          <cell r="EO318">
            <v>9.6847411835328981E-2</v>
          </cell>
          <cell r="EP318">
            <v>9.6847411835328981E-2</v>
          </cell>
          <cell r="EQ318">
            <v>0.11418457180507646</v>
          </cell>
          <cell r="ER318">
            <v>0.11418457180507646</v>
          </cell>
          <cell r="ES318">
            <v>0.11418457180507646</v>
          </cell>
          <cell r="ET318">
            <v>0.11418457180507646</v>
          </cell>
          <cell r="EU318">
            <v>0.11418457180507646</v>
          </cell>
          <cell r="EV318">
            <v>0.11418457180507646</v>
          </cell>
          <cell r="EW318">
            <v>0.11418457180507646</v>
          </cell>
          <cell r="EX318">
            <v>0.11418457180507646</v>
          </cell>
          <cell r="EY318">
            <v>0.11418457180507646</v>
          </cell>
          <cell r="EZ318">
            <v>0.11418457180507646</v>
          </cell>
          <cell r="FA318">
            <v>0.11418457180507646</v>
          </cell>
          <cell r="FB318">
            <v>0.11418457180507646</v>
          </cell>
          <cell r="FC318">
            <v>0.13654974953824578</v>
          </cell>
          <cell r="FD318">
            <v>0.13654974953824578</v>
          </cell>
          <cell r="FE318">
            <v>0.13654974953824578</v>
          </cell>
          <cell r="FF318">
            <v>0.13654974953824578</v>
          </cell>
          <cell r="FG318">
            <v>0.13654974953824578</v>
          </cell>
          <cell r="FH318">
            <v>0.13654974953824578</v>
          </cell>
          <cell r="FI318">
            <v>0.13654974953824578</v>
          </cell>
          <cell r="FJ318">
            <v>0.13654974953824578</v>
          </cell>
          <cell r="FK318">
            <v>0.13654974953824578</v>
          </cell>
          <cell r="FL318">
            <v>0.13654974953824578</v>
          </cell>
          <cell r="FM318">
            <v>0.13654974953824578</v>
          </cell>
          <cell r="FN318">
            <v>0.13654974953824578</v>
          </cell>
          <cell r="FO318">
            <v>0.13898776966501189</v>
          </cell>
          <cell r="FP318">
            <v>0.13898776966501189</v>
          </cell>
          <cell r="FQ318">
            <v>0.13898776966501189</v>
          </cell>
          <cell r="FR318">
            <v>0.13898776966501189</v>
          </cell>
          <cell r="FS318">
            <v>0.13898776966501189</v>
          </cell>
          <cell r="FT318">
            <v>0.13898776966501189</v>
          </cell>
          <cell r="FU318">
            <v>0.13898776966501189</v>
          </cell>
          <cell r="FV318">
            <v>0.13898776966501189</v>
          </cell>
          <cell r="FW318">
            <v>0.13898776966501189</v>
          </cell>
        </row>
        <row r="319">
          <cell r="B319" t="str">
            <v>Co 357</v>
          </cell>
          <cell r="C319" t="str">
            <v>LA</v>
          </cell>
          <cell r="BH319">
            <v>2.811353883778429E-2</v>
          </cell>
          <cell r="BI319">
            <v>2.811353883778429E-2</v>
          </cell>
          <cell r="BJ319">
            <v>2.811353883778429E-2</v>
          </cell>
          <cell r="BK319">
            <v>3.4261785352982695E-2</v>
          </cell>
          <cell r="BL319">
            <v>3.4261785352982695E-2</v>
          </cell>
          <cell r="BM319">
            <v>3.4261785352982695E-2</v>
          </cell>
          <cell r="BN319">
            <v>3.4261785352982695E-2</v>
          </cell>
          <cell r="BO319">
            <v>3.4261785352982695E-2</v>
          </cell>
          <cell r="BP319">
            <v>3.4261785352982695E-2</v>
          </cell>
          <cell r="BQ319">
            <v>3.4261785352982695E-2</v>
          </cell>
          <cell r="BR319">
            <v>3.4261785352982695E-2</v>
          </cell>
          <cell r="BS319">
            <v>3.4261785352982695E-2</v>
          </cell>
          <cell r="BT319">
            <v>3.4261785352982695E-2</v>
          </cell>
          <cell r="BU319">
            <v>3.4261785352982695E-2</v>
          </cell>
          <cell r="BV319">
            <v>3.4261785352982695E-2</v>
          </cell>
          <cell r="BW319">
            <v>0.17105096563833333</v>
          </cell>
          <cell r="BX319">
            <v>0.17105096563833333</v>
          </cell>
          <cell r="BY319">
            <v>0.17105096563833333</v>
          </cell>
          <cell r="BZ319">
            <v>0.17105096563833333</v>
          </cell>
          <cell r="CA319">
            <v>0.17105096563833333</v>
          </cell>
          <cell r="CB319">
            <v>0.17105096563833333</v>
          </cell>
          <cell r="CC319">
            <v>0.17105096563833333</v>
          </cell>
          <cell r="CD319">
            <v>0.17105096563833333</v>
          </cell>
          <cell r="CE319">
            <v>0.17105096563833333</v>
          </cell>
          <cell r="CF319">
            <v>0.17105096563833333</v>
          </cell>
          <cell r="CG319">
            <v>0.17105096563833333</v>
          </cell>
          <cell r="CH319">
            <v>0.17105096563833333</v>
          </cell>
          <cell r="CI319">
            <v>7.1566943429497334E-2</v>
          </cell>
          <cell r="CJ319">
            <v>7.1566943429497334E-2</v>
          </cell>
          <cell r="CK319">
            <v>7.1566943429497334E-2</v>
          </cell>
          <cell r="CL319">
            <v>7.1566943429497334E-2</v>
          </cell>
          <cell r="CM319">
            <v>7.1566943429497334E-2</v>
          </cell>
          <cell r="CN319">
            <v>7.1566943429497334E-2</v>
          </cell>
          <cell r="CO319">
            <v>7.1566943429497334E-2</v>
          </cell>
          <cell r="CP319">
            <v>7.1566943429497334E-2</v>
          </cell>
          <cell r="CQ319">
            <v>7.1566943429497334E-2</v>
          </cell>
          <cell r="CR319">
            <v>7.1566943429497334E-2</v>
          </cell>
          <cell r="CS319">
            <v>7.1566943429497334E-2</v>
          </cell>
          <cell r="CT319">
            <v>7.1566943429497334E-2</v>
          </cell>
          <cell r="CU319">
            <v>6.2456152011100906E-2</v>
          </cell>
          <cell r="CV319">
            <v>6.2456152011100906E-2</v>
          </cell>
          <cell r="CW319">
            <v>6.2456152011100906E-2</v>
          </cell>
          <cell r="CX319">
            <v>6.2456152011100906E-2</v>
          </cell>
          <cell r="CY319">
            <v>6.2456152011100906E-2</v>
          </cell>
          <cell r="CZ319">
            <v>6.2456152011100906E-2</v>
          </cell>
          <cell r="DA319">
            <v>6.2456152011100906E-2</v>
          </cell>
          <cell r="DB319">
            <v>6.2456152011100906E-2</v>
          </cell>
          <cell r="DC319">
            <v>6.2456152011100906E-2</v>
          </cell>
          <cell r="DD319">
            <v>6.2456152011100906E-2</v>
          </cell>
          <cell r="DE319">
            <v>6.2456152011100906E-2</v>
          </cell>
          <cell r="DF319">
            <v>6.2456152011100906E-2</v>
          </cell>
          <cell r="DG319">
            <v>7.5006524199501406E-2</v>
          </cell>
          <cell r="DH319">
            <v>7.5006524199501406E-2</v>
          </cell>
          <cell r="DI319">
            <v>7.5006524199501406E-2</v>
          </cell>
          <cell r="DJ319">
            <v>7.5006524199501406E-2</v>
          </cell>
          <cell r="DK319">
            <v>7.5006524199501406E-2</v>
          </cell>
          <cell r="DL319">
            <v>7.5006524199501406E-2</v>
          </cell>
          <cell r="DM319">
            <v>7.5006524199501406E-2</v>
          </cell>
          <cell r="DN319">
            <v>7.5006524199501406E-2</v>
          </cell>
          <cell r="DO319">
            <v>7.5006524199501406E-2</v>
          </cell>
          <cell r="DP319">
            <v>7.5006524199501406E-2</v>
          </cell>
          <cell r="DQ319">
            <v>7.5006524199501406E-2</v>
          </cell>
          <cell r="DR319">
            <v>7.5006524199501406E-2</v>
          </cell>
          <cell r="DS319">
            <v>7.2389621923927339E-2</v>
          </cell>
          <cell r="DT319">
            <v>7.2389621923927339E-2</v>
          </cell>
          <cell r="DU319">
            <v>7.2389621923927339E-2</v>
          </cell>
          <cell r="DV319">
            <v>7.2389621923927339E-2</v>
          </cell>
          <cell r="DW319">
            <v>7.2389621923927339E-2</v>
          </cell>
          <cell r="DX319">
            <v>7.2389621923927339E-2</v>
          </cell>
          <cell r="DY319">
            <v>7.2389621923927339E-2</v>
          </cell>
          <cell r="DZ319">
            <v>7.2389621923927339E-2</v>
          </cell>
          <cell r="EA319">
            <v>7.2389621923927339E-2</v>
          </cell>
          <cell r="EB319">
            <v>7.2389621923927339E-2</v>
          </cell>
          <cell r="EC319">
            <v>7.2389621923927339E-2</v>
          </cell>
          <cell r="ED319">
            <v>7.2389621923927339E-2</v>
          </cell>
          <cell r="EE319">
            <v>9.7389792618370163E-2</v>
          </cell>
          <cell r="EF319">
            <v>9.7389792618370163E-2</v>
          </cell>
          <cell r="EG319">
            <v>9.7389792618370163E-2</v>
          </cell>
          <cell r="EH319">
            <v>9.7389792618370163E-2</v>
          </cell>
          <cell r="EI319">
            <v>9.7389792618370163E-2</v>
          </cell>
          <cell r="EJ319">
            <v>9.7389792618370163E-2</v>
          </cell>
          <cell r="EK319">
            <v>9.7389792618370163E-2</v>
          </cell>
          <cell r="EL319">
            <v>9.7389792618370163E-2</v>
          </cell>
          <cell r="EM319">
            <v>9.7389792618370163E-2</v>
          </cell>
          <cell r="EN319">
            <v>9.7389792618370163E-2</v>
          </cell>
          <cell r="EO319">
            <v>9.7389792618370163E-2</v>
          </cell>
          <cell r="EP319">
            <v>9.7389792618370163E-2</v>
          </cell>
          <cell r="EQ319">
            <v>9.306448903654102E-2</v>
          </cell>
          <cell r="ER319">
            <v>9.306448903654102E-2</v>
          </cell>
          <cell r="ES319">
            <v>9.306448903654102E-2</v>
          </cell>
          <cell r="ET319">
            <v>9.306448903654102E-2</v>
          </cell>
          <cell r="EU319">
            <v>9.306448903654102E-2</v>
          </cell>
          <cell r="EV319">
            <v>9.306448903654102E-2</v>
          </cell>
          <cell r="EW319">
            <v>9.306448903654102E-2</v>
          </cell>
          <cell r="EX319">
            <v>9.306448903654102E-2</v>
          </cell>
          <cell r="EY319">
            <v>9.306448903654102E-2</v>
          </cell>
          <cell r="EZ319">
            <v>9.306448903654102E-2</v>
          </cell>
          <cell r="FA319">
            <v>9.306448903654102E-2</v>
          </cell>
          <cell r="FB319">
            <v>9.306448903654102E-2</v>
          </cell>
          <cell r="FC319">
            <v>9.4454744113690661E-2</v>
          </cell>
          <cell r="FD319">
            <v>9.4454744113690661E-2</v>
          </cell>
          <cell r="FE319">
            <v>9.4454744113690661E-2</v>
          </cell>
          <cell r="FF319">
            <v>9.4454744113690661E-2</v>
          </cell>
          <cell r="FG319">
            <v>9.4454744113690661E-2</v>
          </cell>
          <cell r="FH319">
            <v>9.4454744113690661E-2</v>
          </cell>
          <cell r="FI319">
            <v>9.4454744113690661E-2</v>
          </cell>
          <cell r="FJ319">
            <v>9.4454744113690661E-2</v>
          </cell>
          <cell r="FK319">
            <v>9.4454744113690661E-2</v>
          </cell>
          <cell r="FL319">
            <v>9.4454744113690661E-2</v>
          </cell>
          <cell r="FM319">
            <v>9.4454744113690661E-2</v>
          </cell>
          <cell r="FN319">
            <v>9.4454744113690661E-2</v>
          </cell>
          <cell r="FO319">
            <v>9.3614404683297847E-2</v>
          </cell>
          <cell r="FP319">
            <v>9.3614404683297847E-2</v>
          </cell>
          <cell r="FQ319">
            <v>9.3614404683297847E-2</v>
          </cell>
          <cell r="FR319">
            <v>9.3614404683297847E-2</v>
          </cell>
          <cell r="FS319">
            <v>9.3614404683297847E-2</v>
          </cell>
          <cell r="FT319">
            <v>9.3614404683297847E-2</v>
          </cell>
          <cell r="FU319">
            <v>9.3614404683297847E-2</v>
          </cell>
          <cell r="FV319">
            <v>9.3614404683297847E-2</v>
          </cell>
          <cell r="FW319">
            <v>9.3614404683297847E-2</v>
          </cell>
        </row>
        <row r="320">
          <cell r="B320" t="str">
            <v>Co 332</v>
          </cell>
          <cell r="C320" t="str">
            <v>VA</v>
          </cell>
          <cell r="BH320">
            <v>0.25993949457282428</v>
          </cell>
          <cell r="BI320">
            <v>0.25993949457282428</v>
          </cell>
          <cell r="BJ320">
            <v>0.25993949457282428</v>
          </cell>
          <cell r="BK320">
            <v>0.29720396740458194</v>
          </cell>
          <cell r="BL320">
            <v>0.29720396740458194</v>
          </cell>
          <cell r="BM320">
            <v>0.29720396740458194</v>
          </cell>
          <cell r="BN320">
            <v>0.29720396740458194</v>
          </cell>
          <cell r="BO320">
            <v>0.29720396740458194</v>
          </cell>
          <cell r="BP320">
            <v>0.29720396740458194</v>
          </cell>
          <cell r="BQ320">
            <v>0.29720396740458194</v>
          </cell>
          <cell r="BR320">
            <v>0.29720396740458194</v>
          </cell>
          <cell r="BS320">
            <v>0.29720396740458194</v>
          </cell>
          <cell r="BT320">
            <v>0.29720396740458194</v>
          </cell>
          <cell r="BU320">
            <v>0.29720396740458194</v>
          </cell>
          <cell r="BV320">
            <v>0.29720396740458194</v>
          </cell>
          <cell r="BW320">
            <v>0.38875269234450333</v>
          </cell>
          <cell r="BX320">
            <v>0.38875269234450333</v>
          </cell>
          <cell r="BY320">
            <v>0.38875269234450333</v>
          </cell>
          <cell r="BZ320">
            <v>0.38875269234450333</v>
          </cell>
          <cell r="CA320">
            <v>0.38875269234450333</v>
          </cell>
          <cell r="CB320">
            <v>0.38875269234450333</v>
          </cell>
          <cell r="CC320">
            <v>0.38875269234450333</v>
          </cell>
          <cell r="CD320">
            <v>0.38875269234450333</v>
          </cell>
          <cell r="CE320">
            <v>0.38875269234450333</v>
          </cell>
          <cell r="CF320">
            <v>0.38875269234450333</v>
          </cell>
          <cell r="CG320">
            <v>0.38875269234450333</v>
          </cell>
          <cell r="CH320">
            <v>0.38875269234450333</v>
          </cell>
          <cell r="CI320">
            <v>0.26232243083638013</v>
          </cell>
          <cell r="CJ320">
            <v>0.26232243083638013</v>
          </cell>
          <cell r="CK320">
            <v>0.26232243083638013</v>
          </cell>
          <cell r="CL320">
            <v>0.26232243083638013</v>
          </cell>
          <cell r="CM320">
            <v>0.26232243083638013</v>
          </cell>
          <cell r="CN320">
            <v>0.26232243083638013</v>
          </cell>
          <cell r="CO320">
            <v>0.26232243083638013</v>
          </cell>
          <cell r="CP320">
            <v>0.26232243083638013</v>
          </cell>
          <cell r="CQ320">
            <v>0.26232243083638013</v>
          </cell>
          <cell r="CR320">
            <v>0.26232243083638013</v>
          </cell>
          <cell r="CS320">
            <v>0.26232243083638013</v>
          </cell>
          <cell r="CT320">
            <v>0.26232243083638013</v>
          </cell>
          <cell r="CU320">
            <v>0.2521703929278532</v>
          </cell>
          <cell r="CV320">
            <v>0.2521703929278532</v>
          </cell>
          <cell r="CW320">
            <v>0.2521703929278532</v>
          </cell>
          <cell r="CX320">
            <v>0.2521703929278532</v>
          </cell>
          <cell r="CY320">
            <v>0.2521703929278532</v>
          </cell>
          <cell r="CZ320">
            <v>0.2521703929278532</v>
          </cell>
          <cell r="DA320">
            <v>0.2521703929278532</v>
          </cell>
          <cell r="DB320">
            <v>0.2521703929278532</v>
          </cell>
          <cell r="DC320">
            <v>0.2521703929278532</v>
          </cell>
          <cell r="DD320">
            <v>0.2521703929278532</v>
          </cell>
          <cell r="DE320">
            <v>0.2521703929278532</v>
          </cell>
          <cell r="DF320">
            <v>0.2521703929278532</v>
          </cell>
          <cell r="DG320">
            <v>0.24801911978278027</v>
          </cell>
          <cell r="DH320">
            <v>0.24801911978278027</v>
          </cell>
          <cell r="DI320">
            <v>0.24801911978278027</v>
          </cell>
          <cell r="DJ320">
            <v>0.24801911978278027</v>
          </cell>
          <cell r="DK320">
            <v>0.24801911978278027</v>
          </cell>
          <cell r="DL320">
            <v>0.24801911978278027</v>
          </cell>
          <cell r="DM320">
            <v>0.24801911978278027</v>
          </cell>
          <cell r="DN320">
            <v>0.24801911978278027</v>
          </cell>
          <cell r="DO320">
            <v>0.24801911978278027</v>
          </cell>
          <cell r="DP320">
            <v>0.24801911978278027</v>
          </cell>
          <cell r="DQ320">
            <v>0.24801911978278027</v>
          </cell>
          <cell r="DR320">
            <v>0.24801911978278027</v>
          </cell>
          <cell r="DS320">
            <v>0.24687990189057415</v>
          </cell>
          <cell r="DT320">
            <v>0.24687990189057415</v>
          </cell>
          <cell r="DU320">
            <v>0.24687990189057415</v>
          </cell>
          <cell r="DV320">
            <v>0.24687990189057415</v>
          </cell>
          <cell r="DW320">
            <v>0.24687990189057415</v>
          </cell>
          <cell r="DX320">
            <v>0.24687990189057415</v>
          </cell>
          <cell r="DY320">
            <v>0.24687990189057415</v>
          </cell>
          <cell r="DZ320">
            <v>0.24687990189057415</v>
          </cell>
          <cell r="EA320">
            <v>0.24687990189057415</v>
          </cell>
          <cell r="EB320">
            <v>0.24687990189057415</v>
          </cell>
          <cell r="EC320">
            <v>0.24687990189057415</v>
          </cell>
          <cell r="ED320">
            <v>0.24687990189057415</v>
          </cell>
          <cell r="EE320">
            <v>0.24537648067694243</v>
          </cell>
          <cell r="EF320">
            <v>0.24537648067694243</v>
          </cell>
          <cell r="EG320">
            <v>0.24537648067694243</v>
          </cell>
          <cell r="EH320">
            <v>0.24537648067694243</v>
          </cell>
          <cell r="EI320">
            <v>0.24537648067694243</v>
          </cell>
          <cell r="EJ320">
            <v>0.24537648067694243</v>
          </cell>
          <cell r="EK320">
            <v>0.24537648067694243</v>
          </cell>
          <cell r="EL320">
            <v>0.24537648067694243</v>
          </cell>
          <cell r="EM320">
            <v>0.24537648067694243</v>
          </cell>
          <cell r="EN320">
            <v>0.24537648067694243</v>
          </cell>
          <cell r="EO320">
            <v>0.24537648067694243</v>
          </cell>
          <cell r="EP320">
            <v>0.24537648067694243</v>
          </cell>
          <cell r="EQ320">
            <v>0.23126376959411915</v>
          </cell>
          <cell r="ER320">
            <v>0.23126376959411915</v>
          </cell>
          <cell r="ES320">
            <v>0.23126376959411915</v>
          </cell>
          <cell r="ET320">
            <v>0.23126376959411915</v>
          </cell>
          <cell r="EU320">
            <v>0.23126376959411915</v>
          </cell>
          <cell r="EV320">
            <v>0.23126376959411915</v>
          </cell>
          <cell r="EW320">
            <v>0.23126376959411915</v>
          </cell>
          <cell r="EX320">
            <v>0.23126376959411915</v>
          </cell>
          <cell r="EY320">
            <v>0.23126376959411915</v>
          </cell>
          <cell r="EZ320">
            <v>0.23126376959411915</v>
          </cell>
          <cell r="FA320">
            <v>0.23126376959411915</v>
          </cell>
          <cell r="FB320">
            <v>0.23126376959411915</v>
          </cell>
          <cell r="FC320">
            <v>0.22814852607785555</v>
          </cell>
          <cell r="FD320">
            <v>0.22814852607785555</v>
          </cell>
          <cell r="FE320">
            <v>0.22814852607785555</v>
          </cell>
          <cell r="FF320">
            <v>0.22814852607785555</v>
          </cell>
          <cell r="FG320">
            <v>0.22814852607785555</v>
          </cell>
          <cell r="FH320">
            <v>0.22814852607785555</v>
          </cell>
          <cell r="FI320">
            <v>0.22814852607785555</v>
          </cell>
          <cell r="FJ320">
            <v>0.22814852607785555</v>
          </cell>
          <cell r="FK320">
            <v>0.22814852607785555</v>
          </cell>
          <cell r="FL320">
            <v>0.22814852607785555</v>
          </cell>
          <cell r="FM320">
            <v>0.22814852607785555</v>
          </cell>
          <cell r="FN320">
            <v>0.22814852607785555</v>
          </cell>
          <cell r="FO320">
            <v>0.2296348913488124</v>
          </cell>
          <cell r="FP320">
            <v>0.2296348913488124</v>
          </cell>
          <cell r="FQ320">
            <v>0.2296348913488124</v>
          </cell>
          <cell r="FR320">
            <v>0.2296348913488124</v>
          </cell>
          <cell r="FS320">
            <v>0.2296348913488124</v>
          </cell>
          <cell r="FT320">
            <v>0.2296348913488124</v>
          </cell>
          <cell r="FU320">
            <v>0.2296348913488124</v>
          </cell>
          <cell r="FV320">
            <v>0.2296348913488124</v>
          </cell>
          <cell r="FW320">
            <v>0.2296348913488124</v>
          </cell>
        </row>
        <row r="321">
          <cell r="B321" t="str">
            <v>Co 286</v>
          </cell>
          <cell r="C321" t="str">
            <v>MD</v>
          </cell>
          <cell r="BH321">
            <v>7.0846390683796251E-2</v>
          </cell>
          <cell r="BI321">
            <v>7.0846390683796251E-2</v>
          </cell>
          <cell r="BJ321">
            <v>7.0846390683796251E-2</v>
          </cell>
          <cell r="BK321">
            <v>-1.6142299717666213E-2</v>
          </cell>
          <cell r="BL321">
            <v>-1.6142299717666213E-2</v>
          </cell>
          <cell r="BM321">
            <v>-1.6142299717666213E-2</v>
          </cell>
          <cell r="BN321">
            <v>-1.6142299717666213E-2</v>
          </cell>
          <cell r="BO321">
            <v>-1.6142299717666213E-2</v>
          </cell>
          <cell r="BP321">
            <v>-1.6142299717666213E-2</v>
          </cell>
          <cell r="BQ321">
            <v>-1.6142299717666213E-2</v>
          </cell>
          <cell r="BR321">
            <v>-1.6142299717666213E-2</v>
          </cell>
          <cell r="BS321">
            <v>-1.6142299717666213E-2</v>
          </cell>
          <cell r="BT321">
            <v>-1.6142299717666213E-2</v>
          </cell>
          <cell r="BU321">
            <v>-1.6142299717666213E-2</v>
          </cell>
          <cell r="BV321">
            <v>-1.6142299717666213E-2</v>
          </cell>
          <cell r="BW321">
            <v>-2.8071523098447182E-2</v>
          </cell>
          <cell r="BX321">
            <v>-2.8071523098447182E-2</v>
          </cell>
          <cell r="BY321">
            <v>-2.8071523098447182E-2</v>
          </cell>
          <cell r="BZ321">
            <v>-2.8071523098447182E-2</v>
          </cell>
          <cell r="CA321">
            <v>-2.8071523098447182E-2</v>
          </cell>
          <cell r="CB321">
            <v>-2.8071523098447182E-2</v>
          </cell>
          <cell r="CC321">
            <v>-2.8071523098447182E-2</v>
          </cell>
          <cell r="CD321">
            <v>-2.8071523098447182E-2</v>
          </cell>
          <cell r="CE321">
            <v>-2.8071523098447182E-2</v>
          </cell>
          <cell r="CF321">
            <v>-2.8071523098447182E-2</v>
          </cell>
          <cell r="CG321">
            <v>-2.8071523098447182E-2</v>
          </cell>
          <cell r="CH321">
            <v>-2.8071523098447182E-2</v>
          </cell>
          <cell r="CI321">
            <v>2.0311633830377793E-2</v>
          </cell>
          <cell r="CJ321">
            <v>2.0311633830377793E-2</v>
          </cell>
          <cell r="CK321">
            <v>2.0311633830377793E-2</v>
          </cell>
          <cell r="CL321">
            <v>2.0311633830377793E-2</v>
          </cell>
          <cell r="CM321">
            <v>2.0311633830377793E-2</v>
          </cell>
          <cell r="CN321">
            <v>2.0311633830377793E-2</v>
          </cell>
          <cell r="CO321">
            <v>2.0311633830377793E-2</v>
          </cell>
          <cell r="CP321">
            <v>2.0311633830377793E-2</v>
          </cell>
          <cell r="CQ321">
            <v>2.0311633830377793E-2</v>
          </cell>
          <cell r="CR321">
            <v>2.0311633830377793E-2</v>
          </cell>
          <cell r="CS321">
            <v>2.0311633830377793E-2</v>
          </cell>
          <cell r="CT321">
            <v>2.0311633830377793E-2</v>
          </cell>
          <cell r="CU321">
            <v>6.0015873401145732E-2</v>
          </cell>
          <cell r="CV321">
            <v>6.0015873401145732E-2</v>
          </cell>
          <cell r="CW321">
            <v>6.0015873401145732E-2</v>
          </cell>
          <cell r="CX321">
            <v>6.0015873401145732E-2</v>
          </cell>
          <cell r="CY321">
            <v>6.0015873401145732E-2</v>
          </cell>
          <cell r="CZ321">
            <v>6.0015873401145732E-2</v>
          </cell>
          <cell r="DA321">
            <v>6.0015873401145732E-2</v>
          </cell>
          <cell r="DB321">
            <v>6.0015873401145732E-2</v>
          </cell>
          <cell r="DC321">
            <v>6.0015873401145732E-2</v>
          </cell>
          <cell r="DD321">
            <v>6.0015873401145732E-2</v>
          </cell>
          <cell r="DE321">
            <v>6.0015873401145732E-2</v>
          </cell>
          <cell r="DF321">
            <v>6.0015873401145732E-2</v>
          </cell>
          <cell r="DG321">
            <v>4.7350587722947819E-2</v>
          </cell>
          <cell r="DH321">
            <v>4.7350587722947819E-2</v>
          </cell>
          <cell r="DI321">
            <v>4.7350587722947819E-2</v>
          </cell>
          <cell r="DJ321">
            <v>4.7350587722947819E-2</v>
          </cell>
          <cell r="DK321">
            <v>4.7350587722947819E-2</v>
          </cell>
          <cell r="DL321">
            <v>4.7350587722947819E-2</v>
          </cell>
          <cell r="DM321">
            <v>4.7350587722947819E-2</v>
          </cell>
          <cell r="DN321">
            <v>4.7350587722947819E-2</v>
          </cell>
          <cell r="DO321">
            <v>4.7350587722947819E-2</v>
          </cell>
          <cell r="DP321">
            <v>4.7350587722947819E-2</v>
          </cell>
          <cell r="DQ321">
            <v>4.7350587722947819E-2</v>
          </cell>
          <cell r="DR321">
            <v>4.7350587722947819E-2</v>
          </cell>
          <cell r="DS321">
            <v>8.2630091504522038E-2</v>
          </cell>
          <cell r="DT321">
            <v>8.2630091504522038E-2</v>
          </cell>
          <cell r="DU321">
            <v>8.2630091504522038E-2</v>
          </cell>
          <cell r="DV321">
            <v>8.2630091504522038E-2</v>
          </cell>
          <cell r="DW321">
            <v>8.2630091504522038E-2</v>
          </cell>
          <cell r="DX321">
            <v>8.2630091504522038E-2</v>
          </cell>
          <cell r="DY321">
            <v>8.2630091504522038E-2</v>
          </cell>
          <cell r="DZ321">
            <v>8.2630091504522038E-2</v>
          </cell>
          <cell r="EA321">
            <v>8.2630091504522038E-2</v>
          </cell>
          <cell r="EB321">
            <v>8.2630091504522038E-2</v>
          </cell>
          <cell r="EC321">
            <v>8.2630091504522038E-2</v>
          </cell>
          <cell r="ED321">
            <v>8.2630091504522038E-2</v>
          </cell>
          <cell r="EE321">
            <v>8.5746064839153188E-2</v>
          </cell>
          <cell r="EF321">
            <v>8.5746064839153188E-2</v>
          </cell>
          <cell r="EG321">
            <v>8.5746064839153188E-2</v>
          </cell>
          <cell r="EH321">
            <v>8.5746064839153188E-2</v>
          </cell>
          <cell r="EI321">
            <v>8.5746064839153188E-2</v>
          </cell>
          <cell r="EJ321">
            <v>8.5746064839153188E-2</v>
          </cell>
          <cell r="EK321">
            <v>8.5746064839153188E-2</v>
          </cell>
          <cell r="EL321">
            <v>8.5746064839153188E-2</v>
          </cell>
          <cell r="EM321">
            <v>8.5746064839153188E-2</v>
          </cell>
          <cell r="EN321">
            <v>8.5746064839153188E-2</v>
          </cell>
          <cell r="EO321">
            <v>8.5746064839153188E-2</v>
          </cell>
          <cell r="EP321">
            <v>8.5746064839153188E-2</v>
          </cell>
          <cell r="EQ321">
            <v>0.11503073119803467</v>
          </cell>
          <cell r="ER321">
            <v>0.11503073119803467</v>
          </cell>
          <cell r="ES321">
            <v>0.11503073119803467</v>
          </cell>
          <cell r="ET321">
            <v>0.11503073119803467</v>
          </cell>
          <cell r="EU321">
            <v>0.11503073119803467</v>
          </cell>
          <cell r="EV321">
            <v>0.11503073119803467</v>
          </cell>
          <cell r="EW321">
            <v>0.11503073119803467</v>
          </cell>
          <cell r="EX321">
            <v>0.11503073119803467</v>
          </cell>
          <cell r="EY321">
            <v>0.11503073119803467</v>
          </cell>
          <cell r="EZ321">
            <v>0.11503073119803467</v>
          </cell>
          <cell r="FA321">
            <v>0.11503073119803467</v>
          </cell>
          <cell r="FB321">
            <v>0.11503073119803467</v>
          </cell>
          <cell r="FC321">
            <v>0.11859667507735284</v>
          </cell>
          <cell r="FD321">
            <v>0.11859667507735284</v>
          </cell>
          <cell r="FE321">
            <v>0.11859667507735284</v>
          </cell>
          <cell r="FF321">
            <v>0.11859667507735284</v>
          </cell>
          <cell r="FG321">
            <v>0.11859667507735284</v>
          </cell>
          <cell r="FH321">
            <v>0.11859667507735284</v>
          </cell>
          <cell r="FI321">
            <v>0.11859667507735284</v>
          </cell>
          <cell r="FJ321">
            <v>0.11859667507735284</v>
          </cell>
          <cell r="FK321">
            <v>0.11859667507735284</v>
          </cell>
          <cell r="FL321">
            <v>0.11859667507735284</v>
          </cell>
          <cell r="FM321">
            <v>0.11859667507735284</v>
          </cell>
          <cell r="FN321">
            <v>0.11859667507735284</v>
          </cell>
          <cell r="FO321">
            <v>0.13897120736846519</v>
          </cell>
          <cell r="FP321">
            <v>0.13897120736846519</v>
          </cell>
          <cell r="FQ321">
            <v>0.13897120736846519</v>
          </cell>
          <cell r="FR321">
            <v>0.13897120736846519</v>
          </cell>
          <cell r="FS321">
            <v>0.13897120736846519</v>
          </cell>
          <cell r="FT321">
            <v>0.13897120736846519</v>
          </cell>
          <cell r="FU321">
            <v>0.13897120736846519</v>
          </cell>
          <cell r="FV321">
            <v>0.13897120736846519</v>
          </cell>
          <cell r="FW321">
            <v>0.13897120736846519</v>
          </cell>
        </row>
        <row r="322">
          <cell r="B322" t="str">
            <v>Co 287</v>
          </cell>
          <cell r="C322" t="str">
            <v>MD</v>
          </cell>
          <cell r="BH322">
            <v>2.3741706742642942E-2</v>
          </cell>
          <cell r="BI322">
            <v>2.3741706742642942E-2</v>
          </cell>
          <cell r="BJ322">
            <v>2.3741706742642942E-2</v>
          </cell>
          <cell r="BK322">
            <v>6.3381083539596261E-2</v>
          </cell>
          <cell r="BL322">
            <v>6.3381083539596261E-2</v>
          </cell>
          <cell r="BM322">
            <v>6.3381083539596261E-2</v>
          </cell>
          <cell r="BN322">
            <v>6.3381083539596261E-2</v>
          </cell>
          <cell r="BO322">
            <v>6.3381083539596261E-2</v>
          </cell>
          <cell r="BP322">
            <v>6.3381083539596261E-2</v>
          </cell>
          <cell r="BQ322">
            <v>6.3381083539596261E-2</v>
          </cell>
          <cell r="BR322">
            <v>6.3381083539596261E-2</v>
          </cell>
          <cell r="BS322">
            <v>6.3381083539596261E-2</v>
          </cell>
          <cell r="BT322">
            <v>6.3381083539596261E-2</v>
          </cell>
          <cell r="BU322">
            <v>6.3381083539596261E-2</v>
          </cell>
          <cell r="BV322">
            <v>6.3381083539596261E-2</v>
          </cell>
          <cell r="BW322">
            <v>0.15570153669711637</v>
          </cell>
          <cell r="BX322">
            <v>0.15570153669711637</v>
          </cell>
          <cell r="BY322">
            <v>0.15570153669711637</v>
          </cell>
          <cell r="BZ322">
            <v>0.15570153669711637</v>
          </cell>
          <cell r="CA322">
            <v>0.15570153669711637</v>
          </cell>
          <cell r="CB322">
            <v>0.15570153669711637</v>
          </cell>
          <cell r="CC322">
            <v>0.15570153669711637</v>
          </cell>
          <cell r="CD322">
            <v>0.15570153669711637</v>
          </cell>
          <cell r="CE322">
            <v>0.15570153669711637</v>
          </cell>
          <cell r="CF322">
            <v>0.15570153669711637</v>
          </cell>
          <cell r="CG322">
            <v>0.15570153669711637</v>
          </cell>
          <cell r="CH322">
            <v>0.15570153669711637</v>
          </cell>
          <cell r="CI322">
            <v>0.10176581377793348</v>
          </cell>
          <cell r="CJ322">
            <v>0.10176581377793348</v>
          </cell>
          <cell r="CK322">
            <v>0.10176581377793348</v>
          </cell>
          <cell r="CL322">
            <v>0.10176581377793348</v>
          </cell>
          <cell r="CM322">
            <v>0.10176581377793348</v>
          </cell>
          <cell r="CN322">
            <v>0.10176581377793348</v>
          </cell>
          <cell r="CO322">
            <v>0.10176581377793348</v>
          </cell>
          <cell r="CP322">
            <v>0.10176581377793348</v>
          </cell>
          <cell r="CQ322">
            <v>0.10176581377793348</v>
          </cell>
          <cell r="CR322">
            <v>0.10176581377793348</v>
          </cell>
          <cell r="CS322">
            <v>0.10176581377793348</v>
          </cell>
          <cell r="CT322">
            <v>0.10176581377793348</v>
          </cell>
          <cell r="CU322">
            <v>0.10392146597781682</v>
          </cell>
          <cell r="CV322">
            <v>0.10392146597781682</v>
          </cell>
          <cell r="CW322">
            <v>0.10392146597781682</v>
          </cell>
          <cell r="CX322">
            <v>0.10392146597781682</v>
          </cell>
          <cell r="CY322">
            <v>0.10392146597781682</v>
          </cell>
          <cell r="CZ322">
            <v>0.10392146597781682</v>
          </cell>
          <cell r="DA322">
            <v>0.10392146597781682</v>
          </cell>
          <cell r="DB322">
            <v>0.10392146597781682</v>
          </cell>
          <cell r="DC322">
            <v>0.10392146597781682</v>
          </cell>
          <cell r="DD322">
            <v>0.10392146597781682</v>
          </cell>
          <cell r="DE322">
            <v>0.10392146597781682</v>
          </cell>
          <cell r="DF322">
            <v>0.10392146597781682</v>
          </cell>
          <cell r="DG322">
            <v>7.9973022346717978E-2</v>
          </cell>
          <cell r="DH322">
            <v>7.9973022346717978E-2</v>
          </cell>
          <cell r="DI322">
            <v>7.9973022346717978E-2</v>
          </cell>
          <cell r="DJ322">
            <v>7.9973022346717978E-2</v>
          </cell>
          <cell r="DK322">
            <v>7.9973022346717978E-2</v>
          </cell>
          <cell r="DL322">
            <v>7.9973022346717978E-2</v>
          </cell>
          <cell r="DM322">
            <v>7.9973022346717978E-2</v>
          </cell>
          <cell r="DN322">
            <v>7.9973022346717978E-2</v>
          </cell>
          <cell r="DO322">
            <v>7.9973022346717978E-2</v>
          </cell>
          <cell r="DP322">
            <v>7.9973022346717978E-2</v>
          </cell>
          <cell r="DQ322">
            <v>7.9973022346717978E-2</v>
          </cell>
          <cell r="DR322">
            <v>7.9973022346717978E-2</v>
          </cell>
          <cell r="DS322">
            <v>0.11636557201743773</v>
          </cell>
          <cell r="DT322">
            <v>0.11636557201743773</v>
          </cell>
          <cell r="DU322">
            <v>0.11636557201743773</v>
          </cell>
          <cell r="DV322">
            <v>0.11636557201743773</v>
          </cell>
          <cell r="DW322">
            <v>0.11636557201743773</v>
          </cell>
          <cell r="DX322">
            <v>0.11636557201743773</v>
          </cell>
          <cell r="DY322">
            <v>0.11636557201743773</v>
          </cell>
          <cell r="DZ322">
            <v>0.11636557201743773</v>
          </cell>
          <cell r="EA322">
            <v>0.11636557201743773</v>
          </cell>
          <cell r="EB322">
            <v>0.11636557201743773</v>
          </cell>
          <cell r="EC322">
            <v>0.11636557201743773</v>
          </cell>
          <cell r="ED322">
            <v>0.11636557201743773</v>
          </cell>
          <cell r="EE322">
            <v>0.11671181560111719</v>
          </cell>
          <cell r="EF322">
            <v>0.11671181560111719</v>
          </cell>
          <cell r="EG322">
            <v>0.11671181560111719</v>
          </cell>
          <cell r="EH322">
            <v>0.11671181560111719</v>
          </cell>
          <cell r="EI322">
            <v>0.11671181560111719</v>
          </cell>
          <cell r="EJ322">
            <v>0.11671181560111719</v>
          </cell>
          <cell r="EK322">
            <v>0.11671181560111719</v>
          </cell>
          <cell r="EL322">
            <v>0.11671181560111719</v>
          </cell>
          <cell r="EM322">
            <v>0.11671181560111719</v>
          </cell>
          <cell r="EN322">
            <v>0.11671181560111719</v>
          </cell>
          <cell r="EO322">
            <v>0.11671181560111719</v>
          </cell>
          <cell r="EP322">
            <v>0.11671181560111719</v>
          </cell>
          <cell r="EQ322">
            <v>0.15086906347153711</v>
          </cell>
          <cell r="ER322">
            <v>0.15086906347153711</v>
          </cell>
          <cell r="ES322">
            <v>0.15086906347153711</v>
          </cell>
          <cell r="ET322">
            <v>0.15086906347153711</v>
          </cell>
          <cell r="EU322">
            <v>0.15086906347153711</v>
          </cell>
          <cell r="EV322">
            <v>0.15086906347153711</v>
          </cell>
          <cell r="EW322">
            <v>0.15086906347153711</v>
          </cell>
          <cell r="EX322">
            <v>0.15086906347153711</v>
          </cell>
          <cell r="EY322">
            <v>0.15086906347153711</v>
          </cell>
          <cell r="EZ322">
            <v>0.15086906347153711</v>
          </cell>
          <cell r="FA322">
            <v>0.15086906347153711</v>
          </cell>
          <cell r="FB322">
            <v>0.15086906347153711</v>
          </cell>
          <cell r="FC322">
            <v>0.15140975542339152</v>
          </cell>
          <cell r="FD322">
            <v>0.15140975542339152</v>
          </cell>
          <cell r="FE322">
            <v>0.15140975542339152</v>
          </cell>
          <cell r="FF322">
            <v>0.15140975542339152</v>
          </cell>
          <cell r="FG322">
            <v>0.15140975542339152</v>
          </cell>
          <cell r="FH322">
            <v>0.15140975542339152</v>
          </cell>
          <cell r="FI322">
            <v>0.15140975542339152</v>
          </cell>
          <cell r="FJ322">
            <v>0.15140975542339152</v>
          </cell>
          <cell r="FK322">
            <v>0.15140975542339152</v>
          </cell>
          <cell r="FL322">
            <v>0.15140975542339152</v>
          </cell>
          <cell r="FM322">
            <v>0.15140975542339152</v>
          </cell>
          <cell r="FN322">
            <v>0.15140975542339152</v>
          </cell>
          <cell r="FO322">
            <v>0.16360178185659682</v>
          </cell>
          <cell r="FP322">
            <v>0.16360178185659682</v>
          </cell>
          <cell r="FQ322">
            <v>0.16360178185659682</v>
          </cell>
          <cell r="FR322">
            <v>0.16360178185659682</v>
          </cell>
          <cell r="FS322">
            <v>0.16360178185659682</v>
          </cell>
          <cell r="FT322">
            <v>0.16360178185659682</v>
          </cell>
          <cell r="FU322">
            <v>0.16360178185659682</v>
          </cell>
          <cell r="FV322">
            <v>0.16360178185659682</v>
          </cell>
          <cell r="FW322">
            <v>0.16360178185659682</v>
          </cell>
        </row>
        <row r="323">
          <cell r="B323" t="str">
            <v>Co 288</v>
          </cell>
          <cell r="C323" t="str">
            <v>MD</v>
          </cell>
          <cell r="BH323">
            <v>-0.22877641706920426</v>
          </cell>
          <cell r="BI323">
            <v>-0.22877641706920426</v>
          </cell>
          <cell r="BJ323">
            <v>-0.22877641706920426</v>
          </cell>
          <cell r="BK323">
            <v>-0.17626941972374249</v>
          </cell>
          <cell r="BL323">
            <v>-0.17626941972374249</v>
          </cell>
          <cell r="BM323">
            <v>-0.17626941972374249</v>
          </cell>
          <cell r="BN323">
            <v>-0.17626941972374249</v>
          </cell>
          <cell r="BO323">
            <v>-0.17626941972374249</v>
          </cell>
          <cell r="BP323">
            <v>-0.17626941972374249</v>
          </cell>
          <cell r="BQ323">
            <v>-0.17626941972374249</v>
          </cell>
          <cell r="BR323">
            <v>-0.17626941972374249</v>
          </cell>
          <cell r="BS323">
            <v>-0.17626941972374249</v>
          </cell>
          <cell r="BT323">
            <v>-0.17626941972374249</v>
          </cell>
          <cell r="BU323">
            <v>-0.17626941972374249</v>
          </cell>
          <cell r="BV323">
            <v>-0.17626941972374249</v>
          </cell>
          <cell r="BW323">
            <v>-0.11822864087869092</v>
          </cell>
          <cell r="BX323">
            <v>-0.11822864087869092</v>
          </cell>
          <cell r="BY323">
            <v>-0.11822864087869092</v>
          </cell>
          <cell r="BZ323">
            <v>-0.11822864087869092</v>
          </cell>
          <cell r="CA323">
            <v>-0.11822864087869092</v>
          </cell>
          <cell r="CB323">
            <v>-0.11822864087869092</v>
          </cell>
          <cell r="CC323">
            <v>-0.11822864087869092</v>
          </cell>
          <cell r="CD323">
            <v>-0.11822864087869092</v>
          </cell>
          <cell r="CE323">
            <v>-0.11822864087869092</v>
          </cell>
          <cell r="CF323">
            <v>-0.11822864087869092</v>
          </cell>
          <cell r="CG323">
            <v>-0.11822864087869092</v>
          </cell>
          <cell r="CH323">
            <v>-0.11822864087869092</v>
          </cell>
          <cell r="CI323">
            <v>-4.8419914023490371E-2</v>
          </cell>
          <cell r="CJ323">
            <v>-4.8419914023490371E-2</v>
          </cell>
          <cell r="CK323">
            <v>-4.8419914023490371E-2</v>
          </cell>
          <cell r="CL323">
            <v>-4.8419914023490371E-2</v>
          </cell>
          <cell r="CM323">
            <v>-4.8419914023490371E-2</v>
          </cell>
          <cell r="CN323">
            <v>-4.8419914023490371E-2</v>
          </cell>
          <cell r="CO323">
            <v>-4.8419914023490371E-2</v>
          </cell>
          <cell r="CP323">
            <v>-4.8419914023490371E-2</v>
          </cell>
          <cell r="CQ323">
            <v>-4.8419914023490371E-2</v>
          </cell>
          <cell r="CR323">
            <v>-4.8419914023490371E-2</v>
          </cell>
          <cell r="CS323">
            <v>-4.8419914023490371E-2</v>
          </cell>
          <cell r="CT323">
            <v>-4.8419914023490371E-2</v>
          </cell>
          <cell r="CU323">
            <v>-5.908308130080195E-3</v>
          </cell>
          <cell r="CV323">
            <v>-5.908308130080195E-3</v>
          </cell>
          <cell r="CW323">
            <v>-5.908308130080195E-3</v>
          </cell>
          <cell r="CX323">
            <v>-5.908308130080195E-3</v>
          </cell>
          <cell r="CY323">
            <v>-5.908308130080195E-3</v>
          </cell>
          <cell r="CZ323">
            <v>-5.908308130080195E-3</v>
          </cell>
          <cell r="DA323">
            <v>-5.908308130080195E-3</v>
          </cell>
          <cell r="DB323">
            <v>-5.908308130080195E-3</v>
          </cell>
          <cell r="DC323">
            <v>-5.908308130080195E-3</v>
          </cell>
          <cell r="DD323">
            <v>-5.908308130080195E-3</v>
          </cell>
          <cell r="DE323">
            <v>-5.908308130080195E-3</v>
          </cell>
          <cell r="DF323">
            <v>-5.908308130080195E-3</v>
          </cell>
          <cell r="DG323">
            <v>5.4034542312949095E-2</v>
          </cell>
          <cell r="DH323">
            <v>5.4034542312949095E-2</v>
          </cell>
          <cell r="DI323">
            <v>5.4034542312949095E-2</v>
          </cell>
          <cell r="DJ323">
            <v>5.4034542312949095E-2</v>
          </cell>
          <cell r="DK323">
            <v>5.4034542312949095E-2</v>
          </cell>
          <cell r="DL323">
            <v>5.4034542312949095E-2</v>
          </cell>
          <cell r="DM323">
            <v>5.4034542312949095E-2</v>
          </cell>
          <cell r="DN323">
            <v>5.4034542312949095E-2</v>
          </cell>
          <cell r="DO323">
            <v>5.4034542312949095E-2</v>
          </cell>
          <cell r="DP323">
            <v>5.4034542312949095E-2</v>
          </cell>
          <cell r="DQ323">
            <v>5.4034542312949095E-2</v>
          </cell>
          <cell r="DR323">
            <v>5.4034542312949095E-2</v>
          </cell>
          <cell r="DS323">
            <v>8.8194191606517536E-2</v>
          </cell>
          <cell r="DT323">
            <v>8.8194191606517536E-2</v>
          </cell>
          <cell r="DU323">
            <v>8.8194191606517536E-2</v>
          </cell>
          <cell r="DV323">
            <v>8.8194191606517536E-2</v>
          </cell>
          <cell r="DW323">
            <v>8.8194191606517536E-2</v>
          </cell>
          <cell r="DX323">
            <v>8.8194191606517536E-2</v>
          </cell>
          <cell r="DY323">
            <v>8.8194191606517536E-2</v>
          </cell>
          <cell r="DZ323">
            <v>8.8194191606517536E-2</v>
          </cell>
          <cell r="EA323">
            <v>8.8194191606517536E-2</v>
          </cell>
          <cell r="EB323">
            <v>8.8194191606517536E-2</v>
          </cell>
          <cell r="EC323">
            <v>8.8194191606517536E-2</v>
          </cell>
          <cell r="ED323">
            <v>8.8194191606517536E-2</v>
          </cell>
          <cell r="EE323">
            <v>9.2921944739963319E-2</v>
          </cell>
          <cell r="EF323">
            <v>9.2921944739963319E-2</v>
          </cell>
          <cell r="EG323">
            <v>9.2921944739963319E-2</v>
          </cell>
          <cell r="EH323">
            <v>9.2921944739963319E-2</v>
          </cell>
          <cell r="EI323">
            <v>9.2921944739963319E-2</v>
          </cell>
          <cell r="EJ323">
            <v>9.2921944739963319E-2</v>
          </cell>
          <cell r="EK323">
            <v>9.2921944739963319E-2</v>
          </cell>
          <cell r="EL323">
            <v>9.2921944739963319E-2</v>
          </cell>
          <cell r="EM323">
            <v>9.2921944739963319E-2</v>
          </cell>
          <cell r="EN323">
            <v>9.2921944739963319E-2</v>
          </cell>
          <cell r="EO323">
            <v>9.2921944739963319E-2</v>
          </cell>
          <cell r="EP323">
            <v>9.2921944739963319E-2</v>
          </cell>
          <cell r="EQ323">
            <v>0.11214443171102161</v>
          </cell>
          <cell r="ER323">
            <v>0.11214443171102161</v>
          </cell>
          <cell r="ES323">
            <v>0.11214443171102161</v>
          </cell>
          <cell r="ET323">
            <v>0.11214443171102161</v>
          </cell>
          <cell r="EU323">
            <v>0.11214443171102161</v>
          </cell>
          <cell r="EV323">
            <v>0.11214443171102161</v>
          </cell>
          <cell r="EW323">
            <v>0.11214443171102161</v>
          </cell>
          <cell r="EX323">
            <v>0.11214443171102161</v>
          </cell>
          <cell r="EY323">
            <v>0.11214443171102161</v>
          </cell>
          <cell r="EZ323">
            <v>0.11214443171102161</v>
          </cell>
          <cell r="FA323">
            <v>0.11214443171102161</v>
          </cell>
          <cell r="FB323">
            <v>0.11214443171102161</v>
          </cell>
          <cell r="FC323">
            <v>0.11283671143582558</v>
          </cell>
          <cell r="FD323">
            <v>0.11283671143582558</v>
          </cell>
          <cell r="FE323">
            <v>0.11283671143582558</v>
          </cell>
          <cell r="FF323">
            <v>0.11283671143582558</v>
          </cell>
          <cell r="FG323">
            <v>0.11283671143582558</v>
          </cell>
          <cell r="FH323">
            <v>0.11283671143582558</v>
          </cell>
          <cell r="FI323">
            <v>0.11283671143582558</v>
          </cell>
          <cell r="FJ323">
            <v>0.11283671143582558</v>
          </cell>
          <cell r="FK323">
            <v>0.11283671143582558</v>
          </cell>
          <cell r="FL323">
            <v>0.11283671143582558</v>
          </cell>
          <cell r="FM323">
            <v>0.11283671143582558</v>
          </cell>
          <cell r="FN323">
            <v>0.11283671143582558</v>
          </cell>
          <cell r="FO323">
            <v>0.11322224031827814</v>
          </cell>
          <cell r="FP323">
            <v>0.11322224031827814</v>
          </cell>
          <cell r="FQ323">
            <v>0.11322224031827814</v>
          </cell>
          <cell r="FR323">
            <v>0.11322224031827814</v>
          </cell>
          <cell r="FS323">
            <v>0.11322224031827814</v>
          </cell>
          <cell r="FT323">
            <v>0.11322224031827814</v>
          </cell>
          <cell r="FU323">
            <v>0.11322224031827814</v>
          </cell>
          <cell r="FV323">
            <v>0.11322224031827814</v>
          </cell>
          <cell r="FW323">
            <v>0.11322224031827814</v>
          </cell>
        </row>
        <row r="324">
          <cell r="B324" t="str">
            <v>Co 333</v>
          </cell>
          <cell r="C324" t="str">
            <v>VA</v>
          </cell>
          <cell r="BH324">
            <v>-4.226220010271986E-2</v>
          </cell>
          <cell r="BI324">
            <v>-4.226220010271986E-2</v>
          </cell>
          <cell r="BJ324">
            <v>-4.226220010271986E-2</v>
          </cell>
          <cell r="BK324">
            <v>6.0738169340143762E-2</v>
          </cell>
          <cell r="BL324">
            <v>6.0738169340143762E-2</v>
          </cell>
          <cell r="BM324">
            <v>6.0738169340143762E-2</v>
          </cell>
          <cell r="BN324">
            <v>6.0738169340143762E-2</v>
          </cell>
          <cell r="BO324">
            <v>6.0738169340143762E-2</v>
          </cell>
          <cell r="BP324">
            <v>6.0738169340143762E-2</v>
          </cell>
          <cell r="BQ324">
            <v>6.0738169340143762E-2</v>
          </cell>
          <cell r="BR324">
            <v>6.0738169340143762E-2</v>
          </cell>
          <cell r="BS324">
            <v>6.0738169340143762E-2</v>
          </cell>
          <cell r="BT324">
            <v>6.0738169340143762E-2</v>
          </cell>
          <cell r="BU324">
            <v>6.0738169340143762E-2</v>
          </cell>
          <cell r="BV324">
            <v>6.0738169340143762E-2</v>
          </cell>
          <cell r="BW324">
            <v>0.11704182841122214</v>
          </cell>
          <cell r="BX324">
            <v>0.11704182841122214</v>
          </cell>
          <cell r="BY324">
            <v>0.11704182841122214</v>
          </cell>
          <cell r="BZ324">
            <v>0.11704182841122214</v>
          </cell>
          <cell r="CA324">
            <v>0.11704182841122214</v>
          </cell>
          <cell r="CB324">
            <v>0.11704182841122214</v>
          </cell>
          <cell r="CC324">
            <v>0.11704182841122214</v>
          </cell>
          <cell r="CD324">
            <v>0.11704182841122214</v>
          </cell>
          <cell r="CE324">
            <v>0.11704182841122214</v>
          </cell>
          <cell r="CF324">
            <v>0.11704182841122214</v>
          </cell>
          <cell r="CG324">
            <v>0.11704182841122214</v>
          </cell>
          <cell r="CH324">
            <v>0.11704182841122214</v>
          </cell>
          <cell r="CI324">
            <v>7.8179458349575751E-2</v>
          </cell>
          <cell r="CJ324">
            <v>7.8179458349575751E-2</v>
          </cell>
          <cell r="CK324">
            <v>7.8179458349575751E-2</v>
          </cell>
          <cell r="CL324">
            <v>7.8179458349575751E-2</v>
          </cell>
          <cell r="CM324">
            <v>7.8179458349575751E-2</v>
          </cell>
          <cell r="CN324">
            <v>7.8179458349575751E-2</v>
          </cell>
          <cell r="CO324">
            <v>7.8179458349575751E-2</v>
          </cell>
          <cell r="CP324">
            <v>7.8179458349575751E-2</v>
          </cell>
          <cell r="CQ324">
            <v>7.8179458349575751E-2</v>
          </cell>
          <cell r="CR324">
            <v>7.8179458349575751E-2</v>
          </cell>
          <cell r="CS324">
            <v>7.8179458349575751E-2</v>
          </cell>
          <cell r="CT324">
            <v>7.8179458349575751E-2</v>
          </cell>
          <cell r="CU324">
            <v>7.6092779294152466E-2</v>
          </cell>
          <cell r="CV324">
            <v>7.6092779294152466E-2</v>
          </cell>
          <cell r="CW324">
            <v>7.6092779294152466E-2</v>
          </cell>
          <cell r="CX324">
            <v>7.6092779294152466E-2</v>
          </cell>
          <cell r="CY324">
            <v>7.6092779294152466E-2</v>
          </cell>
          <cell r="CZ324">
            <v>7.6092779294152466E-2</v>
          </cell>
          <cell r="DA324">
            <v>7.6092779294152466E-2</v>
          </cell>
          <cell r="DB324">
            <v>7.6092779294152466E-2</v>
          </cell>
          <cell r="DC324">
            <v>7.6092779294152466E-2</v>
          </cell>
          <cell r="DD324">
            <v>7.6092779294152466E-2</v>
          </cell>
          <cell r="DE324">
            <v>7.6092779294152466E-2</v>
          </cell>
          <cell r="DF324">
            <v>7.6092779294152466E-2</v>
          </cell>
          <cell r="DG324">
            <v>6.9511952869770757E-2</v>
          </cell>
          <cell r="DH324">
            <v>6.9511952869770757E-2</v>
          </cell>
          <cell r="DI324">
            <v>6.9511952869770757E-2</v>
          </cell>
          <cell r="DJ324">
            <v>6.9511952869770757E-2</v>
          </cell>
          <cell r="DK324">
            <v>6.9511952869770757E-2</v>
          </cell>
          <cell r="DL324">
            <v>6.9511952869770757E-2</v>
          </cell>
          <cell r="DM324">
            <v>6.9511952869770757E-2</v>
          </cell>
          <cell r="DN324">
            <v>6.9511952869770757E-2</v>
          </cell>
          <cell r="DO324">
            <v>6.9511952869770757E-2</v>
          </cell>
          <cell r="DP324">
            <v>6.9511952869770757E-2</v>
          </cell>
          <cell r="DQ324">
            <v>6.9511952869770757E-2</v>
          </cell>
          <cell r="DR324">
            <v>6.9511952869770757E-2</v>
          </cell>
          <cell r="DS324">
            <v>7.7924364778836602E-2</v>
          </cell>
          <cell r="DT324">
            <v>7.7924364778836602E-2</v>
          </cell>
          <cell r="DU324">
            <v>7.7924364778836602E-2</v>
          </cell>
          <cell r="DV324">
            <v>7.7924364778836602E-2</v>
          </cell>
          <cell r="DW324">
            <v>7.7924364778836602E-2</v>
          </cell>
          <cell r="DX324">
            <v>7.7924364778836602E-2</v>
          </cell>
          <cell r="DY324">
            <v>7.7924364778836602E-2</v>
          </cell>
          <cell r="DZ324">
            <v>7.7924364778836602E-2</v>
          </cell>
          <cell r="EA324">
            <v>7.7924364778836602E-2</v>
          </cell>
          <cell r="EB324">
            <v>7.7924364778836602E-2</v>
          </cell>
          <cell r="EC324">
            <v>7.7924364778836602E-2</v>
          </cell>
          <cell r="ED324">
            <v>7.7924364778836602E-2</v>
          </cell>
          <cell r="EE324">
            <v>7.895349764074551E-2</v>
          </cell>
          <cell r="EF324">
            <v>7.895349764074551E-2</v>
          </cell>
          <cell r="EG324">
            <v>7.895349764074551E-2</v>
          </cell>
          <cell r="EH324">
            <v>7.895349764074551E-2</v>
          </cell>
          <cell r="EI324">
            <v>7.895349764074551E-2</v>
          </cell>
          <cell r="EJ324">
            <v>7.895349764074551E-2</v>
          </cell>
          <cell r="EK324">
            <v>7.895349764074551E-2</v>
          </cell>
          <cell r="EL324">
            <v>7.895349764074551E-2</v>
          </cell>
          <cell r="EM324">
            <v>7.895349764074551E-2</v>
          </cell>
          <cell r="EN324">
            <v>7.895349764074551E-2</v>
          </cell>
          <cell r="EO324">
            <v>7.895349764074551E-2</v>
          </cell>
          <cell r="EP324">
            <v>7.895349764074551E-2</v>
          </cell>
          <cell r="EQ324">
            <v>8.6308036392204537E-2</v>
          </cell>
          <cell r="ER324">
            <v>8.6308036392204537E-2</v>
          </cell>
          <cell r="ES324">
            <v>8.6308036392204537E-2</v>
          </cell>
          <cell r="ET324">
            <v>8.6308036392204537E-2</v>
          </cell>
          <cell r="EU324">
            <v>8.6308036392204537E-2</v>
          </cell>
          <cell r="EV324">
            <v>8.6308036392204537E-2</v>
          </cell>
          <cell r="EW324">
            <v>8.6308036392204537E-2</v>
          </cell>
          <cell r="EX324">
            <v>8.6308036392204537E-2</v>
          </cell>
          <cell r="EY324">
            <v>8.6308036392204537E-2</v>
          </cell>
          <cell r="EZ324">
            <v>8.6308036392204537E-2</v>
          </cell>
          <cell r="FA324">
            <v>8.6308036392204537E-2</v>
          </cell>
          <cell r="FB324">
            <v>8.6308036392204537E-2</v>
          </cell>
          <cell r="FC324">
            <v>9.5016946543136721E-2</v>
          </cell>
          <cell r="FD324">
            <v>9.5016946543136721E-2</v>
          </cell>
          <cell r="FE324">
            <v>9.5016946543136721E-2</v>
          </cell>
          <cell r="FF324">
            <v>9.5016946543136721E-2</v>
          </cell>
          <cell r="FG324">
            <v>9.5016946543136721E-2</v>
          </cell>
          <cell r="FH324">
            <v>9.5016946543136721E-2</v>
          </cell>
          <cell r="FI324">
            <v>9.5016946543136721E-2</v>
          </cell>
          <cell r="FJ324">
            <v>9.5016946543136721E-2</v>
          </cell>
          <cell r="FK324">
            <v>9.5016946543136721E-2</v>
          </cell>
          <cell r="FL324">
            <v>9.5016946543136721E-2</v>
          </cell>
          <cell r="FM324">
            <v>9.5016946543136721E-2</v>
          </cell>
          <cell r="FN324">
            <v>9.5016946543136721E-2</v>
          </cell>
          <cell r="FO324">
            <v>0.1033860089455813</v>
          </cell>
          <cell r="FP324">
            <v>0.1033860089455813</v>
          </cell>
          <cell r="FQ324">
            <v>0.1033860089455813</v>
          </cell>
          <cell r="FR324">
            <v>0.1033860089455813</v>
          </cell>
          <cell r="FS324">
            <v>0.1033860089455813</v>
          </cell>
          <cell r="FT324">
            <v>0.1033860089455813</v>
          </cell>
          <cell r="FU324">
            <v>0.1033860089455813</v>
          </cell>
          <cell r="FV324">
            <v>0.1033860089455813</v>
          </cell>
          <cell r="FW324">
            <v>0.1033860089455813</v>
          </cell>
        </row>
        <row r="325">
          <cell r="B325" t="str">
            <v>Co 315</v>
          </cell>
          <cell r="C325" t="str">
            <v>PA</v>
          </cell>
          <cell r="BH325">
            <v>-1.481890690178613E-2</v>
          </cell>
          <cell r="BI325">
            <v>-1.481890690178613E-2</v>
          </cell>
          <cell r="BJ325">
            <v>-1.481890690178613E-2</v>
          </cell>
          <cell r="BK325">
            <v>-0.2928914051399753</v>
          </cell>
          <cell r="BL325">
            <v>-0.2928914051399753</v>
          </cell>
          <cell r="BM325">
            <v>-0.2928914051399753</v>
          </cell>
          <cell r="BN325">
            <v>-0.2928914051399753</v>
          </cell>
          <cell r="BO325">
            <v>-0.2928914051399753</v>
          </cell>
          <cell r="BP325">
            <v>-0.2928914051399753</v>
          </cell>
          <cell r="BQ325">
            <v>-0.2928914051399753</v>
          </cell>
          <cell r="BR325">
            <v>-0.2928914051399753</v>
          </cell>
          <cell r="BS325">
            <v>-0.2928914051399753</v>
          </cell>
          <cell r="BT325">
            <v>-0.2928914051399753</v>
          </cell>
          <cell r="BU325">
            <v>-0.2928914051399753</v>
          </cell>
          <cell r="BV325">
            <v>-0.2928914051399753</v>
          </cell>
          <cell r="BW325">
            <v>1.3536611994689555E-2</v>
          </cell>
          <cell r="BX325">
            <v>1.3536611994689555E-2</v>
          </cell>
          <cell r="BY325">
            <v>1.3536611994689555E-2</v>
          </cell>
          <cell r="BZ325">
            <v>1.3536611994689555E-2</v>
          </cell>
          <cell r="CA325">
            <v>1.3536611994689555E-2</v>
          </cell>
          <cell r="CB325">
            <v>1.3536611994689555E-2</v>
          </cell>
          <cell r="CC325">
            <v>1.3536611994689555E-2</v>
          </cell>
          <cell r="CD325">
            <v>1.3536611994689555E-2</v>
          </cell>
          <cell r="CE325">
            <v>1.3536611994689555E-2</v>
          </cell>
          <cell r="CF325">
            <v>1.3536611994689555E-2</v>
          </cell>
          <cell r="CG325">
            <v>1.3536611994689555E-2</v>
          </cell>
          <cell r="CH325">
            <v>1.3536611994689555E-2</v>
          </cell>
          <cell r="CI325">
            <v>-2.0886082879625678E-2</v>
          </cell>
          <cell r="CJ325">
            <v>-2.0886082879625678E-2</v>
          </cell>
          <cell r="CK325">
            <v>-2.0886082879625678E-2</v>
          </cell>
          <cell r="CL325">
            <v>-2.0886082879625678E-2</v>
          </cell>
          <cell r="CM325">
            <v>-2.0886082879625678E-2</v>
          </cell>
          <cell r="CN325">
            <v>-2.0886082879625678E-2</v>
          </cell>
          <cell r="CO325">
            <v>-2.0886082879625678E-2</v>
          </cell>
          <cell r="CP325">
            <v>-2.0886082879625678E-2</v>
          </cell>
          <cell r="CQ325">
            <v>-2.0886082879625678E-2</v>
          </cell>
          <cell r="CR325">
            <v>-2.0886082879625678E-2</v>
          </cell>
          <cell r="CS325">
            <v>-2.0886082879625678E-2</v>
          </cell>
          <cell r="CT325">
            <v>-2.0886082879625678E-2</v>
          </cell>
          <cell r="CU325">
            <v>2.1838430298996257E-2</v>
          </cell>
          <cell r="CV325">
            <v>2.1838430298996257E-2</v>
          </cell>
          <cell r="CW325">
            <v>2.1838430298996257E-2</v>
          </cell>
          <cell r="CX325">
            <v>2.1838430298996257E-2</v>
          </cell>
          <cell r="CY325">
            <v>2.1838430298996257E-2</v>
          </cell>
          <cell r="CZ325">
            <v>2.1838430298996257E-2</v>
          </cell>
          <cell r="DA325">
            <v>2.1838430298996257E-2</v>
          </cell>
          <cell r="DB325">
            <v>2.1838430298996257E-2</v>
          </cell>
          <cell r="DC325">
            <v>2.1838430298996257E-2</v>
          </cell>
          <cell r="DD325">
            <v>2.1838430298996257E-2</v>
          </cell>
          <cell r="DE325">
            <v>2.1838430298996257E-2</v>
          </cell>
          <cell r="DF325">
            <v>2.1838430298996257E-2</v>
          </cell>
          <cell r="DG325">
            <v>-1.465685718158153E-2</v>
          </cell>
          <cell r="DH325">
            <v>-1.465685718158153E-2</v>
          </cell>
          <cell r="DI325">
            <v>-1.465685718158153E-2</v>
          </cell>
          <cell r="DJ325">
            <v>-1.465685718158153E-2</v>
          </cell>
          <cell r="DK325">
            <v>-1.465685718158153E-2</v>
          </cell>
          <cell r="DL325">
            <v>-1.465685718158153E-2</v>
          </cell>
          <cell r="DM325">
            <v>-1.465685718158153E-2</v>
          </cell>
          <cell r="DN325">
            <v>-1.465685718158153E-2</v>
          </cell>
          <cell r="DO325">
            <v>-1.465685718158153E-2</v>
          </cell>
          <cell r="DP325">
            <v>-1.465685718158153E-2</v>
          </cell>
          <cell r="DQ325">
            <v>-1.465685718158153E-2</v>
          </cell>
          <cell r="DR325">
            <v>-1.465685718158153E-2</v>
          </cell>
          <cell r="DS325">
            <v>4.6897995402931811E-2</v>
          </cell>
          <cell r="DT325">
            <v>4.6897995402931811E-2</v>
          </cell>
          <cell r="DU325">
            <v>4.6897995402931811E-2</v>
          </cell>
          <cell r="DV325">
            <v>4.6897995402931811E-2</v>
          </cell>
          <cell r="DW325">
            <v>4.6897995402931811E-2</v>
          </cell>
          <cell r="DX325">
            <v>4.6897995402931811E-2</v>
          </cell>
          <cell r="DY325">
            <v>4.6897995402931811E-2</v>
          </cell>
          <cell r="DZ325">
            <v>4.6897995402931811E-2</v>
          </cell>
          <cell r="EA325">
            <v>4.6897995402931811E-2</v>
          </cell>
          <cell r="EB325">
            <v>4.6897995402931811E-2</v>
          </cell>
          <cell r="EC325">
            <v>4.6897995402931811E-2</v>
          </cell>
          <cell r="ED325">
            <v>4.6897995402931811E-2</v>
          </cell>
          <cell r="EE325">
            <v>7.6248126520705922E-2</v>
          </cell>
          <cell r="EF325">
            <v>7.6248126520705922E-2</v>
          </cell>
          <cell r="EG325">
            <v>7.6248126520705922E-2</v>
          </cell>
          <cell r="EH325">
            <v>7.6248126520705922E-2</v>
          </cell>
          <cell r="EI325">
            <v>7.6248126520705922E-2</v>
          </cell>
          <cell r="EJ325">
            <v>7.6248126520705922E-2</v>
          </cell>
          <cell r="EK325">
            <v>7.6248126520705922E-2</v>
          </cell>
          <cell r="EL325">
            <v>7.6248126520705922E-2</v>
          </cell>
          <cell r="EM325">
            <v>7.6248126520705922E-2</v>
          </cell>
          <cell r="EN325">
            <v>7.6248126520705922E-2</v>
          </cell>
          <cell r="EO325">
            <v>7.6248126520705922E-2</v>
          </cell>
          <cell r="EP325">
            <v>7.6248126520705922E-2</v>
          </cell>
          <cell r="EQ325">
            <v>5.9368486670766177E-2</v>
          </cell>
          <cell r="ER325">
            <v>5.9368486670766177E-2</v>
          </cell>
          <cell r="ES325">
            <v>5.9368486670766177E-2</v>
          </cell>
          <cell r="ET325">
            <v>5.9368486670766177E-2</v>
          </cell>
          <cell r="EU325">
            <v>5.9368486670766177E-2</v>
          </cell>
          <cell r="EV325">
            <v>5.9368486670766177E-2</v>
          </cell>
          <cell r="EW325">
            <v>5.9368486670766177E-2</v>
          </cell>
          <cell r="EX325">
            <v>5.9368486670766177E-2</v>
          </cell>
          <cell r="EY325">
            <v>5.9368486670766177E-2</v>
          </cell>
          <cell r="EZ325">
            <v>5.9368486670766177E-2</v>
          </cell>
          <cell r="FA325">
            <v>5.9368486670766177E-2</v>
          </cell>
          <cell r="FB325">
            <v>5.9368486670766177E-2</v>
          </cell>
          <cell r="FC325">
            <v>0.11986654847322806</v>
          </cell>
          <cell r="FD325">
            <v>0.11986654847322806</v>
          </cell>
          <cell r="FE325">
            <v>0.11986654847322806</v>
          </cell>
          <cell r="FF325">
            <v>0.11986654847322806</v>
          </cell>
          <cell r="FG325">
            <v>0.11986654847322806</v>
          </cell>
          <cell r="FH325">
            <v>0.11986654847322806</v>
          </cell>
          <cell r="FI325">
            <v>0.11986654847322806</v>
          </cell>
          <cell r="FJ325">
            <v>0.11986654847322806</v>
          </cell>
          <cell r="FK325">
            <v>0.11986654847322806</v>
          </cell>
          <cell r="FL325">
            <v>0.11986654847322806</v>
          </cell>
          <cell r="FM325">
            <v>0.11986654847322806</v>
          </cell>
          <cell r="FN325">
            <v>0.11986654847322806</v>
          </cell>
          <cell r="FO325">
            <v>0.16257574353994558</v>
          </cell>
          <cell r="FP325">
            <v>0.16257574353994558</v>
          </cell>
          <cell r="FQ325">
            <v>0.16257574353994558</v>
          </cell>
          <cell r="FR325">
            <v>0.16257574353994558</v>
          </cell>
          <cell r="FS325">
            <v>0.16257574353994558</v>
          </cell>
          <cell r="FT325">
            <v>0.16257574353994558</v>
          </cell>
          <cell r="FU325">
            <v>0.16257574353994558</v>
          </cell>
          <cell r="FV325">
            <v>0.16257574353994558</v>
          </cell>
          <cell r="FW325">
            <v>0.16257574353994558</v>
          </cell>
        </row>
        <row r="326">
          <cell r="B326" t="str">
            <v>Co 316</v>
          </cell>
          <cell r="C326" t="str">
            <v>PA</v>
          </cell>
          <cell r="BH326">
            <v>-7.2583432357426786E-2</v>
          </cell>
          <cell r="BI326">
            <v>-7.2583432357426786E-2</v>
          </cell>
          <cell r="BJ326">
            <v>-7.2583432357426786E-2</v>
          </cell>
          <cell r="BK326">
            <v>0.11224381483662323</v>
          </cell>
          <cell r="BL326">
            <v>0.11224381483662323</v>
          </cell>
          <cell r="BM326">
            <v>0.11224381483662323</v>
          </cell>
          <cell r="BN326">
            <v>0.11224381483662323</v>
          </cell>
          <cell r="BO326">
            <v>0.11224381483662323</v>
          </cell>
          <cell r="BP326">
            <v>0.11224381483662323</v>
          </cell>
          <cell r="BQ326">
            <v>0.11224381483662323</v>
          </cell>
          <cell r="BR326">
            <v>0.11224381483662323</v>
          </cell>
          <cell r="BS326">
            <v>0.11224381483662323</v>
          </cell>
          <cell r="BT326">
            <v>0.11224381483662323</v>
          </cell>
          <cell r="BU326">
            <v>0.11224381483662323</v>
          </cell>
          <cell r="BV326">
            <v>0.11224381483662323</v>
          </cell>
          <cell r="BW326">
            <v>0.16551142259194565</v>
          </cell>
          <cell r="BX326">
            <v>0.16551142259194565</v>
          </cell>
          <cell r="BY326">
            <v>0.16551142259194565</v>
          </cell>
          <cell r="BZ326">
            <v>0.16551142259194565</v>
          </cell>
          <cell r="CA326">
            <v>0.16551142259194565</v>
          </cell>
          <cell r="CB326">
            <v>0.16551142259194565</v>
          </cell>
          <cell r="CC326">
            <v>0.16551142259194565</v>
          </cell>
          <cell r="CD326">
            <v>0.16551142259194565</v>
          </cell>
          <cell r="CE326">
            <v>0.16551142259194565</v>
          </cell>
          <cell r="CF326">
            <v>0.16551142259194565</v>
          </cell>
          <cell r="CG326">
            <v>0.16551142259194565</v>
          </cell>
          <cell r="CH326">
            <v>0.16551142259194565</v>
          </cell>
          <cell r="CI326">
            <v>6.9852469746137916E-2</v>
          </cell>
          <cell r="CJ326">
            <v>6.9852469746137916E-2</v>
          </cell>
          <cell r="CK326">
            <v>6.9852469746137916E-2</v>
          </cell>
          <cell r="CL326">
            <v>6.9852469746137916E-2</v>
          </cell>
          <cell r="CM326">
            <v>6.9852469746137916E-2</v>
          </cell>
          <cell r="CN326">
            <v>6.9852469746137916E-2</v>
          </cell>
          <cell r="CO326">
            <v>6.9852469746137916E-2</v>
          </cell>
          <cell r="CP326">
            <v>6.9852469746137916E-2</v>
          </cell>
          <cell r="CQ326">
            <v>6.9852469746137916E-2</v>
          </cell>
          <cell r="CR326">
            <v>6.9852469746137916E-2</v>
          </cell>
          <cell r="CS326">
            <v>6.9852469746137916E-2</v>
          </cell>
          <cell r="CT326">
            <v>6.9852469746137916E-2</v>
          </cell>
          <cell r="CU326">
            <v>5.5310358168753092E-2</v>
          </cell>
          <cell r="CV326">
            <v>5.5310358168753092E-2</v>
          </cell>
          <cell r="CW326">
            <v>5.5310358168753092E-2</v>
          </cell>
          <cell r="CX326">
            <v>5.5310358168753092E-2</v>
          </cell>
          <cell r="CY326">
            <v>5.5310358168753092E-2</v>
          </cell>
          <cell r="CZ326">
            <v>5.5310358168753092E-2</v>
          </cell>
          <cell r="DA326">
            <v>5.5310358168753092E-2</v>
          </cell>
          <cell r="DB326">
            <v>5.5310358168753092E-2</v>
          </cell>
          <cell r="DC326">
            <v>5.5310358168753092E-2</v>
          </cell>
          <cell r="DD326">
            <v>5.5310358168753092E-2</v>
          </cell>
          <cell r="DE326">
            <v>5.5310358168753092E-2</v>
          </cell>
          <cell r="DF326">
            <v>5.5310358168753092E-2</v>
          </cell>
          <cell r="DG326">
            <v>2.821372136369572E-2</v>
          </cell>
          <cell r="DH326">
            <v>2.821372136369572E-2</v>
          </cell>
          <cell r="DI326">
            <v>2.821372136369572E-2</v>
          </cell>
          <cell r="DJ326">
            <v>2.821372136369572E-2</v>
          </cell>
          <cell r="DK326">
            <v>2.821372136369572E-2</v>
          </cell>
          <cell r="DL326">
            <v>2.821372136369572E-2</v>
          </cell>
          <cell r="DM326">
            <v>2.821372136369572E-2</v>
          </cell>
          <cell r="DN326">
            <v>2.821372136369572E-2</v>
          </cell>
          <cell r="DO326">
            <v>2.821372136369572E-2</v>
          </cell>
          <cell r="DP326">
            <v>2.821372136369572E-2</v>
          </cell>
          <cell r="DQ326">
            <v>2.821372136369572E-2</v>
          </cell>
          <cell r="DR326">
            <v>2.821372136369572E-2</v>
          </cell>
          <cell r="DS326">
            <v>6.2617503308071989E-2</v>
          </cell>
          <cell r="DT326">
            <v>6.2617503308071989E-2</v>
          </cell>
          <cell r="DU326">
            <v>6.2617503308071989E-2</v>
          </cell>
          <cell r="DV326">
            <v>6.2617503308071989E-2</v>
          </cell>
          <cell r="DW326">
            <v>6.2617503308071989E-2</v>
          </cell>
          <cell r="DX326">
            <v>6.2617503308071989E-2</v>
          </cell>
          <cell r="DY326">
            <v>6.2617503308071989E-2</v>
          </cell>
          <cell r="DZ326">
            <v>6.2617503308071989E-2</v>
          </cell>
          <cell r="EA326">
            <v>6.2617503308071989E-2</v>
          </cell>
          <cell r="EB326">
            <v>6.2617503308071989E-2</v>
          </cell>
          <cell r="EC326">
            <v>6.2617503308071989E-2</v>
          </cell>
          <cell r="ED326">
            <v>6.2617503308071989E-2</v>
          </cell>
          <cell r="EE326">
            <v>8.2457437524700847E-2</v>
          </cell>
          <cell r="EF326">
            <v>8.2457437524700847E-2</v>
          </cell>
          <cell r="EG326">
            <v>8.2457437524700847E-2</v>
          </cell>
          <cell r="EH326">
            <v>8.2457437524700847E-2</v>
          </cell>
          <cell r="EI326">
            <v>8.2457437524700847E-2</v>
          </cell>
          <cell r="EJ326">
            <v>8.2457437524700847E-2</v>
          </cell>
          <cell r="EK326">
            <v>8.2457437524700847E-2</v>
          </cell>
          <cell r="EL326">
            <v>8.2457437524700847E-2</v>
          </cell>
          <cell r="EM326">
            <v>8.2457437524700847E-2</v>
          </cell>
          <cell r="EN326">
            <v>8.2457437524700847E-2</v>
          </cell>
          <cell r="EO326">
            <v>8.2457437524700847E-2</v>
          </cell>
          <cell r="EP326">
            <v>8.2457437524700847E-2</v>
          </cell>
          <cell r="EQ326">
            <v>9.0747455354886195E-2</v>
          </cell>
          <cell r="ER326">
            <v>9.0747455354886195E-2</v>
          </cell>
          <cell r="ES326">
            <v>9.0747455354886195E-2</v>
          </cell>
          <cell r="ET326">
            <v>9.0747455354886195E-2</v>
          </cell>
          <cell r="EU326">
            <v>9.0747455354886195E-2</v>
          </cell>
          <cell r="EV326">
            <v>9.0747455354886195E-2</v>
          </cell>
          <cell r="EW326">
            <v>9.0747455354886195E-2</v>
          </cell>
          <cell r="EX326">
            <v>9.0747455354886195E-2</v>
          </cell>
          <cell r="EY326">
            <v>9.0747455354886195E-2</v>
          </cell>
          <cell r="EZ326">
            <v>9.0747455354886195E-2</v>
          </cell>
          <cell r="FA326">
            <v>9.0747455354886195E-2</v>
          </cell>
          <cell r="FB326">
            <v>9.0747455354886195E-2</v>
          </cell>
          <cell r="FC326">
            <v>9.3573887212256832E-2</v>
          </cell>
          <cell r="FD326">
            <v>9.3573887212256832E-2</v>
          </cell>
          <cell r="FE326">
            <v>9.3573887212256832E-2</v>
          </cell>
          <cell r="FF326">
            <v>9.3573887212256832E-2</v>
          </cell>
          <cell r="FG326">
            <v>9.3573887212256832E-2</v>
          </cell>
          <cell r="FH326">
            <v>9.3573887212256832E-2</v>
          </cell>
          <cell r="FI326">
            <v>9.3573887212256832E-2</v>
          </cell>
          <cell r="FJ326">
            <v>9.3573887212256832E-2</v>
          </cell>
          <cell r="FK326">
            <v>9.3573887212256832E-2</v>
          </cell>
          <cell r="FL326">
            <v>9.3573887212256832E-2</v>
          </cell>
          <cell r="FM326">
            <v>9.3573887212256832E-2</v>
          </cell>
          <cell r="FN326">
            <v>9.3573887212256832E-2</v>
          </cell>
          <cell r="FO326">
            <v>7.9681763563383828E-2</v>
          </cell>
          <cell r="FP326">
            <v>7.9681763563383828E-2</v>
          </cell>
          <cell r="FQ326">
            <v>7.9681763563383828E-2</v>
          </cell>
          <cell r="FR326">
            <v>7.9681763563383828E-2</v>
          </cell>
          <cell r="FS326">
            <v>7.9681763563383828E-2</v>
          </cell>
          <cell r="FT326">
            <v>7.9681763563383828E-2</v>
          </cell>
          <cell r="FU326">
            <v>7.9681763563383828E-2</v>
          </cell>
          <cell r="FV326">
            <v>7.9681763563383828E-2</v>
          </cell>
          <cell r="FW326">
            <v>7.9681763563383828E-2</v>
          </cell>
        </row>
        <row r="327">
          <cell r="B327" t="str">
            <v>Co 317</v>
          </cell>
          <cell r="C327" t="str">
            <v>PA</v>
          </cell>
          <cell r="BH327">
            <v>-3.0288133567907258E-2</v>
          </cell>
          <cell r="BI327">
            <v>-3.0288133567907258E-2</v>
          </cell>
          <cell r="BJ327">
            <v>-3.0288133567907258E-2</v>
          </cell>
          <cell r="BK327">
            <v>4.7508754483703293E-2</v>
          </cell>
          <cell r="BL327">
            <v>4.7508754483703293E-2</v>
          </cell>
          <cell r="BM327">
            <v>4.7508754483703293E-2</v>
          </cell>
          <cell r="BN327">
            <v>4.7508754483703293E-2</v>
          </cell>
          <cell r="BO327">
            <v>4.7508754483703293E-2</v>
          </cell>
          <cell r="BP327">
            <v>4.7508754483703293E-2</v>
          </cell>
          <cell r="BQ327">
            <v>4.7508754483703293E-2</v>
          </cell>
          <cell r="BR327">
            <v>4.7508754483703293E-2</v>
          </cell>
          <cell r="BS327">
            <v>4.7508754483703293E-2</v>
          </cell>
          <cell r="BT327">
            <v>4.7508754483703293E-2</v>
          </cell>
          <cell r="BU327">
            <v>4.7508754483703293E-2</v>
          </cell>
          <cell r="BV327">
            <v>4.7508754483703293E-2</v>
          </cell>
          <cell r="BW327">
            <v>3.8924740162033025E-2</v>
          </cell>
          <cell r="BX327">
            <v>3.8924740162033025E-2</v>
          </cell>
          <cell r="BY327">
            <v>3.8924740162033025E-2</v>
          </cell>
          <cell r="BZ327">
            <v>3.8924740162033025E-2</v>
          </cell>
          <cell r="CA327">
            <v>3.8924740162033025E-2</v>
          </cell>
          <cell r="CB327">
            <v>3.8924740162033025E-2</v>
          </cell>
          <cell r="CC327">
            <v>3.8924740162033025E-2</v>
          </cell>
          <cell r="CD327">
            <v>3.8924740162033025E-2</v>
          </cell>
          <cell r="CE327">
            <v>3.8924740162033025E-2</v>
          </cell>
          <cell r="CF327">
            <v>3.8924740162033025E-2</v>
          </cell>
          <cell r="CG327">
            <v>3.8924740162033025E-2</v>
          </cell>
          <cell r="CH327">
            <v>3.8924740162033025E-2</v>
          </cell>
          <cell r="CI327">
            <v>1.8804340481981607E-2</v>
          </cell>
          <cell r="CJ327">
            <v>1.8804340481981607E-2</v>
          </cell>
          <cell r="CK327">
            <v>1.8804340481981607E-2</v>
          </cell>
          <cell r="CL327">
            <v>1.8804340481981607E-2</v>
          </cell>
          <cell r="CM327">
            <v>1.8804340481981607E-2</v>
          </cell>
          <cell r="CN327">
            <v>1.8804340481981607E-2</v>
          </cell>
          <cell r="CO327">
            <v>1.8804340481981607E-2</v>
          </cell>
          <cell r="CP327">
            <v>1.8804340481981607E-2</v>
          </cell>
          <cell r="CQ327">
            <v>1.8804340481981607E-2</v>
          </cell>
          <cell r="CR327">
            <v>1.8804340481981607E-2</v>
          </cell>
          <cell r="CS327">
            <v>1.8804340481981607E-2</v>
          </cell>
          <cell r="CT327">
            <v>1.8804340481981607E-2</v>
          </cell>
          <cell r="CU327">
            <v>2.4162194776977709E-2</v>
          </cell>
          <cell r="CV327">
            <v>2.4162194776977709E-2</v>
          </cell>
          <cell r="CW327">
            <v>2.4162194776977709E-2</v>
          </cell>
          <cell r="CX327">
            <v>2.4162194776977709E-2</v>
          </cell>
          <cell r="CY327">
            <v>2.4162194776977709E-2</v>
          </cell>
          <cell r="CZ327">
            <v>2.4162194776977709E-2</v>
          </cell>
          <cell r="DA327">
            <v>2.4162194776977709E-2</v>
          </cell>
          <cell r="DB327">
            <v>2.4162194776977709E-2</v>
          </cell>
          <cell r="DC327">
            <v>2.4162194776977709E-2</v>
          </cell>
          <cell r="DD327">
            <v>2.4162194776977709E-2</v>
          </cell>
          <cell r="DE327">
            <v>2.4162194776977709E-2</v>
          </cell>
          <cell r="DF327">
            <v>2.4162194776977709E-2</v>
          </cell>
          <cell r="DG327">
            <v>4.1612999719515924E-2</v>
          </cell>
          <cell r="DH327">
            <v>4.1612999719515924E-2</v>
          </cell>
          <cell r="DI327">
            <v>4.1612999719515924E-2</v>
          </cell>
          <cell r="DJ327">
            <v>4.1612999719515924E-2</v>
          </cell>
          <cell r="DK327">
            <v>4.1612999719515924E-2</v>
          </cell>
          <cell r="DL327">
            <v>4.1612999719515924E-2</v>
          </cell>
          <cell r="DM327">
            <v>4.1612999719515924E-2</v>
          </cell>
          <cell r="DN327">
            <v>4.1612999719515924E-2</v>
          </cell>
          <cell r="DO327">
            <v>4.1612999719515924E-2</v>
          </cell>
          <cell r="DP327">
            <v>4.1612999719515924E-2</v>
          </cell>
          <cell r="DQ327">
            <v>4.1612999719515924E-2</v>
          </cell>
          <cell r="DR327">
            <v>4.1612999719515924E-2</v>
          </cell>
          <cell r="DS327">
            <v>9.5364992783820726E-2</v>
          </cell>
          <cell r="DT327">
            <v>9.5364992783820726E-2</v>
          </cell>
          <cell r="DU327">
            <v>9.5364992783820726E-2</v>
          </cell>
          <cell r="DV327">
            <v>9.5364992783820726E-2</v>
          </cell>
          <cell r="DW327">
            <v>9.5364992783820726E-2</v>
          </cell>
          <cell r="DX327">
            <v>9.5364992783820726E-2</v>
          </cell>
          <cell r="DY327">
            <v>9.5364992783820726E-2</v>
          </cell>
          <cell r="DZ327">
            <v>9.5364992783820726E-2</v>
          </cell>
          <cell r="EA327">
            <v>9.5364992783820726E-2</v>
          </cell>
          <cell r="EB327">
            <v>9.5364992783820726E-2</v>
          </cell>
          <cell r="EC327">
            <v>9.5364992783820726E-2</v>
          </cell>
          <cell r="ED327">
            <v>9.5364992783820726E-2</v>
          </cell>
          <cell r="EE327">
            <v>0.10663810092649832</v>
          </cell>
          <cell r="EF327">
            <v>0.10663810092649832</v>
          </cell>
          <cell r="EG327">
            <v>0.10663810092649832</v>
          </cell>
          <cell r="EH327">
            <v>0.10663810092649832</v>
          </cell>
          <cell r="EI327">
            <v>0.10663810092649832</v>
          </cell>
          <cell r="EJ327">
            <v>0.10663810092649832</v>
          </cell>
          <cell r="EK327">
            <v>0.10663810092649832</v>
          </cell>
          <cell r="EL327">
            <v>0.10663810092649832</v>
          </cell>
          <cell r="EM327">
            <v>0.10663810092649832</v>
          </cell>
          <cell r="EN327">
            <v>0.10663810092649832</v>
          </cell>
          <cell r="EO327">
            <v>0.10663810092649832</v>
          </cell>
          <cell r="EP327">
            <v>0.10663810092649832</v>
          </cell>
          <cell r="EQ327">
            <v>0.11852926396953938</v>
          </cell>
          <cell r="ER327">
            <v>0.11852926396953938</v>
          </cell>
          <cell r="ES327">
            <v>0.11852926396953938</v>
          </cell>
          <cell r="ET327">
            <v>0.11852926396953938</v>
          </cell>
          <cell r="EU327">
            <v>0.11852926396953938</v>
          </cell>
          <cell r="EV327">
            <v>0.11852926396953938</v>
          </cell>
          <cell r="EW327">
            <v>0.11852926396953938</v>
          </cell>
          <cell r="EX327">
            <v>0.11852926396953938</v>
          </cell>
          <cell r="EY327">
            <v>0.11852926396953938</v>
          </cell>
          <cell r="EZ327">
            <v>0.11852926396953938</v>
          </cell>
          <cell r="FA327">
            <v>0.11852926396953938</v>
          </cell>
          <cell r="FB327">
            <v>0.11852926396953938</v>
          </cell>
          <cell r="FC327">
            <v>0.1206767461123134</v>
          </cell>
          <cell r="FD327">
            <v>0.1206767461123134</v>
          </cell>
          <cell r="FE327">
            <v>0.1206767461123134</v>
          </cell>
          <cell r="FF327">
            <v>0.1206767461123134</v>
          </cell>
          <cell r="FG327">
            <v>0.1206767461123134</v>
          </cell>
          <cell r="FH327">
            <v>0.1206767461123134</v>
          </cell>
          <cell r="FI327">
            <v>0.1206767461123134</v>
          </cell>
          <cell r="FJ327">
            <v>0.1206767461123134</v>
          </cell>
          <cell r="FK327">
            <v>0.1206767461123134</v>
          </cell>
          <cell r="FL327">
            <v>0.1206767461123134</v>
          </cell>
          <cell r="FM327">
            <v>0.1206767461123134</v>
          </cell>
          <cell r="FN327">
            <v>0.1206767461123134</v>
          </cell>
          <cell r="FO327">
            <v>0.12339846119653874</v>
          </cell>
          <cell r="FP327">
            <v>0.12339846119653874</v>
          </cell>
          <cell r="FQ327">
            <v>0.12339846119653874</v>
          </cell>
          <cell r="FR327">
            <v>0.12339846119653874</v>
          </cell>
          <cell r="FS327">
            <v>0.12339846119653874</v>
          </cell>
          <cell r="FT327">
            <v>0.12339846119653874</v>
          </cell>
          <cell r="FU327">
            <v>0.12339846119653874</v>
          </cell>
          <cell r="FV327">
            <v>0.12339846119653874</v>
          </cell>
          <cell r="FW327">
            <v>0.12339846119653874</v>
          </cell>
        </row>
        <row r="328">
          <cell r="B328" t="str">
            <v>Co 385</v>
          </cell>
          <cell r="C328" t="str">
            <v>GA</v>
          </cell>
          <cell r="BH328">
            <v>0.2910908418804124</v>
          </cell>
          <cell r="BI328">
            <v>0.2910908418804124</v>
          </cell>
          <cell r="BJ328">
            <v>0.2910908418804124</v>
          </cell>
          <cell r="BK328">
            <v>0.31202211240002131</v>
          </cell>
          <cell r="BL328">
            <v>0.31202211240002131</v>
          </cell>
          <cell r="BM328">
            <v>0.31202211240002131</v>
          </cell>
          <cell r="BN328">
            <v>0.31202211240002131</v>
          </cell>
          <cell r="BO328">
            <v>0.31202211240002131</v>
          </cell>
          <cell r="BP328">
            <v>0.31202211240002131</v>
          </cell>
          <cell r="BQ328">
            <v>0.31202211240002131</v>
          </cell>
          <cell r="BR328">
            <v>0.31202211240002131</v>
          </cell>
          <cell r="BS328">
            <v>0.31202211240002131</v>
          </cell>
          <cell r="BT328">
            <v>0.31202211240002131</v>
          </cell>
          <cell r="BU328">
            <v>0.31202211240002131</v>
          </cell>
          <cell r="BV328">
            <v>0.31202211240002131</v>
          </cell>
          <cell r="BW328">
            <v>0.47552202715939551</v>
          </cell>
          <cell r="BX328">
            <v>0.47552202715939551</v>
          </cell>
          <cell r="BY328">
            <v>0.47552202715939551</v>
          </cell>
          <cell r="BZ328">
            <v>0.47552202715939551</v>
          </cell>
          <cell r="CA328">
            <v>0.47552202715939551</v>
          </cell>
          <cell r="CB328">
            <v>0.47552202715939551</v>
          </cell>
          <cell r="CC328">
            <v>0.47552202715939551</v>
          </cell>
          <cell r="CD328">
            <v>0.47552202715939551</v>
          </cell>
          <cell r="CE328">
            <v>0.47552202715939551</v>
          </cell>
          <cell r="CF328">
            <v>0.47552202715939551</v>
          </cell>
          <cell r="CG328">
            <v>0.47552202715939551</v>
          </cell>
          <cell r="CH328">
            <v>0.47552202715939551</v>
          </cell>
          <cell r="CI328">
            <v>0.30635957405199377</v>
          </cell>
          <cell r="CJ328">
            <v>0.30635957405199377</v>
          </cell>
          <cell r="CK328">
            <v>0.30635957405199377</v>
          </cell>
          <cell r="CL328">
            <v>0.30635957405199377</v>
          </cell>
          <cell r="CM328">
            <v>0.30635957405199377</v>
          </cell>
          <cell r="CN328">
            <v>0.30635957405199377</v>
          </cell>
          <cell r="CO328">
            <v>0.30635957405199377</v>
          </cell>
          <cell r="CP328">
            <v>0.30635957405199377</v>
          </cell>
          <cell r="CQ328">
            <v>0.30635957405199377</v>
          </cell>
          <cell r="CR328">
            <v>0.30635957405199377</v>
          </cell>
          <cell r="CS328">
            <v>0.30635957405199377</v>
          </cell>
          <cell r="CT328">
            <v>0.30635957405199377</v>
          </cell>
          <cell r="CU328">
            <v>0.2970271970612372</v>
          </cell>
          <cell r="CV328">
            <v>0.2970271970612372</v>
          </cell>
          <cell r="CW328">
            <v>0.2970271970612372</v>
          </cell>
          <cell r="CX328">
            <v>0.2970271970612372</v>
          </cell>
          <cell r="CY328">
            <v>0.2970271970612372</v>
          </cell>
          <cell r="CZ328">
            <v>0.2970271970612372</v>
          </cell>
          <cell r="DA328">
            <v>0.2970271970612372</v>
          </cell>
          <cell r="DB328">
            <v>0.2970271970612372</v>
          </cell>
          <cell r="DC328">
            <v>0.2970271970612372</v>
          </cell>
          <cell r="DD328">
            <v>0.2970271970612372</v>
          </cell>
          <cell r="DE328">
            <v>0.2970271970612372</v>
          </cell>
          <cell r="DF328">
            <v>0.2970271970612372</v>
          </cell>
          <cell r="DG328">
            <v>0.29752170935645061</v>
          </cell>
          <cell r="DH328">
            <v>0.29752170935645061</v>
          </cell>
          <cell r="DI328">
            <v>0.29752170935645061</v>
          </cell>
          <cell r="DJ328">
            <v>0.29752170935645061</v>
          </cell>
          <cell r="DK328">
            <v>0.29752170935645061</v>
          </cell>
          <cell r="DL328">
            <v>0.29752170935645061</v>
          </cell>
          <cell r="DM328">
            <v>0.29752170935645061</v>
          </cell>
          <cell r="DN328">
            <v>0.29752170935645061</v>
          </cell>
          <cell r="DO328">
            <v>0.29752170935645061</v>
          </cell>
          <cell r="DP328">
            <v>0.29752170935645061</v>
          </cell>
          <cell r="DQ328">
            <v>0.29752170935645061</v>
          </cell>
          <cell r="DR328">
            <v>0.29752170935645061</v>
          </cell>
          <cell r="DS328">
            <v>0.2935608604007981</v>
          </cell>
          <cell r="DT328">
            <v>0.2935608604007981</v>
          </cell>
          <cell r="DU328">
            <v>0.2935608604007981</v>
          </cell>
          <cell r="DV328">
            <v>0.2935608604007981</v>
          </cell>
          <cell r="DW328">
            <v>0.2935608604007981</v>
          </cell>
          <cell r="DX328">
            <v>0.2935608604007981</v>
          </cell>
          <cell r="DY328">
            <v>0.2935608604007981</v>
          </cell>
          <cell r="DZ328">
            <v>0.2935608604007981</v>
          </cell>
          <cell r="EA328">
            <v>0.2935608604007981</v>
          </cell>
          <cell r="EB328">
            <v>0.2935608604007981</v>
          </cell>
          <cell r="EC328">
            <v>0.2935608604007981</v>
          </cell>
          <cell r="ED328">
            <v>0.2935608604007981</v>
          </cell>
          <cell r="EE328">
            <v>0.28525478890052774</v>
          </cell>
          <cell r="EF328">
            <v>0.28525478890052774</v>
          </cell>
          <cell r="EG328">
            <v>0.28525478890052774</v>
          </cell>
          <cell r="EH328">
            <v>0.28525478890052774</v>
          </cell>
          <cell r="EI328">
            <v>0.28525478890052774</v>
          </cell>
          <cell r="EJ328">
            <v>0.28525478890052774</v>
          </cell>
          <cell r="EK328">
            <v>0.28525478890052774</v>
          </cell>
          <cell r="EL328">
            <v>0.28525478890052774</v>
          </cell>
          <cell r="EM328">
            <v>0.28525478890052774</v>
          </cell>
          <cell r="EN328">
            <v>0.28525478890052774</v>
          </cell>
          <cell r="EO328">
            <v>0.28525478890052774</v>
          </cell>
          <cell r="EP328">
            <v>0.28525478890052774</v>
          </cell>
          <cell r="EQ328">
            <v>0.27065103858548251</v>
          </cell>
          <cell r="ER328">
            <v>0.27065103858548251</v>
          </cell>
          <cell r="ES328">
            <v>0.27065103858548251</v>
          </cell>
          <cell r="ET328">
            <v>0.27065103858548251</v>
          </cell>
          <cell r="EU328">
            <v>0.27065103858548251</v>
          </cell>
          <cell r="EV328">
            <v>0.27065103858548251</v>
          </cell>
          <cell r="EW328">
            <v>0.27065103858548251</v>
          </cell>
          <cell r="EX328">
            <v>0.27065103858548251</v>
          </cell>
          <cell r="EY328">
            <v>0.27065103858548251</v>
          </cell>
          <cell r="EZ328">
            <v>0.27065103858548251</v>
          </cell>
          <cell r="FA328">
            <v>0.27065103858548251</v>
          </cell>
          <cell r="FB328">
            <v>0.27065103858548251</v>
          </cell>
          <cell r="FC328">
            <v>0.26951003695157266</v>
          </cell>
          <cell r="FD328">
            <v>0.26951003695157266</v>
          </cell>
          <cell r="FE328">
            <v>0.26951003695157266</v>
          </cell>
          <cell r="FF328">
            <v>0.26951003695157266</v>
          </cell>
          <cell r="FG328">
            <v>0.26951003695157266</v>
          </cell>
          <cell r="FH328">
            <v>0.26951003695157266</v>
          </cell>
          <cell r="FI328">
            <v>0.26951003695157266</v>
          </cell>
          <cell r="FJ328">
            <v>0.26951003695157266</v>
          </cell>
          <cell r="FK328">
            <v>0.26951003695157266</v>
          </cell>
          <cell r="FL328">
            <v>0.26951003695157266</v>
          </cell>
          <cell r="FM328">
            <v>0.26951003695157266</v>
          </cell>
          <cell r="FN328">
            <v>0.26951003695157266</v>
          </cell>
          <cell r="FO328">
            <v>0.27172863096859468</v>
          </cell>
          <cell r="FP328">
            <v>0.27172863096859468</v>
          </cell>
          <cell r="FQ328">
            <v>0.27172863096859468</v>
          </cell>
          <cell r="FR328">
            <v>0.27172863096859468</v>
          </cell>
          <cell r="FS328">
            <v>0.27172863096859468</v>
          </cell>
          <cell r="FT328">
            <v>0.27172863096859468</v>
          </cell>
          <cell r="FU328">
            <v>0.27172863096859468</v>
          </cell>
          <cell r="FV328">
            <v>0.27172863096859468</v>
          </cell>
          <cell r="FW328">
            <v>0.27172863096859468</v>
          </cell>
        </row>
        <row r="329">
          <cell r="B329" t="str">
            <v>Co 181</v>
          </cell>
          <cell r="C329" t="str">
            <v>NC</v>
          </cell>
          <cell r="BH329">
            <v>5.1140138940259317E-2</v>
          </cell>
          <cell r="BI329">
            <v>5.1140138940259317E-2</v>
          </cell>
          <cell r="BJ329">
            <v>5.1140138940259317E-2</v>
          </cell>
          <cell r="BK329">
            <v>1.8096039117604611E-2</v>
          </cell>
          <cell r="BL329">
            <v>1.8096039117604611E-2</v>
          </cell>
          <cell r="BM329">
            <v>1.8096039117604611E-2</v>
          </cell>
          <cell r="BN329">
            <v>1.8096039117604611E-2</v>
          </cell>
          <cell r="BO329">
            <v>1.8096039117604611E-2</v>
          </cell>
          <cell r="BP329">
            <v>1.8096039117604611E-2</v>
          </cell>
          <cell r="BQ329">
            <v>1.8096039117604611E-2</v>
          </cell>
          <cell r="BR329">
            <v>1.8096039117604611E-2</v>
          </cell>
          <cell r="BS329">
            <v>1.8096039117604611E-2</v>
          </cell>
          <cell r="BT329">
            <v>1.8096039117604611E-2</v>
          </cell>
          <cell r="BU329">
            <v>1.8096039117604611E-2</v>
          </cell>
          <cell r="BV329">
            <v>1.8096039117604611E-2</v>
          </cell>
          <cell r="BW329">
            <v>4.5547565608582842E-2</v>
          </cell>
          <cell r="BX329">
            <v>4.5547565608582842E-2</v>
          </cell>
          <cell r="BY329">
            <v>4.5547565608582842E-2</v>
          </cell>
          <cell r="BZ329">
            <v>4.5547565608582842E-2</v>
          </cell>
          <cell r="CA329">
            <v>4.5547565608582842E-2</v>
          </cell>
          <cell r="CB329">
            <v>4.5547565608582842E-2</v>
          </cell>
          <cell r="CC329">
            <v>4.5547565608582842E-2</v>
          </cell>
          <cell r="CD329">
            <v>4.5547565608582842E-2</v>
          </cell>
          <cell r="CE329">
            <v>4.5547565608582842E-2</v>
          </cell>
          <cell r="CF329">
            <v>4.5547565608582842E-2</v>
          </cell>
          <cell r="CG329">
            <v>4.5547565608582842E-2</v>
          </cell>
          <cell r="CH329">
            <v>4.5547565608582842E-2</v>
          </cell>
          <cell r="CI329">
            <v>1.0018427224332632E-2</v>
          </cell>
          <cell r="CJ329">
            <v>1.0018427224332632E-2</v>
          </cell>
          <cell r="CK329">
            <v>1.0018427224332632E-2</v>
          </cell>
          <cell r="CL329">
            <v>1.0018427224332632E-2</v>
          </cell>
          <cell r="CM329">
            <v>1.0018427224332632E-2</v>
          </cell>
          <cell r="CN329">
            <v>1.0018427224332632E-2</v>
          </cell>
          <cell r="CO329">
            <v>1.0018427224332632E-2</v>
          </cell>
          <cell r="CP329">
            <v>1.0018427224332632E-2</v>
          </cell>
          <cell r="CQ329">
            <v>1.0018427224332632E-2</v>
          </cell>
          <cell r="CR329">
            <v>1.0018427224332632E-2</v>
          </cell>
          <cell r="CS329">
            <v>1.0018427224332632E-2</v>
          </cell>
          <cell r="CT329">
            <v>1.0018427224332632E-2</v>
          </cell>
          <cell r="CU329">
            <v>3.0478430102949431E-2</v>
          </cell>
          <cell r="CV329">
            <v>3.0478430102949431E-2</v>
          </cell>
          <cell r="CW329">
            <v>3.0478430102949431E-2</v>
          </cell>
          <cell r="CX329">
            <v>3.0478430102949431E-2</v>
          </cell>
          <cell r="CY329">
            <v>3.0478430102949431E-2</v>
          </cell>
          <cell r="CZ329">
            <v>3.0478430102949431E-2</v>
          </cell>
          <cell r="DA329">
            <v>3.0478430102949431E-2</v>
          </cell>
          <cell r="DB329">
            <v>3.0478430102949431E-2</v>
          </cell>
          <cell r="DC329">
            <v>3.0478430102949431E-2</v>
          </cell>
          <cell r="DD329">
            <v>3.0478430102949431E-2</v>
          </cell>
          <cell r="DE329">
            <v>3.0478430102949431E-2</v>
          </cell>
          <cell r="DF329">
            <v>3.0478430102949431E-2</v>
          </cell>
          <cell r="DG329">
            <v>0.11427307665139068</v>
          </cell>
          <cell r="DH329">
            <v>0.11427307665139068</v>
          </cell>
          <cell r="DI329">
            <v>0.11427307665139068</v>
          </cell>
          <cell r="DJ329">
            <v>0.11427307665139068</v>
          </cell>
          <cell r="DK329">
            <v>0.11427307665139068</v>
          </cell>
          <cell r="DL329">
            <v>0.11427307665139068</v>
          </cell>
          <cell r="DM329">
            <v>0.11427307665139068</v>
          </cell>
          <cell r="DN329">
            <v>0.11427307665139068</v>
          </cell>
          <cell r="DO329">
            <v>0.11427307665139068</v>
          </cell>
          <cell r="DP329">
            <v>0.11427307665139068</v>
          </cell>
          <cell r="DQ329">
            <v>0.11427307665139068</v>
          </cell>
          <cell r="DR329">
            <v>0.11427307665139068</v>
          </cell>
          <cell r="DS329">
            <v>0.13431586422163905</v>
          </cell>
          <cell r="DT329">
            <v>0.13431586422163905</v>
          </cell>
          <cell r="DU329">
            <v>0.13431586422163905</v>
          </cell>
          <cell r="DV329">
            <v>0.13431586422163905</v>
          </cell>
          <cell r="DW329">
            <v>0.13431586422163905</v>
          </cell>
          <cell r="DX329">
            <v>0.13431586422163905</v>
          </cell>
          <cell r="DY329">
            <v>0.13431586422163905</v>
          </cell>
          <cell r="DZ329">
            <v>0.13431586422163905</v>
          </cell>
          <cell r="EA329">
            <v>0.13431586422163905</v>
          </cell>
          <cell r="EB329">
            <v>0.13431586422163905</v>
          </cell>
          <cell r="EC329">
            <v>0.13431586422163905</v>
          </cell>
          <cell r="ED329">
            <v>0.13431586422163905</v>
          </cell>
          <cell r="EE329">
            <v>0.17832842105293667</v>
          </cell>
          <cell r="EF329">
            <v>0.17832842105293667</v>
          </cell>
          <cell r="EG329">
            <v>0.17832842105293667</v>
          </cell>
          <cell r="EH329">
            <v>0.17832842105293667</v>
          </cell>
          <cell r="EI329">
            <v>0.17832842105293667</v>
          </cell>
          <cell r="EJ329">
            <v>0.17832842105293667</v>
          </cell>
          <cell r="EK329">
            <v>0.17832842105293667</v>
          </cell>
          <cell r="EL329">
            <v>0.17832842105293667</v>
          </cell>
          <cell r="EM329">
            <v>0.17832842105293667</v>
          </cell>
          <cell r="EN329">
            <v>0.17832842105293667</v>
          </cell>
          <cell r="EO329">
            <v>0.17832842105293667</v>
          </cell>
          <cell r="EP329">
            <v>0.17832842105293667</v>
          </cell>
          <cell r="EQ329">
            <v>0.17074004033827148</v>
          </cell>
          <cell r="ER329">
            <v>0.17074004033827148</v>
          </cell>
          <cell r="ES329">
            <v>0.17074004033827148</v>
          </cell>
          <cell r="ET329">
            <v>0.17074004033827148</v>
          </cell>
          <cell r="EU329">
            <v>0.17074004033827148</v>
          </cell>
          <cell r="EV329">
            <v>0.17074004033827148</v>
          </cell>
          <cell r="EW329">
            <v>0.17074004033827148</v>
          </cell>
          <cell r="EX329">
            <v>0.17074004033827148</v>
          </cell>
          <cell r="EY329">
            <v>0.17074004033827148</v>
          </cell>
          <cell r="EZ329">
            <v>0.17074004033827148</v>
          </cell>
          <cell r="FA329">
            <v>0.17074004033827148</v>
          </cell>
          <cell r="FB329">
            <v>0.17074004033827148</v>
          </cell>
          <cell r="FC329">
            <v>0.17078592041255006</v>
          </cell>
          <cell r="FD329">
            <v>0.17078592041255006</v>
          </cell>
          <cell r="FE329">
            <v>0.17078592041255006</v>
          </cell>
          <cell r="FF329">
            <v>0.17078592041255006</v>
          </cell>
          <cell r="FG329">
            <v>0.17078592041255006</v>
          </cell>
          <cell r="FH329">
            <v>0.17078592041255006</v>
          </cell>
          <cell r="FI329">
            <v>0.17078592041255006</v>
          </cell>
          <cell r="FJ329">
            <v>0.17078592041255006</v>
          </cell>
          <cell r="FK329">
            <v>0.17078592041255006</v>
          </cell>
          <cell r="FL329">
            <v>0.17078592041255006</v>
          </cell>
          <cell r="FM329">
            <v>0.17078592041255006</v>
          </cell>
          <cell r="FN329">
            <v>0.17078592041255006</v>
          </cell>
          <cell r="FO329">
            <v>0.1727654617462015</v>
          </cell>
          <cell r="FP329">
            <v>0.1727654617462015</v>
          </cell>
          <cell r="FQ329">
            <v>0.1727654617462015</v>
          </cell>
          <cell r="FR329">
            <v>0.1727654617462015</v>
          </cell>
          <cell r="FS329">
            <v>0.1727654617462015</v>
          </cell>
          <cell r="FT329">
            <v>0.1727654617462015</v>
          </cell>
          <cell r="FU329">
            <v>0.1727654617462015</v>
          </cell>
          <cell r="FV329">
            <v>0.1727654617462015</v>
          </cell>
          <cell r="FW329">
            <v>0.1727654617462015</v>
          </cell>
        </row>
        <row r="330">
          <cell r="B330" t="str">
            <v>Co 300</v>
          </cell>
          <cell r="C330" t="str">
            <v>NJ</v>
          </cell>
          <cell r="BH330">
            <v>-0.10369138450356907</v>
          </cell>
          <cell r="BI330">
            <v>-0.10369138450356907</v>
          </cell>
          <cell r="BJ330">
            <v>-0.10369138450356907</v>
          </cell>
          <cell r="BK330">
            <v>5.6905645851142259E-2</v>
          </cell>
          <cell r="BL330">
            <v>5.6905645851142259E-2</v>
          </cell>
          <cell r="BM330">
            <v>5.6905645851142259E-2</v>
          </cell>
          <cell r="BN330">
            <v>5.6905645851142259E-2</v>
          </cell>
          <cell r="BO330">
            <v>5.6905645851142259E-2</v>
          </cell>
          <cell r="BP330">
            <v>5.6905645851142259E-2</v>
          </cell>
          <cell r="BQ330">
            <v>5.6905645851142259E-2</v>
          </cell>
          <cell r="BR330">
            <v>5.6905645851142259E-2</v>
          </cell>
          <cell r="BS330">
            <v>5.6905645851142259E-2</v>
          </cell>
          <cell r="BT330">
            <v>5.6905645851142259E-2</v>
          </cell>
          <cell r="BU330">
            <v>5.6905645851142259E-2</v>
          </cell>
          <cell r="BV330">
            <v>5.6905645851142259E-2</v>
          </cell>
          <cell r="BW330">
            <v>7.7703729399281357E-2</v>
          </cell>
          <cell r="BX330">
            <v>7.7703729399281357E-2</v>
          </cell>
          <cell r="BY330">
            <v>7.7703729399281357E-2</v>
          </cell>
          <cell r="BZ330">
            <v>7.7703729399281357E-2</v>
          </cell>
          <cell r="CA330">
            <v>7.7703729399281357E-2</v>
          </cell>
          <cell r="CB330">
            <v>7.7703729399281357E-2</v>
          </cell>
          <cell r="CC330">
            <v>7.7703729399281357E-2</v>
          </cell>
          <cell r="CD330">
            <v>7.7703729399281357E-2</v>
          </cell>
          <cell r="CE330">
            <v>7.7703729399281357E-2</v>
          </cell>
          <cell r="CF330">
            <v>7.7703729399281357E-2</v>
          </cell>
          <cell r="CG330">
            <v>7.7703729399281357E-2</v>
          </cell>
          <cell r="CH330">
            <v>7.7703729399281357E-2</v>
          </cell>
          <cell r="CI330">
            <v>5.971250778207219E-2</v>
          </cell>
          <cell r="CJ330">
            <v>5.971250778207219E-2</v>
          </cell>
          <cell r="CK330">
            <v>5.971250778207219E-2</v>
          </cell>
          <cell r="CL330">
            <v>5.971250778207219E-2</v>
          </cell>
          <cell r="CM330">
            <v>5.971250778207219E-2</v>
          </cell>
          <cell r="CN330">
            <v>5.971250778207219E-2</v>
          </cell>
          <cell r="CO330">
            <v>5.971250778207219E-2</v>
          </cell>
          <cell r="CP330">
            <v>5.971250778207219E-2</v>
          </cell>
          <cell r="CQ330">
            <v>5.971250778207219E-2</v>
          </cell>
          <cell r="CR330">
            <v>5.971250778207219E-2</v>
          </cell>
          <cell r="CS330">
            <v>5.971250778207219E-2</v>
          </cell>
          <cell r="CT330">
            <v>5.971250778207219E-2</v>
          </cell>
          <cell r="CU330">
            <v>7.0769314526963986E-2</v>
          </cell>
          <cell r="CV330">
            <v>7.0769314526963986E-2</v>
          </cell>
          <cell r="CW330">
            <v>7.0769314526963986E-2</v>
          </cell>
          <cell r="CX330">
            <v>7.0769314526963986E-2</v>
          </cell>
          <cell r="CY330">
            <v>7.0769314526963986E-2</v>
          </cell>
          <cell r="CZ330">
            <v>7.0769314526963986E-2</v>
          </cell>
          <cell r="DA330">
            <v>7.0769314526963986E-2</v>
          </cell>
          <cell r="DB330">
            <v>7.0769314526963986E-2</v>
          </cell>
          <cell r="DC330">
            <v>7.0769314526963986E-2</v>
          </cell>
          <cell r="DD330">
            <v>7.0769314526963986E-2</v>
          </cell>
          <cell r="DE330">
            <v>7.0769314526963986E-2</v>
          </cell>
          <cell r="DF330">
            <v>7.0769314526963986E-2</v>
          </cell>
          <cell r="DG330">
            <v>0.10449499802771499</v>
          </cell>
          <cell r="DH330">
            <v>0.10449499802771499</v>
          </cell>
          <cell r="DI330">
            <v>0.10449499802771499</v>
          </cell>
          <cell r="DJ330">
            <v>0.10449499802771499</v>
          </cell>
          <cell r="DK330">
            <v>0.10449499802771499</v>
          </cell>
          <cell r="DL330">
            <v>0.10449499802771499</v>
          </cell>
          <cell r="DM330">
            <v>0.10449499802771499</v>
          </cell>
          <cell r="DN330">
            <v>0.10449499802771499</v>
          </cell>
          <cell r="DO330">
            <v>0.10449499802771499</v>
          </cell>
          <cell r="DP330">
            <v>0.10449499802771499</v>
          </cell>
          <cell r="DQ330">
            <v>0.10449499802771499</v>
          </cell>
          <cell r="DR330">
            <v>0.10449499802771499</v>
          </cell>
          <cell r="DS330">
            <v>0.10776006821397356</v>
          </cell>
          <cell r="DT330">
            <v>0.10776006821397356</v>
          </cell>
          <cell r="DU330">
            <v>0.10776006821397356</v>
          </cell>
          <cell r="DV330">
            <v>0.10776006821397356</v>
          </cell>
          <cell r="DW330">
            <v>0.10776006821397356</v>
          </cell>
          <cell r="DX330">
            <v>0.10776006821397356</v>
          </cell>
          <cell r="DY330">
            <v>0.10776006821397356</v>
          </cell>
          <cell r="DZ330">
            <v>0.10776006821397356</v>
          </cell>
          <cell r="EA330">
            <v>0.10776006821397356</v>
          </cell>
          <cell r="EB330">
            <v>0.10776006821397356</v>
          </cell>
          <cell r="EC330">
            <v>0.10776006821397356</v>
          </cell>
          <cell r="ED330">
            <v>0.10776006821397356</v>
          </cell>
          <cell r="EE330">
            <v>0.13810660571185787</v>
          </cell>
          <cell r="EF330">
            <v>0.13810660571185787</v>
          </cell>
          <cell r="EG330">
            <v>0.13810660571185787</v>
          </cell>
          <cell r="EH330">
            <v>0.13810660571185787</v>
          </cell>
          <cell r="EI330">
            <v>0.13810660571185787</v>
          </cell>
          <cell r="EJ330">
            <v>0.13810660571185787</v>
          </cell>
          <cell r="EK330">
            <v>0.13810660571185787</v>
          </cell>
          <cell r="EL330">
            <v>0.13810660571185787</v>
          </cell>
          <cell r="EM330">
            <v>0.13810660571185787</v>
          </cell>
          <cell r="EN330">
            <v>0.13810660571185787</v>
          </cell>
          <cell r="EO330">
            <v>0.13810660571185787</v>
          </cell>
          <cell r="EP330">
            <v>0.13810660571185787</v>
          </cell>
          <cell r="EQ330">
            <v>0.14008982206319895</v>
          </cell>
          <cell r="ER330">
            <v>0.14008982206319895</v>
          </cell>
          <cell r="ES330">
            <v>0.14008982206319895</v>
          </cell>
          <cell r="ET330">
            <v>0.14008982206319895</v>
          </cell>
          <cell r="EU330">
            <v>0.14008982206319895</v>
          </cell>
          <cell r="EV330">
            <v>0.14008982206319895</v>
          </cell>
          <cell r="EW330">
            <v>0.14008982206319895</v>
          </cell>
          <cell r="EX330">
            <v>0.14008982206319895</v>
          </cell>
          <cell r="EY330">
            <v>0.14008982206319895</v>
          </cell>
          <cell r="EZ330">
            <v>0.14008982206319895</v>
          </cell>
          <cell r="FA330">
            <v>0.14008982206319895</v>
          </cell>
          <cell r="FB330">
            <v>0.14008982206319895</v>
          </cell>
          <cell r="FC330">
            <v>0.1555199847857979</v>
          </cell>
          <cell r="FD330">
            <v>0.1555199847857979</v>
          </cell>
          <cell r="FE330">
            <v>0.1555199847857979</v>
          </cell>
          <cell r="FF330">
            <v>0.1555199847857979</v>
          </cell>
          <cell r="FG330">
            <v>0.1555199847857979</v>
          </cell>
          <cell r="FH330">
            <v>0.1555199847857979</v>
          </cell>
          <cell r="FI330">
            <v>0.1555199847857979</v>
          </cell>
          <cell r="FJ330">
            <v>0.1555199847857979</v>
          </cell>
          <cell r="FK330">
            <v>0.1555199847857979</v>
          </cell>
          <cell r="FL330">
            <v>0.1555199847857979</v>
          </cell>
          <cell r="FM330">
            <v>0.1555199847857979</v>
          </cell>
          <cell r="FN330">
            <v>0.1555199847857979</v>
          </cell>
          <cell r="FO330">
            <v>0.15845086837051017</v>
          </cell>
          <cell r="FP330">
            <v>0.15845086837051017</v>
          </cell>
          <cell r="FQ330">
            <v>0.15845086837051017</v>
          </cell>
          <cell r="FR330">
            <v>0.15845086837051017</v>
          </cell>
          <cell r="FS330">
            <v>0.15845086837051017</v>
          </cell>
          <cell r="FT330">
            <v>0.15845086837051017</v>
          </cell>
          <cell r="FU330">
            <v>0.15845086837051017</v>
          </cell>
          <cell r="FV330">
            <v>0.15845086837051017</v>
          </cell>
          <cell r="FW330">
            <v>0.15845086837051017</v>
          </cell>
        </row>
        <row r="331">
          <cell r="B331" t="str">
            <v>Co 150</v>
          </cell>
          <cell r="C331" t="str">
            <v>IN</v>
          </cell>
          <cell r="BH331">
            <v>-4.0941045884417777E-2</v>
          </cell>
          <cell r="BI331">
            <v>-4.0941045884417777E-2</v>
          </cell>
          <cell r="BJ331">
            <v>-4.0941045884417777E-2</v>
          </cell>
          <cell r="BK331">
            <v>1.3445320586059911E-2</v>
          </cell>
          <cell r="BL331">
            <v>1.3445320586059911E-2</v>
          </cell>
          <cell r="BM331">
            <v>1.3445320586059911E-2</v>
          </cell>
          <cell r="BN331">
            <v>1.3445320586059911E-2</v>
          </cell>
          <cell r="BO331">
            <v>1.3445320586059911E-2</v>
          </cell>
          <cell r="BP331">
            <v>1.3445320586059911E-2</v>
          </cell>
          <cell r="BQ331">
            <v>1.3445320586059911E-2</v>
          </cell>
          <cell r="BR331">
            <v>1.3445320586059911E-2</v>
          </cell>
          <cell r="BS331">
            <v>1.3445320586059911E-2</v>
          </cell>
          <cell r="BT331">
            <v>1.3445320586059911E-2</v>
          </cell>
          <cell r="BU331">
            <v>1.3445320586059911E-2</v>
          </cell>
          <cell r="BV331">
            <v>1.3445320586059911E-2</v>
          </cell>
          <cell r="BW331">
            <v>8.1952549584534788E-3</v>
          </cell>
          <cell r="BX331">
            <v>8.1952549584534788E-3</v>
          </cell>
          <cell r="BY331">
            <v>8.1952549584534788E-3</v>
          </cell>
          <cell r="BZ331">
            <v>8.1952549584534788E-3</v>
          </cell>
          <cell r="CA331">
            <v>8.1952549584534788E-3</v>
          </cell>
          <cell r="CB331">
            <v>8.1952549584534788E-3</v>
          </cell>
          <cell r="CC331">
            <v>8.1952549584534788E-3</v>
          </cell>
          <cell r="CD331">
            <v>8.1952549584534788E-3</v>
          </cell>
          <cell r="CE331">
            <v>8.1952549584534788E-3</v>
          </cell>
          <cell r="CF331">
            <v>8.1952549584534788E-3</v>
          </cell>
          <cell r="CG331">
            <v>8.1952549584534788E-3</v>
          </cell>
          <cell r="CH331">
            <v>8.1952549584534788E-3</v>
          </cell>
          <cell r="CI331">
            <v>7.3205615604373345E-2</v>
          </cell>
          <cell r="CJ331">
            <v>7.3205615604373345E-2</v>
          </cell>
          <cell r="CK331">
            <v>7.3205615604373345E-2</v>
          </cell>
          <cell r="CL331">
            <v>7.3205615604373345E-2</v>
          </cell>
          <cell r="CM331">
            <v>7.3205615604373345E-2</v>
          </cell>
          <cell r="CN331">
            <v>7.3205615604373345E-2</v>
          </cell>
          <cell r="CO331">
            <v>7.3205615604373345E-2</v>
          </cell>
          <cell r="CP331">
            <v>7.3205615604373345E-2</v>
          </cell>
          <cell r="CQ331">
            <v>7.3205615604373345E-2</v>
          </cell>
          <cell r="CR331">
            <v>7.3205615604373345E-2</v>
          </cell>
          <cell r="CS331">
            <v>7.3205615604373345E-2</v>
          </cell>
          <cell r="CT331">
            <v>7.3205615604373345E-2</v>
          </cell>
          <cell r="CU331">
            <v>7.6202162386743322E-2</v>
          </cell>
          <cell r="CV331">
            <v>7.6202162386743322E-2</v>
          </cell>
          <cell r="CW331">
            <v>7.6202162386743322E-2</v>
          </cell>
          <cell r="CX331">
            <v>7.6202162386743322E-2</v>
          </cell>
          <cell r="CY331">
            <v>7.6202162386743322E-2</v>
          </cell>
          <cell r="CZ331">
            <v>7.6202162386743322E-2</v>
          </cell>
          <cell r="DA331">
            <v>7.6202162386743322E-2</v>
          </cell>
          <cell r="DB331">
            <v>7.6202162386743322E-2</v>
          </cell>
          <cell r="DC331">
            <v>7.6202162386743322E-2</v>
          </cell>
          <cell r="DD331">
            <v>7.6202162386743322E-2</v>
          </cell>
          <cell r="DE331">
            <v>7.6202162386743322E-2</v>
          </cell>
          <cell r="DF331">
            <v>7.6202162386743322E-2</v>
          </cell>
          <cell r="DG331">
            <v>0.11626386742039728</v>
          </cell>
          <cell r="DH331">
            <v>0.11626386742039728</v>
          </cell>
          <cell r="DI331">
            <v>0.11626386742039728</v>
          </cell>
          <cell r="DJ331">
            <v>0.11626386742039728</v>
          </cell>
          <cell r="DK331">
            <v>0.11626386742039728</v>
          </cell>
          <cell r="DL331">
            <v>0.11626386742039728</v>
          </cell>
          <cell r="DM331">
            <v>0.11626386742039728</v>
          </cell>
          <cell r="DN331">
            <v>0.11626386742039728</v>
          </cell>
          <cell r="DO331">
            <v>0.11626386742039728</v>
          </cell>
          <cell r="DP331">
            <v>0.11626386742039728</v>
          </cell>
          <cell r="DQ331">
            <v>0.11626386742039728</v>
          </cell>
          <cell r="DR331">
            <v>0.11626386742039728</v>
          </cell>
          <cell r="DS331">
            <v>0.11463458235192761</v>
          </cell>
          <cell r="DT331">
            <v>0.11463458235192761</v>
          </cell>
          <cell r="DU331">
            <v>0.11463458235192761</v>
          </cell>
          <cell r="DV331">
            <v>0.11463458235192761</v>
          </cell>
          <cell r="DW331">
            <v>0.11463458235192761</v>
          </cell>
          <cell r="DX331">
            <v>0.11463458235192761</v>
          </cell>
          <cell r="DY331">
            <v>0.11463458235192761</v>
          </cell>
          <cell r="DZ331">
            <v>0.11463458235192761</v>
          </cell>
          <cell r="EA331">
            <v>0.11463458235192761</v>
          </cell>
          <cell r="EB331">
            <v>0.11463458235192761</v>
          </cell>
          <cell r="EC331">
            <v>0.11463458235192761</v>
          </cell>
          <cell r="ED331">
            <v>0.11463458235192761</v>
          </cell>
          <cell r="EE331">
            <v>0.13372619797366511</v>
          </cell>
          <cell r="EF331">
            <v>0.13372619797366511</v>
          </cell>
          <cell r="EG331">
            <v>0.13372619797366511</v>
          </cell>
          <cell r="EH331">
            <v>0.13372619797366511</v>
          </cell>
          <cell r="EI331">
            <v>0.13372619797366511</v>
          </cell>
          <cell r="EJ331">
            <v>0.13372619797366511</v>
          </cell>
          <cell r="EK331">
            <v>0.13372619797366511</v>
          </cell>
          <cell r="EL331">
            <v>0.13372619797366511</v>
          </cell>
          <cell r="EM331">
            <v>0.13372619797366511</v>
          </cell>
          <cell r="EN331">
            <v>0.13372619797366511</v>
          </cell>
          <cell r="EO331">
            <v>0.13372619797366511</v>
          </cell>
          <cell r="EP331">
            <v>0.13372619797366511</v>
          </cell>
          <cell r="EQ331">
            <v>0.12379498237133958</v>
          </cell>
          <cell r="ER331">
            <v>0.12379498237133958</v>
          </cell>
          <cell r="ES331">
            <v>0.12379498237133958</v>
          </cell>
          <cell r="ET331">
            <v>0.12379498237133958</v>
          </cell>
          <cell r="EU331">
            <v>0.12379498237133958</v>
          </cell>
          <cell r="EV331">
            <v>0.12379498237133958</v>
          </cell>
          <cell r="EW331">
            <v>0.12379498237133958</v>
          </cell>
          <cell r="EX331">
            <v>0.12379498237133958</v>
          </cell>
          <cell r="EY331">
            <v>0.12379498237133958</v>
          </cell>
          <cell r="EZ331">
            <v>0.12379498237133958</v>
          </cell>
          <cell r="FA331">
            <v>0.12379498237133958</v>
          </cell>
          <cell r="FB331">
            <v>0.12379498237133958</v>
          </cell>
          <cell r="FC331">
            <v>0.12938165872022667</v>
          </cell>
          <cell r="FD331">
            <v>0.12938165872022667</v>
          </cell>
          <cell r="FE331">
            <v>0.12938165872022667</v>
          </cell>
          <cell r="FF331">
            <v>0.12938165872022667</v>
          </cell>
          <cell r="FG331">
            <v>0.12938165872022667</v>
          </cell>
          <cell r="FH331">
            <v>0.12938165872022667</v>
          </cell>
          <cell r="FI331">
            <v>0.12938165872022667</v>
          </cell>
          <cell r="FJ331">
            <v>0.12938165872022667</v>
          </cell>
          <cell r="FK331">
            <v>0.12938165872022667</v>
          </cell>
          <cell r="FL331">
            <v>0.12938165872022667</v>
          </cell>
          <cell r="FM331">
            <v>0.12938165872022667</v>
          </cell>
          <cell r="FN331">
            <v>0.12938165872022667</v>
          </cell>
          <cell r="FO331">
            <v>0.12666413405658172</v>
          </cell>
          <cell r="FP331">
            <v>0.12666413405658172</v>
          </cell>
          <cell r="FQ331">
            <v>0.12666413405658172</v>
          </cell>
          <cell r="FR331">
            <v>0.12666413405658172</v>
          </cell>
          <cell r="FS331">
            <v>0.12666413405658172</v>
          </cell>
          <cell r="FT331">
            <v>0.12666413405658172</v>
          </cell>
          <cell r="FU331">
            <v>0.12666413405658172</v>
          </cell>
          <cell r="FV331">
            <v>0.12666413405658172</v>
          </cell>
          <cell r="FW331">
            <v>0.12666413405658172</v>
          </cell>
        </row>
        <row r="332">
          <cell r="B332" t="str">
            <v>Co 241</v>
          </cell>
          <cell r="C332" t="str">
            <v>FL</v>
          </cell>
          <cell r="BH332">
            <v>8.8312304732534999E-2</v>
          </cell>
          <cell r="BI332">
            <v>8.8312304732534999E-2</v>
          </cell>
          <cell r="BJ332">
            <v>8.8312304732534999E-2</v>
          </cell>
          <cell r="BK332">
            <v>0.18986459724087124</v>
          </cell>
          <cell r="BL332">
            <v>0.18986459724087124</v>
          </cell>
          <cell r="BM332">
            <v>0.18986459724087124</v>
          </cell>
          <cell r="BN332">
            <v>0.18986459724087124</v>
          </cell>
          <cell r="BO332">
            <v>0.18986459724087124</v>
          </cell>
          <cell r="BP332">
            <v>0.18986459724087124</v>
          </cell>
          <cell r="BQ332">
            <v>0.18986459724087124</v>
          </cell>
          <cell r="BR332">
            <v>0.18986459724087124</v>
          </cell>
          <cell r="BS332">
            <v>0.18986459724087124</v>
          </cell>
          <cell r="BT332">
            <v>0.18986459724087124</v>
          </cell>
          <cell r="BU332">
            <v>0.18986459724087124</v>
          </cell>
          <cell r="BV332">
            <v>0.18986459724087124</v>
          </cell>
          <cell r="BW332">
            <v>3.9755467770801738E-2</v>
          </cell>
          <cell r="BX332">
            <v>3.9755467770801738E-2</v>
          </cell>
          <cell r="BY332">
            <v>3.9755467770801738E-2</v>
          </cell>
          <cell r="BZ332">
            <v>3.9755467770801738E-2</v>
          </cell>
          <cell r="CA332">
            <v>3.9755467770801738E-2</v>
          </cell>
          <cell r="CB332">
            <v>3.9755467770801738E-2</v>
          </cell>
          <cell r="CC332">
            <v>3.9755467770801738E-2</v>
          </cell>
          <cell r="CD332">
            <v>3.9755467770801738E-2</v>
          </cell>
          <cell r="CE332">
            <v>3.9755467770801738E-2</v>
          </cell>
          <cell r="CF332">
            <v>3.9755467770801738E-2</v>
          </cell>
          <cell r="CG332">
            <v>3.9755467770801738E-2</v>
          </cell>
          <cell r="CH332">
            <v>3.9755467770801738E-2</v>
          </cell>
          <cell r="CI332">
            <v>1.3587214184137213E-2</v>
          </cell>
          <cell r="CJ332">
            <v>1.3587214184137213E-2</v>
          </cell>
          <cell r="CK332">
            <v>1.3587214184137213E-2</v>
          </cell>
          <cell r="CL332">
            <v>1.3587214184137213E-2</v>
          </cell>
          <cell r="CM332">
            <v>1.3587214184137213E-2</v>
          </cell>
          <cell r="CN332">
            <v>1.3587214184137213E-2</v>
          </cell>
          <cell r="CO332">
            <v>1.3587214184137213E-2</v>
          </cell>
          <cell r="CP332">
            <v>1.3587214184137213E-2</v>
          </cell>
          <cell r="CQ332">
            <v>1.3587214184137213E-2</v>
          </cell>
          <cell r="CR332">
            <v>1.3587214184137213E-2</v>
          </cell>
          <cell r="CS332">
            <v>1.3587214184137213E-2</v>
          </cell>
          <cell r="CT332">
            <v>1.3587214184137213E-2</v>
          </cell>
          <cell r="CU332">
            <v>-3.2699105090575185E-2</v>
          </cell>
          <cell r="CV332">
            <v>-3.2699105090575185E-2</v>
          </cell>
          <cell r="CW332">
            <v>-3.2699105090575185E-2</v>
          </cell>
          <cell r="CX332">
            <v>-3.2699105090575185E-2</v>
          </cell>
          <cell r="CY332">
            <v>-3.2699105090575185E-2</v>
          </cell>
          <cell r="CZ332">
            <v>-3.2699105090575185E-2</v>
          </cell>
          <cell r="DA332">
            <v>-3.2699105090575185E-2</v>
          </cell>
          <cell r="DB332">
            <v>-3.2699105090575185E-2</v>
          </cell>
          <cell r="DC332">
            <v>-3.2699105090575185E-2</v>
          </cell>
          <cell r="DD332">
            <v>-3.2699105090575185E-2</v>
          </cell>
          <cell r="DE332">
            <v>-3.2699105090575185E-2</v>
          </cell>
          <cell r="DF332">
            <v>-3.2699105090575185E-2</v>
          </cell>
          <cell r="DG332">
            <v>-5.0496500940309573E-2</v>
          </cell>
          <cell r="DH332">
            <v>-5.0496500940309573E-2</v>
          </cell>
          <cell r="DI332">
            <v>-5.0496500940309573E-2</v>
          </cell>
          <cell r="DJ332">
            <v>-5.0496500940309573E-2</v>
          </cell>
          <cell r="DK332">
            <v>-5.0496500940309573E-2</v>
          </cell>
          <cell r="DL332">
            <v>-5.0496500940309573E-2</v>
          </cell>
          <cell r="DM332">
            <v>-5.0496500940309573E-2</v>
          </cell>
          <cell r="DN332">
            <v>-5.0496500940309573E-2</v>
          </cell>
          <cell r="DO332">
            <v>-5.0496500940309573E-2</v>
          </cell>
          <cell r="DP332">
            <v>-5.0496500940309573E-2</v>
          </cell>
          <cell r="DQ332">
            <v>-5.0496500940309573E-2</v>
          </cell>
          <cell r="DR332">
            <v>-5.0496500940309573E-2</v>
          </cell>
          <cell r="DS332">
            <v>-1.948922688132235E-2</v>
          </cell>
          <cell r="DT332">
            <v>-1.948922688132235E-2</v>
          </cell>
          <cell r="DU332">
            <v>-1.948922688132235E-2</v>
          </cell>
          <cell r="DV332">
            <v>-1.948922688132235E-2</v>
          </cell>
          <cell r="DW332">
            <v>-1.948922688132235E-2</v>
          </cell>
          <cell r="DX332">
            <v>-1.948922688132235E-2</v>
          </cell>
          <cell r="DY332">
            <v>-1.948922688132235E-2</v>
          </cell>
          <cell r="DZ332">
            <v>-1.948922688132235E-2</v>
          </cell>
          <cell r="EA332">
            <v>-1.948922688132235E-2</v>
          </cell>
          <cell r="EB332">
            <v>-1.948922688132235E-2</v>
          </cell>
          <cell r="EC332">
            <v>-1.948922688132235E-2</v>
          </cell>
          <cell r="ED332">
            <v>-1.948922688132235E-2</v>
          </cell>
          <cell r="EE332">
            <v>-9.9747242170956339E-3</v>
          </cell>
          <cell r="EF332">
            <v>-9.9747242170956339E-3</v>
          </cell>
          <cell r="EG332">
            <v>-9.9747242170956339E-3</v>
          </cell>
          <cell r="EH332">
            <v>-9.9747242170956339E-3</v>
          </cell>
          <cell r="EI332">
            <v>-9.9747242170956339E-3</v>
          </cell>
          <cell r="EJ332">
            <v>-9.9747242170956339E-3</v>
          </cell>
          <cell r="EK332">
            <v>-9.9747242170956339E-3</v>
          </cell>
          <cell r="EL332">
            <v>-9.9747242170956339E-3</v>
          </cell>
          <cell r="EM332">
            <v>-9.9747242170956339E-3</v>
          </cell>
          <cell r="EN332">
            <v>-9.9747242170956339E-3</v>
          </cell>
          <cell r="EO332">
            <v>-9.9747242170956339E-3</v>
          </cell>
          <cell r="EP332">
            <v>-9.9747242170956339E-3</v>
          </cell>
          <cell r="EQ332">
            <v>2.4565442956223434E-2</v>
          </cell>
          <cell r="ER332">
            <v>2.4565442956223434E-2</v>
          </cell>
          <cell r="ES332">
            <v>2.4565442956223434E-2</v>
          </cell>
          <cell r="ET332">
            <v>2.4565442956223434E-2</v>
          </cell>
          <cell r="EU332">
            <v>2.4565442956223434E-2</v>
          </cell>
          <cell r="EV332">
            <v>2.4565442956223434E-2</v>
          </cell>
          <cell r="EW332">
            <v>2.4565442956223434E-2</v>
          </cell>
          <cell r="EX332">
            <v>2.4565442956223434E-2</v>
          </cell>
          <cell r="EY332">
            <v>2.4565442956223434E-2</v>
          </cell>
          <cell r="EZ332">
            <v>2.4565442956223434E-2</v>
          </cell>
          <cell r="FA332">
            <v>2.4565442956223434E-2</v>
          </cell>
          <cell r="FB332">
            <v>2.4565442956223434E-2</v>
          </cell>
          <cell r="FC332">
            <v>3.9595764146419313E-2</v>
          </cell>
          <cell r="FD332">
            <v>3.9595764146419313E-2</v>
          </cell>
          <cell r="FE332">
            <v>3.9595764146419313E-2</v>
          </cell>
          <cell r="FF332">
            <v>3.9595764146419313E-2</v>
          </cell>
          <cell r="FG332">
            <v>3.9595764146419313E-2</v>
          </cell>
          <cell r="FH332">
            <v>3.9595764146419313E-2</v>
          </cell>
          <cell r="FI332">
            <v>3.9595764146419313E-2</v>
          </cell>
          <cell r="FJ332">
            <v>3.9595764146419313E-2</v>
          </cell>
          <cell r="FK332">
            <v>3.9595764146419313E-2</v>
          </cell>
          <cell r="FL332">
            <v>3.9595764146419313E-2</v>
          </cell>
          <cell r="FM332">
            <v>3.9595764146419313E-2</v>
          </cell>
          <cell r="FN332">
            <v>3.9595764146419313E-2</v>
          </cell>
          <cell r="FO332">
            <v>4.4878228828298686E-2</v>
          </cell>
          <cell r="FP332">
            <v>4.4878228828298686E-2</v>
          </cell>
          <cell r="FQ332">
            <v>4.4878228828298686E-2</v>
          </cell>
          <cell r="FR332">
            <v>4.4878228828298686E-2</v>
          </cell>
          <cell r="FS332">
            <v>4.4878228828298686E-2</v>
          </cell>
          <cell r="FT332">
            <v>4.4878228828298686E-2</v>
          </cell>
          <cell r="FU332">
            <v>4.4878228828298686E-2</v>
          </cell>
          <cell r="FV332">
            <v>4.4878228828298686E-2</v>
          </cell>
          <cell r="FW332">
            <v>4.4878228828298686E-2</v>
          </cell>
        </row>
        <row r="333">
          <cell r="B333" t="str">
            <v>Co 242</v>
          </cell>
          <cell r="C333" t="str">
            <v>FL</v>
          </cell>
          <cell r="BH333">
            <v>-0.13127129227701498</v>
          </cell>
          <cell r="BI333">
            <v>-0.13127129227701498</v>
          </cell>
          <cell r="BJ333">
            <v>-0.13127129227701498</v>
          </cell>
          <cell r="BK333">
            <v>-0.10118061486413342</v>
          </cell>
          <cell r="BL333">
            <v>-0.10118061486413342</v>
          </cell>
          <cell r="BM333">
            <v>-0.10118061486413342</v>
          </cell>
          <cell r="BN333">
            <v>-0.10118061486413342</v>
          </cell>
          <cell r="BO333">
            <v>-0.10118061486413342</v>
          </cell>
          <cell r="BP333">
            <v>-0.10118061486413342</v>
          </cell>
          <cell r="BQ333">
            <v>-0.10118061486413342</v>
          </cell>
          <cell r="BR333">
            <v>-0.10118061486413342</v>
          </cell>
          <cell r="BS333">
            <v>-0.10118061486413342</v>
          </cell>
          <cell r="BT333">
            <v>-0.10118061486413342</v>
          </cell>
          <cell r="BU333">
            <v>-0.10118061486413342</v>
          </cell>
          <cell r="BV333">
            <v>-0.10118061486413342</v>
          </cell>
          <cell r="BW333">
            <v>-0.79890540724127668</v>
          </cell>
          <cell r="BX333">
            <v>-0.79890540724127668</v>
          </cell>
          <cell r="BY333">
            <v>-0.79890540724127668</v>
          </cell>
          <cell r="BZ333">
            <v>-0.79890540724127668</v>
          </cell>
          <cell r="CA333">
            <v>-0.79890540724127668</v>
          </cell>
          <cell r="CB333">
            <v>-0.79890540724127668</v>
          </cell>
          <cell r="CC333">
            <v>-0.79890540724127668</v>
          </cell>
          <cell r="CD333">
            <v>-0.79890540724127668</v>
          </cell>
          <cell r="CE333">
            <v>-0.79890540724127668</v>
          </cell>
          <cell r="CF333">
            <v>-0.79890540724127668</v>
          </cell>
          <cell r="CG333">
            <v>-0.79890540724127668</v>
          </cell>
          <cell r="CH333">
            <v>-0.79890540724127668</v>
          </cell>
          <cell r="CI333">
            <v>0.12379922278736424</v>
          </cell>
          <cell r="CJ333">
            <v>0.12379922278736424</v>
          </cell>
          <cell r="CK333">
            <v>0.12379922278736424</v>
          </cell>
          <cell r="CL333">
            <v>0.12379922278736424</v>
          </cell>
          <cell r="CM333">
            <v>0.12379922278736424</v>
          </cell>
          <cell r="CN333">
            <v>0.12379922278736424</v>
          </cell>
          <cell r="CO333">
            <v>0.12379922278736424</v>
          </cell>
          <cell r="CP333">
            <v>0.12379922278736424</v>
          </cell>
          <cell r="CQ333">
            <v>0.12379922278736424</v>
          </cell>
          <cell r="CR333">
            <v>0.12379922278736424</v>
          </cell>
          <cell r="CS333">
            <v>0.12379922278736424</v>
          </cell>
          <cell r="CT333">
            <v>0.12379922278736424</v>
          </cell>
          <cell r="CU333">
            <v>0.13976752306467458</v>
          </cell>
          <cell r="CV333">
            <v>0.13976752306467458</v>
          </cell>
          <cell r="CW333">
            <v>0.13976752306467458</v>
          </cell>
          <cell r="CX333">
            <v>0.13976752306467458</v>
          </cell>
          <cell r="CY333">
            <v>0.13976752306467458</v>
          </cell>
          <cell r="CZ333">
            <v>0.13976752306467458</v>
          </cell>
          <cell r="DA333">
            <v>0.13976752306467458</v>
          </cell>
          <cell r="DB333">
            <v>0.13976752306467458</v>
          </cell>
          <cell r="DC333">
            <v>0.13976752306467458</v>
          </cell>
          <cell r="DD333">
            <v>0.13976752306467458</v>
          </cell>
          <cell r="DE333">
            <v>0.13976752306467458</v>
          </cell>
          <cell r="DF333">
            <v>0.13976752306467458</v>
          </cell>
          <cell r="DG333">
            <v>0.12770239035232431</v>
          </cell>
          <cell r="DH333">
            <v>0.12770239035232431</v>
          </cell>
          <cell r="DI333">
            <v>0.12770239035232431</v>
          </cell>
          <cell r="DJ333">
            <v>0.12770239035232431</v>
          </cell>
          <cell r="DK333">
            <v>0.12770239035232431</v>
          </cell>
          <cell r="DL333">
            <v>0.12770239035232431</v>
          </cell>
          <cell r="DM333">
            <v>0.12770239035232431</v>
          </cell>
          <cell r="DN333">
            <v>0.12770239035232431</v>
          </cell>
          <cell r="DO333">
            <v>0.12770239035232431</v>
          </cell>
          <cell r="DP333">
            <v>0.12770239035232431</v>
          </cell>
          <cell r="DQ333">
            <v>0.12770239035232431</v>
          </cell>
          <cell r="DR333">
            <v>0.12770239035232431</v>
          </cell>
          <cell r="DS333">
            <v>6.2983473741990578E-2</v>
          </cell>
          <cell r="DT333">
            <v>6.2983473741990578E-2</v>
          </cell>
          <cell r="DU333">
            <v>6.2983473741990578E-2</v>
          </cell>
          <cell r="DV333">
            <v>6.2983473741990578E-2</v>
          </cell>
          <cell r="DW333">
            <v>6.2983473741990578E-2</v>
          </cell>
          <cell r="DX333">
            <v>6.2983473741990578E-2</v>
          </cell>
          <cell r="DY333">
            <v>6.2983473741990578E-2</v>
          </cell>
          <cell r="DZ333">
            <v>6.2983473741990578E-2</v>
          </cell>
          <cell r="EA333">
            <v>6.2983473741990578E-2</v>
          </cell>
          <cell r="EB333">
            <v>6.2983473741990578E-2</v>
          </cell>
          <cell r="EC333">
            <v>6.2983473741990578E-2</v>
          </cell>
          <cell r="ED333">
            <v>6.2983473741990578E-2</v>
          </cell>
          <cell r="EE333">
            <v>4.7916116608714691E-2</v>
          </cell>
          <cell r="EF333">
            <v>4.7916116608714691E-2</v>
          </cell>
          <cell r="EG333">
            <v>4.7916116608714691E-2</v>
          </cell>
          <cell r="EH333">
            <v>4.7916116608714691E-2</v>
          </cell>
          <cell r="EI333">
            <v>4.7916116608714691E-2</v>
          </cell>
          <cell r="EJ333">
            <v>4.7916116608714691E-2</v>
          </cell>
          <cell r="EK333">
            <v>4.7916116608714691E-2</v>
          </cell>
          <cell r="EL333">
            <v>4.7916116608714691E-2</v>
          </cell>
          <cell r="EM333">
            <v>4.7916116608714691E-2</v>
          </cell>
          <cell r="EN333">
            <v>4.7916116608714691E-2</v>
          </cell>
          <cell r="EO333">
            <v>4.7916116608714691E-2</v>
          </cell>
          <cell r="EP333">
            <v>4.7916116608714691E-2</v>
          </cell>
          <cell r="EQ333">
            <v>4.4968716760286472E-2</v>
          </cell>
          <cell r="ER333">
            <v>4.4968716760286472E-2</v>
          </cell>
          <cell r="ES333">
            <v>4.4968716760286472E-2</v>
          </cell>
          <cell r="ET333">
            <v>4.4968716760286472E-2</v>
          </cell>
          <cell r="EU333">
            <v>4.4968716760286472E-2</v>
          </cell>
          <cell r="EV333">
            <v>4.4968716760286472E-2</v>
          </cell>
          <cell r="EW333">
            <v>4.4968716760286472E-2</v>
          </cell>
          <cell r="EX333">
            <v>4.4968716760286472E-2</v>
          </cell>
          <cell r="EY333">
            <v>4.4968716760286472E-2</v>
          </cell>
          <cell r="EZ333">
            <v>4.4968716760286472E-2</v>
          </cell>
          <cell r="FA333">
            <v>4.4968716760286472E-2</v>
          </cell>
          <cell r="FB333">
            <v>4.4968716760286472E-2</v>
          </cell>
          <cell r="FC333">
            <v>0.16965883478571306</v>
          </cell>
          <cell r="FD333">
            <v>0.16965883478571306</v>
          </cell>
          <cell r="FE333">
            <v>0.16965883478571306</v>
          </cell>
          <cell r="FF333">
            <v>0.16965883478571306</v>
          </cell>
          <cell r="FG333">
            <v>0.16965883478571306</v>
          </cell>
          <cell r="FH333">
            <v>0.16965883478571306</v>
          </cell>
          <cell r="FI333">
            <v>0.16965883478571306</v>
          </cell>
          <cell r="FJ333">
            <v>0.16965883478571306</v>
          </cell>
          <cell r="FK333">
            <v>0.16965883478571306</v>
          </cell>
          <cell r="FL333">
            <v>0.16965883478571306</v>
          </cell>
          <cell r="FM333">
            <v>0.16965883478571306</v>
          </cell>
          <cell r="FN333">
            <v>0.16965883478571306</v>
          </cell>
          <cell r="FO333">
            <v>0.19134155659960772</v>
          </cell>
          <cell r="FP333">
            <v>0.19134155659960772</v>
          </cell>
          <cell r="FQ333">
            <v>0.19134155659960772</v>
          </cell>
          <cell r="FR333">
            <v>0.19134155659960772</v>
          </cell>
          <cell r="FS333">
            <v>0.19134155659960772</v>
          </cell>
          <cell r="FT333">
            <v>0.19134155659960772</v>
          </cell>
          <cell r="FU333">
            <v>0.19134155659960772</v>
          </cell>
          <cell r="FV333">
            <v>0.19134155659960772</v>
          </cell>
          <cell r="FW333">
            <v>0.19134155659960772</v>
          </cell>
        </row>
        <row r="334">
          <cell r="B334" t="str">
            <v>Co 246</v>
          </cell>
          <cell r="C334" t="str">
            <v>FL</v>
          </cell>
          <cell r="BH334">
            <v>7.2585067846974083E-3</v>
          </cell>
          <cell r="BI334">
            <v>7.2585067846974083E-3</v>
          </cell>
          <cell r="BJ334">
            <v>7.2585067846974083E-3</v>
          </cell>
          <cell r="BK334">
            <v>0.34400944474642947</v>
          </cell>
          <cell r="BL334">
            <v>0.34400944474642947</v>
          </cell>
          <cell r="BM334">
            <v>0.34400944474642947</v>
          </cell>
          <cell r="BN334">
            <v>0.34400944474642947</v>
          </cell>
          <cell r="BO334">
            <v>0.34400944474642947</v>
          </cell>
          <cell r="BP334">
            <v>0.34400944474642947</v>
          </cell>
          <cell r="BQ334">
            <v>0.34400944474642947</v>
          </cell>
          <cell r="BR334">
            <v>0.34400944474642947</v>
          </cell>
          <cell r="BS334">
            <v>0.34400944474642947</v>
          </cell>
          <cell r="BT334">
            <v>0.34400944474642947</v>
          </cell>
          <cell r="BU334">
            <v>0.34400944474642947</v>
          </cell>
          <cell r="BV334">
            <v>0.34400944474642947</v>
          </cell>
          <cell r="BW334">
            <v>9.8383005065575097E-2</v>
          </cell>
          <cell r="BX334">
            <v>9.8383005065575097E-2</v>
          </cell>
          <cell r="BY334">
            <v>9.8383005065575097E-2</v>
          </cell>
          <cell r="BZ334">
            <v>9.8383005065575097E-2</v>
          </cell>
          <cell r="CA334">
            <v>9.8383005065575097E-2</v>
          </cell>
          <cell r="CB334">
            <v>9.8383005065575097E-2</v>
          </cell>
          <cell r="CC334">
            <v>9.8383005065575097E-2</v>
          </cell>
          <cell r="CD334">
            <v>9.8383005065575097E-2</v>
          </cell>
          <cell r="CE334">
            <v>9.8383005065575097E-2</v>
          </cell>
          <cell r="CF334">
            <v>9.8383005065575097E-2</v>
          </cell>
          <cell r="CG334">
            <v>9.8383005065575097E-2</v>
          </cell>
          <cell r="CH334">
            <v>9.8383005065575097E-2</v>
          </cell>
          <cell r="CI334">
            <v>9.1132782613253013E-2</v>
          </cell>
          <cell r="CJ334">
            <v>9.1132782613253013E-2</v>
          </cell>
          <cell r="CK334">
            <v>9.1132782613253013E-2</v>
          </cell>
          <cell r="CL334">
            <v>9.1132782613253013E-2</v>
          </cell>
          <cell r="CM334">
            <v>9.1132782613253013E-2</v>
          </cell>
          <cell r="CN334">
            <v>9.1132782613253013E-2</v>
          </cell>
          <cell r="CO334">
            <v>9.1132782613253013E-2</v>
          </cell>
          <cell r="CP334">
            <v>9.1132782613253013E-2</v>
          </cell>
          <cell r="CQ334">
            <v>9.1132782613253013E-2</v>
          </cell>
          <cell r="CR334">
            <v>9.1132782613253013E-2</v>
          </cell>
          <cell r="CS334">
            <v>9.1132782613253013E-2</v>
          </cell>
          <cell r="CT334">
            <v>9.1132782613253013E-2</v>
          </cell>
          <cell r="CU334">
            <v>0.11166140957382449</v>
          </cell>
          <cell r="CV334">
            <v>0.11166140957382449</v>
          </cell>
          <cell r="CW334">
            <v>0.11166140957382449</v>
          </cell>
          <cell r="CX334">
            <v>0.11166140957382449</v>
          </cell>
          <cell r="CY334">
            <v>0.11166140957382449</v>
          </cell>
          <cell r="CZ334">
            <v>0.11166140957382449</v>
          </cell>
          <cell r="DA334">
            <v>0.11166140957382449</v>
          </cell>
          <cell r="DB334">
            <v>0.11166140957382449</v>
          </cell>
          <cell r="DC334">
            <v>0.11166140957382449</v>
          </cell>
          <cell r="DD334">
            <v>0.11166140957382449</v>
          </cell>
          <cell r="DE334">
            <v>0.11166140957382449</v>
          </cell>
          <cell r="DF334">
            <v>0.11166140957382449</v>
          </cell>
          <cell r="DG334">
            <v>0.1243065999132854</v>
          </cell>
          <cell r="DH334">
            <v>0.1243065999132854</v>
          </cell>
          <cell r="DI334">
            <v>0.1243065999132854</v>
          </cell>
          <cell r="DJ334">
            <v>0.1243065999132854</v>
          </cell>
          <cell r="DK334">
            <v>0.1243065999132854</v>
          </cell>
          <cell r="DL334">
            <v>0.1243065999132854</v>
          </cell>
          <cell r="DM334">
            <v>0.1243065999132854</v>
          </cell>
          <cell r="DN334">
            <v>0.1243065999132854</v>
          </cell>
          <cell r="DO334">
            <v>0.1243065999132854</v>
          </cell>
          <cell r="DP334">
            <v>0.1243065999132854</v>
          </cell>
          <cell r="DQ334">
            <v>0.1243065999132854</v>
          </cell>
          <cell r="DR334">
            <v>0.1243065999132854</v>
          </cell>
          <cell r="DS334">
            <v>0.13719664106978041</v>
          </cell>
          <cell r="DT334">
            <v>0.13719664106978041</v>
          </cell>
          <cell r="DU334">
            <v>0.13719664106978041</v>
          </cell>
          <cell r="DV334">
            <v>0.13719664106978041</v>
          </cell>
          <cell r="DW334">
            <v>0.13719664106978041</v>
          </cell>
          <cell r="DX334">
            <v>0.13719664106978041</v>
          </cell>
          <cell r="DY334">
            <v>0.13719664106978041</v>
          </cell>
          <cell r="DZ334">
            <v>0.13719664106978041</v>
          </cell>
          <cell r="EA334">
            <v>0.13719664106978041</v>
          </cell>
          <cell r="EB334">
            <v>0.13719664106978041</v>
          </cell>
          <cell r="EC334">
            <v>0.13719664106978041</v>
          </cell>
          <cell r="ED334">
            <v>0.13719664106978041</v>
          </cell>
          <cell r="EE334">
            <v>0.13688882927032178</v>
          </cell>
          <cell r="EF334">
            <v>0.13688882927032178</v>
          </cell>
          <cell r="EG334">
            <v>0.13688882927032178</v>
          </cell>
          <cell r="EH334">
            <v>0.13688882927032178</v>
          </cell>
          <cell r="EI334">
            <v>0.13688882927032178</v>
          </cell>
          <cell r="EJ334">
            <v>0.13688882927032178</v>
          </cell>
          <cell r="EK334">
            <v>0.13688882927032178</v>
          </cell>
          <cell r="EL334">
            <v>0.13688882927032178</v>
          </cell>
          <cell r="EM334">
            <v>0.13688882927032178</v>
          </cell>
          <cell r="EN334">
            <v>0.13688882927032178</v>
          </cell>
          <cell r="EO334">
            <v>0.13688882927032178</v>
          </cell>
          <cell r="EP334">
            <v>0.13688882927032178</v>
          </cell>
          <cell r="EQ334">
            <v>0.13061422794536859</v>
          </cell>
          <cell r="ER334">
            <v>0.13061422794536859</v>
          </cell>
          <cell r="ES334">
            <v>0.13061422794536859</v>
          </cell>
          <cell r="ET334">
            <v>0.13061422794536859</v>
          </cell>
          <cell r="EU334">
            <v>0.13061422794536859</v>
          </cell>
          <cell r="EV334">
            <v>0.13061422794536859</v>
          </cell>
          <cell r="EW334">
            <v>0.13061422794536859</v>
          </cell>
          <cell r="EX334">
            <v>0.13061422794536859</v>
          </cell>
          <cell r="EY334">
            <v>0.13061422794536859</v>
          </cell>
          <cell r="EZ334">
            <v>0.13061422794536859</v>
          </cell>
          <cell r="FA334">
            <v>0.13061422794536859</v>
          </cell>
          <cell r="FB334">
            <v>0.13061422794536859</v>
          </cell>
          <cell r="FC334">
            <v>0.13524433247251635</v>
          </cell>
          <cell r="FD334">
            <v>0.13524433247251635</v>
          </cell>
          <cell r="FE334">
            <v>0.13524433247251635</v>
          </cell>
          <cell r="FF334">
            <v>0.13524433247251635</v>
          </cell>
          <cell r="FG334">
            <v>0.13524433247251635</v>
          </cell>
          <cell r="FH334">
            <v>0.13524433247251635</v>
          </cell>
          <cell r="FI334">
            <v>0.13524433247251635</v>
          </cell>
          <cell r="FJ334">
            <v>0.13524433247251635</v>
          </cell>
          <cell r="FK334">
            <v>0.13524433247251635</v>
          </cell>
          <cell r="FL334">
            <v>0.13524433247251635</v>
          </cell>
          <cell r="FM334">
            <v>0.13524433247251635</v>
          </cell>
          <cell r="FN334">
            <v>0.13524433247251635</v>
          </cell>
          <cell r="FO334">
            <v>0.13811256033968455</v>
          </cell>
          <cell r="FP334">
            <v>0.13811256033968455</v>
          </cell>
          <cell r="FQ334">
            <v>0.13811256033968455</v>
          </cell>
          <cell r="FR334">
            <v>0.13811256033968455</v>
          </cell>
          <cell r="FS334">
            <v>0.13811256033968455</v>
          </cell>
          <cell r="FT334">
            <v>0.13811256033968455</v>
          </cell>
          <cell r="FU334">
            <v>0.13811256033968455</v>
          </cell>
          <cell r="FV334">
            <v>0.13811256033968455</v>
          </cell>
          <cell r="FW334">
            <v>0.13811256033968455</v>
          </cell>
        </row>
        <row r="335">
          <cell r="B335" t="str">
            <v>Co 400</v>
          </cell>
          <cell r="C335" t="str">
            <v>SC</v>
          </cell>
          <cell r="BH335">
            <v>3.6921691609027772E-2</v>
          </cell>
          <cell r="BI335">
            <v>3.6921691609027772E-2</v>
          </cell>
          <cell r="BJ335">
            <v>3.6921691609027772E-2</v>
          </cell>
          <cell r="BK335">
            <v>1.0691478118078062E-2</v>
          </cell>
          <cell r="BL335">
            <v>1.0691478118078062E-2</v>
          </cell>
          <cell r="BM335">
            <v>1.0691478118078062E-2</v>
          </cell>
          <cell r="BN335">
            <v>1.0691478118078062E-2</v>
          </cell>
          <cell r="BO335">
            <v>1.0691478118078062E-2</v>
          </cell>
          <cell r="BP335">
            <v>1.0691478118078062E-2</v>
          </cell>
          <cell r="BQ335">
            <v>1.0691478118078062E-2</v>
          </cell>
          <cell r="BR335">
            <v>1.0691478118078062E-2</v>
          </cell>
          <cell r="BS335">
            <v>1.0691478118078062E-2</v>
          </cell>
          <cell r="BT335">
            <v>1.0691478118078062E-2</v>
          </cell>
          <cell r="BU335">
            <v>1.0691478118078062E-2</v>
          </cell>
          <cell r="BV335">
            <v>1.0691478118078062E-2</v>
          </cell>
          <cell r="BW335">
            <v>4.2326247229305898E-2</v>
          </cell>
          <cell r="BX335">
            <v>4.2326247229305898E-2</v>
          </cell>
          <cell r="BY335">
            <v>4.2326247229305898E-2</v>
          </cell>
          <cell r="BZ335">
            <v>4.2326247229305898E-2</v>
          </cell>
          <cell r="CA335">
            <v>4.2326247229305898E-2</v>
          </cell>
          <cell r="CB335">
            <v>4.2326247229305898E-2</v>
          </cell>
          <cell r="CC335">
            <v>4.2326247229305898E-2</v>
          </cell>
          <cell r="CD335">
            <v>4.2326247229305898E-2</v>
          </cell>
          <cell r="CE335">
            <v>4.2326247229305898E-2</v>
          </cell>
          <cell r="CF335">
            <v>4.2326247229305898E-2</v>
          </cell>
          <cell r="CG335">
            <v>4.2326247229305898E-2</v>
          </cell>
          <cell r="CH335">
            <v>4.2326247229305898E-2</v>
          </cell>
          <cell r="CI335">
            <v>2.5038915661863885E-2</v>
          </cell>
          <cell r="CJ335">
            <v>2.5038915661863885E-2</v>
          </cell>
          <cell r="CK335">
            <v>2.5038915661863885E-2</v>
          </cell>
          <cell r="CL335">
            <v>2.5038915661863885E-2</v>
          </cell>
          <cell r="CM335">
            <v>2.5038915661863885E-2</v>
          </cell>
          <cell r="CN335">
            <v>2.5038915661863885E-2</v>
          </cell>
          <cell r="CO335">
            <v>2.5038915661863885E-2</v>
          </cell>
          <cell r="CP335">
            <v>2.5038915661863885E-2</v>
          </cell>
          <cell r="CQ335">
            <v>2.5038915661863885E-2</v>
          </cell>
          <cell r="CR335">
            <v>2.5038915661863885E-2</v>
          </cell>
          <cell r="CS335">
            <v>2.5038915661863885E-2</v>
          </cell>
          <cell r="CT335">
            <v>2.5038915661863885E-2</v>
          </cell>
          <cell r="CU335">
            <v>1.2986127502135262E-2</v>
          </cell>
          <cell r="CV335">
            <v>1.2986127502135262E-2</v>
          </cell>
          <cell r="CW335">
            <v>1.2986127502135262E-2</v>
          </cell>
          <cell r="CX335">
            <v>1.2986127502135262E-2</v>
          </cell>
          <cell r="CY335">
            <v>1.2986127502135262E-2</v>
          </cell>
          <cell r="CZ335">
            <v>1.2986127502135262E-2</v>
          </cell>
          <cell r="DA335">
            <v>1.2986127502135262E-2</v>
          </cell>
          <cell r="DB335">
            <v>1.2986127502135262E-2</v>
          </cell>
          <cell r="DC335">
            <v>1.2986127502135262E-2</v>
          </cell>
          <cell r="DD335">
            <v>1.2986127502135262E-2</v>
          </cell>
          <cell r="DE335">
            <v>1.2986127502135262E-2</v>
          </cell>
          <cell r="DF335">
            <v>1.2986127502135262E-2</v>
          </cell>
          <cell r="DG335">
            <v>4.4709291149428891E-2</v>
          </cell>
          <cell r="DH335">
            <v>4.4709291149428891E-2</v>
          </cell>
          <cell r="DI335">
            <v>4.4709291149428891E-2</v>
          </cell>
          <cell r="DJ335">
            <v>4.4709291149428891E-2</v>
          </cell>
          <cell r="DK335">
            <v>4.4709291149428891E-2</v>
          </cell>
          <cell r="DL335">
            <v>4.4709291149428891E-2</v>
          </cell>
          <cell r="DM335">
            <v>4.4709291149428891E-2</v>
          </cell>
          <cell r="DN335">
            <v>4.4709291149428891E-2</v>
          </cell>
          <cell r="DO335">
            <v>4.4709291149428891E-2</v>
          </cell>
          <cell r="DP335">
            <v>4.4709291149428891E-2</v>
          </cell>
          <cell r="DQ335">
            <v>4.4709291149428891E-2</v>
          </cell>
          <cell r="DR335">
            <v>4.4709291149428891E-2</v>
          </cell>
          <cell r="DS335">
            <v>6.3557533265863053E-2</v>
          </cell>
          <cell r="DT335">
            <v>6.3557533265863053E-2</v>
          </cell>
          <cell r="DU335">
            <v>6.3557533265863053E-2</v>
          </cell>
          <cell r="DV335">
            <v>6.3557533265863053E-2</v>
          </cell>
          <cell r="DW335">
            <v>6.3557533265863053E-2</v>
          </cell>
          <cell r="DX335">
            <v>6.3557533265863053E-2</v>
          </cell>
          <cell r="DY335">
            <v>6.3557533265863053E-2</v>
          </cell>
          <cell r="DZ335">
            <v>6.3557533265863053E-2</v>
          </cell>
          <cell r="EA335">
            <v>6.3557533265863053E-2</v>
          </cell>
          <cell r="EB335">
            <v>6.3557533265863053E-2</v>
          </cell>
          <cell r="EC335">
            <v>6.3557533265863053E-2</v>
          </cell>
          <cell r="ED335">
            <v>6.3557533265863053E-2</v>
          </cell>
          <cell r="EE335">
            <v>8.7779960706593135E-2</v>
          </cell>
          <cell r="EF335">
            <v>8.7779960706593135E-2</v>
          </cell>
          <cell r="EG335">
            <v>8.7779960706593135E-2</v>
          </cell>
          <cell r="EH335">
            <v>8.7779960706593135E-2</v>
          </cell>
          <cell r="EI335">
            <v>8.7779960706593135E-2</v>
          </cell>
          <cell r="EJ335">
            <v>8.7779960706593135E-2</v>
          </cell>
          <cell r="EK335">
            <v>8.7779960706593135E-2</v>
          </cell>
          <cell r="EL335">
            <v>8.7779960706593135E-2</v>
          </cell>
          <cell r="EM335">
            <v>8.7779960706593135E-2</v>
          </cell>
          <cell r="EN335">
            <v>8.7779960706593135E-2</v>
          </cell>
          <cell r="EO335">
            <v>8.7779960706593135E-2</v>
          </cell>
          <cell r="EP335">
            <v>8.7779960706593135E-2</v>
          </cell>
          <cell r="EQ335">
            <v>9.4209135023985063E-2</v>
          </cell>
          <cell r="ER335">
            <v>9.4209135023985063E-2</v>
          </cell>
          <cell r="ES335">
            <v>9.4209135023985063E-2</v>
          </cell>
          <cell r="ET335">
            <v>9.4209135023985063E-2</v>
          </cell>
          <cell r="EU335">
            <v>9.4209135023985063E-2</v>
          </cell>
          <cell r="EV335">
            <v>9.4209135023985063E-2</v>
          </cell>
          <cell r="EW335">
            <v>9.4209135023985063E-2</v>
          </cell>
          <cell r="EX335">
            <v>9.4209135023985063E-2</v>
          </cell>
          <cell r="EY335">
            <v>9.4209135023985063E-2</v>
          </cell>
          <cell r="EZ335">
            <v>9.4209135023985063E-2</v>
          </cell>
          <cell r="FA335">
            <v>9.4209135023985063E-2</v>
          </cell>
          <cell r="FB335">
            <v>9.4209135023985063E-2</v>
          </cell>
          <cell r="FC335">
            <v>9.6135955070460355E-2</v>
          </cell>
          <cell r="FD335">
            <v>9.6135955070460355E-2</v>
          </cell>
          <cell r="FE335">
            <v>9.6135955070460355E-2</v>
          </cell>
          <cell r="FF335">
            <v>9.6135955070460355E-2</v>
          </cell>
          <cell r="FG335">
            <v>9.6135955070460355E-2</v>
          </cell>
          <cell r="FH335">
            <v>9.6135955070460355E-2</v>
          </cell>
          <cell r="FI335">
            <v>9.6135955070460355E-2</v>
          </cell>
          <cell r="FJ335">
            <v>9.6135955070460355E-2</v>
          </cell>
          <cell r="FK335">
            <v>9.6135955070460355E-2</v>
          </cell>
          <cell r="FL335">
            <v>9.6135955070460355E-2</v>
          </cell>
          <cell r="FM335">
            <v>9.6135955070460355E-2</v>
          </cell>
          <cell r="FN335">
            <v>9.6135955070460355E-2</v>
          </cell>
          <cell r="FO335">
            <v>9.5743281663385887E-2</v>
          </cell>
          <cell r="FP335">
            <v>9.5743281663385887E-2</v>
          </cell>
          <cell r="FQ335">
            <v>9.5743281663385887E-2</v>
          </cell>
          <cell r="FR335">
            <v>9.5743281663385887E-2</v>
          </cell>
          <cell r="FS335">
            <v>9.5743281663385887E-2</v>
          </cell>
          <cell r="FT335">
            <v>9.5743281663385887E-2</v>
          </cell>
          <cell r="FU335">
            <v>9.5743281663385887E-2</v>
          </cell>
          <cell r="FV335">
            <v>9.5743281663385887E-2</v>
          </cell>
          <cell r="FW335">
            <v>9.5743281663385887E-2</v>
          </cell>
        </row>
        <row r="336">
          <cell r="B336" t="str">
            <v>Co 401</v>
          </cell>
          <cell r="C336" t="str">
            <v>SC</v>
          </cell>
          <cell r="BH336">
            <v>1.9180906992500236E-2</v>
          </cell>
          <cell r="BI336">
            <v>1.9180906992500236E-2</v>
          </cell>
          <cell r="BJ336">
            <v>1.9180906992500236E-2</v>
          </cell>
          <cell r="BK336">
            <v>7.727847940151392E-3</v>
          </cell>
          <cell r="BL336">
            <v>7.727847940151392E-3</v>
          </cell>
          <cell r="BM336">
            <v>7.727847940151392E-3</v>
          </cell>
          <cell r="BN336">
            <v>7.727847940151392E-3</v>
          </cell>
          <cell r="BO336">
            <v>7.727847940151392E-3</v>
          </cell>
          <cell r="BP336">
            <v>7.727847940151392E-3</v>
          </cell>
          <cell r="BQ336">
            <v>7.727847940151392E-3</v>
          </cell>
          <cell r="BR336">
            <v>7.727847940151392E-3</v>
          </cell>
          <cell r="BS336">
            <v>7.727847940151392E-3</v>
          </cell>
          <cell r="BT336">
            <v>7.727847940151392E-3</v>
          </cell>
          <cell r="BU336">
            <v>7.727847940151392E-3</v>
          </cell>
          <cell r="BV336">
            <v>7.727847940151392E-3</v>
          </cell>
          <cell r="BW336">
            <v>1.4651904177705578E-3</v>
          </cell>
          <cell r="BX336">
            <v>1.4651904177705578E-3</v>
          </cell>
          <cell r="BY336">
            <v>1.4651904177705578E-3</v>
          </cell>
          <cell r="BZ336">
            <v>1.4651904177705578E-3</v>
          </cell>
          <cell r="CA336">
            <v>1.4651904177705578E-3</v>
          </cell>
          <cell r="CB336">
            <v>1.4651904177705578E-3</v>
          </cell>
          <cell r="CC336">
            <v>1.4651904177705578E-3</v>
          </cell>
          <cell r="CD336">
            <v>1.4651904177705578E-3</v>
          </cell>
          <cell r="CE336">
            <v>1.4651904177705578E-3</v>
          </cell>
          <cell r="CF336">
            <v>1.4651904177705578E-3</v>
          </cell>
          <cell r="CG336">
            <v>1.4651904177705578E-3</v>
          </cell>
          <cell r="CH336">
            <v>1.4651904177705578E-3</v>
          </cell>
          <cell r="CI336">
            <v>2.3139338188491922E-2</v>
          </cell>
          <cell r="CJ336">
            <v>2.3139338188491922E-2</v>
          </cell>
          <cell r="CK336">
            <v>2.3139338188491922E-2</v>
          </cell>
          <cell r="CL336">
            <v>2.3139338188491922E-2</v>
          </cell>
          <cell r="CM336">
            <v>2.3139338188491922E-2</v>
          </cell>
          <cell r="CN336">
            <v>2.3139338188491922E-2</v>
          </cell>
          <cell r="CO336">
            <v>2.3139338188491922E-2</v>
          </cell>
          <cell r="CP336">
            <v>2.3139338188491922E-2</v>
          </cell>
          <cell r="CQ336">
            <v>2.3139338188491922E-2</v>
          </cell>
          <cell r="CR336">
            <v>2.3139338188491922E-2</v>
          </cell>
          <cell r="CS336">
            <v>2.3139338188491922E-2</v>
          </cell>
          <cell r="CT336">
            <v>2.3139338188491922E-2</v>
          </cell>
          <cell r="CU336">
            <v>4.8533310469089229E-2</v>
          </cell>
          <cell r="CV336">
            <v>4.8533310469089229E-2</v>
          </cell>
          <cell r="CW336">
            <v>4.8533310469089229E-2</v>
          </cell>
          <cell r="CX336">
            <v>4.8533310469089229E-2</v>
          </cell>
          <cell r="CY336">
            <v>4.8533310469089229E-2</v>
          </cell>
          <cell r="CZ336">
            <v>4.8533310469089229E-2</v>
          </cell>
          <cell r="DA336">
            <v>4.8533310469089229E-2</v>
          </cell>
          <cell r="DB336">
            <v>4.8533310469089229E-2</v>
          </cell>
          <cell r="DC336">
            <v>4.8533310469089229E-2</v>
          </cell>
          <cell r="DD336">
            <v>4.8533310469089229E-2</v>
          </cell>
          <cell r="DE336">
            <v>4.8533310469089229E-2</v>
          </cell>
          <cell r="DF336">
            <v>4.8533310469089229E-2</v>
          </cell>
          <cell r="DG336">
            <v>4.1260328499929236E-2</v>
          </cell>
          <cell r="DH336">
            <v>4.1260328499929236E-2</v>
          </cell>
          <cell r="DI336">
            <v>4.1260328499929236E-2</v>
          </cell>
          <cell r="DJ336">
            <v>4.1260328499929236E-2</v>
          </cell>
          <cell r="DK336">
            <v>4.1260328499929236E-2</v>
          </cell>
          <cell r="DL336">
            <v>4.1260328499929236E-2</v>
          </cell>
          <cell r="DM336">
            <v>4.1260328499929236E-2</v>
          </cell>
          <cell r="DN336">
            <v>4.1260328499929236E-2</v>
          </cell>
          <cell r="DO336">
            <v>4.1260328499929236E-2</v>
          </cell>
          <cell r="DP336">
            <v>4.1260328499929236E-2</v>
          </cell>
          <cell r="DQ336">
            <v>4.1260328499929236E-2</v>
          </cell>
          <cell r="DR336">
            <v>4.1260328499929236E-2</v>
          </cell>
          <cell r="DS336">
            <v>7.6758599074946032E-2</v>
          </cell>
          <cell r="DT336">
            <v>7.6758599074946032E-2</v>
          </cell>
          <cell r="DU336">
            <v>7.6758599074946032E-2</v>
          </cell>
          <cell r="DV336">
            <v>7.6758599074946032E-2</v>
          </cell>
          <cell r="DW336">
            <v>7.6758599074946032E-2</v>
          </cell>
          <cell r="DX336">
            <v>7.6758599074946032E-2</v>
          </cell>
          <cell r="DY336">
            <v>7.6758599074946032E-2</v>
          </cell>
          <cell r="DZ336">
            <v>7.6758599074946032E-2</v>
          </cell>
          <cell r="EA336">
            <v>7.6758599074946032E-2</v>
          </cell>
          <cell r="EB336">
            <v>7.6758599074946032E-2</v>
          </cell>
          <cell r="EC336">
            <v>7.6758599074946032E-2</v>
          </cell>
          <cell r="ED336">
            <v>7.6758599074946032E-2</v>
          </cell>
          <cell r="EE336">
            <v>8.2437809453212926E-2</v>
          </cell>
          <cell r="EF336">
            <v>8.2437809453212926E-2</v>
          </cell>
          <cell r="EG336">
            <v>8.2437809453212926E-2</v>
          </cell>
          <cell r="EH336">
            <v>8.2437809453212926E-2</v>
          </cell>
          <cell r="EI336">
            <v>8.2437809453212926E-2</v>
          </cell>
          <cell r="EJ336">
            <v>8.2437809453212926E-2</v>
          </cell>
          <cell r="EK336">
            <v>8.2437809453212926E-2</v>
          </cell>
          <cell r="EL336">
            <v>8.2437809453212926E-2</v>
          </cell>
          <cell r="EM336">
            <v>8.2437809453212926E-2</v>
          </cell>
          <cell r="EN336">
            <v>8.2437809453212926E-2</v>
          </cell>
          <cell r="EO336">
            <v>8.2437809453212926E-2</v>
          </cell>
          <cell r="EP336">
            <v>8.2437809453212926E-2</v>
          </cell>
          <cell r="EQ336">
            <v>0.10172303165103526</v>
          </cell>
          <cell r="ER336">
            <v>0.10172303165103526</v>
          </cell>
          <cell r="ES336">
            <v>0.10172303165103526</v>
          </cell>
          <cell r="ET336">
            <v>0.10172303165103526</v>
          </cell>
          <cell r="EU336">
            <v>0.10172303165103526</v>
          </cell>
          <cell r="EV336">
            <v>0.10172303165103526</v>
          </cell>
          <cell r="EW336">
            <v>0.10172303165103526</v>
          </cell>
          <cell r="EX336">
            <v>0.10172303165103526</v>
          </cell>
          <cell r="EY336">
            <v>0.10172303165103526</v>
          </cell>
          <cell r="EZ336">
            <v>0.10172303165103526</v>
          </cell>
          <cell r="FA336">
            <v>0.10172303165103526</v>
          </cell>
          <cell r="FB336">
            <v>0.10172303165103526</v>
          </cell>
          <cell r="FC336">
            <v>0.10571397504510831</v>
          </cell>
          <cell r="FD336">
            <v>0.10571397504510831</v>
          </cell>
          <cell r="FE336">
            <v>0.10571397504510831</v>
          </cell>
          <cell r="FF336">
            <v>0.10571397504510831</v>
          </cell>
          <cell r="FG336">
            <v>0.10571397504510831</v>
          </cell>
          <cell r="FH336">
            <v>0.10571397504510831</v>
          </cell>
          <cell r="FI336">
            <v>0.10571397504510831</v>
          </cell>
          <cell r="FJ336">
            <v>0.10571397504510831</v>
          </cell>
          <cell r="FK336">
            <v>0.10571397504510831</v>
          </cell>
          <cell r="FL336">
            <v>0.10571397504510831</v>
          </cell>
          <cell r="FM336">
            <v>0.10571397504510831</v>
          </cell>
          <cell r="FN336">
            <v>0.10571397504510831</v>
          </cell>
          <cell r="FO336">
            <v>0.11866947307637217</v>
          </cell>
          <cell r="FP336">
            <v>0.11866947307637217</v>
          </cell>
          <cell r="FQ336">
            <v>0.11866947307637217</v>
          </cell>
          <cell r="FR336">
            <v>0.11866947307637217</v>
          </cell>
          <cell r="FS336">
            <v>0.11866947307637217</v>
          </cell>
          <cell r="FT336">
            <v>0.11866947307637217</v>
          </cell>
          <cell r="FU336">
            <v>0.11866947307637217</v>
          </cell>
          <cell r="FV336">
            <v>0.11866947307637217</v>
          </cell>
          <cell r="FW336">
            <v>0.11866947307637217</v>
          </cell>
        </row>
        <row r="337">
          <cell r="B337" t="str">
            <v>Co 248</v>
          </cell>
          <cell r="C337" t="str">
            <v>FL</v>
          </cell>
          <cell r="BH337">
            <v>-3.0591272838731809E-2</v>
          </cell>
          <cell r="BI337">
            <v>-3.0591272838731809E-2</v>
          </cell>
          <cell r="BJ337">
            <v>-3.0591272838731809E-2</v>
          </cell>
          <cell r="BK337">
            <v>-3.8508380166520091E-2</v>
          </cell>
          <cell r="BL337">
            <v>-3.8508380166520091E-2</v>
          </cell>
          <cell r="BM337">
            <v>-3.8508380166520091E-2</v>
          </cell>
          <cell r="BN337">
            <v>-3.8508380166520091E-2</v>
          </cell>
          <cell r="BO337">
            <v>-3.8508380166520091E-2</v>
          </cell>
          <cell r="BP337">
            <v>-3.8508380166520091E-2</v>
          </cell>
          <cell r="BQ337">
            <v>-3.8508380166520091E-2</v>
          </cell>
          <cell r="BR337">
            <v>-3.8508380166520091E-2</v>
          </cell>
          <cell r="BS337">
            <v>-3.8508380166520091E-2</v>
          </cell>
          <cell r="BT337">
            <v>-3.8508380166520091E-2</v>
          </cell>
          <cell r="BU337">
            <v>-3.8508380166520091E-2</v>
          </cell>
          <cell r="BV337">
            <v>-3.8508380166520091E-2</v>
          </cell>
          <cell r="BW337">
            <v>0.16222591931272384</v>
          </cell>
          <cell r="BX337">
            <v>0.16222591931272384</v>
          </cell>
          <cell r="BY337">
            <v>0.16222591931272384</v>
          </cell>
          <cell r="BZ337">
            <v>0.16222591931272384</v>
          </cell>
          <cell r="CA337">
            <v>0.16222591931272384</v>
          </cell>
          <cell r="CB337">
            <v>0.16222591931272384</v>
          </cell>
          <cell r="CC337">
            <v>0.16222591931272384</v>
          </cell>
          <cell r="CD337">
            <v>0.16222591931272384</v>
          </cell>
          <cell r="CE337">
            <v>0.16222591931272384</v>
          </cell>
          <cell r="CF337">
            <v>0.16222591931272384</v>
          </cell>
          <cell r="CG337">
            <v>0.16222591931272384</v>
          </cell>
          <cell r="CH337">
            <v>0.16222591931272384</v>
          </cell>
          <cell r="CI337">
            <v>0.14023583906898071</v>
          </cell>
          <cell r="CJ337">
            <v>0.14023583906898071</v>
          </cell>
          <cell r="CK337">
            <v>0.14023583906898071</v>
          </cell>
          <cell r="CL337">
            <v>0.14023583906898071</v>
          </cell>
          <cell r="CM337">
            <v>0.14023583906898071</v>
          </cell>
          <cell r="CN337">
            <v>0.14023583906898071</v>
          </cell>
          <cell r="CO337">
            <v>0.14023583906898071</v>
          </cell>
          <cell r="CP337">
            <v>0.14023583906898071</v>
          </cell>
          <cell r="CQ337">
            <v>0.14023583906898071</v>
          </cell>
          <cell r="CR337">
            <v>0.14023583906898071</v>
          </cell>
          <cell r="CS337">
            <v>0.14023583906898071</v>
          </cell>
          <cell r="CT337">
            <v>0.14023583906898071</v>
          </cell>
          <cell r="CU337">
            <v>9.4548592341351337E-2</v>
          </cell>
          <cell r="CV337">
            <v>9.4548592341351337E-2</v>
          </cell>
          <cell r="CW337">
            <v>9.4548592341351337E-2</v>
          </cell>
          <cell r="CX337">
            <v>9.4548592341351337E-2</v>
          </cell>
          <cell r="CY337">
            <v>9.4548592341351337E-2</v>
          </cell>
          <cell r="CZ337">
            <v>9.4548592341351337E-2</v>
          </cell>
          <cell r="DA337">
            <v>9.4548592341351337E-2</v>
          </cell>
          <cell r="DB337">
            <v>9.4548592341351337E-2</v>
          </cell>
          <cell r="DC337">
            <v>9.4548592341351337E-2</v>
          </cell>
          <cell r="DD337">
            <v>9.4548592341351337E-2</v>
          </cell>
          <cell r="DE337">
            <v>9.4548592341351337E-2</v>
          </cell>
          <cell r="DF337">
            <v>9.4548592341351337E-2</v>
          </cell>
          <cell r="DG337">
            <v>7.7591686317226405E-2</v>
          </cell>
          <cell r="DH337">
            <v>7.7591686317226405E-2</v>
          </cell>
          <cell r="DI337">
            <v>7.7591686317226405E-2</v>
          </cell>
          <cell r="DJ337">
            <v>7.7591686317226405E-2</v>
          </cell>
          <cell r="DK337">
            <v>7.7591686317226405E-2</v>
          </cell>
          <cell r="DL337">
            <v>7.7591686317226405E-2</v>
          </cell>
          <cell r="DM337">
            <v>7.7591686317226405E-2</v>
          </cell>
          <cell r="DN337">
            <v>7.7591686317226405E-2</v>
          </cell>
          <cell r="DO337">
            <v>7.7591686317226405E-2</v>
          </cell>
          <cell r="DP337">
            <v>7.7591686317226405E-2</v>
          </cell>
          <cell r="DQ337">
            <v>7.7591686317226405E-2</v>
          </cell>
          <cell r="DR337">
            <v>7.7591686317226405E-2</v>
          </cell>
          <cell r="DS337">
            <v>8.0239398028196282E-2</v>
          </cell>
          <cell r="DT337">
            <v>8.0239398028196282E-2</v>
          </cell>
          <cell r="DU337">
            <v>8.0239398028196282E-2</v>
          </cell>
          <cell r="DV337">
            <v>8.0239398028196282E-2</v>
          </cell>
          <cell r="DW337">
            <v>8.0239398028196282E-2</v>
          </cell>
          <cell r="DX337">
            <v>8.0239398028196282E-2</v>
          </cell>
          <cell r="DY337">
            <v>8.0239398028196282E-2</v>
          </cell>
          <cell r="DZ337">
            <v>8.0239398028196282E-2</v>
          </cell>
          <cell r="EA337">
            <v>8.0239398028196282E-2</v>
          </cell>
          <cell r="EB337">
            <v>8.0239398028196282E-2</v>
          </cell>
          <cell r="EC337">
            <v>8.0239398028196282E-2</v>
          </cell>
          <cell r="ED337">
            <v>8.0239398028196282E-2</v>
          </cell>
          <cell r="EE337">
            <v>9.2042494098165048E-2</v>
          </cell>
          <cell r="EF337">
            <v>9.2042494098165048E-2</v>
          </cell>
          <cell r="EG337">
            <v>9.2042494098165048E-2</v>
          </cell>
          <cell r="EH337">
            <v>9.2042494098165048E-2</v>
          </cell>
          <cell r="EI337">
            <v>9.2042494098165048E-2</v>
          </cell>
          <cell r="EJ337">
            <v>9.2042494098165048E-2</v>
          </cell>
          <cell r="EK337">
            <v>9.2042494098165048E-2</v>
          </cell>
          <cell r="EL337">
            <v>9.2042494098165048E-2</v>
          </cell>
          <cell r="EM337">
            <v>9.2042494098165048E-2</v>
          </cell>
          <cell r="EN337">
            <v>9.2042494098165048E-2</v>
          </cell>
          <cell r="EO337">
            <v>9.2042494098165048E-2</v>
          </cell>
          <cell r="EP337">
            <v>9.2042494098165048E-2</v>
          </cell>
          <cell r="EQ337">
            <v>9.0833727430293179E-2</v>
          </cell>
          <cell r="ER337">
            <v>9.0833727430293179E-2</v>
          </cell>
          <cell r="ES337">
            <v>9.0833727430293179E-2</v>
          </cell>
          <cell r="ET337">
            <v>9.0833727430293179E-2</v>
          </cell>
          <cell r="EU337">
            <v>9.0833727430293179E-2</v>
          </cell>
          <cell r="EV337">
            <v>9.0833727430293179E-2</v>
          </cell>
          <cell r="EW337">
            <v>9.0833727430293179E-2</v>
          </cell>
          <cell r="EX337">
            <v>9.0833727430293179E-2</v>
          </cell>
          <cell r="EY337">
            <v>9.0833727430293179E-2</v>
          </cell>
          <cell r="EZ337">
            <v>9.0833727430293179E-2</v>
          </cell>
          <cell r="FA337">
            <v>9.0833727430293179E-2</v>
          </cell>
          <cell r="FB337">
            <v>9.0833727430293179E-2</v>
          </cell>
          <cell r="FC337">
            <v>0.10245628216915859</v>
          </cell>
          <cell r="FD337">
            <v>0.10245628216915859</v>
          </cell>
          <cell r="FE337">
            <v>0.10245628216915859</v>
          </cell>
          <cell r="FF337">
            <v>0.10245628216915859</v>
          </cell>
          <cell r="FG337">
            <v>0.10245628216915859</v>
          </cell>
          <cell r="FH337">
            <v>0.10245628216915859</v>
          </cell>
          <cell r="FI337">
            <v>0.10245628216915859</v>
          </cell>
          <cell r="FJ337">
            <v>0.10245628216915859</v>
          </cell>
          <cell r="FK337">
            <v>0.10245628216915859</v>
          </cell>
          <cell r="FL337">
            <v>0.10245628216915859</v>
          </cell>
          <cell r="FM337">
            <v>0.10245628216915859</v>
          </cell>
          <cell r="FN337">
            <v>0.10245628216915859</v>
          </cell>
          <cell r="FO337">
            <v>0.10236806468353556</v>
          </cell>
          <cell r="FP337">
            <v>0.10236806468353556</v>
          </cell>
          <cell r="FQ337">
            <v>0.10236806468353556</v>
          </cell>
          <cell r="FR337">
            <v>0.10236806468353556</v>
          </cell>
          <cell r="FS337">
            <v>0.10236806468353556</v>
          </cell>
          <cell r="FT337">
            <v>0.10236806468353556</v>
          </cell>
          <cell r="FU337">
            <v>0.10236806468353556</v>
          </cell>
          <cell r="FV337">
            <v>0.10236806468353556</v>
          </cell>
          <cell r="FW337">
            <v>0.10236806468353556</v>
          </cell>
        </row>
        <row r="338">
          <cell r="B338" t="str">
            <v>Co 249</v>
          </cell>
          <cell r="C338" t="str">
            <v>FL</v>
          </cell>
          <cell r="BH338">
            <v>-0.12545451459850862</v>
          </cell>
          <cell r="BI338">
            <v>-0.12545451459850862</v>
          </cell>
          <cell r="BJ338">
            <v>-0.12545451459850862</v>
          </cell>
          <cell r="BK338">
            <v>-3.6867766174243956E-2</v>
          </cell>
          <cell r="BL338">
            <v>-3.6867766174243956E-2</v>
          </cell>
          <cell r="BM338">
            <v>-3.6867766174243956E-2</v>
          </cell>
          <cell r="BN338">
            <v>-3.6867766174243956E-2</v>
          </cell>
          <cell r="BO338">
            <v>-3.6867766174243956E-2</v>
          </cell>
          <cell r="BP338">
            <v>-3.6867766174243956E-2</v>
          </cell>
          <cell r="BQ338">
            <v>-3.6867766174243956E-2</v>
          </cell>
          <cell r="BR338">
            <v>-3.6867766174243956E-2</v>
          </cell>
          <cell r="BS338">
            <v>-3.6867766174243956E-2</v>
          </cell>
          <cell r="BT338">
            <v>-3.6867766174243956E-2</v>
          </cell>
          <cell r="BU338">
            <v>-3.6867766174243956E-2</v>
          </cell>
          <cell r="BV338">
            <v>-3.6867766174243956E-2</v>
          </cell>
          <cell r="BW338">
            <v>3.5152875152719289E-2</v>
          </cell>
          <cell r="BX338">
            <v>3.5152875152719289E-2</v>
          </cell>
          <cell r="BY338">
            <v>3.5152875152719289E-2</v>
          </cell>
          <cell r="BZ338">
            <v>3.5152875152719289E-2</v>
          </cell>
          <cell r="CA338">
            <v>3.5152875152719289E-2</v>
          </cell>
          <cell r="CB338">
            <v>3.5152875152719289E-2</v>
          </cell>
          <cell r="CC338">
            <v>3.5152875152719289E-2</v>
          </cell>
          <cell r="CD338">
            <v>3.5152875152719289E-2</v>
          </cell>
          <cell r="CE338">
            <v>3.5152875152719289E-2</v>
          </cell>
          <cell r="CF338">
            <v>3.5152875152719289E-2</v>
          </cell>
          <cell r="CG338">
            <v>3.5152875152719289E-2</v>
          </cell>
          <cell r="CH338">
            <v>3.5152875152719289E-2</v>
          </cell>
          <cell r="CI338">
            <v>0.12999649196030677</v>
          </cell>
          <cell r="CJ338">
            <v>0.12999649196030677</v>
          </cell>
          <cell r="CK338">
            <v>0.12999649196030677</v>
          </cell>
          <cell r="CL338">
            <v>0.12999649196030677</v>
          </cell>
          <cell r="CM338">
            <v>0.12999649196030677</v>
          </cell>
          <cell r="CN338">
            <v>0.12999649196030677</v>
          </cell>
          <cell r="CO338">
            <v>0.12999649196030677</v>
          </cell>
          <cell r="CP338">
            <v>0.12999649196030677</v>
          </cell>
          <cell r="CQ338">
            <v>0.12999649196030677</v>
          </cell>
          <cell r="CR338">
            <v>0.12999649196030677</v>
          </cell>
          <cell r="CS338">
            <v>0.12999649196030677</v>
          </cell>
          <cell r="CT338">
            <v>0.12999649196030677</v>
          </cell>
          <cell r="CU338">
            <v>0.1091976013969056</v>
          </cell>
          <cell r="CV338">
            <v>0.1091976013969056</v>
          </cell>
          <cell r="CW338">
            <v>0.1091976013969056</v>
          </cell>
          <cell r="CX338">
            <v>0.1091976013969056</v>
          </cell>
          <cell r="CY338">
            <v>0.1091976013969056</v>
          </cell>
          <cell r="CZ338">
            <v>0.1091976013969056</v>
          </cell>
          <cell r="DA338">
            <v>0.1091976013969056</v>
          </cell>
          <cell r="DB338">
            <v>0.1091976013969056</v>
          </cell>
          <cell r="DC338">
            <v>0.1091976013969056</v>
          </cell>
          <cell r="DD338">
            <v>0.1091976013969056</v>
          </cell>
          <cell r="DE338">
            <v>0.1091976013969056</v>
          </cell>
          <cell r="DF338">
            <v>0.1091976013969056</v>
          </cell>
          <cell r="DG338">
            <v>9.1111712425398464E-2</v>
          </cell>
          <cell r="DH338">
            <v>9.1111712425398464E-2</v>
          </cell>
          <cell r="DI338">
            <v>9.1111712425398464E-2</v>
          </cell>
          <cell r="DJ338">
            <v>9.1111712425398464E-2</v>
          </cell>
          <cell r="DK338">
            <v>9.1111712425398464E-2</v>
          </cell>
          <cell r="DL338">
            <v>9.1111712425398464E-2</v>
          </cell>
          <cell r="DM338">
            <v>9.1111712425398464E-2</v>
          </cell>
          <cell r="DN338">
            <v>9.1111712425398464E-2</v>
          </cell>
          <cell r="DO338">
            <v>9.1111712425398464E-2</v>
          </cell>
          <cell r="DP338">
            <v>9.1111712425398464E-2</v>
          </cell>
          <cell r="DQ338">
            <v>9.1111712425398464E-2</v>
          </cell>
          <cell r="DR338">
            <v>9.1111712425398464E-2</v>
          </cell>
          <cell r="DS338">
            <v>9.3646101174737026E-2</v>
          </cell>
          <cell r="DT338">
            <v>9.3646101174737026E-2</v>
          </cell>
          <cell r="DU338">
            <v>9.3646101174737026E-2</v>
          </cell>
          <cell r="DV338">
            <v>9.3646101174737026E-2</v>
          </cell>
          <cell r="DW338">
            <v>9.3646101174737026E-2</v>
          </cell>
          <cell r="DX338">
            <v>9.3646101174737026E-2</v>
          </cell>
          <cell r="DY338">
            <v>9.3646101174737026E-2</v>
          </cell>
          <cell r="DZ338">
            <v>9.3646101174737026E-2</v>
          </cell>
          <cell r="EA338">
            <v>9.3646101174737026E-2</v>
          </cell>
          <cell r="EB338">
            <v>9.3646101174737026E-2</v>
          </cell>
          <cell r="EC338">
            <v>9.3646101174737026E-2</v>
          </cell>
          <cell r="ED338">
            <v>9.3646101174737026E-2</v>
          </cell>
          <cell r="EE338">
            <v>9.312374798882532E-2</v>
          </cell>
          <cell r="EF338">
            <v>9.312374798882532E-2</v>
          </cell>
          <cell r="EG338">
            <v>9.312374798882532E-2</v>
          </cell>
          <cell r="EH338">
            <v>9.312374798882532E-2</v>
          </cell>
          <cell r="EI338">
            <v>9.312374798882532E-2</v>
          </cell>
          <cell r="EJ338">
            <v>9.312374798882532E-2</v>
          </cell>
          <cell r="EK338">
            <v>9.312374798882532E-2</v>
          </cell>
          <cell r="EL338">
            <v>9.312374798882532E-2</v>
          </cell>
          <cell r="EM338">
            <v>9.312374798882532E-2</v>
          </cell>
          <cell r="EN338">
            <v>9.312374798882532E-2</v>
          </cell>
          <cell r="EO338">
            <v>9.312374798882532E-2</v>
          </cell>
          <cell r="EP338">
            <v>9.312374798882532E-2</v>
          </cell>
          <cell r="EQ338">
            <v>9.4523095382565231E-2</v>
          </cell>
          <cell r="ER338">
            <v>9.4523095382565231E-2</v>
          </cell>
          <cell r="ES338">
            <v>9.4523095382565231E-2</v>
          </cell>
          <cell r="ET338">
            <v>9.4523095382565231E-2</v>
          </cell>
          <cell r="EU338">
            <v>9.4523095382565231E-2</v>
          </cell>
          <cell r="EV338">
            <v>9.4523095382565231E-2</v>
          </cell>
          <cell r="EW338">
            <v>9.4523095382565231E-2</v>
          </cell>
          <cell r="EX338">
            <v>9.4523095382565231E-2</v>
          </cell>
          <cell r="EY338">
            <v>9.4523095382565231E-2</v>
          </cell>
          <cell r="EZ338">
            <v>9.4523095382565231E-2</v>
          </cell>
          <cell r="FA338">
            <v>9.4523095382565231E-2</v>
          </cell>
          <cell r="FB338">
            <v>9.4523095382565231E-2</v>
          </cell>
          <cell r="FC338">
            <v>0.10038933989993108</v>
          </cell>
          <cell r="FD338">
            <v>0.10038933989993108</v>
          </cell>
          <cell r="FE338">
            <v>0.10038933989993108</v>
          </cell>
          <cell r="FF338">
            <v>0.10038933989993108</v>
          </cell>
          <cell r="FG338">
            <v>0.10038933989993108</v>
          </cell>
          <cell r="FH338">
            <v>0.10038933989993108</v>
          </cell>
          <cell r="FI338">
            <v>0.10038933989993108</v>
          </cell>
          <cell r="FJ338">
            <v>0.10038933989993108</v>
          </cell>
          <cell r="FK338">
            <v>0.10038933989993108</v>
          </cell>
          <cell r="FL338">
            <v>0.10038933989993108</v>
          </cell>
          <cell r="FM338">
            <v>0.10038933989993108</v>
          </cell>
          <cell r="FN338">
            <v>0.10038933989993108</v>
          </cell>
          <cell r="FO338">
            <v>0.11157496452023535</v>
          </cell>
          <cell r="FP338">
            <v>0.11157496452023535</v>
          </cell>
          <cell r="FQ338">
            <v>0.11157496452023535</v>
          </cell>
          <cell r="FR338">
            <v>0.11157496452023535</v>
          </cell>
          <cell r="FS338">
            <v>0.11157496452023535</v>
          </cell>
          <cell r="FT338">
            <v>0.11157496452023535</v>
          </cell>
          <cell r="FU338">
            <v>0.11157496452023535</v>
          </cell>
          <cell r="FV338">
            <v>0.11157496452023535</v>
          </cell>
          <cell r="FW338">
            <v>0.11157496452023535</v>
          </cell>
        </row>
        <row r="339">
          <cell r="B339" t="str">
            <v>Co 402</v>
          </cell>
          <cell r="C339" t="str">
            <v>SC</v>
          </cell>
          <cell r="BH339">
            <v>-0.28200638992696397</v>
          </cell>
          <cell r="BI339">
            <v>-0.28200638992696397</v>
          </cell>
          <cell r="BJ339">
            <v>-0.28200638992696397</v>
          </cell>
          <cell r="BK339">
            <v>-9.7715576620030706E-2</v>
          </cell>
          <cell r="BL339">
            <v>-9.7715576620030706E-2</v>
          </cell>
          <cell r="BM339">
            <v>-9.7715576620030706E-2</v>
          </cell>
          <cell r="BN339">
            <v>-9.7715576620030706E-2</v>
          </cell>
          <cell r="BO339">
            <v>-9.7715576620030706E-2</v>
          </cell>
          <cell r="BP339">
            <v>-9.7715576620030706E-2</v>
          </cell>
          <cell r="BQ339">
            <v>-9.7715576620030706E-2</v>
          </cell>
          <cell r="BR339">
            <v>-9.7715576620030706E-2</v>
          </cell>
          <cell r="BS339">
            <v>-9.7715576620030706E-2</v>
          </cell>
          <cell r="BT339">
            <v>-9.7715576620030706E-2</v>
          </cell>
          <cell r="BU339">
            <v>-9.7715576620030706E-2</v>
          </cell>
          <cell r="BV339">
            <v>-9.7715576620030706E-2</v>
          </cell>
          <cell r="BW339">
            <v>8.9691220953331305E-2</v>
          </cell>
          <cell r="BX339">
            <v>8.9691220953331305E-2</v>
          </cell>
          <cell r="BY339">
            <v>8.9691220953331305E-2</v>
          </cell>
          <cell r="BZ339">
            <v>8.9691220953331305E-2</v>
          </cell>
          <cell r="CA339">
            <v>8.9691220953331305E-2</v>
          </cell>
          <cell r="CB339">
            <v>8.9691220953331305E-2</v>
          </cell>
          <cell r="CC339">
            <v>8.9691220953331305E-2</v>
          </cell>
          <cell r="CD339">
            <v>8.9691220953331305E-2</v>
          </cell>
          <cell r="CE339">
            <v>8.9691220953331305E-2</v>
          </cell>
          <cell r="CF339">
            <v>8.9691220953331305E-2</v>
          </cell>
          <cell r="CG339">
            <v>8.9691220953331305E-2</v>
          </cell>
          <cell r="CH339">
            <v>8.9691220953331305E-2</v>
          </cell>
          <cell r="CI339">
            <v>6.5585380814248403E-2</v>
          </cell>
          <cell r="CJ339">
            <v>6.5585380814248403E-2</v>
          </cell>
          <cell r="CK339">
            <v>6.5585380814248403E-2</v>
          </cell>
          <cell r="CL339">
            <v>6.5585380814248403E-2</v>
          </cell>
          <cell r="CM339">
            <v>6.5585380814248403E-2</v>
          </cell>
          <cell r="CN339">
            <v>6.5585380814248403E-2</v>
          </cell>
          <cell r="CO339">
            <v>6.5585380814248403E-2</v>
          </cell>
          <cell r="CP339">
            <v>6.5585380814248403E-2</v>
          </cell>
          <cell r="CQ339">
            <v>6.5585380814248403E-2</v>
          </cell>
          <cell r="CR339">
            <v>6.5585380814248403E-2</v>
          </cell>
          <cell r="CS339">
            <v>6.5585380814248403E-2</v>
          </cell>
          <cell r="CT339">
            <v>6.5585380814248403E-2</v>
          </cell>
          <cell r="CU339">
            <v>3.353203141775505E-2</v>
          </cell>
          <cell r="CV339">
            <v>3.353203141775505E-2</v>
          </cell>
          <cell r="CW339">
            <v>3.353203141775505E-2</v>
          </cell>
          <cell r="CX339">
            <v>3.353203141775505E-2</v>
          </cell>
          <cell r="CY339">
            <v>3.353203141775505E-2</v>
          </cell>
          <cell r="CZ339">
            <v>3.353203141775505E-2</v>
          </cell>
          <cell r="DA339">
            <v>3.353203141775505E-2</v>
          </cell>
          <cell r="DB339">
            <v>3.353203141775505E-2</v>
          </cell>
          <cell r="DC339">
            <v>3.353203141775505E-2</v>
          </cell>
          <cell r="DD339">
            <v>3.353203141775505E-2</v>
          </cell>
          <cell r="DE339">
            <v>3.353203141775505E-2</v>
          </cell>
          <cell r="DF339">
            <v>3.353203141775505E-2</v>
          </cell>
          <cell r="DG339">
            <v>1.2740560065486014E-2</v>
          </cell>
          <cell r="DH339">
            <v>1.2740560065486014E-2</v>
          </cell>
          <cell r="DI339">
            <v>1.2740560065486014E-2</v>
          </cell>
          <cell r="DJ339">
            <v>1.2740560065486014E-2</v>
          </cell>
          <cell r="DK339">
            <v>1.2740560065486014E-2</v>
          </cell>
          <cell r="DL339">
            <v>1.2740560065486014E-2</v>
          </cell>
          <cell r="DM339">
            <v>1.2740560065486014E-2</v>
          </cell>
          <cell r="DN339">
            <v>1.2740560065486014E-2</v>
          </cell>
          <cell r="DO339">
            <v>1.2740560065486014E-2</v>
          </cell>
          <cell r="DP339">
            <v>1.2740560065486014E-2</v>
          </cell>
          <cell r="DQ339">
            <v>1.2740560065486014E-2</v>
          </cell>
          <cell r="DR339">
            <v>1.2740560065486014E-2</v>
          </cell>
          <cell r="DS339">
            <v>0.21939121050395691</v>
          </cell>
          <cell r="DT339">
            <v>0.21939121050395691</v>
          </cell>
          <cell r="DU339">
            <v>0.21939121050395691</v>
          </cell>
          <cell r="DV339">
            <v>0.21939121050395691</v>
          </cell>
          <cell r="DW339">
            <v>0.21939121050395691</v>
          </cell>
          <cell r="DX339">
            <v>0.21939121050395691</v>
          </cell>
          <cell r="DY339">
            <v>0.21939121050395691</v>
          </cell>
          <cell r="DZ339">
            <v>0.21939121050395691</v>
          </cell>
          <cell r="EA339">
            <v>0.21939121050395691</v>
          </cell>
          <cell r="EB339">
            <v>0.21939121050395691</v>
          </cell>
          <cell r="EC339">
            <v>0.21939121050395691</v>
          </cell>
          <cell r="ED339">
            <v>0.21939121050395691</v>
          </cell>
          <cell r="EE339">
            <v>0.3837548602601159</v>
          </cell>
          <cell r="EF339">
            <v>0.3837548602601159</v>
          </cell>
          <cell r="EG339">
            <v>0.3837548602601159</v>
          </cell>
          <cell r="EH339">
            <v>0.3837548602601159</v>
          </cell>
          <cell r="EI339">
            <v>0.3837548602601159</v>
          </cell>
          <cell r="EJ339">
            <v>0.3837548602601159</v>
          </cell>
          <cell r="EK339">
            <v>0.3837548602601159</v>
          </cell>
          <cell r="EL339">
            <v>0.3837548602601159</v>
          </cell>
          <cell r="EM339">
            <v>0.3837548602601159</v>
          </cell>
          <cell r="EN339">
            <v>0.3837548602601159</v>
          </cell>
          <cell r="EO339">
            <v>0.3837548602601159</v>
          </cell>
          <cell r="EP339">
            <v>0.3837548602601159</v>
          </cell>
          <cell r="EQ339">
            <v>0.38478100385158298</v>
          </cell>
          <cell r="ER339">
            <v>0.38478100385158298</v>
          </cell>
          <cell r="ES339">
            <v>0.38478100385158298</v>
          </cell>
          <cell r="ET339">
            <v>0.38478100385158298</v>
          </cell>
          <cell r="EU339">
            <v>0.38478100385158298</v>
          </cell>
          <cell r="EV339">
            <v>0.38478100385158298</v>
          </cell>
          <cell r="EW339">
            <v>0.38478100385158298</v>
          </cell>
          <cell r="EX339">
            <v>0.38478100385158298</v>
          </cell>
          <cell r="EY339">
            <v>0.38478100385158298</v>
          </cell>
          <cell r="EZ339">
            <v>0.38478100385158298</v>
          </cell>
          <cell r="FA339">
            <v>0.38478100385158298</v>
          </cell>
          <cell r="FB339">
            <v>0.38478100385158298</v>
          </cell>
          <cell r="FC339">
            <v>0.40245515613624189</v>
          </cell>
          <cell r="FD339">
            <v>0.40245515613624189</v>
          </cell>
          <cell r="FE339">
            <v>0.40245515613624189</v>
          </cell>
          <cell r="FF339">
            <v>0.40245515613624189</v>
          </cell>
          <cell r="FG339">
            <v>0.40245515613624189</v>
          </cell>
          <cell r="FH339">
            <v>0.40245515613624189</v>
          </cell>
          <cell r="FI339">
            <v>0.40245515613624189</v>
          </cell>
          <cell r="FJ339">
            <v>0.40245515613624189</v>
          </cell>
          <cell r="FK339">
            <v>0.40245515613624189</v>
          </cell>
          <cell r="FL339">
            <v>0.40245515613624189</v>
          </cell>
          <cell r="FM339">
            <v>0.40245515613624189</v>
          </cell>
          <cell r="FN339">
            <v>0.40245515613624189</v>
          </cell>
          <cell r="FO339">
            <v>0.42162865147239786</v>
          </cell>
          <cell r="FP339">
            <v>0.42162865147239786</v>
          </cell>
          <cell r="FQ339">
            <v>0.42162865147239786</v>
          </cell>
          <cell r="FR339">
            <v>0.42162865147239786</v>
          </cell>
          <cell r="FS339">
            <v>0.42162865147239786</v>
          </cell>
          <cell r="FT339">
            <v>0.42162865147239786</v>
          </cell>
          <cell r="FU339">
            <v>0.42162865147239786</v>
          </cell>
          <cell r="FV339">
            <v>0.42162865147239786</v>
          </cell>
          <cell r="FW339">
            <v>0.42162865147239786</v>
          </cell>
        </row>
        <row r="340">
          <cell r="B340" t="str">
            <v>Co 403</v>
          </cell>
          <cell r="C340" t="str">
            <v>SC</v>
          </cell>
          <cell r="BH340">
            <v>-0.1213626211793668</v>
          </cell>
          <cell r="BI340">
            <v>-0.1213626211793668</v>
          </cell>
          <cell r="BJ340">
            <v>-0.1213626211793668</v>
          </cell>
          <cell r="BK340">
            <v>-7.8933088232891399E-2</v>
          </cell>
          <cell r="BL340">
            <v>-7.8933088232891399E-2</v>
          </cell>
          <cell r="BM340">
            <v>-7.8933088232891399E-2</v>
          </cell>
          <cell r="BN340">
            <v>-7.8933088232891399E-2</v>
          </cell>
          <cell r="BO340">
            <v>-7.8933088232891399E-2</v>
          </cell>
          <cell r="BP340">
            <v>-7.8933088232891399E-2</v>
          </cell>
          <cell r="BQ340">
            <v>-7.8933088232891399E-2</v>
          </cell>
          <cell r="BR340">
            <v>-7.8933088232891399E-2</v>
          </cell>
          <cell r="BS340">
            <v>-7.8933088232891399E-2</v>
          </cell>
          <cell r="BT340">
            <v>-7.8933088232891399E-2</v>
          </cell>
          <cell r="BU340">
            <v>-7.8933088232891399E-2</v>
          </cell>
          <cell r="BV340">
            <v>-7.8933088232891399E-2</v>
          </cell>
          <cell r="BW340">
            <v>-1.5556899746136719E-2</v>
          </cell>
          <cell r="BX340">
            <v>-1.5556899746136719E-2</v>
          </cell>
          <cell r="BY340">
            <v>-1.5556899746136719E-2</v>
          </cell>
          <cell r="BZ340">
            <v>-1.5556899746136719E-2</v>
          </cell>
          <cell r="CA340">
            <v>-1.5556899746136719E-2</v>
          </cell>
          <cell r="CB340">
            <v>-1.5556899746136719E-2</v>
          </cell>
          <cell r="CC340">
            <v>-1.5556899746136719E-2</v>
          </cell>
          <cell r="CD340">
            <v>-1.5556899746136719E-2</v>
          </cell>
          <cell r="CE340">
            <v>-1.5556899746136719E-2</v>
          </cell>
          <cell r="CF340">
            <v>-1.5556899746136719E-2</v>
          </cell>
          <cell r="CG340">
            <v>-1.5556899746136719E-2</v>
          </cell>
          <cell r="CH340">
            <v>-1.5556899746136719E-2</v>
          </cell>
          <cell r="CI340">
            <v>8.0272976187191532E-3</v>
          </cell>
          <cell r="CJ340">
            <v>8.0272976187191532E-3</v>
          </cell>
          <cell r="CK340">
            <v>8.0272976187191532E-3</v>
          </cell>
          <cell r="CL340">
            <v>8.0272976187191532E-3</v>
          </cell>
          <cell r="CM340">
            <v>8.0272976187191532E-3</v>
          </cell>
          <cell r="CN340">
            <v>8.0272976187191532E-3</v>
          </cell>
          <cell r="CO340">
            <v>8.0272976187191532E-3</v>
          </cell>
          <cell r="CP340">
            <v>8.0272976187191532E-3</v>
          </cell>
          <cell r="CQ340">
            <v>8.0272976187191532E-3</v>
          </cell>
          <cell r="CR340">
            <v>8.0272976187191532E-3</v>
          </cell>
          <cell r="CS340">
            <v>8.0272976187191532E-3</v>
          </cell>
          <cell r="CT340">
            <v>8.0272976187191532E-3</v>
          </cell>
          <cell r="CU340">
            <v>2.9146219201067837E-2</v>
          </cell>
          <cell r="CV340">
            <v>2.9146219201067837E-2</v>
          </cell>
          <cell r="CW340">
            <v>2.9146219201067837E-2</v>
          </cell>
          <cell r="CX340">
            <v>2.9146219201067837E-2</v>
          </cell>
          <cell r="CY340">
            <v>2.9146219201067837E-2</v>
          </cell>
          <cell r="CZ340">
            <v>2.9146219201067837E-2</v>
          </cell>
          <cell r="DA340">
            <v>2.9146219201067837E-2</v>
          </cell>
          <cell r="DB340">
            <v>2.9146219201067837E-2</v>
          </cell>
          <cell r="DC340">
            <v>2.9146219201067837E-2</v>
          </cell>
          <cell r="DD340">
            <v>2.9146219201067837E-2</v>
          </cell>
          <cell r="DE340">
            <v>2.9146219201067837E-2</v>
          </cell>
          <cell r="DF340">
            <v>2.9146219201067837E-2</v>
          </cell>
          <cell r="DG340">
            <v>0.10260565599683266</v>
          </cell>
          <cell r="DH340">
            <v>0.10260565599683266</v>
          </cell>
          <cell r="DI340">
            <v>0.10260565599683266</v>
          </cell>
          <cell r="DJ340">
            <v>0.10260565599683266</v>
          </cell>
          <cell r="DK340">
            <v>0.10260565599683266</v>
          </cell>
          <cell r="DL340">
            <v>0.10260565599683266</v>
          </cell>
          <cell r="DM340">
            <v>0.10260565599683266</v>
          </cell>
          <cell r="DN340">
            <v>0.10260565599683266</v>
          </cell>
          <cell r="DO340">
            <v>0.10260565599683266</v>
          </cell>
          <cell r="DP340">
            <v>0.10260565599683266</v>
          </cell>
          <cell r="DQ340">
            <v>0.10260565599683266</v>
          </cell>
          <cell r="DR340">
            <v>0.10260565599683266</v>
          </cell>
          <cell r="DS340">
            <v>0.15532183660197879</v>
          </cell>
          <cell r="DT340">
            <v>0.15532183660197879</v>
          </cell>
          <cell r="DU340">
            <v>0.15532183660197879</v>
          </cell>
          <cell r="DV340">
            <v>0.15532183660197879</v>
          </cell>
          <cell r="DW340">
            <v>0.15532183660197879</v>
          </cell>
          <cell r="DX340">
            <v>0.15532183660197879</v>
          </cell>
          <cell r="DY340">
            <v>0.15532183660197879</v>
          </cell>
          <cell r="DZ340">
            <v>0.15532183660197879</v>
          </cell>
          <cell r="EA340">
            <v>0.15532183660197879</v>
          </cell>
          <cell r="EB340">
            <v>0.15532183660197879</v>
          </cell>
          <cell r="EC340">
            <v>0.15532183660197879</v>
          </cell>
          <cell r="ED340">
            <v>0.15532183660197879</v>
          </cell>
          <cell r="EE340">
            <v>0.12730796477396711</v>
          </cell>
          <cell r="EF340">
            <v>0.12730796477396711</v>
          </cell>
          <cell r="EG340">
            <v>0.12730796477396711</v>
          </cell>
          <cell r="EH340">
            <v>0.12730796477396711</v>
          </cell>
          <cell r="EI340">
            <v>0.12730796477396711</v>
          </cell>
          <cell r="EJ340">
            <v>0.12730796477396711</v>
          </cell>
          <cell r="EK340">
            <v>0.12730796477396711</v>
          </cell>
          <cell r="EL340">
            <v>0.12730796477396711</v>
          </cell>
          <cell r="EM340">
            <v>0.12730796477396711</v>
          </cell>
          <cell r="EN340">
            <v>0.12730796477396711</v>
          </cell>
          <cell r="EO340">
            <v>0.12730796477396711</v>
          </cell>
          <cell r="EP340">
            <v>0.12730796477396711</v>
          </cell>
          <cell r="EQ340">
            <v>0.12806346537697147</v>
          </cell>
          <cell r="ER340">
            <v>0.12806346537697147</v>
          </cell>
          <cell r="ES340">
            <v>0.12806346537697147</v>
          </cell>
          <cell r="ET340">
            <v>0.12806346537697147</v>
          </cell>
          <cell r="EU340">
            <v>0.12806346537697147</v>
          </cell>
          <cell r="EV340">
            <v>0.12806346537697147</v>
          </cell>
          <cell r="EW340">
            <v>0.12806346537697147</v>
          </cell>
          <cell r="EX340">
            <v>0.12806346537697147</v>
          </cell>
          <cell r="EY340">
            <v>0.12806346537697147</v>
          </cell>
          <cell r="EZ340">
            <v>0.12806346537697147</v>
          </cell>
          <cell r="FA340">
            <v>0.12806346537697147</v>
          </cell>
          <cell r="FB340">
            <v>0.12806346537697147</v>
          </cell>
          <cell r="FC340">
            <v>0.12088266325063493</v>
          </cell>
          <cell r="FD340">
            <v>0.12088266325063493</v>
          </cell>
          <cell r="FE340">
            <v>0.12088266325063493</v>
          </cell>
          <cell r="FF340">
            <v>0.12088266325063493</v>
          </cell>
          <cell r="FG340">
            <v>0.12088266325063493</v>
          </cell>
          <cell r="FH340">
            <v>0.12088266325063493</v>
          </cell>
          <cell r="FI340">
            <v>0.12088266325063493</v>
          </cell>
          <cell r="FJ340">
            <v>0.12088266325063493</v>
          </cell>
          <cell r="FK340">
            <v>0.12088266325063493</v>
          </cell>
          <cell r="FL340">
            <v>0.12088266325063493</v>
          </cell>
          <cell r="FM340">
            <v>0.12088266325063493</v>
          </cell>
          <cell r="FN340">
            <v>0.12088266325063493</v>
          </cell>
          <cell r="FO340">
            <v>0.11679553489559993</v>
          </cell>
          <cell r="FP340">
            <v>0.11679553489559993</v>
          </cell>
          <cell r="FQ340">
            <v>0.11679553489559993</v>
          </cell>
          <cell r="FR340">
            <v>0.11679553489559993</v>
          </cell>
          <cell r="FS340">
            <v>0.11679553489559993</v>
          </cell>
          <cell r="FT340">
            <v>0.11679553489559993</v>
          </cell>
          <cell r="FU340">
            <v>0.11679553489559993</v>
          </cell>
          <cell r="FV340">
            <v>0.11679553489559993</v>
          </cell>
          <cell r="FW340">
            <v>0.11679553489559993</v>
          </cell>
        </row>
        <row r="341">
          <cell r="B341" t="str">
            <v>Co 406</v>
          </cell>
          <cell r="C341" t="str">
            <v>SC</v>
          </cell>
          <cell r="BH341">
            <v>-6.5884192806913003E-2</v>
          </cell>
          <cell r="BI341">
            <v>-6.5884192806913003E-2</v>
          </cell>
          <cell r="BJ341">
            <v>-6.5884192806913003E-2</v>
          </cell>
          <cell r="BK341">
            <v>-6.1970082159959528E-2</v>
          </cell>
          <cell r="BL341">
            <v>-6.1970082159959528E-2</v>
          </cell>
          <cell r="BM341">
            <v>-6.1970082159959528E-2</v>
          </cell>
          <cell r="BN341">
            <v>-6.1970082159959528E-2</v>
          </cell>
          <cell r="BO341">
            <v>-6.1970082159959528E-2</v>
          </cell>
          <cell r="BP341">
            <v>-6.1970082159959528E-2</v>
          </cell>
          <cell r="BQ341">
            <v>-6.1970082159959528E-2</v>
          </cell>
          <cell r="BR341">
            <v>-6.1970082159959528E-2</v>
          </cell>
          <cell r="BS341">
            <v>-6.1970082159959528E-2</v>
          </cell>
          <cell r="BT341">
            <v>-6.1970082159959528E-2</v>
          </cell>
          <cell r="BU341">
            <v>-6.1970082159959528E-2</v>
          </cell>
          <cell r="BV341">
            <v>-6.1970082159959528E-2</v>
          </cell>
          <cell r="BW341">
            <v>-7.186202095806081E-2</v>
          </cell>
          <cell r="BX341">
            <v>-7.186202095806081E-2</v>
          </cell>
          <cell r="BY341">
            <v>-7.186202095806081E-2</v>
          </cell>
          <cell r="BZ341">
            <v>-7.186202095806081E-2</v>
          </cell>
          <cell r="CA341">
            <v>-7.186202095806081E-2</v>
          </cell>
          <cell r="CB341">
            <v>-7.186202095806081E-2</v>
          </cell>
          <cell r="CC341">
            <v>-7.186202095806081E-2</v>
          </cell>
          <cell r="CD341">
            <v>-7.186202095806081E-2</v>
          </cell>
          <cell r="CE341">
            <v>-7.186202095806081E-2</v>
          </cell>
          <cell r="CF341">
            <v>-7.186202095806081E-2</v>
          </cell>
          <cell r="CG341">
            <v>-7.186202095806081E-2</v>
          </cell>
          <cell r="CH341">
            <v>-7.186202095806081E-2</v>
          </cell>
          <cell r="CI341">
            <v>-5.4676943125893586E-2</v>
          </cell>
          <cell r="CJ341">
            <v>-5.4676943125893586E-2</v>
          </cell>
          <cell r="CK341">
            <v>-5.4676943125893586E-2</v>
          </cell>
          <cell r="CL341">
            <v>-5.4676943125893586E-2</v>
          </cell>
          <cell r="CM341">
            <v>-5.4676943125893586E-2</v>
          </cell>
          <cell r="CN341">
            <v>-5.4676943125893586E-2</v>
          </cell>
          <cell r="CO341">
            <v>-5.4676943125893586E-2</v>
          </cell>
          <cell r="CP341">
            <v>-5.4676943125893586E-2</v>
          </cell>
          <cell r="CQ341">
            <v>-5.4676943125893586E-2</v>
          </cell>
          <cell r="CR341">
            <v>-5.4676943125893586E-2</v>
          </cell>
          <cell r="CS341">
            <v>-5.4676943125893586E-2</v>
          </cell>
          <cell r="CT341">
            <v>-5.4676943125893586E-2</v>
          </cell>
          <cell r="CU341">
            <v>3.9628338006554478E-2</v>
          </cell>
          <cell r="CV341">
            <v>3.9628338006554478E-2</v>
          </cell>
          <cell r="CW341">
            <v>3.9628338006554478E-2</v>
          </cell>
          <cell r="CX341">
            <v>3.9628338006554478E-2</v>
          </cell>
          <cell r="CY341">
            <v>3.9628338006554478E-2</v>
          </cell>
          <cell r="CZ341">
            <v>3.9628338006554478E-2</v>
          </cell>
          <cell r="DA341">
            <v>3.9628338006554478E-2</v>
          </cell>
          <cell r="DB341">
            <v>3.9628338006554478E-2</v>
          </cell>
          <cell r="DC341">
            <v>3.9628338006554478E-2</v>
          </cell>
          <cell r="DD341">
            <v>3.9628338006554478E-2</v>
          </cell>
          <cell r="DE341">
            <v>3.9628338006554478E-2</v>
          </cell>
          <cell r="DF341">
            <v>3.9628338006554478E-2</v>
          </cell>
          <cell r="DG341">
            <v>4.0064417652297062E-2</v>
          </cell>
          <cell r="DH341">
            <v>4.0064417652297062E-2</v>
          </cell>
          <cell r="DI341">
            <v>4.0064417652297062E-2</v>
          </cell>
          <cell r="DJ341">
            <v>4.0064417652297062E-2</v>
          </cell>
          <cell r="DK341">
            <v>4.0064417652297062E-2</v>
          </cell>
          <cell r="DL341">
            <v>4.0064417652297062E-2</v>
          </cell>
          <cell r="DM341">
            <v>4.0064417652297062E-2</v>
          </cell>
          <cell r="DN341">
            <v>4.0064417652297062E-2</v>
          </cell>
          <cell r="DO341">
            <v>4.0064417652297062E-2</v>
          </cell>
          <cell r="DP341">
            <v>4.0064417652297062E-2</v>
          </cell>
          <cell r="DQ341">
            <v>4.0064417652297062E-2</v>
          </cell>
          <cell r="DR341">
            <v>4.0064417652297062E-2</v>
          </cell>
          <cell r="DS341">
            <v>0.12531870097325168</v>
          </cell>
          <cell r="DT341">
            <v>0.12531870097325168</v>
          </cell>
          <cell r="DU341">
            <v>0.12531870097325168</v>
          </cell>
          <cell r="DV341">
            <v>0.12531870097325168</v>
          </cell>
          <cell r="DW341">
            <v>0.12531870097325168</v>
          </cell>
          <cell r="DX341">
            <v>0.12531870097325168</v>
          </cell>
          <cell r="DY341">
            <v>0.12531870097325168</v>
          </cell>
          <cell r="DZ341">
            <v>0.12531870097325168</v>
          </cell>
          <cell r="EA341">
            <v>0.12531870097325168</v>
          </cell>
          <cell r="EB341">
            <v>0.12531870097325168</v>
          </cell>
          <cell r="EC341">
            <v>0.12531870097325168</v>
          </cell>
          <cell r="ED341">
            <v>0.12531870097325168</v>
          </cell>
          <cell r="EE341">
            <v>0.13127397763504808</v>
          </cell>
          <cell r="EF341">
            <v>0.13127397763504808</v>
          </cell>
          <cell r="EG341">
            <v>0.13127397763504808</v>
          </cell>
          <cell r="EH341">
            <v>0.13127397763504808</v>
          </cell>
          <cell r="EI341">
            <v>0.13127397763504808</v>
          </cell>
          <cell r="EJ341">
            <v>0.13127397763504808</v>
          </cell>
          <cell r="EK341">
            <v>0.13127397763504808</v>
          </cell>
          <cell r="EL341">
            <v>0.13127397763504808</v>
          </cell>
          <cell r="EM341">
            <v>0.13127397763504808</v>
          </cell>
          <cell r="EN341">
            <v>0.13127397763504808</v>
          </cell>
          <cell r="EO341">
            <v>0.13127397763504808</v>
          </cell>
          <cell r="EP341">
            <v>0.13127397763504808</v>
          </cell>
          <cell r="EQ341">
            <v>0.14744444782280938</v>
          </cell>
          <cell r="ER341">
            <v>0.14744444782280938</v>
          </cell>
          <cell r="ES341">
            <v>0.14744444782280938</v>
          </cell>
          <cell r="ET341">
            <v>0.14744444782280938</v>
          </cell>
          <cell r="EU341">
            <v>0.14744444782280938</v>
          </cell>
          <cell r="EV341">
            <v>0.14744444782280938</v>
          </cell>
          <cell r="EW341">
            <v>0.14744444782280938</v>
          </cell>
          <cell r="EX341">
            <v>0.14744444782280938</v>
          </cell>
          <cell r="EY341">
            <v>0.14744444782280938</v>
          </cell>
          <cell r="EZ341">
            <v>0.14744444782280938</v>
          </cell>
          <cell r="FA341">
            <v>0.14744444782280938</v>
          </cell>
          <cell r="FB341">
            <v>0.14744444782280938</v>
          </cell>
          <cell r="FC341">
            <v>0.14802614770017419</v>
          </cell>
          <cell r="FD341">
            <v>0.14802614770017419</v>
          </cell>
          <cell r="FE341">
            <v>0.14802614770017419</v>
          </cell>
          <cell r="FF341">
            <v>0.14802614770017419</v>
          </cell>
          <cell r="FG341">
            <v>0.14802614770017419</v>
          </cell>
          <cell r="FH341">
            <v>0.14802614770017419</v>
          </cell>
          <cell r="FI341">
            <v>0.14802614770017419</v>
          </cell>
          <cell r="FJ341">
            <v>0.14802614770017419</v>
          </cell>
          <cell r="FK341">
            <v>0.14802614770017419</v>
          </cell>
          <cell r="FL341">
            <v>0.14802614770017419</v>
          </cell>
          <cell r="FM341">
            <v>0.14802614770017419</v>
          </cell>
          <cell r="FN341">
            <v>0.14802614770017419</v>
          </cell>
          <cell r="FO341">
            <v>0.14676531475548771</v>
          </cell>
          <cell r="FP341">
            <v>0.14676531475548771</v>
          </cell>
          <cell r="FQ341">
            <v>0.14676531475548771</v>
          </cell>
          <cell r="FR341">
            <v>0.14676531475548771</v>
          </cell>
          <cell r="FS341">
            <v>0.14676531475548771</v>
          </cell>
          <cell r="FT341">
            <v>0.14676531475548771</v>
          </cell>
          <cell r="FU341">
            <v>0.14676531475548771</v>
          </cell>
          <cell r="FV341">
            <v>0.14676531475548771</v>
          </cell>
          <cell r="FW341">
            <v>0.14676531475548771</v>
          </cell>
        </row>
        <row r="342">
          <cell r="B342" t="str">
            <v>Co 182</v>
          </cell>
          <cell r="C342" t="str">
            <v>NC</v>
          </cell>
          <cell r="BH342">
            <v>-2.8213129523421202E-2</v>
          </cell>
          <cell r="BI342">
            <v>-2.8213129523421202E-2</v>
          </cell>
          <cell r="BJ342">
            <v>-2.8213129523421202E-2</v>
          </cell>
          <cell r="BK342">
            <v>-2.9240273987468583E-2</v>
          </cell>
          <cell r="BL342">
            <v>-2.9240273987468583E-2</v>
          </cell>
          <cell r="BM342">
            <v>-2.9240273987468583E-2</v>
          </cell>
          <cell r="BN342">
            <v>-2.9240273987468583E-2</v>
          </cell>
          <cell r="BO342">
            <v>-2.9240273987468583E-2</v>
          </cell>
          <cell r="BP342">
            <v>-2.9240273987468583E-2</v>
          </cell>
          <cell r="BQ342">
            <v>-2.9240273987468583E-2</v>
          </cell>
          <cell r="BR342">
            <v>-2.9240273987468583E-2</v>
          </cell>
          <cell r="BS342">
            <v>-2.9240273987468583E-2</v>
          </cell>
          <cell r="BT342">
            <v>-2.9240273987468583E-2</v>
          </cell>
          <cell r="BU342">
            <v>-2.9240273987468583E-2</v>
          </cell>
          <cell r="BV342">
            <v>-2.9240273987468583E-2</v>
          </cell>
          <cell r="BW342">
            <v>2.2936199919381534E-2</v>
          </cell>
          <cell r="BX342">
            <v>2.2936199919381534E-2</v>
          </cell>
          <cell r="BY342">
            <v>2.2936199919381534E-2</v>
          </cell>
          <cell r="BZ342">
            <v>2.2936199919381534E-2</v>
          </cell>
          <cell r="CA342">
            <v>2.2936199919381534E-2</v>
          </cell>
          <cell r="CB342">
            <v>2.2936199919381534E-2</v>
          </cell>
          <cell r="CC342">
            <v>2.2936199919381534E-2</v>
          </cell>
          <cell r="CD342">
            <v>2.2936199919381534E-2</v>
          </cell>
          <cell r="CE342">
            <v>2.2936199919381534E-2</v>
          </cell>
          <cell r="CF342">
            <v>2.2936199919381534E-2</v>
          </cell>
          <cell r="CG342">
            <v>2.2936199919381534E-2</v>
          </cell>
          <cell r="CH342">
            <v>2.2936199919381534E-2</v>
          </cell>
          <cell r="CI342">
            <v>2.4859556543584554E-2</v>
          </cell>
          <cell r="CJ342">
            <v>2.4859556543584554E-2</v>
          </cell>
          <cell r="CK342">
            <v>2.4859556543584554E-2</v>
          </cell>
          <cell r="CL342">
            <v>2.4859556543584554E-2</v>
          </cell>
          <cell r="CM342">
            <v>2.4859556543584554E-2</v>
          </cell>
          <cell r="CN342">
            <v>2.4859556543584554E-2</v>
          </cell>
          <cell r="CO342">
            <v>2.4859556543584554E-2</v>
          </cell>
          <cell r="CP342">
            <v>2.4859556543584554E-2</v>
          </cell>
          <cell r="CQ342">
            <v>2.4859556543584554E-2</v>
          </cell>
          <cell r="CR342">
            <v>2.4859556543584554E-2</v>
          </cell>
          <cell r="CS342">
            <v>2.4859556543584554E-2</v>
          </cell>
          <cell r="CT342">
            <v>2.4859556543584554E-2</v>
          </cell>
          <cell r="CU342">
            <v>4.6003867655132931E-2</v>
          </cell>
          <cell r="CV342">
            <v>4.6003867655132931E-2</v>
          </cell>
          <cell r="CW342">
            <v>4.6003867655132931E-2</v>
          </cell>
          <cell r="CX342">
            <v>4.6003867655132931E-2</v>
          </cell>
          <cell r="CY342">
            <v>4.6003867655132931E-2</v>
          </cell>
          <cell r="CZ342">
            <v>4.6003867655132931E-2</v>
          </cell>
          <cell r="DA342">
            <v>4.6003867655132931E-2</v>
          </cell>
          <cell r="DB342">
            <v>4.6003867655132931E-2</v>
          </cell>
          <cell r="DC342">
            <v>4.6003867655132931E-2</v>
          </cell>
          <cell r="DD342">
            <v>4.6003867655132931E-2</v>
          </cell>
          <cell r="DE342">
            <v>4.6003867655132931E-2</v>
          </cell>
          <cell r="DF342">
            <v>4.6003867655132931E-2</v>
          </cell>
          <cell r="DG342">
            <v>5.5526638991653582E-2</v>
          </cell>
          <cell r="DH342">
            <v>5.5526638991653582E-2</v>
          </cell>
          <cell r="DI342">
            <v>5.5526638991653582E-2</v>
          </cell>
          <cell r="DJ342">
            <v>5.5526638991653582E-2</v>
          </cell>
          <cell r="DK342">
            <v>5.5526638991653582E-2</v>
          </cell>
          <cell r="DL342">
            <v>5.5526638991653582E-2</v>
          </cell>
          <cell r="DM342">
            <v>5.5526638991653582E-2</v>
          </cell>
          <cell r="DN342">
            <v>5.5526638991653582E-2</v>
          </cell>
          <cell r="DO342">
            <v>5.5526638991653582E-2</v>
          </cell>
          <cell r="DP342">
            <v>5.5526638991653582E-2</v>
          </cell>
          <cell r="DQ342">
            <v>5.5526638991653582E-2</v>
          </cell>
          <cell r="DR342">
            <v>5.5526638991653582E-2</v>
          </cell>
          <cell r="DS342">
            <v>8.1345315480189376E-2</v>
          </cell>
          <cell r="DT342">
            <v>8.1345315480189376E-2</v>
          </cell>
          <cell r="DU342">
            <v>8.1345315480189376E-2</v>
          </cell>
          <cell r="DV342">
            <v>8.1345315480189376E-2</v>
          </cell>
          <cell r="DW342">
            <v>8.1345315480189376E-2</v>
          </cell>
          <cell r="DX342">
            <v>8.1345315480189376E-2</v>
          </cell>
          <cell r="DY342">
            <v>8.1345315480189376E-2</v>
          </cell>
          <cell r="DZ342">
            <v>8.1345315480189376E-2</v>
          </cell>
          <cell r="EA342">
            <v>8.1345315480189376E-2</v>
          </cell>
          <cell r="EB342">
            <v>8.1345315480189376E-2</v>
          </cell>
          <cell r="EC342">
            <v>8.1345315480189376E-2</v>
          </cell>
          <cell r="ED342">
            <v>8.1345315480189376E-2</v>
          </cell>
          <cell r="EE342">
            <v>9.7737217922325814E-2</v>
          </cell>
          <cell r="EF342">
            <v>9.7737217922325814E-2</v>
          </cell>
          <cell r="EG342">
            <v>9.7737217922325814E-2</v>
          </cell>
          <cell r="EH342">
            <v>9.7737217922325814E-2</v>
          </cell>
          <cell r="EI342">
            <v>9.7737217922325814E-2</v>
          </cell>
          <cell r="EJ342">
            <v>9.7737217922325814E-2</v>
          </cell>
          <cell r="EK342">
            <v>9.7737217922325814E-2</v>
          </cell>
          <cell r="EL342">
            <v>9.7737217922325814E-2</v>
          </cell>
          <cell r="EM342">
            <v>9.7737217922325814E-2</v>
          </cell>
          <cell r="EN342">
            <v>9.7737217922325814E-2</v>
          </cell>
          <cell r="EO342">
            <v>9.7737217922325814E-2</v>
          </cell>
          <cell r="EP342">
            <v>9.7737217922325814E-2</v>
          </cell>
          <cell r="EQ342">
            <v>9.377563167485134E-2</v>
          </cell>
          <cell r="ER342">
            <v>9.377563167485134E-2</v>
          </cell>
          <cell r="ES342">
            <v>9.377563167485134E-2</v>
          </cell>
          <cell r="ET342">
            <v>9.377563167485134E-2</v>
          </cell>
          <cell r="EU342">
            <v>9.377563167485134E-2</v>
          </cell>
          <cell r="EV342">
            <v>9.377563167485134E-2</v>
          </cell>
          <cell r="EW342">
            <v>9.377563167485134E-2</v>
          </cell>
          <cell r="EX342">
            <v>9.377563167485134E-2</v>
          </cell>
          <cell r="EY342">
            <v>9.377563167485134E-2</v>
          </cell>
          <cell r="EZ342">
            <v>9.377563167485134E-2</v>
          </cell>
          <cell r="FA342">
            <v>9.377563167485134E-2</v>
          </cell>
          <cell r="FB342">
            <v>9.377563167485134E-2</v>
          </cell>
          <cell r="FC342">
            <v>9.3088632327180593E-2</v>
          </cell>
          <cell r="FD342">
            <v>9.3088632327180593E-2</v>
          </cell>
          <cell r="FE342">
            <v>9.3088632327180593E-2</v>
          </cell>
          <cell r="FF342">
            <v>9.3088632327180593E-2</v>
          </cell>
          <cell r="FG342">
            <v>9.3088632327180593E-2</v>
          </cell>
          <cell r="FH342">
            <v>9.3088632327180593E-2</v>
          </cell>
          <cell r="FI342">
            <v>9.3088632327180593E-2</v>
          </cell>
          <cell r="FJ342">
            <v>9.3088632327180593E-2</v>
          </cell>
          <cell r="FK342">
            <v>9.3088632327180593E-2</v>
          </cell>
          <cell r="FL342">
            <v>9.3088632327180593E-2</v>
          </cell>
          <cell r="FM342">
            <v>9.3088632327180593E-2</v>
          </cell>
          <cell r="FN342">
            <v>9.3088632327180593E-2</v>
          </cell>
          <cell r="FO342">
            <v>8.9388556848956552E-2</v>
          </cell>
          <cell r="FP342">
            <v>8.9388556848956552E-2</v>
          </cell>
          <cell r="FQ342">
            <v>8.9388556848956552E-2</v>
          </cell>
          <cell r="FR342">
            <v>8.9388556848956552E-2</v>
          </cell>
          <cell r="FS342">
            <v>8.9388556848956552E-2</v>
          </cell>
          <cell r="FT342">
            <v>8.9388556848956552E-2</v>
          </cell>
          <cell r="FU342">
            <v>8.9388556848956552E-2</v>
          </cell>
          <cell r="FV342">
            <v>8.9388556848956552E-2</v>
          </cell>
          <cell r="FW342">
            <v>8.9388556848956552E-2</v>
          </cell>
        </row>
        <row r="343">
          <cell r="B343" t="str">
            <v>Co 183</v>
          </cell>
          <cell r="C343" t="str">
            <v>NC</v>
          </cell>
          <cell r="BH343">
            <v>-3.2284853665177866E-2</v>
          </cell>
          <cell r="BI343">
            <v>-3.2284853665177866E-2</v>
          </cell>
          <cell r="BJ343">
            <v>-3.2284853665177866E-2</v>
          </cell>
          <cell r="BK343">
            <v>-7.322375110380649E-3</v>
          </cell>
          <cell r="BL343">
            <v>-7.322375110380649E-3</v>
          </cell>
          <cell r="BM343">
            <v>-7.322375110380649E-3</v>
          </cell>
          <cell r="BN343">
            <v>-7.322375110380649E-3</v>
          </cell>
          <cell r="BO343">
            <v>-7.322375110380649E-3</v>
          </cell>
          <cell r="BP343">
            <v>-7.322375110380649E-3</v>
          </cell>
          <cell r="BQ343">
            <v>-7.322375110380649E-3</v>
          </cell>
          <cell r="BR343">
            <v>-7.322375110380649E-3</v>
          </cell>
          <cell r="BS343">
            <v>-7.322375110380649E-3</v>
          </cell>
          <cell r="BT343">
            <v>-7.322375110380649E-3</v>
          </cell>
          <cell r="BU343">
            <v>-7.322375110380649E-3</v>
          </cell>
          <cell r="BV343">
            <v>-7.322375110380649E-3</v>
          </cell>
          <cell r="BW343">
            <v>-2.5788918143962412E-2</v>
          </cell>
          <cell r="BX343">
            <v>-2.5788918143962412E-2</v>
          </cell>
          <cell r="BY343">
            <v>-2.5788918143962412E-2</v>
          </cell>
          <cell r="BZ343">
            <v>-2.5788918143962412E-2</v>
          </cell>
          <cell r="CA343">
            <v>-2.5788918143962412E-2</v>
          </cell>
          <cell r="CB343">
            <v>-2.5788918143962412E-2</v>
          </cell>
          <cell r="CC343">
            <v>-2.5788918143962412E-2</v>
          </cell>
          <cell r="CD343">
            <v>-2.5788918143962412E-2</v>
          </cell>
          <cell r="CE343">
            <v>-2.5788918143962412E-2</v>
          </cell>
          <cell r="CF343">
            <v>-2.5788918143962412E-2</v>
          </cell>
          <cell r="CG343">
            <v>-2.5788918143962412E-2</v>
          </cell>
          <cell r="CH343">
            <v>-2.5788918143962412E-2</v>
          </cell>
          <cell r="CI343">
            <v>-1.9849171011777231E-2</v>
          </cell>
          <cell r="CJ343">
            <v>-1.9849171011777231E-2</v>
          </cell>
          <cell r="CK343">
            <v>-1.9849171011777231E-2</v>
          </cell>
          <cell r="CL343">
            <v>-1.9849171011777231E-2</v>
          </cell>
          <cell r="CM343">
            <v>-1.9849171011777231E-2</v>
          </cell>
          <cell r="CN343">
            <v>-1.9849171011777231E-2</v>
          </cell>
          <cell r="CO343">
            <v>-1.9849171011777231E-2</v>
          </cell>
          <cell r="CP343">
            <v>-1.9849171011777231E-2</v>
          </cell>
          <cell r="CQ343">
            <v>-1.9849171011777231E-2</v>
          </cell>
          <cell r="CR343">
            <v>-1.9849171011777231E-2</v>
          </cell>
          <cell r="CS343">
            <v>-1.9849171011777231E-2</v>
          </cell>
          <cell r="CT343">
            <v>-1.9849171011777231E-2</v>
          </cell>
          <cell r="CU343">
            <v>-2.5894139223779514E-3</v>
          </cell>
          <cell r="CV343">
            <v>-2.5894139223779514E-3</v>
          </cell>
          <cell r="CW343">
            <v>-2.5894139223779514E-3</v>
          </cell>
          <cell r="CX343">
            <v>-2.5894139223779514E-3</v>
          </cell>
          <cell r="CY343">
            <v>-2.5894139223779514E-3</v>
          </cell>
          <cell r="CZ343">
            <v>-2.5894139223779514E-3</v>
          </cell>
          <cell r="DA343">
            <v>-2.5894139223779514E-3</v>
          </cell>
          <cell r="DB343">
            <v>-2.5894139223779514E-3</v>
          </cell>
          <cell r="DC343">
            <v>-2.5894139223779514E-3</v>
          </cell>
          <cell r="DD343">
            <v>-2.5894139223779514E-3</v>
          </cell>
          <cell r="DE343">
            <v>-2.5894139223779514E-3</v>
          </cell>
          <cell r="DF343">
            <v>-2.5894139223779514E-3</v>
          </cell>
          <cell r="DG343">
            <v>2.7904675521503882E-2</v>
          </cell>
          <cell r="DH343">
            <v>2.7904675521503882E-2</v>
          </cell>
          <cell r="DI343">
            <v>2.7904675521503882E-2</v>
          </cell>
          <cell r="DJ343">
            <v>2.7904675521503882E-2</v>
          </cell>
          <cell r="DK343">
            <v>2.7904675521503882E-2</v>
          </cell>
          <cell r="DL343">
            <v>2.7904675521503882E-2</v>
          </cell>
          <cell r="DM343">
            <v>2.7904675521503882E-2</v>
          </cell>
          <cell r="DN343">
            <v>2.7904675521503882E-2</v>
          </cell>
          <cell r="DO343">
            <v>2.7904675521503882E-2</v>
          </cell>
          <cell r="DP343">
            <v>2.7904675521503882E-2</v>
          </cell>
          <cell r="DQ343">
            <v>2.7904675521503882E-2</v>
          </cell>
          <cell r="DR343">
            <v>2.7904675521503882E-2</v>
          </cell>
          <cell r="DS343">
            <v>4.8061828103256057E-2</v>
          </cell>
          <cell r="DT343">
            <v>4.8061828103256057E-2</v>
          </cell>
          <cell r="DU343">
            <v>4.8061828103256057E-2</v>
          </cell>
          <cell r="DV343">
            <v>4.8061828103256057E-2</v>
          </cell>
          <cell r="DW343">
            <v>4.8061828103256057E-2</v>
          </cell>
          <cell r="DX343">
            <v>4.8061828103256057E-2</v>
          </cell>
          <cell r="DY343">
            <v>4.8061828103256057E-2</v>
          </cell>
          <cell r="DZ343">
            <v>4.8061828103256057E-2</v>
          </cell>
          <cell r="EA343">
            <v>4.8061828103256057E-2</v>
          </cell>
          <cell r="EB343">
            <v>4.8061828103256057E-2</v>
          </cell>
          <cell r="EC343">
            <v>4.8061828103256057E-2</v>
          </cell>
          <cell r="ED343">
            <v>4.8061828103256057E-2</v>
          </cell>
          <cell r="EE343">
            <v>9.4632808088671652E-2</v>
          </cell>
          <cell r="EF343">
            <v>9.4632808088671652E-2</v>
          </cell>
          <cell r="EG343">
            <v>9.4632808088671652E-2</v>
          </cell>
          <cell r="EH343">
            <v>9.4632808088671652E-2</v>
          </cell>
          <cell r="EI343">
            <v>9.4632808088671652E-2</v>
          </cell>
          <cell r="EJ343">
            <v>9.4632808088671652E-2</v>
          </cell>
          <cell r="EK343">
            <v>9.4632808088671652E-2</v>
          </cell>
          <cell r="EL343">
            <v>9.4632808088671652E-2</v>
          </cell>
          <cell r="EM343">
            <v>9.4632808088671652E-2</v>
          </cell>
          <cell r="EN343">
            <v>9.4632808088671652E-2</v>
          </cell>
          <cell r="EO343">
            <v>9.4632808088671652E-2</v>
          </cell>
          <cell r="EP343">
            <v>9.4632808088671652E-2</v>
          </cell>
          <cell r="EQ343">
            <v>9.8082734467188515E-2</v>
          </cell>
          <cell r="ER343">
            <v>9.8082734467188515E-2</v>
          </cell>
          <cell r="ES343">
            <v>9.8082734467188515E-2</v>
          </cell>
          <cell r="ET343">
            <v>9.8082734467188515E-2</v>
          </cell>
          <cell r="EU343">
            <v>9.8082734467188515E-2</v>
          </cell>
          <cell r="EV343">
            <v>9.8082734467188515E-2</v>
          </cell>
          <cell r="EW343">
            <v>9.8082734467188515E-2</v>
          </cell>
          <cell r="EX343">
            <v>9.8082734467188515E-2</v>
          </cell>
          <cell r="EY343">
            <v>9.8082734467188515E-2</v>
          </cell>
          <cell r="EZ343">
            <v>9.8082734467188515E-2</v>
          </cell>
          <cell r="FA343">
            <v>9.8082734467188515E-2</v>
          </cell>
          <cell r="FB343">
            <v>9.8082734467188515E-2</v>
          </cell>
          <cell r="FC343">
            <v>0.11279785600705747</v>
          </cell>
          <cell r="FD343">
            <v>0.11279785600705747</v>
          </cell>
          <cell r="FE343">
            <v>0.11279785600705747</v>
          </cell>
          <cell r="FF343">
            <v>0.11279785600705747</v>
          </cell>
          <cell r="FG343">
            <v>0.11279785600705747</v>
          </cell>
          <cell r="FH343">
            <v>0.11279785600705747</v>
          </cell>
          <cell r="FI343">
            <v>0.11279785600705747</v>
          </cell>
          <cell r="FJ343">
            <v>0.11279785600705747</v>
          </cell>
          <cell r="FK343">
            <v>0.11279785600705747</v>
          </cell>
          <cell r="FL343">
            <v>0.11279785600705747</v>
          </cell>
          <cell r="FM343">
            <v>0.11279785600705747</v>
          </cell>
          <cell r="FN343">
            <v>0.11279785600705747</v>
          </cell>
          <cell r="FO343">
            <v>0.11518668827418881</v>
          </cell>
          <cell r="FP343">
            <v>0.11518668827418881</v>
          </cell>
          <cell r="FQ343">
            <v>0.11518668827418881</v>
          </cell>
          <cell r="FR343">
            <v>0.11518668827418881</v>
          </cell>
          <cell r="FS343">
            <v>0.11518668827418881</v>
          </cell>
          <cell r="FT343">
            <v>0.11518668827418881</v>
          </cell>
          <cell r="FU343">
            <v>0.11518668827418881</v>
          </cell>
          <cell r="FV343">
            <v>0.11518668827418881</v>
          </cell>
          <cell r="FW343">
            <v>0.11518668827418881</v>
          </cell>
        </row>
        <row r="344">
          <cell r="B344" t="str">
            <v>Co 201</v>
          </cell>
          <cell r="C344" t="str">
            <v>NC</v>
          </cell>
          <cell r="BH344">
            <v>0.36342047022066148</v>
          </cell>
          <cell r="BI344">
            <v>0.36342047022066148</v>
          </cell>
          <cell r="BJ344">
            <v>0.36342047022066148</v>
          </cell>
          <cell r="BK344">
            <v>0.35685997237650902</v>
          </cell>
          <cell r="BL344">
            <v>0.35685997237650902</v>
          </cell>
          <cell r="BM344">
            <v>0.35685997237650902</v>
          </cell>
          <cell r="BN344">
            <v>0.35685997237650902</v>
          </cell>
          <cell r="BO344">
            <v>0.35685997237650902</v>
          </cell>
          <cell r="BP344">
            <v>0.35685997237650902</v>
          </cell>
          <cell r="BQ344">
            <v>0.35685997237650902</v>
          </cell>
          <cell r="BR344">
            <v>0.35685997237650902</v>
          </cell>
          <cell r="BS344">
            <v>0.35685997237650902</v>
          </cell>
          <cell r="BT344">
            <v>0.35685997237650902</v>
          </cell>
          <cell r="BU344">
            <v>0.35685997237650902</v>
          </cell>
          <cell r="BV344">
            <v>0.35685997237650902</v>
          </cell>
          <cell r="BW344" t="str">
            <v>NA</v>
          </cell>
          <cell r="BX344" t="str">
            <v>NA</v>
          </cell>
          <cell r="BY344" t="str">
            <v>NA</v>
          </cell>
          <cell r="BZ344" t="str">
            <v>NA</v>
          </cell>
          <cell r="CA344" t="str">
            <v>NA</v>
          </cell>
          <cell r="CB344" t="str">
            <v>NA</v>
          </cell>
          <cell r="CC344" t="str">
            <v>NA</v>
          </cell>
          <cell r="CD344" t="str">
            <v>NA</v>
          </cell>
          <cell r="CE344" t="str">
            <v>NA</v>
          </cell>
          <cell r="CF344" t="str">
            <v>NA</v>
          </cell>
          <cell r="CG344" t="str">
            <v>NA</v>
          </cell>
          <cell r="CH344" t="str">
            <v>NA</v>
          </cell>
          <cell r="CI344" t="str">
            <v>NA</v>
          </cell>
          <cell r="CJ344" t="str">
            <v>NA</v>
          </cell>
          <cell r="CK344" t="str">
            <v>NA</v>
          </cell>
          <cell r="CL344" t="str">
            <v>NA</v>
          </cell>
          <cell r="CM344" t="str">
            <v>NA</v>
          </cell>
          <cell r="CN344" t="str">
            <v>NA</v>
          </cell>
          <cell r="CO344" t="str">
            <v>NA</v>
          </cell>
          <cell r="CP344" t="str">
            <v>NA</v>
          </cell>
          <cell r="CQ344" t="str">
            <v>NA</v>
          </cell>
          <cell r="CR344" t="str">
            <v>NA</v>
          </cell>
          <cell r="CS344" t="str">
            <v>NA</v>
          </cell>
          <cell r="CT344" t="str">
            <v>NA</v>
          </cell>
          <cell r="CU344" t="str">
            <v>NA</v>
          </cell>
          <cell r="CV344" t="str">
            <v>NA</v>
          </cell>
          <cell r="CW344" t="str">
            <v>NA</v>
          </cell>
          <cell r="CX344" t="str">
            <v>NA</v>
          </cell>
          <cell r="CY344" t="str">
            <v>NA</v>
          </cell>
          <cell r="CZ344" t="str">
            <v>NA</v>
          </cell>
          <cell r="DA344" t="str">
            <v>NA</v>
          </cell>
          <cell r="DB344" t="str">
            <v>NA</v>
          </cell>
          <cell r="DC344" t="str">
            <v>NA</v>
          </cell>
          <cell r="DD344" t="str">
            <v>NA</v>
          </cell>
          <cell r="DE344" t="str">
            <v>NA</v>
          </cell>
          <cell r="DF344" t="str">
            <v>NA</v>
          </cell>
          <cell r="DG344" t="str">
            <v>NA</v>
          </cell>
          <cell r="DH344" t="str">
            <v>NA</v>
          </cell>
          <cell r="DI344" t="str">
            <v>NA</v>
          </cell>
          <cell r="DJ344" t="str">
            <v>NA</v>
          </cell>
          <cell r="DK344" t="str">
            <v>NA</v>
          </cell>
          <cell r="DL344" t="str">
            <v>NA</v>
          </cell>
          <cell r="DM344" t="str">
            <v>NA</v>
          </cell>
          <cell r="DN344" t="str">
            <v>NA</v>
          </cell>
          <cell r="DO344" t="str">
            <v>NA</v>
          </cell>
          <cell r="DP344" t="str">
            <v>NA</v>
          </cell>
          <cell r="DQ344" t="str">
            <v>NA</v>
          </cell>
          <cell r="DR344" t="str">
            <v>NA</v>
          </cell>
          <cell r="DS344" t="str">
            <v>NA</v>
          </cell>
          <cell r="DT344" t="str">
            <v>NA</v>
          </cell>
          <cell r="DU344" t="str">
            <v>NA</v>
          </cell>
          <cell r="DV344" t="str">
            <v>NA</v>
          </cell>
          <cell r="DW344" t="str">
            <v>NA</v>
          </cell>
          <cell r="DX344" t="str">
            <v>NA</v>
          </cell>
          <cell r="DY344" t="str">
            <v>NA</v>
          </cell>
          <cell r="DZ344" t="str">
            <v>NA</v>
          </cell>
          <cell r="EA344" t="str">
            <v>NA</v>
          </cell>
          <cell r="EB344" t="str">
            <v>NA</v>
          </cell>
          <cell r="EC344" t="str">
            <v>NA</v>
          </cell>
          <cell r="ED344" t="str">
            <v>NA</v>
          </cell>
          <cell r="EE344" t="str">
            <v>NA</v>
          </cell>
          <cell r="EF344" t="str">
            <v>NA</v>
          </cell>
          <cell r="EG344" t="str">
            <v>NA</v>
          </cell>
          <cell r="EH344" t="str">
            <v>NA</v>
          </cell>
          <cell r="EI344" t="str">
            <v>NA</v>
          </cell>
          <cell r="EJ344" t="str">
            <v>NA</v>
          </cell>
          <cell r="EK344" t="str">
            <v>NA</v>
          </cell>
          <cell r="EL344" t="str">
            <v>NA</v>
          </cell>
          <cell r="EM344" t="str">
            <v>NA</v>
          </cell>
          <cell r="EN344" t="str">
            <v>NA</v>
          </cell>
          <cell r="EO344" t="str">
            <v>NA</v>
          </cell>
          <cell r="EP344" t="str">
            <v>NA</v>
          </cell>
          <cell r="EQ344" t="str">
            <v>NA</v>
          </cell>
          <cell r="ER344" t="str">
            <v>NA</v>
          </cell>
          <cell r="ES344" t="str">
            <v>NA</v>
          </cell>
          <cell r="ET344" t="str">
            <v>NA</v>
          </cell>
          <cell r="EU344" t="str">
            <v>NA</v>
          </cell>
          <cell r="EV344" t="str">
            <v>NA</v>
          </cell>
          <cell r="EW344" t="str">
            <v>NA</v>
          </cell>
          <cell r="EX344" t="str">
            <v>NA</v>
          </cell>
          <cell r="EY344" t="str">
            <v>NA</v>
          </cell>
          <cell r="EZ344" t="str">
            <v>NA</v>
          </cell>
          <cell r="FA344" t="str">
            <v>NA</v>
          </cell>
          <cell r="FB344" t="str">
            <v>NA</v>
          </cell>
          <cell r="FC344" t="str">
            <v>NA</v>
          </cell>
          <cell r="FD344" t="str">
            <v>NA</v>
          </cell>
          <cell r="FE344" t="str">
            <v>NA</v>
          </cell>
          <cell r="FF344" t="str">
            <v>NA</v>
          </cell>
          <cell r="FG344" t="str">
            <v>NA</v>
          </cell>
          <cell r="FH344" t="str">
            <v>NA</v>
          </cell>
          <cell r="FI344" t="str">
            <v>NA</v>
          </cell>
          <cell r="FJ344" t="str">
            <v>NA</v>
          </cell>
          <cell r="FK344" t="str">
            <v>NA</v>
          </cell>
          <cell r="FL344" t="str">
            <v>NA</v>
          </cell>
          <cell r="FM344" t="str">
            <v>NA</v>
          </cell>
          <cell r="FN344" t="str">
            <v>NA</v>
          </cell>
          <cell r="FO344" t="str">
            <v>NA</v>
          </cell>
          <cell r="FP344" t="str">
            <v>NA</v>
          </cell>
          <cell r="FQ344" t="str">
            <v>NA</v>
          </cell>
          <cell r="FR344" t="str">
            <v>NA</v>
          </cell>
          <cell r="FS344" t="str">
            <v>NA</v>
          </cell>
          <cell r="FT344" t="str">
            <v>NA</v>
          </cell>
          <cell r="FU344" t="str">
            <v>NA</v>
          </cell>
          <cell r="FV344" t="str">
            <v>NA</v>
          </cell>
          <cell r="FW344" t="str">
            <v>NA</v>
          </cell>
        </row>
        <row r="345">
          <cell r="B345" t="str">
            <v>Co 202</v>
          </cell>
          <cell r="C345" t="str">
            <v>NC</v>
          </cell>
          <cell r="BH345">
            <v>0.82765932558193855</v>
          </cell>
          <cell r="BI345">
            <v>0.82765932558193855</v>
          </cell>
          <cell r="BJ345">
            <v>0.82765932558193855</v>
          </cell>
          <cell r="BK345">
            <v>0.62483980057612643</v>
          </cell>
          <cell r="BL345">
            <v>0.62483980057612643</v>
          </cell>
          <cell r="BM345">
            <v>0.62483980057612643</v>
          </cell>
          <cell r="BN345">
            <v>0.62483980057612643</v>
          </cell>
          <cell r="BO345">
            <v>0.62483980057612643</v>
          </cell>
          <cell r="BP345">
            <v>0.62483980057612643</v>
          </cell>
          <cell r="BQ345">
            <v>0.62483980057612643</v>
          </cell>
          <cell r="BR345">
            <v>0.62483980057612643</v>
          </cell>
          <cell r="BS345">
            <v>0.62483980057612643</v>
          </cell>
          <cell r="BT345">
            <v>0.62483980057612643</v>
          </cell>
          <cell r="BU345">
            <v>0.62483980057612643</v>
          </cell>
          <cell r="BV345">
            <v>0.62483980057612643</v>
          </cell>
          <cell r="BW345">
            <v>1.6851144377437282</v>
          </cell>
          <cell r="BX345">
            <v>1.6851144377437282</v>
          </cell>
          <cell r="BY345">
            <v>1.6851144377437282</v>
          </cell>
          <cell r="BZ345">
            <v>1.6851144377437282</v>
          </cell>
          <cell r="CA345">
            <v>1.6851144377437282</v>
          </cell>
          <cell r="CB345">
            <v>1.6851144377437282</v>
          </cell>
          <cell r="CC345">
            <v>1.6851144377437282</v>
          </cell>
          <cell r="CD345">
            <v>1.6851144377437282</v>
          </cell>
          <cell r="CE345">
            <v>1.6851144377437282</v>
          </cell>
          <cell r="CF345">
            <v>1.6851144377437282</v>
          </cell>
          <cell r="CG345">
            <v>1.6851144377437282</v>
          </cell>
          <cell r="CH345">
            <v>1.6851144377437282</v>
          </cell>
          <cell r="CI345">
            <v>0.9907806109185805</v>
          </cell>
          <cell r="CJ345">
            <v>0.9907806109185805</v>
          </cell>
          <cell r="CK345">
            <v>0.9907806109185805</v>
          </cell>
          <cell r="CL345">
            <v>0.9907806109185805</v>
          </cell>
          <cell r="CM345">
            <v>0.9907806109185805</v>
          </cell>
          <cell r="CN345">
            <v>0.9907806109185805</v>
          </cell>
          <cell r="CO345">
            <v>0.9907806109185805</v>
          </cell>
          <cell r="CP345">
            <v>0.9907806109185805</v>
          </cell>
          <cell r="CQ345">
            <v>0.9907806109185805</v>
          </cell>
          <cell r="CR345">
            <v>0.9907806109185805</v>
          </cell>
          <cell r="CS345">
            <v>0.9907806109185805</v>
          </cell>
          <cell r="CT345">
            <v>0.9907806109185805</v>
          </cell>
          <cell r="CU345">
            <v>1.1535772898035539</v>
          </cell>
          <cell r="CV345">
            <v>1.1535772898035539</v>
          </cell>
          <cell r="CW345">
            <v>1.1535772898035539</v>
          </cell>
          <cell r="CX345">
            <v>1.1535772898035539</v>
          </cell>
          <cell r="CY345">
            <v>1.1535772898035539</v>
          </cell>
          <cell r="CZ345">
            <v>1.1535772898035539</v>
          </cell>
          <cell r="DA345">
            <v>1.1535772898035539</v>
          </cell>
          <cell r="DB345">
            <v>1.1535772898035539</v>
          </cell>
          <cell r="DC345">
            <v>1.1535772898035539</v>
          </cell>
          <cell r="DD345">
            <v>1.1535772898035539</v>
          </cell>
          <cell r="DE345">
            <v>1.1535772898035539</v>
          </cell>
          <cell r="DF345">
            <v>1.1535772898035539</v>
          </cell>
          <cell r="DG345">
            <v>1.3852848145071524</v>
          </cell>
          <cell r="DH345">
            <v>1.3852848145071524</v>
          </cell>
          <cell r="DI345">
            <v>1.3852848145071524</v>
          </cell>
          <cell r="DJ345">
            <v>1.3852848145071524</v>
          </cell>
          <cell r="DK345">
            <v>1.3852848145071524</v>
          </cell>
          <cell r="DL345">
            <v>1.3852848145071524</v>
          </cell>
          <cell r="DM345">
            <v>1.3852848145071524</v>
          </cell>
          <cell r="DN345">
            <v>1.3852848145071524</v>
          </cell>
          <cell r="DO345">
            <v>1.3852848145071524</v>
          </cell>
          <cell r="DP345">
            <v>1.3852848145071524</v>
          </cell>
          <cell r="DQ345">
            <v>1.3852848145071524</v>
          </cell>
          <cell r="DR345">
            <v>1.3852848145071524</v>
          </cell>
          <cell r="DS345">
            <v>1.7062137779974567</v>
          </cell>
          <cell r="DT345">
            <v>1.7062137779974567</v>
          </cell>
          <cell r="DU345">
            <v>1.7062137779974567</v>
          </cell>
          <cell r="DV345">
            <v>1.7062137779974567</v>
          </cell>
          <cell r="DW345">
            <v>1.7062137779974567</v>
          </cell>
          <cell r="DX345">
            <v>1.7062137779974567</v>
          </cell>
          <cell r="DY345">
            <v>1.7062137779974567</v>
          </cell>
          <cell r="DZ345">
            <v>1.7062137779974567</v>
          </cell>
          <cell r="EA345">
            <v>1.7062137779974567</v>
          </cell>
          <cell r="EB345">
            <v>1.7062137779974567</v>
          </cell>
          <cell r="EC345">
            <v>1.7062137779974567</v>
          </cell>
          <cell r="ED345">
            <v>1.7062137779974567</v>
          </cell>
          <cell r="EE345">
            <v>2.1072135486205301</v>
          </cell>
          <cell r="EF345">
            <v>2.1072135486205301</v>
          </cell>
          <cell r="EG345">
            <v>2.1072135486205301</v>
          </cell>
          <cell r="EH345">
            <v>2.1072135486205301</v>
          </cell>
          <cell r="EI345">
            <v>2.1072135486205301</v>
          </cell>
          <cell r="EJ345">
            <v>2.1072135486205301</v>
          </cell>
          <cell r="EK345">
            <v>2.1072135486205301</v>
          </cell>
          <cell r="EL345">
            <v>2.1072135486205301</v>
          </cell>
          <cell r="EM345">
            <v>2.1072135486205301</v>
          </cell>
          <cell r="EN345">
            <v>2.1072135486205301</v>
          </cell>
          <cell r="EO345">
            <v>2.1072135486205301</v>
          </cell>
          <cell r="EP345">
            <v>2.1072135486205301</v>
          </cell>
          <cell r="EQ345">
            <v>2.593706787668745</v>
          </cell>
          <cell r="ER345">
            <v>2.593706787668745</v>
          </cell>
          <cell r="ES345">
            <v>2.593706787668745</v>
          </cell>
          <cell r="ET345">
            <v>2.593706787668745</v>
          </cell>
          <cell r="EU345">
            <v>2.593706787668745</v>
          </cell>
          <cell r="EV345">
            <v>2.593706787668745</v>
          </cell>
          <cell r="EW345">
            <v>2.593706787668745</v>
          </cell>
          <cell r="EX345">
            <v>2.593706787668745</v>
          </cell>
          <cell r="EY345">
            <v>2.593706787668745</v>
          </cell>
          <cell r="EZ345">
            <v>2.593706787668745</v>
          </cell>
          <cell r="FA345">
            <v>2.593706787668745</v>
          </cell>
          <cell r="FB345">
            <v>2.593706787668745</v>
          </cell>
          <cell r="FC345">
            <v>3.5777365998233441</v>
          </cell>
          <cell r="FD345">
            <v>3.5777365998233441</v>
          </cell>
          <cell r="FE345">
            <v>3.5777365998233441</v>
          </cell>
          <cell r="FF345">
            <v>3.5777365998233441</v>
          </cell>
          <cell r="FG345">
            <v>3.5777365998233441</v>
          </cell>
          <cell r="FH345">
            <v>3.5777365998233441</v>
          </cell>
          <cell r="FI345">
            <v>3.5777365998233441</v>
          </cell>
          <cell r="FJ345">
            <v>3.5777365998233441</v>
          </cell>
          <cell r="FK345">
            <v>3.5777365998233441</v>
          </cell>
          <cell r="FL345">
            <v>3.5777365998233441</v>
          </cell>
          <cell r="FM345">
            <v>3.5777365998233441</v>
          </cell>
          <cell r="FN345">
            <v>3.5777365998233441</v>
          </cell>
          <cell r="FO345">
            <v>5.6279739329722434</v>
          </cell>
          <cell r="FP345">
            <v>5.6279739329722434</v>
          </cell>
          <cell r="FQ345">
            <v>5.6279739329722434</v>
          </cell>
          <cell r="FR345">
            <v>5.6279739329722434</v>
          </cell>
          <cell r="FS345">
            <v>5.6279739329722434</v>
          </cell>
          <cell r="FT345">
            <v>5.6279739329722434</v>
          </cell>
          <cell r="FU345">
            <v>5.6279739329722434</v>
          </cell>
          <cell r="FV345">
            <v>5.6279739329722434</v>
          </cell>
          <cell r="FW345">
            <v>5.6279739329722434</v>
          </cell>
        </row>
        <row r="346">
          <cell r="B346" t="str">
            <v>Co 187</v>
          </cell>
          <cell r="C346" t="str">
            <v>NC</v>
          </cell>
          <cell r="BH346">
            <v>3.9866995319060829E-2</v>
          </cell>
          <cell r="BI346">
            <v>3.9866995319060829E-2</v>
          </cell>
          <cell r="BJ346">
            <v>3.9866995319060829E-2</v>
          </cell>
          <cell r="BK346">
            <v>-5.6441184733823563E-2</v>
          </cell>
          <cell r="BL346">
            <v>-5.6441184733823563E-2</v>
          </cell>
          <cell r="BM346">
            <v>-5.6441184733823563E-2</v>
          </cell>
          <cell r="BN346">
            <v>-5.6441184733823563E-2</v>
          </cell>
          <cell r="BO346">
            <v>-5.6441184733823563E-2</v>
          </cell>
          <cell r="BP346">
            <v>-5.6441184733823563E-2</v>
          </cell>
          <cell r="BQ346">
            <v>-5.6441184733823563E-2</v>
          </cell>
          <cell r="BR346">
            <v>-5.6441184733823563E-2</v>
          </cell>
          <cell r="BS346">
            <v>-5.6441184733823563E-2</v>
          </cell>
          <cell r="BT346">
            <v>-5.6441184733823563E-2</v>
          </cell>
          <cell r="BU346">
            <v>-5.6441184733823563E-2</v>
          </cell>
          <cell r="BV346">
            <v>-5.6441184733823563E-2</v>
          </cell>
          <cell r="BW346">
            <v>0.11644813023490097</v>
          </cell>
          <cell r="BX346">
            <v>0.11644813023490097</v>
          </cell>
          <cell r="BY346">
            <v>0.11644813023490097</v>
          </cell>
          <cell r="BZ346">
            <v>0.11644813023490097</v>
          </cell>
          <cell r="CA346">
            <v>0.11644813023490097</v>
          </cell>
          <cell r="CB346">
            <v>0.11644813023490097</v>
          </cell>
          <cell r="CC346">
            <v>0.11644813023490097</v>
          </cell>
          <cell r="CD346">
            <v>0.11644813023490097</v>
          </cell>
          <cell r="CE346">
            <v>0.11644813023490097</v>
          </cell>
          <cell r="CF346">
            <v>0.11644813023490097</v>
          </cell>
          <cell r="CG346">
            <v>0.11644813023490097</v>
          </cell>
          <cell r="CH346">
            <v>0.11644813023490097</v>
          </cell>
          <cell r="CI346">
            <v>7.5889083106499083E-2</v>
          </cell>
          <cell r="CJ346">
            <v>7.5889083106499083E-2</v>
          </cell>
          <cell r="CK346">
            <v>7.5889083106499083E-2</v>
          </cell>
          <cell r="CL346">
            <v>7.5889083106499083E-2</v>
          </cell>
          <cell r="CM346">
            <v>7.5889083106499083E-2</v>
          </cell>
          <cell r="CN346">
            <v>7.5889083106499083E-2</v>
          </cell>
          <cell r="CO346">
            <v>7.5889083106499083E-2</v>
          </cell>
          <cell r="CP346">
            <v>7.5889083106499083E-2</v>
          </cell>
          <cell r="CQ346">
            <v>7.5889083106499083E-2</v>
          </cell>
          <cell r="CR346">
            <v>7.5889083106499083E-2</v>
          </cell>
          <cell r="CS346">
            <v>7.5889083106499083E-2</v>
          </cell>
          <cell r="CT346">
            <v>7.5889083106499083E-2</v>
          </cell>
          <cell r="CU346">
            <v>9.2279810108364571E-2</v>
          </cell>
          <cell r="CV346">
            <v>9.2279810108364571E-2</v>
          </cell>
          <cell r="CW346">
            <v>9.2279810108364571E-2</v>
          </cell>
          <cell r="CX346">
            <v>9.2279810108364571E-2</v>
          </cell>
          <cell r="CY346">
            <v>9.2279810108364571E-2</v>
          </cell>
          <cell r="CZ346">
            <v>9.2279810108364571E-2</v>
          </cell>
          <cell r="DA346">
            <v>9.2279810108364571E-2</v>
          </cell>
          <cell r="DB346">
            <v>9.2279810108364571E-2</v>
          </cell>
          <cell r="DC346">
            <v>9.2279810108364571E-2</v>
          </cell>
          <cell r="DD346">
            <v>9.2279810108364571E-2</v>
          </cell>
          <cell r="DE346">
            <v>9.2279810108364571E-2</v>
          </cell>
          <cell r="DF346">
            <v>9.2279810108364571E-2</v>
          </cell>
          <cell r="DG346">
            <v>9.2202409819262907E-2</v>
          </cell>
          <cell r="DH346">
            <v>9.2202409819262907E-2</v>
          </cell>
          <cell r="DI346">
            <v>9.2202409819262907E-2</v>
          </cell>
          <cell r="DJ346">
            <v>9.2202409819262907E-2</v>
          </cell>
          <cell r="DK346">
            <v>9.2202409819262907E-2</v>
          </cell>
          <cell r="DL346">
            <v>9.2202409819262907E-2</v>
          </cell>
          <cell r="DM346">
            <v>9.2202409819262907E-2</v>
          </cell>
          <cell r="DN346">
            <v>9.2202409819262907E-2</v>
          </cell>
          <cell r="DO346">
            <v>9.2202409819262907E-2</v>
          </cell>
          <cell r="DP346">
            <v>9.2202409819262907E-2</v>
          </cell>
          <cell r="DQ346">
            <v>9.2202409819262907E-2</v>
          </cell>
          <cell r="DR346">
            <v>9.2202409819262907E-2</v>
          </cell>
          <cell r="DS346">
            <v>0.12117116393044358</v>
          </cell>
          <cell r="DT346">
            <v>0.12117116393044358</v>
          </cell>
          <cell r="DU346">
            <v>0.12117116393044358</v>
          </cell>
          <cell r="DV346">
            <v>0.12117116393044358</v>
          </cell>
          <cell r="DW346">
            <v>0.12117116393044358</v>
          </cell>
          <cell r="DX346">
            <v>0.12117116393044358</v>
          </cell>
          <cell r="DY346">
            <v>0.12117116393044358</v>
          </cell>
          <cell r="DZ346">
            <v>0.12117116393044358</v>
          </cell>
          <cell r="EA346">
            <v>0.12117116393044358</v>
          </cell>
          <cell r="EB346">
            <v>0.12117116393044358</v>
          </cell>
          <cell r="EC346">
            <v>0.12117116393044358</v>
          </cell>
          <cell r="ED346">
            <v>0.12117116393044358</v>
          </cell>
          <cell r="EE346">
            <v>0.12632379484005826</v>
          </cell>
          <cell r="EF346">
            <v>0.12632379484005826</v>
          </cell>
          <cell r="EG346">
            <v>0.12632379484005826</v>
          </cell>
          <cell r="EH346">
            <v>0.12632379484005826</v>
          </cell>
          <cell r="EI346">
            <v>0.12632379484005826</v>
          </cell>
          <cell r="EJ346">
            <v>0.12632379484005826</v>
          </cell>
          <cell r="EK346">
            <v>0.12632379484005826</v>
          </cell>
          <cell r="EL346">
            <v>0.12632379484005826</v>
          </cell>
          <cell r="EM346">
            <v>0.12632379484005826</v>
          </cell>
          <cell r="EN346">
            <v>0.12632379484005826</v>
          </cell>
          <cell r="EO346">
            <v>0.12632379484005826</v>
          </cell>
          <cell r="EP346">
            <v>0.12632379484005826</v>
          </cell>
          <cell r="EQ346">
            <v>0.12179171161318286</v>
          </cell>
          <cell r="ER346">
            <v>0.12179171161318286</v>
          </cell>
          <cell r="ES346">
            <v>0.12179171161318286</v>
          </cell>
          <cell r="ET346">
            <v>0.12179171161318286</v>
          </cell>
          <cell r="EU346">
            <v>0.12179171161318286</v>
          </cell>
          <cell r="EV346">
            <v>0.12179171161318286</v>
          </cell>
          <cell r="EW346">
            <v>0.12179171161318286</v>
          </cell>
          <cell r="EX346">
            <v>0.12179171161318286</v>
          </cell>
          <cell r="EY346">
            <v>0.12179171161318286</v>
          </cell>
          <cell r="EZ346">
            <v>0.12179171161318286</v>
          </cell>
          <cell r="FA346">
            <v>0.12179171161318286</v>
          </cell>
          <cell r="FB346">
            <v>0.12179171161318286</v>
          </cell>
          <cell r="FC346">
            <v>0.1195318995576776</v>
          </cell>
          <cell r="FD346">
            <v>0.1195318995576776</v>
          </cell>
          <cell r="FE346">
            <v>0.1195318995576776</v>
          </cell>
          <cell r="FF346">
            <v>0.1195318995576776</v>
          </cell>
          <cell r="FG346">
            <v>0.1195318995576776</v>
          </cell>
          <cell r="FH346">
            <v>0.1195318995576776</v>
          </cell>
          <cell r="FI346">
            <v>0.1195318995576776</v>
          </cell>
          <cell r="FJ346">
            <v>0.1195318995576776</v>
          </cell>
          <cell r="FK346">
            <v>0.1195318995576776</v>
          </cell>
          <cell r="FL346">
            <v>0.1195318995576776</v>
          </cell>
          <cell r="FM346">
            <v>0.1195318995576776</v>
          </cell>
          <cell r="FN346">
            <v>0.1195318995576776</v>
          </cell>
          <cell r="FO346">
            <v>0.11754772758193162</v>
          </cell>
          <cell r="FP346">
            <v>0.11754772758193162</v>
          </cell>
          <cell r="FQ346">
            <v>0.11754772758193162</v>
          </cell>
          <cell r="FR346">
            <v>0.11754772758193162</v>
          </cell>
          <cell r="FS346">
            <v>0.11754772758193162</v>
          </cell>
          <cell r="FT346">
            <v>0.11754772758193162</v>
          </cell>
          <cell r="FU346">
            <v>0.11754772758193162</v>
          </cell>
          <cell r="FV346">
            <v>0.11754772758193162</v>
          </cell>
          <cell r="FW346">
            <v>0.11754772758193162</v>
          </cell>
        </row>
        <row r="347">
          <cell r="B347" t="str">
            <v>Co 188</v>
          </cell>
          <cell r="C347" t="str">
            <v>NC</v>
          </cell>
          <cell r="BH347">
            <v>-5.2401470839616937E-2</v>
          </cell>
          <cell r="BI347">
            <v>-5.2401470839616937E-2</v>
          </cell>
          <cell r="BJ347">
            <v>-5.2401470839616937E-2</v>
          </cell>
          <cell r="BK347">
            <v>4.4842175487346071E-2</v>
          </cell>
          <cell r="BL347">
            <v>4.4842175487346071E-2</v>
          </cell>
          <cell r="BM347">
            <v>4.4842175487346071E-2</v>
          </cell>
          <cell r="BN347">
            <v>4.4842175487346071E-2</v>
          </cell>
          <cell r="BO347">
            <v>4.4842175487346071E-2</v>
          </cell>
          <cell r="BP347">
            <v>4.4842175487346071E-2</v>
          </cell>
          <cell r="BQ347">
            <v>4.4842175487346071E-2</v>
          </cell>
          <cell r="BR347">
            <v>4.4842175487346071E-2</v>
          </cell>
          <cell r="BS347">
            <v>4.4842175487346071E-2</v>
          </cell>
          <cell r="BT347">
            <v>4.4842175487346071E-2</v>
          </cell>
          <cell r="BU347">
            <v>4.4842175487346071E-2</v>
          </cell>
          <cell r="BV347">
            <v>4.4842175487346071E-2</v>
          </cell>
          <cell r="BW347">
            <v>0.11944026068924499</v>
          </cell>
          <cell r="BX347">
            <v>0.11944026068924499</v>
          </cell>
          <cell r="BY347">
            <v>0.11944026068924499</v>
          </cell>
          <cell r="BZ347">
            <v>0.11944026068924499</v>
          </cell>
          <cell r="CA347">
            <v>0.11944026068924499</v>
          </cell>
          <cell r="CB347">
            <v>0.11944026068924499</v>
          </cell>
          <cell r="CC347">
            <v>0.11944026068924499</v>
          </cell>
          <cell r="CD347">
            <v>0.11944026068924499</v>
          </cell>
          <cell r="CE347">
            <v>0.11944026068924499</v>
          </cell>
          <cell r="CF347">
            <v>0.11944026068924499</v>
          </cell>
          <cell r="CG347">
            <v>0.11944026068924499</v>
          </cell>
          <cell r="CH347">
            <v>0.11944026068924499</v>
          </cell>
          <cell r="CI347">
            <v>4.1917141364407268E-3</v>
          </cell>
          <cell r="CJ347">
            <v>4.1917141364407268E-3</v>
          </cell>
          <cell r="CK347">
            <v>4.1917141364407268E-3</v>
          </cell>
          <cell r="CL347">
            <v>4.1917141364407268E-3</v>
          </cell>
          <cell r="CM347">
            <v>4.1917141364407268E-3</v>
          </cell>
          <cell r="CN347">
            <v>4.1917141364407268E-3</v>
          </cell>
          <cell r="CO347">
            <v>4.1917141364407268E-3</v>
          </cell>
          <cell r="CP347">
            <v>4.1917141364407268E-3</v>
          </cell>
          <cell r="CQ347">
            <v>4.1917141364407268E-3</v>
          </cell>
          <cell r="CR347">
            <v>4.1917141364407268E-3</v>
          </cell>
          <cell r="CS347">
            <v>4.1917141364407268E-3</v>
          </cell>
          <cell r="CT347">
            <v>4.1917141364407268E-3</v>
          </cell>
          <cell r="CU347">
            <v>4.5142513294211699E-2</v>
          </cell>
          <cell r="CV347">
            <v>4.5142513294211699E-2</v>
          </cell>
          <cell r="CW347">
            <v>4.5142513294211699E-2</v>
          </cell>
          <cell r="CX347">
            <v>4.5142513294211699E-2</v>
          </cell>
          <cell r="CY347">
            <v>4.5142513294211699E-2</v>
          </cell>
          <cell r="CZ347">
            <v>4.5142513294211699E-2</v>
          </cell>
          <cell r="DA347">
            <v>4.5142513294211699E-2</v>
          </cell>
          <cell r="DB347">
            <v>4.5142513294211699E-2</v>
          </cell>
          <cell r="DC347">
            <v>4.5142513294211699E-2</v>
          </cell>
          <cell r="DD347">
            <v>4.5142513294211699E-2</v>
          </cell>
          <cell r="DE347">
            <v>4.5142513294211699E-2</v>
          </cell>
          <cell r="DF347">
            <v>4.5142513294211699E-2</v>
          </cell>
          <cell r="DG347">
            <v>4.6270548557188214E-2</v>
          </cell>
          <cell r="DH347">
            <v>4.6270548557188214E-2</v>
          </cell>
          <cell r="DI347">
            <v>4.6270548557188214E-2</v>
          </cell>
          <cell r="DJ347">
            <v>4.6270548557188214E-2</v>
          </cell>
          <cell r="DK347">
            <v>4.6270548557188214E-2</v>
          </cell>
          <cell r="DL347">
            <v>4.6270548557188214E-2</v>
          </cell>
          <cell r="DM347">
            <v>4.6270548557188214E-2</v>
          </cell>
          <cell r="DN347">
            <v>4.6270548557188214E-2</v>
          </cell>
          <cell r="DO347">
            <v>4.6270548557188214E-2</v>
          </cell>
          <cell r="DP347">
            <v>4.6270548557188214E-2</v>
          </cell>
          <cell r="DQ347">
            <v>4.6270548557188214E-2</v>
          </cell>
          <cell r="DR347">
            <v>4.6270548557188214E-2</v>
          </cell>
          <cell r="DS347">
            <v>0.12212833090781323</v>
          </cell>
          <cell r="DT347">
            <v>0.12212833090781323</v>
          </cell>
          <cell r="DU347">
            <v>0.12212833090781323</v>
          </cell>
          <cell r="DV347">
            <v>0.12212833090781323</v>
          </cell>
          <cell r="DW347">
            <v>0.12212833090781323</v>
          </cell>
          <cell r="DX347">
            <v>0.12212833090781323</v>
          </cell>
          <cell r="DY347">
            <v>0.12212833090781323</v>
          </cell>
          <cell r="DZ347">
            <v>0.12212833090781323</v>
          </cell>
          <cell r="EA347">
            <v>0.12212833090781323</v>
          </cell>
          <cell r="EB347">
            <v>0.12212833090781323</v>
          </cell>
          <cell r="EC347">
            <v>0.12212833090781323</v>
          </cell>
          <cell r="ED347">
            <v>0.12212833090781323</v>
          </cell>
          <cell r="EE347">
            <v>0.14632814348561263</v>
          </cell>
          <cell r="EF347">
            <v>0.14632814348561263</v>
          </cell>
          <cell r="EG347">
            <v>0.14632814348561263</v>
          </cell>
          <cell r="EH347">
            <v>0.14632814348561263</v>
          </cell>
          <cell r="EI347">
            <v>0.14632814348561263</v>
          </cell>
          <cell r="EJ347">
            <v>0.14632814348561263</v>
          </cell>
          <cell r="EK347">
            <v>0.14632814348561263</v>
          </cell>
          <cell r="EL347">
            <v>0.14632814348561263</v>
          </cell>
          <cell r="EM347">
            <v>0.14632814348561263</v>
          </cell>
          <cell r="EN347">
            <v>0.14632814348561263</v>
          </cell>
          <cell r="EO347">
            <v>0.14632814348561263</v>
          </cell>
          <cell r="EP347">
            <v>0.14632814348561263</v>
          </cell>
          <cell r="EQ347">
            <v>0.16123056786538273</v>
          </cell>
          <cell r="ER347">
            <v>0.16123056786538273</v>
          </cell>
          <cell r="ES347">
            <v>0.16123056786538273</v>
          </cell>
          <cell r="ET347">
            <v>0.16123056786538273</v>
          </cell>
          <cell r="EU347">
            <v>0.16123056786538273</v>
          </cell>
          <cell r="EV347">
            <v>0.16123056786538273</v>
          </cell>
          <cell r="EW347">
            <v>0.16123056786538273</v>
          </cell>
          <cell r="EX347">
            <v>0.16123056786538273</v>
          </cell>
          <cell r="EY347">
            <v>0.16123056786538273</v>
          </cell>
          <cell r="EZ347">
            <v>0.16123056786538273</v>
          </cell>
          <cell r="FA347">
            <v>0.16123056786538273</v>
          </cell>
          <cell r="FB347">
            <v>0.16123056786538273</v>
          </cell>
          <cell r="FC347">
            <v>0.17400292126759648</v>
          </cell>
          <cell r="FD347">
            <v>0.17400292126759648</v>
          </cell>
          <cell r="FE347">
            <v>0.17400292126759648</v>
          </cell>
          <cell r="FF347">
            <v>0.17400292126759648</v>
          </cell>
          <cell r="FG347">
            <v>0.17400292126759648</v>
          </cell>
          <cell r="FH347">
            <v>0.17400292126759648</v>
          </cell>
          <cell r="FI347">
            <v>0.17400292126759648</v>
          </cell>
          <cell r="FJ347">
            <v>0.17400292126759648</v>
          </cell>
          <cell r="FK347">
            <v>0.17400292126759648</v>
          </cell>
          <cell r="FL347">
            <v>0.17400292126759648</v>
          </cell>
          <cell r="FM347">
            <v>0.17400292126759648</v>
          </cell>
          <cell r="FN347">
            <v>0.17400292126759648</v>
          </cell>
          <cell r="FO347">
            <v>0.18437689278611499</v>
          </cell>
          <cell r="FP347">
            <v>0.18437689278611499</v>
          </cell>
          <cell r="FQ347">
            <v>0.18437689278611499</v>
          </cell>
          <cell r="FR347">
            <v>0.18437689278611499</v>
          </cell>
          <cell r="FS347">
            <v>0.18437689278611499</v>
          </cell>
          <cell r="FT347">
            <v>0.18437689278611499</v>
          </cell>
          <cell r="FU347">
            <v>0.18437689278611499</v>
          </cell>
          <cell r="FV347">
            <v>0.18437689278611499</v>
          </cell>
          <cell r="FW347">
            <v>0.18437689278611499</v>
          </cell>
        </row>
        <row r="348">
          <cell r="B348" t="str">
            <v>Co 250</v>
          </cell>
          <cell r="C348" t="str">
            <v>FL</v>
          </cell>
          <cell r="BH348">
            <v>0.12883951924828152</v>
          </cell>
          <cell r="BI348">
            <v>0.12883951924828152</v>
          </cell>
          <cell r="BJ348">
            <v>0.12883951924828152</v>
          </cell>
          <cell r="BK348">
            <v>0.23101108420450728</v>
          </cell>
          <cell r="BL348">
            <v>0.23101108420450728</v>
          </cell>
          <cell r="BM348">
            <v>0.23101108420450728</v>
          </cell>
          <cell r="BN348">
            <v>0.23101108420450728</v>
          </cell>
          <cell r="BO348">
            <v>0.23101108420450728</v>
          </cell>
          <cell r="BP348">
            <v>0.23101108420450728</v>
          </cell>
          <cell r="BQ348">
            <v>0.23101108420450728</v>
          </cell>
          <cell r="BR348">
            <v>0.23101108420450728</v>
          </cell>
          <cell r="BS348">
            <v>0.23101108420450728</v>
          </cell>
          <cell r="BT348">
            <v>0.23101108420450728</v>
          </cell>
          <cell r="BU348">
            <v>0.23101108420450728</v>
          </cell>
          <cell r="BV348">
            <v>0.23101108420450728</v>
          </cell>
          <cell r="BW348">
            <v>0.27467732171679665</v>
          </cell>
          <cell r="BX348">
            <v>0.27467732171679665</v>
          </cell>
          <cell r="BY348">
            <v>0.27467732171679665</v>
          </cell>
          <cell r="BZ348">
            <v>0.27467732171679665</v>
          </cell>
          <cell r="CA348">
            <v>0.27467732171679665</v>
          </cell>
          <cell r="CB348">
            <v>0.27467732171679665</v>
          </cell>
          <cell r="CC348">
            <v>0.27467732171679665</v>
          </cell>
          <cell r="CD348">
            <v>0.27467732171679665</v>
          </cell>
          <cell r="CE348">
            <v>0.27467732171679665</v>
          </cell>
          <cell r="CF348">
            <v>0.27467732171679665</v>
          </cell>
          <cell r="CG348">
            <v>0.27467732171679665</v>
          </cell>
          <cell r="CH348">
            <v>0.27467732171679665</v>
          </cell>
          <cell r="CI348">
            <v>0.19580176854965065</v>
          </cell>
          <cell r="CJ348">
            <v>0.19580176854965065</v>
          </cell>
          <cell r="CK348">
            <v>0.19580176854965065</v>
          </cell>
          <cell r="CL348">
            <v>0.19580176854965065</v>
          </cell>
          <cell r="CM348">
            <v>0.19580176854965065</v>
          </cell>
          <cell r="CN348">
            <v>0.19580176854965065</v>
          </cell>
          <cell r="CO348">
            <v>0.19580176854965065</v>
          </cell>
          <cell r="CP348">
            <v>0.19580176854965065</v>
          </cell>
          <cell r="CQ348">
            <v>0.19580176854965065</v>
          </cell>
          <cell r="CR348">
            <v>0.19580176854965065</v>
          </cell>
          <cell r="CS348">
            <v>0.19580176854965065</v>
          </cell>
          <cell r="CT348">
            <v>0.19580176854965065</v>
          </cell>
          <cell r="CU348">
            <v>4.1726039664981299E-2</v>
          </cell>
          <cell r="CV348">
            <v>4.1726039664981299E-2</v>
          </cell>
          <cell r="CW348">
            <v>4.1726039664981299E-2</v>
          </cell>
          <cell r="CX348">
            <v>4.1726039664981299E-2</v>
          </cell>
          <cell r="CY348">
            <v>4.1726039664981299E-2</v>
          </cell>
          <cell r="CZ348">
            <v>4.1726039664981299E-2</v>
          </cell>
          <cell r="DA348">
            <v>4.1726039664981299E-2</v>
          </cell>
          <cell r="DB348">
            <v>4.1726039664981299E-2</v>
          </cell>
          <cell r="DC348">
            <v>4.1726039664981299E-2</v>
          </cell>
          <cell r="DD348">
            <v>4.1726039664981299E-2</v>
          </cell>
          <cell r="DE348">
            <v>4.1726039664981299E-2</v>
          </cell>
          <cell r="DF348">
            <v>4.1726039664981299E-2</v>
          </cell>
          <cell r="DG348">
            <v>2.7606557837109892E-2</v>
          </cell>
          <cell r="DH348">
            <v>2.7606557837109892E-2</v>
          </cell>
          <cell r="DI348">
            <v>2.7606557837109892E-2</v>
          </cell>
          <cell r="DJ348">
            <v>2.7606557837109892E-2</v>
          </cell>
          <cell r="DK348">
            <v>2.7606557837109892E-2</v>
          </cell>
          <cell r="DL348">
            <v>2.7606557837109892E-2</v>
          </cell>
          <cell r="DM348">
            <v>2.7606557837109892E-2</v>
          </cell>
          <cell r="DN348">
            <v>2.7606557837109892E-2</v>
          </cell>
          <cell r="DO348">
            <v>2.7606557837109892E-2</v>
          </cell>
          <cell r="DP348">
            <v>2.7606557837109892E-2</v>
          </cell>
          <cell r="DQ348">
            <v>2.7606557837109892E-2</v>
          </cell>
          <cell r="DR348">
            <v>2.7606557837109892E-2</v>
          </cell>
          <cell r="DS348">
            <v>2.5291278557309317E-2</v>
          </cell>
          <cell r="DT348">
            <v>2.5291278557309317E-2</v>
          </cell>
          <cell r="DU348">
            <v>2.5291278557309317E-2</v>
          </cell>
          <cell r="DV348">
            <v>2.5291278557309317E-2</v>
          </cell>
          <cell r="DW348">
            <v>2.5291278557309317E-2</v>
          </cell>
          <cell r="DX348">
            <v>2.5291278557309317E-2</v>
          </cell>
          <cell r="DY348">
            <v>2.5291278557309317E-2</v>
          </cell>
          <cell r="DZ348">
            <v>2.5291278557309317E-2</v>
          </cell>
          <cell r="EA348">
            <v>2.5291278557309317E-2</v>
          </cell>
          <cell r="EB348">
            <v>2.5291278557309317E-2</v>
          </cell>
          <cell r="EC348">
            <v>2.5291278557309317E-2</v>
          </cell>
          <cell r="ED348">
            <v>2.5291278557309317E-2</v>
          </cell>
          <cell r="EE348">
            <v>1.4068996855448594E-2</v>
          </cell>
          <cell r="EF348">
            <v>1.4068996855448594E-2</v>
          </cell>
          <cell r="EG348">
            <v>1.4068996855448594E-2</v>
          </cell>
          <cell r="EH348">
            <v>1.4068996855448594E-2</v>
          </cell>
          <cell r="EI348">
            <v>1.4068996855448594E-2</v>
          </cell>
          <cell r="EJ348">
            <v>1.4068996855448594E-2</v>
          </cell>
          <cell r="EK348">
            <v>1.4068996855448594E-2</v>
          </cell>
          <cell r="EL348">
            <v>1.4068996855448594E-2</v>
          </cell>
          <cell r="EM348">
            <v>1.4068996855448594E-2</v>
          </cell>
          <cell r="EN348">
            <v>1.4068996855448594E-2</v>
          </cell>
          <cell r="EO348">
            <v>1.4068996855448594E-2</v>
          </cell>
          <cell r="EP348">
            <v>1.4068996855448594E-2</v>
          </cell>
          <cell r="EQ348">
            <v>0.1032795023305513</v>
          </cell>
          <cell r="ER348">
            <v>0.1032795023305513</v>
          </cell>
          <cell r="ES348">
            <v>0.1032795023305513</v>
          </cell>
          <cell r="ET348">
            <v>0.1032795023305513</v>
          </cell>
          <cell r="EU348">
            <v>0.1032795023305513</v>
          </cell>
          <cell r="EV348">
            <v>0.1032795023305513</v>
          </cell>
          <cell r="EW348">
            <v>0.1032795023305513</v>
          </cell>
          <cell r="EX348">
            <v>0.1032795023305513</v>
          </cell>
          <cell r="EY348">
            <v>0.1032795023305513</v>
          </cell>
          <cell r="EZ348">
            <v>0.1032795023305513</v>
          </cell>
          <cell r="FA348">
            <v>0.1032795023305513</v>
          </cell>
          <cell r="FB348">
            <v>0.1032795023305513</v>
          </cell>
          <cell r="FC348">
            <v>0.11657328151056591</v>
          </cell>
          <cell r="FD348">
            <v>0.11657328151056591</v>
          </cell>
          <cell r="FE348">
            <v>0.11657328151056591</v>
          </cell>
          <cell r="FF348">
            <v>0.11657328151056591</v>
          </cell>
          <cell r="FG348">
            <v>0.11657328151056591</v>
          </cell>
          <cell r="FH348">
            <v>0.11657328151056591</v>
          </cell>
          <cell r="FI348">
            <v>0.11657328151056591</v>
          </cell>
          <cell r="FJ348">
            <v>0.11657328151056591</v>
          </cell>
          <cell r="FK348">
            <v>0.11657328151056591</v>
          </cell>
          <cell r="FL348">
            <v>0.11657328151056591</v>
          </cell>
          <cell r="FM348">
            <v>0.11657328151056591</v>
          </cell>
          <cell r="FN348">
            <v>0.11657328151056591</v>
          </cell>
          <cell r="FO348">
            <v>0.16507771247787176</v>
          </cell>
          <cell r="FP348">
            <v>0.16507771247787176</v>
          </cell>
          <cell r="FQ348">
            <v>0.16507771247787176</v>
          </cell>
          <cell r="FR348">
            <v>0.16507771247787176</v>
          </cell>
          <cell r="FS348">
            <v>0.16507771247787176</v>
          </cell>
          <cell r="FT348">
            <v>0.16507771247787176</v>
          </cell>
          <cell r="FU348">
            <v>0.16507771247787176</v>
          </cell>
          <cell r="FV348">
            <v>0.16507771247787176</v>
          </cell>
          <cell r="FW348">
            <v>0.16507771247787176</v>
          </cell>
        </row>
        <row r="349">
          <cell r="B349" t="str">
            <v>Co 251</v>
          </cell>
          <cell r="C349" t="str">
            <v>FL</v>
          </cell>
          <cell r="BH349">
            <v>3.3785488794420108E-2</v>
          </cell>
          <cell r="BI349">
            <v>3.3785488794420108E-2</v>
          </cell>
          <cell r="BJ349">
            <v>3.3785488794420108E-2</v>
          </cell>
          <cell r="BK349">
            <v>6.8797284378009291E-2</v>
          </cell>
          <cell r="BL349">
            <v>6.8797284378009291E-2</v>
          </cell>
          <cell r="BM349">
            <v>6.8797284378009291E-2</v>
          </cell>
          <cell r="BN349">
            <v>6.8797284378009291E-2</v>
          </cell>
          <cell r="BO349">
            <v>6.8797284378009291E-2</v>
          </cell>
          <cell r="BP349">
            <v>6.8797284378009291E-2</v>
          </cell>
          <cell r="BQ349">
            <v>6.8797284378009291E-2</v>
          </cell>
          <cell r="BR349">
            <v>6.8797284378009291E-2</v>
          </cell>
          <cell r="BS349">
            <v>6.8797284378009291E-2</v>
          </cell>
          <cell r="BT349">
            <v>6.8797284378009291E-2</v>
          </cell>
          <cell r="BU349">
            <v>6.8797284378009291E-2</v>
          </cell>
          <cell r="BV349">
            <v>6.8797284378009291E-2</v>
          </cell>
          <cell r="BW349">
            <v>0.19206456969961991</v>
          </cell>
          <cell r="BX349">
            <v>0.19206456969961991</v>
          </cell>
          <cell r="BY349">
            <v>0.19206456969961991</v>
          </cell>
          <cell r="BZ349">
            <v>0.19206456969961991</v>
          </cell>
          <cell r="CA349">
            <v>0.19206456969961991</v>
          </cell>
          <cell r="CB349">
            <v>0.19206456969961991</v>
          </cell>
          <cell r="CC349">
            <v>0.19206456969961991</v>
          </cell>
          <cell r="CD349">
            <v>0.19206456969961991</v>
          </cell>
          <cell r="CE349">
            <v>0.19206456969961991</v>
          </cell>
          <cell r="CF349">
            <v>0.19206456969961991</v>
          </cell>
          <cell r="CG349">
            <v>0.19206456969961991</v>
          </cell>
          <cell r="CH349">
            <v>0.19206456969961991</v>
          </cell>
          <cell r="CI349">
            <v>0.14663125196969343</v>
          </cell>
          <cell r="CJ349">
            <v>0.14663125196969343</v>
          </cell>
          <cell r="CK349">
            <v>0.14663125196969343</v>
          </cell>
          <cell r="CL349">
            <v>0.14663125196969343</v>
          </cell>
          <cell r="CM349">
            <v>0.14663125196969343</v>
          </cell>
          <cell r="CN349">
            <v>0.14663125196969343</v>
          </cell>
          <cell r="CO349">
            <v>0.14663125196969343</v>
          </cell>
          <cell r="CP349">
            <v>0.14663125196969343</v>
          </cell>
          <cell r="CQ349">
            <v>0.14663125196969343</v>
          </cell>
          <cell r="CR349">
            <v>0.14663125196969343</v>
          </cell>
          <cell r="CS349">
            <v>0.14663125196969343</v>
          </cell>
          <cell r="CT349">
            <v>0.14663125196969343</v>
          </cell>
          <cell r="CU349">
            <v>7.8976885927285786E-2</v>
          </cell>
          <cell r="CV349">
            <v>7.8976885927285786E-2</v>
          </cell>
          <cell r="CW349">
            <v>7.8976885927285786E-2</v>
          </cell>
          <cell r="CX349">
            <v>7.8976885927285786E-2</v>
          </cell>
          <cell r="CY349">
            <v>7.8976885927285786E-2</v>
          </cell>
          <cell r="CZ349">
            <v>7.8976885927285786E-2</v>
          </cell>
          <cell r="DA349">
            <v>7.8976885927285786E-2</v>
          </cell>
          <cell r="DB349">
            <v>7.8976885927285786E-2</v>
          </cell>
          <cell r="DC349">
            <v>7.8976885927285786E-2</v>
          </cell>
          <cell r="DD349">
            <v>7.8976885927285786E-2</v>
          </cell>
          <cell r="DE349">
            <v>7.8976885927285786E-2</v>
          </cell>
          <cell r="DF349">
            <v>7.8976885927285786E-2</v>
          </cell>
          <cell r="DG349">
            <v>6.5527585483059009E-2</v>
          </cell>
          <cell r="DH349">
            <v>6.5527585483059009E-2</v>
          </cell>
          <cell r="DI349">
            <v>6.5527585483059009E-2</v>
          </cell>
          <cell r="DJ349">
            <v>6.5527585483059009E-2</v>
          </cell>
          <cell r="DK349">
            <v>6.5527585483059009E-2</v>
          </cell>
          <cell r="DL349">
            <v>6.5527585483059009E-2</v>
          </cell>
          <cell r="DM349">
            <v>6.5527585483059009E-2</v>
          </cell>
          <cell r="DN349">
            <v>6.5527585483059009E-2</v>
          </cell>
          <cell r="DO349">
            <v>6.5527585483059009E-2</v>
          </cell>
          <cell r="DP349">
            <v>6.5527585483059009E-2</v>
          </cell>
          <cell r="DQ349">
            <v>6.5527585483059009E-2</v>
          </cell>
          <cell r="DR349">
            <v>6.5527585483059009E-2</v>
          </cell>
          <cell r="DS349">
            <v>6.3300286833419275E-2</v>
          </cell>
          <cell r="DT349">
            <v>6.3300286833419275E-2</v>
          </cell>
          <cell r="DU349">
            <v>6.3300286833419275E-2</v>
          </cell>
          <cell r="DV349">
            <v>6.3300286833419275E-2</v>
          </cell>
          <cell r="DW349">
            <v>6.3300286833419275E-2</v>
          </cell>
          <cell r="DX349">
            <v>6.3300286833419275E-2</v>
          </cell>
          <cell r="DY349">
            <v>6.3300286833419275E-2</v>
          </cell>
          <cell r="DZ349">
            <v>6.3300286833419275E-2</v>
          </cell>
          <cell r="EA349">
            <v>6.3300286833419275E-2</v>
          </cell>
          <cell r="EB349">
            <v>6.3300286833419275E-2</v>
          </cell>
          <cell r="EC349">
            <v>6.3300286833419275E-2</v>
          </cell>
          <cell r="ED349">
            <v>6.3300286833419275E-2</v>
          </cell>
          <cell r="EE349">
            <v>6.8818908889083749E-2</v>
          </cell>
          <cell r="EF349">
            <v>6.8818908889083749E-2</v>
          </cell>
          <cell r="EG349">
            <v>6.8818908889083749E-2</v>
          </cell>
          <cell r="EH349">
            <v>6.8818908889083749E-2</v>
          </cell>
          <cell r="EI349">
            <v>6.8818908889083749E-2</v>
          </cell>
          <cell r="EJ349">
            <v>6.8818908889083749E-2</v>
          </cell>
          <cell r="EK349">
            <v>6.8818908889083749E-2</v>
          </cell>
          <cell r="EL349">
            <v>6.8818908889083749E-2</v>
          </cell>
          <cell r="EM349">
            <v>6.8818908889083749E-2</v>
          </cell>
          <cell r="EN349">
            <v>6.8818908889083749E-2</v>
          </cell>
          <cell r="EO349">
            <v>6.8818908889083749E-2</v>
          </cell>
          <cell r="EP349">
            <v>6.8818908889083749E-2</v>
          </cell>
          <cell r="EQ349">
            <v>0.11507174862575591</v>
          </cell>
          <cell r="ER349">
            <v>0.11507174862575591</v>
          </cell>
          <cell r="ES349">
            <v>0.11507174862575591</v>
          </cell>
          <cell r="ET349">
            <v>0.11507174862575591</v>
          </cell>
          <cell r="EU349">
            <v>0.11507174862575591</v>
          </cell>
          <cell r="EV349">
            <v>0.11507174862575591</v>
          </cell>
          <cell r="EW349">
            <v>0.11507174862575591</v>
          </cell>
          <cell r="EX349">
            <v>0.11507174862575591</v>
          </cell>
          <cell r="EY349">
            <v>0.11507174862575591</v>
          </cell>
          <cell r="EZ349">
            <v>0.11507174862575591</v>
          </cell>
          <cell r="FA349">
            <v>0.11507174862575591</v>
          </cell>
          <cell r="FB349">
            <v>0.11507174862575591</v>
          </cell>
          <cell r="FC349">
            <v>0.12482317236580956</v>
          </cell>
          <cell r="FD349">
            <v>0.12482317236580956</v>
          </cell>
          <cell r="FE349">
            <v>0.12482317236580956</v>
          </cell>
          <cell r="FF349">
            <v>0.12482317236580956</v>
          </cell>
          <cell r="FG349">
            <v>0.12482317236580956</v>
          </cell>
          <cell r="FH349">
            <v>0.12482317236580956</v>
          </cell>
          <cell r="FI349">
            <v>0.12482317236580956</v>
          </cell>
          <cell r="FJ349">
            <v>0.12482317236580956</v>
          </cell>
          <cell r="FK349">
            <v>0.12482317236580956</v>
          </cell>
          <cell r="FL349">
            <v>0.12482317236580956</v>
          </cell>
          <cell r="FM349">
            <v>0.12482317236580956</v>
          </cell>
          <cell r="FN349">
            <v>0.12482317236580956</v>
          </cell>
          <cell r="FO349">
            <v>0.16198606055902323</v>
          </cell>
          <cell r="FP349">
            <v>0.16198606055902323</v>
          </cell>
          <cell r="FQ349">
            <v>0.16198606055902323</v>
          </cell>
          <cell r="FR349">
            <v>0.16198606055902323</v>
          </cell>
          <cell r="FS349">
            <v>0.16198606055902323</v>
          </cell>
          <cell r="FT349">
            <v>0.16198606055902323</v>
          </cell>
          <cell r="FU349">
            <v>0.16198606055902323</v>
          </cell>
          <cell r="FV349">
            <v>0.16198606055902323</v>
          </cell>
          <cell r="FW349">
            <v>0.16198606055902323</v>
          </cell>
        </row>
        <row r="350">
          <cell r="B350" t="str">
            <v>Co 252</v>
          </cell>
          <cell r="C350" t="str">
            <v>FL</v>
          </cell>
          <cell r="BH350">
            <v>-0.10197567472294311</v>
          </cell>
          <cell r="BI350">
            <v>-0.10197567472294311</v>
          </cell>
          <cell r="BJ350">
            <v>-0.10197567472294311</v>
          </cell>
          <cell r="BK350">
            <v>-0.10977247659993403</v>
          </cell>
          <cell r="BL350">
            <v>-0.10977247659993403</v>
          </cell>
          <cell r="BM350">
            <v>-0.10977247659993403</v>
          </cell>
          <cell r="BN350">
            <v>-0.10977247659993403</v>
          </cell>
          <cell r="BO350">
            <v>-0.10977247659993403</v>
          </cell>
          <cell r="BP350">
            <v>-0.10977247659993403</v>
          </cell>
          <cell r="BQ350">
            <v>-0.10977247659993403</v>
          </cell>
          <cell r="BR350">
            <v>-0.10977247659993403</v>
          </cell>
          <cell r="BS350">
            <v>-0.10977247659993403</v>
          </cell>
          <cell r="BT350">
            <v>-0.10977247659993403</v>
          </cell>
          <cell r="BU350">
            <v>-0.10977247659993403</v>
          </cell>
          <cell r="BV350">
            <v>-0.10977247659993403</v>
          </cell>
          <cell r="BW350">
            <v>-4.3227860385771869E-3</v>
          </cell>
          <cell r="BX350">
            <v>-4.3227860385771869E-3</v>
          </cell>
          <cell r="BY350">
            <v>-4.3227860385771869E-3</v>
          </cell>
          <cell r="BZ350">
            <v>-4.3227860385771869E-3</v>
          </cell>
          <cell r="CA350">
            <v>-4.3227860385771869E-3</v>
          </cell>
          <cell r="CB350">
            <v>-4.3227860385771869E-3</v>
          </cell>
          <cell r="CC350">
            <v>-4.3227860385771869E-3</v>
          </cell>
          <cell r="CD350">
            <v>-4.3227860385771869E-3</v>
          </cell>
          <cell r="CE350">
            <v>-4.3227860385771869E-3</v>
          </cell>
          <cell r="CF350">
            <v>-4.3227860385771869E-3</v>
          </cell>
          <cell r="CG350">
            <v>-4.3227860385771869E-3</v>
          </cell>
          <cell r="CH350">
            <v>-4.3227860385771869E-3</v>
          </cell>
          <cell r="CI350">
            <v>7.9700464965928603E-3</v>
          </cell>
          <cell r="CJ350">
            <v>7.9700464965928603E-3</v>
          </cell>
          <cell r="CK350">
            <v>7.9700464965928603E-3</v>
          </cell>
          <cell r="CL350">
            <v>7.9700464965928603E-3</v>
          </cell>
          <cell r="CM350">
            <v>7.9700464965928603E-3</v>
          </cell>
          <cell r="CN350">
            <v>7.9700464965928603E-3</v>
          </cell>
          <cell r="CO350">
            <v>7.9700464965928603E-3</v>
          </cell>
          <cell r="CP350">
            <v>7.9700464965928603E-3</v>
          </cell>
          <cell r="CQ350">
            <v>7.9700464965928603E-3</v>
          </cell>
          <cell r="CR350">
            <v>7.9700464965928603E-3</v>
          </cell>
          <cell r="CS350">
            <v>7.9700464965928603E-3</v>
          </cell>
          <cell r="CT350">
            <v>7.9700464965928603E-3</v>
          </cell>
          <cell r="CU350">
            <v>6.6477125418541741E-2</v>
          </cell>
          <cell r="CV350">
            <v>6.6477125418541741E-2</v>
          </cell>
          <cell r="CW350">
            <v>6.6477125418541741E-2</v>
          </cell>
          <cell r="CX350">
            <v>6.6477125418541741E-2</v>
          </cell>
          <cell r="CY350">
            <v>6.6477125418541741E-2</v>
          </cell>
          <cell r="CZ350">
            <v>6.6477125418541741E-2</v>
          </cell>
          <cell r="DA350">
            <v>6.6477125418541741E-2</v>
          </cell>
          <cell r="DB350">
            <v>6.6477125418541741E-2</v>
          </cell>
          <cell r="DC350">
            <v>6.6477125418541741E-2</v>
          </cell>
          <cell r="DD350">
            <v>6.6477125418541741E-2</v>
          </cell>
          <cell r="DE350">
            <v>6.6477125418541741E-2</v>
          </cell>
          <cell r="DF350">
            <v>6.6477125418541741E-2</v>
          </cell>
          <cell r="DG350">
            <v>6.4537718392072091E-2</v>
          </cell>
          <cell r="DH350">
            <v>6.4537718392072091E-2</v>
          </cell>
          <cell r="DI350">
            <v>6.4537718392072091E-2</v>
          </cell>
          <cell r="DJ350">
            <v>6.4537718392072091E-2</v>
          </cell>
          <cell r="DK350">
            <v>6.4537718392072091E-2</v>
          </cell>
          <cell r="DL350">
            <v>6.4537718392072091E-2</v>
          </cell>
          <cell r="DM350">
            <v>6.4537718392072091E-2</v>
          </cell>
          <cell r="DN350">
            <v>6.4537718392072091E-2</v>
          </cell>
          <cell r="DO350">
            <v>6.4537718392072091E-2</v>
          </cell>
          <cell r="DP350">
            <v>6.4537718392072091E-2</v>
          </cell>
          <cell r="DQ350">
            <v>6.4537718392072091E-2</v>
          </cell>
          <cell r="DR350">
            <v>6.4537718392072091E-2</v>
          </cell>
          <cell r="DS350">
            <v>9.5731407357918047E-2</v>
          </cell>
          <cell r="DT350">
            <v>9.5731407357918047E-2</v>
          </cell>
          <cell r="DU350">
            <v>9.5731407357918047E-2</v>
          </cell>
          <cell r="DV350">
            <v>9.5731407357918047E-2</v>
          </cell>
          <cell r="DW350">
            <v>9.5731407357918047E-2</v>
          </cell>
          <cell r="DX350">
            <v>9.5731407357918047E-2</v>
          </cell>
          <cell r="DY350">
            <v>9.5731407357918047E-2</v>
          </cell>
          <cell r="DZ350">
            <v>9.5731407357918047E-2</v>
          </cell>
          <cell r="EA350">
            <v>9.5731407357918047E-2</v>
          </cell>
          <cell r="EB350">
            <v>9.5731407357918047E-2</v>
          </cell>
          <cell r="EC350">
            <v>9.5731407357918047E-2</v>
          </cell>
          <cell r="ED350">
            <v>9.5731407357918047E-2</v>
          </cell>
          <cell r="EE350">
            <v>8.6877015938237254E-2</v>
          </cell>
          <cell r="EF350">
            <v>8.6877015938237254E-2</v>
          </cell>
          <cell r="EG350">
            <v>8.6877015938237254E-2</v>
          </cell>
          <cell r="EH350">
            <v>8.6877015938237254E-2</v>
          </cell>
          <cell r="EI350">
            <v>8.6877015938237254E-2</v>
          </cell>
          <cell r="EJ350">
            <v>8.6877015938237254E-2</v>
          </cell>
          <cell r="EK350">
            <v>8.6877015938237254E-2</v>
          </cell>
          <cell r="EL350">
            <v>8.6877015938237254E-2</v>
          </cell>
          <cell r="EM350">
            <v>8.6877015938237254E-2</v>
          </cell>
          <cell r="EN350">
            <v>8.6877015938237254E-2</v>
          </cell>
          <cell r="EO350">
            <v>8.6877015938237254E-2</v>
          </cell>
          <cell r="EP350">
            <v>8.6877015938237254E-2</v>
          </cell>
          <cell r="EQ350">
            <v>8.4346589248004894E-2</v>
          </cell>
          <cell r="ER350">
            <v>8.4346589248004894E-2</v>
          </cell>
          <cell r="ES350">
            <v>8.4346589248004894E-2</v>
          </cell>
          <cell r="ET350">
            <v>8.4346589248004894E-2</v>
          </cell>
          <cell r="EU350">
            <v>8.4346589248004894E-2</v>
          </cell>
          <cell r="EV350">
            <v>8.4346589248004894E-2</v>
          </cell>
          <cell r="EW350">
            <v>8.4346589248004894E-2</v>
          </cell>
          <cell r="EX350">
            <v>8.4346589248004894E-2</v>
          </cell>
          <cell r="EY350">
            <v>8.4346589248004894E-2</v>
          </cell>
          <cell r="EZ350">
            <v>8.4346589248004894E-2</v>
          </cell>
          <cell r="FA350">
            <v>8.4346589248004894E-2</v>
          </cell>
          <cell r="FB350">
            <v>8.4346589248004894E-2</v>
          </cell>
          <cell r="FC350">
            <v>7.9232026217065474E-2</v>
          </cell>
          <cell r="FD350">
            <v>7.9232026217065474E-2</v>
          </cell>
          <cell r="FE350">
            <v>7.9232026217065474E-2</v>
          </cell>
          <cell r="FF350">
            <v>7.9232026217065474E-2</v>
          </cell>
          <cell r="FG350">
            <v>7.9232026217065474E-2</v>
          </cell>
          <cell r="FH350">
            <v>7.9232026217065474E-2</v>
          </cell>
          <cell r="FI350">
            <v>7.9232026217065474E-2</v>
          </cell>
          <cell r="FJ350">
            <v>7.9232026217065474E-2</v>
          </cell>
          <cell r="FK350">
            <v>7.9232026217065474E-2</v>
          </cell>
          <cell r="FL350">
            <v>7.9232026217065474E-2</v>
          </cell>
          <cell r="FM350">
            <v>7.9232026217065474E-2</v>
          </cell>
          <cell r="FN350">
            <v>7.9232026217065474E-2</v>
          </cell>
          <cell r="FO350">
            <v>9.229870504389362E-2</v>
          </cell>
          <cell r="FP350">
            <v>9.229870504389362E-2</v>
          </cell>
          <cell r="FQ350">
            <v>9.229870504389362E-2</v>
          </cell>
          <cell r="FR350">
            <v>9.229870504389362E-2</v>
          </cell>
          <cell r="FS350">
            <v>9.229870504389362E-2</v>
          </cell>
          <cell r="FT350">
            <v>9.229870504389362E-2</v>
          </cell>
          <cell r="FU350">
            <v>9.229870504389362E-2</v>
          </cell>
          <cell r="FV350">
            <v>9.229870504389362E-2</v>
          </cell>
          <cell r="FW350">
            <v>9.229870504389362E-2</v>
          </cell>
        </row>
        <row r="351">
          <cell r="B351" t="str">
            <v>Co 220</v>
          </cell>
          <cell r="C351" t="str">
            <v>TN</v>
          </cell>
          <cell r="BH351">
            <v>-4.7406983594730751E-2</v>
          </cell>
          <cell r="BI351">
            <v>-4.7406983594730751E-2</v>
          </cell>
          <cell r="BJ351">
            <v>-4.7406983594730751E-2</v>
          </cell>
          <cell r="BK351">
            <v>5.7582897606704472E-2</v>
          </cell>
          <cell r="BL351">
            <v>5.7582897606704472E-2</v>
          </cell>
          <cell r="BM351">
            <v>5.7582897606704472E-2</v>
          </cell>
          <cell r="BN351">
            <v>5.7582897606704472E-2</v>
          </cell>
          <cell r="BO351">
            <v>5.7582897606704472E-2</v>
          </cell>
          <cell r="BP351">
            <v>5.7582897606704472E-2</v>
          </cell>
          <cell r="BQ351">
            <v>5.7582897606704472E-2</v>
          </cell>
          <cell r="BR351">
            <v>5.7582897606704472E-2</v>
          </cell>
          <cell r="BS351">
            <v>5.7582897606704472E-2</v>
          </cell>
          <cell r="BT351">
            <v>5.7582897606704472E-2</v>
          </cell>
          <cell r="BU351">
            <v>5.7582897606704472E-2</v>
          </cell>
          <cell r="BV351">
            <v>5.7582897606704472E-2</v>
          </cell>
          <cell r="BW351">
            <v>0.27642493217633229</v>
          </cell>
          <cell r="BX351">
            <v>0.27642493217633229</v>
          </cell>
          <cell r="BY351">
            <v>0.27642493217633229</v>
          </cell>
          <cell r="BZ351">
            <v>0.27642493217633229</v>
          </cell>
          <cell r="CA351">
            <v>0.27642493217633229</v>
          </cell>
          <cell r="CB351">
            <v>0.27642493217633229</v>
          </cell>
          <cell r="CC351">
            <v>0.27642493217633229</v>
          </cell>
          <cell r="CD351">
            <v>0.27642493217633229</v>
          </cell>
          <cell r="CE351">
            <v>0.27642493217633229</v>
          </cell>
          <cell r="CF351">
            <v>0.27642493217633229</v>
          </cell>
          <cell r="CG351">
            <v>0.27642493217633229</v>
          </cell>
          <cell r="CH351">
            <v>0.27642493217633229</v>
          </cell>
          <cell r="CI351">
            <v>0.198424962989871</v>
          </cell>
          <cell r="CJ351">
            <v>0.198424962989871</v>
          </cell>
          <cell r="CK351">
            <v>0.198424962989871</v>
          </cell>
          <cell r="CL351">
            <v>0.198424962989871</v>
          </cell>
          <cell r="CM351">
            <v>0.198424962989871</v>
          </cell>
          <cell r="CN351">
            <v>0.198424962989871</v>
          </cell>
          <cell r="CO351">
            <v>0.198424962989871</v>
          </cell>
          <cell r="CP351">
            <v>0.198424962989871</v>
          </cell>
          <cell r="CQ351">
            <v>0.198424962989871</v>
          </cell>
          <cell r="CR351">
            <v>0.198424962989871</v>
          </cell>
          <cell r="CS351">
            <v>0.198424962989871</v>
          </cell>
          <cell r="CT351">
            <v>0.198424962989871</v>
          </cell>
          <cell r="CU351">
            <v>0.1701305402415744</v>
          </cell>
          <cell r="CV351">
            <v>0.1701305402415744</v>
          </cell>
          <cell r="CW351">
            <v>0.1701305402415744</v>
          </cell>
          <cell r="CX351">
            <v>0.1701305402415744</v>
          </cell>
          <cell r="CY351">
            <v>0.1701305402415744</v>
          </cell>
          <cell r="CZ351">
            <v>0.1701305402415744</v>
          </cell>
          <cell r="DA351">
            <v>0.1701305402415744</v>
          </cell>
          <cell r="DB351">
            <v>0.1701305402415744</v>
          </cell>
          <cell r="DC351">
            <v>0.1701305402415744</v>
          </cell>
          <cell r="DD351">
            <v>0.1701305402415744</v>
          </cell>
          <cell r="DE351">
            <v>0.1701305402415744</v>
          </cell>
          <cell r="DF351">
            <v>0.1701305402415744</v>
          </cell>
          <cell r="DG351">
            <v>0.15191589137166392</v>
          </cell>
          <cell r="DH351">
            <v>0.15191589137166392</v>
          </cell>
          <cell r="DI351">
            <v>0.15191589137166392</v>
          </cell>
          <cell r="DJ351">
            <v>0.15191589137166392</v>
          </cell>
          <cell r="DK351">
            <v>0.15191589137166392</v>
          </cell>
          <cell r="DL351">
            <v>0.15191589137166392</v>
          </cell>
          <cell r="DM351">
            <v>0.15191589137166392</v>
          </cell>
          <cell r="DN351">
            <v>0.15191589137166392</v>
          </cell>
          <cell r="DO351">
            <v>0.15191589137166392</v>
          </cell>
          <cell r="DP351">
            <v>0.15191589137166392</v>
          </cell>
          <cell r="DQ351">
            <v>0.15191589137166392</v>
          </cell>
          <cell r="DR351">
            <v>0.15191589137166392</v>
          </cell>
          <cell r="DS351">
            <v>0.14196305290818301</v>
          </cell>
          <cell r="DT351">
            <v>0.14196305290818301</v>
          </cell>
          <cell r="DU351">
            <v>0.14196305290818301</v>
          </cell>
          <cell r="DV351">
            <v>0.14196305290818301</v>
          </cell>
          <cell r="DW351">
            <v>0.14196305290818301</v>
          </cell>
          <cell r="DX351">
            <v>0.14196305290818301</v>
          </cell>
          <cell r="DY351">
            <v>0.14196305290818301</v>
          </cell>
          <cell r="DZ351">
            <v>0.14196305290818301</v>
          </cell>
          <cell r="EA351">
            <v>0.14196305290818301</v>
          </cell>
          <cell r="EB351">
            <v>0.14196305290818301</v>
          </cell>
          <cell r="EC351">
            <v>0.14196305290818301</v>
          </cell>
          <cell r="ED351">
            <v>0.14196305290818301</v>
          </cell>
          <cell r="EE351">
            <v>0.13854524894664802</v>
          </cell>
          <cell r="EF351">
            <v>0.13854524894664802</v>
          </cell>
          <cell r="EG351">
            <v>0.13854524894664802</v>
          </cell>
          <cell r="EH351">
            <v>0.13854524894664802</v>
          </cell>
          <cell r="EI351">
            <v>0.13854524894664802</v>
          </cell>
          <cell r="EJ351">
            <v>0.13854524894664802</v>
          </cell>
          <cell r="EK351">
            <v>0.13854524894664802</v>
          </cell>
          <cell r="EL351">
            <v>0.13854524894664802</v>
          </cell>
          <cell r="EM351">
            <v>0.13854524894664802</v>
          </cell>
          <cell r="EN351">
            <v>0.13854524894664802</v>
          </cell>
          <cell r="EO351">
            <v>0.13854524894664802</v>
          </cell>
          <cell r="EP351">
            <v>0.13854524894664802</v>
          </cell>
          <cell r="EQ351">
            <v>0.13119988687099243</v>
          </cell>
          <cell r="ER351">
            <v>0.13119988687099243</v>
          </cell>
          <cell r="ES351">
            <v>0.13119988687099243</v>
          </cell>
          <cell r="ET351">
            <v>0.13119988687099243</v>
          </cell>
          <cell r="EU351">
            <v>0.13119988687099243</v>
          </cell>
          <cell r="EV351">
            <v>0.13119988687099243</v>
          </cell>
          <cell r="EW351">
            <v>0.13119988687099243</v>
          </cell>
          <cell r="EX351">
            <v>0.13119988687099243</v>
          </cell>
          <cell r="EY351">
            <v>0.13119988687099243</v>
          </cell>
          <cell r="EZ351">
            <v>0.13119988687099243</v>
          </cell>
          <cell r="FA351">
            <v>0.13119988687099243</v>
          </cell>
          <cell r="FB351">
            <v>0.13119988687099243</v>
          </cell>
          <cell r="FC351">
            <v>0.1297563038320802</v>
          </cell>
          <cell r="FD351">
            <v>0.1297563038320802</v>
          </cell>
          <cell r="FE351">
            <v>0.1297563038320802</v>
          </cell>
          <cell r="FF351">
            <v>0.1297563038320802</v>
          </cell>
          <cell r="FG351">
            <v>0.1297563038320802</v>
          </cell>
          <cell r="FH351">
            <v>0.1297563038320802</v>
          </cell>
          <cell r="FI351">
            <v>0.1297563038320802</v>
          </cell>
          <cell r="FJ351">
            <v>0.1297563038320802</v>
          </cell>
          <cell r="FK351">
            <v>0.1297563038320802</v>
          </cell>
          <cell r="FL351">
            <v>0.1297563038320802</v>
          </cell>
          <cell r="FM351">
            <v>0.1297563038320802</v>
          </cell>
          <cell r="FN351">
            <v>0.1297563038320802</v>
          </cell>
          <cell r="FO351">
            <v>0.12792803209809467</v>
          </cell>
          <cell r="FP351">
            <v>0.12792803209809467</v>
          </cell>
          <cell r="FQ351">
            <v>0.12792803209809467</v>
          </cell>
          <cell r="FR351">
            <v>0.12792803209809467</v>
          </cell>
          <cell r="FS351">
            <v>0.12792803209809467</v>
          </cell>
          <cell r="FT351">
            <v>0.12792803209809467</v>
          </cell>
          <cell r="FU351">
            <v>0.12792803209809467</v>
          </cell>
          <cell r="FV351">
            <v>0.12792803209809467</v>
          </cell>
          <cell r="FW351">
            <v>0.12792803209809467</v>
          </cell>
        </row>
        <row r="352">
          <cell r="B352" t="str">
            <v>Co 900</v>
          </cell>
          <cell r="C352" t="str">
            <v>Non-Operating</v>
          </cell>
          <cell r="BH352">
            <v>0</v>
          </cell>
          <cell r="BI352">
            <v>0</v>
          </cell>
          <cell r="BJ352">
            <v>0</v>
          </cell>
          <cell r="BK352">
            <v>0</v>
          </cell>
          <cell r="BL352">
            <v>0</v>
          </cell>
          <cell r="BM352">
            <v>0</v>
          </cell>
          <cell r="BN352">
            <v>0</v>
          </cell>
          <cell r="BO352">
            <v>61.591018151663484</v>
          </cell>
          <cell r="BP352">
            <v>61.591018151663484</v>
          </cell>
          <cell r="BQ352">
            <v>61.591018151663484</v>
          </cell>
          <cell r="BR352">
            <v>61.591018151663484</v>
          </cell>
          <cell r="BS352">
            <v>61.591018151663484</v>
          </cell>
          <cell r="BT352">
            <v>61.591018151663484</v>
          </cell>
          <cell r="BU352">
            <v>61.591018151663484</v>
          </cell>
          <cell r="BV352">
            <v>61.591018151663484</v>
          </cell>
          <cell r="BW352" t="str">
            <v>NA</v>
          </cell>
          <cell r="BX352" t="str">
            <v>NA</v>
          </cell>
          <cell r="BY352" t="str">
            <v>NA</v>
          </cell>
          <cell r="BZ352" t="str">
            <v>NA</v>
          </cell>
          <cell r="CA352" t="str">
            <v>NA</v>
          </cell>
          <cell r="CB352" t="str">
            <v>NA</v>
          </cell>
          <cell r="CC352" t="str">
            <v>NA</v>
          </cell>
          <cell r="CD352" t="str">
            <v>NA</v>
          </cell>
          <cell r="CE352" t="str">
            <v>NA</v>
          </cell>
          <cell r="CF352" t="str">
            <v>NA</v>
          </cell>
          <cell r="CG352" t="str">
            <v>NA</v>
          </cell>
          <cell r="CH352" t="str">
            <v>NA</v>
          </cell>
          <cell r="CI352" t="str">
            <v>NA</v>
          </cell>
          <cell r="CJ352" t="str">
            <v>NA</v>
          </cell>
          <cell r="CK352" t="str">
            <v>NA</v>
          </cell>
          <cell r="CL352" t="str">
            <v>NA</v>
          </cell>
          <cell r="CM352" t="str">
            <v>NA</v>
          </cell>
          <cell r="CN352" t="str">
            <v>NA</v>
          </cell>
          <cell r="CO352" t="str">
            <v>NA</v>
          </cell>
          <cell r="CP352" t="str">
            <v>NA</v>
          </cell>
          <cell r="CQ352" t="str">
            <v>NA</v>
          </cell>
          <cell r="CR352" t="str">
            <v>NA</v>
          </cell>
          <cell r="CS352" t="str">
            <v>NA</v>
          </cell>
          <cell r="CT352" t="str">
            <v>NA</v>
          </cell>
          <cell r="CU352" t="str">
            <v>NA</v>
          </cell>
          <cell r="CV352" t="str">
            <v>NA</v>
          </cell>
          <cell r="CW352" t="str">
            <v>NA</v>
          </cell>
          <cell r="CX352" t="str">
            <v>NA</v>
          </cell>
          <cell r="CY352" t="str">
            <v>NA</v>
          </cell>
          <cell r="CZ352" t="str">
            <v>NA</v>
          </cell>
          <cell r="DA352" t="str">
            <v>NA</v>
          </cell>
          <cell r="DB352" t="str">
            <v>NA</v>
          </cell>
          <cell r="DC352" t="str">
            <v>NA</v>
          </cell>
          <cell r="DD352" t="str">
            <v>NA</v>
          </cell>
          <cell r="DE352" t="str">
            <v>NA</v>
          </cell>
          <cell r="DF352" t="str">
            <v>NA</v>
          </cell>
          <cell r="DG352" t="str">
            <v>NA</v>
          </cell>
          <cell r="DH352" t="str">
            <v>NA</v>
          </cell>
          <cell r="DI352" t="str">
            <v>NA</v>
          </cell>
          <cell r="DJ352" t="str">
            <v>NA</v>
          </cell>
          <cell r="DK352" t="str">
            <v>NA</v>
          </cell>
          <cell r="DL352" t="str">
            <v>NA</v>
          </cell>
          <cell r="DM352" t="str">
            <v>NA</v>
          </cell>
          <cell r="DN352" t="str">
            <v>NA</v>
          </cell>
          <cell r="DO352" t="str">
            <v>NA</v>
          </cell>
          <cell r="DP352" t="str">
            <v>NA</v>
          </cell>
          <cell r="DQ352" t="str">
            <v>NA</v>
          </cell>
          <cell r="DR352" t="str">
            <v>NA</v>
          </cell>
          <cell r="DS352" t="str">
            <v>NA</v>
          </cell>
          <cell r="DT352" t="str">
            <v>NA</v>
          </cell>
          <cell r="DU352" t="str">
            <v>NA</v>
          </cell>
          <cell r="DV352" t="str">
            <v>NA</v>
          </cell>
          <cell r="DW352" t="str">
            <v>NA</v>
          </cell>
          <cell r="DX352" t="str">
            <v>NA</v>
          </cell>
          <cell r="DY352" t="str">
            <v>NA</v>
          </cell>
          <cell r="DZ352" t="str">
            <v>NA</v>
          </cell>
          <cell r="EA352" t="str">
            <v>NA</v>
          </cell>
          <cell r="EB352" t="str">
            <v>NA</v>
          </cell>
          <cell r="EC352" t="str">
            <v>NA</v>
          </cell>
          <cell r="ED352" t="str">
            <v>NA</v>
          </cell>
          <cell r="EE352" t="str">
            <v>NA</v>
          </cell>
          <cell r="EF352" t="str">
            <v>NA</v>
          </cell>
          <cell r="EG352" t="str">
            <v>NA</v>
          </cell>
          <cell r="EH352" t="str">
            <v>NA</v>
          </cell>
          <cell r="EI352" t="str">
            <v>NA</v>
          </cell>
          <cell r="EJ352" t="str">
            <v>NA</v>
          </cell>
          <cell r="EK352" t="str">
            <v>NA</v>
          </cell>
          <cell r="EL352" t="str">
            <v>NA</v>
          </cell>
          <cell r="EM352" t="str">
            <v>NA</v>
          </cell>
          <cell r="EN352" t="str">
            <v>NA</v>
          </cell>
          <cell r="EO352" t="str">
            <v>NA</v>
          </cell>
          <cell r="EP352" t="str">
            <v>NA</v>
          </cell>
          <cell r="EQ352" t="str">
            <v>NA</v>
          </cell>
          <cell r="ER352" t="str">
            <v>NA</v>
          </cell>
          <cell r="ES352" t="str">
            <v>NA</v>
          </cell>
          <cell r="ET352" t="str">
            <v>NA</v>
          </cell>
          <cell r="EU352" t="str">
            <v>NA</v>
          </cell>
          <cell r="EV352" t="str">
            <v>NA</v>
          </cell>
          <cell r="EW352" t="str">
            <v>NA</v>
          </cell>
          <cell r="EX352" t="str">
            <v>NA</v>
          </cell>
          <cell r="EY352" t="str">
            <v>NA</v>
          </cell>
          <cell r="EZ352" t="str">
            <v>NA</v>
          </cell>
          <cell r="FA352" t="str">
            <v>NA</v>
          </cell>
          <cell r="FB352" t="str">
            <v>NA</v>
          </cell>
          <cell r="FC352" t="str">
            <v>NA</v>
          </cell>
          <cell r="FD352" t="str">
            <v>NA</v>
          </cell>
          <cell r="FE352" t="str">
            <v>NA</v>
          </cell>
          <cell r="FF352" t="str">
            <v>NA</v>
          </cell>
          <cell r="FG352" t="str">
            <v>NA</v>
          </cell>
          <cell r="FH352" t="str">
            <v>NA</v>
          </cell>
          <cell r="FI352" t="str">
            <v>NA</v>
          </cell>
          <cell r="FJ352" t="str">
            <v>NA</v>
          </cell>
          <cell r="FK352" t="str">
            <v>NA</v>
          </cell>
          <cell r="FL352" t="str">
            <v>NA</v>
          </cell>
          <cell r="FM352" t="str">
            <v>NA</v>
          </cell>
          <cell r="FN352" t="str">
            <v>NA</v>
          </cell>
          <cell r="FO352" t="str">
            <v>NA</v>
          </cell>
          <cell r="FP352" t="str">
            <v>NA</v>
          </cell>
          <cell r="FQ352" t="str">
            <v>NA</v>
          </cell>
          <cell r="FR352" t="str">
            <v>NA</v>
          </cell>
          <cell r="FS352" t="str">
            <v>NA</v>
          </cell>
          <cell r="FT352" t="str">
            <v>NA</v>
          </cell>
          <cell r="FU352" t="str">
            <v>NA</v>
          </cell>
          <cell r="FV352" t="str">
            <v>NA</v>
          </cell>
          <cell r="FW352" t="str">
            <v>NA</v>
          </cell>
        </row>
        <row r="353">
          <cell r="B353" t="str">
            <v>Co 254</v>
          </cell>
          <cell r="C353" t="str">
            <v>FL</v>
          </cell>
          <cell r="BH353">
            <v>0.77343075979932985</v>
          </cell>
          <cell r="BI353">
            <v>0.77343075979932985</v>
          </cell>
          <cell r="BJ353">
            <v>0.77343075979932985</v>
          </cell>
          <cell r="BK353">
            <v>1.3086920185133095</v>
          </cell>
          <cell r="BL353">
            <v>1.3086920185133095</v>
          </cell>
          <cell r="BM353">
            <v>1.3086920185133095</v>
          </cell>
          <cell r="BN353">
            <v>1.3086920185133095</v>
          </cell>
          <cell r="BO353">
            <v>1.3086920185133095</v>
          </cell>
          <cell r="BP353">
            <v>1.3086920185133095</v>
          </cell>
          <cell r="BQ353">
            <v>1.3086920185133095</v>
          </cell>
          <cell r="BR353">
            <v>1.3086920185133095</v>
          </cell>
          <cell r="BS353">
            <v>1.3086920185133095</v>
          </cell>
          <cell r="BT353">
            <v>1.3086920185133095</v>
          </cell>
          <cell r="BU353">
            <v>1.3086920185133095</v>
          </cell>
          <cell r="BV353">
            <v>1.3086920185133095</v>
          </cell>
          <cell r="BW353">
            <v>1.5258832549823451</v>
          </cell>
          <cell r="BX353">
            <v>1.5258832549823451</v>
          </cell>
          <cell r="BY353">
            <v>1.5258832549823451</v>
          </cell>
          <cell r="BZ353">
            <v>1.5258832549823451</v>
          </cell>
          <cell r="CA353">
            <v>1.5258832549823451</v>
          </cell>
          <cell r="CB353">
            <v>1.5258832549823451</v>
          </cell>
          <cell r="CC353">
            <v>1.5258832549823451</v>
          </cell>
          <cell r="CD353">
            <v>1.5258832549823451</v>
          </cell>
          <cell r="CE353">
            <v>1.5258832549823451</v>
          </cell>
          <cell r="CF353">
            <v>1.5258832549823451</v>
          </cell>
          <cell r="CG353">
            <v>1.5258832549823451</v>
          </cell>
          <cell r="CH353">
            <v>1.5258832549823451</v>
          </cell>
          <cell r="CI353">
            <v>0.84971799792549685</v>
          </cell>
          <cell r="CJ353">
            <v>0.84971799792549685</v>
          </cell>
          <cell r="CK353">
            <v>0.84971799792549685</v>
          </cell>
          <cell r="CL353">
            <v>0.84971799792549685</v>
          </cell>
          <cell r="CM353">
            <v>0.84971799792549685</v>
          </cell>
          <cell r="CN353">
            <v>0.84971799792549685</v>
          </cell>
          <cell r="CO353">
            <v>0.84971799792549685</v>
          </cell>
          <cell r="CP353">
            <v>0.84971799792549685</v>
          </cell>
          <cell r="CQ353">
            <v>0.84971799792549685</v>
          </cell>
          <cell r="CR353">
            <v>0.84971799792549685</v>
          </cell>
          <cell r="CS353">
            <v>0.84971799792549685</v>
          </cell>
          <cell r="CT353">
            <v>0.84971799792549685</v>
          </cell>
          <cell r="CU353">
            <v>0.63869208586578097</v>
          </cell>
          <cell r="CV353">
            <v>0.63869208586578097</v>
          </cell>
          <cell r="CW353">
            <v>0.63869208586578097</v>
          </cell>
          <cell r="CX353">
            <v>0.63869208586578097</v>
          </cell>
          <cell r="CY353">
            <v>0.63869208586578097</v>
          </cell>
          <cell r="CZ353">
            <v>0.63869208586578097</v>
          </cell>
          <cell r="DA353">
            <v>0.63869208586578097</v>
          </cell>
          <cell r="DB353">
            <v>0.63869208586578097</v>
          </cell>
          <cell r="DC353">
            <v>0.63869208586578097</v>
          </cell>
          <cell r="DD353">
            <v>0.63869208586578097</v>
          </cell>
          <cell r="DE353">
            <v>0.63869208586578097</v>
          </cell>
          <cell r="DF353">
            <v>0.63869208586578097</v>
          </cell>
          <cell r="DG353">
            <v>0.51033208314572942</v>
          </cell>
          <cell r="DH353">
            <v>0.51033208314572942</v>
          </cell>
          <cell r="DI353">
            <v>0.51033208314572942</v>
          </cell>
          <cell r="DJ353">
            <v>0.51033208314572942</v>
          </cell>
          <cell r="DK353">
            <v>0.51033208314572942</v>
          </cell>
          <cell r="DL353">
            <v>0.51033208314572942</v>
          </cell>
          <cell r="DM353">
            <v>0.51033208314572942</v>
          </cell>
          <cell r="DN353">
            <v>0.51033208314572942</v>
          </cell>
          <cell r="DO353">
            <v>0.51033208314572942</v>
          </cell>
          <cell r="DP353">
            <v>0.51033208314572942</v>
          </cell>
          <cell r="DQ353">
            <v>0.51033208314572942</v>
          </cell>
          <cell r="DR353">
            <v>0.51033208314572942</v>
          </cell>
          <cell r="DS353">
            <v>0.42907133682657056</v>
          </cell>
          <cell r="DT353">
            <v>0.42907133682657056</v>
          </cell>
          <cell r="DU353">
            <v>0.42907133682657056</v>
          </cell>
          <cell r="DV353">
            <v>0.42907133682657056</v>
          </cell>
          <cell r="DW353">
            <v>0.42907133682657056</v>
          </cell>
          <cell r="DX353">
            <v>0.42907133682657056</v>
          </cell>
          <cell r="DY353">
            <v>0.42907133682657056</v>
          </cell>
          <cell r="DZ353">
            <v>0.42907133682657056</v>
          </cell>
          <cell r="EA353">
            <v>0.42907133682657056</v>
          </cell>
          <cell r="EB353">
            <v>0.42907133682657056</v>
          </cell>
          <cell r="EC353">
            <v>0.42907133682657056</v>
          </cell>
          <cell r="ED353">
            <v>0.42907133682657056</v>
          </cell>
          <cell r="EE353">
            <v>0.41195597460927302</v>
          </cell>
          <cell r="EF353">
            <v>0.41195597460927302</v>
          </cell>
          <cell r="EG353">
            <v>0.41195597460927302</v>
          </cell>
          <cell r="EH353">
            <v>0.41195597460927302</v>
          </cell>
          <cell r="EI353">
            <v>0.41195597460927302</v>
          </cell>
          <cell r="EJ353">
            <v>0.41195597460927302</v>
          </cell>
          <cell r="EK353">
            <v>0.41195597460927302</v>
          </cell>
          <cell r="EL353">
            <v>0.41195597460927302</v>
          </cell>
          <cell r="EM353">
            <v>0.41195597460927302</v>
          </cell>
          <cell r="EN353">
            <v>0.41195597460927302</v>
          </cell>
          <cell r="EO353">
            <v>0.41195597460927302</v>
          </cell>
          <cell r="EP353">
            <v>0.41195597460927302</v>
          </cell>
          <cell r="EQ353">
            <v>0.39956317980181522</v>
          </cell>
          <cell r="ER353">
            <v>0.39956317980181522</v>
          </cell>
          <cell r="ES353">
            <v>0.39956317980181522</v>
          </cell>
          <cell r="ET353">
            <v>0.39956317980181522</v>
          </cell>
          <cell r="EU353">
            <v>0.39956317980181522</v>
          </cell>
          <cell r="EV353">
            <v>0.39956317980181522</v>
          </cell>
          <cell r="EW353">
            <v>0.39956317980181522</v>
          </cell>
          <cell r="EX353">
            <v>0.39956317980181522</v>
          </cell>
          <cell r="EY353">
            <v>0.39956317980181522</v>
          </cell>
          <cell r="EZ353">
            <v>0.39956317980181522</v>
          </cell>
          <cell r="FA353">
            <v>0.39956317980181522</v>
          </cell>
          <cell r="FB353">
            <v>0.39956317980181522</v>
          </cell>
          <cell r="FC353">
            <v>0.40614209686530639</v>
          </cell>
          <cell r="FD353">
            <v>0.40614209686530639</v>
          </cell>
          <cell r="FE353">
            <v>0.40614209686530639</v>
          </cell>
          <cell r="FF353">
            <v>0.40614209686530639</v>
          </cell>
          <cell r="FG353">
            <v>0.40614209686530639</v>
          </cell>
          <cell r="FH353">
            <v>0.40614209686530639</v>
          </cell>
          <cell r="FI353">
            <v>0.40614209686530639</v>
          </cell>
          <cell r="FJ353">
            <v>0.40614209686530639</v>
          </cell>
          <cell r="FK353">
            <v>0.40614209686530639</v>
          </cell>
          <cell r="FL353">
            <v>0.40614209686530639</v>
          </cell>
          <cell r="FM353">
            <v>0.40614209686530639</v>
          </cell>
          <cell r="FN353">
            <v>0.40614209686530639</v>
          </cell>
          <cell r="FO353">
            <v>0.41397617759171434</v>
          </cell>
          <cell r="FP353">
            <v>0.41397617759171434</v>
          </cell>
          <cell r="FQ353">
            <v>0.41397617759171434</v>
          </cell>
          <cell r="FR353">
            <v>0.41397617759171434</v>
          </cell>
          <cell r="FS353">
            <v>0.41397617759171434</v>
          </cell>
          <cell r="FT353">
            <v>0.41397617759171434</v>
          </cell>
          <cell r="FU353">
            <v>0.41397617759171434</v>
          </cell>
          <cell r="FV353">
            <v>0.41397617759171434</v>
          </cell>
          <cell r="FW353">
            <v>0.41397617759171434</v>
          </cell>
        </row>
        <row r="354">
          <cell r="B354" t="str">
            <v>Co 255</v>
          </cell>
          <cell r="C354" t="str">
            <v>FL</v>
          </cell>
          <cell r="BH354">
            <v>-1.9739859721243317E-2</v>
          </cell>
          <cell r="BI354">
            <v>-1.9739859721243317E-2</v>
          </cell>
          <cell r="BJ354">
            <v>-1.9739859721243317E-2</v>
          </cell>
          <cell r="BK354">
            <v>2.0651127701965137E-2</v>
          </cell>
          <cell r="BL354">
            <v>2.0651127701965137E-2</v>
          </cell>
          <cell r="BM354">
            <v>2.0651127701965137E-2</v>
          </cell>
          <cell r="BN354">
            <v>2.0651127701965137E-2</v>
          </cell>
          <cell r="BO354">
            <v>2.0651127701965137E-2</v>
          </cell>
          <cell r="BP354">
            <v>2.0651127701965137E-2</v>
          </cell>
          <cell r="BQ354">
            <v>2.0651127701965137E-2</v>
          </cell>
          <cell r="BR354">
            <v>2.0651127701965137E-2</v>
          </cell>
          <cell r="BS354">
            <v>2.0651127701965137E-2</v>
          </cell>
          <cell r="BT354">
            <v>2.0651127701965137E-2</v>
          </cell>
          <cell r="BU354">
            <v>2.0651127701965137E-2</v>
          </cell>
          <cell r="BV354">
            <v>2.0651127701965137E-2</v>
          </cell>
          <cell r="BW354">
            <v>4.0322103689164016E-2</v>
          </cell>
          <cell r="BX354">
            <v>4.0322103689164016E-2</v>
          </cell>
          <cell r="BY354">
            <v>4.0322103689164016E-2</v>
          </cell>
          <cell r="BZ354">
            <v>4.0322103689164016E-2</v>
          </cell>
          <cell r="CA354">
            <v>4.0322103689164016E-2</v>
          </cell>
          <cell r="CB354">
            <v>4.0322103689164016E-2</v>
          </cell>
          <cell r="CC354">
            <v>4.0322103689164016E-2</v>
          </cell>
          <cell r="CD354">
            <v>4.0322103689164016E-2</v>
          </cell>
          <cell r="CE354">
            <v>4.0322103689164016E-2</v>
          </cell>
          <cell r="CF354">
            <v>4.0322103689164016E-2</v>
          </cell>
          <cell r="CG354">
            <v>4.0322103689164016E-2</v>
          </cell>
          <cell r="CH354">
            <v>4.0322103689164016E-2</v>
          </cell>
          <cell r="CI354">
            <v>3.9534249672151613E-2</v>
          </cell>
          <cell r="CJ354">
            <v>3.9534249672151613E-2</v>
          </cell>
          <cell r="CK354">
            <v>3.9534249672151613E-2</v>
          </cell>
          <cell r="CL354">
            <v>3.9534249672151613E-2</v>
          </cell>
          <cell r="CM354">
            <v>3.9534249672151613E-2</v>
          </cell>
          <cell r="CN354">
            <v>3.9534249672151613E-2</v>
          </cell>
          <cell r="CO354">
            <v>3.9534249672151613E-2</v>
          </cell>
          <cell r="CP354">
            <v>3.9534249672151613E-2</v>
          </cell>
          <cell r="CQ354">
            <v>3.9534249672151613E-2</v>
          </cell>
          <cell r="CR354">
            <v>3.9534249672151613E-2</v>
          </cell>
          <cell r="CS354">
            <v>3.9534249672151613E-2</v>
          </cell>
          <cell r="CT354">
            <v>3.9534249672151613E-2</v>
          </cell>
          <cell r="CU354">
            <v>8.5612009026353797E-2</v>
          </cell>
          <cell r="CV354">
            <v>8.5612009026353797E-2</v>
          </cell>
          <cell r="CW354">
            <v>8.5612009026353797E-2</v>
          </cell>
          <cell r="CX354">
            <v>8.5612009026353797E-2</v>
          </cell>
          <cell r="CY354">
            <v>8.5612009026353797E-2</v>
          </cell>
          <cell r="CZ354">
            <v>8.5612009026353797E-2</v>
          </cell>
          <cell r="DA354">
            <v>8.5612009026353797E-2</v>
          </cell>
          <cell r="DB354">
            <v>8.5612009026353797E-2</v>
          </cell>
          <cell r="DC354">
            <v>8.5612009026353797E-2</v>
          </cell>
          <cell r="DD354">
            <v>8.5612009026353797E-2</v>
          </cell>
          <cell r="DE354">
            <v>8.5612009026353797E-2</v>
          </cell>
          <cell r="DF354">
            <v>8.5612009026353797E-2</v>
          </cell>
          <cell r="DG354">
            <v>7.4701540288781079E-2</v>
          </cell>
          <cell r="DH354">
            <v>7.4701540288781079E-2</v>
          </cell>
          <cell r="DI354">
            <v>7.4701540288781079E-2</v>
          </cell>
          <cell r="DJ354">
            <v>7.4701540288781079E-2</v>
          </cell>
          <cell r="DK354">
            <v>7.4701540288781079E-2</v>
          </cell>
          <cell r="DL354">
            <v>7.4701540288781079E-2</v>
          </cell>
          <cell r="DM354">
            <v>7.4701540288781079E-2</v>
          </cell>
          <cell r="DN354">
            <v>7.4701540288781079E-2</v>
          </cell>
          <cell r="DO354">
            <v>7.4701540288781079E-2</v>
          </cell>
          <cell r="DP354">
            <v>7.4701540288781079E-2</v>
          </cell>
          <cell r="DQ354">
            <v>7.4701540288781079E-2</v>
          </cell>
          <cell r="DR354">
            <v>7.4701540288781079E-2</v>
          </cell>
          <cell r="DS354">
            <v>9.2107008242107657E-2</v>
          </cell>
          <cell r="DT354">
            <v>9.2107008242107657E-2</v>
          </cell>
          <cell r="DU354">
            <v>9.2107008242107657E-2</v>
          </cell>
          <cell r="DV354">
            <v>9.2107008242107657E-2</v>
          </cell>
          <cell r="DW354">
            <v>9.2107008242107657E-2</v>
          </cell>
          <cell r="DX354">
            <v>9.2107008242107657E-2</v>
          </cell>
          <cell r="DY354">
            <v>9.2107008242107657E-2</v>
          </cell>
          <cell r="DZ354">
            <v>9.2107008242107657E-2</v>
          </cell>
          <cell r="EA354">
            <v>9.2107008242107657E-2</v>
          </cell>
          <cell r="EB354">
            <v>9.2107008242107657E-2</v>
          </cell>
          <cell r="EC354">
            <v>9.2107008242107657E-2</v>
          </cell>
          <cell r="ED354">
            <v>9.2107008242107657E-2</v>
          </cell>
          <cell r="EE354">
            <v>0.10400693515180665</v>
          </cell>
          <cell r="EF354">
            <v>0.10400693515180665</v>
          </cell>
          <cell r="EG354">
            <v>0.10400693515180665</v>
          </cell>
          <cell r="EH354">
            <v>0.10400693515180665</v>
          </cell>
          <cell r="EI354">
            <v>0.10400693515180665</v>
          </cell>
          <cell r="EJ354">
            <v>0.10400693515180665</v>
          </cell>
          <cell r="EK354">
            <v>0.10400693515180665</v>
          </cell>
          <cell r="EL354">
            <v>0.10400693515180665</v>
          </cell>
          <cell r="EM354">
            <v>0.10400693515180665</v>
          </cell>
          <cell r="EN354">
            <v>0.10400693515180665</v>
          </cell>
          <cell r="EO354">
            <v>0.10400693515180665</v>
          </cell>
          <cell r="EP354">
            <v>0.10400693515180665</v>
          </cell>
          <cell r="EQ354">
            <v>0.10718914547043654</v>
          </cell>
          <cell r="ER354">
            <v>0.10718914547043654</v>
          </cell>
          <cell r="ES354">
            <v>0.10718914547043654</v>
          </cell>
          <cell r="ET354">
            <v>0.10718914547043654</v>
          </cell>
          <cell r="EU354">
            <v>0.10718914547043654</v>
          </cell>
          <cell r="EV354">
            <v>0.10718914547043654</v>
          </cell>
          <cell r="EW354">
            <v>0.10718914547043654</v>
          </cell>
          <cell r="EX354">
            <v>0.10718914547043654</v>
          </cell>
          <cell r="EY354">
            <v>0.10718914547043654</v>
          </cell>
          <cell r="EZ354">
            <v>0.10718914547043654</v>
          </cell>
          <cell r="FA354">
            <v>0.10718914547043654</v>
          </cell>
          <cell r="FB354">
            <v>0.10718914547043654</v>
          </cell>
          <cell r="FC354">
            <v>0.11583914826898256</v>
          </cell>
          <cell r="FD354">
            <v>0.11583914826898256</v>
          </cell>
          <cell r="FE354">
            <v>0.11583914826898256</v>
          </cell>
          <cell r="FF354">
            <v>0.11583914826898256</v>
          </cell>
          <cell r="FG354">
            <v>0.11583914826898256</v>
          </cell>
          <cell r="FH354">
            <v>0.11583914826898256</v>
          </cell>
          <cell r="FI354">
            <v>0.11583914826898256</v>
          </cell>
          <cell r="FJ354">
            <v>0.11583914826898256</v>
          </cell>
          <cell r="FK354">
            <v>0.11583914826898256</v>
          </cell>
          <cell r="FL354">
            <v>0.11583914826898256</v>
          </cell>
          <cell r="FM354">
            <v>0.11583914826898256</v>
          </cell>
          <cell r="FN354">
            <v>0.11583914826898256</v>
          </cell>
          <cell r="FO354">
            <v>0.12402029818117248</v>
          </cell>
          <cell r="FP354">
            <v>0.12402029818117248</v>
          </cell>
          <cell r="FQ354">
            <v>0.12402029818117248</v>
          </cell>
          <cell r="FR354">
            <v>0.12402029818117248</v>
          </cell>
          <cell r="FS354">
            <v>0.12402029818117248</v>
          </cell>
          <cell r="FT354">
            <v>0.12402029818117248</v>
          </cell>
          <cell r="FU354">
            <v>0.12402029818117248</v>
          </cell>
          <cell r="FV354">
            <v>0.12402029818117248</v>
          </cell>
          <cell r="FW354">
            <v>0.12402029818117248</v>
          </cell>
        </row>
        <row r="355">
          <cell r="B355" t="str">
            <v>Co 256</v>
          </cell>
          <cell r="C355" t="str">
            <v>FL</v>
          </cell>
          <cell r="BH355">
            <v>-0.1548070129889807</v>
          </cell>
          <cell r="BI355">
            <v>-0.1548070129889807</v>
          </cell>
          <cell r="BJ355">
            <v>-0.1548070129889807</v>
          </cell>
          <cell r="BK355">
            <v>-0.17825262898600147</v>
          </cell>
          <cell r="BL355">
            <v>-0.17825262898600147</v>
          </cell>
          <cell r="BM355">
            <v>-0.17825262898600147</v>
          </cell>
          <cell r="BN355">
            <v>-0.17825262898600147</v>
          </cell>
          <cell r="BO355">
            <v>-0.17825262898600147</v>
          </cell>
          <cell r="BP355">
            <v>-0.17825262898600147</v>
          </cell>
          <cell r="BQ355">
            <v>-0.17825262898600147</v>
          </cell>
          <cell r="BR355">
            <v>-0.17825262898600147</v>
          </cell>
          <cell r="BS355">
            <v>-0.17825262898600147</v>
          </cell>
          <cell r="BT355">
            <v>-0.17825262898600147</v>
          </cell>
          <cell r="BU355">
            <v>-0.17825262898600147</v>
          </cell>
          <cell r="BV355">
            <v>-0.17825262898600147</v>
          </cell>
          <cell r="BW355">
            <v>-0.22085273013469517</v>
          </cell>
          <cell r="BX355">
            <v>-0.22085273013469517</v>
          </cell>
          <cell r="BY355">
            <v>-0.22085273013469517</v>
          </cell>
          <cell r="BZ355">
            <v>-0.22085273013469517</v>
          </cell>
          <cell r="CA355">
            <v>-0.22085273013469517</v>
          </cell>
          <cell r="CB355">
            <v>-0.22085273013469517</v>
          </cell>
          <cell r="CC355">
            <v>-0.22085273013469517</v>
          </cell>
          <cell r="CD355">
            <v>-0.22085273013469517</v>
          </cell>
          <cell r="CE355">
            <v>-0.22085273013469517</v>
          </cell>
          <cell r="CF355">
            <v>-0.22085273013469517</v>
          </cell>
          <cell r="CG355">
            <v>-0.22085273013469517</v>
          </cell>
          <cell r="CH355">
            <v>-0.22085273013469517</v>
          </cell>
          <cell r="CI355">
            <v>-7.3075084992938577E-2</v>
          </cell>
          <cell r="CJ355">
            <v>-7.3075084992938577E-2</v>
          </cell>
          <cell r="CK355">
            <v>-7.3075084992938577E-2</v>
          </cell>
          <cell r="CL355">
            <v>-7.3075084992938577E-2</v>
          </cell>
          <cell r="CM355">
            <v>-7.3075084992938577E-2</v>
          </cell>
          <cell r="CN355">
            <v>-7.3075084992938577E-2</v>
          </cell>
          <cell r="CO355">
            <v>-7.3075084992938577E-2</v>
          </cell>
          <cell r="CP355">
            <v>-7.3075084992938577E-2</v>
          </cell>
          <cell r="CQ355">
            <v>-7.3075084992938577E-2</v>
          </cell>
          <cell r="CR355">
            <v>-7.3075084992938577E-2</v>
          </cell>
          <cell r="CS355">
            <v>-7.3075084992938577E-2</v>
          </cell>
          <cell r="CT355">
            <v>-7.3075084992938577E-2</v>
          </cell>
          <cell r="CU355">
            <v>9.5932990633784323E-3</v>
          </cell>
          <cell r="CV355">
            <v>9.5932990633784323E-3</v>
          </cell>
          <cell r="CW355">
            <v>9.5932990633784323E-3</v>
          </cell>
          <cell r="CX355">
            <v>9.5932990633784323E-3</v>
          </cell>
          <cell r="CY355">
            <v>9.5932990633784323E-3</v>
          </cell>
          <cell r="CZ355">
            <v>9.5932990633784323E-3</v>
          </cell>
          <cell r="DA355">
            <v>9.5932990633784323E-3</v>
          </cell>
          <cell r="DB355">
            <v>9.5932990633784323E-3</v>
          </cell>
          <cell r="DC355">
            <v>9.5932990633784323E-3</v>
          </cell>
          <cell r="DD355">
            <v>9.5932990633784323E-3</v>
          </cell>
          <cell r="DE355">
            <v>9.5932990633784323E-3</v>
          </cell>
          <cell r="DF355">
            <v>9.5932990633784323E-3</v>
          </cell>
          <cell r="DG355">
            <v>4.5914151687114794E-3</v>
          </cell>
          <cell r="DH355">
            <v>4.5914151687114794E-3</v>
          </cell>
          <cell r="DI355">
            <v>4.5914151687114794E-3</v>
          </cell>
          <cell r="DJ355">
            <v>4.5914151687114794E-3</v>
          </cell>
          <cell r="DK355">
            <v>4.5914151687114794E-3</v>
          </cell>
          <cell r="DL355">
            <v>4.5914151687114794E-3</v>
          </cell>
          <cell r="DM355">
            <v>4.5914151687114794E-3</v>
          </cell>
          <cell r="DN355">
            <v>4.5914151687114794E-3</v>
          </cell>
          <cell r="DO355">
            <v>4.5914151687114794E-3</v>
          </cell>
          <cell r="DP355">
            <v>4.5914151687114794E-3</v>
          </cell>
          <cell r="DQ355">
            <v>4.5914151687114794E-3</v>
          </cell>
          <cell r="DR355">
            <v>4.5914151687114794E-3</v>
          </cell>
          <cell r="DS355">
            <v>0.10971809361012347</v>
          </cell>
          <cell r="DT355">
            <v>0.10971809361012347</v>
          </cell>
          <cell r="DU355">
            <v>0.10971809361012347</v>
          </cell>
          <cell r="DV355">
            <v>0.10971809361012347</v>
          </cell>
          <cell r="DW355">
            <v>0.10971809361012347</v>
          </cell>
          <cell r="DX355">
            <v>0.10971809361012347</v>
          </cell>
          <cell r="DY355">
            <v>0.10971809361012347</v>
          </cell>
          <cell r="DZ355">
            <v>0.10971809361012347</v>
          </cell>
          <cell r="EA355">
            <v>0.10971809361012347</v>
          </cell>
          <cell r="EB355">
            <v>0.10971809361012347</v>
          </cell>
          <cell r="EC355">
            <v>0.10971809361012347</v>
          </cell>
          <cell r="ED355">
            <v>0.10971809361012347</v>
          </cell>
          <cell r="EE355">
            <v>0.10314447870076368</v>
          </cell>
          <cell r="EF355">
            <v>0.10314447870076368</v>
          </cell>
          <cell r="EG355">
            <v>0.10314447870076368</v>
          </cell>
          <cell r="EH355">
            <v>0.10314447870076368</v>
          </cell>
          <cell r="EI355">
            <v>0.10314447870076368</v>
          </cell>
          <cell r="EJ355">
            <v>0.10314447870076368</v>
          </cell>
          <cell r="EK355">
            <v>0.10314447870076368</v>
          </cell>
          <cell r="EL355">
            <v>0.10314447870076368</v>
          </cell>
          <cell r="EM355">
            <v>0.10314447870076368</v>
          </cell>
          <cell r="EN355">
            <v>0.10314447870076368</v>
          </cell>
          <cell r="EO355">
            <v>0.10314447870076368</v>
          </cell>
          <cell r="EP355">
            <v>0.10314447870076368</v>
          </cell>
          <cell r="EQ355">
            <v>0.13823826163439243</v>
          </cell>
          <cell r="ER355">
            <v>0.13823826163439243</v>
          </cell>
          <cell r="ES355">
            <v>0.13823826163439243</v>
          </cell>
          <cell r="ET355">
            <v>0.13823826163439243</v>
          </cell>
          <cell r="EU355">
            <v>0.13823826163439243</v>
          </cell>
          <cell r="EV355">
            <v>0.13823826163439243</v>
          </cell>
          <cell r="EW355">
            <v>0.13823826163439243</v>
          </cell>
          <cell r="EX355">
            <v>0.13823826163439243</v>
          </cell>
          <cell r="EY355">
            <v>0.13823826163439243</v>
          </cell>
          <cell r="EZ355">
            <v>0.13823826163439243</v>
          </cell>
          <cell r="FA355">
            <v>0.13823826163439243</v>
          </cell>
          <cell r="FB355">
            <v>0.13823826163439243</v>
          </cell>
          <cell r="FC355">
            <v>0.15320760243596979</v>
          </cell>
          <cell r="FD355">
            <v>0.15320760243596979</v>
          </cell>
          <cell r="FE355">
            <v>0.15320760243596979</v>
          </cell>
          <cell r="FF355">
            <v>0.15320760243596979</v>
          </cell>
          <cell r="FG355">
            <v>0.15320760243596979</v>
          </cell>
          <cell r="FH355">
            <v>0.15320760243596979</v>
          </cell>
          <cell r="FI355">
            <v>0.15320760243596979</v>
          </cell>
          <cell r="FJ355">
            <v>0.15320760243596979</v>
          </cell>
          <cell r="FK355">
            <v>0.15320760243596979</v>
          </cell>
          <cell r="FL355">
            <v>0.15320760243596979</v>
          </cell>
          <cell r="FM355">
            <v>0.15320760243596979</v>
          </cell>
          <cell r="FN355">
            <v>0.15320760243596979</v>
          </cell>
          <cell r="FO355">
            <v>0.15989928448424084</v>
          </cell>
          <cell r="FP355">
            <v>0.15989928448424084</v>
          </cell>
          <cell r="FQ355">
            <v>0.15989928448424084</v>
          </cell>
          <cell r="FR355">
            <v>0.15989928448424084</v>
          </cell>
          <cell r="FS355">
            <v>0.15989928448424084</v>
          </cell>
          <cell r="FT355">
            <v>0.15989928448424084</v>
          </cell>
          <cell r="FU355">
            <v>0.15989928448424084</v>
          </cell>
          <cell r="FV355">
            <v>0.15989928448424084</v>
          </cell>
          <cell r="FW355">
            <v>0.15989928448424084</v>
          </cell>
        </row>
        <row r="356">
          <cell r="B356" t="str">
            <v>Co 257</v>
          </cell>
          <cell r="C356" t="str">
            <v>FL</v>
          </cell>
          <cell r="BH356">
            <v>-0.72416572561944492</v>
          </cell>
          <cell r="BI356">
            <v>-0.72416572561944492</v>
          </cell>
          <cell r="BJ356">
            <v>-0.72416572561944492</v>
          </cell>
          <cell r="BK356">
            <v>-0.61022640713250287</v>
          </cell>
          <cell r="BL356">
            <v>-0.61022640713250287</v>
          </cell>
          <cell r="BM356">
            <v>-0.61022640713250287</v>
          </cell>
          <cell r="BN356">
            <v>-0.61022640713250287</v>
          </cell>
          <cell r="BO356">
            <v>-0.61022640713250287</v>
          </cell>
          <cell r="BP356">
            <v>-0.61022640713250287</v>
          </cell>
          <cell r="BQ356">
            <v>-0.61022640713250287</v>
          </cell>
          <cell r="BR356">
            <v>-0.61022640713250287</v>
          </cell>
          <cell r="BS356">
            <v>-0.61022640713250287</v>
          </cell>
          <cell r="BT356">
            <v>-0.61022640713250287</v>
          </cell>
          <cell r="BU356">
            <v>-0.61022640713250287</v>
          </cell>
          <cell r="BV356">
            <v>-0.61022640713250287</v>
          </cell>
          <cell r="BW356" t="str">
            <v>NA</v>
          </cell>
          <cell r="BX356" t="str">
            <v>NA</v>
          </cell>
          <cell r="BY356" t="str">
            <v>NA</v>
          </cell>
          <cell r="BZ356" t="str">
            <v>NA</v>
          </cell>
          <cell r="CA356" t="str">
            <v>NA</v>
          </cell>
          <cell r="CB356" t="str">
            <v>NA</v>
          </cell>
          <cell r="CC356" t="str">
            <v>NA</v>
          </cell>
          <cell r="CD356" t="str">
            <v>NA</v>
          </cell>
          <cell r="CE356" t="str">
            <v>NA</v>
          </cell>
          <cell r="CF356" t="str">
            <v>NA</v>
          </cell>
          <cell r="CG356" t="str">
            <v>NA</v>
          </cell>
          <cell r="CH356" t="str">
            <v>NA</v>
          </cell>
          <cell r="CI356" t="str">
            <v>NA</v>
          </cell>
          <cell r="CJ356" t="str">
            <v>NA</v>
          </cell>
          <cell r="CK356" t="str">
            <v>NA</v>
          </cell>
          <cell r="CL356" t="str">
            <v>NA</v>
          </cell>
          <cell r="CM356" t="str">
            <v>NA</v>
          </cell>
          <cell r="CN356" t="str">
            <v>NA</v>
          </cell>
          <cell r="CO356" t="str">
            <v>NA</v>
          </cell>
          <cell r="CP356" t="str">
            <v>NA</v>
          </cell>
          <cell r="CQ356" t="str">
            <v>NA</v>
          </cell>
          <cell r="CR356" t="str">
            <v>NA</v>
          </cell>
          <cell r="CS356" t="str">
            <v>NA</v>
          </cell>
          <cell r="CT356" t="str">
            <v>NA</v>
          </cell>
          <cell r="CU356" t="str">
            <v>NA</v>
          </cell>
          <cell r="CV356" t="str">
            <v>NA</v>
          </cell>
          <cell r="CW356" t="str">
            <v>NA</v>
          </cell>
          <cell r="CX356" t="str">
            <v>NA</v>
          </cell>
          <cell r="CY356" t="str">
            <v>NA</v>
          </cell>
          <cell r="CZ356" t="str">
            <v>NA</v>
          </cell>
          <cell r="DA356" t="str">
            <v>NA</v>
          </cell>
          <cell r="DB356" t="str">
            <v>NA</v>
          </cell>
          <cell r="DC356" t="str">
            <v>NA</v>
          </cell>
          <cell r="DD356" t="str">
            <v>NA</v>
          </cell>
          <cell r="DE356" t="str">
            <v>NA</v>
          </cell>
          <cell r="DF356" t="str">
            <v>NA</v>
          </cell>
          <cell r="DG356" t="str">
            <v>NA</v>
          </cell>
          <cell r="DH356" t="str">
            <v>NA</v>
          </cell>
          <cell r="DI356" t="str">
            <v>NA</v>
          </cell>
          <cell r="DJ356" t="str">
            <v>NA</v>
          </cell>
          <cell r="DK356" t="str">
            <v>NA</v>
          </cell>
          <cell r="DL356" t="str">
            <v>NA</v>
          </cell>
          <cell r="DM356" t="str">
            <v>NA</v>
          </cell>
          <cell r="DN356" t="str">
            <v>NA</v>
          </cell>
          <cell r="DO356" t="str">
            <v>NA</v>
          </cell>
          <cell r="DP356" t="str">
            <v>NA</v>
          </cell>
          <cell r="DQ356" t="str">
            <v>NA</v>
          </cell>
          <cell r="DR356" t="str">
            <v>NA</v>
          </cell>
          <cell r="DS356" t="str">
            <v>NA</v>
          </cell>
          <cell r="DT356" t="str">
            <v>NA</v>
          </cell>
          <cell r="DU356" t="str">
            <v>NA</v>
          </cell>
          <cell r="DV356" t="str">
            <v>NA</v>
          </cell>
          <cell r="DW356" t="str">
            <v>NA</v>
          </cell>
          <cell r="DX356" t="str">
            <v>NA</v>
          </cell>
          <cell r="DY356" t="str">
            <v>NA</v>
          </cell>
          <cell r="DZ356" t="str">
            <v>NA</v>
          </cell>
          <cell r="EA356" t="str">
            <v>NA</v>
          </cell>
          <cell r="EB356" t="str">
            <v>NA</v>
          </cell>
          <cell r="EC356" t="str">
            <v>NA</v>
          </cell>
          <cell r="ED356" t="str">
            <v>NA</v>
          </cell>
          <cell r="EE356" t="str">
            <v>NA</v>
          </cell>
          <cell r="EF356" t="str">
            <v>NA</v>
          </cell>
          <cell r="EG356" t="str">
            <v>NA</v>
          </cell>
          <cell r="EH356" t="str">
            <v>NA</v>
          </cell>
          <cell r="EI356" t="str">
            <v>NA</v>
          </cell>
          <cell r="EJ356" t="str">
            <v>NA</v>
          </cell>
          <cell r="EK356" t="str">
            <v>NA</v>
          </cell>
          <cell r="EL356" t="str">
            <v>NA</v>
          </cell>
          <cell r="EM356" t="str">
            <v>NA</v>
          </cell>
          <cell r="EN356" t="str">
            <v>NA</v>
          </cell>
          <cell r="EO356" t="str">
            <v>NA</v>
          </cell>
          <cell r="EP356" t="str">
            <v>NA</v>
          </cell>
          <cell r="EQ356" t="str">
            <v>NA</v>
          </cell>
          <cell r="ER356" t="str">
            <v>NA</v>
          </cell>
          <cell r="ES356" t="str">
            <v>NA</v>
          </cell>
          <cell r="ET356" t="str">
            <v>NA</v>
          </cell>
          <cell r="EU356" t="str">
            <v>NA</v>
          </cell>
          <cell r="EV356" t="str">
            <v>NA</v>
          </cell>
          <cell r="EW356" t="str">
            <v>NA</v>
          </cell>
          <cell r="EX356" t="str">
            <v>NA</v>
          </cell>
          <cell r="EY356" t="str">
            <v>NA</v>
          </cell>
          <cell r="EZ356" t="str">
            <v>NA</v>
          </cell>
          <cell r="FA356" t="str">
            <v>NA</v>
          </cell>
          <cell r="FB356" t="str">
            <v>NA</v>
          </cell>
          <cell r="FC356" t="str">
            <v>NA</v>
          </cell>
          <cell r="FD356" t="str">
            <v>NA</v>
          </cell>
          <cell r="FE356" t="str">
            <v>NA</v>
          </cell>
          <cell r="FF356" t="str">
            <v>NA</v>
          </cell>
          <cell r="FG356" t="str">
            <v>NA</v>
          </cell>
          <cell r="FH356" t="str">
            <v>NA</v>
          </cell>
          <cell r="FI356" t="str">
            <v>NA</v>
          </cell>
          <cell r="FJ356" t="str">
            <v>NA</v>
          </cell>
          <cell r="FK356" t="str">
            <v>NA</v>
          </cell>
          <cell r="FL356" t="str">
            <v>NA</v>
          </cell>
          <cell r="FM356" t="str">
            <v>NA</v>
          </cell>
          <cell r="FN356" t="str">
            <v>NA</v>
          </cell>
          <cell r="FO356" t="str">
            <v>NA</v>
          </cell>
          <cell r="FP356" t="str">
            <v>NA</v>
          </cell>
          <cell r="FQ356" t="str">
            <v>NA</v>
          </cell>
          <cell r="FR356" t="str">
            <v>NA</v>
          </cell>
          <cell r="FS356" t="str">
            <v>NA</v>
          </cell>
          <cell r="FT356" t="str">
            <v>NA</v>
          </cell>
          <cell r="FU356" t="str">
            <v>NA</v>
          </cell>
          <cell r="FV356" t="str">
            <v>NA</v>
          </cell>
          <cell r="FW356" t="str">
            <v>NA</v>
          </cell>
        </row>
        <row r="357">
          <cell r="B357" t="str">
            <v>Co 259</v>
          </cell>
          <cell r="C357" t="str">
            <v>FL</v>
          </cell>
          <cell r="BH357">
            <v>2.2833948321318166E-2</v>
          </cell>
          <cell r="BI357">
            <v>2.2833948321318166E-2</v>
          </cell>
          <cell r="BJ357">
            <v>2.2833948321318166E-2</v>
          </cell>
          <cell r="BK357">
            <v>1.4041707888325124E-2</v>
          </cell>
          <cell r="BL357">
            <v>1.4041707888325124E-2</v>
          </cell>
          <cell r="BM357">
            <v>1.4041707888325124E-2</v>
          </cell>
          <cell r="BN357">
            <v>1.4041707888325124E-2</v>
          </cell>
          <cell r="BO357">
            <v>1.4041707888325124E-2</v>
          </cell>
          <cell r="BP357">
            <v>1.4041707888325124E-2</v>
          </cell>
          <cell r="BQ357">
            <v>1.4041707888325124E-2</v>
          </cell>
          <cell r="BR357">
            <v>1.4041707888325124E-2</v>
          </cell>
          <cell r="BS357">
            <v>1.4041707888325124E-2</v>
          </cell>
          <cell r="BT357">
            <v>1.4041707888325124E-2</v>
          </cell>
          <cell r="BU357">
            <v>1.4041707888325124E-2</v>
          </cell>
          <cell r="BV357">
            <v>1.4041707888325124E-2</v>
          </cell>
          <cell r="BW357">
            <v>3.0282473284966048E-2</v>
          </cell>
          <cell r="BX357">
            <v>3.0282473284966048E-2</v>
          </cell>
          <cell r="BY357">
            <v>3.0282473284966048E-2</v>
          </cell>
          <cell r="BZ357">
            <v>3.0282473284966048E-2</v>
          </cell>
          <cell r="CA357">
            <v>3.0282473284966048E-2</v>
          </cell>
          <cell r="CB357">
            <v>3.0282473284966048E-2</v>
          </cell>
          <cell r="CC357">
            <v>3.0282473284966048E-2</v>
          </cell>
          <cell r="CD357">
            <v>3.0282473284966048E-2</v>
          </cell>
          <cell r="CE357">
            <v>3.0282473284966048E-2</v>
          </cell>
          <cell r="CF357">
            <v>3.0282473284966048E-2</v>
          </cell>
          <cell r="CG357">
            <v>3.0282473284966048E-2</v>
          </cell>
          <cell r="CH357">
            <v>3.0282473284966048E-2</v>
          </cell>
          <cell r="CI357">
            <v>5.9718959898812471E-2</v>
          </cell>
          <cell r="CJ357">
            <v>5.9718959898812471E-2</v>
          </cell>
          <cell r="CK357">
            <v>5.9718959898812471E-2</v>
          </cell>
          <cell r="CL357">
            <v>5.9718959898812471E-2</v>
          </cell>
          <cell r="CM357">
            <v>5.9718959898812471E-2</v>
          </cell>
          <cell r="CN357">
            <v>5.9718959898812471E-2</v>
          </cell>
          <cell r="CO357">
            <v>5.9718959898812471E-2</v>
          </cell>
          <cell r="CP357">
            <v>5.9718959898812471E-2</v>
          </cell>
          <cell r="CQ357">
            <v>5.9718959898812471E-2</v>
          </cell>
          <cell r="CR357">
            <v>5.9718959898812471E-2</v>
          </cell>
          <cell r="CS357">
            <v>5.9718959898812471E-2</v>
          </cell>
          <cell r="CT357">
            <v>5.9718959898812471E-2</v>
          </cell>
          <cell r="CU357">
            <v>0.11052469766165612</v>
          </cell>
          <cell r="CV357">
            <v>0.11052469766165612</v>
          </cell>
          <cell r="CW357">
            <v>0.11052469766165612</v>
          </cell>
          <cell r="CX357">
            <v>0.11052469766165612</v>
          </cell>
          <cell r="CY357">
            <v>0.11052469766165612</v>
          </cell>
          <cell r="CZ357">
            <v>0.11052469766165612</v>
          </cell>
          <cell r="DA357">
            <v>0.11052469766165612</v>
          </cell>
          <cell r="DB357">
            <v>0.11052469766165612</v>
          </cell>
          <cell r="DC357">
            <v>0.11052469766165612</v>
          </cell>
          <cell r="DD357">
            <v>0.11052469766165612</v>
          </cell>
          <cell r="DE357">
            <v>0.11052469766165612</v>
          </cell>
          <cell r="DF357">
            <v>0.11052469766165612</v>
          </cell>
          <cell r="DG357">
            <v>0.10744161176071131</v>
          </cell>
          <cell r="DH357">
            <v>0.10744161176071131</v>
          </cell>
          <cell r="DI357">
            <v>0.10744161176071131</v>
          </cell>
          <cell r="DJ357">
            <v>0.10744161176071131</v>
          </cell>
          <cell r="DK357">
            <v>0.10744161176071131</v>
          </cell>
          <cell r="DL357">
            <v>0.10744161176071131</v>
          </cell>
          <cell r="DM357">
            <v>0.10744161176071131</v>
          </cell>
          <cell r="DN357">
            <v>0.10744161176071131</v>
          </cell>
          <cell r="DO357">
            <v>0.10744161176071131</v>
          </cell>
          <cell r="DP357">
            <v>0.10744161176071131</v>
          </cell>
          <cell r="DQ357">
            <v>0.10744161176071131</v>
          </cell>
          <cell r="DR357">
            <v>0.10744161176071131</v>
          </cell>
          <cell r="DS357">
            <v>0.10981151339403777</v>
          </cell>
          <cell r="DT357">
            <v>0.10981151339403777</v>
          </cell>
          <cell r="DU357">
            <v>0.10981151339403777</v>
          </cell>
          <cell r="DV357">
            <v>0.10981151339403777</v>
          </cell>
          <cell r="DW357">
            <v>0.10981151339403777</v>
          </cell>
          <cell r="DX357">
            <v>0.10981151339403777</v>
          </cell>
          <cell r="DY357">
            <v>0.10981151339403777</v>
          </cell>
          <cell r="DZ357">
            <v>0.10981151339403777</v>
          </cell>
          <cell r="EA357">
            <v>0.10981151339403777</v>
          </cell>
          <cell r="EB357">
            <v>0.10981151339403777</v>
          </cell>
          <cell r="EC357">
            <v>0.10981151339403777</v>
          </cell>
          <cell r="ED357">
            <v>0.10981151339403777</v>
          </cell>
          <cell r="EE357">
            <v>0.1220600569690628</v>
          </cell>
          <cell r="EF357">
            <v>0.1220600569690628</v>
          </cell>
          <cell r="EG357">
            <v>0.1220600569690628</v>
          </cell>
          <cell r="EH357">
            <v>0.1220600569690628</v>
          </cell>
          <cell r="EI357">
            <v>0.1220600569690628</v>
          </cell>
          <cell r="EJ357">
            <v>0.1220600569690628</v>
          </cell>
          <cell r="EK357">
            <v>0.1220600569690628</v>
          </cell>
          <cell r="EL357">
            <v>0.1220600569690628</v>
          </cell>
          <cell r="EM357">
            <v>0.1220600569690628</v>
          </cell>
          <cell r="EN357">
            <v>0.1220600569690628</v>
          </cell>
          <cell r="EO357">
            <v>0.1220600569690628</v>
          </cell>
          <cell r="EP357">
            <v>0.1220600569690628</v>
          </cell>
          <cell r="EQ357">
            <v>0.11667796738477509</v>
          </cell>
          <cell r="ER357">
            <v>0.11667796738477509</v>
          </cell>
          <cell r="ES357">
            <v>0.11667796738477509</v>
          </cell>
          <cell r="ET357">
            <v>0.11667796738477509</v>
          </cell>
          <cell r="EU357">
            <v>0.11667796738477509</v>
          </cell>
          <cell r="EV357">
            <v>0.11667796738477509</v>
          </cell>
          <cell r="EW357">
            <v>0.11667796738477509</v>
          </cell>
          <cell r="EX357">
            <v>0.11667796738477509</v>
          </cell>
          <cell r="EY357">
            <v>0.11667796738477509</v>
          </cell>
          <cell r="EZ357">
            <v>0.11667796738477509</v>
          </cell>
          <cell r="FA357">
            <v>0.11667796738477509</v>
          </cell>
          <cell r="FB357">
            <v>0.11667796738477509</v>
          </cell>
          <cell r="FC357">
            <v>0.12122513341263981</v>
          </cell>
          <cell r="FD357">
            <v>0.12122513341263981</v>
          </cell>
          <cell r="FE357">
            <v>0.12122513341263981</v>
          </cell>
          <cell r="FF357">
            <v>0.12122513341263981</v>
          </cell>
          <cell r="FG357">
            <v>0.12122513341263981</v>
          </cell>
          <cell r="FH357">
            <v>0.12122513341263981</v>
          </cell>
          <cell r="FI357">
            <v>0.12122513341263981</v>
          </cell>
          <cell r="FJ357">
            <v>0.12122513341263981</v>
          </cell>
          <cell r="FK357">
            <v>0.12122513341263981</v>
          </cell>
          <cell r="FL357">
            <v>0.12122513341263981</v>
          </cell>
          <cell r="FM357">
            <v>0.12122513341263981</v>
          </cell>
          <cell r="FN357">
            <v>0.12122513341263981</v>
          </cell>
          <cell r="FO357">
            <v>0.12715024029352612</v>
          </cell>
          <cell r="FP357">
            <v>0.12715024029352612</v>
          </cell>
          <cell r="FQ357">
            <v>0.12715024029352612</v>
          </cell>
          <cell r="FR357">
            <v>0.12715024029352612</v>
          </cell>
          <cell r="FS357">
            <v>0.12715024029352612</v>
          </cell>
          <cell r="FT357">
            <v>0.12715024029352612</v>
          </cell>
          <cell r="FU357">
            <v>0.12715024029352612</v>
          </cell>
          <cell r="FV357">
            <v>0.12715024029352612</v>
          </cell>
          <cell r="FW357">
            <v>0.12715024029352612</v>
          </cell>
        </row>
        <row r="358">
          <cell r="B358" t="str">
            <v>Co 260</v>
          </cell>
          <cell r="C358" t="str">
            <v>FL</v>
          </cell>
          <cell r="BH358">
            <v>-1.1356492362388629E-2</v>
          </cell>
          <cell r="BI358">
            <v>-1.1356492362388629E-2</v>
          </cell>
          <cell r="BJ358">
            <v>-1.1356492362388629E-2</v>
          </cell>
          <cell r="BK358">
            <v>6.2492990531924753E-2</v>
          </cell>
          <cell r="BL358">
            <v>6.2492990531924753E-2</v>
          </cell>
          <cell r="BM358">
            <v>6.2492990531924753E-2</v>
          </cell>
          <cell r="BN358">
            <v>6.2492990531924753E-2</v>
          </cell>
          <cell r="BO358">
            <v>6.2492990531924753E-2</v>
          </cell>
          <cell r="BP358">
            <v>6.2492990531924753E-2</v>
          </cell>
          <cell r="BQ358">
            <v>6.2492990531924753E-2</v>
          </cell>
          <cell r="BR358">
            <v>6.2492990531924753E-2</v>
          </cell>
          <cell r="BS358">
            <v>6.2492990531924753E-2</v>
          </cell>
          <cell r="BT358">
            <v>6.2492990531924753E-2</v>
          </cell>
          <cell r="BU358">
            <v>6.2492990531924753E-2</v>
          </cell>
          <cell r="BV358">
            <v>6.2492990531924753E-2</v>
          </cell>
          <cell r="BW358">
            <v>0.15084820364435433</v>
          </cell>
          <cell r="BX358">
            <v>0.15084820364435433</v>
          </cell>
          <cell r="BY358">
            <v>0.15084820364435433</v>
          </cell>
          <cell r="BZ358">
            <v>0.15084820364435433</v>
          </cell>
          <cell r="CA358">
            <v>0.15084820364435433</v>
          </cell>
          <cell r="CB358">
            <v>0.15084820364435433</v>
          </cell>
          <cell r="CC358">
            <v>0.15084820364435433</v>
          </cell>
          <cell r="CD358">
            <v>0.15084820364435433</v>
          </cell>
          <cell r="CE358">
            <v>0.15084820364435433</v>
          </cell>
          <cell r="CF358">
            <v>0.15084820364435433</v>
          </cell>
          <cell r="CG358">
            <v>0.15084820364435433</v>
          </cell>
          <cell r="CH358">
            <v>0.15084820364435433</v>
          </cell>
          <cell r="CI358">
            <v>2.6388872515146169E-2</v>
          </cell>
          <cell r="CJ358">
            <v>2.6388872515146169E-2</v>
          </cell>
          <cell r="CK358">
            <v>2.6388872515146169E-2</v>
          </cell>
          <cell r="CL358">
            <v>2.6388872515146169E-2</v>
          </cell>
          <cell r="CM358">
            <v>2.6388872515146169E-2</v>
          </cell>
          <cell r="CN358">
            <v>2.6388872515146169E-2</v>
          </cell>
          <cell r="CO358">
            <v>2.6388872515146169E-2</v>
          </cell>
          <cell r="CP358">
            <v>2.6388872515146169E-2</v>
          </cell>
          <cell r="CQ358">
            <v>2.6388872515146169E-2</v>
          </cell>
          <cell r="CR358">
            <v>2.6388872515146169E-2</v>
          </cell>
          <cell r="CS358">
            <v>2.6388872515146169E-2</v>
          </cell>
          <cell r="CT358">
            <v>2.6388872515146169E-2</v>
          </cell>
          <cell r="CU358">
            <v>4.3938577174450218E-2</v>
          </cell>
          <cell r="CV358">
            <v>4.3938577174450218E-2</v>
          </cell>
          <cell r="CW358">
            <v>4.3938577174450218E-2</v>
          </cell>
          <cell r="CX358">
            <v>4.3938577174450218E-2</v>
          </cell>
          <cell r="CY358">
            <v>4.3938577174450218E-2</v>
          </cell>
          <cell r="CZ358">
            <v>4.3938577174450218E-2</v>
          </cell>
          <cell r="DA358">
            <v>4.3938577174450218E-2</v>
          </cell>
          <cell r="DB358">
            <v>4.3938577174450218E-2</v>
          </cell>
          <cell r="DC358">
            <v>4.3938577174450218E-2</v>
          </cell>
          <cell r="DD358">
            <v>4.3938577174450218E-2</v>
          </cell>
          <cell r="DE358">
            <v>4.3938577174450218E-2</v>
          </cell>
          <cell r="DF358">
            <v>4.3938577174450218E-2</v>
          </cell>
          <cell r="DG358">
            <v>4.436052363380754E-2</v>
          </cell>
          <cell r="DH358">
            <v>4.436052363380754E-2</v>
          </cell>
          <cell r="DI358">
            <v>4.436052363380754E-2</v>
          </cell>
          <cell r="DJ358">
            <v>4.436052363380754E-2</v>
          </cell>
          <cell r="DK358">
            <v>4.436052363380754E-2</v>
          </cell>
          <cell r="DL358">
            <v>4.436052363380754E-2</v>
          </cell>
          <cell r="DM358">
            <v>4.436052363380754E-2</v>
          </cell>
          <cell r="DN358">
            <v>4.436052363380754E-2</v>
          </cell>
          <cell r="DO358">
            <v>4.436052363380754E-2</v>
          </cell>
          <cell r="DP358">
            <v>4.436052363380754E-2</v>
          </cell>
          <cell r="DQ358">
            <v>4.436052363380754E-2</v>
          </cell>
          <cell r="DR358">
            <v>4.436052363380754E-2</v>
          </cell>
          <cell r="DS358">
            <v>5.1575241395415965E-2</v>
          </cell>
          <cell r="DT358">
            <v>5.1575241395415965E-2</v>
          </cell>
          <cell r="DU358">
            <v>5.1575241395415965E-2</v>
          </cell>
          <cell r="DV358">
            <v>5.1575241395415965E-2</v>
          </cell>
          <cell r="DW358">
            <v>5.1575241395415965E-2</v>
          </cell>
          <cell r="DX358">
            <v>5.1575241395415965E-2</v>
          </cell>
          <cell r="DY358">
            <v>5.1575241395415965E-2</v>
          </cell>
          <cell r="DZ358">
            <v>5.1575241395415965E-2</v>
          </cell>
          <cell r="EA358">
            <v>5.1575241395415965E-2</v>
          </cell>
          <cell r="EB358">
            <v>5.1575241395415965E-2</v>
          </cell>
          <cell r="EC358">
            <v>5.1575241395415965E-2</v>
          </cell>
          <cell r="ED358">
            <v>5.1575241395415965E-2</v>
          </cell>
          <cell r="EE358">
            <v>6.4943564092424078E-2</v>
          </cell>
          <cell r="EF358">
            <v>6.4943564092424078E-2</v>
          </cell>
          <cell r="EG358">
            <v>6.4943564092424078E-2</v>
          </cell>
          <cell r="EH358">
            <v>6.4943564092424078E-2</v>
          </cell>
          <cell r="EI358">
            <v>6.4943564092424078E-2</v>
          </cell>
          <cell r="EJ358">
            <v>6.4943564092424078E-2</v>
          </cell>
          <cell r="EK358">
            <v>6.4943564092424078E-2</v>
          </cell>
          <cell r="EL358">
            <v>6.4943564092424078E-2</v>
          </cell>
          <cell r="EM358">
            <v>6.4943564092424078E-2</v>
          </cell>
          <cell r="EN358">
            <v>6.4943564092424078E-2</v>
          </cell>
          <cell r="EO358">
            <v>6.4943564092424078E-2</v>
          </cell>
          <cell r="EP358">
            <v>6.4943564092424078E-2</v>
          </cell>
          <cell r="EQ358">
            <v>6.3603182972742103E-2</v>
          </cell>
          <cell r="ER358">
            <v>6.3603182972742103E-2</v>
          </cell>
          <cell r="ES358">
            <v>6.3603182972742103E-2</v>
          </cell>
          <cell r="ET358">
            <v>6.3603182972742103E-2</v>
          </cell>
          <cell r="EU358">
            <v>6.3603182972742103E-2</v>
          </cell>
          <cell r="EV358">
            <v>6.3603182972742103E-2</v>
          </cell>
          <cell r="EW358">
            <v>6.3603182972742103E-2</v>
          </cell>
          <cell r="EX358">
            <v>6.3603182972742103E-2</v>
          </cell>
          <cell r="EY358">
            <v>6.3603182972742103E-2</v>
          </cell>
          <cell r="EZ358">
            <v>6.3603182972742103E-2</v>
          </cell>
          <cell r="FA358">
            <v>6.3603182972742103E-2</v>
          </cell>
          <cell r="FB358">
            <v>6.3603182972742103E-2</v>
          </cell>
          <cell r="FC358">
            <v>7.3661539068020518E-2</v>
          </cell>
          <cell r="FD358">
            <v>7.3661539068020518E-2</v>
          </cell>
          <cell r="FE358">
            <v>7.3661539068020518E-2</v>
          </cell>
          <cell r="FF358">
            <v>7.3661539068020518E-2</v>
          </cell>
          <cell r="FG358">
            <v>7.3661539068020518E-2</v>
          </cell>
          <cell r="FH358">
            <v>7.3661539068020518E-2</v>
          </cell>
          <cell r="FI358">
            <v>7.3661539068020518E-2</v>
          </cell>
          <cell r="FJ358">
            <v>7.3661539068020518E-2</v>
          </cell>
          <cell r="FK358">
            <v>7.3661539068020518E-2</v>
          </cell>
          <cell r="FL358">
            <v>7.3661539068020518E-2</v>
          </cell>
          <cell r="FM358">
            <v>7.3661539068020518E-2</v>
          </cell>
          <cell r="FN358">
            <v>7.3661539068020518E-2</v>
          </cell>
          <cell r="FO358">
            <v>6.8602714783107643E-2</v>
          </cell>
          <cell r="FP358">
            <v>6.8602714783107643E-2</v>
          </cell>
          <cell r="FQ358">
            <v>6.8602714783107643E-2</v>
          </cell>
          <cell r="FR358">
            <v>6.8602714783107643E-2</v>
          </cell>
          <cell r="FS358">
            <v>6.8602714783107643E-2</v>
          </cell>
          <cell r="FT358">
            <v>6.8602714783107643E-2</v>
          </cell>
          <cell r="FU358">
            <v>6.8602714783107643E-2</v>
          </cell>
          <cell r="FV358">
            <v>6.8602714783107643E-2</v>
          </cell>
          <cell r="FW358">
            <v>6.8602714783107643E-2</v>
          </cell>
        </row>
        <row r="359">
          <cell r="B359" t="str">
            <v>Co 262</v>
          </cell>
          <cell r="C359" t="str">
            <v>FL</v>
          </cell>
          <cell r="BH359">
            <v>-4.997094382237529E-2</v>
          </cell>
          <cell r="BI359">
            <v>-4.997094382237529E-2</v>
          </cell>
          <cell r="BJ359">
            <v>-4.997094382237529E-2</v>
          </cell>
          <cell r="BK359">
            <v>-4.6875479517046216E-2</v>
          </cell>
          <cell r="BL359">
            <v>-4.6875479517046216E-2</v>
          </cell>
          <cell r="BM359">
            <v>-4.6875479517046216E-2</v>
          </cell>
          <cell r="BN359">
            <v>-4.6875479517046216E-2</v>
          </cell>
          <cell r="BO359">
            <v>-4.6875479517046216E-2</v>
          </cell>
          <cell r="BP359">
            <v>-4.6875479517046216E-2</v>
          </cell>
          <cell r="BQ359">
            <v>-4.6875479517046216E-2</v>
          </cell>
          <cell r="BR359">
            <v>-4.6875479517046216E-2</v>
          </cell>
          <cell r="BS359">
            <v>-4.6875479517046216E-2</v>
          </cell>
          <cell r="BT359">
            <v>-4.6875479517046216E-2</v>
          </cell>
          <cell r="BU359">
            <v>-4.6875479517046216E-2</v>
          </cell>
          <cell r="BV359">
            <v>-4.6875479517046216E-2</v>
          </cell>
          <cell r="BW359" t="str">
            <v>NA</v>
          </cell>
          <cell r="BX359" t="str">
            <v>NA</v>
          </cell>
          <cell r="BY359" t="str">
            <v>NA</v>
          </cell>
          <cell r="BZ359" t="str">
            <v>NA</v>
          </cell>
          <cell r="CA359" t="str">
            <v>NA</v>
          </cell>
          <cell r="CB359" t="str">
            <v>NA</v>
          </cell>
          <cell r="CC359" t="str">
            <v>NA</v>
          </cell>
          <cell r="CD359" t="str">
            <v>NA</v>
          </cell>
          <cell r="CE359" t="str">
            <v>NA</v>
          </cell>
          <cell r="CF359" t="str">
            <v>NA</v>
          </cell>
          <cell r="CG359" t="str">
            <v>NA</v>
          </cell>
          <cell r="CH359" t="str">
            <v>NA</v>
          </cell>
          <cell r="CI359" t="str">
            <v>NA</v>
          </cell>
          <cell r="CJ359" t="str">
            <v>NA</v>
          </cell>
          <cell r="CK359" t="str">
            <v>NA</v>
          </cell>
          <cell r="CL359" t="str">
            <v>NA</v>
          </cell>
          <cell r="CM359" t="str">
            <v>NA</v>
          </cell>
          <cell r="CN359" t="str">
            <v>NA</v>
          </cell>
          <cell r="CO359" t="str">
            <v>NA</v>
          </cell>
          <cell r="CP359" t="str">
            <v>NA</v>
          </cell>
          <cell r="CQ359" t="str">
            <v>NA</v>
          </cell>
          <cell r="CR359" t="str">
            <v>NA</v>
          </cell>
          <cell r="CS359" t="str">
            <v>NA</v>
          </cell>
          <cell r="CT359" t="str">
            <v>NA</v>
          </cell>
          <cell r="CU359" t="str">
            <v>NA</v>
          </cell>
          <cell r="CV359" t="str">
            <v>NA</v>
          </cell>
          <cell r="CW359" t="str">
            <v>NA</v>
          </cell>
          <cell r="CX359" t="str">
            <v>NA</v>
          </cell>
          <cell r="CY359" t="str">
            <v>NA</v>
          </cell>
          <cell r="CZ359" t="str">
            <v>NA</v>
          </cell>
          <cell r="DA359" t="str">
            <v>NA</v>
          </cell>
          <cell r="DB359" t="str">
            <v>NA</v>
          </cell>
          <cell r="DC359" t="str">
            <v>NA</v>
          </cell>
          <cell r="DD359" t="str">
            <v>NA</v>
          </cell>
          <cell r="DE359" t="str">
            <v>NA</v>
          </cell>
          <cell r="DF359" t="str">
            <v>NA</v>
          </cell>
          <cell r="DG359" t="str">
            <v>NA</v>
          </cell>
          <cell r="DH359" t="str">
            <v>NA</v>
          </cell>
          <cell r="DI359" t="str">
            <v>NA</v>
          </cell>
          <cell r="DJ359" t="str">
            <v>NA</v>
          </cell>
          <cell r="DK359" t="str">
            <v>NA</v>
          </cell>
          <cell r="DL359" t="str">
            <v>NA</v>
          </cell>
          <cell r="DM359" t="str">
            <v>NA</v>
          </cell>
          <cell r="DN359" t="str">
            <v>NA</v>
          </cell>
          <cell r="DO359" t="str">
            <v>NA</v>
          </cell>
          <cell r="DP359" t="str">
            <v>NA</v>
          </cell>
          <cell r="DQ359" t="str">
            <v>NA</v>
          </cell>
          <cell r="DR359" t="str">
            <v>NA</v>
          </cell>
          <cell r="DS359" t="str">
            <v>NA</v>
          </cell>
          <cell r="DT359" t="str">
            <v>NA</v>
          </cell>
          <cell r="DU359" t="str">
            <v>NA</v>
          </cell>
          <cell r="DV359" t="str">
            <v>NA</v>
          </cell>
          <cell r="DW359" t="str">
            <v>NA</v>
          </cell>
          <cell r="DX359" t="str">
            <v>NA</v>
          </cell>
          <cell r="DY359" t="str">
            <v>NA</v>
          </cell>
          <cell r="DZ359" t="str">
            <v>NA</v>
          </cell>
          <cell r="EA359" t="str">
            <v>NA</v>
          </cell>
          <cell r="EB359" t="str">
            <v>NA</v>
          </cell>
          <cell r="EC359" t="str">
            <v>NA</v>
          </cell>
          <cell r="ED359" t="str">
            <v>NA</v>
          </cell>
          <cell r="EE359" t="str">
            <v>NA</v>
          </cell>
          <cell r="EF359" t="str">
            <v>NA</v>
          </cell>
          <cell r="EG359" t="str">
            <v>NA</v>
          </cell>
          <cell r="EH359" t="str">
            <v>NA</v>
          </cell>
          <cell r="EI359" t="str">
            <v>NA</v>
          </cell>
          <cell r="EJ359" t="str">
            <v>NA</v>
          </cell>
          <cell r="EK359" t="str">
            <v>NA</v>
          </cell>
          <cell r="EL359" t="str">
            <v>NA</v>
          </cell>
          <cell r="EM359" t="str">
            <v>NA</v>
          </cell>
          <cell r="EN359" t="str">
            <v>NA</v>
          </cell>
          <cell r="EO359" t="str">
            <v>NA</v>
          </cell>
          <cell r="EP359" t="str">
            <v>NA</v>
          </cell>
          <cell r="EQ359" t="str">
            <v>NA</v>
          </cell>
          <cell r="ER359" t="str">
            <v>NA</v>
          </cell>
          <cell r="ES359" t="str">
            <v>NA</v>
          </cell>
          <cell r="ET359" t="str">
            <v>NA</v>
          </cell>
          <cell r="EU359" t="str">
            <v>NA</v>
          </cell>
          <cell r="EV359" t="str">
            <v>NA</v>
          </cell>
          <cell r="EW359" t="str">
            <v>NA</v>
          </cell>
          <cell r="EX359" t="str">
            <v>NA</v>
          </cell>
          <cell r="EY359" t="str">
            <v>NA</v>
          </cell>
          <cell r="EZ359" t="str">
            <v>NA</v>
          </cell>
          <cell r="FA359" t="str">
            <v>NA</v>
          </cell>
          <cell r="FB359" t="str">
            <v>NA</v>
          </cell>
          <cell r="FC359" t="str">
            <v>NA</v>
          </cell>
          <cell r="FD359" t="str">
            <v>NA</v>
          </cell>
          <cell r="FE359" t="str">
            <v>NA</v>
          </cell>
          <cell r="FF359" t="str">
            <v>NA</v>
          </cell>
          <cell r="FG359" t="str">
            <v>NA</v>
          </cell>
          <cell r="FH359" t="str">
            <v>NA</v>
          </cell>
          <cell r="FI359" t="str">
            <v>NA</v>
          </cell>
          <cell r="FJ359" t="str">
            <v>NA</v>
          </cell>
          <cell r="FK359" t="str">
            <v>NA</v>
          </cell>
          <cell r="FL359" t="str">
            <v>NA</v>
          </cell>
          <cell r="FM359" t="str">
            <v>NA</v>
          </cell>
          <cell r="FN359" t="str">
            <v>NA</v>
          </cell>
          <cell r="FO359" t="str">
            <v>NA</v>
          </cell>
          <cell r="FP359" t="str">
            <v>NA</v>
          </cell>
          <cell r="FQ359" t="str">
            <v>NA</v>
          </cell>
          <cell r="FR359" t="str">
            <v>NA</v>
          </cell>
          <cell r="FS359" t="str">
            <v>NA</v>
          </cell>
          <cell r="FT359" t="str">
            <v>NA</v>
          </cell>
          <cell r="FU359" t="str">
            <v>NA</v>
          </cell>
          <cell r="FV359" t="str">
            <v>NA</v>
          </cell>
          <cell r="FW359" t="str">
            <v>NA</v>
          </cell>
        </row>
        <row r="360">
          <cell r="B360" t="str">
            <v>Co 189</v>
          </cell>
          <cell r="C360" t="str">
            <v>NC</v>
          </cell>
          <cell r="BH360">
            <v>-18.032263940289702</v>
          </cell>
          <cell r="BI360">
            <v>-18.032263940289702</v>
          </cell>
          <cell r="BJ360">
            <v>-18.032263940289702</v>
          </cell>
          <cell r="BK360">
            <v>-677.45594655252887</v>
          </cell>
          <cell r="BL360">
            <v>-677.45594655252887</v>
          </cell>
          <cell r="BM360">
            <v>-677.45594655252887</v>
          </cell>
          <cell r="BN360">
            <v>-677.45594655252887</v>
          </cell>
          <cell r="BO360">
            <v>-677.45594655252887</v>
          </cell>
          <cell r="BP360">
            <v>-677.45594655252887</v>
          </cell>
          <cell r="BQ360">
            <v>-677.45594655252887</v>
          </cell>
          <cell r="BR360">
            <v>-677.45594655252887</v>
          </cell>
          <cell r="BS360">
            <v>-677.45594655252887</v>
          </cell>
          <cell r="BT360">
            <v>-677.45594655252887</v>
          </cell>
          <cell r="BU360">
            <v>-677.45594655252887</v>
          </cell>
          <cell r="BV360">
            <v>-677.45594655252887</v>
          </cell>
          <cell r="BW360">
            <v>-5.1525267105214541</v>
          </cell>
          <cell r="BX360">
            <v>-5.1525267105214541</v>
          </cell>
          <cell r="BY360">
            <v>-5.1525267105214541</v>
          </cell>
          <cell r="BZ360">
            <v>-5.1525267105214541</v>
          </cell>
          <cell r="CA360">
            <v>-5.1525267105214541</v>
          </cell>
          <cell r="CB360">
            <v>-5.1525267105214541</v>
          </cell>
          <cell r="CC360">
            <v>-5.1525267105214541</v>
          </cell>
          <cell r="CD360">
            <v>-5.1525267105214541</v>
          </cell>
          <cell r="CE360">
            <v>-5.1525267105214541</v>
          </cell>
          <cell r="CF360">
            <v>-5.1525267105214541</v>
          </cell>
          <cell r="CG360">
            <v>-5.1525267105214541</v>
          </cell>
          <cell r="CH360">
            <v>-5.1525267105214541</v>
          </cell>
          <cell r="CI360">
            <v>-2.7754823075464308</v>
          </cell>
          <cell r="CJ360">
            <v>-2.7754823075464308</v>
          </cell>
          <cell r="CK360">
            <v>-2.7754823075464308</v>
          </cell>
          <cell r="CL360">
            <v>-2.7754823075464308</v>
          </cell>
          <cell r="CM360">
            <v>-2.7754823075464308</v>
          </cell>
          <cell r="CN360">
            <v>-2.7754823075464308</v>
          </cell>
          <cell r="CO360">
            <v>-2.7754823075464308</v>
          </cell>
          <cell r="CP360">
            <v>-2.7754823075464308</v>
          </cell>
          <cell r="CQ360">
            <v>-2.7754823075464308</v>
          </cell>
          <cell r="CR360">
            <v>-2.7754823075464308</v>
          </cell>
          <cell r="CS360">
            <v>-2.7754823075464308</v>
          </cell>
          <cell r="CT360">
            <v>-2.7754823075464308</v>
          </cell>
          <cell r="CU360">
            <v>-2.4862689291041296</v>
          </cell>
          <cell r="CV360">
            <v>-2.4862689291041296</v>
          </cell>
          <cell r="CW360">
            <v>-2.4862689291041296</v>
          </cell>
          <cell r="CX360">
            <v>-2.4862689291041296</v>
          </cell>
          <cell r="CY360">
            <v>-2.4862689291041296</v>
          </cell>
          <cell r="CZ360">
            <v>-2.4862689291041296</v>
          </cell>
          <cell r="DA360">
            <v>-2.4862689291041296</v>
          </cell>
          <cell r="DB360">
            <v>-2.4862689291041296</v>
          </cell>
          <cell r="DC360">
            <v>-2.4862689291041296</v>
          </cell>
          <cell r="DD360">
            <v>-2.4862689291041296</v>
          </cell>
          <cell r="DE360">
            <v>-2.4862689291041296</v>
          </cell>
          <cell r="DF360">
            <v>-2.4862689291041296</v>
          </cell>
          <cell r="DG360">
            <v>-2.2241225014253958</v>
          </cell>
          <cell r="DH360">
            <v>-2.2241225014253958</v>
          </cell>
          <cell r="DI360">
            <v>-2.2241225014253958</v>
          </cell>
          <cell r="DJ360">
            <v>-2.2241225014253958</v>
          </cell>
          <cell r="DK360">
            <v>-2.2241225014253958</v>
          </cell>
          <cell r="DL360">
            <v>-2.2241225014253958</v>
          </cell>
          <cell r="DM360">
            <v>-2.2241225014253958</v>
          </cell>
          <cell r="DN360">
            <v>-2.2241225014253958</v>
          </cell>
          <cell r="DO360">
            <v>-2.2241225014253958</v>
          </cell>
          <cell r="DP360">
            <v>-2.2241225014253958</v>
          </cell>
          <cell r="DQ360">
            <v>-2.2241225014253958</v>
          </cell>
          <cell r="DR360">
            <v>-2.2241225014253958</v>
          </cell>
          <cell r="DS360">
            <v>-1.9723070962657876</v>
          </cell>
          <cell r="DT360">
            <v>-1.9723070962657876</v>
          </cell>
          <cell r="DU360">
            <v>-1.9723070962657876</v>
          </cell>
          <cell r="DV360">
            <v>-1.9723070962657876</v>
          </cell>
          <cell r="DW360">
            <v>-1.9723070962657876</v>
          </cell>
          <cell r="DX360">
            <v>-1.9723070962657876</v>
          </cell>
          <cell r="DY360">
            <v>-1.9723070962657876</v>
          </cell>
          <cell r="DZ360">
            <v>-1.9723070962657876</v>
          </cell>
          <cell r="EA360">
            <v>-1.9723070962657876</v>
          </cell>
          <cell r="EB360">
            <v>-1.9723070962657876</v>
          </cell>
          <cell r="EC360">
            <v>-1.9723070962657876</v>
          </cell>
          <cell r="ED360">
            <v>-1.9723070962657876</v>
          </cell>
          <cell r="EE360">
            <v>-1.7807211902559219</v>
          </cell>
          <cell r="EF360">
            <v>-1.7807211902559219</v>
          </cell>
          <cell r="EG360">
            <v>-1.7807211902559219</v>
          </cell>
          <cell r="EH360">
            <v>-1.7807211902559219</v>
          </cell>
          <cell r="EI360">
            <v>-1.7807211902559219</v>
          </cell>
          <cell r="EJ360">
            <v>-1.7807211902559219</v>
          </cell>
          <cell r="EK360">
            <v>-1.7807211902559219</v>
          </cell>
          <cell r="EL360">
            <v>-1.7807211902559219</v>
          </cell>
          <cell r="EM360">
            <v>-1.7807211902559219</v>
          </cell>
          <cell r="EN360">
            <v>-1.7807211902559219</v>
          </cell>
          <cell r="EO360">
            <v>-1.7807211902559219</v>
          </cell>
          <cell r="EP360">
            <v>-1.7807211902559219</v>
          </cell>
          <cell r="EQ360">
            <v>-1.5662937602269382</v>
          </cell>
          <cell r="ER360">
            <v>-1.5662937602269382</v>
          </cell>
          <cell r="ES360">
            <v>-1.5662937602269382</v>
          </cell>
          <cell r="ET360">
            <v>-1.5662937602269382</v>
          </cell>
          <cell r="EU360">
            <v>-1.5662937602269382</v>
          </cell>
          <cell r="EV360">
            <v>-1.5662937602269382</v>
          </cell>
          <cell r="EW360">
            <v>-1.5662937602269382</v>
          </cell>
          <cell r="EX360">
            <v>-1.5662937602269382</v>
          </cell>
          <cell r="EY360">
            <v>-1.5662937602269382</v>
          </cell>
          <cell r="EZ360">
            <v>-1.5662937602269382</v>
          </cell>
          <cell r="FA360">
            <v>-1.5662937602269382</v>
          </cell>
          <cell r="FB360">
            <v>-1.5662937602269382</v>
          </cell>
          <cell r="FC360">
            <v>-1.4520420778307668</v>
          </cell>
          <cell r="FD360">
            <v>-1.4520420778307668</v>
          </cell>
          <cell r="FE360">
            <v>-1.4520420778307668</v>
          </cell>
          <cell r="FF360">
            <v>-1.4520420778307668</v>
          </cell>
          <cell r="FG360">
            <v>-1.4520420778307668</v>
          </cell>
          <cell r="FH360">
            <v>-1.4520420778307668</v>
          </cell>
          <cell r="FI360">
            <v>-1.4520420778307668</v>
          </cell>
          <cell r="FJ360">
            <v>-1.4520420778307668</v>
          </cell>
          <cell r="FK360">
            <v>-1.4520420778307668</v>
          </cell>
          <cell r="FL360">
            <v>-1.4520420778307668</v>
          </cell>
          <cell r="FM360">
            <v>-1.4520420778307668</v>
          </cell>
          <cell r="FN360">
            <v>-1.4520420778307668</v>
          </cell>
          <cell r="FO360">
            <v>-1.3800136113455108</v>
          </cell>
          <cell r="FP360">
            <v>-1.3800136113455108</v>
          </cell>
          <cell r="FQ360">
            <v>-1.3800136113455108</v>
          </cell>
          <cell r="FR360">
            <v>-1.3800136113455108</v>
          </cell>
          <cell r="FS360">
            <v>-1.3800136113455108</v>
          </cell>
          <cell r="FT360">
            <v>-1.3800136113455108</v>
          </cell>
          <cell r="FU360">
            <v>-1.3800136113455108</v>
          </cell>
          <cell r="FV360">
            <v>-1.3800136113455108</v>
          </cell>
          <cell r="FW360">
            <v>-1.3800136113455108</v>
          </cell>
        </row>
        <row r="361">
          <cell r="B361" t="str">
            <v>Co 191</v>
          </cell>
          <cell r="C361" t="str">
            <v>NC</v>
          </cell>
          <cell r="BH361">
            <v>-0.28269742506815626</v>
          </cell>
          <cell r="BI361">
            <v>-0.28269742506815626</v>
          </cell>
          <cell r="BJ361">
            <v>-0.28269742506815626</v>
          </cell>
          <cell r="BK361">
            <v>-0.43637018674894257</v>
          </cell>
          <cell r="BL361">
            <v>-0.43637018674894257</v>
          </cell>
          <cell r="BM361">
            <v>-0.43637018674894257</v>
          </cell>
          <cell r="BN361">
            <v>-0.43637018674894257</v>
          </cell>
          <cell r="BO361">
            <v>-0.43637018674894257</v>
          </cell>
          <cell r="BP361">
            <v>-0.43637018674894257</v>
          </cell>
          <cell r="BQ361">
            <v>-0.43637018674894257</v>
          </cell>
          <cell r="BR361">
            <v>-0.43637018674894257</v>
          </cell>
          <cell r="BS361">
            <v>-0.43637018674894257</v>
          </cell>
          <cell r="BT361">
            <v>-0.43637018674894257</v>
          </cell>
          <cell r="BU361">
            <v>-0.43637018674894257</v>
          </cell>
          <cell r="BV361">
            <v>-0.43637018674894257</v>
          </cell>
          <cell r="BW361">
            <v>-0.20274051192055306</v>
          </cell>
          <cell r="BX361">
            <v>-0.20274051192055306</v>
          </cell>
          <cell r="BY361">
            <v>-0.20274051192055306</v>
          </cell>
          <cell r="BZ361">
            <v>-0.20274051192055306</v>
          </cell>
          <cell r="CA361">
            <v>-0.20274051192055306</v>
          </cell>
          <cell r="CB361">
            <v>-0.20274051192055306</v>
          </cell>
          <cell r="CC361">
            <v>-0.20274051192055306</v>
          </cell>
          <cell r="CD361">
            <v>-0.20274051192055306</v>
          </cell>
          <cell r="CE361">
            <v>-0.20274051192055306</v>
          </cell>
          <cell r="CF361">
            <v>-0.20274051192055306</v>
          </cell>
          <cell r="CG361">
            <v>-0.20274051192055306</v>
          </cell>
          <cell r="CH361">
            <v>-0.20274051192055306</v>
          </cell>
          <cell r="CI361">
            <v>-0.2251133847580512</v>
          </cell>
          <cell r="CJ361">
            <v>-0.2251133847580512</v>
          </cell>
          <cell r="CK361">
            <v>-0.2251133847580512</v>
          </cell>
          <cell r="CL361">
            <v>-0.2251133847580512</v>
          </cell>
          <cell r="CM361">
            <v>-0.2251133847580512</v>
          </cell>
          <cell r="CN361">
            <v>-0.2251133847580512</v>
          </cell>
          <cell r="CO361">
            <v>-0.2251133847580512</v>
          </cell>
          <cell r="CP361">
            <v>-0.2251133847580512</v>
          </cell>
          <cell r="CQ361">
            <v>-0.2251133847580512</v>
          </cell>
          <cell r="CR361">
            <v>-0.2251133847580512</v>
          </cell>
          <cell r="CS361">
            <v>-0.2251133847580512</v>
          </cell>
          <cell r="CT361">
            <v>-0.2251133847580512</v>
          </cell>
          <cell r="CU361">
            <v>-7.1368351544694411E-2</v>
          </cell>
          <cell r="CV361">
            <v>-7.1368351544694411E-2</v>
          </cell>
          <cell r="CW361">
            <v>-7.1368351544694411E-2</v>
          </cell>
          <cell r="CX361">
            <v>-7.1368351544694411E-2</v>
          </cell>
          <cell r="CY361">
            <v>-7.1368351544694411E-2</v>
          </cell>
          <cell r="CZ361">
            <v>-7.1368351544694411E-2</v>
          </cell>
          <cell r="DA361">
            <v>-7.1368351544694411E-2</v>
          </cell>
          <cell r="DB361">
            <v>-7.1368351544694411E-2</v>
          </cell>
          <cell r="DC361">
            <v>-7.1368351544694411E-2</v>
          </cell>
          <cell r="DD361">
            <v>-7.1368351544694411E-2</v>
          </cell>
          <cell r="DE361">
            <v>-7.1368351544694411E-2</v>
          </cell>
          <cell r="DF361">
            <v>-7.1368351544694411E-2</v>
          </cell>
          <cell r="DG361">
            <v>-5.9538341239806239E-2</v>
          </cell>
          <cell r="DH361">
            <v>-5.9538341239806239E-2</v>
          </cell>
          <cell r="DI361">
            <v>-5.9538341239806239E-2</v>
          </cell>
          <cell r="DJ361">
            <v>-5.9538341239806239E-2</v>
          </cell>
          <cell r="DK361">
            <v>-5.9538341239806239E-2</v>
          </cell>
          <cell r="DL361">
            <v>-5.9538341239806239E-2</v>
          </cell>
          <cell r="DM361">
            <v>-5.9538341239806239E-2</v>
          </cell>
          <cell r="DN361">
            <v>-5.9538341239806239E-2</v>
          </cell>
          <cell r="DO361">
            <v>-5.9538341239806239E-2</v>
          </cell>
          <cell r="DP361">
            <v>-5.9538341239806239E-2</v>
          </cell>
          <cell r="DQ361">
            <v>-5.9538341239806239E-2</v>
          </cell>
          <cell r="DR361">
            <v>-5.9538341239806239E-2</v>
          </cell>
          <cell r="DS361">
            <v>-1.9578105141203929E-3</v>
          </cell>
          <cell r="DT361">
            <v>-1.9578105141203929E-3</v>
          </cell>
          <cell r="DU361">
            <v>-1.9578105141203929E-3</v>
          </cell>
          <cell r="DV361">
            <v>-1.9578105141203929E-3</v>
          </cell>
          <cell r="DW361">
            <v>-1.9578105141203929E-3</v>
          </cell>
          <cell r="DX361">
            <v>-1.9578105141203929E-3</v>
          </cell>
          <cell r="DY361">
            <v>-1.9578105141203929E-3</v>
          </cell>
          <cell r="DZ361">
            <v>-1.9578105141203929E-3</v>
          </cell>
          <cell r="EA361">
            <v>-1.9578105141203929E-3</v>
          </cell>
          <cell r="EB361">
            <v>-1.9578105141203929E-3</v>
          </cell>
          <cell r="EC361">
            <v>-1.9578105141203929E-3</v>
          </cell>
          <cell r="ED361">
            <v>-1.9578105141203929E-3</v>
          </cell>
          <cell r="EE361">
            <v>2.968103872654837E-3</v>
          </cell>
          <cell r="EF361">
            <v>2.968103872654837E-3</v>
          </cell>
          <cell r="EG361">
            <v>2.968103872654837E-3</v>
          </cell>
          <cell r="EH361">
            <v>2.968103872654837E-3</v>
          </cell>
          <cell r="EI361">
            <v>2.968103872654837E-3</v>
          </cell>
          <cell r="EJ361">
            <v>2.968103872654837E-3</v>
          </cell>
          <cell r="EK361">
            <v>2.968103872654837E-3</v>
          </cell>
          <cell r="EL361">
            <v>2.968103872654837E-3</v>
          </cell>
          <cell r="EM361">
            <v>2.968103872654837E-3</v>
          </cell>
          <cell r="EN361">
            <v>2.968103872654837E-3</v>
          </cell>
          <cell r="EO361">
            <v>2.968103872654837E-3</v>
          </cell>
          <cell r="EP361">
            <v>2.968103872654837E-3</v>
          </cell>
          <cell r="EQ361">
            <v>6.4101517712176773E-2</v>
          </cell>
          <cell r="ER361">
            <v>6.4101517712176773E-2</v>
          </cell>
          <cell r="ES361">
            <v>6.4101517712176773E-2</v>
          </cell>
          <cell r="ET361">
            <v>6.4101517712176773E-2</v>
          </cell>
          <cell r="EU361">
            <v>6.4101517712176773E-2</v>
          </cell>
          <cell r="EV361">
            <v>6.4101517712176773E-2</v>
          </cell>
          <cell r="EW361">
            <v>6.4101517712176773E-2</v>
          </cell>
          <cell r="EX361">
            <v>6.4101517712176773E-2</v>
          </cell>
          <cell r="EY361">
            <v>6.4101517712176773E-2</v>
          </cell>
          <cell r="EZ361">
            <v>6.4101517712176773E-2</v>
          </cell>
          <cell r="FA361">
            <v>6.4101517712176773E-2</v>
          </cell>
          <cell r="FB361">
            <v>6.4101517712176773E-2</v>
          </cell>
          <cell r="FC361">
            <v>0.10939414725859525</v>
          </cell>
          <cell r="FD361">
            <v>0.10939414725859525</v>
          </cell>
          <cell r="FE361">
            <v>0.10939414725859525</v>
          </cell>
          <cell r="FF361">
            <v>0.10939414725859525</v>
          </cell>
          <cell r="FG361">
            <v>0.10939414725859525</v>
          </cell>
          <cell r="FH361">
            <v>0.10939414725859525</v>
          </cell>
          <cell r="FI361">
            <v>0.10939414725859525</v>
          </cell>
          <cell r="FJ361">
            <v>0.10939414725859525</v>
          </cell>
          <cell r="FK361">
            <v>0.10939414725859525</v>
          </cell>
          <cell r="FL361">
            <v>0.10939414725859525</v>
          </cell>
          <cell r="FM361">
            <v>0.10939414725859525</v>
          </cell>
          <cell r="FN361">
            <v>0.10939414725859525</v>
          </cell>
          <cell r="FO361">
            <v>0.12607379834128588</v>
          </cell>
          <cell r="FP361">
            <v>0.12607379834128588</v>
          </cell>
          <cell r="FQ361">
            <v>0.12607379834128588</v>
          </cell>
          <cell r="FR361">
            <v>0.12607379834128588</v>
          </cell>
          <cell r="FS361">
            <v>0.12607379834128588</v>
          </cell>
          <cell r="FT361">
            <v>0.12607379834128588</v>
          </cell>
          <cell r="FU361">
            <v>0.12607379834128588</v>
          </cell>
          <cell r="FV361">
            <v>0.12607379834128588</v>
          </cell>
          <cell r="FW361">
            <v>0.12607379834128588</v>
          </cell>
        </row>
        <row r="362">
          <cell r="B362" t="str">
            <v>Co 452</v>
          </cell>
          <cell r="C362" t="str">
            <v>NV</v>
          </cell>
          <cell r="BH362">
            <v>-0.12422219836928487</v>
          </cell>
          <cell r="BI362">
            <v>-0.12422219836928487</v>
          </cell>
          <cell r="BJ362">
            <v>-0.12422219836928487</v>
          </cell>
          <cell r="BK362">
            <v>-0.22200358817203741</v>
          </cell>
          <cell r="BL362">
            <v>-0.22200358817203741</v>
          </cell>
          <cell r="BM362">
            <v>-0.22200358817203741</v>
          </cell>
          <cell r="BN362">
            <v>-0.22200358817203741</v>
          </cell>
          <cell r="BO362">
            <v>-0.22200358817203741</v>
          </cell>
          <cell r="BP362">
            <v>-0.22200358817203741</v>
          </cell>
          <cell r="BQ362">
            <v>-0.22200358817203741</v>
          </cell>
          <cell r="BR362">
            <v>-0.22200358817203741</v>
          </cell>
          <cell r="BS362">
            <v>-0.22200358817203741</v>
          </cell>
          <cell r="BT362">
            <v>-0.22200358817203741</v>
          </cell>
          <cell r="BU362">
            <v>-0.22200358817203741</v>
          </cell>
          <cell r="BV362">
            <v>-0.22200358817203741</v>
          </cell>
          <cell r="BW362">
            <v>9.9399830586404642E-2</v>
          </cell>
          <cell r="BX362">
            <v>9.9399830586404642E-2</v>
          </cell>
          <cell r="BY362">
            <v>9.9399830586404642E-2</v>
          </cell>
          <cell r="BZ362">
            <v>9.9399830586404642E-2</v>
          </cell>
          <cell r="CA362">
            <v>9.9399830586404642E-2</v>
          </cell>
          <cell r="CB362">
            <v>9.9399830586404642E-2</v>
          </cell>
          <cell r="CC362">
            <v>9.9399830586404642E-2</v>
          </cell>
          <cell r="CD362">
            <v>9.9399830586404642E-2</v>
          </cell>
          <cell r="CE362">
            <v>9.9399830586404642E-2</v>
          </cell>
          <cell r="CF362">
            <v>9.9399830586404642E-2</v>
          </cell>
          <cell r="CG362">
            <v>9.9399830586404642E-2</v>
          </cell>
          <cell r="CH362">
            <v>9.9399830586404642E-2</v>
          </cell>
          <cell r="CI362">
            <v>-4.7639741439602069E-2</v>
          </cell>
          <cell r="CJ362">
            <v>-4.7639741439602069E-2</v>
          </cell>
          <cell r="CK362">
            <v>-4.7639741439602069E-2</v>
          </cell>
          <cell r="CL362">
            <v>-4.7639741439602069E-2</v>
          </cell>
          <cell r="CM362">
            <v>-4.7639741439602069E-2</v>
          </cell>
          <cell r="CN362">
            <v>-4.7639741439602069E-2</v>
          </cell>
          <cell r="CO362">
            <v>-4.7639741439602069E-2</v>
          </cell>
          <cell r="CP362">
            <v>-4.7639741439602069E-2</v>
          </cell>
          <cell r="CQ362">
            <v>-4.7639741439602069E-2</v>
          </cell>
          <cell r="CR362">
            <v>-4.7639741439602069E-2</v>
          </cell>
          <cell r="CS362">
            <v>-4.7639741439602069E-2</v>
          </cell>
          <cell r="CT362">
            <v>-4.7639741439602069E-2</v>
          </cell>
          <cell r="CU362">
            <v>-8.2335622331941097E-3</v>
          </cell>
          <cell r="CV362">
            <v>-8.2335622331941097E-3</v>
          </cell>
          <cell r="CW362">
            <v>-8.2335622331941097E-3</v>
          </cell>
          <cell r="CX362">
            <v>-8.2335622331941097E-3</v>
          </cell>
          <cell r="CY362">
            <v>-8.2335622331941097E-3</v>
          </cell>
          <cell r="CZ362">
            <v>-8.2335622331941097E-3</v>
          </cell>
          <cell r="DA362">
            <v>-8.2335622331941097E-3</v>
          </cell>
          <cell r="DB362">
            <v>-8.2335622331941097E-3</v>
          </cell>
          <cell r="DC362">
            <v>-8.2335622331941097E-3</v>
          </cell>
          <cell r="DD362">
            <v>-8.2335622331941097E-3</v>
          </cell>
          <cell r="DE362">
            <v>-8.2335622331941097E-3</v>
          </cell>
          <cell r="DF362">
            <v>-8.2335622331941097E-3</v>
          </cell>
          <cell r="DG362">
            <v>0.12749586961119724</v>
          </cell>
          <cell r="DH362">
            <v>0.12749586961119724</v>
          </cell>
          <cell r="DI362">
            <v>0.12749586961119724</v>
          </cell>
          <cell r="DJ362">
            <v>0.12749586961119724</v>
          </cell>
          <cell r="DK362">
            <v>0.12749586961119724</v>
          </cell>
          <cell r="DL362">
            <v>0.12749586961119724</v>
          </cell>
          <cell r="DM362">
            <v>0.12749586961119724</v>
          </cell>
          <cell r="DN362">
            <v>0.12749586961119724</v>
          </cell>
          <cell r="DO362">
            <v>0.12749586961119724</v>
          </cell>
          <cell r="DP362">
            <v>0.12749586961119724</v>
          </cell>
          <cell r="DQ362">
            <v>0.12749586961119724</v>
          </cell>
          <cell r="DR362">
            <v>0.12749586961119724</v>
          </cell>
          <cell r="DS362">
            <v>0.12369265498122002</v>
          </cell>
          <cell r="DT362">
            <v>0.12369265498122002</v>
          </cell>
          <cell r="DU362">
            <v>0.12369265498122002</v>
          </cell>
          <cell r="DV362">
            <v>0.12369265498122002</v>
          </cell>
          <cell r="DW362">
            <v>0.12369265498122002</v>
          </cell>
          <cell r="DX362">
            <v>0.12369265498122002</v>
          </cell>
          <cell r="DY362">
            <v>0.12369265498122002</v>
          </cell>
          <cell r="DZ362">
            <v>0.12369265498122002</v>
          </cell>
          <cell r="EA362">
            <v>0.12369265498122002</v>
          </cell>
          <cell r="EB362">
            <v>0.12369265498122002</v>
          </cell>
          <cell r="EC362">
            <v>0.12369265498122002</v>
          </cell>
          <cell r="ED362">
            <v>0.12369265498122002</v>
          </cell>
          <cell r="EE362">
            <v>0.16859211814231634</v>
          </cell>
          <cell r="EF362">
            <v>0.16859211814231634</v>
          </cell>
          <cell r="EG362">
            <v>0.16859211814231634</v>
          </cell>
          <cell r="EH362">
            <v>0.16859211814231634</v>
          </cell>
          <cell r="EI362">
            <v>0.16859211814231634</v>
          </cell>
          <cell r="EJ362">
            <v>0.16859211814231634</v>
          </cell>
          <cell r="EK362">
            <v>0.16859211814231634</v>
          </cell>
          <cell r="EL362">
            <v>0.16859211814231634</v>
          </cell>
          <cell r="EM362">
            <v>0.16859211814231634</v>
          </cell>
          <cell r="EN362">
            <v>0.16859211814231634</v>
          </cell>
          <cell r="EO362">
            <v>0.16859211814231634</v>
          </cell>
          <cell r="EP362">
            <v>0.16859211814231634</v>
          </cell>
          <cell r="EQ362">
            <v>0.1126682748343394</v>
          </cell>
          <cell r="ER362">
            <v>0.1126682748343394</v>
          </cell>
          <cell r="ES362">
            <v>0.1126682748343394</v>
          </cell>
          <cell r="ET362">
            <v>0.1126682748343394</v>
          </cell>
          <cell r="EU362">
            <v>0.1126682748343394</v>
          </cell>
          <cell r="EV362">
            <v>0.1126682748343394</v>
          </cell>
          <cell r="EW362">
            <v>0.1126682748343394</v>
          </cell>
          <cell r="EX362">
            <v>0.1126682748343394</v>
          </cell>
          <cell r="EY362">
            <v>0.1126682748343394</v>
          </cell>
          <cell r="EZ362">
            <v>0.1126682748343394</v>
          </cell>
          <cell r="FA362">
            <v>0.1126682748343394</v>
          </cell>
          <cell r="FB362">
            <v>0.1126682748343394</v>
          </cell>
          <cell r="FC362">
            <v>0.10910640714965719</v>
          </cell>
          <cell r="FD362">
            <v>0.10910640714965719</v>
          </cell>
          <cell r="FE362">
            <v>0.10910640714965719</v>
          </cell>
          <cell r="FF362">
            <v>0.10910640714965719</v>
          </cell>
          <cell r="FG362">
            <v>0.10910640714965719</v>
          </cell>
          <cell r="FH362">
            <v>0.10910640714965719</v>
          </cell>
          <cell r="FI362">
            <v>0.10910640714965719</v>
          </cell>
          <cell r="FJ362">
            <v>0.10910640714965719</v>
          </cell>
          <cell r="FK362">
            <v>0.10910640714965719</v>
          </cell>
          <cell r="FL362">
            <v>0.10910640714965719</v>
          </cell>
          <cell r="FM362">
            <v>0.10910640714965719</v>
          </cell>
          <cell r="FN362">
            <v>0.10910640714965719</v>
          </cell>
          <cell r="FO362">
            <v>0.1281050000592783</v>
          </cell>
          <cell r="FP362">
            <v>0.1281050000592783</v>
          </cell>
          <cell r="FQ362">
            <v>0.1281050000592783</v>
          </cell>
          <cell r="FR362">
            <v>0.1281050000592783</v>
          </cell>
          <cell r="FS362">
            <v>0.1281050000592783</v>
          </cell>
          <cell r="FT362">
            <v>0.1281050000592783</v>
          </cell>
          <cell r="FU362">
            <v>0.1281050000592783</v>
          </cell>
          <cell r="FV362">
            <v>0.1281050000592783</v>
          </cell>
          <cell r="FW362">
            <v>0.1281050000592783</v>
          </cell>
        </row>
        <row r="363">
          <cell r="B363" t="str">
            <v>Co 425</v>
          </cell>
          <cell r="C363" t="str">
            <v>AZ</v>
          </cell>
          <cell r="BH363">
            <v>2.0702202097346713E-2</v>
          </cell>
          <cell r="BI363">
            <v>2.0702202097346713E-2</v>
          </cell>
          <cell r="BJ363">
            <v>2.0702202097346713E-2</v>
          </cell>
          <cell r="BK363">
            <v>5.4470678540728935E-2</v>
          </cell>
          <cell r="BL363">
            <v>5.4470678540728935E-2</v>
          </cell>
          <cell r="BM363">
            <v>5.4470678540728935E-2</v>
          </cell>
          <cell r="BN363">
            <v>5.4470678540728935E-2</v>
          </cell>
          <cell r="BO363">
            <v>5.4470678540728935E-2</v>
          </cell>
          <cell r="BP363">
            <v>5.4470678540728935E-2</v>
          </cell>
          <cell r="BQ363">
            <v>5.4470678540728935E-2</v>
          </cell>
          <cell r="BR363">
            <v>5.4470678540728935E-2</v>
          </cell>
          <cell r="BS363">
            <v>5.4470678540728935E-2</v>
          </cell>
          <cell r="BT363">
            <v>5.4470678540728935E-2</v>
          </cell>
          <cell r="BU363">
            <v>5.4470678540728935E-2</v>
          </cell>
          <cell r="BV363">
            <v>5.4470678540728935E-2</v>
          </cell>
          <cell r="BW363">
            <v>5.0680368687185409E-2</v>
          </cell>
          <cell r="BX363">
            <v>5.0680368687185409E-2</v>
          </cell>
          <cell r="BY363">
            <v>5.0680368687185409E-2</v>
          </cell>
          <cell r="BZ363">
            <v>5.0680368687185409E-2</v>
          </cell>
          <cell r="CA363">
            <v>5.0680368687185409E-2</v>
          </cell>
          <cell r="CB363">
            <v>5.0680368687185409E-2</v>
          </cell>
          <cell r="CC363">
            <v>5.0680368687185409E-2</v>
          </cell>
          <cell r="CD363">
            <v>5.0680368687185409E-2</v>
          </cell>
          <cell r="CE363">
            <v>5.0680368687185409E-2</v>
          </cell>
          <cell r="CF363">
            <v>5.0680368687185409E-2</v>
          </cell>
          <cell r="CG363">
            <v>5.0680368687185409E-2</v>
          </cell>
          <cell r="CH363">
            <v>5.0680368687185409E-2</v>
          </cell>
          <cell r="CI363">
            <v>0.1255911805594698</v>
          </cell>
          <cell r="CJ363">
            <v>0.1255911805594698</v>
          </cell>
          <cell r="CK363">
            <v>0.1255911805594698</v>
          </cell>
          <cell r="CL363">
            <v>0.1255911805594698</v>
          </cell>
          <cell r="CM363">
            <v>0.1255911805594698</v>
          </cell>
          <cell r="CN363">
            <v>0.1255911805594698</v>
          </cell>
          <cell r="CO363">
            <v>0.1255911805594698</v>
          </cell>
          <cell r="CP363">
            <v>0.1255911805594698</v>
          </cell>
          <cell r="CQ363">
            <v>0.1255911805594698</v>
          </cell>
          <cell r="CR363">
            <v>0.1255911805594698</v>
          </cell>
          <cell r="CS363">
            <v>0.1255911805594698</v>
          </cell>
          <cell r="CT363">
            <v>0.1255911805594698</v>
          </cell>
          <cell r="CU363">
            <v>0.11647465917441285</v>
          </cell>
          <cell r="CV363">
            <v>0.11647465917441285</v>
          </cell>
          <cell r="CW363">
            <v>0.11647465917441285</v>
          </cell>
          <cell r="CX363">
            <v>0.11647465917441285</v>
          </cell>
          <cell r="CY363">
            <v>0.11647465917441285</v>
          </cell>
          <cell r="CZ363">
            <v>0.11647465917441285</v>
          </cell>
          <cell r="DA363">
            <v>0.11647465917441285</v>
          </cell>
          <cell r="DB363">
            <v>0.11647465917441285</v>
          </cell>
          <cell r="DC363">
            <v>0.11647465917441285</v>
          </cell>
          <cell r="DD363">
            <v>0.11647465917441285</v>
          </cell>
          <cell r="DE363">
            <v>0.11647465917441285</v>
          </cell>
          <cell r="DF363">
            <v>0.11647465917441285</v>
          </cell>
          <cell r="DG363">
            <v>0.13062532419072878</v>
          </cell>
          <cell r="DH363">
            <v>0.13062532419072878</v>
          </cell>
          <cell r="DI363">
            <v>0.13062532419072878</v>
          </cell>
          <cell r="DJ363">
            <v>0.13062532419072878</v>
          </cell>
          <cell r="DK363">
            <v>0.13062532419072878</v>
          </cell>
          <cell r="DL363">
            <v>0.13062532419072878</v>
          </cell>
          <cell r="DM363">
            <v>0.13062532419072878</v>
          </cell>
          <cell r="DN363">
            <v>0.13062532419072878</v>
          </cell>
          <cell r="DO363">
            <v>0.13062532419072878</v>
          </cell>
          <cell r="DP363">
            <v>0.13062532419072878</v>
          </cell>
          <cell r="DQ363">
            <v>0.13062532419072878</v>
          </cell>
          <cell r="DR363">
            <v>0.13062532419072878</v>
          </cell>
          <cell r="DS363">
            <v>0.12642706961947872</v>
          </cell>
          <cell r="DT363">
            <v>0.12642706961947872</v>
          </cell>
          <cell r="DU363">
            <v>0.12642706961947872</v>
          </cell>
          <cell r="DV363">
            <v>0.12642706961947872</v>
          </cell>
          <cell r="DW363">
            <v>0.12642706961947872</v>
          </cell>
          <cell r="DX363">
            <v>0.12642706961947872</v>
          </cell>
          <cell r="DY363">
            <v>0.12642706961947872</v>
          </cell>
          <cell r="DZ363">
            <v>0.12642706961947872</v>
          </cell>
          <cell r="EA363">
            <v>0.12642706961947872</v>
          </cell>
          <cell r="EB363">
            <v>0.12642706961947872</v>
          </cell>
          <cell r="EC363">
            <v>0.12642706961947872</v>
          </cell>
          <cell r="ED363">
            <v>0.12642706961947872</v>
          </cell>
          <cell r="EE363">
            <v>0.12588739973717397</v>
          </cell>
          <cell r="EF363">
            <v>0.12588739973717397</v>
          </cell>
          <cell r="EG363">
            <v>0.12588739973717397</v>
          </cell>
          <cell r="EH363">
            <v>0.12588739973717397</v>
          </cell>
          <cell r="EI363">
            <v>0.12588739973717397</v>
          </cell>
          <cell r="EJ363">
            <v>0.12588739973717397</v>
          </cell>
          <cell r="EK363">
            <v>0.12588739973717397</v>
          </cell>
          <cell r="EL363">
            <v>0.12588739973717397</v>
          </cell>
          <cell r="EM363">
            <v>0.12588739973717397</v>
          </cell>
          <cell r="EN363">
            <v>0.12588739973717397</v>
          </cell>
          <cell r="EO363">
            <v>0.12588739973717397</v>
          </cell>
          <cell r="EP363">
            <v>0.12588739973717397</v>
          </cell>
          <cell r="EQ363">
            <v>0.10768437628282022</v>
          </cell>
          <cell r="ER363">
            <v>0.10768437628282022</v>
          </cell>
          <cell r="ES363">
            <v>0.10768437628282022</v>
          </cell>
          <cell r="ET363">
            <v>0.10768437628282022</v>
          </cell>
          <cell r="EU363">
            <v>0.10768437628282022</v>
          </cell>
          <cell r="EV363">
            <v>0.10768437628282022</v>
          </cell>
          <cell r="EW363">
            <v>0.10768437628282022</v>
          </cell>
          <cell r="EX363">
            <v>0.10768437628282022</v>
          </cell>
          <cell r="EY363">
            <v>0.10768437628282022</v>
          </cell>
          <cell r="EZ363">
            <v>0.10768437628282022</v>
          </cell>
          <cell r="FA363">
            <v>0.10768437628282022</v>
          </cell>
          <cell r="FB363">
            <v>0.10768437628282022</v>
          </cell>
          <cell r="FC363">
            <v>9.7641081715913555E-2</v>
          </cell>
          <cell r="FD363">
            <v>9.7641081715913555E-2</v>
          </cell>
          <cell r="FE363">
            <v>9.7641081715913555E-2</v>
          </cell>
          <cell r="FF363">
            <v>9.7641081715913555E-2</v>
          </cell>
          <cell r="FG363">
            <v>9.7641081715913555E-2</v>
          </cell>
          <cell r="FH363">
            <v>9.7641081715913555E-2</v>
          </cell>
          <cell r="FI363">
            <v>9.7641081715913555E-2</v>
          </cell>
          <cell r="FJ363">
            <v>9.7641081715913555E-2</v>
          </cell>
          <cell r="FK363">
            <v>9.7641081715913555E-2</v>
          </cell>
          <cell r="FL363">
            <v>9.7641081715913555E-2</v>
          </cell>
          <cell r="FM363">
            <v>9.7641081715913555E-2</v>
          </cell>
          <cell r="FN363">
            <v>9.7641081715913555E-2</v>
          </cell>
          <cell r="FO363">
            <v>9.3529948955170514E-2</v>
          </cell>
          <cell r="FP363">
            <v>9.3529948955170514E-2</v>
          </cell>
          <cell r="FQ363">
            <v>9.3529948955170514E-2</v>
          </cell>
          <cell r="FR363">
            <v>9.3529948955170514E-2</v>
          </cell>
          <cell r="FS363">
            <v>9.3529948955170514E-2</v>
          </cell>
          <cell r="FT363">
            <v>9.3529948955170514E-2</v>
          </cell>
          <cell r="FU363">
            <v>9.3529948955170514E-2</v>
          </cell>
          <cell r="FV363">
            <v>9.3529948955170514E-2</v>
          </cell>
          <cell r="FW363">
            <v>9.3529948955170514E-2</v>
          </cell>
        </row>
        <row r="364">
          <cell r="B364" t="str">
            <v>Co 453</v>
          </cell>
          <cell r="C364" t="str">
            <v>NV</v>
          </cell>
          <cell r="BH364">
            <v>9.6181805555969779E-2</v>
          </cell>
          <cell r="BI364">
            <v>9.6181805555969779E-2</v>
          </cell>
          <cell r="BJ364">
            <v>9.6181805555969779E-2</v>
          </cell>
          <cell r="BK364">
            <v>5.2544132295314225E-2</v>
          </cell>
          <cell r="BL364">
            <v>5.2544132295314225E-2</v>
          </cell>
          <cell r="BM364">
            <v>5.2544132295314225E-2</v>
          </cell>
          <cell r="BN364">
            <v>5.2544132295314225E-2</v>
          </cell>
          <cell r="BO364">
            <v>5.2544132295314225E-2</v>
          </cell>
          <cell r="BP364">
            <v>5.2544132295314225E-2</v>
          </cell>
          <cell r="BQ364">
            <v>5.2544132295314225E-2</v>
          </cell>
          <cell r="BR364">
            <v>5.2544132295314225E-2</v>
          </cell>
          <cell r="BS364">
            <v>5.2544132295314225E-2</v>
          </cell>
          <cell r="BT364">
            <v>5.2544132295314225E-2</v>
          </cell>
          <cell r="BU364">
            <v>5.2544132295314225E-2</v>
          </cell>
          <cell r="BV364">
            <v>5.2544132295314225E-2</v>
          </cell>
          <cell r="BW364">
            <v>0.11111771082412261</v>
          </cell>
          <cell r="BX364">
            <v>0.11111771082412261</v>
          </cell>
          <cell r="BY364">
            <v>0.11111771082412261</v>
          </cell>
          <cell r="BZ364">
            <v>0.11111771082412261</v>
          </cell>
          <cell r="CA364">
            <v>0.11111771082412261</v>
          </cell>
          <cell r="CB364">
            <v>0.11111771082412261</v>
          </cell>
          <cell r="CC364">
            <v>0.11111771082412261</v>
          </cell>
          <cell r="CD364">
            <v>0.11111771082412261</v>
          </cell>
          <cell r="CE364">
            <v>0.11111771082412261</v>
          </cell>
          <cell r="CF364">
            <v>0.11111771082412261</v>
          </cell>
          <cell r="CG364">
            <v>0.11111771082412261</v>
          </cell>
          <cell r="CH364">
            <v>0.11111771082412261</v>
          </cell>
          <cell r="CI364">
            <v>0.10428782584542692</v>
          </cell>
          <cell r="CJ364">
            <v>0.10428782584542692</v>
          </cell>
          <cell r="CK364">
            <v>0.10428782584542692</v>
          </cell>
          <cell r="CL364">
            <v>0.10428782584542692</v>
          </cell>
          <cell r="CM364">
            <v>0.10428782584542692</v>
          </cell>
          <cell r="CN364">
            <v>0.10428782584542692</v>
          </cell>
          <cell r="CO364">
            <v>0.10428782584542692</v>
          </cell>
          <cell r="CP364">
            <v>0.10428782584542692</v>
          </cell>
          <cell r="CQ364">
            <v>0.10428782584542692</v>
          </cell>
          <cell r="CR364">
            <v>0.10428782584542692</v>
          </cell>
          <cell r="CS364">
            <v>0.10428782584542692</v>
          </cell>
          <cell r="CT364">
            <v>0.10428782584542692</v>
          </cell>
          <cell r="CU364">
            <v>9.6697085977359445E-2</v>
          </cell>
          <cell r="CV364">
            <v>9.6697085977359445E-2</v>
          </cell>
          <cell r="CW364">
            <v>9.6697085977359445E-2</v>
          </cell>
          <cell r="CX364">
            <v>9.6697085977359445E-2</v>
          </cell>
          <cell r="CY364">
            <v>9.6697085977359445E-2</v>
          </cell>
          <cell r="CZ364">
            <v>9.6697085977359445E-2</v>
          </cell>
          <cell r="DA364">
            <v>9.6697085977359445E-2</v>
          </cell>
          <cell r="DB364">
            <v>9.6697085977359445E-2</v>
          </cell>
          <cell r="DC364">
            <v>9.6697085977359445E-2</v>
          </cell>
          <cell r="DD364">
            <v>9.6697085977359445E-2</v>
          </cell>
          <cell r="DE364">
            <v>9.6697085977359445E-2</v>
          </cell>
          <cell r="DF364">
            <v>9.6697085977359445E-2</v>
          </cell>
          <cell r="DG364">
            <v>0.10327121043411502</v>
          </cell>
          <cell r="DH364">
            <v>0.10327121043411502</v>
          </cell>
          <cell r="DI364">
            <v>0.10327121043411502</v>
          </cell>
          <cell r="DJ364">
            <v>0.10327121043411502</v>
          </cell>
          <cell r="DK364">
            <v>0.10327121043411502</v>
          </cell>
          <cell r="DL364">
            <v>0.10327121043411502</v>
          </cell>
          <cell r="DM364">
            <v>0.10327121043411502</v>
          </cell>
          <cell r="DN364">
            <v>0.10327121043411502</v>
          </cell>
          <cell r="DO364">
            <v>0.10327121043411502</v>
          </cell>
          <cell r="DP364">
            <v>0.10327121043411502</v>
          </cell>
          <cell r="DQ364">
            <v>0.10327121043411502</v>
          </cell>
          <cell r="DR364">
            <v>0.10327121043411502</v>
          </cell>
          <cell r="DS364">
            <v>0.11646146824579406</v>
          </cell>
          <cell r="DT364">
            <v>0.11646146824579406</v>
          </cell>
          <cell r="DU364">
            <v>0.11646146824579406</v>
          </cell>
          <cell r="DV364">
            <v>0.11646146824579406</v>
          </cell>
          <cell r="DW364">
            <v>0.11646146824579406</v>
          </cell>
          <cell r="DX364">
            <v>0.11646146824579406</v>
          </cell>
          <cell r="DY364">
            <v>0.11646146824579406</v>
          </cell>
          <cell r="DZ364">
            <v>0.11646146824579406</v>
          </cell>
          <cell r="EA364">
            <v>0.11646146824579406</v>
          </cell>
          <cell r="EB364">
            <v>0.11646146824579406</v>
          </cell>
          <cell r="EC364">
            <v>0.11646146824579406</v>
          </cell>
          <cell r="ED364">
            <v>0.11646146824579406</v>
          </cell>
          <cell r="EE364">
            <v>9.0852007806873261E-2</v>
          </cell>
          <cell r="EF364">
            <v>9.0852007806873261E-2</v>
          </cell>
          <cell r="EG364">
            <v>9.0852007806873261E-2</v>
          </cell>
          <cell r="EH364">
            <v>9.0852007806873261E-2</v>
          </cell>
          <cell r="EI364">
            <v>9.0852007806873261E-2</v>
          </cell>
          <cell r="EJ364">
            <v>9.0852007806873261E-2</v>
          </cell>
          <cell r="EK364">
            <v>9.0852007806873261E-2</v>
          </cell>
          <cell r="EL364">
            <v>9.0852007806873261E-2</v>
          </cell>
          <cell r="EM364">
            <v>9.0852007806873261E-2</v>
          </cell>
          <cell r="EN364">
            <v>9.0852007806873261E-2</v>
          </cell>
          <cell r="EO364">
            <v>9.0852007806873261E-2</v>
          </cell>
          <cell r="EP364">
            <v>9.0852007806873261E-2</v>
          </cell>
          <cell r="EQ364">
            <v>9.3919579072607784E-2</v>
          </cell>
          <cell r="ER364">
            <v>9.3919579072607784E-2</v>
          </cell>
          <cell r="ES364">
            <v>9.3919579072607784E-2</v>
          </cell>
          <cell r="ET364">
            <v>9.3919579072607784E-2</v>
          </cell>
          <cell r="EU364">
            <v>9.3919579072607784E-2</v>
          </cell>
          <cell r="EV364">
            <v>9.3919579072607784E-2</v>
          </cell>
          <cell r="EW364">
            <v>9.3919579072607784E-2</v>
          </cell>
          <cell r="EX364">
            <v>9.3919579072607784E-2</v>
          </cell>
          <cell r="EY364">
            <v>9.3919579072607784E-2</v>
          </cell>
          <cell r="EZ364">
            <v>9.3919579072607784E-2</v>
          </cell>
          <cell r="FA364">
            <v>9.3919579072607784E-2</v>
          </cell>
          <cell r="FB364">
            <v>9.3919579072607784E-2</v>
          </cell>
          <cell r="FC364">
            <v>0.12560449842040644</v>
          </cell>
          <cell r="FD364">
            <v>0.12560449842040644</v>
          </cell>
          <cell r="FE364">
            <v>0.12560449842040644</v>
          </cell>
          <cell r="FF364">
            <v>0.12560449842040644</v>
          </cell>
          <cell r="FG364">
            <v>0.12560449842040644</v>
          </cell>
          <cell r="FH364">
            <v>0.12560449842040644</v>
          </cell>
          <cell r="FI364">
            <v>0.12560449842040644</v>
          </cell>
          <cell r="FJ364">
            <v>0.12560449842040644</v>
          </cell>
          <cell r="FK364">
            <v>0.12560449842040644</v>
          </cell>
          <cell r="FL364">
            <v>0.12560449842040644</v>
          </cell>
          <cell r="FM364">
            <v>0.12560449842040644</v>
          </cell>
          <cell r="FN364">
            <v>0.12560449842040644</v>
          </cell>
          <cell r="FO364">
            <v>0.13229424428028486</v>
          </cell>
          <cell r="FP364">
            <v>0.13229424428028486</v>
          </cell>
          <cell r="FQ364">
            <v>0.13229424428028486</v>
          </cell>
          <cell r="FR364">
            <v>0.13229424428028486</v>
          </cell>
          <cell r="FS364">
            <v>0.13229424428028486</v>
          </cell>
          <cell r="FT364">
            <v>0.13229424428028486</v>
          </cell>
          <cell r="FU364">
            <v>0.13229424428028486</v>
          </cell>
          <cell r="FV364">
            <v>0.13229424428028486</v>
          </cell>
          <cell r="FW364">
            <v>0.13229424428028486</v>
          </cell>
        </row>
        <row r="365">
          <cell r="B365" t="str">
            <v>Co 151</v>
          </cell>
          <cell r="C365" t="str">
            <v>IN</v>
          </cell>
          <cell r="BH365">
            <v>-6.0469410915866474E-2</v>
          </cell>
          <cell r="BI365">
            <v>-6.0469410915866474E-2</v>
          </cell>
          <cell r="BJ365">
            <v>-6.0469410915866474E-2</v>
          </cell>
          <cell r="BK365">
            <v>-2.820269708074102E-2</v>
          </cell>
          <cell r="BL365">
            <v>-2.820269708074102E-2</v>
          </cell>
          <cell r="BM365">
            <v>-2.820269708074102E-2</v>
          </cell>
          <cell r="BN365">
            <v>-2.820269708074102E-2</v>
          </cell>
          <cell r="BO365">
            <v>-2.820269708074102E-2</v>
          </cell>
          <cell r="BP365">
            <v>-2.820269708074102E-2</v>
          </cell>
          <cell r="BQ365">
            <v>-2.820269708074102E-2</v>
          </cell>
          <cell r="BR365">
            <v>-2.820269708074102E-2</v>
          </cell>
          <cell r="BS365">
            <v>-2.820269708074102E-2</v>
          </cell>
          <cell r="BT365">
            <v>-2.820269708074102E-2</v>
          </cell>
          <cell r="BU365">
            <v>-2.820269708074102E-2</v>
          </cell>
          <cell r="BV365">
            <v>-2.820269708074102E-2</v>
          </cell>
          <cell r="BW365">
            <v>-0.10618232765000425</v>
          </cell>
          <cell r="BX365">
            <v>-0.10618232765000425</v>
          </cell>
          <cell r="BY365">
            <v>-0.10618232765000425</v>
          </cell>
          <cell r="BZ365">
            <v>-0.10618232765000425</v>
          </cell>
          <cell r="CA365">
            <v>-0.10618232765000425</v>
          </cell>
          <cell r="CB365">
            <v>-0.10618232765000425</v>
          </cell>
          <cell r="CC365">
            <v>-0.10618232765000425</v>
          </cell>
          <cell r="CD365">
            <v>-0.10618232765000425</v>
          </cell>
          <cell r="CE365">
            <v>-0.10618232765000425</v>
          </cell>
          <cell r="CF365">
            <v>-0.10618232765000425</v>
          </cell>
          <cell r="CG365">
            <v>-0.10618232765000425</v>
          </cell>
          <cell r="CH365">
            <v>-0.10618232765000425</v>
          </cell>
          <cell r="CI365">
            <v>4.8961362177859062E-3</v>
          </cell>
          <cell r="CJ365">
            <v>4.8961362177859062E-3</v>
          </cell>
          <cell r="CK365">
            <v>4.8961362177859062E-3</v>
          </cell>
          <cell r="CL365">
            <v>4.8961362177859062E-3</v>
          </cell>
          <cell r="CM365">
            <v>4.8961362177859062E-3</v>
          </cell>
          <cell r="CN365">
            <v>4.8961362177859062E-3</v>
          </cell>
          <cell r="CO365">
            <v>4.8961362177859062E-3</v>
          </cell>
          <cell r="CP365">
            <v>4.8961362177859062E-3</v>
          </cell>
          <cell r="CQ365">
            <v>4.8961362177859062E-3</v>
          </cell>
          <cell r="CR365">
            <v>4.8961362177859062E-3</v>
          </cell>
          <cell r="CS365">
            <v>4.8961362177859062E-3</v>
          </cell>
          <cell r="CT365">
            <v>4.8961362177859062E-3</v>
          </cell>
          <cell r="CU365">
            <v>2.1935951737642425E-2</v>
          </cell>
          <cell r="CV365">
            <v>2.1935951737642425E-2</v>
          </cell>
          <cell r="CW365">
            <v>2.1935951737642425E-2</v>
          </cell>
          <cell r="CX365">
            <v>2.1935951737642425E-2</v>
          </cell>
          <cell r="CY365">
            <v>2.1935951737642425E-2</v>
          </cell>
          <cell r="CZ365">
            <v>2.1935951737642425E-2</v>
          </cell>
          <cell r="DA365">
            <v>2.1935951737642425E-2</v>
          </cell>
          <cell r="DB365">
            <v>2.1935951737642425E-2</v>
          </cell>
          <cell r="DC365">
            <v>2.1935951737642425E-2</v>
          </cell>
          <cell r="DD365">
            <v>2.1935951737642425E-2</v>
          </cell>
          <cell r="DE365">
            <v>2.1935951737642425E-2</v>
          </cell>
          <cell r="DF365">
            <v>2.1935951737642425E-2</v>
          </cell>
          <cell r="DG365">
            <v>2.0593022019744979E-2</v>
          </cell>
          <cell r="DH365">
            <v>2.0593022019744979E-2</v>
          </cell>
          <cell r="DI365">
            <v>2.0593022019744979E-2</v>
          </cell>
          <cell r="DJ365">
            <v>2.0593022019744979E-2</v>
          </cell>
          <cell r="DK365">
            <v>2.0593022019744979E-2</v>
          </cell>
          <cell r="DL365">
            <v>2.0593022019744979E-2</v>
          </cell>
          <cell r="DM365">
            <v>2.0593022019744979E-2</v>
          </cell>
          <cell r="DN365">
            <v>2.0593022019744979E-2</v>
          </cell>
          <cell r="DO365">
            <v>2.0593022019744979E-2</v>
          </cell>
          <cell r="DP365">
            <v>2.0593022019744979E-2</v>
          </cell>
          <cell r="DQ365">
            <v>2.0593022019744979E-2</v>
          </cell>
          <cell r="DR365">
            <v>2.0593022019744979E-2</v>
          </cell>
          <cell r="DS365">
            <v>0.12167814537433162</v>
          </cell>
          <cell r="DT365">
            <v>0.12167814537433162</v>
          </cell>
          <cell r="DU365">
            <v>0.12167814537433162</v>
          </cell>
          <cell r="DV365">
            <v>0.12167814537433162</v>
          </cell>
          <cell r="DW365">
            <v>0.12167814537433162</v>
          </cell>
          <cell r="DX365">
            <v>0.12167814537433162</v>
          </cell>
          <cell r="DY365">
            <v>0.12167814537433162</v>
          </cell>
          <cell r="DZ365">
            <v>0.12167814537433162</v>
          </cell>
          <cell r="EA365">
            <v>0.12167814537433162</v>
          </cell>
          <cell r="EB365">
            <v>0.12167814537433162</v>
          </cell>
          <cell r="EC365">
            <v>0.12167814537433162</v>
          </cell>
          <cell r="ED365">
            <v>0.12167814537433162</v>
          </cell>
          <cell r="EE365">
            <v>0.12737237819638486</v>
          </cell>
          <cell r="EF365">
            <v>0.12737237819638486</v>
          </cell>
          <cell r="EG365">
            <v>0.12737237819638486</v>
          </cell>
          <cell r="EH365">
            <v>0.12737237819638486</v>
          </cell>
          <cell r="EI365">
            <v>0.12737237819638486</v>
          </cell>
          <cell r="EJ365">
            <v>0.12737237819638486</v>
          </cell>
          <cell r="EK365">
            <v>0.12737237819638486</v>
          </cell>
          <cell r="EL365">
            <v>0.12737237819638486</v>
          </cell>
          <cell r="EM365">
            <v>0.12737237819638486</v>
          </cell>
          <cell r="EN365">
            <v>0.12737237819638486</v>
          </cell>
          <cell r="EO365">
            <v>0.12737237819638486</v>
          </cell>
          <cell r="EP365">
            <v>0.12737237819638486</v>
          </cell>
          <cell r="EQ365">
            <v>0.15707844868310294</v>
          </cell>
          <cell r="ER365">
            <v>0.15707844868310294</v>
          </cell>
          <cell r="ES365">
            <v>0.15707844868310294</v>
          </cell>
          <cell r="ET365">
            <v>0.15707844868310294</v>
          </cell>
          <cell r="EU365">
            <v>0.15707844868310294</v>
          </cell>
          <cell r="EV365">
            <v>0.15707844868310294</v>
          </cell>
          <cell r="EW365">
            <v>0.15707844868310294</v>
          </cell>
          <cell r="EX365">
            <v>0.15707844868310294</v>
          </cell>
          <cell r="EY365">
            <v>0.15707844868310294</v>
          </cell>
          <cell r="EZ365">
            <v>0.15707844868310294</v>
          </cell>
          <cell r="FA365">
            <v>0.15707844868310294</v>
          </cell>
          <cell r="FB365">
            <v>0.15707844868310294</v>
          </cell>
          <cell r="FC365">
            <v>0.1647375144808082</v>
          </cell>
          <cell r="FD365">
            <v>0.1647375144808082</v>
          </cell>
          <cell r="FE365">
            <v>0.1647375144808082</v>
          </cell>
          <cell r="FF365">
            <v>0.1647375144808082</v>
          </cell>
          <cell r="FG365">
            <v>0.1647375144808082</v>
          </cell>
          <cell r="FH365">
            <v>0.1647375144808082</v>
          </cell>
          <cell r="FI365">
            <v>0.1647375144808082</v>
          </cell>
          <cell r="FJ365">
            <v>0.1647375144808082</v>
          </cell>
          <cell r="FK365">
            <v>0.1647375144808082</v>
          </cell>
          <cell r="FL365">
            <v>0.1647375144808082</v>
          </cell>
          <cell r="FM365">
            <v>0.1647375144808082</v>
          </cell>
          <cell r="FN365">
            <v>0.1647375144808082</v>
          </cell>
          <cell r="FO365">
            <v>0.20115917735221631</v>
          </cell>
          <cell r="FP365">
            <v>0.20115917735221631</v>
          </cell>
          <cell r="FQ365">
            <v>0.20115917735221631</v>
          </cell>
          <cell r="FR365">
            <v>0.20115917735221631</v>
          </cell>
          <cell r="FS365">
            <v>0.20115917735221631</v>
          </cell>
          <cell r="FT365">
            <v>0.20115917735221631</v>
          </cell>
          <cell r="FU365">
            <v>0.20115917735221631</v>
          </cell>
          <cell r="FV365">
            <v>0.20115917735221631</v>
          </cell>
          <cell r="FW365">
            <v>0.20115917735221631</v>
          </cell>
        </row>
        <row r="366">
          <cell r="B366" t="str">
            <v>Co 152</v>
          </cell>
          <cell r="C366" t="str">
            <v>IN</v>
          </cell>
          <cell r="BH366">
            <v>-0.54880843332262286</v>
          </cell>
          <cell r="BI366">
            <v>-0.54880843332262286</v>
          </cell>
          <cell r="BJ366">
            <v>-0.54880843332262286</v>
          </cell>
          <cell r="BK366">
            <v>-0.27946466255484537</v>
          </cell>
          <cell r="BL366">
            <v>-0.27946466255484537</v>
          </cell>
          <cell r="BM366">
            <v>-0.27946466255484537</v>
          </cell>
          <cell r="BN366">
            <v>-0.27946466255484537</v>
          </cell>
          <cell r="BO366">
            <v>-0.27946466255484537</v>
          </cell>
          <cell r="BP366">
            <v>-0.27946466255484537</v>
          </cell>
          <cell r="BQ366">
            <v>-0.27946466255484537</v>
          </cell>
          <cell r="BR366">
            <v>-0.27946466255484537</v>
          </cell>
          <cell r="BS366">
            <v>-0.27946466255484537</v>
          </cell>
          <cell r="BT366">
            <v>-0.27946466255484537</v>
          </cell>
          <cell r="BU366">
            <v>-0.27946466255484537</v>
          </cell>
          <cell r="BV366">
            <v>-0.27946466255484537</v>
          </cell>
          <cell r="BW366">
            <v>-0.38708473253489223</v>
          </cell>
          <cell r="BX366">
            <v>-0.38708473253489223</v>
          </cell>
          <cell r="BY366">
            <v>-0.38708473253489223</v>
          </cell>
          <cell r="BZ366">
            <v>-0.38708473253489223</v>
          </cell>
          <cell r="CA366">
            <v>-0.38708473253489223</v>
          </cell>
          <cell r="CB366">
            <v>-0.38708473253489223</v>
          </cell>
          <cell r="CC366">
            <v>-0.38708473253489223</v>
          </cell>
          <cell r="CD366">
            <v>-0.38708473253489223</v>
          </cell>
          <cell r="CE366">
            <v>-0.38708473253489223</v>
          </cell>
          <cell r="CF366">
            <v>-0.38708473253489223</v>
          </cell>
          <cell r="CG366">
            <v>-0.38708473253489223</v>
          </cell>
          <cell r="CH366">
            <v>-0.38708473253489223</v>
          </cell>
          <cell r="CI366">
            <v>-0.23042861804723339</v>
          </cell>
          <cell r="CJ366">
            <v>-0.23042861804723339</v>
          </cell>
          <cell r="CK366">
            <v>-0.23042861804723339</v>
          </cell>
          <cell r="CL366">
            <v>-0.23042861804723339</v>
          </cell>
          <cell r="CM366">
            <v>-0.23042861804723339</v>
          </cell>
          <cell r="CN366">
            <v>-0.23042861804723339</v>
          </cell>
          <cell r="CO366">
            <v>-0.23042861804723339</v>
          </cell>
          <cell r="CP366">
            <v>-0.23042861804723339</v>
          </cell>
          <cell r="CQ366">
            <v>-0.23042861804723339</v>
          </cell>
          <cell r="CR366">
            <v>-0.23042861804723339</v>
          </cell>
          <cell r="CS366">
            <v>-0.23042861804723339</v>
          </cell>
          <cell r="CT366">
            <v>-0.23042861804723339</v>
          </cell>
          <cell r="CU366">
            <v>-0.15620371978073583</v>
          </cell>
          <cell r="CV366">
            <v>-0.15620371978073583</v>
          </cell>
          <cell r="CW366">
            <v>-0.15620371978073583</v>
          </cell>
          <cell r="CX366">
            <v>-0.15620371978073583</v>
          </cell>
          <cell r="CY366">
            <v>-0.15620371978073583</v>
          </cell>
          <cell r="CZ366">
            <v>-0.15620371978073583</v>
          </cell>
          <cell r="DA366">
            <v>-0.15620371978073583</v>
          </cell>
          <cell r="DB366">
            <v>-0.15620371978073583</v>
          </cell>
          <cell r="DC366">
            <v>-0.15620371978073583</v>
          </cell>
          <cell r="DD366">
            <v>-0.15620371978073583</v>
          </cell>
          <cell r="DE366">
            <v>-0.15620371978073583</v>
          </cell>
          <cell r="DF366">
            <v>-0.15620371978073583</v>
          </cell>
          <cell r="DG366">
            <v>-0.15084261169088975</v>
          </cell>
          <cell r="DH366">
            <v>-0.15084261169088975</v>
          </cell>
          <cell r="DI366">
            <v>-0.15084261169088975</v>
          </cell>
          <cell r="DJ366">
            <v>-0.15084261169088975</v>
          </cell>
          <cell r="DK366">
            <v>-0.15084261169088975</v>
          </cell>
          <cell r="DL366">
            <v>-0.15084261169088975</v>
          </cell>
          <cell r="DM366">
            <v>-0.15084261169088975</v>
          </cell>
          <cell r="DN366">
            <v>-0.15084261169088975</v>
          </cell>
          <cell r="DO366">
            <v>-0.15084261169088975</v>
          </cell>
          <cell r="DP366">
            <v>-0.15084261169088975</v>
          </cell>
          <cell r="DQ366">
            <v>-0.15084261169088975</v>
          </cell>
          <cell r="DR366">
            <v>-0.15084261169088975</v>
          </cell>
          <cell r="DS366">
            <v>1.8903483424584235E-2</v>
          </cell>
          <cell r="DT366">
            <v>1.8903483424584235E-2</v>
          </cell>
          <cell r="DU366">
            <v>1.8903483424584235E-2</v>
          </cell>
          <cell r="DV366">
            <v>1.8903483424584235E-2</v>
          </cell>
          <cell r="DW366">
            <v>1.8903483424584235E-2</v>
          </cell>
          <cell r="DX366">
            <v>1.8903483424584235E-2</v>
          </cell>
          <cell r="DY366">
            <v>1.8903483424584235E-2</v>
          </cell>
          <cell r="DZ366">
            <v>1.8903483424584235E-2</v>
          </cell>
          <cell r="EA366">
            <v>1.8903483424584235E-2</v>
          </cell>
          <cell r="EB366">
            <v>1.8903483424584235E-2</v>
          </cell>
          <cell r="EC366">
            <v>1.8903483424584235E-2</v>
          </cell>
          <cell r="ED366">
            <v>1.8903483424584235E-2</v>
          </cell>
          <cell r="EE366">
            <v>4.1514314334049028E-2</v>
          </cell>
          <cell r="EF366">
            <v>4.1514314334049028E-2</v>
          </cell>
          <cell r="EG366">
            <v>4.1514314334049028E-2</v>
          </cell>
          <cell r="EH366">
            <v>4.1514314334049028E-2</v>
          </cell>
          <cell r="EI366">
            <v>4.1514314334049028E-2</v>
          </cell>
          <cell r="EJ366">
            <v>4.1514314334049028E-2</v>
          </cell>
          <cell r="EK366">
            <v>4.1514314334049028E-2</v>
          </cell>
          <cell r="EL366">
            <v>4.1514314334049028E-2</v>
          </cell>
          <cell r="EM366">
            <v>4.1514314334049028E-2</v>
          </cell>
          <cell r="EN366">
            <v>4.1514314334049028E-2</v>
          </cell>
          <cell r="EO366">
            <v>4.1514314334049028E-2</v>
          </cell>
          <cell r="EP366">
            <v>4.1514314334049028E-2</v>
          </cell>
          <cell r="EQ366">
            <v>0.128389466458044</v>
          </cell>
          <cell r="ER366">
            <v>0.128389466458044</v>
          </cell>
          <cell r="ES366">
            <v>0.128389466458044</v>
          </cell>
          <cell r="ET366">
            <v>0.128389466458044</v>
          </cell>
          <cell r="EU366">
            <v>0.128389466458044</v>
          </cell>
          <cell r="EV366">
            <v>0.128389466458044</v>
          </cell>
          <cell r="EW366">
            <v>0.128389466458044</v>
          </cell>
          <cell r="EX366">
            <v>0.128389466458044</v>
          </cell>
          <cell r="EY366">
            <v>0.128389466458044</v>
          </cell>
          <cell r="EZ366">
            <v>0.128389466458044</v>
          </cell>
          <cell r="FA366">
            <v>0.128389466458044</v>
          </cell>
          <cell r="FB366">
            <v>0.128389466458044</v>
          </cell>
          <cell r="FC366">
            <v>0.14059171582358004</v>
          </cell>
          <cell r="FD366">
            <v>0.14059171582358004</v>
          </cell>
          <cell r="FE366">
            <v>0.14059171582358004</v>
          </cell>
          <cell r="FF366">
            <v>0.14059171582358004</v>
          </cell>
          <cell r="FG366">
            <v>0.14059171582358004</v>
          </cell>
          <cell r="FH366">
            <v>0.14059171582358004</v>
          </cell>
          <cell r="FI366">
            <v>0.14059171582358004</v>
          </cell>
          <cell r="FJ366">
            <v>0.14059171582358004</v>
          </cell>
          <cell r="FK366">
            <v>0.14059171582358004</v>
          </cell>
          <cell r="FL366">
            <v>0.14059171582358004</v>
          </cell>
          <cell r="FM366">
            <v>0.14059171582358004</v>
          </cell>
          <cell r="FN366">
            <v>0.14059171582358004</v>
          </cell>
          <cell r="FO366">
            <v>0.1856677694344665</v>
          </cell>
          <cell r="FP366">
            <v>0.1856677694344665</v>
          </cell>
          <cell r="FQ366">
            <v>0.1856677694344665</v>
          </cell>
          <cell r="FR366">
            <v>0.1856677694344665</v>
          </cell>
          <cell r="FS366">
            <v>0.1856677694344665</v>
          </cell>
          <cell r="FT366">
            <v>0.1856677694344665</v>
          </cell>
          <cell r="FU366">
            <v>0.1856677694344665</v>
          </cell>
          <cell r="FV366">
            <v>0.1856677694344665</v>
          </cell>
          <cell r="FW366">
            <v>0.1856677694344665</v>
          </cell>
        </row>
        <row r="367">
          <cell r="B367" t="str">
            <v>Co 345</v>
          </cell>
          <cell r="C367" t="str">
            <v>KY</v>
          </cell>
          <cell r="BH367">
            <v>-8.9331827405092906E-2</v>
          </cell>
          <cell r="BI367">
            <v>-8.9331827405092906E-2</v>
          </cell>
          <cell r="BJ367">
            <v>-8.9331827405092906E-2</v>
          </cell>
          <cell r="BK367">
            <v>3.6931932743195457E-2</v>
          </cell>
          <cell r="BL367">
            <v>3.6931932743195457E-2</v>
          </cell>
          <cell r="BM367">
            <v>3.6931932743195457E-2</v>
          </cell>
          <cell r="BN367">
            <v>3.6931932743195457E-2</v>
          </cell>
          <cell r="BO367">
            <v>3.6931932743195457E-2</v>
          </cell>
          <cell r="BP367">
            <v>3.6931932743195457E-2</v>
          </cell>
          <cell r="BQ367">
            <v>3.6931932743195457E-2</v>
          </cell>
          <cell r="BR367">
            <v>3.6931932743195457E-2</v>
          </cell>
          <cell r="BS367">
            <v>3.6931932743195457E-2</v>
          </cell>
          <cell r="BT367">
            <v>3.6931932743195457E-2</v>
          </cell>
          <cell r="BU367">
            <v>3.6931932743195457E-2</v>
          </cell>
          <cell r="BV367">
            <v>3.6931932743195457E-2</v>
          </cell>
          <cell r="BW367">
            <v>2.6000663674348629E-2</v>
          </cell>
          <cell r="BX367">
            <v>2.6000663674348629E-2</v>
          </cell>
          <cell r="BY367">
            <v>2.6000663674348629E-2</v>
          </cell>
          <cell r="BZ367">
            <v>2.6000663674348629E-2</v>
          </cell>
          <cell r="CA367">
            <v>2.6000663674348629E-2</v>
          </cell>
          <cell r="CB367">
            <v>2.6000663674348629E-2</v>
          </cell>
          <cell r="CC367">
            <v>2.6000663674348629E-2</v>
          </cell>
          <cell r="CD367">
            <v>2.6000663674348629E-2</v>
          </cell>
          <cell r="CE367">
            <v>2.6000663674348629E-2</v>
          </cell>
          <cell r="CF367">
            <v>2.6000663674348629E-2</v>
          </cell>
          <cell r="CG367">
            <v>2.6000663674348629E-2</v>
          </cell>
          <cell r="CH367">
            <v>2.6000663674348629E-2</v>
          </cell>
          <cell r="CI367">
            <v>2.2756924037326275E-2</v>
          </cell>
          <cell r="CJ367">
            <v>2.2756924037326275E-2</v>
          </cell>
          <cell r="CK367">
            <v>2.2756924037326275E-2</v>
          </cell>
          <cell r="CL367">
            <v>2.2756924037326275E-2</v>
          </cell>
          <cell r="CM367">
            <v>2.2756924037326275E-2</v>
          </cell>
          <cell r="CN367">
            <v>2.2756924037326275E-2</v>
          </cell>
          <cell r="CO367">
            <v>2.2756924037326275E-2</v>
          </cell>
          <cell r="CP367">
            <v>2.2756924037326275E-2</v>
          </cell>
          <cell r="CQ367">
            <v>2.2756924037326275E-2</v>
          </cell>
          <cell r="CR367">
            <v>2.2756924037326275E-2</v>
          </cell>
          <cell r="CS367">
            <v>2.2756924037326275E-2</v>
          </cell>
          <cell r="CT367">
            <v>2.2756924037326275E-2</v>
          </cell>
          <cell r="CU367">
            <v>1.6017388952180026E-2</v>
          </cell>
          <cell r="CV367">
            <v>1.6017388952180026E-2</v>
          </cell>
          <cell r="CW367">
            <v>1.6017388952180026E-2</v>
          </cell>
          <cell r="CX367">
            <v>1.6017388952180026E-2</v>
          </cell>
          <cell r="CY367">
            <v>1.6017388952180026E-2</v>
          </cell>
          <cell r="CZ367">
            <v>1.6017388952180026E-2</v>
          </cell>
          <cell r="DA367">
            <v>1.6017388952180026E-2</v>
          </cell>
          <cell r="DB367">
            <v>1.6017388952180026E-2</v>
          </cell>
          <cell r="DC367">
            <v>1.6017388952180026E-2</v>
          </cell>
          <cell r="DD367">
            <v>1.6017388952180026E-2</v>
          </cell>
          <cell r="DE367">
            <v>1.6017388952180026E-2</v>
          </cell>
          <cell r="DF367">
            <v>1.6017388952180026E-2</v>
          </cell>
          <cell r="DG367">
            <v>3.7207260484493569E-2</v>
          </cell>
          <cell r="DH367">
            <v>3.7207260484493569E-2</v>
          </cell>
          <cell r="DI367">
            <v>3.7207260484493569E-2</v>
          </cell>
          <cell r="DJ367">
            <v>3.7207260484493569E-2</v>
          </cell>
          <cell r="DK367">
            <v>3.7207260484493569E-2</v>
          </cell>
          <cell r="DL367">
            <v>3.7207260484493569E-2</v>
          </cell>
          <cell r="DM367">
            <v>3.7207260484493569E-2</v>
          </cell>
          <cell r="DN367">
            <v>3.7207260484493569E-2</v>
          </cell>
          <cell r="DO367">
            <v>3.7207260484493569E-2</v>
          </cell>
          <cell r="DP367">
            <v>3.7207260484493569E-2</v>
          </cell>
          <cell r="DQ367">
            <v>3.7207260484493569E-2</v>
          </cell>
          <cell r="DR367">
            <v>3.7207260484493569E-2</v>
          </cell>
          <cell r="DS367">
            <v>3.7751248035317049E-2</v>
          </cell>
          <cell r="DT367">
            <v>3.7751248035317049E-2</v>
          </cell>
          <cell r="DU367">
            <v>3.7751248035317049E-2</v>
          </cell>
          <cell r="DV367">
            <v>3.7751248035317049E-2</v>
          </cell>
          <cell r="DW367">
            <v>3.7751248035317049E-2</v>
          </cell>
          <cell r="DX367">
            <v>3.7751248035317049E-2</v>
          </cell>
          <cell r="DY367">
            <v>3.7751248035317049E-2</v>
          </cell>
          <cell r="DZ367">
            <v>3.7751248035317049E-2</v>
          </cell>
          <cell r="EA367">
            <v>3.7751248035317049E-2</v>
          </cell>
          <cell r="EB367">
            <v>3.7751248035317049E-2</v>
          </cell>
          <cell r="EC367">
            <v>3.7751248035317049E-2</v>
          </cell>
          <cell r="ED367">
            <v>3.7751248035317049E-2</v>
          </cell>
          <cell r="EE367">
            <v>5.9657468593659141E-2</v>
          </cell>
          <cell r="EF367">
            <v>5.9657468593659141E-2</v>
          </cell>
          <cell r="EG367">
            <v>5.9657468593659141E-2</v>
          </cell>
          <cell r="EH367">
            <v>5.9657468593659141E-2</v>
          </cell>
          <cell r="EI367">
            <v>5.9657468593659141E-2</v>
          </cell>
          <cell r="EJ367">
            <v>5.9657468593659141E-2</v>
          </cell>
          <cell r="EK367">
            <v>5.9657468593659141E-2</v>
          </cell>
          <cell r="EL367">
            <v>5.9657468593659141E-2</v>
          </cell>
          <cell r="EM367">
            <v>5.9657468593659141E-2</v>
          </cell>
          <cell r="EN367">
            <v>5.9657468593659141E-2</v>
          </cell>
          <cell r="EO367">
            <v>5.9657468593659141E-2</v>
          </cell>
          <cell r="EP367">
            <v>5.9657468593659141E-2</v>
          </cell>
          <cell r="EQ367">
            <v>7.5476749168851401E-2</v>
          </cell>
          <cell r="ER367">
            <v>7.5476749168851401E-2</v>
          </cell>
          <cell r="ES367">
            <v>7.5476749168851401E-2</v>
          </cell>
          <cell r="ET367">
            <v>7.5476749168851401E-2</v>
          </cell>
          <cell r="EU367">
            <v>7.5476749168851401E-2</v>
          </cell>
          <cell r="EV367">
            <v>7.5476749168851401E-2</v>
          </cell>
          <cell r="EW367">
            <v>7.5476749168851401E-2</v>
          </cell>
          <cell r="EX367">
            <v>7.5476749168851401E-2</v>
          </cell>
          <cell r="EY367">
            <v>7.5476749168851401E-2</v>
          </cell>
          <cell r="EZ367">
            <v>7.5476749168851401E-2</v>
          </cell>
          <cell r="FA367">
            <v>7.5476749168851401E-2</v>
          </cell>
          <cell r="FB367">
            <v>7.5476749168851401E-2</v>
          </cell>
          <cell r="FC367">
            <v>8.424865203539865E-2</v>
          </cell>
          <cell r="FD367">
            <v>8.424865203539865E-2</v>
          </cell>
          <cell r="FE367">
            <v>8.424865203539865E-2</v>
          </cell>
          <cell r="FF367">
            <v>8.424865203539865E-2</v>
          </cell>
          <cell r="FG367">
            <v>8.424865203539865E-2</v>
          </cell>
          <cell r="FH367">
            <v>8.424865203539865E-2</v>
          </cell>
          <cell r="FI367">
            <v>8.424865203539865E-2</v>
          </cell>
          <cell r="FJ367">
            <v>8.424865203539865E-2</v>
          </cell>
          <cell r="FK367">
            <v>8.424865203539865E-2</v>
          </cell>
          <cell r="FL367">
            <v>8.424865203539865E-2</v>
          </cell>
          <cell r="FM367">
            <v>8.424865203539865E-2</v>
          </cell>
          <cell r="FN367">
            <v>8.424865203539865E-2</v>
          </cell>
          <cell r="FO367">
            <v>8.9998011855989074E-2</v>
          </cell>
          <cell r="FP367">
            <v>8.9998011855989074E-2</v>
          </cell>
          <cell r="FQ367">
            <v>8.9998011855989074E-2</v>
          </cell>
          <cell r="FR367">
            <v>8.9998011855989074E-2</v>
          </cell>
          <cell r="FS367">
            <v>8.9998011855989074E-2</v>
          </cell>
          <cell r="FT367">
            <v>8.9998011855989074E-2</v>
          </cell>
          <cell r="FU367">
            <v>8.9998011855989074E-2</v>
          </cell>
          <cell r="FV367">
            <v>8.9998011855989074E-2</v>
          </cell>
          <cell r="FW367">
            <v>8.9998011855989074E-2</v>
          </cell>
        </row>
        <row r="368">
          <cell r="B368" t="str">
            <v>Co 386</v>
          </cell>
          <cell r="C368" t="str">
            <v>GA</v>
          </cell>
          <cell r="BH368">
            <v>0.23339031344469929</v>
          </cell>
          <cell r="BI368">
            <v>0.23339031344469929</v>
          </cell>
          <cell r="BJ368">
            <v>0.23339031344469929</v>
          </cell>
          <cell r="BK368">
            <v>0.27276383161978957</v>
          </cell>
          <cell r="BL368">
            <v>0.27276383161978957</v>
          </cell>
          <cell r="BM368">
            <v>0.27276383161978957</v>
          </cell>
          <cell r="BN368">
            <v>0.27276383161978957</v>
          </cell>
          <cell r="BO368">
            <v>0.27276383161978957</v>
          </cell>
          <cell r="BP368">
            <v>0.27276383161978957</v>
          </cell>
          <cell r="BQ368">
            <v>0.27276383161978957</v>
          </cell>
          <cell r="BR368">
            <v>0.27276383161978957</v>
          </cell>
          <cell r="BS368">
            <v>0.27276383161978957</v>
          </cell>
          <cell r="BT368">
            <v>0.27276383161978957</v>
          </cell>
          <cell r="BU368">
            <v>0.27276383161978957</v>
          </cell>
          <cell r="BV368">
            <v>0.27276383161978957</v>
          </cell>
          <cell r="BW368">
            <v>0.45194538130543954</v>
          </cell>
          <cell r="BX368">
            <v>0.45194538130543954</v>
          </cell>
          <cell r="BY368">
            <v>0.45194538130543954</v>
          </cell>
          <cell r="BZ368">
            <v>0.45194538130543954</v>
          </cell>
          <cell r="CA368">
            <v>0.45194538130543954</v>
          </cell>
          <cell r="CB368">
            <v>0.45194538130543954</v>
          </cell>
          <cell r="CC368">
            <v>0.45194538130543954</v>
          </cell>
          <cell r="CD368">
            <v>0.45194538130543954</v>
          </cell>
          <cell r="CE368">
            <v>0.45194538130543954</v>
          </cell>
          <cell r="CF368">
            <v>0.45194538130543954</v>
          </cell>
          <cell r="CG368">
            <v>0.45194538130543954</v>
          </cell>
          <cell r="CH368">
            <v>0.45194538130543954</v>
          </cell>
          <cell r="CI368">
            <v>0.34012335595842597</v>
          </cell>
          <cell r="CJ368">
            <v>0.34012335595842597</v>
          </cell>
          <cell r="CK368">
            <v>0.34012335595842597</v>
          </cell>
          <cell r="CL368">
            <v>0.34012335595842597</v>
          </cell>
          <cell r="CM368">
            <v>0.34012335595842597</v>
          </cell>
          <cell r="CN368">
            <v>0.34012335595842597</v>
          </cell>
          <cell r="CO368">
            <v>0.34012335595842597</v>
          </cell>
          <cell r="CP368">
            <v>0.34012335595842597</v>
          </cell>
          <cell r="CQ368">
            <v>0.34012335595842597</v>
          </cell>
          <cell r="CR368">
            <v>0.34012335595842597</v>
          </cell>
          <cell r="CS368">
            <v>0.34012335595842597</v>
          </cell>
          <cell r="CT368">
            <v>0.34012335595842597</v>
          </cell>
          <cell r="CU368">
            <v>0.32708580107176588</v>
          </cell>
          <cell r="CV368">
            <v>0.32708580107176588</v>
          </cell>
          <cell r="CW368">
            <v>0.32708580107176588</v>
          </cell>
          <cell r="CX368">
            <v>0.32708580107176588</v>
          </cell>
          <cell r="CY368">
            <v>0.32708580107176588</v>
          </cell>
          <cell r="CZ368">
            <v>0.32708580107176588</v>
          </cell>
          <cell r="DA368">
            <v>0.32708580107176588</v>
          </cell>
          <cell r="DB368">
            <v>0.32708580107176588</v>
          </cell>
          <cell r="DC368">
            <v>0.32708580107176588</v>
          </cell>
          <cell r="DD368">
            <v>0.32708580107176588</v>
          </cell>
          <cell r="DE368">
            <v>0.32708580107176588</v>
          </cell>
          <cell r="DF368">
            <v>0.32708580107176588</v>
          </cell>
          <cell r="DG368">
            <v>0.33258592664776809</v>
          </cell>
          <cell r="DH368">
            <v>0.33258592664776809</v>
          </cell>
          <cell r="DI368">
            <v>0.33258592664776809</v>
          </cell>
          <cell r="DJ368">
            <v>0.33258592664776809</v>
          </cell>
          <cell r="DK368">
            <v>0.33258592664776809</v>
          </cell>
          <cell r="DL368">
            <v>0.33258592664776809</v>
          </cell>
          <cell r="DM368">
            <v>0.33258592664776809</v>
          </cell>
          <cell r="DN368">
            <v>0.33258592664776809</v>
          </cell>
          <cell r="DO368">
            <v>0.33258592664776809</v>
          </cell>
          <cell r="DP368">
            <v>0.33258592664776809</v>
          </cell>
          <cell r="DQ368">
            <v>0.33258592664776809</v>
          </cell>
          <cell r="DR368">
            <v>0.33258592664776809</v>
          </cell>
          <cell r="DS368">
            <v>0.33371073957850156</v>
          </cell>
          <cell r="DT368">
            <v>0.33371073957850156</v>
          </cell>
          <cell r="DU368">
            <v>0.33371073957850156</v>
          </cell>
          <cell r="DV368">
            <v>0.33371073957850156</v>
          </cell>
          <cell r="DW368">
            <v>0.33371073957850156</v>
          </cell>
          <cell r="DX368">
            <v>0.33371073957850156</v>
          </cell>
          <cell r="DY368">
            <v>0.33371073957850156</v>
          </cell>
          <cell r="DZ368">
            <v>0.33371073957850156</v>
          </cell>
          <cell r="EA368">
            <v>0.33371073957850156</v>
          </cell>
          <cell r="EB368">
            <v>0.33371073957850156</v>
          </cell>
          <cell r="EC368">
            <v>0.33371073957850156</v>
          </cell>
          <cell r="ED368">
            <v>0.33371073957850156</v>
          </cell>
          <cell r="EE368">
            <v>0.35304836978730358</v>
          </cell>
          <cell r="EF368">
            <v>0.35304836978730358</v>
          </cell>
          <cell r="EG368">
            <v>0.35304836978730358</v>
          </cell>
          <cell r="EH368">
            <v>0.35304836978730358</v>
          </cell>
          <cell r="EI368">
            <v>0.35304836978730358</v>
          </cell>
          <cell r="EJ368">
            <v>0.35304836978730358</v>
          </cell>
          <cell r="EK368">
            <v>0.35304836978730358</v>
          </cell>
          <cell r="EL368">
            <v>0.35304836978730358</v>
          </cell>
          <cell r="EM368">
            <v>0.35304836978730358</v>
          </cell>
          <cell r="EN368">
            <v>0.35304836978730358</v>
          </cell>
          <cell r="EO368">
            <v>0.35304836978730358</v>
          </cell>
          <cell r="EP368">
            <v>0.35304836978730358</v>
          </cell>
          <cell r="EQ368">
            <v>0.36037571761791709</v>
          </cell>
          <cell r="ER368">
            <v>0.36037571761791709</v>
          </cell>
          <cell r="ES368">
            <v>0.36037571761791709</v>
          </cell>
          <cell r="ET368">
            <v>0.36037571761791709</v>
          </cell>
          <cell r="EU368">
            <v>0.36037571761791709</v>
          </cell>
          <cell r="EV368">
            <v>0.36037571761791709</v>
          </cell>
          <cell r="EW368">
            <v>0.36037571761791709</v>
          </cell>
          <cell r="EX368">
            <v>0.36037571761791709</v>
          </cell>
          <cell r="EY368">
            <v>0.36037571761791709</v>
          </cell>
          <cell r="EZ368">
            <v>0.36037571761791709</v>
          </cell>
          <cell r="FA368">
            <v>0.36037571761791709</v>
          </cell>
          <cell r="FB368">
            <v>0.36037571761791709</v>
          </cell>
          <cell r="FC368">
            <v>0.38433266079071404</v>
          </cell>
          <cell r="FD368">
            <v>0.38433266079071404</v>
          </cell>
          <cell r="FE368">
            <v>0.38433266079071404</v>
          </cell>
          <cell r="FF368">
            <v>0.38433266079071404</v>
          </cell>
          <cell r="FG368">
            <v>0.38433266079071404</v>
          </cell>
          <cell r="FH368">
            <v>0.38433266079071404</v>
          </cell>
          <cell r="FI368">
            <v>0.38433266079071404</v>
          </cell>
          <cell r="FJ368">
            <v>0.38433266079071404</v>
          </cell>
          <cell r="FK368">
            <v>0.38433266079071404</v>
          </cell>
          <cell r="FL368">
            <v>0.38433266079071404</v>
          </cell>
          <cell r="FM368">
            <v>0.38433266079071404</v>
          </cell>
          <cell r="FN368">
            <v>0.38433266079071404</v>
          </cell>
          <cell r="FO368">
            <v>0.41495025351425724</v>
          </cell>
          <cell r="FP368">
            <v>0.41495025351425724</v>
          </cell>
          <cell r="FQ368">
            <v>0.41495025351425724</v>
          </cell>
          <cell r="FR368">
            <v>0.41495025351425724</v>
          </cell>
          <cell r="FS368">
            <v>0.41495025351425724</v>
          </cell>
          <cell r="FT368">
            <v>0.41495025351425724</v>
          </cell>
          <cell r="FU368">
            <v>0.41495025351425724</v>
          </cell>
          <cell r="FV368">
            <v>0.41495025351425724</v>
          </cell>
          <cell r="FW368">
            <v>0.41495025351425724</v>
          </cell>
        </row>
        <row r="369">
          <cell r="B369" t="str">
            <v>Co 426</v>
          </cell>
          <cell r="C369" t="str">
            <v>AZ</v>
          </cell>
          <cell r="BH369">
            <v>-2.7200754763295421E-2</v>
          </cell>
          <cell r="BI369">
            <v>-2.7200754763295421E-2</v>
          </cell>
          <cell r="BJ369">
            <v>-2.7200754763295421E-2</v>
          </cell>
          <cell r="BK369">
            <v>-5.5424598816598412E-2</v>
          </cell>
          <cell r="BL369">
            <v>-5.5424598816598412E-2</v>
          </cell>
          <cell r="BM369">
            <v>-5.5424598816598412E-2</v>
          </cell>
          <cell r="BN369">
            <v>-5.5424598816598412E-2</v>
          </cell>
          <cell r="BO369">
            <v>-5.5424598816598412E-2</v>
          </cell>
          <cell r="BP369">
            <v>-5.5424598816598412E-2</v>
          </cell>
          <cell r="BQ369">
            <v>-5.5424598816598412E-2</v>
          </cell>
          <cell r="BR369">
            <v>-5.5424598816598412E-2</v>
          </cell>
          <cell r="BS369">
            <v>-5.5424598816598412E-2</v>
          </cell>
          <cell r="BT369">
            <v>-5.5424598816598412E-2</v>
          </cell>
          <cell r="BU369">
            <v>-5.5424598816598412E-2</v>
          </cell>
          <cell r="BV369">
            <v>-5.5424598816598412E-2</v>
          </cell>
          <cell r="BW369">
            <v>-4.8080235088092234E-2</v>
          </cell>
          <cell r="BX369">
            <v>-4.8080235088092234E-2</v>
          </cell>
          <cell r="BY369">
            <v>-4.8080235088092234E-2</v>
          </cell>
          <cell r="BZ369">
            <v>-4.8080235088092234E-2</v>
          </cell>
          <cell r="CA369">
            <v>-4.8080235088092234E-2</v>
          </cell>
          <cell r="CB369">
            <v>-4.8080235088092234E-2</v>
          </cell>
          <cell r="CC369">
            <v>-4.8080235088092234E-2</v>
          </cell>
          <cell r="CD369">
            <v>-4.8080235088092234E-2</v>
          </cell>
          <cell r="CE369">
            <v>-4.8080235088092234E-2</v>
          </cell>
          <cell r="CF369">
            <v>-4.8080235088092234E-2</v>
          </cell>
          <cell r="CG369">
            <v>-4.8080235088092234E-2</v>
          </cell>
          <cell r="CH369">
            <v>-4.8080235088092234E-2</v>
          </cell>
          <cell r="CI369">
            <v>-4.3353822080966067E-2</v>
          </cell>
          <cell r="CJ369">
            <v>-4.3353822080966067E-2</v>
          </cell>
          <cell r="CK369">
            <v>-4.3353822080966067E-2</v>
          </cell>
          <cell r="CL369">
            <v>-4.3353822080966067E-2</v>
          </cell>
          <cell r="CM369">
            <v>-4.3353822080966067E-2</v>
          </cell>
          <cell r="CN369">
            <v>-4.3353822080966067E-2</v>
          </cell>
          <cell r="CO369">
            <v>-4.3353822080966067E-2</v>
          </cell>
          <cell r="CP369">
            <v>-4.3353822080966067E-2</v>
          </cell>
          <cell r="CQ369">
            <v>-4.3353822080966067E-2</v>
          </cell>
          <cell r="CR369">
            <v>-4.3353822080966067E-2</v>
          </cell>
          <cell r="CS369">
            <v>-4.3353822080966067E-2</v>
          </cell>
          <cell r="CT369">
            <v>-4.3353822080966067E-2</v>
          </cell>
          <cell r="CU369">
            <v>-4.0412357689896837E-2</v>
          </cell>
          <cell r="CV369">
            <v>-4.0412357689896837E-2</v>
          </cell>
          <cell r="CW369">
            <v>-4.0412357689896837E-2</v>
          </cell>
          <cell r="CX369">
            <v>-4.0412357689896837E-2</v>
          </cell>
          <cell r="CY369">
            <v>-4.0412357689896837E-2</v>
          </cell>
          <cell r="CZ369">
            <v>-4.0412357689896837E-2</v>
          </cell>
          <cell r="DA369">
            <v>-4.0412357689896837E-2</v>
          </cell>
          <cell r="DB369">
            <v>-4.0412357689896837E-2</v>
          </cell>
          <cell r="DC369">
            <v>-4.0412357689896837E-2</v>
          </cell>
          <cell r="DD369">
            <v>-4.0412357689896837E-2</v>
          </cell>
          <cell r="DE369">
            <v>-4.0412357689896837E-2</v>
          </cell>
          <cell r="DF369">
            <v>-4.0412357689896837E-2</v>
          </cell>
          <cell r="DG369">
            <v>-3.9434653010947104E-2</v>
          </cell>
          <cell r="DH369">
            <v>-3.9434653010947104E-2</v>
          </cell>
          <cell r="DI369">
            <v>-3.9434653010947104E-2</v>
          </cell>
          <cell r="DJ369">
            <v>-3.9434653010947104E-2</v>
          </cell>
          <cell r="DK369">
            <v>-3.9434653010947104E-2</v>
          </cell>
          <cell r="DL369">
            <v>-3.9434653010947104E-2</v>
          </cell>
          <cell r="DM369">
            <v>-3.9434653010947104E-2</v>
          </cell>
          <cell r="DN369">
            <v>-3.9434653010947104E-2</v>
          </cell>
          <cell r="DO369">
            <v>-3.9434653010947104E-2</v>
          </cell>
          <cell r="DP369">
            <v>-3.9434653010947104E-2</v>
          </cell>
          <cell r="DQ369">
            <v>-3.9434653010947104E-2</v>
          </cell>
          <cell r="DR369">
            <v>-3.9434653010947104E-2</v>
          </cell>
          <cell r="DS369">
            <v>-3.4285229193997416E-2</v>
          </cell>
          <cell r="DT369">
            <v>-3.4285229193997416E-2</v>
          </cell>
          <cell r="DU369">
            <v>-3.4285229193997416E-2</v>
          </cell>
          <cell r="DV369">
            <v>-3.4285229193997416E-2</v>
          </cell>
          <cell r="DW369">
            <v>-3.4285229193997416E-2</v>
          </cell>
          <cell r="DX369">
            <v>-3.4285229193997416E-2</v>
          </cell>
          <cell r="DY369">
            <v>-3.4285229193997416E-2</v>
          </cell>
          <cell r="DZ369">
            <v>-3.4285229193997416E-2</v>
          </cell>
          <cell r="EA369">
            <v>-3.4285229193997416E-2</v>
          </cell>
          <cell r="EB369">
            <v>-3.4285229193997416E-2</v>
          </cell>
          <cell r="EC369">
            <v>-3.4285229193997416E-2</v>
          </cell>
          <cell r="ED369">
            <v>-3.4285229193997416E-2</v>
          </cell>
          <cell r="EE369">
            <v>-3.1010350902900458E-2</v>
          </cell>
          <cell r="EF369">
            <v>-3.1010350902900458E-2</v>
          </cell>
          <cell r="EG369">
            <v>-3.1010350902900458E-2</v>
          </cell>
          <cell r="EH369">
            <v>-3.1010350902900458E-2</v>
          </cell>
          <cell r="EI369">
            <v>-3.1010350902900458E-2</v>
          </cell>
          <cell r="EJ369">
            <v>-3.1010350902900458E-2</v>
          </cell>
          <cell r="EK369">
            <v>-3.1010350902900458E-2</v>
          </cell>
          <cell r="EL369">
            <v>-3.1010350902900458E-2</v>
          </cell>
          <cell r="EM369">
            <v>-3.1010350902900458E-2</v>
          </cell>
          <cell r="EN369">
            <v>-3.1010350902900458E-2</v>
          </cell>
          <cell r="EO369">
            <v>-3.1010350902900458E-2</v>
          </cell>
          <cell r="EP369">
            <v>-3.1010350902900458E-2</v>
          </cell>
          <cell r="EQ369">
            <v>-2.8887719792336213E-2</v>
          </cell>
          <cell r="ER369">
            <v>-2.8887719792336213E-2</v>
          </cell>
          <cell r="ES369">
            <v>-2.8887719792336213E-2</v>
          </cell>
          <cell r="ET369">
            <v>-2.8887719792336213E-2</v>
          </cell>
          <cell r="EU369">
            <v>-2.8887719792336213E-2</v>
          </cell>
          <cell r="EV369">
            <v>-2.8887719792336213E-2</v>
          </cell>
          <cell r="EW369">
            <v>-2.8887719792336213E-2</v>
          </cell>
          <cell r="EX369">
            <v>-2.8887719792336213E-2</v>
          </cell>
          <cell r="EY369">
            <v>-2.8887719792336213E-2</v>
          </cell>
          <cell r="EZ369">
            <v>-2.8887719792336213E-2</v>
          </cell>
          <cell r="FA369">
            <v>-2.8887719792336213E-2</v>
          </cell>
          <cell r="FB369">
            <v>-2.8887719792336213E-2</v>
          </cell>
          <cell r="FC369">
            <v>-2.871741110205293E-2</v>
          </cell>
          <cell r="FD369">
            <v>-2.871741110205293E-2</v>
          </cell>
          <cell r="FE369">
            <v>-2.871741110205293E-2</v>
          </cell>
          <cell r="FF369">
            <v>-2.871741110205293E-2</v>
          </cell>
          <cell r="FG369">
            <v>-2.871741110205293E-2</v>
          </cell>
          <cell r="FH369">
            <v>-2.871741110205293E-2</v>
          </cell>
          <cell r="FI369">
            <v>-2.871741110205293E-2</v>
          </cell>
          <cell r="FJ369">
            <v>-2.871741110205293E-2</v>
          </cell>
          <cell r="FK369">
            <v>-2.871741110205293E-2</v>
          </cell>
          <cell r="FL369">
            <v>-2.871741110205293E-2</v>
          </cell>
          <cell r="FM369">
            <v>-2.871741110205293E-2</v>
          </cell>
          <cell r="FN369">
            <v>-2.871741110205293E-2</v>
          </cell>
          <cell r="FO369">
            <v>-2.8881141264047751E-2</v>
          </cell>
          <cell r="FP369">
            <v>-2.8881141264047751E-2</v>
          </cell>
          <cell r="FQ369">
            <v>-2.8881141264047751E-2</v>
          </cell>
          <cell r="FR369">
            <v>-2.8881141264047751E-2</v>
          </cell>
          <cell r="FS369">
            <v>-2.8881141264047751E-2</v>
          </cell>
          <cell r="FT369">
            <v>-2.8881141264047751E-2</v>
          </cell>
          <cell r="FU369">
            <v>-2.8881141264047751E-2</v>
          </cell>
          <cell r="FV369">
            <v>-2.8881141264047751E-2</v>
          </cell>
          <cell r="FW369">
            <v>-2.8881141264047751E-2</v>
          </cell>
        </row>
        <row r="370">
          <cell r="B370" t="str">
            <v>Co 427</v>
          </cell>
          <cell r="C370" t="str">
            <v>AZ</v>
          </cell>
          <cell r="BH370">
            <v>-4.2833775912879624E-2</v>
          </cell>
          <cell r="BI370">
            <v>-4.2833775912879624E-2</v>
          </cell>
          <cell r="BJ370">
            <v>-4.2833775912879624E-2</v>
          </cell>
          <cell r="BK370">
            <v>-0.46481889772005858</v>
          </cell>
          <cell r="BL370">
            <v>-0.46481889772005858</v>
          </cell>
          <cell r="BM370">
            <v>-0.46481889772005858</v>
          </cell>
          <cell r="BN370">
            <v>-0.46481889772005858</v>
          </cell>
          <cell r="BO370">
            <v>-0.46481889772005858</v>
          </cell>
          <cell r="BP370">
            <v>-0.46481889772005858</v>
          </cell>
          <cell r="BQ370">
            <v>-0.46481889772005858</v>
          </cell>
          <cell r="BR370">
            <v>-0.46481889772005858</v>
          </cell>
          <cell r="BS370">
            <v>-0.46481889772005858</v>
          </cell>
          <cell r="BT370">
            <v>-0.46481889772005858</v>
          </cell>
          <cell r="BU370">
            <v>-0.46481889772005858</v>
          </cell>
          <cell r="BV370">
            <v>-0.46481889772005858</v>
          </cell>
          <cell r="BW370">
            <v>-4.1050608165471701E-2</v>
          </cell>
          <cell r="BX370">
            <v>-4.1050608165471701E-2</v>
          </cell>
          <cell r="BY370">
            <v>-4.1050608165471701E-2</v>
          </cell>
          <cell r="BZ370">
            <v>-4.1050608165471701E-2</v>
          </cell>
          <cell r="CA370">
            <v>-4.1050608165471701E-2</v>
          </cell>
          <cell r="CB370">
            <v>-4.1050608165471701E-2</v>
          </cell>
          <cell r="CC370">
            <v>-4.1050608165471701E-2</v>
          </cell>
          <cell r="CD370">
            <v>-4.1050608165471701E-2</v>
          </cell>
          <cell r="CE370">
            <v>-4.1050608165471701E-2</v>
          </cell>
          <cell r="CF370">
            <v>-4.1050608165471701E-2</v>
          </cell>
          <cell r="CG370">
            <v>-4.1050608165471701E-2</v>
          </cell>
          <cell r="CH370">
            <v>-4.1050608165471701E-2</v>
          </cell>
          <cell r="CI370">
            <v>-3.9295043201831088E-2</v>
          </cell>
          <cell r="CJ370">
            <v>-3.9295043201831088E-2</v>
          </cell>
          <cell r="CK370">
            <v>-3.9295043201831088E-2</v>
          </cell>
          <cell r="CL370">
            <v>-3.9295043201831088E-2</v>
          </cell>
          <cell r="CM370">
            <v>-3.9295043201831088E-2</v>
          </cell>
          <cell r="CN370">
            <v>-3.9295043201831088E-2</v>
          </cell>
          <cell r="CO370">
            <v>-3.9295043201831088E-2</v>
          </cell>
          <cell r="CP370">
            <v>-3.9295043201831088E-2</v>
          </cell>
          <cell r="CQ370">
            <v>-3.9295043201831088E-2</v>
          </cell>
          <cell r="CR370">
            <v>-3.9295043201831088E-2</v>
          </cell>
          <cell r="CS370">
            <v>-3.9295043201831088E-2</v>
          </cell>
          <cell r="CT370">
            <v>-3.9295043201831088E-2</v>
          </cell>
          <cell r="CU370">
            <v>-4.1306195778834785E-2</v>
          </cell>
          <cell r="CV370">
            <v>-4.1306195778834785E-2</v>
          </cell>
          <cell r="CW370">
            <v>-4.1306195778834785E-2</v>
          </cell>
          <cell r="CX370">
            <v>-4.1306195778834785E-2</v>
          </cell>
          <cell r="CY370">
            <v>-4.1306195778834785E-2</v>
          </cell>
          <cell r="CZ370">
            <v>-4.1306195778834785E-2</v>
          </cell>
          <cell r="DA370">
            <v>-4.1306195778834785E-2</v>
          </cell>
          <cell r="DB370">
            <v>-4.1306195778834785E-2</v>
          </cell>
          <cell r="DC370">
            <v>-4.1306195778834785E-2</v>
          </cell>
          <cell r="DD370">
            <v>-4.1306195778834785E-2</v>
          </cell>
          <cell r="DE370">
            <v>-4.1306195778834785E-2</v>
          </cell>
          <cell r="DF370">
            <v>-4.1306195778834785E-2</v>
          </cell>
          <cell r="DG370">
            <v>-4.2351695737047709E-2</v>
          </cell>
          <cell r="DH370">
            <v>-4.2351695737047709E-2</v>
          </cell>
          <cell r="DI370">
            <v>-4.2351695737047709E-2</v>
          </cell>
          <cell r="DJ370">
            <v>-4.2351695737047709E-2</v>
          </cell>
          <cell r="DK370">
            <v>-4.2351695737047709E-2</v>
          </cell>
          <cell r="DL370">
            <v>-4.2351695737047709E-2</v>
          </cell>
          <cell r="DM370">
            <v>-4.2351695737047709E-2</v>
          </cell>
          <cell r="DN370">
            <v>-4.2351695737047709E-2</v>
          </cell>
          <cell r="DO370">
            <v>-4.2351695737047709E-2</v>
          </cell>
          <cell r="DP370">
            <v>-4.2351695737047709E-2</v>
          </cell>
          <cell r="DQ370">
            <v>-4.2351695737047709E-2</v>
          </cell>
          <cell r="DR370">
            <v>-4.2351695737047709E-2</v>
          </cell>
          <cell r="DS370">
            <v>-3.6991390769277904E-2</v>
          </cell>
          <cell r="DT370">
            <v>-3.6991390769277904E-2</v>
          </cell>
          <cell r="DU370">
            <v>-3.6991390769277904E-2</v>
          </cell>
          <cell r="DV370">
            <v>-3.6991390769277904E-2</v>
          </cell>
          <cell r="DW370">
            <v>-3.6991390769277904E-2</v>
          </cell>
          <cell r="DX370">
            <v>-3.6991390769277904E-2</v>
          </cell>
          <cell r="DY370">
            <v>-3.6991390769277904E-2</v>
          </cell>
          <cell r="DZ370">
            <v>-3.6991390769277904E-2</v>
          </cell>
          <cell r="EA370">
            <v>-3.6991390769277904E-2</v>
          </cell>
          <cell r="EB370">
            <v>-3.6991390769277904E-2</v>
          </cell>
          <cell r="EC370">
            <v>-3.6991390769277904E-2</v>
          </cell>
          <cell r="ED370">
            <v>-3.6991390769277904E-2</v>
          </cell>
          <cell r="EE370">
            <v>-3.2971319537797125E-2</v>
          </cell>
          <cell r="EF370">
            <v>-3.2971319537797125E-2</v>
          </cell>
          <cell r="EG370">
            <v>-3.2971319537797125E-2</v>
          </cell>
          <cell r="EH370">
            <v>-3.2971319537797125E-2</v>
          </cell>
          <cell r="EI370">
            <v>-3.2971319537797125E-2</v>
          </cell>
          <cell r="EJ370">
            <v>-3.2971319537797125E-2</v>
          </cell>
          <cell r="EK370">
            <v>-3.2971319537797125E-2</v>
          </cell>
          <cell r="EL370">
            <v>-3.2971319537797125E-2</v>
          </cell>
          <cell r="EM370">
            <v>-3.2971319537797125E-2</v>
          </cell>
          <cell r="EN370">
            <v>-3.2971319537797125E-2</v>
          </cell>
          <cell r="EO370">
            <v>-3.2971319537797125E-2</v>
          </cell>
          <cell r="EP370">
            <v>-3.2971319537797125E-2</v>
          </cell>
          <cell r="EQ370">
            <v>-3.1781720802567005E-2</v>
          </cell>
          <cell r="ER370">
            <v>-3.1781720802567005E-2</v>
          </cell>
          <cell r="ES370">
            <v>-3.1781720802567005E-2</v>
          </cell>
          <cell r="ET370">
            <v>-3.1781720802567005E-2</v>
          </cell>
          <cell r="EU370">
            <v>-3.1781720802567005E-2</v>
          </cell>
          <cell r="EV370">
            <v>-3.1781720802567005E-2</v>
          </cell>
          <cell r="EW370">
            <v>-3.1781720802567005E-2</v>
          </cell>
          <cell r="EX370">
            <v>-3.1781720802567005E-2</v>
          </cell>
          <cell r="EY370">
            <v>-3.1781720802567005E-2</v>
          </cell>
          <cell r="EZ370">
            <v>-3.1781720802567005E-2</v>
          </cell>
          <cell r="FA370">
            <v>-3.1781720802567005E-2</v>
          </cell>
          <cell r="FB370">
            <v>-3.1781720802567005E-2</v>
          </cell>
          <cell r="FC370">
            <v>-3.2207213865524456E-2</v>
          </cell>
          <cell r="FD370">
            <v>-3.2207213865524456E-2</v>
          </cell>
          <cell r="FE370">
            <v>-3.2207213865524456E-2</v>
          </cell>
          <cell r="FF370">
            <v>-3.2207213865524456E-2</v>
          </cell>
          <cell r="FG370">
            <v>-3.2207213865524456E-2</v>
          </cell>
          <cell r="FH370">
            <v>-3.2207213865524456E-2</v>
          </cell>
          <cell r="FI370">
            <v>-3.2207213865524456E-2</v>
          </cell>
          <cell r="FJ370">
            <v>-3.2207213865524456E-2</v>
          </cell>
          <cell r="FK370">
            <v>-3.2207213865524456E-2</v>
          </cell>
          <cell r="FL370">
            <v>-3.2207213865524456E-2</v>
          </cell>
          <cell r="FM370">
            <v>-3.2207213865524456E-2</v>
          </cell>
          <cell r="FN370">
            <v>-3.2207213865524456E-2</v>
          </cell>
          <cell r="FO370">
            <v>-3.26127916546671E-2</v>
          </cell>
          <cell r="FP370">
            <v>-3.26127916546671E-2</v>
          </cell>
          <cell r="FQ370">
            <v>-3.26127916546671E-2</v>
          </cell>
          <cell r="FR370">
            <v>-3.26127916546671E-2</v>
          </cell>
          <cell r="FS370">
            <v>-3.26127916546671E-2</v>
          </cell>
          <cell r="FT370">
            <v>-3.26127916546671E-2</v>
          </cell>
          <cell r="FU370">
            <v>-3.26127916546671E-2</v>
          </cell>
          <cell r="FV370">
            <v>-3.26127916546671E-2</v>
          </cell>
          <cell r="FW370">
            <v>-3.26127916546671E-2</v>
          </cell>
        </row>
        <row r="373">
          <cell r="CF373">
            <v>2012</v>
          </cell>
          <cell r="CG373">
            <v>2013</v>
          </cell>
          <cell r="CH373">
            <v>2014</v>
          </cell>
          <cell r="CI373">
            <v>2015</v>
          </cell>
          <cell r="CJ373">
            <v>2016</v>
          </cell>
          <cell r="CK373">
            <v>2017</v>
          </cell>
          <cell r="CL373">
            <v>2018</v>
          </cell>
          <cell r="CM373">
            <v>2019</v>
          </cell>
        </row>
        <row r="374">
          <cell r="B374" t="str">
            <v>Co 101</v>
          </cell>
          <cell r="CF374">
            <v>-7.2951659449851089E-2</v>
          </cell>
          <cell r="CG374">
            <v>-1.2206444901633211E-2</v>
          </cell>
          <cell r="CH374">
            <v>-1.2364391189543932E-2</v>
          </cell>
          <cell r="CI374">
            <v>-1.2417610347314331E-2</v>
          </cell>
          <cell r="CJ374">
            <v>-1.2523559197969556E-2</v>
          </cell>
          <cell r="CK374">
            <v>-1.2083852781983501E-2</v>
          </cell>
          <cell r="CL374">
            <v>-1.219783494020317E-2</v>
          </cell>
          <cell r="CM374">
            <v>-1.2564364317500199E-2</v>
          </cell>
        </row>
        <row r="375">
          <cell r="B375" t="str">
            <v>Co 102</v>
          </cell>
          <cell r="CF375">
            <v>0</v>
          </cell>
          <cell r="CG375">
            <v>0</v>
          </cell>
          <cell r="CH375">
            <v>0</v>
          </cell>
          <cell r="CI375">
            <v>0</v>
          </cell>
          <cell r="CJ375">
            <v>0</v>
          </cell>
          <cell r="CK375">
            <v>0</v>
          </cell>
          <cell r="CL375">
            <v>0</v>
          </cell>
          <cell r="CM375">
            <v>0</v>
          </cell>
        </row>
        <row r="376">
          <cell r="B376" t="str">
            <v>Co 103</v>
          </cell>
          <cell r="CF376">
            <v>0</v>
          </cell>
          <cell r="CG376">
            <v>0</v>
          </cell>
          <cell r="CH376">
            <v>0</v>
          </cell>
          <cell r="CI376">
            <v>0</v>
          </cell>
          <cell r="CJ376">
            <v>0</v>
          </cell>
          <cell r="CK376">
            <v>0</v>
          </cell>
          <cell r="CL376">
            <v>0</v>
          </cell>
          <cell r="CM376">
            <v>0</v>
          </cell>
        </row>
        <row r="377">
          <cell r="B377" t="str">
            <v>Co 104</v>
          </cell>
          <cell r="CF377">
            <v>-8.7225581372365801E-2</v>
          </cell>
          <cell r="CG377">
            <v>-9.0161438267747793E-2</v>
          </cell>
          <cell r="CH377">
            <v>-6.4365534618031642E-2</v>
          </cell>
          <cell r="CI377">
            <v>-3.2818606239420872E-2</v>
          </cell>
          <cell r="CJ377">
            <v>-2.0276838989755222E-3</v>
          </cell>
          <cell r="CK377">
            <v>2.5778323166094894E-2</v>
          </cell>
          <cell r="CL377">
            <v>5.4683881687147537E-2</v>
          </cell>
          <cell r="CM377">
            <v>8.7085009274669528E-2</v>
          </cell>
        </row>
        <row r="378">
          <cell r="B378" t="str">
            <v>Co 105</v>
          </cell>
          <cell r="CF378">
            <v>0</v>
          </cell>
          <cell r="CG378">
            <v>0</v>
          </cell>
          <cell r="CH378">
            <v>0</v>
          </cell>
          <cell r="CI378">
            <v>0</v>
          </cell>
          <cell r="CJ378">
            <v>0</v>
          </cell>
          <cell r="CK378">
            <v>0</v>
          </cell>
          <cell r="CL378">
            <v>0</v>
          </cell>
          <cell r="CM378">
            <v>0</v>
          </cell>
        </row>
        <row r="379">
          <cell r="B379" t="str">
            <v>Co 110</v>
          </cell>
          <cell r="CF379">
            <v>-0.14647382809704751</v>
          </cell>
          <cell r="CG379">
            <v>-0.11668686544356366</v>
          </cell>
          <cell r="CH379">
            <v>-7.3923179892393595E-2</v>
          </cell>
          <cell r="CI379">
            <v>-3.7094859121318123E-2</v>
          </cell>
          <cell r="CJ379">
            <v>1.3470474708034414E-2</v>
          </cell>
          <cell r="CK379">
            <v>2.0874342107348409E-2</v>
          </cell>
          <cell r="CL379">
            <v>3.4157316163292754E-2</v>
          </cell>
          <cell r="CM379">
            <v>2.9336845779659809E-2</v>
          </cell>
        </row>
        <row r="380">
          <cell r="B380" t="str">
            <v>Co 111</v>
          </cell>
          <cell r="CF380">
            <v>0.19189668000804738</v>
          </cell>
          <cell r="CG380">
            <v>0.18500510477044849</v>
          </cell>
          <cell r="CH380">
            <v>0.1858957365438848</v>
          </cell>
          <cell r="CI380">
            <v>0.18938171990589014</v>
          </cell>
          <cell r="CJ380">
            <v>0.18760917617220016</v>
          </cell>
          <cell r="CK380">
            <v>0.17605425307566325</v>
          </cell>
          <cell r="CL380">
            <v>0.17294719107117792</v>
          </cell>
          <cell r="CM380">
            <v>0.17292288448780221</v>
          </cell>
        </row>
        <row r="381">
          <cell r="B381" t="str">
            <v>Co 112</v>
          </cell>
          <cell r="CF381">
            <v>0.14251063856808593</v>
          </cell>
          <cell r="CG381">
            <v>0.14709449249665205</v>
          </cell>
          <cell r="CH381">
            <v>0.15394470713169955</v>
          </cell>
          <cell r="CI381">
            <v>0.20092640798864073</v>
          </cell>
          <cell r="CJ381">
            <v>0.20594011210514979</v>
          </cell>
          <cell r="CK381">
            <v>0.19959668023198351</v>
          </cell>
          <cell r="CL381">
            <v>0.20224061976025792</v>
          </cell>
          <cell r="CM381">
            <v>0.20886427560399504</v>
          </cell>
        </row>
        <row r="382">
          <cell r="B382" t="str">
            <v>Co 113</v>
          </cell>
          <cell r="CF382">
            <v>0.14951363612910379</v>
          </cell>
          <cell r="CG382">
            <v>0.11028674363246649</v>
          </cell>
          <cell r="CH382">
            <v>0.10362369231703127</v>
          </cell>
          <cell r="CI382">
            <v>0.12154139185160458</v>
          </cell>
          <cell r="CJ382">
            <v>0.13517138290686426</v>
          </cell>
          <cell r="CK382">
            <v>0.12927092688562125</v>
          </cell>
          <cell r="CL382">
            <v>0.12928922341485641</v>
          </cell>
          <cell r="CM382">
            <v>0.13079187484157637</v>
          </cell>
        </row>
        <row r="383">
          <cell r="B383" t="str">
            <v>Co 114</v>
          </cell>
          <cell r="CF383">
            <v>8.0842969542029658E-2</v>
          </cell>
          <cell r="CG383">
            <v>8.5857521165241577E-2</v>
          </cell>
          <cell r="CH383">
            <v>8.1942850196299558E-2</v>
          </cell>
          <cell r="CI383">
            <v>0.10321640951674632</v>
          </cell>
          <cell r="CJ383">
            <v>0.10217633412156614</v>
          </cell>
          <cell r="CK383">
            <v>9.5934754078918563E-2</v>
          </cell>
          <cell r="CL383">
            <v>9.416068149108954E-2</v>
          </cell>
          <cell r="CM383">
            <v>9.3248874929846765E-2</v>
          </cell>
        </row>
        <row r="384">
          <cell r="B384" t="str">
            <v>Co 117</v>
          </cell>
          <cell r="CF384">
            <v>6.8527027145958985E-2</v>
          </cell>
          <cell r="CG384">
            <v>6.8313777895310984E-2</v>
          </cell>
          <cell r="CH384">
            <v>0.14355761851205334</v>
          </cell>
          <cell r="CI384">
            <v>0.14601149283419454</v>
          </cell>
          <cell r="CJ384">
            <v>0.18507080866185294</v>
          </cell>
          <cell r="CK384">
            <v>0.1805477810367204</v>
          </cell>
          <cell r="CL384">
            <v>0.18415516408776281</v>
          </cell>
          <cell r="CM384">
            <v>0.19127690962118571</v>
          </cell>
        </row>
        <row r="385">
          <cell r="B385" t="str">
            <v>Co 118</v>
          </cell>
          <cell r="CF385">
            <v>2.7593050135009563E-2</v>
          </cell>
          <cell r="CG385">
            <v>2.5437255503141978E-2</v>
          </cell>
          <cell r="CH385">
            <v>4.7652976267390658E-2</v>
          </cell>
          <cell r="CI385">
            <v>0.10020747133316239</v>
          </cell>
          <cell r="CJ385">
            <v>0.1135102888973484</v>
          </cell>
          <cell r="CK385">
            <v>0.13344551191182191</v>
          </cell>
          <cell r="CL385">
            <v>0.13501861812788823</v>
          </cell>
          <cell r="CM385">
            <v>0.14367240347667629</v>
          </cell>
        </row>
        <row r="386">
          <cell r="B386" t="str">
            <v>Co 119</v>
          </cell>
          <cell r="CF386">
            <v>8.246318390978126E-2</v>
          </cell>
          <cell r="CG386">
            <v>6.9950204328133633E-2</v>
          </cell>
          <cell r="CH386">
            <v>5.634574742731821E-2</v>
          </cell>
          <cell r="CI386">
            <v>6.6452594754995459E-2</v>
          </cell>
          <cell r="CJ386">
            <v>6.9313315843531217E-2</v>
          </cell>
          <cell r="CK386">
            <v>7.4213688920713519E-2</v>
          </cell>
          <cell r="CL386">
            <v>9.3713781955530512E-2</v>
          </cell>
          <cell r="CM386">
            <v>9.9614698067373331E-2</v>
          </cell>
        </row>
        <row r="387">
          <cell r="B387" t="str">
            <v>Co 120</v>
          </cell>
          <cell r="CF387">
            <v>0.17758666543288634</v>
          </cell>
          <cell r="CG387">
            <v>0.19733422143360174</v>
          </cell>
          <cell r="CH387">
            <v>0.16982503774851726</v>
          </cell>
          <cell r="CI387">
            <v>0.1961637485591306</v>
          </cell>
          <cell r="CJ387">
            <v>0.1982544429900549</v>
          </cell>
          <cell r="CK387">
            <v>0.19303961610959863</v>
          </cell>
          <cell r="CL387">
            <v>0.19647704811021954</v>
          </cell>
          <cell r="CM387">
            <v>0.20197299660326887</v>
          </cell>
        </row>
        <row r="388">
          <cell r="B388" t="str">
            <v>Co 121</v>
          </cell>
          <cell r="CF388">
            <v>6.6308753288002856E-2</v>
          </cell>
          <cell r="CG388">
            <v>5.1383595890835437E-2</v>
          </cell>
          <cell r="CH388">
            <v>5.0466592066939528E-2</v>
          </cell>
          <cell r="CI388">
            <v>6.2749627042547371E-2</v>
          </cell>
          <cell r="CJ388">
            <v>7.3189419331066388E-2</v>
          </cell>
          <cell r="CK388">
            <v>9.3309951480289768E-2</v>
          </cell>
          <cell r="CL388">
            <v>9.6458365322881365E-2</v>
          </cell>
          <cell r="CM388">
            <v>0.10430536303617044</v>
          </cell>
        </row>
        <row r="389">
          <cell r="B389" t="str">
            <v>Co 122</v>
          </cell>
          <cell r="CF389">
            <v>-4.158203689851888E-2</v>
          </cell>
          <cell r="CG389">
            <v>-2.0529617501339522E-2</v>
          </cell>
          <cell r="CH389">
            <v>1.2046077167190522E-2</v>
          </cell>
          <cell r="CI389">
            <v>3.5624819036470717E-2</v>
          </cell>
          <cell r="CJ389">
            <v>7.5409914019569299E-2</v>
          </cell>
          <cell r="CK389">
            <v>7.6366131614925975E-2</v>
          </cell>
          <cell r="CL389">
            <v>8.6565247600101203E-2</v>
          </cell>
          <cell r="CM389">
            <v>8.1896358563248783E-2</v>
          </cell>
        </row>
        <row r="390">
          <cell r="B390" t="str">
            <v>Co 123</v>
          </cell>
          <cell r="CF390">
            <v>0.15044251178933762</v>
          </cell>
          <cell r="CG390">
            <v>0.15245033799494104</v>
          </cell>
          <cell r="CH390">
            <v>0.12583121626660296</v>
          </cell>
          <cell r="CI390">
            <v>0.12637763655290701</v>
          </cell>
          <cell r="CJ390">
            <v>0.1291530592152299</v>
          </cell>
          <cell r="CK390">
            <v>0.124910903966548</v>
          </cell>
          <cell r="CL390">
            <v>0.12620901058639367</v>
          </cell>
          <cell r="CM390">
            <v>0.12948571367108885</v>
          </cell>
        </row>
        <row r="391">
          <cell r="B391" t="str">
            <v>Co 124</v>
          </cell>
          <cell r="CF391">
            <v>-1.9912486756538214E-2</v>
          </cell>
          <cell r="CG391">
            <v>5.3044013648479396E-2</v>
          </cell>
          <cell r="CH391">
            <v>4.7268037080851616E-2</v>
          </cell>
          <cell r="CI391">
            <v>8.6999019255762144E-2</v>
          </cell>
          <cell r="CJ391">
            <v>0.11231157874840449</v>
          </cell>
          <cell r="CK391">
            <v>0.12001397707760153</v>
          </cell>
          <cell r="CL391">
            <v>0.12734799882956999</v>
          </cell>
          <cell r="CM391">
            <v>0.12536761000515176</v>
          </cell>
        </row>
        <row r="392">
          <cell r="B392" t="str">
            <v>Co 125</v>
          </cell>
          <cell r="CF392">
            <v>-0.21740253304434193</v>
          </cell>
          <cell r="CG392">
            <v>-2.4569159606873125E-2</v>
          </cell>
          <cell r="CH392">
            <v>-3.6557801419572919E-2</v>
          </cell>
          <cell r="CI392">
            <v>4.7239548395621202E-2</v>
          </cell>
          <cell r="CJ392">
            <v>6.8308733544392847E-2</v>
          </cell>
          <cell r="CK392">
            <v>8.8080084638609724E-2</v>
          </cell>
          <cell r="CL392">
            <v>0.10828439829782094</v>
          </cell>
          <cell r="CM392">
            <v>0.11147813956603066</v>
          </cell>
        </row>
        <row r="393">
          <cell r="B393" t="str">
            <v>Co 126</v>
          </cell>
          <cell r="CF393">
            <v>-2.3801584570452467E-2</v>
          </cell>
          <cell r="CG393">
            <v>-2.8117100881730275E-2</v>
          </cell>
          <cell r="CH393">
            <v>0.11585253750103001</v>
          </cell>
          <cell r="CI393">
            <v>5.9454876341439908E-2</v>
          </cell>
          <cell r="CJ393">
            <v>0.12532361135103626</v>
          </cell>
          <cell r="CK393">
            <v>0.12202427525896903</v>
          </cell>
          <cell r="CL393">
            <v>0.12438031168739458</v>
          </cell>
          <cell r="CM393">
            <v>0.12888142713454598</v>
          </cell>
        </row>
        <row r="394">
          <cell r="B394" t="str">
            <v>Co 127</v>
          </cell>
          <cell r="CF394">
            <v>-6.3518668345017737E-2</v>
          </cell>
          <cell r="CG394">
            <v>-6.6799233598582239E-2</v>
          </cell>
          <cell r="CH394">
            <v>7.6505549322922542E-2</v>
          </cell>
          <cell r="CI394">
            <v>7.3295204099777717E-2</v>
          </cell>
          <cell r="CJ394">
            <v>0.18722215391636021</v>
          </cell>
          <cell r="CK394">
            <v>0.17897942898625982</v>
          </cell>
          <cell r="CL394">
            <v>0.22826674550699796</v>
          </cell>
          <cell r="CM394">
            <v>0.23222927947775979</v>
          </cell>
        </row>
        <row r="395">
          <cell r="B395" t="str">
            <v>Co 128</v>
          </cell>
          <cell r="CF395">
            <v>8.7251115892535244E-2</v>
          </cell>
          <cell r="CG395">
            <v>7.2905994316764935E-2</v>
          </cell>
          <cell r="CH395">
            <v>8.8704146384281313E-2</v>
          </cell>
          <cell r="CI395">
            <v>8.6099979014385819E-2</v>
          </cell>
          <cell r="CJ395">
            <v>0.11231807790669815</v>
          </cell>
          <cell r="CK395">
            <v>0.10545814257823781</v>
          </cell>
          <cell r="CL395">
            <v>0.12424621753558016</v>
          </cell>
          <cell r="CM395">
            <v>0.12464709060539801</v>
          </cell>
        </row>
        <row r="396">
          <cell r="B396" t="str">
            <v>Co 129</v>
          </cell>
          <cell r="CF396">
            <v>-5.1194785424482955E-2</v>
          </cell>
          <cell r="CG396">
            <v>9.2117968324078217E-2</v>
          </cell>
          <cell r="CH396">
            <v>9.0851348048226796E-2</v>
          </cell>
          <cell r="CI396">
            <v>0.11700237982785348</v>
          </cell>
          <cell r="CJ396">
            <v>0.13756020986568501</v>
          </cell>
          <cell r="CK396">
            <v>0.13534789251510734</v>
          </cell>
          <cell r="CL396">
            <v>0.13906818538435492</v>
          </cell>
          <cell r="CM396">
            <v>0.14476411898596137</v>
          </cell>
        </row>
        <row r="397">
          <cell r="B397" t="str">
            <v>Co 130</v>
          </cell>
          <cell r="CF397">
            <v>0.12391842335674569</v>
          </cell>
          <cell r="CG397">
            <v>0.11334239203083331</v>
          </cell>
          <cell r="CH397">
            <v>0.10734477566759935</v>
          </cell>
          <cell r="CI397">
            <v>0.11154645637713095</v>
          </cell>
          <cell r="CJ397">
            <v>0.11138881085405389</v>
          </cell>
          <cell r="CK397">
            <v>0.10436816897693954</v>
          </cell>
          <cell r="CL397">
            <v>0.1020189874577333</v>
          </cell>
          <cell r="CM397">
            <v>9.9616142343512001E-2</v>
          </cell>
        </row>
        <row r="398">
          <cell r="B398" t="str">
            <v>Co 131</v>
          </cell>
          <cell r="CF398">
            <v>5.9469458529067647E-2</v>
          </cell>
          <cell r="CG398">
            <v>5.2189072352183563E-2</v>
          </cell>
          <cell r="CH398">
            <v>8.0583089554707651E-2</v>
          </cell>
          <cell r="CI398">
            <v>8.9023827243927545E-2</v>
          </cell>
          <cell r="CJ398">
            <v>0.10131447033496871</v>
          </cell>
          <cell r="CK398">
            <v>9.7409186531422609E-2</v>
          </cell>
          <cell r="CL398">
            <v>9.9968472067156797E-2</v>
          </cell>
          <cell r="CM398">
            <v>0.1022740643017353</v>
          </cell>
        </row>
        <row r="399">
          <cell r="B399" t="str">
            <v>Co 132</v>
          </cell>
          <cell r="CF399">
            <v>5.9558582951539603E-2</v>
          </cell>
          <cell r="CG399">
            <v>4.6342969357971893E-2</v>
          </cell>
          <cell r="CH399">
            <v>3.774812558422893E-2</v>
          </cell>
          <cell r="CI399">
            <v>3.655124748387012E-2</v>
          </cell>
          <cell r="CJ399">
            <v>3.3267445438027815E-2</v>
          </cell>
          <cell r="CK399">
            <v>2.8749904011117849E-2</v>
          </cell>
          <cell r="CL399">
            <v>2.5822417967371752E-2</v>
          </cell>
          <cell r="CM399">
            <v>2.2393520106984626E-2</v>
          </cell>
        </row>
        <row r="400">
          <cell r="B400" t="str">
            <v>Co 133</v>
          </cell>
          <cell r="CF400">
            <v>6.6933616386852168E-3</v>
          </cell>
          <cell r="CG400">
            <v>8.0248026978544992E-3</v>
          </cell>
          <cell r="CH400">
            <v>-2.8377906149967445E-4</v>
          </cell>
          <cell r="CI400">
            <v>2.7716981520273645E-2</v>
          </cell>
          <cell r="CJ400">
            <v>2.2367393403437144E-2</v>
          </cell>
          <cell r="CK400">
            <v>6.5749597564228601E-2</v>
          </cell>
          <cell r="CL400">
            <v>6.5030255197480374E-2</v>
          </cell>
          <cell r="CM400">
            <v>9.9367808651131651E-2</v>
          </cell>
        </row>
        <row r="401">
          <cell r="B401" t="str">
            <v>Co 134</v>
          </cell>
          <cell r="CF401">
            <v>0.16239370260851921</v>
          </cell>
          <cell r="CG401">
            <v>0.14778944053167278</v>
          </cell>
          <cell r="CH401">
            <v>0.15259105301059744</v>
          </cell>
          <cell r="CI401">
            <v>0.16268343548091174</v>
          </cell>
          <cell r="CJ401">
            <v>0.1669232302655973</v>
          </cell>
          <cell r="CK401">
            <v>0.16239130900276585</v>
          </cell>
          <cell r="CL401">
            <v>0.16511039356423282</v>
          </cell>
          <cell r="CM401">
            <v>0.1705636564121199</v>
          </cell>
        </row>
        <row r="402">
          <cell r="B402" t="str">
            <v>Co 135</v>
          </cell>
          <cell r="CF402">
            <v>0</v>
          </cell>
          <cell r="CG402">
            <v>0</v>
          </cell>
          <cell r="CH402">
            <v>0</v>
          </cell>
          <cell r="CI402">
            <v>0</v>
          </cell>
          <cell r="CJ402">
            <v>0</v>
          </cell>
          <cell r="CK402">
            <v>0</v>
          </cell>
          <cell r="CL402">
            <v>0</v>
          </cell>
          <cell r="CM402">
            <v>0</v>
          </cell>
        </row>
        <row r="403">
          <cell r="B403" t="str">
            <v>Co 180</v>
          </cell>
          <cell r="CF403">
            <v>0.3423622996860044</v>
          </cell>
          <cell r="CG403">
            <v>0.30029247458413155</v>
          </cell>
          <cell r="CH403">
            <v>0.21788248636300123</v>
          </cell>
          <cell r="CI403">
            <v>0.24401808529417079</v>
          </cell>
          <cell r="CJ403">
            <v>0.21457058566067755</v>
          </cell>
          <cell r="CK403">
            <v>0.25972089329235609</v>
          </cell>
          <cell r="CL403">
            <v>0.31759343325924716</v>
          </cell>
          <cell r="CM403">
            <v>0.31166026859111273</v>
          </cell>
        </row>
        <row r="404">
          <cell r="B404" t="str">
            <v>Co 450</v>
          </cell>
          <cell r="CF404">
            <v>1.46815348480244E-2</v>
          </cell>
          <cell r="CG404">
            <v>1.403904143898576E-2</v>
          </cell>
          <cell r="CH404">
            <v>1.0605885917887511E-3</v>
          </cell>
          <cell r="CI404">
            <v>2.8861550986098074E-2</v>
          </cell>
          <cell r="CJ404">
            <v>4.5108705360959893E-2</v>
          </cell>
          <cell r="CK404">
            <v>5.7846869008429877E-2</v>
          </cell>
          <cell r="CL404">
            <v>6.2237632806271953E-2</v>
          </cell>
          <cell r="CM404">
            <v>5.5924257284762198E-2</v>
          </cell>
        </row>
        <row r="405">
          <cell r="B405" t="str">
            <v>Co 451</v>
          </cell>
          <cell r="CF405">
            <v>8.3413801909525742E-2</v>
          </cell>
          <cell r="CG405">
            <v>0.11278459359649126</v>
          </cell>
          <cell r="CH405">
            <v>0.10614584185452465</v>
          </cell>
          <cell r="CI405">
            <v>0.13044286089975007</v>
          </cell>
          <cell r="CJ405">
            <v>0.12439604876410115</v>
          </cell>
          <cell r="CK405">
            <v>0.13955180746386181</v>
          </cell>
          <cell r="CL405">
            <v>0.13355759426253425</v>
          </cell>
          <cell r="CM405">
            <v>0.14322417849408159</v>
          </cell>
        </row>
        <row r="406">
          <cell r="B406" t="str">
            <v>Co 356</v>
          </cell>
          <cell r="CF406">
            <v>2.2494022742066033E-2</v>
          </cell>
          <cell r="CG406">
            <v>3.8189491565893192E-2</v>
          </cell>
          <cell r="CH406">
            <v>5.2717725799879982E-2</v>
          </cell>
          <cell r="CI406">
            <v>7.7179138107883904E-2</v>
          </cell>
          <cell r="CJ406">
            <v>9.6847411835328981E-2</v>
          </cell>
          <cell r="CK406">
            <v>0.11418457180507646</v>
          </cell>
          <cell r="CL406">
            <v>0.13654974953824578</v>
          </cell>
          <cell r="CM406">
            <v>0.13898776966501189</v>
          </cell>
        </row>
        <row r="407">
          <cell r="B407" t="str">
            <v>Co 357</v>
          </cell>
          <cell r="CF407">
            <v>7.1566943429497334E-2</v>
          </cell>
          <cell r="CG407">
            <v>6.2456152011100906E-2</v>
          </cell>
          <cell r="CH407">
            <v>7.5006524199501406E-2</v>
          </cell>
          <cell r="CI407">
            <v>7.2389621923927339E-2</v>
          </cell>
          <cell r="CJ407">
            <v>9.7389792618370163E-2</v>
          </cell>
          <cell r="CK407">
            <v>9.306448903654102E-2</v>
          </cell>
          <cell r="CL407">
            <v>9.4454744113690661E-2</v>
          </cell>
          <cell r="CM407">
            <v>9.3614404683297847E-2</v>
          </cell>
        </row>
        <row r="408">
          <cell r="B408" t="str">
            <v>Co 332</v>
          </cell>
          <cell r="CF408">
            <v>0.26232243083638013</v>
          </cell>
          <cell r="CG408">
            <v>0.2521703929278532</v>
          </cell>
          <cell r="CH408">
            <v>0.24801911978278027</v>
          </cell>
          <cell r="CI408">
            <v>0.24687990189057415</v>
          </cell>
          <cell r="CJ408">
            <v>0.24537648067694243</v>
          </cell>
          <cell r="CK408">
            <v>0.23126376959411915</v>
          </cell>
          <cell r="CL408">
            <v>0.22814852607785555</v>
          </cell>
          <cell r="CM408">
            <v>0.2296348913488124</v>
          </cell>
        </row>
        <row r="409">
          <cell r="B409" t="str">
            <v>Co 286</v>
          </cell>
          <cell r="CF409">
            <v>2.0311633830377793E-2</v>
          </cell>
          <cell r="CG409">
            <v>6.0015873401145732E-2</v>
          </cell>
          <cell r="CH409">
            <v>4.7350587722947819E-2</v>
          </cell>
          <cell r="CI409">
            <v>8.2630091504522038E-2</v>
          </cell>
          <cell r="CJ409">
            <v>8.5746064839153188E-2</v>
          </cell>
          <cell r="CK409">
            <v>0.11503073119803467</v>
          </cell>
          <cell r="CL409">
            <v>0.11859667507735284</v>
          </cell>
          <cell r="CM409">
            <v>0.13897120736846519</v>
          </cell>
        </row>
        <row r="410">
          <cell r="B410" t="str">
            <v>Co 287</v>
          </cell>
          <cell r="CF410">
            <v>0.10176581377793348</v>
          </cell>
          <cell r="CG410">
            <v>0.10392146597781682</v>
          </cell>
          <cell r="CH410">
            <v>7.9973022346717978E-2</v>
          </cell>
          <cell r="CI410">
            <v>0.11636557201743773</v>
          </cell>
          <cell r="CJ410">
            <v>0.11671181560111719</v>
          </cell>
          <cell r="CK410">
            <v>0.15086906347153711</v>
          </cell>
          <cell r="CL410">
            <v>0.15140975542339152</v>
          </cell>
          <cell r="CM410">
            <v>0.16360178185659682</v>
          </cell>
        </row>
        <row r="411">
          <cell r="B411" t="str">
            <v>Co 288</v>
          </cell>
          <cell r="CF411">
            <v>-4.8419914023490371E-2</v>
          </cell>
          <cell r="CG411">
            <v>-5.908308130080195E-3</v>
          </cell>
          <cell r="CH411">
            <v>5.4034542312949095E-2</v>
          </cell>
          <cell r="CI411">
            <v>8.8194191606517536E-2</v>
          </cell>
          <cell r="CJ411">
            <v>9.2921944739963319E-2</v>
          </cell>
          <cell r="CK411">
            <v>0.11214443171102161</v>
          </cell>
          <cell r="CL411">
            <v>0.11283671143582558</v>
          </cell>
          <cell r="CM411">
            <v>0.11322224031827814</v>
          </cell>
        </row>
        <row r="412">
          <cell r="B412" t="str">
            <v>Co 333</v>
          </cell>
          <cell r="CF412">
            <v>7.8179458349575751E-2</v>
          </cell>
          <cell r="CG412">
            <v>7.6092779294152466E-2</v>
          </cell>
          <cell r="CH412">
            <v>6.9511952869770757E-2</v>
          </cell>
          <cell r="CI412">
            <v>7.7924364778836602E-2</v>
          </cell>
          <cell r="CJ412">
            <v>7.895349764074551E-2</v>
          </cell>
          <cell r="CK412">
            <v>8.6308036392204537E-2</v>
          </cell>
          <cell r="CL412">
            <v>9.5016946543136721E-2</v>
          </cell>
          <cell r="CM412">
            <v>0.1033860089455813</v>
          </cell>
        </row>
        <row r="413">
          <cell r="B413" t="str">
            <v>Co 315</v>
          </cell>
          <cell r="CF413">
            <v>-2.0886082879625678E-2</v>
          </cell>
          <cell r="CG413">
            <v>2.1838430298996257E-2</v>
          </cell>
          <cell r="CH413">
            <v>-1.465685718158153E-2</v>
          </cell>
          <cell r="CI413">
            <v>4.6897995402931811E-2</v>
          </cell>
          <cell r="CJ413">
            <v>7.6248126520705922E-2</v>
          </cell>
          <cell r="CK413">
            <v>5.9368486670766177E-2</v>
          </cell>
          <cell r="CL413">
            <v>0.11986654847322806</v>
          </cell>
          <cell r="CM413">
            <v>0.16257574353994558</v>
          </cell>
        </row>
        <row r="414">
          <cell r="B414" t="str">
            <v>Co 316</v>
          </cell>
          <cell r="CF414">
            <v>6.9852469746137916E-2</v>
          </cell>
          <cell r="CG414">
            <v>5.5310358168753092E-2</v>
          </cell>
          <cell r="CH414">
            <v>2.821372136369572E-2</v>
          </cell>
          <cell r="CI414">
            <v>6.2617503308071989E-2</v>
          </cell>
          <cell r="CJ414">
            <v>8.2457437524700847E-2</v>
          </cell>
          <cell r="CK414">
            <v>9.0747455354886195E-2</v>
          </cell>
          <cell r="CL414">
            <v>9.3573887212256832E-2</v>
          </cell>
          <cell r="CM414">
            <v>7.9681763563383828E-2</v>
          </cell>
        </row>
        <row r="415">
          <cell r="B415" t="str">
            <v>Co 317</v>
          </cell>
          <cell r="CF415">
            <v>1.8804340481981607E-2</v>
          </cell>
          <cell r="CG415">
            <v>2.4162194776977709E-2</v>
          </cell>
          <cell r="CH415">
            <v>4.1612999719515924E-2</v>
          </cell>
          <cell r="CI415">
            <v>9.5364992783820726E-2</v>
          </cell>
          <cell r="CJ415">
            <v>0.10663810092649832</v>
          </cell>
          <cell r="CK415">
            <v>0.11852926396953938</v>
          </cell>
          <cell r="CL415">
            <v>0.1206767461123134</v>
          </cell>
          <cell r="CM415">
            <v>0.12339846119653874</v>
          </cell>
        </row>
        <row r="416">
          <cell r="B416" t="str">
            <v>Co 385</v>
          </cell>
          <cell r="CF416">
            <v>0.30635957405199377</v>
          </cell>
          <cell r="CG416">
            <v>0.2970271970612372</v>
          </cell>
          <cell r="CH416">
            <v>0.29752170935645061</v>
          </cell>
          <cell r="CI416">
            <v>0.2935608604007981</v>
          </cell>
          <cell r="CJ416">
            <v>0.28525478890052774</v>
          </cell>
          <cell r="CK416">
            <v>0.27065103858548251</v>
          </cell>
          <cell r="CL416">
            <v>0.26951003695157266</v>
          </cell>
          <cell r="CM416">
            <v>0.27172863096859468</v>
          </cell>
        </row>
        <row r="417">
          <cell r="B417" t="str">
            <v>Co 181</v>
          </cell>
          <cell r="CF417">
            <v>1.0018427224332632E-2</v>
          </cell>
          <cell r="CG417">
            <v>3.0478430102949431E-2</v>
          </cell>
          <cell r="CH417">
            <v>0.11427307665139068</v>
          </cell>
          <cell r="CI417">
            <v>0.13431586422163905</v>
          </cell>
          <cell r="CJ417">
            <v>0.17832842105293667</v>
          </cell>
          <cell r="CK417">
            <v>0.17074004033827148</v>
          </cell>
          <cell r="CL417">
            <v>0.17078592041255006</v>
          </cell>
          <cell r="CM417">
            <v>0.1727654617462015</v>
          </cell>
        </row>
        <row r="418">
          <cell r="B418" t="str">
            <v>Co 300</v>
          </cell>
          <cell r="CF418">
            <v>5.971250778207219E-2</v>
          </cell>
          <cell r="CG418">
            <v>7.0769314526963986E-2</v>
          </cell>
          <cell r="CH418">
            <v>0.10449499802771499</v>
          </cell>
          <cell r="CI418">
            <v>0.10776006821397356</v>
          </cell>
          <cell r="CJ418">
            <v>0.13810660571185787</v>
          </cell>
          <cell r="CK418">
            <v>0.14008982206319895</v>
          </cell>
          <cell r="CL418">
            <v>0.1555199847857979</v>
          </cell>
          <cell r="CM418">
            <v>0.15845086837051017</v>
          </cell>
        </row>
        <row r="419">
          <cell r="B419" t="str">
            <v>Co 150</v>
          </cell>
          <cell r="CF419">
            <v>7.3205615604373345E-2</v>
          </cell>
          <cell r="CG419">
            <v>7.6202162386743322E-2</v>
          </cell>
          <cell r="CH419">
            <v>0.11626386742039728</v>
          </cell>
          <cell r="CI419">
            <v>0.11463458235192761</v>
          </cell>
          <cell r="CJ419">
            <v>0.13372619797366511</v>
          </cell>
          <cell r="CK419">
            <v>0.12379498237133958</v>
          </cell>
          <cell r="CL419">
            <v>0.12938165872022667</v>
          </cell>
          <cell r="CM419">
            <v>0.12666413405658172</v>
          </cell>
        </row>
        <row r="420">
          <cell r="B420" t="str">
            <v>Co 241</v>
          </cell>
          <cell r="CF420">
            <v>1.3587214184137213E-2</v>
          </cell>
          <cell r="CG420">
            <v>-3.2699105090575185E-2</v>
          </cell>
          <cell r="CH420">
            <v>-5.0496500940309573E-2</v>
          </cell>
          <cell r="CI420">
            <v>-1.948922688132235E-2</v>
          </cell>
          <cell r="CJ420">
            <v>-9.9747242170956339E-3</v>
          </cell>
          <cell r="CK420">
            <v>2.4565442956223434E-2</v>
          </cell>
          <cell r="CL420">
            <v>3.9595764146419313E-2</v>
          </cell>
          <cell r="CM420">
            <v>4.4878228828298686E-2</v>
          </cell>
        </row>
        <row r="421">
          <cell r="B421" t="str">
            <v>Co 242</v>
          </cell>
          <cell r="CF421">
            <v>0.12379922278736424</v>
          </cell>
          <cell r="CG421">
            <v>0.13976752306467458</v>
          </cell>
          <cell r="CH421">
            <v>0.12770239035232431</v>
          </cell>
          <cell r="CI421">
            <v>6.2983473741990578E-2</v>
          </cell>
          <cell r="CJ421">
            <v>4.7916116608714691E-2</v>
          </cell>
          <cell r="CK421">
            <v>4.4968716760286472E-2</v>
          </cell>
          <cell r="CL421">
            <v>0.16965883478571306</v>
          </cell>
          <cell r="CM421">
            <v>0.19134155659960772</v>
          </cell>
        </row>
        <row r="422">
          <cell r="B422" t="str">
            <v>Co 246</v>
          </cell>
          <cell r="CF422">
            <v>9.1132782613253013E-2</v>
          </cell>
          <cell r="CG422">
            <v>0.11166140957382449</v>
          </cell>
          <cell r="CH422">
            <v>0.1243065999132854</v>
          </cell>
          <cell r="CI422">
            <v>0.13719664106978041</v>
          </cell>
          <cell r="CJ422">
            <v>0.13688882927032178</v>
          </cell>
          <cell r="CK422">
            <v>0.13061422794536859</v>
          </cell>
          <cell r="CL422">
            <v>0.13524433247251635</v>
          </cell>
          <cell r="CM422">
            <v>0.13811256033968455</v>
          </cell>
        </row>
        <row r="423">
          <cell r="B423" t="str">
            <v>Co 400</v>
          </cell>
          <cell r="CF423">
            <v>2.5038915661863885E-2</v>
          </cell>
          <cell r="CG423">
            <v>1.2986127502135262E-2</v>
          </cell>
          <cell r="CH423">
            <v>4.4709291149428891E-2</v>
          </cell>
          <cell r="CI423">
            <v>6.3557533265863053E-2</v>
          </cell>
          <cell r="CJ423">
            <v>8.7779960706593135E-2</v>
          </cell>
          <cell r="CK423">
            <v>9.4209135023985063E-2</v>
          </cell>
          <cell r="CL423">
            <v>9.6135955070460355E-2</v>
          </cell>
          <cell r="CM423">
            <v>9.5743281663385887E-2</v>
          </cell>
        </row>
        <row r="424">
          <cell r="B424" t="str">
            <v>Co 401</v>
          </cell>
          <cell r="CF424">
            <v>2.3139338188491922E-2</v>
          </cell>
          <cell r="CG424">
            <v>4.8533310469089229E-2</v>
          </cell>
          <cell r="CH424">
            <v>4.1260328499929236E-2</v>
          </cell>
          <cell r="CI424">
            <v>7.6758599074946032E-2</v>
          </cell>
          <cell r="CJ424">
            <v>8.2437809453212926E-2</v>
          </cell>
          <cell r="CK424">
            <v>0.10172303165103526</v>
          </cell>
          <cell r="CL424">
            <v>0.10571397504510831</v>
          </cell>
          <cell r="CM424">
            <v>0.11866947307637217</v>
          </cell>
        </row>
        <row r="425">
          <cell r="B425" t="str">
            <v>Co 248</v>
          </cell>
          <cell r="CF425">
            <v>0.14023583906898071</v>
          </cell>
          <cell r="CG425">
            <v>9.4548592341351337E-2</v>
          </cell>
          <cell r="CH425">
            <v>7.7591686317226405E-2</v>
          </cell>
          <cell r="CI425">
            <v>8.0239398028196282E-2</v>
          </cell>
          <cell r="CJ425">
            <v>9.2042494098165048E-2</v>
          </cell>
          <cell r="CK425">
            <v>9.0833727430293179E-2</v>
          </cell>
          <cell r="CL425">
            <v>0.10245628216915859</v>
          </cell>
          <cell r="CM425">
            <v>0.10236806468353556</v>
          </cell>
        </row>
        <row r="426">
          <cell r="B426" t="str">
            <v>Co 249</v>
          </cell>
          <cell r="CF426">
            <v>0.12999649196030677</v>
          </cell>
          <cell r="CG426">
            <v>0.1091976013969056</v>
          </cell>
          <cell r="CH426">
            <v>9.1111712425398464E-2</v>
          </cell>
          <cell r="CI426">
            <v>9.3646101174737026E-2</v>
          </cell>
          <cell r="CJ426">
            <v>9.312374798882532E-2</v>
          </cell>
          <cell r="CK426">
            <v>9.4523095382565231E-2</v>
          </cell>
          <cell r="CL426">
            <v>0.10038933989993108</v>
          </cell>
          <cell r="CM426">
            <v>0.11157496452023535</v>
          </cell>
        </row>
        <row r="427">
          <cell r="B427" t="str">
            <v>Co 402</v>
          </cell>
          <cell r="CF427">
            <v>6.5585380814248403E-2</v>
          </cell>
          <cell r="CG427">
            <v>3.353203141775505E-2</v>
          </cell>
          <cell r="CH427">
            <v>1.2740560065486014E-2</v>
          </cell>
          <cell r="CI427">
            <v>0.21939121050395691</v>
          </cell>
          <cell r="CJ427">
            <v>0.3837548602601159</v>
          </cell>
          <cell r="CK427">
            <v>0.38478100385158298</v>
          </cell>
          <cell r="CL427">
            <v>0.40245515613624189</v>
          </cell>
          <cell r="CM427">
            <v>0.42162865147239786</v>
          </cell>
        </row>
        <row r="428">
          <cell r="B428" t="str">
            <v>Co 403</v>
          </cell>
          <cell r="CF428">
            <v>8.0272976187191532E-3</v>
          </cell>
          <cell r="CG428">
            <v>2.9146219201067837E-2</v>
          </cell>
          <cell r="CH428">
            <v>0.10260565599683266</v>
          </cell>
          <cell r="CI428">
            <v>0.15532183660197879</v>
          </cell>
          <cell r="CJ428">
            <v>0.12730796477396711</v>
          </cell>
          <cell r="CK428">
            <v>0.12806346537697147</v>
          </cell>
          <cell r="CL428">
            <v>0.12088266325063493</v>
          </cell>
          <cell r="CM428">
            <v>0.11679553489559993</v>
          </cell>
        </row>
        <row r="429">
          <cell r="B429" t="str">
            <v>Co 406</v>
          </cell>
          <cell r="CF429">
            <v>-5.4676943125893586E-2</v>
          </cell>
          <cell r="CG429">
            <v>3.9628338006554478E-2</v>
          </cell>
          <cell r="CH429">
            <v>4.0064417652297062E-2</v>
          </cell>
          <cell r="CI429">
            <v>0.12531870097325168</v>
          </cell>
          <cell r="CJ429">
            <v>0.13127397763504808</v>
          </cell>
          <cell r="CK429">
            <v>0.14744444782280938</v>
          </cell>
          <cell r="CL429">
            <v>0.14802614770017419</v>
          </cell>
          <cell r="CM429">
            <v>0.14676531475548771</v>
          </cell>
        </row>
        <row r="430">
          <cell r="B430" t="str">
            <v>Co 182</v>
          </cell>
          <cell r="CF430">
            <v>2.4859556543584554E-2</v>
          </cell>
          <cell r="CG430">
            <v>4.6003867655132931E-2</v>
          </cell>
          <cell r="CH430">
            <v>5.5526638991653582E-2</v>
          </cell>
          <cell r="CI430">
            <v>8.1345315480189376E-2</v>
          </cell>
          <cell r="CJ430">
            <v>9.7737217922325814E-2</v>
          </cell>
          <cell r="CK430">
            <v>9.377563167485134E-2</v>
          </cell>
          <cell r="CL430">
            <v>9.3088632327180593E-2</v>
          </cell>
          <cell r="CM430">
            <v>8.9388556848956552E-2</v>
          </cell>
        </row>
        <row r="431">
          <cell r="B431" t="str">
            <v>Co 183</v>
          </cell>
          <cell r="CF431">
            <v>-1.9849171011777231E-2</v>
          </cell>
          <cell r="CG431">
            <v>-2.5894139223779514E-3</v>
          </cell>
          <cell r="CH431">
            <v>2.7904675521503882E-2</v>
          </cell>
          <cell r="CI431">
            <v>4.8061828103256057E-2</v>
          </cell>
          <cell r="CJ431">
            <v>9.4632808088671652E-2</v>
          </cell>
          <cell r="CK431">
            <v>9.8082734467188515E-2</v>
          </cell>
          <cell r="CL431">
            <v>0.11279785600705747</v>
          </cell>
          <cell r="CM431">
            <v>0.11518668827418881</v>
          </cell>
        </row>
        <row r="432">
          <cell r="B432" t="str">
            <v>Co 201</v>
          </cell>
          <cell r="CF432" t="str">
            <v>NA</v>
          </cell>
          <cell r="CG432" t="str">
            <v>NA</v>
          </cell>
          <cell r="CH432" t="str">
            <v>NA</v>
          </cell>
          <cell r="CI432" t="str">
            <v>NA</v>
          </cell>
          <cell r="CJ432" t="str">
            <v>NA</v>
          </cell>
          <cell r="CK432" t="str">
            <v>NA</v>
          </cell>
          <cell r="CL432" t="str">
            <v>NA</v>
          </cell>
          <cell r="CM432" t="str">
            <v>NA</v>
          </cell>
        </row>
        <row r="433">
          <cell r="B433" t="str">
            <v>Co 202</v>
          </cell>
          <cell r="CF433">
            <v>0.9907806109185805</v>
          </cell>
          <cell r="CG433">
            <v>1.1535772898035539</v>
          </cell>
          <cell r="CH433">
            <v>1.3852848145071524</v>
          </cell>
          <cell r="CI433">
            <v>1.7062137779974567</v>
          </cell>
          <cell r="CJ433">
            <v>2.1072135486205301</v>
          </cell>
          <cell r="CK433">
            <v>2.593706787668745</v>
          </cell>
          <cell r="CL433">
            <v>3.5777365998233441</v>
          </cell>
          <cell r="CM433">
            <v>5.6279739329722434</v>
          </cell>
        </row>
        <row r="434">
          <cell r="B434" t="str">
            <v>Co 187</v>
          </cell>
          <cell r="CF434">
            <v>7.5889083106499083E-2</v>
          </cell>
          <cell r="CG434">
            <v>9.2279810108364571E-2</v>
          </cell>
          <cell r="CH434">
            <v>9.2202409819262907E-2</v>
          </cell>
          <cell r="CI434">
            <v>0.12117116393044358</v>
          </cell>
          <cell r="CJ434">
            <v>0.12632379484005826</v>
          </cell>
          <cell r="CK434">
            <v>0.12179171161318286</v>
          </cell>
          <cell r="CL434">
            <v>0.1195318995576776</v>
          </cell>
          <cell r="CM434">
            <v>0.11754772758193162</v>
          </cell>
        </row>
        <row r="435">
          <cell r="B435" t="str">
            <v>Co 188</v>
          </cell>
          <cell r="CF435">
            <v>4.1917141364407268E-3</v>
          </cell>
          <cell r="CG435">
            <v>4.5142513294211699E-2</v>
          </cell>
          <cell r="CH435">
            <v>4.6270548557188214E-2</v>
          </cell>
          <cell r="CI435">
            <v>0.12212833090781323</v>
          </cell>
          <cell r="CJ435">
            <v>0.14632814348561263</v>
          </cell>
          <cell r="CK435">
            <v>0.16123056786538273</v>
          </cell>
          <cell r="CL435">
            <v>0.17400292126759648</v>
          </cell>
          <cell r="CM435">
            <v>0.18437689278611499</v>
          </cell>
        </row>
        <row r="436">
          <cell r="B436" t="str">
            <v>Co 250</v>
          </cell>
          <cell r="CF436">
            <v>0.19580176854965065</v>
          </cell>
          <cell r="CG436">
            <v>4.1726039664981299E-2</v>
          </cell>
          <cell r="CH436">
            <v>2.7606557837109892E-2</v>
          </cell>
          <cell r="CI436">
            <v>2.5291278557309317E-2</v>
          </cell>
          <cell r="CJ436">
            <v>1.4068996855448594E-2</v>
          </cell>
          <cell r="CK436">
            <v>0.1032795023305513</v>
          </cell>
          <cell r="CL436">
            <v>0.11657328151056591</v>
          </cell>
          <cell r="CM436">
            <v>0.16507771247787176</v>
          </cell>
        </row>
        <row r="437">
          <cell r="B437" t="str">
            <v>Co 251</v>
          </cell>
          <cell r="CF437">
            <v>0.14663125196969343</v>
          </cell>
          <cell r="CG437">
            <v>7.8976885927285786E-2</v>
          </cell>
          <cell r="CH437">
            <v>6.5527585483059009E-2</v>
          </cell>
          <cell r="CI437">
            <v>6.3300286833419275E-2</v>
          </cell>
          <cell r="CJ437">
            <v>6.8818908889083749E-2</v>
          </cell>
          <cell r="CK437">
            <v>0.11507174862575591</v>
          </cell>
          <cell r="CL437">
            <v>0.12482317236580956</v>
          </cell>
          <cell r="CM437">
            <v>0.16198606055902323</v>
          </cell>
        </row>
        <row r="438">
          <cell r="B438" t="str">
            <v>Co 252</v>
          </cell>
          <cell r="CF438">
            <v>7.9700464965928603E-3</v>
          </cell>
          <cell r="CG438">
            <v>6.6477125418541741E-2</v>
          </cell>
          <cell r="CH438">
            <v>6.4537718392072091E-2</v>
          </cell>
          <cell r="CI438">
            <v>9.5731407357918047E-2</v>
          </cell>
          <cell r="CJ438">
            <v>8.6877015938237254E-2</v>
          </cell>
          <cell r="CK438">
            <v>8.4346589248004894E-2</v>
          </cell>
          <cell r="CL438">
            <v>7.9232026217065474E-2</v>
          </cell>
          <cell r="CM438">
            <v>9.229870504389362E-2</v>
          </cell>
        </row>
        <row r="439">
          <cell r="B439" t="str">
            <v>Co 220</v>
          </cell>
          <cell r="CF439">
            <v>0.198424962989871</v>
          </cell>
          <cell r="CG439">
            <v>0.1701305402415744</v>
          </cell>
          <cell r="CH439">
            <v>0.15191589137166392</v>
          </cell>
          <cell r="CI439">
            <v>0.14196305290818301</v>
          </cell>
          <cell r="CJ439">
            <v>0.13854524894664802</v>
          </cell>
          <cell r="CK439">
            <v>0.13119988687099243</v>
          </cell>
          <cell r="CL439">
            <v>0.1297563038320802</v>
          </cell>
          <cell r="CM439">
            <v>0.12792803209809467</v>
          </cell>
        </row>
        <row r="440">
          <cell r="B440" t="str">
            <v>Co 900</v>
          </cell>
          <cell r="CF440" t="str">
            <v>NA</v>
          </cell>
          <cell r="CG440" t="str">
            <v>NA</v>
          </cell>
          <cell r="CH440" t="str">
            <v>NA</v>
          </cell>
          <cell r="CI440" t="str">
            <v>NA</v>
          </cell>
          <cell r="CJ440" t="str">
            <v>NA</v>
          </cell>
          <cell r="CK440" t="str">
            <v>NA</v>
          </cell>
          <cell r="CL440" t="str">
            <v>NA</v>
          </cell>
          <cell r="CM440" t="str">
            <v>NA</v>
          </cell>
        </row>
        <row r="441">
          <cell r="B441" t="str">
            <v>Co 254</v>
          </cell>
          <cell r="CF441">
            <v>0.84971799792549685</v>
          </cell>
          <cell r="CG441">
            <v>0.63869208586578097</v>
          </cell>
          <cell r="CH441">
            <v>0.51033208314572942</v>
          </cell>
          <cell r="CI441">
            <v>0.42907133682657056</v>
          </cell>
          <cell r="CJ441">
            <v>0.41195597460927302</v>
          </cell>
          <cell r="CK441">
            <v>0.39956317980181522</v>
          </cell>
          <cell r="CL441">
            <v>0.40614209686530639</v>
          </cell>
          <cell r="CM441">
            <v>0.41397617759171434</v>
          </cell>
        </row>
        <row r="442">
          <cell r="B442" t="str">
            <v>Co 255</v>
          </cell>
          <cell r="CF442">
            <v>3.9534249672151613E-2</v>
          </cell>
          <cell r="CG442">
            <v>8.5612009026353797E-2</v>
          </cell>
          <cell r="CH442">
            <v>7.4701540288781079E-2</v>
          </cell>
          <cell r="CI442">
            <v>9.2107008242107657E-2</v>
          </cell>
          <cell r="CJ442">
            <v>0.10400693515180665</v>
          </cell>
          <cell r="CK442">
            <v>0.10718914547043654</v>
          </cell>
          <cell r="CL442">
            <v>0.11583914826898256</v>
          </cell>
          <cell r="CM442">
            <v>0.12402029818117248</v>
          </cell>
        </row>
        <row r="443">
          <cell r="B443" t="str">
            <v>Co 256</v>
          </cell>
          <cell r="CF443">
            <v>-7.3075084992938577E-2</v>
          </cell>
          <cell r="CG443">
            <v>9.5932990633784323E-3</v>
          </cell>
          <cell r="CH443">
            <v>4.5914151687114794E-3</v>
          </cell>
          <cell r="CI443">
            <v>0.10971809361012347</v>
          </cell>
          <cell r="CJ443">
            <v>0.10314447870076368</v>
          </cell>
          <cell r="CK443">
            <v>0.13823826163439243</v>
          </cell>
          <cell r="CL443">
            <v>0.15320760243596979</v>
          </cell>
          <cell r="CM443">
            <v>0.15989928448424084</v>
          </cell>
        </row>
        <row r="444">
          <cell r="B444" t="str">
            <v>Co 257</v>
          </cell>
          <cell r="CF444" t="str">
            <v>NA</v>
          </cell>
          <cell r="CG444" t="str">
            <v>NA</v>
          </cell>
          <cell r="CH444" t="str">
            <v>NA</v>
          </cell>
          <cell r="CI444" t="str">
            <v>NA</v>
          </cell>
          <cell r="CJ444" t="str">
            <v>NA</v>
          </cell>
          <cell r="CK444" t="str">
            <v>NA</v>
          </cell>
          <cell r="CL444" t="str">
            <v>NA</v>
          </cell>
          <cell r="CM444" t="str">
            <v>NA</v>
          </cell>
        </row>
        <row r="445">
          <cell r="B445" t="str">
            <v>Co 259</v>
          </cell>
          <cell r="CF445">
            <v>5.9718959898812471E-2</v>
          </cell>
          <cell r="CG445">
            <v>0.11052469766165612</v>
          </cell>
          <cell r="CH445">
            <v>0.10744161176071131</v>
          </cell>
          <cell r="CI445">
            <v>0.10981151339403777</v>
          </cell>
          <cell r="CJ445">
            <v>0.1220600569690628</v>
          </cell>
          <cell r="CK445">
            <v>0.11667796738477509</v>
          </cell>
          <cell r="CL445">
            <v>0.12122513341263981</v>
          </cell>
          <cell r="CM445">
            <v>0.12715024029352612</v>
          </cell>
        </row>
        <row r="446">
          <cell r="B446" t="str">
            <v>Co 260</v>
          </cell>
          <cell r="CF446">
            <v>2.6388872515146169E-2</v>
          </cell>
          <cell r="CG446">
            <v>4.3938577174450218E-2</v>
          </cell>
          <cell r="CH446">
            <v>4.436052363380754E-2</v>
          </cell>
          <cell r="CI446">
            <v>5.1575241395415965E-2</v>
          </cell>
          <cell r="CJ446">
            <v>6.4943564092424078E-2</v>
          </cell>
          <cell r="CK446">
            <v>6.3603182972742103E-2</v>
          </cell>
          <cell r="CL446">
            <v>7.3661539068020518E-2</v>
          </cell>
          <cell r="CM446">
            <v>6.8602714783107643E-2</v>
          </cell>
        </row>
        <row r="447">
          <cell r="B447" t="str">
            <v>Co 262</v>
          </cell>
          <cell r="CF447" t="str">
            <v>NA</v>
          </cell>
          <cell r="CG447" t="str">
            <v>NA</v>
          </cell>
          <cell r="CH447" t="str">
            <v>NA</v>
          </cell>
          <cell r="CI447" t="str">
            <v>NA</v>
          </cell>
          <cell r="CJ447" t="str">
            <v>NA</v>
          </cell>
          <cell r="CK447" t="str">
            <v>NA</v>
          </cell>
          <cell r="CL447" t="str">
            <v>NA</v>
          </cell>
          <cell r="CM447" t="str">
            <v>NA</v>
          </cell>
        </row>
        <row r="448">
          <cell r="B448" t="str">
            <v>Co 189</v>
          </cell>
          <cell r="CF448">
            <v>-2.7754823075464308</v>
          </cell>
          <cell r="CG448">
            <v>-2.4862689291041296</v>
          </cell>
          <cell r="CH448">
            <v>-2.2241225014253958</v>
          </cell>
          <cell r="CI448">
            <v>-1.9723070962657876</v>
          </cell>
          <cell r="CJ448">
            <v>-1.7807211902559219</v>
          </cell>
          <cell r="CK448">
            <v>-1.5662937602269382</v>
          </cell>
          <cell r="CL448">
            <v>-1.4520420778307668</v>
          </cell>
          <cell r="CM448">
            <v>-1.3800136113455108</v>
          </cell>
        </row>
        <row r="449">
          <cell r="B449" t="str">
            <v>Co 191</v>
          </cell>
          <cell r="CF449">
            <v>-0.2251133847580512</v>
          </cell>
          <cell r="CG449">
            <v>-7.1368351544694411E-2</v>
          </cell>
          <cell r="CH449">
            <v>-5.9538341239806239E-2</v>
          </cell>
          <cell r="CI449">
            <v>-1.9578105141203929E-3</v>
          </cell>
          <cell r="CJ449">
            <v>2.968103872654837E-3</v>
          </cell>
          <cell r="CK449">
            <v>6.4101517712176773E-2</v>
          </cell>
          <cell r="CL449">
            <v>0.10939414725859525</v>
          </cell>
          <cell r="CM449">
            <v>0.12607379834128588</v>
          </cell>
        </row>
        <row r="450">
          <cell r="B450" t="str">
            <v>Co 452</v>
          </cell>
          <cell r="CF450">
            <v>-4.7639741439602069E-2</v>
          </cell>
          <cell r="CG450">
            <v>-8.2335622331941097E-3</v>
          </cell>
          <cell r="CH450">
            <v>0.12749586961119724</v>
          </cell>
          <cell r="CI450">
            <v>0.12369265498122002</v>
          </cell>
          <cell r="CJ450">
            <v>0.16859211814231634</v>
          </cell>
          <cell r="CK450">
            <v>0.1126682748343394</v>
          </cell>
          <cell r="CL450">
            <v>0.10910640714965719</v>
          </cell>
          <cell r="CM450">
            <v>0.1281050000592783</v>
          </cell>
        </row>
        <row r="451">
          <cell r="B451" t="str">
            <v>Co 425</v>
          </cell>
          <cell r="CF451">
            <v>0.1255911805594698</v>
          </cell>
          <cell r="CG451">
            <v>0.11647465917441285</v>
          </cell>
          <cell r="CH451">
            <v>0.13062532419072878</v>
          </cell>
          <cell r="CI451">
            <v>0.12642706961947872</v>
          </cell>
          <cell r="CJ451">
            <v>0.12588739973717397</v>
          </cell>
          <cell r="CK451">
            <v>0.10768437628282022</v>
          </cell>
          <cell r="CL451">
            <v>9.7641081715913555E-2</v>
          </cell>
          <cell r="CM451">
            <v>9.3529948955170514E-2</v>
          </cell>
        </row>
        <row r="452">
          <cell r="B452" t="str">
            <v>Co 453</v>
          </cell>
          <cell r="CF452">
            <v>0.10428782584542692</v>
          </cell>
          <cell r="CG452">
            <v>9.6697085977359445E-2</v>
          </cell>
          <cell r="CH452">
            <v>0.10327121043411502</v>
          </cell>
          <cell r="CI452">
            <v>0.11646146824579406</v>
          </cell>
          <cell r="CJ452">
            <v>9.0852007806873261E-2</v>
          </cell>
          <cell r="CK452">
            <v>9.3919579072607784E-2</v>
          </cell>
          <cell r="CL452">
            <v>0.12560449842040644</v>
          </cell>
          <cell r="CM452">
            <v>0.13229424428028486</v>
          </cell>
        </row>
        <row r="453">
          <cell r="B453" t="str">
            <v>Co 151</v>
          </cell>
          <cell r="CF453">
            <v>4.8961362177859062E-3</v>
          </cell>
          <cell r="CG453">
            <v>2.1935951737642425E-2</v>
          </cell>
          <cell r="CH453">
            <v>2.0593022019744979E-2</v>
          </cell>
          <cell r="CI453">
            <v>0.12167814537433162</v>
          </cell>
          <cell r="CJ453">
            <v>0.12737237819638486</v>
          </cell>
          <cell r="CK453">
            <v>0.15707844868310294</v>
          </cell>
          <cell r="CL453">
            <v>0.1647375144808082</v>
          </cell>
          <cell r="CM453">
            <v>0.20115917735221631</v>
          </cell>
        </row>
        <row r="454">
          <cell r="B454" t="str">
            <v>Co 152</v>
          </cell>
          <cell r="CF454">
            <v>-0.23042861804723339</v>
          </cell>
          <cell r="CG454">
            <v>-0.15620371978073583</v>
          </cell>
          <cell r="CH454">
            <v>-0.15084261169088975</v>
          </cell>
          <cell r="CI454">
            <v>1.8903483424584235E-2</v>
          </cell>
          <cell r="CJ454">
            <v>4.1514314334049028E-2</v>
          </cell>
          <cell r="CK454">
            <v>0.128389466458044</v>
          </cell>
          <cell r="CL454">
            <v>0.14059171582358004</v>
          </cell>
          <cell r="CM454">
            <v>0.1856677694344665</v>
          </cell>
        </row>
        <row r="455">
          <cell r="B455" t="str">
            <v>Co 345</v>
          </cell>
          <cell r="CF455">
            <v>2.2756924037326275E-2</v>
          </cell>
          <cell r="CG455">
            <v>1.6017388952180026E-2</v>
          </cell>
          <cell r="CH455">
            <v>3.7207260484493569E-2</v>
          </cell>
          <cell r="CI455">
            <v>3.7751248035317049E-2</v>
          </cell>
          <cell r="CJ455">
            <v>5.9657468593659141E-2</v>
          </cell>
          <cell r="CK455">
            <v>7.5476749168851401E-2</v>
          </cell>
          <cell r="CL455">
            <v>8.424865203539865E-2</v>
          </cell>
          <cell r="CM455">
            <v>8.9998011855989074E-2</v>
          </cell>
        </row>
        <row r="456">
          <cell r="B456" t="str">
            <v>Co 386</v>
          </cell>
          <cell r="CF456">
            <v>0.34012335595842597</v>
          </cell>
          <cell r="CG456">
            <v>0.32708580107176588</v>
          </cell>
          <cell r="CH456">
            <v>0.33258592664776809</v>
          </cell>
          <cell r="CI456">
            <v>0.33371073957850156</v>
          </cell>
          <cell r="CJ456">
            <v>0.35304836978730358</v>
          </cell>
          <cell r="CK456">
            <v>0.36037571761791709</v>
          </cell>
          <cell r="CL456">
            <v>0.38433266079071404</v>
          </cell>
          <cell r="CM456">
            <v>0.41495025351425724</v>
          </cell>
        </row>
        <row r="457">
          <cell r="B457" t="str">
            <v>Co 426</v>
          </cell>
          <cell r="CF457">
            <v>-4.3353822080966067E-2</v>
          </cell>
          <cell r="CG457">
            <v>-4.0412357689896837E-2</v>
          </cell>
          <cell r="CH457">
            <v>-3.9434653010947104E-2</v>
          </cell>
          <cell r="CI457">
            <v>-3.4285229193997416E-2</v>
          </cell>
          <cell r="CJ457">
            <v>-3.1010350902900458E-2</v>
          </cell>
          <cell r="CK457">
            <v>-2.8887719792336213E-2</v>
          </cell>
          <cell r="CL457">
            <v>-2.871741110205293E-2</v>
          </cell>
          <cell r="CM457">
            <v>-2.8881141264047751E-2</v>
          </cell>
        </row>
        <row r="458">
          <cell r="B458" t="str">
            <v>Co 427</v>
          </cell>
          <cell r="CF458">
            <v>-3.9295043201831088E-2</v>
          </cell>
          <cell r="CG458">
            <v>-4.1306195778834785E-2</v>
          </cell>
          <cell r="CH458">
            <v>-4.2351695737047709E-2</v>
          </cell>
          <cell r="CI458">
            <v>-3.6991390769277904E-2</v>
          </cell>
          <cell r="CJ458">
            <v>-3.2971319537797125E-2</v>
          </cell>
          <cell r="CK458">
            <v>-3.1781720802567005E-2</v>
          </cell>
          <cell r="CL458">
            <v>-3.2207213865524456E-2</v>
          </cell>
          <cell r="CM458">
            <v>-3.26127916546671E-2</v>
          </cell>
        </row>
        <row r="476">
          <cell r="B476" t="str">
            <v>Co 101</v>
          </cell>
          <cell r="BH476">
            <v>0</v>
          </cell>
          <cell r="BI476">
            <v>0</v>
          </cell>
          <cell r="BJ476">
            <v>0</v>
          </cell>
          <cell r="BK476">
            <v>0</v>
          </cell>
          <cell r="BL476">
            <v>0</v>
          </cell>
          <cell r="BM476">
            <v>0</v>
          </cell>
          <cell r="BN476">
            <v>0</v>
          </cell>
          <cell r="BO476">
            <v>0</v>
          </cell>
          <cell r="BP476">
            <v>0</v>
          </cell>
          <cell r="BQ476">
            <v>0</v>
          </cell>
          <cell r="BR476">
            <v>0</v>
          </cell>
          <cell r="BS476">
            <v>0</v>
          </cell>
          <cell r="BT476">
            <v>74950.984200000006</v>
          </cell>
          <cell r="BU476">
            <v>74198.209999999992</v>
          </cell>
          <cell r="BV476">
            <v>74091.114200000011</v>
          </cell>
          <cell r="BW476">
            <v>73711.972500000003</v>
          </cell>
          <cell r="BX476">
            <v>73502.120800000004</v>
          </cell>
          <cell r="BY476">
            <v>76805.290000000008</v>
          </cell>
          <cell r="BZ476">
            <v>74421.527700000006</v>
          </cell>
          <cell r="CA476">
            <v>74527.75</v>
          </cell>
          <cell r="CB476">
            <v>74527.75</v>
          </cell>
          <cell r="CC476">
            <v>74527.75</v>
          </cell>
          <cell r="CD476">
            <v>74527.75</v>
          </cell>
          <cell r="CE476">
            <v>74527.75</v>
          </cell>
          <cell r="CF476">
            <v>0</v>
          </cell>
          <cell r="CG476">
            <v>0</v>
          </cell>
          <cell r="CH476">
            <v>0</v>
          </cell>
          <cell r="CI476">
            <v>0</v>
          </cell>
          <cell r="CJ476">
            <v>0</v>
          </cell>
          <cell r="CK476">
            <v>0</v>
          </cell>
          <cell r="CL476">
            <v>0</v>
          </cell>
          <cell r="CM476">
            <v>0</v>
          </cell>
          <cell r="CN476">
            <v>0</v>
          </cell>
          <cell r="CO476">
            <v>0</v>
          </cell>
          <cell r="CP476">
            <v>0</v>
          </cell>
          <cell r="CQ476">
            <v>0</v>
          </cell>
          <cell r="CR476">
            <v>0</v>
          </cell>
          <cell r="CS476">
            <v>0</v>
          </cell>
          <cell r="CT476">
            <v>0</v>
          </cell>
          <cell r="CU476">
            <v>0</v>
          </cell>
          <cell r="CV476">
            <v>0</v>
          </cell>
          <cell r="CW476">
            <v>0</v>
          </cell>
          <cell r="CX476">
            <v>0</v>
          </cell>
          <cell r="CY476">
            <v>0</v>
          </cell>
          <cell r="CZ476">
            <v>0</v>
          </cell>
          <cell r="DA476">
            <v>0</v>
          </cell>
          <cell r="DB476">
            <v>0</v>
          </cell>
          <cell r="DC476">
            <v>0</v>
          </cell>
          <cell r="DD476">
            <v>0</v>
          </cell>
          <cell r="DE476">
            <v>0</v>
          </cell>
          <cell r="DF476">
            <v>0</v>
          </cell>
          <cell r="DG476">
            <v>0</v>
          </cell>
          <cell r="DH476">
            <v>0</v>
          </cell>
          <cell r="DI476">
            <v>0</v>
          </cell>
          <cell r="DJ476">
            <v>0</v>
          </cell>
          <cell r="DK476">
            <v>0</v>
          </cell>
          <cell r="DL476">
            <v>0</v>
          </cell>
          <cell r="DM476">
            <v>0</v>
          </cell>
          <cell r="DN476">
            <v>0</v>
          </cell>
          <cell r="DO476">
            <v>0</v>
          </cell>
          <cell r="DP476">
            <v>0</v>
          </cell>
          <cell r="DQ476">
            <v>0</v>
          </cell>
          <cell r="DR476">
            <v>0</v>
          </cell>
          <cell r="DS476">
            <v>0</v>
          </cell>
          <cell r="DT476">
            <v>0</v>
          </cell>
          <cell r="DU476">
            <v>0</v>
          </cell>
          <cell r="DV476">
            <v>0</v>
          </cell>
          <cell r="DW476">
            <v>0</v>
          </cell>
          <cell r="DX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row>
        <row r="477">
          <cell r="B477" t="str">
            <v>Co 102</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cell r="CJ477">
            <v>0</v>
          </cell>
          <cell r="CK477">
            <v>0</v>
          </cell>
          <cell r="CL477">
            <v>0</v>
          </cell>
          <cell r="CM477">
            <v>0</v>
          </cell>
          <cell r="CN477">
            <v>0</v>
          </cell>
          <cell r="CO477">
            <v>0</v>
          </cell>
          <cell r="CP477">
            <v>0</v>
          </cell>
          <cell r="CQ477">
            <v>0</v>
          </cell>
          <cell r="CR477">
            <v>0</v>
          </cell>
          <cell r="CS477">
            <v>0</v>
          </cell>
          <cell r="CT477">
            <v>0</v>
          </cell>
          <cell r="CU477">
            <v>0</v>
          </cell>
          <cell r="CV477">
            <v>0</v>
          </cell>
          <cell r="CW477">
            <v>0</v>
          </cell>
          <cell r="CX477">
            <v>0</v>
          </cell>
          <cell r="CY477">
            <v>0</v>
          </cell>
          <cell r="CZ477">
            <v>0</v>
          </cell>
          <cell r="DA477">
            <v>0</v>
          </cell>
          <cell r="DB477">
            <v>0</v>
          </cell>
          <cell r="DC477">
            <v>0</v>
          </cell>
          <cell r="DD477">
            <v>0</v>
          </cell>
          <cell r="DE477">
            <v>0</v>
          </cell>
          <cell r="DF477">
            <v>0</v>
          </cell>
          <cell r="DG477">
            <v>0</v>
          </cell>
          <cell r="DH477">
            <v>0</v>
          </cell>
          <cell r="DI477">
            <v>0</v>
          </cell>
          <cell r="DJ477">
            <v>0</v>
          </cell>
          <cell r="DK477">
            <v>0</v>
          </cell>
          <cell r="DL477">
            <v>0</v>
          </cell>
          <cell r="DM477">
            <v>0</v>
          </cell>
          <cell r="DN477">
            <v>0</v>
          </cell>
          <cell r="DO477">
            <v>0</v>
          </cell>
          <cell r="DP477">
            <v>0</v>
          </cell>
          <cell r="DQ477">
            <v>0</v>
          </cell>
          <cell r="DR477">
            <v>0</v>
          </cell>
          <cell r="DS477">
            <v>0</v>
          </cell>
          <cell r="DT477">
            <v>0</v>
          </cell>
          <cell r="DU477">
            <v>0</v>
          </cell>
          <cell r="DV477">
            <v>0</v>
          </cell>
          <cell r="DW477">
            <v>0</v>
          </cell>
          <cell r="DX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row>
        <row r="478">
          <cell r="B478" t="str">
            <v>Co 103</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cell r="CI478">
            <v>0</v>
          </cell>
          <cell r="CJ478">
            <v>0</v>
          </cell>
          <cell r="CK478">
            <v>0</v>
          </cell>
          <cell r="CL478">
            <v>0</v>
          </cell>
          <cell r="CM478">
            <v>0</v>
          </cell>
          <cell r="CN478">
            <v>0</v>
          </cell>
          <cell r="CO478">
            <v>0</v>
          </cell>
          <cell r="CP478">
            <v>0</v>
          </cell>
          <cell r="CQ478">
            <v>0</v>
          </cell>
          <cell r="CR478">
            <v>0</v>
          </cell>
          <cell r="CS478">
            <v>0</v>
          </cell>
          <cell r="CT478">
            <v>0</v>
          </cell>
          <cell r="CU478">
            <v>0</v>
          </cell>
          <cell r="CV478">
            <v>0</v>
          </cell>
          <cell r="CW478">
            <v>0</v>
          </cell>
          <cell r="CX478">
            <v>0</v>
          </cell>
          <cell r="CY478">
            <v>0</v>
          </cell>
          <cell r="CZ478">
            <v>0</v>
          </cell>
          <cell r="DA478">
            <v>0</v>
          </cell>
          <cell r="DB478">
            <v>0</v>
          </cell>
          <cell r="DC478">
            <v>0</v>
          </cell>
          <cell r="DD478">
            <v>0</v>
          </cell>
          <cell r="DE478">
            <v>0</v>
          </cell>
          <cell r="DF478">
            <v>0</v>
          </cell>
          <cell r="DG478">
            <v>0</v>
          </cell>
          <cell r="DH478">
            <v>0</v>
          </cell>
          <cell r="DI478">
            <v>0</v>
          </cell>
          <cell r="DJ478">
            <v>0</v>
          </cell>
          <cell r="DK478">
            <v>0</v>
          </cell>
          <cell r="DL478">
            <v>0</v>
          </cell>
          <cell r="DM478">
            <v>0</v>
          </cell>
          <cell r="DN478">
            <v>0</v>
          </cell>
          <cell r="DO478">
            <v>0</v>
          </cell>
          <cell r="DP478">
            <v>0</v>
          </cell>
          <cell r="DQ478">
            <v>0</v>
          </cell>
          <cell r="DR478">
            <v>0</v>
          </cell>
          <cell r="DS478">
            <v>0</v>
          </cell>
          <cell r="DT478">
            <v>0</v>
          </cell>
          <cell r="DU478">
            <v>0</v>
          </cell>
          <cell r="DV478">
            <v>0</v>
          </cell>
          <cell r="DW478">
            <v>0</v>
          </cell>
          <cell r="DX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row>
        <row r="479">
          <cell r="B479" t="str">
            <v>Co 104</v>
          </cell>
          <cell r="BH479">
            <v>0</v>
          </cell>
          <cell r="BI479">
            <v>0</v>
          </cell>
          <cell r="BJ479">
            <v>0</v>
          </cell>
          <cell r="BK479">
            <v>0</v>
          </cell>
          <cell r="BL479">
            <v>0</v>
          </cell>
          <cell r="BM479">
            <v>0</v>
          </cell>
          <cell r="BN479">
            <v>0</v>
          </cell>
          <cell r="BO479">
            <v>0</v>
          </cell>
          <cell r="BP479">
            <v>0</v>
          </cell>
          <cell r="BQ479">
            <v>0</v>
          </cell>
          <cell r="BR479">
            <v>0</v>
          </cell>
          <cell r="BS479">
            <v>0</v>
          </cell>
          <cell r="BT479">
            <v>-12397.809999999998</v>
          </cell>
          <cell r="BU479">
            <v>-67385.180000000022</v>
          </cell>
          <cell r="BV479">
            <v>-22353.390000000014</v>
          </cell>
          <cell r="BW479">
            <v>-41055.97</v>
          </cell>
          <cell r="BX479">
            <v>-9517.9199999999837</v>
          </cell>
          <cell r="BY479">
            <v>43303.889999999956</v>
          </cell>
          <cell r="BZ479">
            <v>80936.099999999977</v>
          </cell>
          <cell r="CA479">
            <v>93380.94</v>
          </cell>
          <cell r="CB479">
            <v>76437.859999999986</v>
          </cell>
          <cell r="CC479">
            <v>-11095.600000000035</v>
          </cell>
          <cell r="CD479">
            <v>4827.2200000000303</v>
          </cell>
          <cell r="CE479">
            <v>94919.719999999972</v>
          </cell>
          <cell r="CF479">
            <v>0</v>
          </cell>
          <cell r="CG479">
            <v>0</v>
          </cell>
          <cell r="CH479">
            <v>0</v>
          </cell>
          <cell r="CI479">
            <v>0</v>
          </cell>
          <cell r="CJ479">
            <v>0</v>
          </cell>
          <cell r="CK479">
            <v>0</v>
          </cell>
          <cell r="CL479">
            <v>0</v>
          </cell>
          <cell r="CM479">
            <v>0</v>
          </cell>
          <cell r="CN479">
            <v>0</v>
          </cell>
          <cell r="CO479">
            <v>0</v>
          </cell>
          <cell r="CP479">
            <v>0</v>
          </cell>
          <cell r="CQ479">
            <v>0</v>
          </cell>
          <cell r="CR479">
            <v>0</v>
          </cell>
          <cell r="CS479">
            <v>0</v>
          </cell>
          <cell r="CT479">
            <v>0</v>
          </cell>
          <cell r="CU479">
            <v>0</v>
          </cell>
          <cell r="CV479">
            <v>0</v>
          </cell>
          <cell r="CW479">
            <v>0</v>
          </cell>
          <cell r="CX479">
            <v>0</v>
          </cell>
          <cell r="CY479">
            <v>0</v>
          </cell>
          <cell r="CZ479">
            <v>0</v>
          </cell>
          <cell r="DA479">
            <v>0</v>
          </cell>
          <cell r="DB479">
            <v>0</v>
          </cell>
          <cell r="DC479">
            <v>0</v>
          </cell>
          <cell r="DD479">
            <v>0</v>
          </cell>
          <cell r="DE479">
            <v>0</v>
          </cell>
          <cell r="DF479">
            <v>0</v>
          </cell>
          <cell r="DG479">
            <v>0</v>
          </cell>
          <cell r="DH479">
            <v>0</v>
          </cell>
          <cell r="DI479">
            <v>0</v>
          </cell>
          <cell r="DJ479">
            <v>0</v>
          </cell>
          <cell r="DK479">
            <v>0</v>
          </cell>
          <cell r="DL479">
            <v>0</v>
          </cell>
          <cell r="DM479">
            <v>0</v>
          </cell>
          <cell r="DN479">
            <v>0</v>
          </cell>
          <cell r="DO479">
            <v>0</v>
          </cell>
          <cell r="DP479">
            <v>0</v>
          </cell>
          <cell r="DQ479">
            <v>0</v>
          </cell>
          <cell r="DR479">
            <v>0</v>
          </cell>
          <cell r="DS479">
            <v>0</v>
          </cell>
          <cell r="DT479">
            <v>0</v>
          </cell>
          <cell r="DU479">
            <v>0</v>
          </cell>
          <cell r="DV479">
            <v>0</v>
          </cell>
          <cell r="DW479">
            <v>0</v>
          </cell>
          <cell r="DX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row>
        <row r="480">
          <cell r="B480" t="str">
            <v>Co 105</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0</v>
          </cell>
          <cell r="CJ480">
            <v>0</v>
          </cell>
          <cell r="CK480">
            <v>0</v>
          </cell>
          <cell r="CL480">
            <v>0</v>
          </cell>
          <cell r="CM480">
            <v>0</v>
          </cell>
          <cell r="CN480">
            <v>0</v>
          </cell>
          <cell r="CO480">
            <v>0</v>
          </cell>
          <cell r="CP480">
            <v>0</v>
          </cell>
          <cell r="CQ480">
            <v>0</v>
          </cell>
          <cell r="CR480">
            <v>0</v>
          </cell>
          <cell r="CS480">
            <v>0</v>
          </cell>
          <cell r="CT480">
            <v>0</v>
          </cell>
          <cell r="CU480">
            <v>0</v>
          </cell>
          <cell r="CV480">
            <v>0</v>
          </cell>
          <cell r="CW480">
            <v>0</v>
          </cell>
          <cell r="CX480">
            <v>0</v>
          </cell>
          <cell r="CY480">
            <v>0</v>
          </cell>
          <cell r="CZ480">
            <v>0</v>
          </cell>
          <cell r="DA480">
            <v>0</v>
          </cell>
          <cell r="DB480">
            <v>0</v>
          </cell>
          <cell r="DC480">
            <v>0</v>
          </cell>
          <cell r="DD480">
            <v>0</v>
          </cell>
          <cell r="DE480">
            <v>0</v>
          </cell>
          <cell r="DF480">
            <v>0</v>
          </cell>
          <cell r="DG480">
            <v>0</v>
          </cell>
          <cell r="DH480">
            <v>0</v>
          </cell>
          <cell r="DI480">
            <v>0</v>
          </cell>
          <cell r="DJ480">
            <v>0</v>
          </cell>
          <cell r="DK480">
            <v>0</v>
          </cell>
          <cell r="DL480">
            <v>0</v>
          </cell>
          <cell r="DM480">
            <v>0</v>
          </cell>
          <cell r="DN480">
            <v>0</v>
          </cell>
          <cell r="DO480">
            <v>0</v>
          </cell>
          <cell r="DP480">
            <v>0</v>
          </cell>
          <cell r="DQ480">
            <v>0</v>
          </cell>
          <cell r="DR480">
            <v>0</v>
          </cell>
          <cell r="DS480">
            <v>0</v>
          </cell>
          <cell r="DT480">
            <v>0</v>
          </cell>
          <cell r="DU480">
            <v>0</v>
          </cell>
          <cell r="DV480">
            <v>0</v>
          </cell>
          <cell r="DW480">
            <v>0</v>
          </cell>
          <cell r="DX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cell r="FM480">
            <v>0</v>
          </cell>
          <cell r="FN480">
            <v>0</v>
          </cell>
          <cell r="FO480">
            <v>0</v>
          </cell>
          <cell r="FP480">
            <v>0</v>
          </cell>
          <cell r="FQ480">
            <v>0</v>
          </cell>
          <cell r="FR480">
            <v>0</v>
          </cell>
          <cell r="FS480">
            <v>0</v>
          </cell>
          <cell r="FT480">
            <v>0</v>
          </cell>
          <cell r="FU480">
            <v>0</v>
          </cell>
          <cell r="FV480">
            <v>0</v>
          </cell>
          <cell r="FW480">
            <v>0</v>
          </cell>
        </row>
        <row r="481">
          <cell r="B481" t="str">
            <v>Co 110</v>
          </cell>
          <cell r="BH481">
            <v>0</v>
          </cell>
          <cell r="BI481">
            <v>0</v>
          </cell>
          <cell r="BJ481">
            <v>0</v>
          </cell>
          <cell r="BK481">
            <v>0</v>
          </cell>
          <cell r="BL481">
            <v>0</v>
          </cell>
          <cell r="BM481">
            <v>0</v>
          </cell>
          <cell r="BN481">
            <v>0</v>
          </cell>
          <cell r="BO481">
            <v>0</v>
          </cell>
          <cell r="BP481">
            <v>0</v>
          </cell>
          <cell r="BQ481">
            <v>0</v>
          </cell>
          <cell r="BR481">
            <v>0</v>
          </cell>
          <cell r="BS481">
            <v>0</v>
          </cell>
          <cell r="BT481">
            <v>7549.3184047216891</v>
          </cell>
          <cell r="BU481">
            <v>3419.280213036076</v>
          </cell>
          <cell r="BV481">
            <v>-9454.6893947079334</v>
          </cell>
          <cell r="BW481">
            <v>11466.747816002789</v>
          </cell>
          <cell r="BX481">
            <v>-9892.0400593850136</v>
          </cell>
          <cell r="BY481">
            <v>6860.2483439934294</v>
          </cell>
          <cell r="BZ481">
            <v>19742.688369746487</v>
          </cell>
          <cell r="CA481">
            <v>12155.478597229529</v>
          </cell>
          <cell r="CB481">
            <v>11736.259305453557</v>
          </cell>
          <cell r="CC481">
            <v>1652.1595277855304</v>
          </cell>
          <cell r="CD481">
            <v>6954.4676691127388</v>
          </cell>
          <cell r="CE481">
            <v>14487.700566363703</v>
          </cell>
          <cell r="CF481">
            <v>0</v>
          </cell>
          <cell r="CG481">
            <v>0</v>
          </cell>
          <cell r="CH481">
            <v>0</v>
          </cell>
          <cell r="CI481">
            <v>0</v>
          </cell>
          <cell r="CJ481">
            <v>0</v>
          </cell>
          <cell r="CK481">
            <v>0</v>
          </cell>
          <cell r="CL481">
            <v>0</v>
          </cell>
          <cell r="CM481">
            <v>0</v>
          </cell>
          <cell r="CN481">
            <v>0</v>
          </cell>
          <cell r="CO481">
            <v>0</v>
          </cell>
          <cell r="CP481">
            <v>0</v>
          </cell>
          <cell r="CQ481">
            <v>0</v>
          </cell>
          <cell r="CR481">
            <v>0</v>
          </cell>
          <cell r="CS481">
            <v>0</v>
          </cell>
          <cell r="CT481">
            <v>0</v>
          </cell>
          <cell r="CU481">
            <v>0</v>
          </cell>
          <cell r="CV481">
            <v>0</v>
          </cell>
          <cell r="CW481">
            <v>0</v>
          </cell>
          <cell r="CX481">
            <v>0</v>
          </cell>
          <cell r="CY481">
            <v>0</v>
          </cell>
          <cell r="CZ481">
            <v>0</v>
          </cell>
          <cell r="DA481">
            <v>0</v>
          </cell>
          <cell r="DB481">
            <v>0</v>
          </cell>
          <cell r="DC481">
            <v>0</v>
          </cell>
          <cell r="DD481">
            <v>0</v>
          </cell>
          <cell r="DE481">
            <v>0</v>
          </cell>
          <cell r="DF481">
            <v>0</v>
          </cell>
          <cell r="DG481">
            <v>0</v>
          </cell>
          <cell r="DH481">
            <v>0</v>
          </cell>
          <cell r="DI481">
            <v>0</v>
          </cell>
          <cell r="DJ481">
            <v>0</v>
          </cell>
          <cell r="DK481">
            <v>0</v>
          </cell>
          <cell r="DL481">
            <v>0</v>
          </cell>
          <cell r="DM481">
            <v>0</v>
          </cell>
          <cell r="DN481">
            <v>0</v>
          </cell>
          <cell r="DO481">
            <v>0</v>
          </cell>
          <cell r="DP481">
            <v>0</v>
          </cell>
          <cell r="DQ481">
            <v>0</v>
          </cell>
          <cell r="DR481">
            <v>0</v>
          </cell>
          <cell r="DS481">
            <v>0</v>
          </cell>
          <cell r="DT481">
            <v>0</v>
          </cell>
          <cell r="DU481">
            <v>0</v>
          </cell>
          <cell r="DV481">
            <v>0</v>
          </cell>
          <cell r="DW481">
            <v>0</v>
          </cell>
          <cell r="DX481">
            <v>0</v>
          </cell>
          <cell r="DY481">
            <v>0</v>
          </cell>
          <cell r="DZ481">
            <v>0</v>
          </cell>
          <cell r="EA481">
            <v>0</v>
          </cell>
          <cell r="EB481">
            <v>0</v>
          </cell>
          <cell r="EC481">
            <v>0</v>
          </cell>
          <cell r="ED481">
            <v>0</v>
          </cell>
          <cell r="EE481">
            <v>0</v>
          </cell>
          <cell r="EF481">
            <v>0</v>
          </cell>
          <cell r="EG481">
            <v>0</v>
          </cell>
          <cell r="EH481">
            <v>0</v>
          </cell>
          <cell r="EI481">
            <v>0</v>
          </cell>
          <cell r="EJ481">
            <v>0</v>
          </cell>
          <cell r="EK481">
            <v>0</v>
          </cell>
          <cell r="EL481">
            <v>0</v>
          </cell>
          <cell r="EM481">
            <v>0</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row>
        <row r="482">
          <cell r="B482" t="str">
            <v>Co 111</v>
          </cell>
          <cell r="BH482">
            <v>0</v>
          </cell>
          <cell r="BI482">
            <v>0</v>
          </cell>
          <cell r="BJ482">
            <v>0</v>
          </cell>
          <cell r="BK482">
            <v>0</v>
          </cell>
          <cell r="BL482">
            <v>0</v>
          </cell>
          <cell r="BM482">
            <v>0</v>
          </cell>
          <cell r="BN482">
            <v>0</v>
          </cell>
          <cell r="BO482">
            <v>0</v>
          </cell>
          <cell r="BP482">
            <v>0</v>
          </cell>
          <cell r="BQ482">
            <v>0</v>
          </cell>
          <cell r="BR482">
            <v>0</v>
          </cell>
          <cell r="BS482">
            <v>0</v>
          </cell>
          <cell r="BT482">
            <v>24554.981872244742</v>
          </cell>
          <cell r="BU482">
            <v>27504.371198983332</v>
          </cell>
          <cell r="BV482">
            <v>25027.36744570743</v>
          </cell>
          <cell r="BW482">
            <v>26475.645339036699</v>
          </cell>
          <cell r="BX482">
            <v>29330.294961938802</v>
          </cell>
          <cell r="BY482">
            <v>19234.320385094026</v>
          </cell>
          <cell r="BZ482">
            <v>24551.246890354065</v>
          </cell>
          <cell r="CA482">
            <v>31579.183574887753</v>
          </cell>
          <cell r="CB482">
            <v>28438.224193440958</v>
          </cell>
          <cell r="CC482">
            <v>25274.759997760793</v>
          </cell>
          <cell r="CD482">
            <v>26651.559282951297</v>
          </cell>
          <cell r="CE482">
            <v>25665.922711867963</v>
          </cell>
          <cell r="CF482">
            <v>0</v>
          </cell>
          <cell r="CG482">
            <v>0</v>
          </cell>
          <cell r="CH482">
            <v>0</v>
          </cell>
          <cell r="CI482">
            <v>0</v>
          </cell>
          <cell r="CJ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CX482">
            <v>0</v>
          </cell>
          <cell r="CY482">
            <v>0</v>
          </cell>
          <cell r="CZ482">
            <v>0</v>
          </cell>
          <cell r="DA482">
            <v>0</v>
          </cell>
          <cell r="DB482">
            <v>0</v>
          </cell>
          <cell r="DC482">
            <v>0</v>
          </cell>
          <cell r="DD482">
            <v>0</v>
          </cell>
          <cell r="DE482">
            <v>0</v>
          </cell>
          <cell r="DF482">
            <v>0</v>
          </cell>
          <cell r="DG482">
            <v>0</v>
          </cell>
          <cell r="DH482">
            <v>0</v>
          </cell>
          <cell r="DI482">
            <v>0</v>
          </cell>
          <cell r="DJ482">
            <v>0</v>
          </cell>
          <cell r="DK482">
            <v>0</v>
          </cell>
          <cell r="DL482">
            <v>0</v>
          </cell>
          <cell r="DM482">
            <v>0</v>
          </cell>
          <cell r="DN482">
            <v>0</v>
          </cell>
          <cell r="DO482">
            <v>0</v>
          </cell>
          <cell r="DP482">
            <v>0</v>
          </cell>
          <cell r="DQ482">
            <v>0</v>
          </cell>
          <cell r="DR482">
            <v>0</v>
          </cell>
          <cell r="DS482">
            <v>0</v>
          </cell>
          <cell r="DT482">
            <v>0</v>
          </cell>
          <cell r="DU482">
            <v>0</v>
          </cell>
          <cell r="DV482">
            <v>0</v>
          </cell>
          <cell r="DW482">
            <v>0</v>
          </cell>
          <cell r="DX482">
            <v>0</v>
          </cell>
          <cell r="DY482">
            <v>0</v>
          </cell>
          <cell r="DZ482">
            <v>0</v>
          </cell>
          <cell r="EA482">
            <v>0</v>
          </cell>
          <cell r="EB482">
            <v>0</v>
          </cell>
          <cell r="EC482">
            <v>0</v>
          </cell>
          <cell r="ED482">
            <v>0</v>
          </cell>
          <cell r="EE482">
            <v>0</v>
          </cell>
          <cell r="EF482">
            <v>0</v>
          </cell>
          <cell r="EG482">
            <v>0</v>
          </cell>
          <cell r="EH482">
            <v>0</v>
          </cell>
          <cell r="EI482">
            <v>0</v>
          </cell>
          <cell r="EJ482">
            <v>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row>
        <row r="483">
          <cell r="B483" t="str">
            <v>Co 112</v>
          </cell>
          <cell r="BH483">
            <v>0</v>
          </cell>
          <cell r="BI483">
            <v>0</v>
          </cell>
          <cell r="BJ483">
            <v>0</v>
          </cell>
          <cell r="BK483">
            <v>0</v>
          </cell>
          <cell r="BL483">
            <v>0</v>
          </cell>
          <cell r="BM483">
            <v>0</v>
          </cell>
          <cell r="BN483">
            <v>0</v>
          </cell>
          <cell r="BO483">
            <v>0</v>
          </cell>
          <cell r="BP483">
            <v>0</v>
          </cell>
          <cell r="BQ483">
            <v>0</v>
          </cell>
          <cell r="BR483">
            <v>0</v>
          </cell>
          <cell r="BS483">
            <v>0</v>
          </cell>
          <cell r="BT483">
            <v>2816.7587726416014</v>
          </cell>
          <cell r="BU483">
            <v>1061.3612419035153</v>
          </cell>
          <cell r="BV483">
            <v>11371.552380398702</v>
          </cell>
          <cell r="BW483">
            <v>5728.1861907291359</v>
          </cell>
          <cell r="BX483">
            <v>9887.6527682078777</v>
          </cell>
          <cell r="BY483">
            <v>6104.4153490067338</v>
          </cell>
          <cell r="BZ483">
            <v>7651.1382615362581</v>
          </cell>
          <cell r="CA483">
            <v>6385.1746806802948</v>
          </cell>
          <cell r="CB483">
            <v>4829.7952035835306</v>
          </cell>
          <cell r="CC483">
            <v>4610.4301249984019</v>
          </cell>
          <cell r="CD483">
            <v>5994.8683464294145</v>
          </cell>
          <cell r="CE483">
            <v>4793.3705857593468</v>
          </cell>
          <cell r="CF483">
            <v>0</v>
          </cell>
          <cell r="CG483">
            <v>0</v>
          </cell>
          <cell r="CH483">
            <v>0</v>
          </cell>
          <cell r="CI483">
            <v>0</v>
          </cell>
          <cell r="CJ483">
            <v>0</v>
          </cell>
          <cell r="CK483">
            <v>0</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row>
        <row r="484">
          <cell r="B484" t="str">
            <v>Co 113</v>
          </cell>
          <cell r="BH484">
            <v>0</v>
          </cell>
          <cell r="BI484">
            <v>0</v>
          </cell>
          <cell r="BJ484">
            <v>0</v>
          </cell>
          <cell r="BK484">
            <v>0</v>
          </cell>
          <cell r="BL484">
            <v>0</v>
          </cell>
          <cell r="BM484">
            <v>0</v>
          </cell>
          <cell r="BN484">
            <v>0</v>
          </cell>
          <cell r="BO484">
            <v>0</v>
          </cell>
          <cell r="BP484">
            <v>0</v>
          </cell>
          <cell r="BQ484">
            <v>0</v>
          </cell>
          <cell r="BR484">
            <v>0</v>
          </cell>
          <cell r="BS484">
            <v>0</v>
          </cell>
          <cell r="BT484">
            <v>3970.2223836245203</v>
          </cell>
          <cell r="BU484">
            <v>2932.2835588797079</v>
          </cell>
          <cell r="BV484">
            <v>8965.7686291482714</v>
          </cell>
          <cell r="BW484">
            <v>13502.887155882319</v>
          </cell>
          <cell r="BX484">
            <v>13565.585420884521</v>
          </cell>
          <cell r="BY484">
            <v>2087.4824875052454</v>
          </cell>
          <cell r="BZ484">
            <v>10859.222574444757</v>
          </cell>
          <cell r="CA484">
            <v>8716.6768904014752</v>
          </cell>
          <cell r="CB484">
            <v>8100.3020679176543</v>
          </cell>
          <cell r="CC484">
            <v>7522.766188325345</v>
          </cell>
          <cell r="CD484">
            <v>8227.0769063690132</v>
          </cell>
          <cell r="CE484">
            <v>6611.4868960752119</v>
          </cell>
          <cell r="CF484">
            <v>0</v>
          </cell>
          <cell r="CG484">
            <v>0</v>
          </cell>
          <cell r="CH484">
            <v>0</v>
          </cell>
          <cell r="CI484">
            <v>0</v>
          </cell>
          <cell r="CJ484">
            <v>0</v>
          </cell>
          <cell r="CK484">
            <v>0</v>
          </cell>
          <cell r="CL484">
            <v>0</v>
          </cell>
          <cell r="CM484">
            <v>0</v>
          </cell>
          <cell r="CN484">
            <v>0</v>
          </cell>
          <cell r="CO484">
            <v>0</v>
          </cell>
          <cell r="CP484">
            <v>0</v>
          </cell>
          <cell r="CQ484">
            <v>0</v>
          </cell>
          <cell r="CR484">
            <v>0</v>
          </cell>
          <cell r="CS484">
            <v>0</v>
          </cell>
          <cell r="CT484">
            <v>0</v>
          </cell>
          <cell r="CU484">
            <v>0</v>
          </cell>
          <cell r="CV484">
            <v>0</v>
          </cell>
          <cell r="CW484">
            <v>0</v>
          </cell>
          <cell r="CX484">
            <v>0</v>
          </cell>
          <cell r="CY484">
            <v>0</v>
          </cell>
          <cell r="CZ484">
            <v>0</v>
          </cell>
          <cell r="DA484">
            <v>0</v>
          </cell>
          <cell r="DB484">
            <v>0</v>
          </cell>
          <cell r="DC484">
            <v>0</v>
          </cell>
          <cell r="DD484">
            <v>0</v>
          </cell>
          <cell r="DE484">
            <v>0</v>
          </cell>
          <cell r="DF484">
            <v>0</v>
          </cell>
          <cell r="DG484">
            <v>0</v>
          </cell>
          <cell r="DH484">
            <v>0</v>
          </cell>
          <cell r="DI484">
            <v>0</v>
          </cell>
          <cell r="DJ484">
            <v>0</v>
          </cell>
          <cell r="DK484">
            <v>0</v>
          </cell>
          <cell r="DL484">
            <v>0</v>
          </cell>
          <cell r="DM484">
            <v>0</v>
          </cell>
          <cell r="DN484">
            <v>0</v>
          </cell>
          <cell r="DO484">
            <v>0</v>
          </cell>
          <cell r="DP484">
            <v>0</v>
          </cell>
          <cell r="DQ484">
            <v>0</v>
          </cell>
          <cell r="DR484">
            <v>0</v>
          </cell>
          <cell r="DS484">
            <v>0</v>
          </cell>
          <cell r="DT484">
            <v>0</v>
          </cell>
          <cell r="DU484">
            <v>0</v>
          </cell>
          <cell r="DV484">
            <v>0</v>
          </cell>
          <cell r="DW484">
            <v>0</v>
          </cell>
          <cell r="DX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row>
        <row r="485">
          <cell r="B485" t="str">
            <v>Co 114</v>
          </cell>
          <cell r="BH485">
            <v>0</v>
          </cell>
          <cell r="BI485">
            <v>0</v>
          </cell>
          <cell r="BJ485">
            <v>0</v>
          </cell>
          <cell r="BK485">
            <v>0</v>
          </cell>
          <cell r="BL485">
            <v>0</v>
          </cell>
          <cell r="BM485">
            <v>0</v>
          </cell>
          <cell r="BN485">
            <v>0</v>
          </cell>
          <cell r="BO485">
            <v>0</v>
          </cell>
          <cell r="BP485">
            <v>0</v>
          </cell>
          <cell r="BQ485">
            <v>0</v>
          </cell>
          <cell r="BR485">
            <v>0</v>
          </cell>
          <cell r="BS485">
            <v>0</v>
          </cell>
          <cell r="BT485">
            <v>3091.6199887688881</v>
          </cell>
          <cell r="BU485">
            <v>328.3792680056722</v>
          </cell>
          <cell r="BV485">
            <v>8882.4352763682909</v>
          </cell>
          <cell r="BW485">
            <v>13634.337135103957</v>
          </cell>
          <cell r="BX485">
            <v>7544.0304774551405</v>
          </cell>
          <cell r="BY485">
            <v>11221.340143047142</v>
          </cell>
          <cell r="BZ485">
            <v>9794.7480973236743</v>
          </cell>
          <cell r="CA485">
            <v>13196.892521284341</v>
          </cell>
          <cell r="CB485">
            <v>9547.8589436916391</v>
          </cell>
          <cell r="CC485">
            <v>3624.9683555799493</v>
          </cell>
          <cell r="CD485">
            <v>4379.3720306717196</v>
          </cell>
          <cell r="CE485">
            <v>4086.0943131508593</v>
          </cell>
          <cell r="CF485">
            <v>0</v>
          </cell>
          <cell r="CG485">
            <v>0</v>
          </cell>
          <cell r="CH485">
            <v>0</v>
          </cell>
          <cell r="CI485">
            <v>0</v>
          </cell>
          <cell r="CJ485">
            <v>0</v>
          </cell>
          <cell r="CK485">
            <v>0</v>
          </cell>
          <cell r="CL485">
            <v>0</v>
          </cell>
          <cell r="CM485">
            <v>0</v>
          </cell>
          <cell r="CN485">
            <v>0</v>
          </cell>
          <cell r="CO485">
            <v>0</v>
          </cell>
          <cell r="CP485">
            <v>0</v>
          </cell>
          <cell r="CQ485">
            <v>0</v>
          </cell>
          <cell r="CR485">
            <v>0</v>
          </cell>
          <cell r="CS485">
            <v>0</v>
          </cell>
          <cell r="CT485">
            <v>0</v>
          </cell>
          <cell r="CU485">
            <v>0</v>
          </cell>
          <cell r="CV485">
            <v>0</v>
          </cell>
          <cell r="CW485">
            <v>0</v>
          </cell>
          <cell r="CX485">
            <v>0</v>
          </cell>
          <cell r="CY485">
            <v>0</v>
          </cell>
          <cell r="CZ485">
            <v>0</v>
          </cell>
          <cell r="DA485">
            <v>0</v>
          </cell>
          <cell r="DB485">
            <v>0</v>
          </cell>
          <cell r="DC485">
            <v>0</v>
          </cell>
          <cell r="DD485">
            <v>0</v>
          </cell>
          <cell r="DE485">
            <v>0</v>
          </cell>
          <cell r="DF485">
            <v>0</v>
          </cell>
          <cell r="DG485">
            <v>0</v>
          </cell>
          <cell r="DH485">
            <v>0</v>
          </cell>
          <cell r="DI485">
            <v>0</v>
          </cell>
          <cell r="DJ485">
            <v>0</v>
          </cell>
          <cell r="DK485">
            <v>0</v>
          </cell>
          <cell r="DL485">
            <v>0</v>
          </cell>
          <cell r="DM485">
            <v>0</v>
          </cell>
          <cell r="DN485">
            <v>0</v>
          </cell>
          <cell r="DO485">
            <v>0</v>
          </cell>
          <cell r="DP485">
            <v>0</v>
          </cell>
          <cell r="DQ485">
            <v>0</v>
          </cell>
          <cell r="DR485">
            <v>0</v>
          </cell>
          <cell r="DS485">
            <v>0</v>
          </cell>
          <cell r="DT485">
            <v>0</v>
          </cell>
          <cell r="DU485">
            <v>0</v>
          </cell>
          <cell r="DV485">
            <v>0</v>
          </cell>
          <cell r="DW485">
            <v>0</v>
          </cell>
          <cell r="DX485">
            <v>0</v>
          </cell>
          <cell r="DY485">
            <v>0</v>
          </cell>
          <cell r="DZ485">
            <v>0</v>
          </cell>
          <cell r="EA485">
            <v>0</v>
          </cell>
          <cell r="EB485">
            <v>0</v>
          </cell>
          <cell r="EC485">
            <v>0</v>
          </cell>
          <cell r="ED485">
            <v>0</v>
          </cell>
          <cell r="EE485">
            <v>0</v>
          </cell>
          <cell r="EF485">
            <v>0</v>
          </cell>
          <cell r="EG485">
            <v>0</v>
          </cell>
          <cell r="EH485">
            <v>0</v>
          </cell>
          <cell r="EI485">
            <v>0</v>
          </cell>
          <cell r="EJ485">
            <v>0</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row>
        <row r="486">
          <cell r="B486" t="str">
            <v>Co 117</v>
          </cell>
          <cell r="BH486">
            <v>0</v>
          </cell>
          <cell r="BI486">
            <v>0</v>
          </cell>
          <cell r="BJ486">
            <v>0</v>
          </cell>
          <cell r="BK486">
            <v>0</v>
          </cell>
          <cell r="BL486">
            <v>0</v>
          </cell>
          <cell r="BM486">
            <v>0</v>
          </cell>
          <cell r="BN486">
            <v>0</v>
          </cell>
          <cell r="BO486">
            <v>0</v>
          </cell>
          <cell r="BP486">
            <v>0</v>
          </cell>
          <cell r="BQ486">
            <v>0</v>
          </cell>
          <cell r="BR486">
            <v>0</v>
          </cell>
          <cell r="BS486">
            <v>0</v>
          </cell>
          <cell r="BT486">
            <v>5095.3665283376331</v>
          </cell>
          <cell r="BU486">
            <v>5080.3172267904774</v>
          </cell>
          <cell r="BV486">
            <v>6168.7222459224449</v>
          </cell>
          <cell r="BW486">
            <v>624.45698827628803</v>
          </cell>
          <cell r="BX486">
            <v>7230.6438131635769</v>
          </cell>
          <cell r="BY486">
            <v>1576.0159232497945</v>
          </cell>
          <cell r="BZ486">
            <v>3072.0597584386533</v>
          </cell>
          <cell r="CA486">
            <v>7891.3395673929263</v>
          </cell>
          <cell r="CB486">
            <v>5535.0724082943416</v>
          </cell>
          <cell r="CC486">
            <v>7015.4626431232236</v>
          </cell>
          <cell r="CD486">
            <v>6883.8286675314521</v>
          </cell>
          <cell r="CE486">
            <v>6704.4743686157954</v>
          </cell>
          <cell r="CF486">
            <v>0</v>
          </cell>
          <cell r="CG486">
            <v>0</v>
          </cell>
          <cell r="CH486">
            <v>0</v>
          </cell>
          <cell r="CI486">
            <v>0</v>
          </cell>
          <cell r="CJ486">
            <v>0</v>
          </cell>
          <cell r="CK486">
            <v>0</v>
          </cell>
          <cell r="CL486">
            <v>0</v>
          </cell>
          <cell r="CM486">
            <v>0</v>
          </cell>
          <cell r="CN486">
            <v>0</v>
          </cell>
          <cell r="CO486">
            <v>0</v>
          </cell>
          <cell r="CP486">
            <v>0</v>
          </cell>
          <cell r="CQ486">
            <v>0</v>
          </cell>
          <cell r="CR486">
            <v>0</v>
          </cell>
          <cell r="CS486">
            <v>0</v>
          </cell>
          <cell r="CT486">
            <v>0</v>
          </cell>
          <cell r="CU486">
            <v>0</v>
          </cell>
          <cell r="CV486">
            <v>0</v>
          </cell>
          <cell r="CW486">
            <v>0</v>
          </cell>
          <cell r="CX486">
            <v>0</v>
          </cell>
          <cell r="CY486">
            <v>0</v>
          </cell>
          <cell r="CZ486">
            <v>0</v>
          </cell>
          <cell r="DA486">
            <v>0</v>
          </cell>
          <cell r="DB486">
            <v>0</v>
          </cell>
          <cell r="DC486">
            <v>0</v>
          </cell>
          <cell r="DD486">
            <v>0</v>
          </cell>
          <cell r="DE486">
            <v>0</v>
          </cell>
          <cell r="DF486">
            <v>0</v>
          </cell>
          <cell r="DG486">
            <v>0</v>
          </cell>
          <cell r="DH486">
            <v>0</v>
          </cell>
          <cell r="DI486">
            <v>0</v>
          </cell>
          <cell r="DJ486">
            <v>0</v>
          </cell>
          <cell r="DK486">
            <v>0</v>
          </cell>
          <cell r="DL486">
            <v>0</v>
          </cell>
          <cell r="DM486">
            <v>0</v>
          </cell>
          <cell r="DN486">
            <v>0</v>
          </cell>
          <cell r="DO486">
            <v>0</v>
          </cell>
          <cell r="DP486">
            <v>0</v>
          </cell>
          <cell r="DQ486">
            <v>0</v>
          </cell>
          <cell r="DR486">
            <v>0</v>
          </cell>
          <cell r="DS486">
            <v>0</v>
          </cell>
          <cell r="DT486">
            <v>0</v>
          </cell>
          <cell r="DU486">
            <v>0</v>
          </cell>
          <cell r="DV486">
            <v>0</v>
          </cell>
          <cell r="DW486">
            <v>0</v>
          </cell>
          <cell r="DX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row>
        <row r="487">
          <cell r="B487" t="str">
            <v>Co 118</v>
          </cell>
          <cell r="BH487">
            <v>0</v>
          </cell>
          <cell r="BI487">
            <v>0</v>
          </cell>
          <cell r="BJ487">
            <v>0</v>
          </cell>
          <cell r="BK487">
            <v>0</v>
          </cell>
          <cell r="BL487">
            <v>0</v>
          </cell>
          <cell r="BM487">
            <v>0</v>
          </cell>
          <cell r="BN487">
            <v>0</v>
          </cell>
          <cell r="BO487">
            <v>0</v>
          </cell>
          <cell r="BP487">
            <v>0</v>
          </cell>
          <cell r="BQ487">
            <v>0</v>
          </cell>
          <cell r="BR487">
            <v>0</v>
          </cell>
          <cell r="BS487">
            <v>0</v>
          </cell>
          <cell r="BT487">
            <v>738.68947406682855</v>
          </cell>
          <cell r="BU487">
            <v>3349.0831436657663</v>
          </cell>
          <cell r="BV487">
            <v>13994.187226879387</v>
          </cell>
          <cell r="BW487">
            <v>7680.6374944865966</v>
          </cell>
          <cell r="BX487">
            <v>8744.3109386270571</v>
          </cell>
          <cell r="BY487">
            <v>7863.0898243050106</v>
          </cell>
          <cell r="BZ487">
            <v>16514.673558990809</v>
          </cell>
          <cell r="CA487">
            <v>14615.054422625413</v>
          </cell>
          <cell r="CB487">
            <v>13571.62501666639</v>
          </cell>
          <cell r="CC487">
            <v>6968.0379892157544</v>
          </cell>
          <cell r="CD487">
            <v>8621.2442173366435</v>
          </cell>
          <cell r="CE487">
            <v>9830.471752263682</v>
          </cell>
          <cell r="CF487">
            <v>0</v>
          </cell>
          <cell r="CG487">
            <v>0</v>
          </cell>
          <cell r="CH487">
            <v>0</v>
          </cell>
          <cell r="CI487">
            <v>0</v>
          </cell>
          <cell r="CJ487">
            <v>0</v>
          </cell>
          <cell r="CK487">
            <v>0</v>
          </cell>
          <cell r="CL487">
            <v>0</v>
          </cell>
          <cell r="CM487">
            <v>0</v>
          </cell>
          <cell r="CN487">
            <v>0</v>
          </cell>
          <cell r="CO487">
            <v>0</v>
          </cell>
          <cell r="CP487">
            <v>0</v>
          </cell>
          <cell r="CQ487">
            <v>0</v>
          </cell>
          <cell r="CR487">
            <v>0</v>
          </cell>
          <cell r="CS487">
            <v>0</v>
          </cell>
          <cell r="CT487">
            <v>0</v>
          </cell>
          <cell r="CU487">
            <v>0</v>
          </cell>
          <cell r="CV487">
            <v>0</v>
          </cell>
          <cell r="CW487">
            <v>0</v>
          </cell>
          <cell r="CX487">
            <v>0</v>
          </cell>
          <cell r="CY487">
            <v>0</v>
          </cell>
          <cell r="CZ487">
            <v>0</v>
          </cell>
          <cell r="DA487">
            <v>0</v>
          </cell>
          <cell r="DB487">
            <v>0</v>
          </cell>
          <cell r="DC487">
            <v>0</v>
          </cell>
          <cell r="DD487">
            <v>0</v>
          </cell>
          <cell r="DE487">
            <v>0</v>
          </cell>
          <cell r="DF487">
            <v>0</v>
          </cell>
          <cell r="DG487">
            <v>0</v>
          </cell>
          <cell r="DH487">
            <v>0</v>
          </cell>
          <cell r="DI487">
            <v>0</v>
          </cell>
          <cell r="DJ487">
            <v>0</v>
          </cell>
          <cell r="DK487">
            <v>0</v>
          </cell>
          <cell r="DL487">
            <v>0</v>
          </cell>
          <cell r="DM487">
            <v>0</v>
          </cell>
          <cell r="DN487">
            <v>0</v>
          </cell>
          <cell r="DO487">
            <v>0</v>
          </cell>
          <cell r="DP487">
            <v>0</v>
          </cell>
          <cell r="DQ487">
            <v>0</v>
          </cell>
          <cell r="DR487">
            <v>0</v>
          </cell>
          <cell r="DS487">
            <v>0</v>
          </cell>
          <cell r="DT487">
            <v>0</v>
          </cell>
          <cell r="DU487">
            <v>0</v>
          </cell>
          <cell r="DV487">
            <v>0</v>
          </cell>
          <cell r="DW487">
            <v>0</v>
          </cell>
          <cell r="DX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row>
        <row r="488">
          <cell r="B488" t="str">
            <v>Co 119</v>
          </cell>
          <cell r="BH488">
            <v>0</v>
          </cell>
          <cell r="BI488">
            <v>0</v>
          </cell>
          <cell r="BJ488">
            <v>0</v>
          </cell>
          <cell r="BK488">
            <v>0</v>
          </cell>
          <cell r="BL488">
            <v>0</v>
          </cell>
          <cell r="BM488">
            <v>0</v>
          </cell>
          <cell r="BN488">
            <v>0</v>
          </cell>
          <cell r="BO488">
            <v>0</v>
          </cell>
          <cell r="BP488">
            <v>0</v>
          </cell>
          <cell r="BQ488">
            <v>0</v>
          </cell>
          <cell r="BR488">
            <v>0</v>
          </cell>
          <cell r="BS488">
            <v>0</v>
          </cell>
          <cell r="BT488">
            <v>35244.071336269779</v>
          </cell>
          <cell r="BU488">
            <v>76774.293589971901</v>
          </cell>
          <cell r="BV488">
            <v>38254.164401493632</v>
          </cell>
          <cell r="BW488">
            <v>16776.42031979384</v>
          </cell>
          <cell r="BX488">
            <v>36806.354882406376</v>
          </cell>
          <cell r="BY488">
            <v>14478.810897836585</v>
          </cell>
          <cell r="BZ488">
            <v>66426.858997693096</v>
          </cell>
          <cell r="CA488">
            <v>58614.630594137416</v>
          </cell>
          <cell r="CB488">
            <v>43777.60224864215</v>
          </cell>
          <cell r="CC488">
            <v>45260.767860603592</v>
          </cell>
          <cell r="CD488">
            <v>34824.054102332077</v>
          </cell>
          <cell r="CE488">
            <v>35787.867947923769</v>
          </cell>
          <cell r="CF488">
            <v>0</v>
          </cell>
          <cell r="CG488">
            <v>0</v>
          </cell>
          <cell r="CH488">
            <v>0</v>
          </cell>
          <cell r="CI488">
            <v>0</v>
          </cell>
          <cell r="CJ488">
            <v>0</v>
          </cell>
          <cell r="CK488">
            <v>0</v>
          </cell>
          <cell r="CL488">
            <v>0</v>
          </cell>
          <cell r="CM488">
            <v>0</v>
          </cell>
          <cell r="CN488">
            <v>0</v>
          </cell>
          <cell r="CO488">
            <v>0</v>
          </cell>
          <cell r="CP488">
            <v>0</v>
          </cell>
          <cell r="CQ488">
            <v>0</v>
          </cell>
          <cell r="CR488">
            <v>0</v>
          </cell>
          <cell r="CS488">
            <v>0</v>
          </cell>
          <cell r="CT488">
            <v>0</v>
          </cell>
          <cell r="CU488">
            <v>0</v>
          </cell>
          <cell r="CV488">
            <v>0</v>
          </cell>
          <cell r="CW488">
            <v>0</v>
          </cell>
          <cell r="CX488">
            <v>0</v>
          </cell>
          <cell r="CY488">
            <v>0</v>
          </cell>
          <cell r="CZ488">
            <v>0</v>
          </cell>
          <cell r="DA488">
            <v>0</v>
          </cell>
          <cell r="DB488">
            <v>0</v>
          </cell>
          <cell r="DC488">
            <v>0</v>
          </cell>
          <cell r="DD488">
            <v>0</v>
          </cell>
          <cell r="DE488">
            <v>0</v>
          </cell>
          <cell r="DF488">
            <v>0</v>
          </cell>
          <cell r="DG488">
            <v>0</v>
          </cell>
          <cell r="DH488">
            <v>0</v>
          </cell>
          <cell r="DI488">
            <v>0</v>
          </cell>
          <cell r="DJ488">
            <v>0</v>
          </cell>
          <cell r="DK488">
            <v>0</v>
          </cell>
          <cell r="DL488">
            <v>0</v>
          </cell>
          <cell r="DM488">
            <v>0</v>
          </cell>
          <cell r="DN488">
            <v>0</v>
          </cell>
          <cell r="DO488">
            <v>0</v>
          </cell>
          <cell r="DP488">
            <v>0</v>
          </cell>
          <cell r="DQ488">
            <v>0</v>
          </cell>
          <cell r="DR488">
            <v>0</v>
          </cell>
          <cell r="DS488">
            <v>0</v>
          </cell>
          <cell r="DT488">
            <v>0</v>
          </cell>
          <cell r="DU488">
            <v>0</v>
          </cell>
          <cell r="DV488">
            <v>0</v>
          </cell>
          <cell r="DW488">
            <v>0</v>
          </cell>
          <cell r="DX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row>
        <row r="489">
          <cell r="B489" t="str">
            <v>Co 120</v>
          </cell>
          <cell r="BH489">
            <v>0</v>
          </cell>
          <cell r="BI489">
            <v>0</v>
          </cell>
          <cell r="BJ489">
            <v>0</v>
          </cell>
          <cell r="BK489">
            <v>0</v>
          </cell>
          <cell r="BL489">
            <v>0</v>
          </cell>
          <cell r="BM489">
            <v>0</v>
          </cell>
          <cell r="BN489">
            <v>0</v>
          </cell>
          <cell r="BO489">
            <v>0</v>
          </cell>
          <cell r="BP489">
            <v>0</v>
          </cell>
          <cell r="BQ489">
            <v>0</v>
          </cell>
          <cell r="BR489">
            <v>0</v>
          </cell>
          <cell r="BS489">
            <v>0</v>
          </cell>
          <cell r="BT489">
            <v>-343.54172817668314</v>
          </cell>
          <cell r="BU489">
            <v>-3443.2630890108821</v>
          </cell>
          <cell r="BV489">
            <v>10957.060475070713</v>
          </cell>
          <cell r="BW489">
            <v>13492.853659706958</v>
          </cell>
          <cell r="BX489">
            <v>14721.933634048097</v>
          </cell>
          <cell r="BY489">
            <v>13518.430434950136</v>
          </cell>
          <cell r="BZ489">
            <v>10357.22363278661</v>
          </cell>
          <cell r="CA489">
            <v>9705.9576183166719</v>
          </cell>
          <cell r="CB489">
            <v>9327.1521470154566</v>
          </cell>
          <cell r="CC489">
            <v>6401.9311210774686</v>
          </cell>
          <cell r="CD489">
            <v>7359.8794231224019</v>
          </cell>
          <cell r="CE489">
            <v>7636.465386691003</v>
          </cell>
          <cell r="CF489">
            <v>0</v>
          </cell>
          <cell r="CG489">
            <v>0</v>
          </cell>
          <cell r="CH489">
            <v>0</v>
          </cell>
          <cell r="CI489">
            <v>0</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cell r="DA489">
            <v>0</v>
          </cell>
          <cell r="DB489">
            <v>0</v>
          </cell>
          <cell r="DC489">
            <v>0</v>
          </cell>
          <cell r="DD489">
            <v>0</v>
          </cell>
          <cell r="DE489">
            <v>0</v>
          </cell>
          <cell r="DF489">
            <v>0</v>
          </cell>
          <cell r="DG489">
            <v>0</v>
          </cell>
          <cell r="DH489">
            <v>0</v>
          </cell>
          <cell r="DI489">
            <v>0</v>
          </cell>
          <cell r="DJ489">
            <v>0</v>
          </cell>
          <cell r="DK489">
            <v>0</v>
          </cell>
          <cell r="DL489">
            <v>0</v>
          </cell>
          <cell r="DM489">
            <v>0</v>
          </cell>
          <cell r="DN489">
            <v>0</v>
          </cell>
          <cell r="DO489">
            <v>0</v>
          </cell>
          <cell r="DP489">
            <v>0</v>
          </cell>
          <cell r="DQ489">
            <v>0</v>
          </cell>
          <cell r="DR489">
            <v>0</v>
          </cell>
          <cell r="DS489">
            <v>0</v>
          </cell>
          <cell r="DT489">
            <v>0</v>
          </cell>
          <cell r="DU489">
            <v>0</v>
          </cell>
          <cell r="DV489">
            <v>0</v>
          </cell>
          <cell r="DW489">
            <v>0</v>
          </cell>
          <cell r="DX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row>
        <row r="490">
          <cell r="B490" t="str">
            <v>Co 121</v>
          </cell>
          <cell r="BH490">
            <v>0</v>
          </cell>
          <cell r="BI490">
            <v>0</v>
          </cell>
          <cell r="BJ490">
            <v>0</v>
          </cell>
          <cell r="BK490">
            <v>0</v>
          </cell>
          <cell r="BL490">
            <v>0</v>
          </cell>
          <cell r="BM490">
            <v>0</v>
          </cell>
          <cell r="BN490">
            <v>0</v>
          </cell>
          <cell r="BO490">
            <v>0</v>
          </cell>
          <cell r="BP490">
            <v>0</v>
          </cell>
          <cell r="BQ490">
            <v>0</v>
          </cell>
          <cell r="BR490">
            <v>0</v>
          </cell>
          <cell r="BS490">
            <v>0</v>
          </cell>
          <cell r="BT490">
            <v>24472.892124134392</v>
          </cell>
          <cell r="BU490">
            <v>20629.672923311238</v>
          </cell>
          <cell r="BV490">
            <v>15767.011283757616</v>
          </cell>
          <cell r="BW490">
            <v>21818.829844930027</v>
          </cell>
          <cell r="BX490">
            <v>41666.625817467058</v>
          </cell>
          <cell r="BY490">
            <v>14814.702179587097</v>
          </cell>
          <cell r="BZ490">
            <v>19544.031096913255</v>
          </cell>
          <cell r="CA490">
            <v>27732.287789288683</v>
          </cell>
          <cell r="CB490">
            <v>24938.472516485825</v>
          </cell>
          <cell r="CC490">
            <v>16825.41314879815</v>
          </cell>
          <cell r="CD490">
            <v>17149.505959401933</v>
          </cell>
          <cell r="CE490">
            <v>19912.012390146025</v>
          </cell>
          <cell r="CF490">
            <v>0</v>
          </cell>
          <cell r="CG490">
            <v>0</v>
          </cell>
          <cell r="CH490">
            <v>0</v>
          </cell>
          <cell r="CI490">
            <v>0</v>
          </cell>
          <cell r="CJ490">
            <v>0</v>
          </cell>
          <cell r="CK490">
            <v>0</v>
          </cell>
          <cell r="CL490">
            <v>0</v>
          </cell>
          <cell r="CM490">
            <v>0</v>
          </cell>
          <cell r="CN490">
            <v>0</v>
          </cell>
          <cell r="CO490">
            <v>0</v>
          </cell>
          <cell r="CP490">
            <v>0</v>
          </cell>
          <cell r="CQ490">
            <v>0</v>
          </cell>
          <cell r="CR490">
            <v>0</v>
          </cell>
          <cell r="CS490">
            <v>0</v>
          </cell>
          <cell r="CT490">
            <v>0</v>
          </cell>
          <cell r="CU490">
            <v>0</v>
          </cell>
          <cell r="CV490">
            <v>0</v>
          </cell>
          <cell r="CW490">
            <v>0</v>
          </cell>
          <cell r="CX490">
            <v>0</v>
          </cell>
          <cell r="CY490">
            <v>0</v>
          </cell>
          <cell r="CZ490">
            <v>0</v>
          </cell>
          <cell r="DA490">
            <v>0</v>
          </cell>
          <cell r="DB490">
            <v>0</v>
          </cell>
          <cell r="DC490">
            <v>0</v>
          </cell>
          <cell r="DD490">
            <v>0</v>
          </cell>
          <cell r="DE490">
            <v>0</v>
          </cell>
          <cell r="DF490">
            <v>0</v>
          </cell>
          <cell r="DG490">
            <v>0</v>
          </cell>
          <cell r="DH490">
            <v>0</v>
          </cell>
          <cell r="DI490">
            <v>0</v>
          </cell>
          <cell r="DJ490">
            <v>0</v>
          </cell>
          <cell r="DK490">
            <v>0</v>
          </cell>
          <cell r="DL490">
            <v>0</v>
          </cell>
          <cell r="DM490">
            <v>0</v>
          </cell>
          <cell r="DN490">
            <v>0</v>
          </cell>
          <cell r="DO490">
            <v>0</v>
          </cell>
          <cell r="DP490">
            <v>0</v>
          </cell>
          <cell r="DQ490">
            <v>0</v>
          </cell>
          <cell r="DR490">
            <v>0</v>
          </cell>
          <cell r="DS490">
            <v>0</v>
          </cell>
          <cell r="DT490">
            <v>0</v>
          </cell>
          <cell r="DU490">
            <v>0</v>
          </cell>
          <cell r="DV490">
            <v>0</v>
          </cell>
          <cell r="DW490">
            <v>0</v>
          </cell>
          <cell r="DX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row>
        <row r="491">
          <cell r="B491" t="str">
            <v>Co 122</v>
          </cell>
          <cell r="BH491">
            <v>0</v>
          </cell>
          <cell r="BI491">
            <v>0</v>
          </cell>
          <cell r="BJ491">
            <v>0</v>
          </cell>
          <cell r="BK491">
            <v>0</v>
          </cell>
          <cell r="BL491">
            <v>0</v>
          </cell>
          <cell r="BM491">
            <v>0</v>
          </cell>
          <cell r="BN491">
            <v>0</v>
          </cell>
          <cell r="BO491">
            <v>0</v>
          </cell>
          <cell r="BP491">
            <v>0</v>
          </cell>
          <cell r="BQ491">
            <v>0</v>
          </cell>
          <cell r="BR491">
            <v>0</v>
          </cell>
          <cell r="BS491">
            <v>0</v>
          </cell>
          <cell r="BT491">
            <v>5480.1730831281384</v>
          </cell>
          <cell r="BU491">
            <v>2907.3656275676949</v>
          </cell>
          <cell r="BV491">
            <v>-508.63949346124718</v>
          </cell>
          <cell r="BW491">
            <v>2622.5528586332366</v>
          </cell>
          <cell r="BX491">
            <v>-2606.9209793165064</v>
          </cell>
          <cell r="BY491">
            <v>3379.6820688730259</v>
          </cell>
          <cell r="BZ491">
            <v>11534.451361769366</v>
          </cell>
          <cell r="CA491">
            <v>14961.024258845699</v>
          </cell>
          <cell r="CB491">
            <v>8666.9304675587846</v>
          </cell>
          <cell r="CC491">
            <v>8997.3508708435584</v>
          </cell>
          <cell r="CD491">
            <v>7157.0776391486233</v>
          </cell>
          <cell r="CE491">
            <v>8755.8092151732217</v>
          </cell>
          <cell r="CF491">
            <v>0</v>
          </cell>
          <cell r="CG491">
            <v>0</v>
          </cell>
          <cell r="CH491">
            <v>0</v>
          </cell>
          <cell r="CI491">
            <v>0</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row>
        <row r="492">
          <cell r="B492" t="str">
            <v>Co 123</v>
          </cell>
          <cell r="BH492">
            <v>0</v>
          </cell>
          <cell r="BI492">
            <v>0</v>
          </cell>
          <cell r="BJ492">
            <v>0</v>
          </cell>
          <cell r="BK492">
            <v>0</v>
          </cell>
          <cell r="BL492">
            <v>0</v>
          </cell>
          <cell r="BM492">
            <v>0</v>
          </cell>
          <cell r="BN492">
            <v>0</v>
          </cell>
          <cell r="BO492">
            <v>0</v>
          </cell>
          <cell r="BP492">
            <v>0</v>
          </cell>
          <cell r="BQ492">
            <v>0</v>
          </cell>
          <cell r="BR492">
            <v>0</v>
          </cell>
          <cell r="BS492">
            <v>0</v>
          </cell>
          <cell r="BT492">
            <v>16831.092657518122</v>
          </cell>
          <cell r="BU492">
            <v>8275.7994629027235</v>
          </cell>
          <cell r="BV492">
            <v>16890.858493606414</v>
          </cell>
          <cell r="BW492">
            <v>9600.0492529970525</v>
          </cell>
          <cell r="BX492">
            <v>16347.38185497729</v>
          </cell>
          <cell r="BY492">
            <v>15487.271646787378</v>
          </cell>
          <cell r="BZ492">
            <v>16829.316298872476</v>
          </cell>
          <cell r="CA492">
            <v>20567.148183450292</v>
          </cell>
          <cell r="CB492">
            <v>18035.719881836234</v>
          </cell>
          <cell r="CC492">
            <v>21411.083250813106</v>
          </cell>
          <cell r="CD492">
            <v>18324.832167120701</v>
          </cell>
          <cell r="CE492">
            <v>18364.336027028541</v>
          </cell>
          <cell r="CF492">
            <v>0</v>
          </cell>
          <cell r="CG492">
            <v>0</v>
          </cell>
          <cell r="CH492">
            <v>0</v>
          </cell>
          <cell r="CI492">
            <v>0</v>
          </cell>
          <cell r="CJ492">
            <v>0</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Y492">
            <v>0</v>
          </cell>
          <cell r="CZ492">
            <v>0</v>
          </cell>
          <cell r="DA492">
            <v>0</v>
          </cell>
          <cell r="DB492">
            <v>0</v>
          </cell>
          <cell r="DC492">
            <v>0</v>
          </cell>
          <cell r="DD492">
            <v>0</v>
          </cell>
          <cell r="DE492">
            <v>0</v>
          </cell>
          <cell r="DF492">
            <v>0</v>
          </cell>
          <cell r="DG492">
            <v>0</v>
          </cell>
          <cell r="DH492">
            <v>0</v>
          </cell>
          <cell r="DI492">
            <v>0</v>
          </cell>
          <cell r="DJ492">
            <v>0</v>
          </cell>
          <cell r="DK492">
            <v>0</v>
          </cell>
          <cell r="DL492">
            <v>0</v>
          </cell>
          <cell r="DM492">
            <v>0</v>
          </cell>
          <cell r="DN492">
            <v>0</v>
          </cell>
          <cell r="DO492">
            <v>0</v>
          </cell>
          <cell r="DP492">
            <v>0</v>
          </cell>
          <cell r="DQ492">
            <v>0</v>
          </cell>
          <cell r="DR492">
            <v>0</v>
          </cell>
          <cell r="DS492">
            <v>0</v>
          </cell>
          <cell r="DT492">
            <v>0</v>
          </cell>
          <cell r="DU492">
            <v>0</v>
          </cell>
          <cell r="DV492">
            <v>0</v>
          </cell>
          <cell r="DW492">
            <v>0</v>
          </cell>
          <cell r="DX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row>
        <row r="493">
          <cell r="B493" t="str">
            <v>Co 124</v>
          </cell>
          <cell r="BH493">
            <v>0</v>
          </cell>
          <cell r="BI493">
            <v>0</v>
          </cell>
          <cell r="BJ493">
            <v>0</v>
          </cell>
          <cell r="BK493">
            <v>0</v>
          </cell>
          <cell r="BL493">
            <v>0</v>
          </cell>
          <cell r="BM493">
            <v>0</v>
          </cell>
          <cell r="BN493">
            <v>0</v>
          </cell>
          <cell r="BO493">
            <v>0</v>
          </cell>
          <cell r="BP493">
            <v>0</v>
          </cell>
          <cell r="BQ493">
            <v>0</v>
          </cell>
          <cell r="BR493">
            <v>0</v>
          </cell>
          <cell r="BS493">
            <v>0</v>
          </cell>
          <cell r="BT493">
            <v>2933.0311991817143</v>
          </cell>
          <cell r="BU493">
            <v>2331.9482437666675</v>
          </cell>
          <cell r="BV493">
            <v>3030.6319946720141</v>
          </cell>
          <cell r="BW493">
            <v>2744.8395200961377</v>
          </cell>
          <cell r="BX493">
            <v>6250.485645685354</v>
          </cell>
          <cell r="BY493">
            <v>3861.7742950816391</v>
          </cell>
          <cell r="BZ493">
            <v>5998.4254046804872</v>
          </cell>
          <cell r="CA493">
            <v>405.35121881410669</v>
          </cell>
          <cell r="CB493">
            <v>-418.14841467153747</v>
          </cell>
          <cell r="CC493">
            <v>-1990.597048316502</v>
          </cell>
          <cell r="CD493">
            <v>-524.47606959561745</v>
          </cell>
          <cell r="CE493">
            <v>5070.4523937872164</v>
          </cell>
          <cell r="CF493">
            <v>0</v>
          </cell>
          <cell r="CG493">
            <v>0</v>
          </cell>
          <cell r="CH493">
            <v>0</v>
          </cell>
          <cell r="CI493">
            <v>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cell r="DA493">
            <v>0</v>
          </cell>
          <cell r="DB493">
            <v>0</v>
          </cell>
          <cell r="DC493">
            <v>0</v>
          </cell>
          <cell r="DD493">
            <v>0</v>
          </cell>
          <cell r="DE493">
            <v>0</v>
          </cell>
          <cell r="DF493">
            <v>0</v>
          </cell>
          <cell r="DG493">
            <v>0</v>
          </cell>
          <cell r="DH493">
            <v>0</v>
          </cell>
          <cell r="DI493">
            <v>0</v>
          </cell>
          <cell r="DJ493">
            <v>0</v>
          </cell>
          <cell r="DK493">
            <v>0</v>
          </cell>
          <cell r="DL493">
            <v>0</v>
          </cell>
          <cell r="DM493">
            <v>0</v>
          </cell>
          <cell r="DN493">
            <v>0</v>
          </cell>
          <cell r="DO493">
            <v>0</v>
          </cell>
          <cell r="DP493">
            <v>0</v>
          </cell>
          <cell r="DQ493">
            <v>0</v>
          </cell>
          <cell r="DR493">
            <v>0</v>
          </cell>
          <cell r="DS493">
            <v>0</v>
          </cell>
          <cell r="DT493">
            <v>0</v>
          </cell>
          <cell r="DU493">
            <v>0</v>
          </cell>
          <cell r="DV493">
            <v>0</v>
          </cell>
          <cell r="DW493">
            <v>0</v>
          </cell>
          <cell r="DX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row>
        <row r="494">
          <cell r="B494" t="str">
            <v>Co 125</v>
          </cell>
          <cell r="BH494">
            <v>0</v>
          </cell>
          <cell r="BI494">
            <v>0</v>
          </cell>
          <cell r="BJ494">
            <v>0</v>
          </cell>
          <cell r="BK494">
            <v>0</v>
          </cell>
          <cell r="BL494">
            <v>0</v>
          </cell>
          <cell r="BM494">
            <v>0</v>
          </cell>
          <cell r="BN494">
            <v>0</v>
          </cell>
          <cell r="BO494">
            <v>0</v>
          </cell>
          <cell r="BP494">
            <v>0</v>
          </cell>
          <cell r="BQ494">
            <v>0</v>
          </cell>
          <cell r="BR494">
            <v>0</v>
          </cell>
          <cell r="BS494">
            <v>0</v>
          </cell>
          <cell r="BT494">
            <v>-319.86030735102804</v>
          </cell>
          <cell r="BU494">
            <v>-604.19531216995347</v>
          </cell>
          <cell r="BV494">
            <v>-2258.5995747444517</v>
          </cell>
          <cell r="BW494">
            <v>87.319178573001409</v>
          </cell>
          <cell r="BX494">
            <v>38.073290663390708</v>
          </cell>
          <cell r="BY494">
            <v>420.66779062893329</v>
          </cell>
          <cell r="BZ494">
            <v>873.86048083356809</v>
          </cell>
          <cell r="CA494">
            <v>174.60283493167435</v>
          </cell>
          <cell r="CB494">
            <v>-2820.4244721108944</v>
          </cell>
          <cell r="CC494">
            <v>-2680.2098811821006</v>
          </cell>
          <cell r="CD494">
            <v>-2013.7834391675433</v>
          </cell>
          <cell r="CE494">
            <v>814.24966516385666</v>
          </cell>
          <cell r="CF494">
            <v>0</v>
          </cell>
          <cell r="CG494">
            <v>0</v>
          </cell>
          <cell r="CH494">
            <v>0</v>
          </cell>
          <cell r="CI494">
            <v>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0</v>
          </cell>
          <cell r="CZ494">
            <v>0</v>
          </cell>
          <cell r="DA494">
            <v>0</v>
          </cell>
          <cell r="DB494">
            <v>0</v>
          </cell>
          <cell r="DC494">
            <v>0</v>
          </cell>
          <cell r="DD494">
            <v>0</v>
          </cell>
          <cell r="DE494">
            <v>0</v>
          </cell>
          <cell r="DF494">
            <v>0</v>
          </cell>
          <cell r="DG494">
            <v>0</v>
          </cell>
          <cell r="DH494">
            <v>0</v>
          </cell>
          <cell r="DI494">
            <v>0</v>
          </cell>
          <cell r="DJ494">
            <v>0</v>
          </cell>
          <cell r="DK494">
            <v>0</v>
          </cell>
          <cell r="DL494">
            <v>0</v>
          </cell>
          <cell r="DM494">
            <v>0</v>
          </cell>
          <cell r="DN494">
            <v>0</v>
          </cell>
          <cell r="DO494">
            <v>0</v>
          </cell>
          <cell r="DP494">
            <v>0</v>
          </cell>
          <cell r="DQ494">
            <v>0</v>
          </cell>
          <cell r="DR494">
            <v>0</v>
          </cell>
          <cell r="DS494">
            <v>0</v>
          </cell>
          <cell r="DT494">
            <v>0</v>
          </cell>
          <cell r="DU494">
            <v>0</v>
          </cell>
          <cell r="DV494">
            <v>0</v>
          </cell>
          <cell r="DW494">
            <v>0</v>
          </cell>
          <cell r="DX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row>
        <row r="495">
          <cell r="B495" t="str">
            <v>Co 126</v>
          </cell>
          <cell r="BH495">
            <v>0</v>
          </cell>
          <cell r="BI495">
            <v>0</v>
          </cell>
          <cell r="BJ495">
            <v>0</v>
          </cell>
          <cell r="BK495">
            <v>0</v>
          </cell>
          <cell r="BL495">
            <v>0</v>
          </cell>
          <cell r="BM495">
            <v>0</v>
          </cell>
          <cell r="BN495">
            <v>0</v>
          </cell>
          <cell r="BO495">
            <v>0</v>
          </cell>
          <cell r="BP495">
            <v>0</v>
          </cell>
          <cell r="BQ495">
            <v>0</v>
          </cell>
          <cell r="BR495">
            <v>0</v>
          </cell>
          <cell r="BS495">
            <v>0</v>
          </cell>
          <cell r="BT495">
            <v>397.32003042019824</v>
          </cell>
          <cell r="BU495">
            <v>-215.28465299353684</v>
          </cell>
          <cell r="BV495">
            <v>-174.16743683942718</v>
          </cell>
          <cell r="BW495">
            <v>1743.4014728360457</v>
          </cell>
          <cell r="BX495">
            <v>791.71609068572729</v>
          </cell>
          <cell r="BY495">
            <v>611.21266946159767</v>
          </cell>
          <cell r="BZ495">
            <v>593.25349332078895</v>
          </cell>
          <cell r="CA495">
            <v>524.05813603661045</v>
          </cell>
          <cell r="CB495">
            <v>436.37622743893621</v>
          </cell>
          <cell r="CC495">
            <v>275.62603139414614</v>
          </cell>
          <cell r="CD495">
            <v>467.72386920237182</v>
          </cell>
          <cell r="CE495">
            <v>757.93550082680986</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cell r="CZ495">
            <v>0</v>
          </cell>
          <cell r="DA495">
            <v>0</v>
          </cell>
          <cell r="DB495">
            <v>0</v>
          </cell>
          <cell r="DC495">
            <v>0</v>
          </cell>
          <cell r="DD495">
            <v>0</v>
          </cell>
          <cell r="DE495">
            <v>0</v>
          </cell>
          <cell r="DF495">
            <v>0</v>
          </cell>
          <cell r="DG495">
            <v>0</v>
          </cell>
          <cell r="DH495">
            <v>0</v>
          </cell>
          <cell r="DI495">
            <v>0</v>
          </cell>
          <cell r="DJ495">
            <v>0</v>
          </cell>
          <cell r="DK495">
            <v>0</v>
          </cell>
          <cell r="DL495">
            <v>0</v>
          </cell>
          <cell r="DM495">
            <v>0</v>
          </cell>
          <cell r="DN495">
            <v>0</v>
          </cell>
          <cell r="DO495">
            <v>0</v>
          </cell>
          <cell r="DP495">
            <v>0</v>
          </cell>
          <cell r="DQ495">
            <v>0</v>
          </cell>
          <cell r="DR495">
            <v>0</v>
          </cell>
          <cell r="DS495">
            <v>0</v>
          </cell>
          <cell r="DT495">
            <v>0</v>
          </cell>
          <cell r="DU495">
            <v>0</v>
          </cell>
          <cell r="DV495">
            <v>0</v>
          </cell>
          <cell r="DW495">
            <v>0</v>
          </cell>
          <cell r="DX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row>
        <row r="496">
          <cell r="B496" t="str">
            <v>Co 127</v>
          </cell>
          <cell r="BH496">
            <v>0</v>
          </cell>
          <cell r="BI496">
            <v>0</v>
          </cell>
          <cell r="BJ496">
            <v>0</v>
          </cell>
          <cell r="BK496">
            <v>0</v>
          </cell>
          <cell r="BL496">
            <v>0</v>
          </cell>
          <cell r="BM496">
            <v>0</v>
          </cell>
          <cell r="BN496">
            <v>0</v>
          </cell>
          <cell r="BO496">
            <v>0</v>
          </cell>
          <cell r="BP496">
            <v>0</v>
          </cell>
          <cell r="BQ496">
            <v>0</v>
          </cell>
          <cell r="BR496">
            <v>0</v>
          </cell>
          <cell r="BS496">
            <v>0</v>
          </cell>
          <cell r="BT496">
            <v>-2031.6753108219702</v>
          </cell>
          <cell r="BU496">
            <v>-496.00617919659771</v>
          </cell>
          <cell r="BV496">
            <v>169.58237224359118</v>
          </cell>
          <cell r="BW496">
            <v>879.57630061504597</v>
          </cell>
          <cell r="BX496">
            <v>982.68829453503076</v>
          </cell>
          <cell r="BY496">
            <v>-481.15584696524729</v>
          </cell>
          <cell r="BZ496">
            <v>2063.6816116500968</v>
          </cell>
          <cell r="CA496">
            <v>-608.892420011583</v>
          </cell>
          <cell r="CB496">
            <v>381.04755097567522</v>
          </cell>
          <cell r="CC496">
            <v>-149.33708049734923</v>
          </cell>
          <cell r="CD496">
            <v>322.54830793619385</v>
          </cell>
          <cell r="CE496">
            <v>757.10258965760295</v>
          </cell>
          <cell r="CF496">
            <v>0</v>
          </cell>
          <cell r="CG496">
            <v>0</v>
          </cell>
          <cell r="CH496">
            <v>0</v>
          </cell>
          <cell r="CI496">
            <v>0</v>
          </cell>
          <cell r="CJ496">
            <v>0</v>
          </cell>
          <cell r="CK496">
            <v>0</v>
          </cell>
          <cell r="CL496">
            <v>0</v>
          </cell>
          <cell r="CM496">
            <v>0</v>
          </cell>
          <cell r="CN496">
            <v>0</v>
          </cell>
          <cell r="CO496">
            <v>0</v>
          </cell>
          <cell r="CP496">
            <v>0</v>
          </cell>
          <cell r="CQ496">
            <v>0</v>
          </cell>
          <cell r="CR496">
            <v>0</v>
          </cell>
          <cell r="CS496">
            <v>0</v>
          </cell>
          <cell r="CT496">
            <v>0</v>
          </cell>
          <cell r="CU496">
            <v>0</v>
          </cell>
          <cell r="CV496">
            <v>0</v>
          </cell>
          <cell r="CW496">
            <v>0</v>
          </cell>
          <cell r="CX496">
            <v>0</v>
          </cell>
          <cell r="CY496">
            <v>0</v>
          </cell>
          <cell r="CZ496">
            <v>0</v>
          </cell>
          <cell r="DA496">
            <v>0</v>
          </cell>
          <cell r="DB496">
            <v>0</v>
          </cell>
          <cell r="DC496">
            <v>0</v>
          </cell>
          <cell r="DD496">
            <v>0</v>
          </cell>
          <cell r="DE496">
            <v>0</v>
          </cell>
          <cell r="DF496">
            <v>0</v>
          </cell>
          <cell r="DG496">
            <v>0</v>
          </cell>
          <cell r="DH496">
            <v>0</v>
          </cell>
          <cell r="DI496">
            <v>0</v>
          </cell>
          <cell r="DJ496">
            <v>0</v>
          </cell>
          <cell r="DK496">
            <v>0</v>
          </cell>
          <cell r="DL496">
            <v>0</v>
          </cell>
          <cell r="DM496">
            <v>0</v>
          </cell>
          <cell r="DN496">
            <v>0</v>
          </cell>
          <cell r="DO496">
            <v>0</v>
          </cell>
          <cell r="DP496">
            <v>0</v>
          </cell>
          <cell r="DQ496">
            <v>0</v>
          </cell>
          <cell r="DR496">
            <v>0</v>
          </cell>
          <cell r="DS496">
            <v>0</v>
          </cell>
          <cell r="DT496">
            <v>0</v>
          </cell>
          <cell r="DU496">
            <v>0</v>
          </cell>
          <cell r="DV496">
            <v>0</v>
          </cell>
          <cell r="DW496">
            <v>0</v>
          </cell>
          <cell r="DX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row>
        <row r="497">
          <cell r="B497" t="str">
            <v>Co 128</v>
          </cell>
          <cell r="BH497">
            <v>0</v>
          </cell>
          <cell r="BI497">
            <v>0</v>
          </cell>
          <cell r="BJ497">
            <v>0</v>
          </cell>
          <cell r="BK497">
            <v>0</v>
          </cell>
          <cell r="BL497">
            <v>0</v>
          </cell>
          <cell r="BM497">
            <v>0</v>
          </cell>
          <cell r="BN497">
            <v>0</v>
          </cell>
          <cell r="BO497">
            <v>0</v>
          </cell>
          <cell r="BP497">
            <v>0</v>
          </cell>
          <cell r="BQ497">
            <v>0</v>
          </cell>
          <cell r="BR497">
            <v>0</v>
          </cell>
          <cell r="BS497">
            <v>0</v>
          </cell>
          <cell r="BT497">
            <v>40317.191673731402</v>
          </cell>
          <cell r="BU497">
            <v>31206.996975452283</v>
          </cell>
          <cell r="BV497">
            <v>19931.42671168565</v>
          </cell>
          <cell r="BW497">
            <v>34582.598111887433</v>
          </cell>
          <cell r="BX497">
            <v>34887.91080579257</v>
          </cell>
          <cell r="BY497">
            <v>42765.819688067822</v>
          </cell>
          <cell r="BZ497">
            <v>43991.779237443887</v>
          </cell>
          <cell r="CA497">
            <v>43782.186029301491</v>
          </cell>
          <cell r="CB497">
            <v>46181.359085617325</v>
          </cell>
          <cell r="CC497">
            <v>35080.983270268</v>
          </cell>
          <cell r="CD497">
            <v>36402.768477992038</v>
          </cell>
          <cell r="CE497">
            <v>7686.5014283351557</v>
          </cell>
          <cell r="CF497">
            <v>0</v>
          </cell>
          <cell r="CG497">
            <v>0</v>
          </cell>
          <cell r="CH497">
            <v>0</v>
          </cell>
          <cell r="CI497">
            <v>0</v>
          </cell>
          <cell r="CJ497">
            <v>0</v>
          </cell>
          <cell r="CK497">
            <v>0</v>
          </cell>
          <cell r="CL497">
            <v>0</v>
          </cell>
          <cell r="CM497">
            <v>0</v>
          </cell>
          <cell r="CN497">
            <v>0</v>
          </cell>
          <cell r="CO497">
            <v>0</v>
          </cell>
          <cell r="CP497">
            <v>0</v>
          </cell>
          <cell r="CQ497">
            <v>0</v>
          </cell>
          <cell r="CR497">
            <v>0</v>
          </cell>
          <cell r="CS497">
            <v>0</v>
          </cell>
          <cell r="CT497">
            <v>0</v>
          </cell>
          <cell r="CU497">
            <v>0</v>
          </cell>
          <cell r="CV497">
            <v>0</v>
          </cell>
          <cell r="CW497">
            <v>0</v>
          </cell>
          <cell r="CX497">
            <v>0</v>
          </cell>
          <cell r="CY497">
            <v>0</v>
          </cell>
          <cell r="CZ497">
            <v>0</v>
          </cell>
          <cell r="DA497">
            <v>0</v>
          </cell>
          <cell r="DB497">
            <v>0</v>
          </cell>
          <cell r="DC497">
            <v>0</v>
          </cell>
          <cell r="DD497">
            <v>0</v>
          </cell>
          <cell r="DE497">
            <v>0</v>
          </cell>
          <cell r="DF497">
            <v>0</v>
          </cell>
          <cell r="DG497">
            <v>0</v>
          </cell>
          <cell r="DH497">
            <v>0</v>
          </cell>
          <cell r="DI497">
            <v>0</v>
          </cell>
          <cell r="DJ497">
            <v>0</v>
          </cell>
          <cell r="DK497">
            <v>0</v>
          </cell>
          <cell r="DL497">
            <v>0</v>
          </cell>
          <cell r="DM497">
            <v>0</v>
          </cell>
          <cell r="DN497">
            <v>0</v>
          </cell>
          <cell r="DO497">
            <v>0</v>
          </cell>
          <cell r="DP497">
            <v>0</v>
          </cell>
          <cell r="DQ497">
            <v>0</v>
          </cell>
          <cell r="DR497">
            <v>0</v>
          </cell>
          <cell r="DS497">
            <v>0</v>
          </cell>
          <cell r="DT497">
            <v>0</v>
          </cell>
          <cell r="DU497">
            <v>0</v>
          </cell>
          <cell r="DV497">
            <v>0</v>
          </cell>
          <cell r="DW497">
            <v>0</v>
          </cell>
          <cell r="DX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row>
        <row r="498">
          <cell r="B498" t="str">
            <v>Co 129</v>
          </cell>
          <cell r="BH498">
            <v>0</v>
          </cell>
          <cell r="BI498">
            <v>0</v>
          </cell>
          <cell r="BJ498">
            <v>0</v>
          </cell>
          <cell r="BK498">
            <v>0</v>
          </cell>
          <cell r="BL498">
            <v>0</v>
          </cell>
          <cell r="BM498">
            <v>0</v>
          </cell>
          <cell r="BN498">
            <v>0</v>
          </cell>
          <cell r="BO498">
            <v>0</v>
          </cell>
          <cell r="BP498">
            <v>0</v>
          </cell>
          <cell r="BQ498">
            <v>0</v>
          </cell>
          <cell r="BR498">
            <v>0</v>
          </cell>
          <cell r="BS498">
            <v>0</v>
          </cell>
          <cell r="BT498">
            <v>103.66856598476261</v>
          </cell>
          <cell r="BU498">
            <v>-532.76819686110866</v>
          </cell>
          <cell r="BV498">
            <v>-85.64594003621869</v>
          </cell>
          <cell r="BW498">
            <v>1065.7430248937294</v>
          </cell>
          <cell r="BX498">
            <v>387.23065809693981</v>
          </cell>
          <cell r="BY498">
            <v>1801.4857519935254</v>
          </cell>
          <cell r="BZ498">
            <v>1311.5039427570268</v>
          </cell>
          <cell r="CA498">
            <v>-609.51440499937962</v>
          </cell>
          <cell r="CB498">
            <v>-618.18030654467748</v>
          </cell>
          <cell r="CC498">
            <v>-77.679538699302611</v>
          </cell>
          <cell r="CD498">
            <v>-78.186608625883309</v>
          </cell>
          <cell r="CE498">
            <v>7611.7977842232885</v>
          </cell>
          <cell r="CF498">
            <v>0</v>
          </cell>
          <cell r="CG498">
            <v>0</v>
          </cell>
          <cell r="CH498">
            <v>0</v>
          </cell>
          <cell r="CI498">
            <v>0</v>
          </cell>
          <cell r="CJ498">
            <v>0</v>
          </cell>
          <cell r="CK498">
            <v>0</v>
          </cell>
          <cell r="CL498">
            <v>0</v>
          </cell>
          <cell r="CM498">
            <v>0</v>
          </cell>
          <cell r="CN498">
            <v>0</v>
          </cell>
          <cell r="CO498">
            <v>0</v>
          </cell>
          <cell r="CP498">
            <v>0</v>
          </cell>
          <cell r="CQ498">
            <v>0</v>
          </cell>
          <cell r="CR498">
            <v>0</v>
          </cell>
          <cell r="CS498">
            <v>0</v>
          </cell>
          <cell r="CT498">
            <v>0</v>
          </cell>
          <cell r="CU498">
            <v>0</v>
          </cell>
          <cell r="CV498">
            <v>0</v>
          </cell>
          <cell r="CW498">
            <v>0</v>
          </cell>
          <cell r="CX498">
            <v>0</v>
          </cell>
          <cell r="CY498">
            <v>0</v>
          </cell>
          <cell r="CZ498">
            <v>0</v>
          </cell>
          <cell r="DA498">
            <v>0</v>
          </cell>
          <cell r="DB498">
            <v>0</v>
          </cell>
          <cell r="DC498">
            <v>0</v>
          </cell>
          <cell r="DD498">
            <v>0</v>
          </cell>
          <cell r="DE498">
            <v>0</v>
          </cell>
          <cell r="DF498">
            <v>0</v>
          </cell>
          <cell r="DG498">
            <v>0</v>
          </cell>
          <cell r="DH498">
            <v>0</v>
          </cell>
          <cell r="DI498">
            <v>0</v>
          </cell>
          <cell r="DJ498">
            <v>0</v>
          </cell>
          <cell r="DK498">
            <v>0</v>
          </cell>
          <cell r="DL498">
            <v>0</v>
          </cell>
          <cell r="DM498">
            <v>0</v>
          </cell>
          <cell r="DN498">
            <v>0</v>
          </cell>
          <cell r="DO498">
            <v>0</v>
          </cell>
          <cell r="DP498">
            <v>0</v>
          </cell>
          <cell r="DQ498">
            <v>0</v>
          </cell>
          <cell r="DR498">
            <v>0</v>
          </cell>
          <cell r="DS498">
            <v>0</v>
          </cell>
          <cell r="DT498">
            <v>0</v>
          </cell>
          <cell r="DU498">
            <v>0</v>
          </cell>
          <cell r="DV498">
            <v>0</v>
          </cell>
          <cell r="DW498">
            <v>0</v>
          </cell>
          <cell r="DX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row>
        <row r="499">
          <cell r="B499" t="str">
            <v>Co 130</v>
          </cell>
          <cell r="BH499">
            <v>0</v>
          </cell>
          <cell r="BI499">
            <v>0</v>
          </cell>
          <cell r="BJ499">
            <v>0</v>
          </cell>
          <cell r="BK499">
            <v>0</v>
          </cell>
          <cell r="BL499">
            <v>0</v>
          </cell>
          <cell r="BM499">
            <v>0</v>
          </cell>
          <cell r="BN499">
            <v>0</v>
          </cell>
          <cell r="BO499">
            <v>0</v>
          </cell>
          <cell r="BP499">
            <v>0</v>
          </cell>
          <cell r="BQ499">
            <v>0</v>
          </cell>
          <cell r="BR499">
            <v>0</v>
          </cell>
          <cell r="BS499">
            <v>0</v>
          </cell>
          <cell r="BT499">
            <v>10177.995517106519</v>
          </cell>
          <cell r="BU499">
            <v>14813.519669477213</v>
          </cell>
          <cell r="BV499">
            <v>11628.623335868115</v>
          </cell>
          <cell r="BW499">
            <v>8241.8430922835469</v>
          </cell>
          <cell r="BX499">
            <v>6749.82357046385</v>
          </cell>
          <cell r="BY499">
            <v>-4257.8911670363923</v>
          </cell>
          <cell r="BZ499">
            <v>4608.5935558591245</v>
          </cell>
          <cell r="CA499">
            <v>10668.523042677263</v>
          </cell>
          <cell r="CB499">
            <v>9974.2703251825169</v>
          </cell>
          <cell r="CC499">
            <v>9657.2764173698397</v>
          </cell>
          <cell r="CD499">
            <v>9965.3855569812313</v>
          </cell>
          <cell r="CE499">
            <v>8909.9917568215078</v>
          </cell>
          <cell r="CF499">
            <v>0</v>
          </cell>
          <cell r="CG499">
            <v>0</v>
          </cell>
          <cell r="CH499">
            <v>0</v>
          </cell>
          <cell r="CI499">
            <v>0</v>
          </cell>
          <cell r="CJ499">
            <v>0</v>
          </cell>
          <cell r="CK499">
            <v>0</v>
          </cell>
          <cell r="CL499">
            <v>0</v>
          </cell>
          <cell r="CM499">
            <v>0</v>
          </cell>
          <cell r="CN499">
            <v>0</v>
          </cell>
          <cell r="CO499">
            <v>0</v>
          </cell>
          <cell r="CP499">
            <v>0</v>
          </cell>
          <cell r="CQ499">
            <v>0</v>
          </cell>
          <cell r="CR499">
            <v>0</v>
          </cell>
          <cell r="CS499">
            <v>0</v>
          </cell>
          <cell r="CT499">
            <v>0</v>
          </cell>
          <cell r="CU499">
            <v>0</v>
          </cell>
          <cell r="CV499">
            <v>0</v>
          </cell>
          <cell r="CW499">
            <v>0</v>
          </cell>
          <cell r="CX499">
            <v>0</v>
          </cell>
          <cell r="CY499">
            <v>0</v>
          </cell>
          <cell r="CZ499">
            <v>0</v>
          </cell>
          <cell r="DA499">
            <v>0</v>
          </cell>
          <cell r="DB499">
            <v>0</v>
          </cell>
          <cell r="DC499">
            <v>0</v>
          </cell>
          <cell r="DD499">
            <v>0</v>
          </cell>
          <cell r="DE499">
            <v>0</v>
          </cell>
          <cell r="DF499">
            <v>0</v>
          </cell>
          <cell r="DG499">
            <v>0</v>
          </cell>
          <cell r="DH499">
            <v>0</v>
          </cell>
          <cell r="DI499">
            <v>0</v>
          </cell>
          <cell r="DJ499">
            <v>0</v>
          </cell>
          <cell r="DK499">
            <v>0</v>
          </cell>
          <cell r="DL499">
            <v>0</v>
          </cell>
          <cell r="DM499">
            <v>0</v>
          </cell>
          <cell r="DN499">
            <v>0</v>
          </cell>
          <cell r="DO499">
            <v>0</v>
          </cell>
          <cell r="DP499">
            <v>0</v>
          </cell>
          <cell r="DQ499">
            <v>0</v>
          </cell>
          <cell r="DR499">
            <v>0</v>
          </cell>
          <cell r="DS499">
            <v>0</v>
          </cell>
          <cell r="DT499">
            <v>0</v>
          </cell>
          <cell r="DU499">
            <v>0</v>
          </cell>
          <cell r="DV499">
            <v>0</v>
          </cell>
          <cell r="DW499">
            <v>0</v>
          </cell>
          <cell r="DX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row>
        <row r="500">
          <cell r="B500" t="str">
            <v>Co 131</v>
          </cell>
          <cell r="BH500">
            <v>0</v>
          </cell>
          <cell r="BI500">
            <v>0</v>
          </cell>
          <cell r="BJ500">
            <v>0</v>
          </cell>
          <cell r="BK500">
            <v>0</v>
          </cell>
          <cell r="BL500">
            <v>0</v>
          </cell>
          <cell r="BM500">
            <v>0</v>
          </cell>
          <cell r="BN500">
            <v>0</v>
          </cell>
          <cell r="BO500">
            <v>0</v>
          </cell>
          <cell r="BP500">
            <v>0</v>
          </cell>
          <cell r="BQ500">
            <v>0</v>
          </cell>
          <cell r="BR500">
            <v>0</v>
          </cell>
          <cell r="BS500">
            <v>0</v>
          </cell>
          <cell r="BT500">
            <v>9467.6869822729968</v>
          </cell>
          <cell r="BU500">
            <v>12043.329741701709</v>
          </cell>
          <cell r="BV500">
            <v>7997.4969040812939</v>
          </cell>
          <cell r="BW500">
            <v>14065.754137273416</v>
          </cell>
          <cell r="BX500">
            <v>13157.909194401012</v>
          </cell>
          <cell r="BY500">
            <v>5263.2514800387653</v>
          </cell>
          <cell r="BZ500">
            <v>29009.527503296638</v>
          </cell>
          <cell r="CA500">
            <v>19605.75752226972</v>
          </cell>
          <cell r="CB500">
            <v>15322.299515069764</v>
          </cell>
          <cell r="CC500">
            <v>10990.709865454039</v>
          </cell>
          <cell r="CD500">
            <v>12484.119740159735</v>
          </cell>
          <cell r="CE500">
            <v>9366.6300898706249</v>
          </cell>
          <cell r="CF500">
            <v>0</v>
          </cell>
          <cell r="CG500">
            <v>0</v>
          </cell>
          <cell r="CH500">
            <v>0</v>
          </cell>
          <cell r="CI500">
            <v>0</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row>
        <row r="501">
          <cell r="B501" t="str">
            <v>Co 132</v>
          </cell>
          <cell r="BH501">
            <v>0</v>
          </cell>
          <cell r="BI501">
            <v>0</v>
          </cell>
          <cell r="BJ501">
            <v>0</v>
          </cell>
          <cell r="BK501">
            <v>0</v>
          </cell>
          <cell r="BL501">
            <v>0</v>
          </cell>
          <cell r="BM501">
            <v>0</v>
          </cell>
          <cell r="BN501">
            <v>0</v>
          </cell>
          <cell r="BO501">
            <v>0</v>
          </cell>
          <cell r="BP501">
            <v>0</v>
          </cell>
          <cell r="BQ501">
            <v>0</v>
          </cell>
          <cell r="BR501">
            <v>0</v>
          </cell>
          <cell r="BS501">
            <v>0</v>
          </cell>
          <cell r="BT501">
            <v>1050.9250636171514</v>
          </cell>
          <cell r="BU501">
            <v>655.24708763424132</v>
          </cell>
          <cell r="BV501">
            <v>-150.24010213119391</v>
          </cell>
          <cell r="BW501">
            <v>-1408.2638830798637</v>
          </cell>
          <cell r="BX501">
            <v>72.07719842900724</v>
          </cell>
          <cell r="BY501">
            <v>-1670.681487450287</v>
          </cell>
          <cell r="BZ501">
            <v>2063.411421814114</v>
          </cell>
          <cell r="CA501">
            <v>7043.9256291500969</v>
          </cell>
          <cell r="CB501">
            <v>6781.6990616120784</v>
          </cell>
          <cell r="CC501">
            <v>2626.5764064680798</v>
          </cell>
          <cell r="CD501">
            <v>2547.8366256326372</v>
          </cell>
          <cell r="CE501">
            <v>-592.4245885826117</v>
          </cell>
          <cell r="CF501">
            <v>0</v>
          </cell>
          <cell r="CG501">
            <v>0</v>
          </cell>
          <cell r="CH501">
            <v>0</v>
          </cell>
          <cell r="CI501">
            <v>0</v>
          </cell>
          <cell r="CJ501">
            <v>0</v>
          </cell>
          <cell r="CK501">
            <v>0</v>
          </cell>
          <cell r="CL501">
            <v>0</v>
          </cell>
          <cell r="CM501">
            <v>0</v>
          </cell>
          <cell r="CN501">
            <v>0</v>
          </cell>
          <cell r="CO501">
            <v>0</v>
          </cell>
          <cell r="CP501">
            <v>0</v>
          </cell>
          <cell r="CQ501">
            <v>0</v>
          </cell>
          <cell r="CR501">
            <v>0</v>
          </cell>
          <cell r="CS501">
            <v>0</v>
          </cell>
          <cell r="CT501">
            <v>0</v>
          </cell>
          <cell r="CU501">
            <v>0</v>
          </cell>
          <cell r="CV501">
            <v>0</v>
          </cell>
          <cell r="CW501">
            <v>0</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cell r="DV501">
            <v>0</v>
          </cell>
          <cell r="DW501">
            <v>0</v>
          </cell>
          <cell r="DX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row>
        <row r="502">
          <cell r="B502" t="str">
            <v>Co 133</v>
          </cell>
          <cell r="BH502">
            <v>0</v>
          </cell>
          <cell r="BI502">
            <v>0</v>
          </cell>
          <cell r="BJ502">
            <v>0</v>
          </cell>
          <cell r="BK502">
            <v>0</v>
          </cell>
          <cell r="BL502">
            <v>0</v>
          </cell>
          <cell r="BM502">
            <v>0</v>
          </cell>
          <cell r="BN502">
            <v>0</v>
          </cell>
          <cell r="BO502">
            <v>0</v>
          </cell>
          <cell r="BP502">
            <v>0</v>
          </cell>
          <cell r="BQ502">
            <v>0</v>
          </cell>
          <cell r="BR502">
            <v>0</v>
          </cell>
          <cell r="BS502">
            <v>0</v>
          </cell>
          <cell r="BT502">
            <v>2725.6208710050305</v>
          </cell>
          <cell r="BU502">
            <v>-2905.1817452442137</v>
          </cell>
          <cell r="BV502">
            <v>4390.3444697427303</v>
          </cell>
          <cell r="BW502">
            <v>7086.2236798030972</v>
          </cell>
          <cell r="BX502">
            <v>9420.6534998883199</v>
          </cell>
          <cell r="BY502">
            <v>7955.3074391700102</v>
          </cell>
          <cell r="BZ502">
            <v>8169.973337467095</v>
          </cell>
          <cell r="CA502">
            <v>5250.8332729085087</v>
          </cell>
          <cell r="CB502">
            <v>3575.2334456439212</v>
          </cell>
          <cell r="CC502">
            <v>661.25337415653121</v>
          </cell>
          <cell r="CD502">
            <v>-740.81777996182245</v>
          </cell>
          <cell r="CE502">
            <v>527.60646101084785</v>
          </cell>
          <cell r="CF502">
            <v>0</v>
          </cell>
          <cell r="CG502">
            <v>0</v>
          </cell>
          <cell r="CH502">
            <v>0</v>
          </cell>
          <cell r="CI502">
            <v>0</v>
          </cell>
          <cell r="CJ502">
            <v>0</v>
          </cell>
          <cell r="CK502">
            <v>0</v>
          </cell>
          <cell r="CL502">
            <v>0</v>
          </cell>
          <cell r="CM502">
            <v>0</v>
          </cell>
          <cell r="CN502">
            <v>0</v>
          </cell>
          <cell r="CO502">
            <v>0</v>
          </cell>
          <cell r="CP502">
            <v>0</v>
          </cell>
          <cell r="CQ502">
            <v>0</v>
          </cell>
          <cell r="CR502">
            <v>0</v>
          </cell>
          <cell r="CS502">
            <v>0</v>
          </cell>
          <cell r="CT502">
            <v>0</v>
          </cell>
          <cell r="CU502">
            <v>0</v>
          </cell>
          <cell r="CV502">
            <v>0</v>
          </cell>
          <cell r="CW502">
            <v>0</v>
          </cell>
          <cell r="CX502">
            <v>0</v>
          </cell>
          <cell r="CY502">
            <v>0</v>
          </cell>
          <cell r="CZ502">
            <v>0</v>
          </cell>
          <cell r="DA502">
            <v>0</v>
          </cell>
          <cell r="DB502">
            <v>0</v>
          </cell>
          <cell r="DC502">
            <v>0</v>
          </cell>
          <cell r="DD502">
            <v>0</v>
          </cell>
          <cell r="DE502">
            <v>0</v>
          </cell>
          <cell r="DF502">
            <v>0</v>
          </cell>
          <cell r="DG502">
            <v>0</v>
          </cell>
          <cell r="DH502">
            <v>0</v>
          </cell>
          <cell r="DI502">
            <v>0</v>
          </cell>
          <cell r="DJ502">
            <v>0</v>
          </cell>
          <cell r="DK502">
            <v>0</v>
          </cell>
          <cell r="DL502">
            <v>0</v>
          </cell>
          <cell r="DM502">
            <v>0</v>
          </cell>
          <cell r="DN502">
            <v>0</v>
          </cell>
          <cell r="DO502">
            <v>0</v>
          </cell>
          <cell r="DP502">
            <v>0</v>
          </cell>
          <cell r="DQ502">
            <v>0</v>
          </cell>
          <cell r="DR502">
            <v>0</v>
          </cell>
          <cell r="DS502">
            <v>0</v>
          </cell>
          <cell r="DT502">
            <v>0</v>
          </cell>
          <cell r="DU502">
            <v>0</v>
          </cell>
          <cell r="DV502">
            <v>0</v>
          </cell>
          <cell r="DW502">
            <v>0</v>
          </cell>
          <cell r="DX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row>
        <row r="503">
          <cell r="B503" t="str">
            <v>Co 134</v>
          </cell>
          <cell r="BH503">
            <v>0</v>
          </cell>
          <cell r="BI503">
            <v>0</v>
          </cell>
          <cell r="BJ503">
            <v>0</v>
          </cell>
          <cell r="BK503">
            <v>0</v>
          </cell>
          <cell r="BL503">
            <v>0</v>
          </cell>
          <cell r="BM503">
            <v>0</v>
          </cell>
          <cell r="BN503">
            <v>0</v>
          </cell>
          <cell r="BO503">
            <v>0</v>
          </cell>
          <cell r="BP503">
            <v>0</v>
          </cell>
          <cell r="BQ503">
            <v>0</v>
          </cell>
          <cell r="BR503">
            <v>0</v>
          </cell>
          <cell r="BS503">
            <v>0</v>
          </cell>
          <cell r="BT503">
            <v>19401.721243212924</v>
          </cell>
          <cell r="BU503">
            <v>20671.968173468595</v>
          </cell>
          <cell r="BV503">
            <v>14418.769831898069</v>
          </cell>
          <cell r="BW503">
            <v>22622.685028502157</v>
          </cell>
          <cell r="BX503">
            <v>21525.968729394684</v>
          </cell>
          <cell r="BY503">
            <v>15236.412016153043</v>
          </cell>
          <cell r="BZ503">
            <v>21485.472798194874</v>
          </cell>
          <cell r="CA503">
            <v>20639.888080106175</v>
          </cell>
          <cell r="CB503">
            <v>17310.948107460474</v>
          </cell>
          <cell r="CC503">
            <v>18119.717244215415</v>
          </cell>
          <cell r="CD503">
            <v>17250.822994674272</v>
          </cell>
          <cell r="CE503">
            <v>19660.918147923032</v>
          </cell>
          <cell r="CF503">
            <v>0</v>
          </cell>
          <cell r="CG503">
            <v>0</v>
          </cell>
          <cell r="CH503">
            <v>0</v>
          </cell>
          <cell r="CI503">
            <v>0</v>
          </cell>
          <cell r="CJ503">
            <v>0</v>
          </cell>
          <cell r="CK503">
            <v>0</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row>
        <row r="504">
          <cell r="B504" t="str">
            <v>Co 135</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cell r="CK504">
            <v>0</v>
          </cell>
          <cell r="CL504">
            <v>0</v>
          </cell>
          <cell r="CM504">
            <v>0</v>
          </cell>
          <cell r="CN504">
            <v>0</v>
          </cell>
          <cell r="CO504">
            <v>0</v>
          </cell>
          <cell r="CP504">
            <v>0</v>
          </cell>
          <cell r="CQ504">
            <v>0</v>
          </cell>
          <cell r="CR504">
            <v>0</v>
          </cell>
          <cell r="CS504">
            <v>0</v>
          </cell>
          <cell r="CT504">
            <v>0</v>
          </cell>
          <cell r="CU504">
            <v>0</v>
          </cell>
          <cell r="CV504">
            <v>0</v>
          </cell>
          <cell r="CW504">
            <v>0</v>
          </cell>
          <cell r="CX504">
            <v>0</v>
          </cell>
          <cell r="CY504">
            <v>0</v>
          </cell>
          <cell r="CZ504">
            <v>0</v>
          </cell>
          <cell r="DA504">
            <v>0</v>
          </cell>
          <cell r="DB504">
            <v>0</v>
          </cell>
          <cell r="DC504">
            <v>0</v>
          </cell>
          <cell r="DD504">
            <v>0</v>
          </cell>
          <cell r="DE504">
            <v>0</v>
          </cell>
          <cell r="DF504">
            <v>0</v>
          </cell>
          <cell r="DG504">
            <v>0</v>
          </cell>
          <cell r="DH504">
            <v>0</v>
          </cell>
          <cell r="DI504">
            <v>0</v>
          </cell>
          <cell r="DJ504">
            <v>0</v>
          </cell>
          <cell r="DK504">
            <v>0</v>
          </cell>
          <cell r="DL504">
            <v>0</v>
          </cell>
          <cell r="DM504">
            <v>0</v>
          </cell>
          <cell r="DN504">
            <v>0</v>
          </cell>
          <cell r="DO504">
            <v>0</v>
          </cell>
          <cell r="DP504">
            <v>0</v>
          </cell>
          <cell r="DQ504">
            <v>0</v>
          </cell>
          <cell r="DR504">
            <v>0</v>
          </cell>
          <cell r="DS504">
            <v>0</v>
          </cell>
          <cell r="DT504">
            <v>0</v>
          </cell>
          <cell r="DU504">
            <v>0</v>
          </cell>
          <cell r="DV504">
            <v>0</v>
          </cell>
          <cell r="DW504">
            <v>0</v>
          </cell>
          <cell r="DX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row>
        <row r="505">
          <cell r="B505" t="str">
            <v>Co 180</v>
          </cell>
          <cell r="BH505">
            <v>0</v>
          </cell>
          <cell r="BI505">
            <v>0</v>
          </cell>
          <cell r="BJ505">
            <v>0</v>
          </cell>
          <cell r="BK505">
            <v>0</v>
          </cell>
          <cell r="BL505">
            <v>0</v>
          </cell>
          <cell r="BM505">
            <v>0</v>
          </cell>
          <cell r="BN505">
            <v>0</v>
          </cell>
          <cell r="BO505">
            <v>0</v>
          </cell>
          <cell r="BP505">
            <v>0</v>
          </cell>
          <cell r="BQ505">
            <v>0</v>
          </cell>
          <cell r="BR505">
            <v>0</v>
          </cell>
          <cell r="BS505">
            <v>0</v>
          </cell>
          <cell r="BT505">
            <v>318.1944044501771</v>
          </cell>
          <cell r="BU505">
            <v>322.11973572063562</v>
          </cell>
          <cell r="BV505">
            <v>222.97247933310371</v>
          </cell>
          <cell r="BW505">
            <v>291.29682363004633</v>
          </cell>
          <cell r="BX505">
            <v>293.50207749981382</v>
          </cell>
          <cell r="BY505">
            <v>262.8811673791389</v>
          </cell>
          <cell r="BZ505">
            <v>310.91162239491496</v>
          </cell>
          <cell r="CA505">
            <v>1285.4254600164784</v>
          </cell>
          <cell r="CB505">
            <v>909.5387057913008</v>
          </cell>
          <cell r="CC505">
            <v>1118.0648323991088</v>
          </cell>
          <cell r="CD505">
            <v>1118.4409693010055</v>
          </cell>
          <cell r="CE505">
            <v>1118.2907997465186</v>
          </cell>
          <cell r="CF505">
            <v>0</v>
          </cell>
          <cell r="CG505">
            <v>0</v>
          </cell>
          <cell r="CH505">
            <v>0</v>
          </cell>
          <cell r="CI505">
            <v>0</v>
          </cell>
          <cell r="CJ505">
            <v>0</v>
          </cell>
          <cell r="CK505">
            <v>0</v>
          </cell>
          <cell r="CL505">
            <v>0</v>
          </cell>
          <cell r="CM505">
            <v>0</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row>
        <row r="506">
          <cell r="B506" t="str">
            <v>Co 450</v>
          </cell>
          <cell r="BH506">
            <v>0</v>
          </cell>
          <cell r="BI506">
            <v>0</v>
          </cell>
          <cell r="BJ506">
            <v>0</v>
          </cell>
          <cell r="BK506">
            <v>0</v>
          </cell>
          <cell r="BL506">
            <v>0</v>
          </cell>
          <cell r="BM506">
            <v>0</v>
          </cell>
          <cell r="BN506">
            <v>0</v>
          </cell>
          <cell r="BO506">
            <v>0</v>
          </cell>
          <cell r="BP506">
            <v>0</v>
          </cell>
          <cell r="BQ506">
            <v>0</v>
          </cell>
          <cell r="BR506">
            <v>0</v>
          </cell>
          <cell r="BS506">
            <v>0</v>
          </cell>
          <cell r="BT506">
            <v>-15226.669884134448</v>
          </cell>
          <cell r="BU506">
            <v>-7017.5569575270856</v>
          </cell>
          <cell r="BV506">
            <v>3204.9099886121694</v>
          </cell>
          <cell r="BW506">
            <v>-6077.3803530757941</v>
          </cell>
          <cell r="BX506">
            <v>40624.594020348457</v>
          </cell>
          <cell r="BY506">
            <v>40712.812758968357</v>
          </cell>
          <cell r="BZ506">
            <v>84219.701407310407</v>
          </cell>
          <cell r="CA506">
            <v>73508.731327615766</v>
          </cell>
          <cell r="CB506">
            <v>52628.085898294012</v>
          </cell>
          <cell r="CC506">
            <v>4517.0599423131571</v>
          </cell>
          <cell r="CD506">
            <v>-2485.449783071017</v>
          </cell>
          <cell r="CE506">
            <v>2002.1643601125033</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row>
        <row r="507">
          <cell r="B507" t="str">
            <v>Co 451</v>
          </cell>
          <cell r="BH507">
            <v>0</v>
          </cell>
          <cell r="BI507">
            <v>0</v>
          </cell>
          <cell r="BJ507">
            <v>0</v>
          </cell>
          <cell r="BK507">
            <v>0</v>
          </cell>
          <cell r="BL507">
            <v>0</v>
          </cell>
          <cell r="BM507">
            <v>0</v>
          </cell>
          <cell r="BN507">
            <v>0</v>
          </cell>
          <cell r="BO507">
            <v>0</v>
          </cell>
          <cell r="BP507">
            <v>0</v>
          </cell>
          <cell r="BQ507">
            <v>0</v>
          </cell>
          <cell r="BR507">
            <v>0</v>
          </cell>
          <cell r="BS507">
            <v>0</v>
          </cell>
          <cell r="BT507">
            <v>15683.702647462793</v>
          </cell>
          <cell r="BU507">
            <v>-10641.591549095421</v>
          </cell>
          <cell r="BV507">
            <v>59982.620190037938</v>
          </cell>
          <cell r="BW507">
            <v>48318.690490441513</v>
          </cell>
          <cell r="BX507">
            <v>47923.260978251783</v>
          </cell>
          <cell r="BY507">
            <v>173205.71934280227</v>
          </cell>
          <cell r="BZ507">
            <v>504115.21264155442</v>
          </cell>
          <cell r="CA507">
            <v>451829.34849626961</v>
          </cell>
          <cell r="CB507">
            <v>376927.72178850824</v>
          </cell>
          <cell r="CC507">
            <v>141326.67700479378</v>
          </cell>
          <cell r="CD507">
            <v>168518.20651242798</v>
          </cell>
          <cell r="CE507">
            <v>121642.66762694879</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cell r="DJ507">
            <v>0</v>
          </cell>
          <cell r="DK507">
            <v>0</v>
          </cell>
          <cell r="DL507">
            <v>0</v>
          </cell>
          <cell r="DM507">
            <v>0</v>
          </cell>
          <cell r="DN507">
            <v>0</v>
          </cell>
          <cell r="DO507">
            <v>0</v>
          </cell>
          <cell r="DP507">
            <v>0</v>
          </cell>
          <cell r="DQ507">
            <v>0</v>
          </cell>
          <cell r="DR507">
            <v>0</v>
          </cell>
          <cell r="DS507">
            <v>0</v>
          </cell>
          <cell r="DT507">
            <v>0</v>
          </cell>
          <cell r="DU507">
            <v>0</v>
          </cell>
          <cell r="DV507">
            <v>0</v>
          </cell>
          <cell r="DW507">
            <v>0</v>
          </cell>
          <cell r="DX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row>
        <row r="508">
          <cell r="B508" t="str">
            <v>Co 356</v>
          </cell>
          <cell r="BH508">
            <v>0</v>
          </cell>
          <cell r="BI508">
            <v>0</v>
          </cell>
          <cell r="BJ508">
            <v>0</v>
          </cell>
          <cell r="BK508">
            <v>0</v>
          </cell>
          <cell r="BL508">
            <v>0</v>
          </cell>
          <cell r="BM508">
            <v>0</v>
          </cell>
          <cell r="BN508">
            <v>0</v>
          </cell>
          <cell r="BO508">
            <v>0</v>
          </cell>
          <cell r="BP508">
            <v>0</v>
          </cell>
          <cell r="BQ508">
            <v>0</v>
          </cell>
          <cell r="BR508">
            <v>0</v>
          </cell>
          <cell r="BS508">
            <v>0</v>
          </cell>
          <cell r="BT508">
            <v>92976.566942328209</v>
          </cell>
          <cell r="BU508">
            <v>57176.365735464846</v>
          </cell>
          <cell r="BV508">
            <v>131147.62668857424</v>
          </cell>
          <cell r="BW508">
            <v>121845.68275502374</v>
          </cell>
          <cell r="BX508">
            <v>75225.44049589755</v>
          </cell>
          <cell r="BY508">
            <v>88795.669771274203</v>
          </cell>
          <cell r="BZ508">
            <v>80919.86817088339</v>
          </cell>
          <cell r="CA508">
            <v>126768.99754604482</v>
          </cell>
          <cell r="CB508">
            <v>48731.509267778922</v>
          </cell>
          <cell r="CC508">
            <v>58553.231299694977</v>
          </cell>
          <cell r="CD508">
            <v>67002.791253956966</v>
          </cell>
          <cell r="CE508">
            <v>81557.34098814</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row>
        <row r="509">
          <cell r="B509" t="str">
            <v>Co 357</v>
          </cell>
          <cell r="BH509">
            <v>0</v>
          </cell>
          <cell r="BI509">
            <v>0</v>
          </cell>
          <cell r="BJ509">
            <v>0</v>
          </cell>
          <cell r="BK509">
            <v>0</v>
          </cell>
          <cell r="BL509">
            <v>0</v>
          </cell>
          <cell r="BM509">
            <v>0</v>
          </cell>
          <cell r="BN509">
            <v>0</v>
          </cell>
          <cell r="BO509">
            <v>0</v>
          </cell>
          <cell r="BP509">
            <v>0</v>
          </cell>
          <cell r="BQ509">
            <v>0</v>
          </cell>
          <cell r="BR509">
            <v>0</v>
          </cell>
          <cell r="BS509">
            <v>0</v>
          </cell>
          <cell r="BT509">
            <v>67688.302888167935</v>
          </cell>
          <cell r="BU509">
            <v>147239.3867425138</v>
          </cell>
          <cell r="BV509">
            <v>194847.38196709822</v>
          </cell>
          <cell r="BW509">
            <v>205954.08100115028</v>
          </cell>
          <cell r="BX509">
            <v>170884.82525121729</v>
          </cell>
          <cell r="BY509">
            <v>282051.24389666243</v>
          </cell>
          <cell r="BZ509">
            <v>210880.42982717464</v>
          </cell>
          <cell r="CA509">
            <v>181435.81681268086</v>
          </cell>
          <cell r="CB509">
            <v>163967.46124124716</v>
          </cell>
          <cell r="CC509">
            <v>180724.38108289771</v>
          </cell>
          <cell r="CD509">
            <v>168019.56951791921</v>
          </cell>
          <cell r="CE509">
            <v>143567.8330698788</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row>
        <row r="510">
          <cell r="B510" t="str">
            <v>Co 332</v>
          </cell>
          <cell r="BH510">
            <v>0</v>
          </cell>
          <cell r="BI510">
            <v>0</v>
          </cell>
          <cell r="BJ510">
            <v>0</v>
          </cell>
          <cell r="BK510">
            <v>0</v>
          </cell>
          <cell r="BL510">
            <v>0</v>
          </cell>
          <cell r="BM510">
            <v>0</v>
          </cell>
          <cell r="BN510">
            <v>0</v>
          </cell>
          <cell r="BO510">
            <v>0</v>
          </cell>
          <cell r="BP510">
            <v>0</v>
          </cell>
          <cell r="BQ510">
            <v>0</v>
          </cell>
          <cell r="BR510">
            <v>0</v>
          </cell>
          <cell r="BS510">
            <v>0</v>
          </cell>
          <cell r="BT510">
            <v>33596.684636258753</v>
          </cell>
          <cell r="BU510">
            <v>34274.24892953776</v>
          </cell>
          <cell r="BV510">
            <v>31442.829278267505</v>
          </cell>
          <cell r="BW510">
            <v>27512.662558767595</v>
          </cell>
          <cell r="BX510">
            <v>27412.112566636886</v>
          </cell>
          <cell r="BY510">
            <v>28633.975728223115</v>
          </cell>
          <cell r="BZ510">
            <v>30826.73835001704</v>
          </cell>
          <cell r="CA510">
            <v>30931.40234983039</v>
          </cell>
          <cell r="CB510">
            <v>31317.310847195607</v>
          </cell>
          <cell r="CC510">
            <v>29067.216383133149</v>
          </cell>
          <cell r="CD510">
            <v>29011.617397728718</v>
          </cell>
          <cell r="CE510">
            <v>28436.914939843406</v>
          </cell>
          <cell r="CF510">
            <v>0</v>
          </cell>
          <cell r="CG510">
            <v>0</v>
          </cell>
          <cell r="CH510">
            <v>0</v>
          </cell>
          <cell r="CI510">
            <v>0</v>
          </cell>
          <cell r="CJ510">
            <v>0</v>
          </cell>
          <cell r="CK510">
            <v>0</v>
          </cell>
          <cell r="CL510">
            <v>0</v>
          </cell>
          <cell r="CM510">
            <v>0</v>
          </cell>
          <cell r="CN510">
            <v>0</v>
          </cell>
          <cell r="CO510">
            <v>0</v>
          </cell>
          <cell r="CP510">
            <v>0</v>
          </cell>
          <cell r="CQ510">
            <v>0</v>
          </cell>
          <cell r="CR510">
            <v>0</v>
          </cell>
          <cell r="CS510">
            <v>0</v>
          </cell>
          <cell r="CT510">
            <v>0</v>
          </cell>
          <cell r="CU510">
            <v>0</v>
          </cell>
          <cell r="CV510">
            <v>0</v>
          </cell>
          <cell r="CW510">
            <v>0</v>
          </cell>
          <cell r="CX510">
            <v>0</v>
          </cell>
          <cell r="CY510">
            <v>0</v>
          </cell>
          <cell r="CZ510">
            <v>0</v>
          </cell>
          <cell r="DA510">
            <v>0</v>
          </cell>
          <cell r="DB510">
            <v>0</v>
          </cell>
          <cell r="DC510">
            <v>0</v>
          </cell>
          <cell r="DD510">
            <v>0</v>
          </cell>
          <cell r="DE510">
            <v>0</v>
          </cell>
          <cell r="DF510">
            <v>0</v>
          </cell>
          <cell r="DG510">
            <v>0</v>
          </cell>
          <cell r="DH510">
            <v>0</v>
          </cell>
          <cell r="DI510">
            <v>0</v>
          </cell>
          <cell r="DJ510">
            <v>0</v>
          </cell>
          <cell r="DK510">
            <v>0</v>
          </cell>
          <cell r="DL510">
            <v>0</v>
          </cell>
          <cell r="DM510">
            <v>0</v>
          </cell>
          <cell r="DN510">
            <v>0</v>
          </cell>
          <cell r="DO510">
            <v>0</v>
          </cell>
          <cell r="DP510">
            <v>0</v>
          </cell>
          <cell r="DQ510">
            <v>0</v>
          </cell>
          <cell r="DR510">
            <v>0</v>
          </cell>
          <cell r="DS510">
            <v>0</v>
          </cell>
          <cell r="DT510">
            <v>0</v>
          </cell>
          <cell r="DU510">
            <v>0</v>
          </cell>
          <cell r="DV510">
            <v>0</v>
          </cell>
          <cell r="DW510">
            <v>0</v>
          </cell>
          <cell r="DX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row>
        <row r="511">
          <cell r="B511" t="str">
            <v>Co 286</v>
          </cell>
          <cell r="BH511">
            <v>0</v>
          </cell>
          <cell r="BI511">
            <v>0</v>
          </cell>
          <cell r="BJ511">
            <v>0</v>
          </cell>
          <cell r="BK511">
            <v>0</v>
          </cell>
          <cell r="BL511">
            <v>0</v>
          </cell>
          <cell r="BM511">
            <v>0</v>
          </cell>
          <cell r="BN511">
            <v>0</v>
          </cell>
          <cell r="BO511">
            <v>0</v>
          </cell>
          <cell r="BP511">
            <v>0</v>
          </cell>
          <cell r="BQ511">
            <v>0</v>
          </cell>
          <cell r="BR511">
            <v>0</v>
          </cell>
          <cell r="BS511">
            <v>0</v>
          </cell>
          <cell r="BT511">
            <v>-1543.5158896744178</v>
          </cell>
          <cell r="BU511">
            <v>16776.073773203516</v>
          </cell>
          <cell r="BV511">
            <v>-935.4472220078751</v>
          </cell>
          <cell r="BW511">
            <v>14589.150551017552</v>
          </cell>
          <cell r="BX511">
            <v>21304.549625418807</v>
          </cell>
          <cell r="BY511">
            <v>-16729.399989943446</v>
          </cell>
          <cell r="BZ511">
            <v>8735.3416422443806</v>
          </cell>
          <cell r="CA511">
            <v>10703.381388978072</v>
          </cell>
          <cell r="CB511">
            <v>13215.809736296964</v>
          </cell>
          <cell r="CC511">
            <v>14330.025871139169</v>
          </cell>
          <cell r="CD511">
            <v>12617.024026448664</v>
          </cell>
          <cell r="CE511">
            <v>14142.606279991374</v>
          </cell>
          <cell r="CF511">
            <v>0</v>
          </cell>
          <cell r="CG511">
            <v>0</v>
          </cell>
          <cell r="CH511">
            <v>0</v>
          </cell>
          <cell r="CI511">
            <v>0</v>
          </cell>
          <cell r="CJ511">
            <v>0</v>
          </cell>
          <cell r="CK511">
            <v>0</v>
          </cell>
          <cell r="CL511">
            <v>0</v>
          </cell>
          <cell r="CM511">
            <v>0</v>
          </cell>
          <cell r="CN511">
            <v>0</v>
          </cell>
          <cell r="CO511">
            <v>0</v>
          </cell>
          <cell r="CP511">
            <v>0</v>
          </cell>
          <cell r="CQ511">
            <v>0</v>
          </cell>
          <cell r="CR511">
            <v>0</v>
          </cell>
          <cell r="CS511">
            <v>0</v>
          </cell>
          <cell r="CT511">
            <v>0</v>
          </cell>
          <cell r="CU511">
            <v>0</v>
          </cell>
          <cell r="CV511">
            <v>0</v>
          </cell>
          <cell r="CW511">
            <v>0</v>
          </cell>
          <cell r="CX511">
            <v>0</v>
          </cell>
          <cell r="CY511">
            <v>0</v>
          </cell>
          <cell r="CZ511">
            <v>0</v>
          </cell>
          <cell r="DA511">
            <v>0</v>
          </cell>
          <cell r="DB511">
            <v>0</v>
          </cell>
          <cell r="DC511">
            <v>0</v>
          </cell>
          <cell r="DD511">
            <v>0</v>
          </cell>
          <cell r="DE511">
            <v>0</v>
          </cell>
          <cell r="DF511">
            <v>0</v>
          </cell>
          <cell r="DG511">
            <v>0</v>
          </cell>
          <cell r="DH511">
            <v>0</v>
          </cell>
          <cell r="DI511">
            <v>0</v>
          </cell>
          <cell r="DJ511">
            <v>0</v>
          </cell>
          <cell r="DK511">
            <v>0</v>
          </cell>
          <cell r="DL511">
            <v>0</v>
          </cell>
          <cell r="DM511">
            <v>0</v>
          </cell>
          <cell r="DN511">
            <v>0</v>
          </cell>
          <cell r="DO511">
            <v>0</v>
          </cell>
          <cell r="DP511">
            <v>0</v>
          </cell>
          <cell r="DQ511">
            <v>0</v>
          </cell>
          <cell r="DR511">
            <v>0</v>
          </cell>
          <cell r="DS511">
            <v>0</v>
          </cell>
          <cell r="DT511">
            <v>0</v>
          </cell>
          <cell r="DU511">
            <v>0</v>
          </cell>
          <cell r="DV511">
            <v>0</v>
          </cell>
          <cell r="DW511">
            <v>0</v>
          </cell>
          <cell r="DX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row>
        <row r="512">
          <cell r="B512" t="str">
            <v>Co 287</v>
          </cell>
          <cell r="BH512">
            <v>0</v>
          </cell>
          <cell r="BI512">
            <v>0</v>
          </cell>
          <cell r="BJ512">
            <v>0</v>
          </cell>
          <cell r="BK512">
            <v>0</v>
          </cell>
          <cell r="BL512">
            <v>0</v>
          </cell>
          <cell r="BM512">
            <v>0</v>
          </cell>
          <cell r="BN512">
            <v>0</v>
          </cell>
          <cell r="BO512">
            <v>0</v>
          </cell>
          <cell r="BP512">
            <v>0</v>
          </cell>
          <cell r="BQ512">
            <v>0</v>
          </cell>
          <cell r="BR512">
            <v>0</v>
          </cell>
          <cell r="BS512">
            <v>0</v>
          </cell>
          <cell r="BT512">
            <v>6697.9949910492542</v>
          </cell>
          <cell r="BU512">
            <v>7104.6282556339102</v>
          </cell>
          <cell r="BV512">
            <v>6717.4214117290467</v>
          </cell>
          <cell r="BW512">
            <v>11546.475560221232</v>
          </cell>
          <cell r="BX512">
            <v>883.64529431166739</v>
          </cell>
          <cell r="BY512">
            <v>30011.458864708111</v>
          </cell>
          <cell r="BZ512">
            <v>17978.948819917627</v>
          </cell>
          <cell r="CA512">
            <v>9826.9269198054317</v>
          </cell>
          <cell r="CB512">
            <v>9996.5373327248963</v>
          </cell>
          <cell r="CC512">
            <v>11486.42413931487</v>
          </cell>
          <cell r="CD512">
            <v>9101.654119695886</v>
          </cell>
          <cell r="CE512">
            <v>2476.8382958636066</v>
          </cell>
          <cell r="CF512">
            <v>0</v>
          </cell>
          <cell r="CG512">
            <v>0</v>
          </cell>
          <cell r="CH512">
            <v>0</v>
          </cell>
          <cell r="CI512">
            <v>0</v>
          </cell>
          <cell r="CJ512">
            <v>0</v>
          </cell>
          <cell r="CK512">
            <v>0</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row>
        <row r="513">
          <cell r="B513" t="str">
            <v>Co 288</v>
          </cell>
          <cell r="BH513">
            <v>0</v>
          </cell>
          <cell r="BI513">
            <v>0</v>
          </cell>
          <cell r="BJ513">
            <v>0</v>
          </cell>
          <cell r="BK513">
            <v>0</v>
          </cell>
          <cell r="BL513">
            <v>0</v>
          </cell>
          <cell r="BM513">
            <v>0</v>
          </cell>
          <cell r="BN513">
            <v>0</v>
          </cell>
          <cell r="BO513">
            <v>0</v>
          </cell>
          <cell r="BP513">
            <v>0</v>
          </cell>
          <cell r="BQ513">
            <v>0</v>
          </cell>
          <cell r="BR513">
            <v>0</v>
          </cell>
          <cell r="BS513">
            <v>0</v>
          </cell>
          <cell r="BT513">
            <v>17861.726631919133</v>
          </cell>
          <cell r="BU513">
            <v>14914.156833352965</v>
          </cell>
          <cell r="BV513">
            <v>14786.181203900211</v>
          </cell>
          <cell r="BW513">
            <v>20618.642559505432</v>
          </cell>
          <cell r="BX513">
            <v>5360.3982453503122</v>
          </cell>
          <cell r="BY513">
            <v>50339.204503453439</v>
          </cell>
          <cell r="BZ513">
            <v>10949.601683651632</v>
          </cell>
          <cell r="CA513">
            <v>4936.9265478396264</v>
          </cell>
          <cell r="CB513">
            <v>-3161.2269834397739</v>
          </cell>
          <cell r="CC513">
            <v>-9274.2973667468905</v>
          </cell>
          <cell r="CD513">
            <v>3421.3025648075345</v>
          </cell>
          <cell r="CE513">
            <v>635.30921096423117</v>
          </cell>
          <cell r="CF513">
            <v>0</v>
          </cell>
          <cell r="CG513">
            <v>0</v>
          </cell>
          <cell r="CH513">
            <v>0</v>
          </cell>
          <cell r="CI513">
            <v>0</v>
          </cell>
          <cell r="CJ513">
            <v>0</v>
          </cell>
          <cell r="CK513">
            <v>0</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row>
        <row r="514">
          <cell r="B514" t="str">
            <v>Co 333</v>
          </cell>
          <cell r="BH514">
            <v>0</v>
          </cell>
          <cell r="BI514">
            <v>0</v>
          </cell>
          <cell r="BJ514">
            <v>0</v>
          </cell>
          <cell r="BK514">
            <v>0</v>
          </cell>
          <cell r="BL514">
            <v>0</v>
          </cell>
          <cell r="BM514">
            <v>0</v>
          </cell>
          <cell r="BN514">
            <v>0</v>
          </cell>
          <cell r="BO514">
            <v>0</v>
          </cell>
          <cell r="BP514">
            <v>0</v>
          </cell>
          <cell r="BQ514">
            <v>0</v>
          </cell>
          <cell r="BR514">
            <v>0</v>
          </cell>
          <cell r="BS514">
            <v>0</v>
          </cell>
          <cell r="BT514">
            <v>88083.344045702121</v>
          </cell>
          <cell r="BU514">
            <v>67858.241880928836</v>
          </cell>
          <cell r="BV514">
            <v>85415.005088851642</v>
          </cell>
          <cell r="BW514">
            <v>44947.644639654842</v>
          </cell>
          <cell r="BX514">
            <v>112950.95596802174</v>
          </cell>
          <cell r="BY514">
            <v>86764.822016209975</v>
          </cell>
          <cell r="BZ514">
            <v>137671.50195607985</v>
          </cell>
          <cell r="CA514">
            <v>128810.24892028942</v>
          </cell>
          <cell r="CB514">
            <v>88776.684882906178</v>
          </cell>
          <cell r="CC514">
            <v>70152.348791999801</v>
          </cell>
          <cell r="CD514">
            <v>95622.993000954157</v>
          </cell>
          <cell r="CE514">
            <v>76188.264471527305</v>
          </cell>
          <cell r="CF514">
            <v>0</v>
          </cell>
          <cell r="CG514">
            <v>0</v>
          </cell>
          <cell r="CH514">
            <v>0</v>
          </cell>
          <cell r="CI514">
            <v>0</v>
          </cell>
          <cell r="CJ514">
            <v>0</v>
          </cell>
          <cell r="CK514">
            <v>0</v>
          </cell>
          <cell r="CL514">
            <v>0</v>
          </cell>
          <cell r="CM514">
            <v>0</v>
          </cell>
          <cell r="CN514">
            <v>0</v>
          </cell>
          <cell r="CO514">
            <v>0</v>
          </cell>
          <cell r="CP514">
            <v>0</v>
          </cell>
          <cell r="CQ514">
            <v>0</v>
          </cell>
          <cell r="CR514">
            <v>0</v>
          </cell>
          <cell r="CS514">
            <v>0</v>
          </cell>
          <cell r="CT514">
            <v>0</v>
          </cell>
          <cell r="CU514">
            <v>0</v>
          </cell>
          <cell r="CV514">
            <v>0</v>
          </cell>
          <cell r="CW514">
            <v>0</v>
          </cell>
          <cell r="CX514">
            <v>0</v>
          </cell>
          <cell r="CY514">
            <v>0</v>
          </cell>
          <cell r="CZ514">
            <v>0</v>
          </cell>
          <cell r="DA514">
            <v>0</v>
          </cell>
          <cell r="DB514">
            <v>0</v>
          </cell>
          <cell r="DC514">
            <v>0</v>
          </cell>
          <cell r="DD514">
            <v>0</v>
          </cell>
          <cell r="DE514">
            <v>0</v>
          </cell>
          <cell r="DF514">
            <v>0</v>
          </cell>
          <cell r="DG514">
            <v>0</v>
          </cell>
          <cell r="DH514">
            <v>0</v>
          </cell>
          <cell r="DI514">
            <v>0</v>
          </cell>
          <cell r="DJ514">
            <v>0</v>
          </cell>
          <cell r="DK514">
            <v>0</v>
          </cell>
          <cell r="DL514">
            <v>0</v>
          </cell>
          <cell r="DM514">
            <v>0</v>
          </cell>
          <cell r="DN514">
            <v>0</v>
          </cell>
          <cell r="DO514">
            <v>0</v>
          </cell>
          <cell r="DP514">
            <v>0</v>
          </cell>
          <cell r="DQ514">
            <v>0</v>
          </cell>
          <cell r="DR514">
            <v>0</v>
          </cell>
          <cell r="DS514">
            <v>0</v>
          </cell>
          <cell r="DT514">
            <v>0</v>
          </cell>
          <cell r="DU514">
            <v>0</v>
          </cell>
          <cell r="DV514">
            <v>0</v>
          </cell>
          <cell r="DW514">
            <v>0</v>
          </cell>
          <cell r="DX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row>
        <row r="515">
          <cell r="B515" t="str">
            <v>Co 315</v>
          </cell>
          <cell r="BH515">
            <v>0</v>
          </cell>
          <cell r="BI515">
            <v>0</v>
          </cell>
          <cell r="BJ515">
            <v>0</v>
          </cell>
          <cell r="BK515">
            <v>0</v>
          </cell>
          <cell r="BL515">
            <v>0</v>
          </cell>
          <cell r="BM515">
            <v>0</v>
          </cell>
          <cell r="BN515">
            <v>0</v>
          </cell>
          <cell r="BO515">
            <v>0</v>
          </cell>
          <cell r="BP515">
            <v>0</v>
          </cell>
          <cell r="BQ515">
            <v>0</v>
          </cell>
          <cell r="BR515">
            <v>0</v>
          </cell>
          <cell r="BS515">
            <v>0</v>
          </cell>
          <cell r="BT515">
            <v>537.97315156775585</v>
          </cell>
          <cell r="BU515">
            <v>-2971.4892005934198</v>
          </cell>
          <cell r="BV515">
            <v>6733.272768909108</v>
          </cell>
          <cell r="BW515">
            <v>-4568.1670767614487</v>
          </cell>
          <cell r="BX515">
            <v>14716.692521569505</v>
          </cell>
          <cell r="BY515">
            <v>22.437717345161218</v>
          </cell>
          <cell r="BZ515">
            <v>-14392.269909515064</v>
          </cell>
          <cell r="CA515">
            <v>6972.8517825485324</v>
          </cell>
          <cell r="CB515">
            <v>9482.9549239321896</v>
          </cell>
          <cell r="CC515">
            <v>14560.981160498195</v>
          </cell>
          <cell r="CD515">
            <v>9302.4889068867997</v>
          </cell>
          <cell r="CE515">
            <v>7324.763585554756</v>
          </cell>
          <cell r="CF515">
            <v>0</v>
          </cell>
          <cell r="CG515">
            <v>0</v>
          </cell>
          <cell r="CH515">
            <v>0</v>
          </cell>
          <cell r="CI515">
            <v>0</v>
          </cell>
          <cell r="CJ515">
            <v>0</v>
          </cell>
          <cell r="CK515">
            <v>0</v>
          </cell>
          <cell r="CL515">
            <v>0</v>
          </cell>
          <cell r="CM515">
            <v>0</v>
          </cell>
          <cell r="CN515">
            <v>0</v>
          </cell>
          <cell r="CO515">
            <v>0</v>
          </cell>
          <cell r="CP515">
            <v>0</v>
          </cell>
          <cell r="CQ515">
            <v>0</v>
          </cell>
          <cell r="CR515">
            <v>0</v>
          </cell>
          <cell r="CS515">
            <v>0</v>
          </cell>
          <cell r="CT515">
            <v>0</v>
          </cell>
          <cell r="CU515">
            <v>0</v>
          </cell>
          <cell r="CV515">
            <v>0</v>
          </cell>
          <cell r="CW515">
            <v>0</v>
          </cell>
          <cell r="CX515">
            <v>0</v>
          </cell>
          <cell r="CY515">
            <v>0</v>
          </cell>
          <cell r="CZ515">
            <v>0</v>
          </cell>
          <cell r="DA515">
            <v>0</v>
          </cell>
          <cell r="DB515">
            <v>0</v>
          </cell>
          <cell r="DC515">
            <v>0</v>
          </cell>
          <cell r="DD515">
            <v>0</v>
          </cell>
          <cell r="DE515">
            <v>0</v>
          </cell>
          <cell r="DF515">
            <v>0</v>
          </cell>
          <cell r="DG515">
            <v>0</v>
          </cell>
          <cell r="DH515">
            <v>0</v>
          </cell>
          <cell r="DI515">
            <v>0</v>
          </cell>
          <cell r="DJ515">
            <v>0</v>
          </cell>
          <cell r="DK515">
            <v>0</v>
          </cell>
          <cell r="DL515">
            <v>0</v>
          </cell>
          <cell r="DM515">
            <v>0</v>
          </cell>
          <cell r="DN515">
            <v>0</v>
          </cell>
          <cell r="DO515">
            <v>0</v>
          </cell>
          <cell r="DP515">
            <v>0</v>
          </cell>
          <cell r="DQ515">
            <v>0</v>
          </cell>
          <cell r="DR515">
            <v>0</v>
          </cell>
          <cell r="DS515">
            <v>0</v>
          </cell>
          <cell r="DT515">
            <v>0</v>
          </cell>
          <cell r="DU515">
            <v>0</v>
          </cell>
          <cell r="DV515">
            <v>0</v>
          </cell>
          <cell r="DW515">
            <v>0</v>
          </cell>
          <cell r="DX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row>
        <row r="516">
          <cell r="B516" t="str">
            <v>Co 316</v>
          </cell>
          <cell r="BH516">
            <v>0</v>
          </cell>
          <cell r="BI516">
            <v>0</v>
          </cell>
          <cell r="BJ516">
            <v>0</v>
          </cell>
          <cell r="BK516">
            <v>0</v>
          </cell>
          <cell r="BL516">
            <v>0</v>
          </cell>
          <cell r="BM516">
            <v>0</v>
          </cell>
          <cell r="BN516">
            <v>0</v>
          </cell>
          <cell r="BO516">
            <v>0</v>
          </cell>
          <cell r="BP516">
            <v>0</v>
          </cell>
          <cell r="BQ516">
            <v>0</v>
          </cell>
          <cell r="BR516">
            <v>0</v>
          </cell>
          <cell r="BS516">
            <v>0</v>
          </cell>
          <cell r="BT516">
            <v>21535.703390676965</v>
          </cell>
          <cell r="BU516">
            <v>21547.992232468838</v>
          </cell>
          <cell r="BV516">
            <v>25443.985512983214</v>
          </cell>
          <cell r="BW516">
            <v>23521.435338402734</v>
          </cell>
          <cell r="BX516">
            <v>36858.384129044745</v>
          </cell>
          <cell r="BY516">
            <v>34220.046896164829</v>
          </cell>
          <cell r="BZ516">
            <v>24919.374635411077</v>
          </cell>
          <cell r="CA516">
            <v>26131.084068269163</v>
          </cell>
          <cell r="CB516">
            <v>28232.931355293498</v>
          </cell>
          <cell r="CC516">
            <v>26736.968946770459</v>
          </cell>
          <cell r="CD516">
            <v>34988.524555541342</v>
          </cell>
          <cell r="CE516">
            <v>20033.285670794998</v>
          </cell>
          <cell r="CF516">
            <v>0</v>
          </cell>
          <cell r="CG516">
            <v>0</v>
          </cell>
          <cell r="CH516">
            <v>0</v>
          </cell>
          <cell r="CI516">
            <v>0</v>
          </cell>
          <cell r="CJ516">
            <v>0</v>
          </cell>
          <cell r="CK516">
            <v>0</v>
          </cell>
          <cell r="CL516">
            <v>0</v>
          </cell>
          <cell r="CM516">
            <v>0</v>
          </cell>
          <cell r="CN516">
            <v>0</v>
          </cell>
          <cell r="CO516">
            <v>0</v>
          </cell>
          <cell r="CP516">
            <v>0</v>
          </cell>
          <cell r="CQ516">
            <v>0</v>
          </cell>
          <cell r="CR516">
            <v>0</v>
          </cell>
          <cell r="CS516">
            <v>0</v>
          </cell>
          <cell r="CT516">
            <v>0</v>
          </cell>
          <cell r="CU516">
            <v>0</v>
          </cell>
          <cell r="CV516">
            <v>0</v>
          </cell>
          <cell r="CW516">
            <v>0</v>
          </cell>
          <cell r="CX516">
            <v>0</v>
          </cell>
          <cell r="CY516">
            <v>0</v>
          </cell>
          <cell r="CZ516">
            <v>0</v>
          </cell>
          <cell r="DA516">
            <v>0</v>
          </cell>
          <cell r="DB516">
            <v>0</v>
          </cell>
          <cell r="DC516">
            <v>0</v>
          </cell>
          <cell r="DD516">
            <v>0</v>
          </cell>
          <cell r="DE516">
            <v>0</v>
          </cell>
          <cell r="DF516">
            <v>0</v>
          </cell>
          <cell r="DG516">
            <v>0</v>
          </cell>
          <cell r="DH516">
            <v>0</v>
          </cell>
          <cell r="DI516">
            <v>0</v>
          </cell>
          <cell r="DJ516">
            <v>0</v>
          </cell>
          <cell r="DK516">
            <v>0</v>
          </cell>
          <cell r="DL516">
            <v>0</v>
          </cell>
          <cell r="DM516">
            <v>0</v>
          </cell>
          <cell r="DN516">
            <v>0</v>
          </cell>
          <cell r="DO516">
            <v>0</v>
          </cell>
          <cell r="DP516">
            <v>0</v>
          </cell>
          <cell r="DQ516">
            <v>0</v>
          </cell>
          <cell r="DR516">
            <v>0</v>
          </cell>
          <cell r="DS516">
            <v>0</v>
          </cell>
          <cell r="DT516">
            <v>0</v>
          </cell>
          <cell r="DU516">
            <v>0</v>
          </cell>
          <cell r="DV516">
            <v>0</v>
          </cell>
          <cell r="DW516">
            <v>0</v>
          </cell>
          <cell r="DX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row>
        <row r="517">
          <cell r="B517" t="str">
            <v>Co 317</v>
          </cell>
          <cell r="BH517">
            <v>0</v>
          </cell>
          <cell r="BI517">
            <v>0</v>
          </cell>
          <cell r="BJ517">
            <v>0</v>
          </cell>
          <cell r="BK517">
            <v>0</v>
          </cell>
          <cell r="BL517">
            <v>0</v>
          </cell>
          <cell r="BM517">
            <v>0</v>
          </cell>
          <cell r="BN517">
            <v>0</v>
          </cell>
          <cell r="BO517">
            <v>0</v>
          </cell>
          <cell r="BP517">
            <v>0</v>
          </cell>
          <cell r="BQ517">
            <v>0</v>
          </cell>
          <cell r="BR517">
            <v>0</v>
          </cell>
          <cell r="BS517">
            <v>0</v>
          </cell>
          <cell r="BT517">
            <v>34547.459732116942</v>
          </cell>
          <cell r="BU517">
            <v>21617.10392608415</v>
          </cell>
          <cell r="BV517">
            <v>37235.586729577073</v>
          </cell>
          <cell r="BW517">
            <v>47302.167960706429</v>
          </cell>
          <cell r="BX517">
            <v>56794.423658506639</v>
          </cell>
          <cell r="BY517">
            <v>42643.124706212751</v>
          </cell>
          <cell r="BZ517">
            <v>38931.248698673604</v>
          </cell>
          <cell r="CA517">
            <v>53362.909049693888</v>
          </cell>
          <cell r="CB517">
            <v>40839.895882297656</v>
          </cell>
          <cell r="CC517">
            <v>46682.628048603641</v>
          </cell>
          <cell r="CD517">
            <v>46321.881843231473</v>
          </cell>
          <cell r="CE517">
            <v>45709.906102870285</v>
          </cell>
          <cell r="CF517">
            <v>0</v>
          </cell>
          <cell r="CG517">
            <v>0</v>
          </cell>
          <cell r="CH517">
            <v>0</v>
          </cell>
          <cell r="CI517">
            <v>0</v>
          </cell>
          <cell r="CJ517">
            <v>0</v>
          </cell>
          <cell r="CK517">
            <v>0</v>
          </cell>
          <cell r="CL517">
            <v>0</v>
          </cell>
          <cell r="CM517">
            <v>0</v>
          </cell>
          <cell r="CN517">
            <v>0</v>
          </cell>
          <cell r="CO517">
            <v>0</v>
          </cell>
          <cell r="CP517">
            <v>0</v>
          </cell>
          <cell r="CQ517">
            <v>0</v>
          </cell>
          <cell r="CR517">
            <v>0</v>
          </cell>
          <cell r="CS517">
            <v>0</v>
          </cell>
          <cell r="CT517">
            <v>0</v>
          </cell>
          <cell r="CU517">
            <v>0</v>
          </cell>
          <cell r="CV517">
            <v>0</v>
          </cell>
          <cell r="CW517">
            <v>0</v>
          </cell>
          <cell r="CX517">
            <v>0</v>
          </cell>
          <cell r="CY517">
            <v>0</v>
          </cell>
          <cell r="CZ517">
            <v>0</v>
          </cell>
          <cell r="DA517">
            <v>0</v>
          </cell>
          <cell r="DB517">
            <v>0</v>
          </cell>
          <cell r="DC517">
            <v>0</v>
          </cell>
          <cell r="DD517">
            <v>0</v>
          </cell>
          <cell r="DE517">
            <v>0</v>
          </cell>
          <cell r="DF517">
            <v>0</v>
          </cell>
          <cell r="DG517">
            <v>0</v>
          </cell>
          <cell r="DH517">
            <v>0</v>
          </cell>
          <cell r="DI517">
            <v>0</v>
          </cell>
          <cell r="DJ517">
            <v>0</v>
          </cell>
          <cell r="DK517">
            <v>0</v>
          </cell>
          <cell r="DL517">
            <v>0</v>
          </cell>
          <cell r="DM517">
            <v>0</v>
          </cell>
          <cell r="DN517">
            <v>0</v>
          </cell>
          <cell r="DO517">
            <v>0</v>
          </cell>
          <cell r="DP517">
            <v>0</v>
          </cell>
          <cell r="DQ517">
            <v>0</v>
          </cell>
          <cell r="DR517">
            <v>0</v>
          </cell>
          <cell r="DS517">
            <v>0</v>
          </cell>
          <cell r="DT517">
            <v>0</v>
          </cell>
          <cell r="DU517">
            <v>0</v>
          </cell>
          <cell r="DV517">
            <v>0</v>
          </cell>
          <cell r="DW517">
            <v>0</v>
          </cell>
          <cell r="DX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row>
        <row r="518">
          <cell r="B518" t="str">
            <v>Co 385</v>
          </cell>
          <cell r="BH518">
            <v>0</v>
          </cell>
          <cell r="BI518">
            <v>0</v>
          </cell>
          <cell r="BJ518">
            <v>0</v>
          </cell>
          <cell r="BK518">
            <v>0</v>
          </cell>
          <cell r="BL518">
            <v>0</v>
          </cell>
          <cell r="BM518">
            <v>0</v>
          </cell>
          <cell r="BN518">
            <v>0</v>
          </cell>
          <cell r="BO518">
            <v>0</v>
          </cell>
          <cell r="BP518">
            <v>0</v>
          </cell>
          <cell r="BQ518">
            <v>0</v>
          </cell>
          <cell r="BR518">
            <v>0</v>
          </cell>
          <cell r="BS518">
            <v>0</v>
          </cell>
          <cell r="BT518">
            <v>148299.12503816307</v>
          </cell>
          <cell r="BU518">
            <v>161296.49462035173</v>
          </cell>
          <cell r="BV518">
            <v>233952.08381458611</v>
          </cell>
          <cell r="BW518">
            <v>275173.46405480744</v>
          </cell>
          <cell r="BX518">
            <v>286251.54313387687</v>
          </cell>
          <cell r="BY518">
            <v>359849.16373046039</v>
          </cell>
          <cell r="BZ518">
            <v>380055.32396788261</v>
          </cell>
          <cell r="CA518">
            <v>291620.25506256847</v>
          </cell>
          <cell r="CB518">
            <v>298129.5384570196</v>
          </cell>
          <cell r="CC518">
            <v>260979.94972719089</v>
          </cell>
          <cell r="CD518">
            <v>227080.20366283707</v>
          </cell>
          <cell r="CE518">
            <v>204681.57721243953</v>
          </cell>
          <cell r="CF518">
            <v>0</v>
          </cell>
          <cell r="CG518">
            <v>0</v>
          </cell>
          <cell r="CH518">
            <v>0</v>
          </cell>
          <cell r="CI518">
            <v>0</v>
          </cell>
          <cell r="CJ518">
            <v>0</v>
          </cell>
          <cell r="CK518">
            <v>0</v>
          </cell>
          <cell r="CL518">
            <v>0</v>
          </cell>
          <cell r="CM518">
            <v>0</v>
          </cell>
          <cell r="CN518">
            <v>0</v>
          </cell>
          <cell r="CO518">
            <v>0</v>
          </cell>
          <cell r="CP518">
            <v>0</v>
          </cell>
          <cell r="CQ518">
            <v>0</v>
          </cell>
          <cell r="CR518">
            <v>0</v>
          </cell>
          <cell r="CS518">
            <v>0</v>
          </cell>
          <cell r="CT518">
            <v>0</v>
          </cell>
          <cell r="CU518">
            <v>0</v>
          </cell>
          <cell r="CV518">
            <v>0</v>
          </cell>
          <cell r="CW518">
            <v>0</v>
          </cell>
          <cell r="CX518">
            <v>0</v>
          </cell>
          <cell r="CY518">
            <v>0</v>
          </cell>
          <cell r="CZ518">
            <v>0</v>
          </cell>
          <cell r="DA518">
            <v>0</v>
          </cell>
          <cell r="DB518">
            <v>0</v>
          </cell>
          <cell r="DC518">
            <v>0</v>
          </cell>
          <cell r="DD518">
            <v>0</v>
          </cell>
          <cell r="DE518">
            <v>0</v>
          </cell>
          <cell r="DF518">
            <v>0</v>
          </cell>
          <cell r="DG518">
            <v>0</v>
          </cell>
          <cell r="DH518">
            <v>0</v>
          </cell>
          <cell r="DI518">
            <v>0</v>
          </cell>
          <cell r="DJ518">
            <v>0</v>
          </cell>
          <cell r="DK518">
            <v>0</v>
          </cell>
          <cell r="DL518">
            <v>0</v>
          </cell>
          <cell r="DM518">
            <v>0</v>
          </cell>
          <cell r="DN518">
            <v>0</v>
          </cell>
          <cell r="DO518">
            <v>0</v>
          </cell>
          <cell r="DP518">
            <v>0</v>
          </cell>
          <cell r="DQ518">
            <v>0</v>
          </cell>
          <cell r="DR518">
            <v>0</v>
          </cell>
          <cell r="DS518">
            <v>0</v>
          </cell>
          <cell r="DT518">
            <v>0</v>
          </cell>
          <cell r="DU518">
            <v>0</v>
          </cell>
          <cell r="DV518">
            <v>0</v>
          </cell>
          <cell r="DW518">
            <v>0</v>
          </cell>
          <cell r="DX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row>
        <row r="519">
          <cell r="B519" t="str">
            <v>Co 181</v>
          </cell>
          <cell r="BH519">
            <v>0</v>
          </cell>
          <cell r="BI519">
            <v>0</v>
          </cell>
          <cell r="BJ519">
            <v>0</v>
          </cell>
          <cell r="BK519">
            <v>0</v>
          </cell>
          <cell r="BL519">
            <v>0</v>
          </cell>
          <cell r="BM519">
            <v>0</v>
          </cell>
          <cell r="BN519">
            <v>0</v>
          </cell>
          <cell r="BO519">
            <v>0</v>
          </cell>
          <cell r="BP519">
            <v>0</v>
          </cell>
          <cell r="BQ519">
            <v>0</v>
          </cell>
          <cell r="BR519">
            <v>0</v>
          </cell>
          <cell r="BS519">
            <v>0</v>
          </cell>
          <cell r="BT519">
            <v>5729.9482669639965</v>
          </cell>
          <cell r="BU519">
            <v>16487.976597151817</v>
          </cell>
          <cell r="BV519">
            <v>6166.7129998623104</v>
          </cell>
          <cell r="BW519">
            <v>3855.1484705658204</v>
          </cell>
          <cell r="BX519">
            <v>6190.9637394683959</v>
          </cell>
          <cell r="BY519">
            <v>1308.3647817784804</v>
          </cell>
          <cell r="BZ519">
            <v>1229.1801293986027</v>
          </cell>
          <cell r="CA519">
            <v>1877.1226445961092</v>
          </cell>
          <cell r="CB519">
            <v>-575.12106586334448</v>
          </cell>
          <cell r="CC519">
            <v>4323.3121393845595</v>
          </cell>
          <cell r="CD519">
            <v>5072.1524868902579</v>
          </cell>
          <cell r="CE519">
            <v>5298.6132737710777</v>
          </cell>
          <cell r="CF519">
            <v>0</v>
          </cell>
          <cell r="CG519">
            <v>0</v>
          </cell>
          <cell r="CH519">
            <v>0</v>
          </cell>
          <cell r="CI519">
            <v>0</v>
          </cell>
          <cell r="CJ519">
            <v>0</v>
          </cell>
          <cell r="CK519">
            <v>0</v>
          </cell>
          <cell r="CL519">
            <v>0</v>
          </cell>
          <cell r="CM519">
            <v>0</v>
          </cell>
          <cell r="CN519">
            <v>0</v>
          </cell>
          <cell r="CO519">
            <v>0</v>
          </cell>
          <cell r="CP519">
            <v>0</v>
          </cell>
          <cell r="CQ519">
            <v>0</v>
          </cell>
          <cell r="CR519">
            <v>0</v>
          </cell>
          <cell r="CS519">
            <v>0</v>
          </cell>
          <cell r="CT519">
            <v>0</v>
          </cell>
          <cell r="CU519">
            <v>0</v>
          </cell>
          <cell r="CV519">
            <v>0</v>
          </cell>
          <cell r="CW519">
            <v>0</v>
          </cell>
          <cell r="CX519">
            <v>0</v>
          </cell>
          <cell r="CY519">
            <v>0</v>
          </cell>
          <cell r="CZ519">
            <v>0</v>
          </cell>
          <cell r="DA519">
            <v>0</v>
          </cell>
          <cell r="DB519">
            <v>0</v>
          </cell>
          <cell r="DC519">
            <v>0</v>
          </cell>
          <cell r="DD519">
            <v>0</v>
          </cell>
          <cell r="DE519">
            <v>0</v>
          </cell>
          <cell r="DF519">
            <v>0</v>
          </cell>
          <cell r="DG519">
            <v>0</v>
          </cell>
          <cell r="DH519">
            <v>0</v>
          </cell>
          <cell r="DI519">
            <v>0</v>
          </cell>
          <cell r="DJ519">
            <v>0</v>
          </cell>
          <cell r="DK519">
            <v>0</v>
          </cell>
          <cell r="DL519">
            <v>0</v>
          </cell>
          <cell r="DM519">
            <v>0</v>
          </cell>
          <cell r="DN519">
            <v>0</v>
          </cell>
          <cell r="DO519">
            <v>0</v>
          </cell>
          <cell r="DP519">
            <v>0</v>
          </cell>
          <cell r="DQ519">
            <v>0</v>
          </cell>
          <cell r="DR519">
            <v>0</v>
          </cell>
          <cell r="DS519">
            <v>0</v>
          </cell>
          <cell r="DT519">
            <v>0</v>
          </cell>
          <cell r="DU519">
            <v>0</v>
          </cell>
          <cell r="DV519">
            <v>0</v>
          </cell>
          <cell r="DW519">
            <v>0</v>
          </cell>
          <cell r="DX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row>
        <row r="520">
          <cell r="B520" t="str">
            <v>Co 300</v>
          </cell>
          <cell r="BH520">
            <v>0</v>
          </cell>
          <cell r="BI520">
            <v>0</v>
          </cell>
          <cell r="BJ520">
            <v>0</v>
          </cell>
          <cell r="BK520">
            <v>0</v>
          </cell>
          <cell r="BL520">
            <v>0</v>
          </cell>
          <cell r="BM520">
            <v>0</v>
          </cell>
          <cell r="BN520">
            <v>0</v>
          </cell>
          <cell r="BO520">
            <v>0</v>
          </cell>
          <cell r="BP520">
            <v>0</v>
          </cell>
          <cell r="BQ520">
            <v>0</v>
          </cell>
          <cell r="BR520">
            <v>0</v>
          </cell>
          <cell r="BS520">
            <v>0</v>
          </cell>
          <cell r="BT520">
            <v>16706.604563244859</v>
          </cell>
          <cell r="BU520">
            <v>11848.488589788099</v>
          </cell>
          <cell r="BV520">
            <v>18403.356185545592</v>
          </cell>
          <cell r="BW520">
            <v>10807.264443983324</v>
          </cell>
          <cell r="BX520">
            <v>16522.942853316956</v>
          </cell>
          <cell r="BY520">
            <v>10356.043734868192</v>
          </cell>
          <cell r="BZ520">
            <v>34997.622103877438</v>
          </cell>
          <cell r="CA520">
            <v>31192.218046136106</v>
          </cell>
          <cell r="CB520">
            <v>17426.314128445531</v>
          </cell>
          <cell r="CC520">
            <v>25227.019545680632</v>
          </cell>
          <cell r="CD520">
            <v>24967.885053828104</v>
          </cell>
          <cell r="CE520">
            <v>22640.126239199759</v>
          </cell>
          <cell r="CF520">
            <v>0</v>
          </cell>
          <cell r="CG520">
            <v>0</v>
          </cell>
          <cell r="CH520">
            <v>0</v>
          </cell>
          <cell r="CI520">
            <v>0</v>
          </cell>
          <cell r="CJ520">
            <v>0</v>
          </cell>
          <cell r="CK520">
            <v>0</v>
          </cell>
          <cell r="CL520">
            <v>0</v>
          </cell>
          <cell r="CM520">
            <v>0</v>
          </cell>
          <cell r="CN520">
            <v>0</v>
          </cell>
          <cell r="CO520">
            <v>0</v>
          </cell>
          <cell r="CP520">
            <v>0</v>
          </cell>
          <cell r="CQ520">
            <v>0</v>
          </cell>
          <cell r="CR520">
            <v>0</v>
          </cell>
          <cell r="CS520">
            <v>0</v>
          </cell>
          <cell r="CT520">
            <v>0</v>
          </cell>
          <cell r="CU520">
            <v>0</v>
          </cell>
          <cell r="CV520">
            <v>0</v>
          </cell>
          <cell r="CW520">
            <v>0</v>
          </cell>
          <cell r="CX520">
            <v>0</v>
          </cell>
          <cell r="CY520">
            <v>0</v>
          </cell>
          <cell r="CZ520">
            <v>0</v>
          </cell>
          <cell r="DA520">
            <v>0</v>
          </cell>
          <cell r="DB520">
            <v>0</v>
          </cell>
          <cell r="DC520">
            <v>0</v>
          </cell>
          <cell r="DD520">
            <v>0</v>
          </cell>
          <cell r="DE520">
            <v>0</v>
          </cell>
          <cell r="DF520">
            <v>0</v>
          </cell>
          <cell r="DG520">
            <v>0</v>
          </cell>
          <cell r="DH520">
            <v>0</v>
          </cell>
          <cell r="DI520">
            <v>0</v>
          </cell>
          <cell r="DJ520">
            <v>0</v>
          </cell>
          <cell r="DK520">
            <v>0</v>
          </cell>
          <cell r="DL520">
            <v>0</v>
          </cell>
          <cell r="DM520">
            <v>0</v>
          </cell>
          <cell r="DN520">
            <v>0</v>
          </cell>
          <cell r="DO520">
            <v>0</v>
          </cell>
          <cell r="DP520">
            <v>0</v>
          </cell>
          <cell r="DQ520">
            <v>0</v>
          </cell>
          <cell r="DR520">
            <v>0</v>
          </cell>
          <cell r="DS520">
            <v>0</v>
          </cell>
          <cell r="DT520">
            <v>0</v>
          </cell>
          <cell r="DU520">
            <v>0</v>
          </cell>
          <cell r="DV520">
            <v>0</v>
          </cell>
          <cell r="DW520">
            <v>0</v>
          </cell>
          <cell r="DX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row>
        <row r="521">
          <cell r="B521" t="str">
            <v>Co 150</v>
          </cell>
          <cell r="BH521">
            <v>0</v>
          </cell>
          <cell r="BI521">
            <v>0</v>
          </cell>
          <cell r="BJ521">
            <v>0</v>
          </cell>
          <cell r="BK521">
            <v>0</v>
          </cell>
          <cell r="BL521">
            <v>0</v>
          </cell>
          <cell r="BM521">
            <v>0</v>
          </cell>
          <cell r="BN521">
            <v>0</v>
          </cell>
          <cell r="BO521">
            <v>0</v>
          </cell>
          <cell r="BP521">
            <v>0</v>
          </cell>
          <cell r="BQ521">
            <v>0</v>
          </cell>
          <cell r="BR521">
            <v>0</v>
          </cell>
          <cell r="BS521">
            <v>0</v>
          </cell>
          <cell r="BT521">
            <v>88328.442879902897</v>
          </cell>
          <cell r="BU521">
            <v>142773.67873532465</v>
          </cell>
          <cell r="BV521">
            <v>156622.75058582652</v>
          </cell>
          <cell r="BW521">
            <v>115705.62670816664</v>
          </cell>
          <cell r="BX521">
            <v>100997.67171829348</v>
          </cell>
          <cell r="BY521">
            <v>66624.734260257392</v>
          </cell>
          <cell r="BZ521">
            <v>78598.014991126955</v>
          </cell>
          <cell r="CA521">
            <v>109839.12034992139</v>
          </cell>
          <cell r="CB521">
            <v>70578.832719636674</v>
          </cell>
          <cell r="CC521">
            <v>133716.62607921212</v>
          </cell>
          <cell r="CD521">
            <v>118034.44237676276</v>
          </cell>
          <cell r="CE521">
            <v>119177.75942215542</v>
          </cell>
          <cell r="CF521">
            <v>0</v>
          </cell>
          <cell r="CG521">
            <v>0</v>
          </cell>
          <cell r="CH521">
            <v>0</v>
          </cell>
          <cell r="CI521">
            <v>0</v>
          </cell>
          <cell r="CJ521">
            <v>0</v>
          </cell>
          <cell r="CK521">
            <v>0</v>
          </cell>
          <cell r="CL521">
            <v>0</v>
          </cell>
          <cell r="CM521">
            <v>0</v>
          </cell>
          <cell r="CN521">
            <v>0</v>
          </cell>
          <cell r="CO521">
            <v>0</v>
          </cell>
          <cell r="CP521">
            <v>0</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row>
        <row r="522">
          <cell r="B522" t="str">
            <v>Co 241</v>
          </cell>
          <cell r="BH522">
            <v>0</v>
          </cell>
          <cell r="BI522">
            <v>0</v>
          </cell>
          <cell r="BJ522">
            <v>0</v>
          </cell>
          <cell r="BK522">
            <v>0</v>
          </cell>
          <cell r="BL522">
            <v>0</v>
          </cell>
          <cell r="BM522">
            <v>0</v>
          </cell>
          <cell r="BN522">
            <v>0</v>
          </cell>
          <cell r="BO522">
            <v>0</v>
          </cell>
          <cell r="BP522">
            <v>0</v>
          </cell>
          <cell r="BQ522">
            <v>0</v>
          </cell>
          <cell r="BR522">
            <v>0</v>
          </cell>
          <cell r="BS522">
            <v>0</v>
          </cell>
          <cell r="BT522">
            <v>13133.640417469367</v>
          </cell>
          <cell r="BU522">
            <v>7406.1852366138482</v>
          </cell>
          <cell r="BV522">
            <v>13536.869413481749</v>
          </cell>
          <cell r="BW522">
            <v>6113.8313869216217</v>
          </cell>
          <cell r="BX522">
            <v>11859.7327603554</v>
          </cell>
          <cell r="BY522">
            <v>25755.805364941254</v>
          </cell>
          <cell r="BZ522">
            <v>25073.656971496632</v>
          </cell>
          <cell r="CA522">
            <v>14592.535230523587</v>
          </cell>
          <cell r="CB522">
            <v>16716.17349919663</v>
          </cell>
          <cell r="CC522">
            <v>16628.533285218538</v>
          </cell>
          <cell r="CD522">
            <v>16295.542538392583</v>
          </cell>
          <cell r="CE522">
            <v>16361.064415335815</v>
          </cell>
          <cell r="CF522">
            <v>0</v>
          </cell>
          <cell r="CG522">
            <v>0</v>
          </cell>
          <cell r="CH522">
            <v>0</v>
          </cell>
          <cell r="CI522">
            <v>0</v>
          </cell>
          <cell r="CJ522">
            <v>0</v>
          </cell>
          <cell r="CK522">
            <v>0</v>
          </cell>
          <cell r="CL522">
            <v>0</v>
          </cell>
          <cell r="CM522">
            <v>0</v>
          </cell>
          <cell r="CN522">
            <v>0</v>
          </cell>
          <cell r="CO522">
            <v>0</v>
          </cell>
          <cell r="CP522">
            <v>0</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-6375</v>
          </cell>
          <cell r="DF522">
            <v>-6375</v>
          </cell>
          <cell r="DG522">
            <v>-6375</v>
          </cell>
          <cell r="DH522">
            <v>-6375</v>
          </cell>
          <cell r="DI522">
            <v>-6375</v>
          </cell>
          <cell r="DJ522">
            <v>-6375</v>
          </cell>
          <cell r="DK522">
            <v>-6375</v>
          </cell>
          <cell r="DL522">
            <v>-6375</v>
          </cell>
          <cell r="DM522">
            <v>-6375</v>
          </cell>
          <cell r="DN522">
            <v>-6375</v>
          </cell>
          <cell r="DO522">
            <v>-6375</v>
          </cell>
          <cell r="DP522">
            <v>-6375</v>
          </cell>
          <cell r="DQ522">
            <v>0</v>
          </cell>
          <cell r="DR522">
            <v>0</v>
          </cell>
          <cell r="DS522">
            <v>0</v>
          </cell>
          <cell r="DT522">
            <v>0</v>
          </cell>
          <cell r="DU522">
            <v>0</v>
          </cell>
          <cell r="DV522">
            <v>0</v>
          </cell>
          <cell r="DW522">
            <v>0</v>
          </cell>
          <cell r="DX522">
            <v>0</v>
          </cell>
          <cell r="DY522">
            <v>0</v>
          </cell>
          <cell r="DZ522">
            <v>0</v>
          </cell>
          <cell r="EA522">
            <v>0</v>
          </cell>
          <cell r="EB522">
            <v>0</v>
          </cell>
          <cell r="EC522">
            <v>-6375</v>
          </cell>
          <cell r="ED522">
            <v>-6375</v>
          </cell>
          <cell r="EE522">
            <v>-6375</v>
          </cell>
          <cell r="EF522">
            <v>-6375</v>
          </cell>
          <cell r="EG522">
            <v>-6375</v>
          </cell>
          <cell r="EH522">
            <v>-6375</v>
          </cell>
          <cell r="EI522">
            <v>-6375</v>
          </cell>
          <cell r="EJ522">
            <v>-6375</v>
          </cell>
          <cell r="EK522">
            <v>-6375</v>
          </cell>
          <cell r="EL522">
            <v>-6375</v>
          </cell>
          <cell r="EM522">
            <v>-6375</v>
          </cell>
          <cell r="EN522">
            <v>-6375</v>
          </cell>
          <cell r="EO522">
            <v>0</v>
          </cell>
          <cell r="EP522">
            <v>0</v>
          </cell>
          <cell r="EQ522">
            <v>0</v>
          </cell>
          <cell r="ER522">
            <v>0</v>
          </cell>
          <cell r="ES522">
            <v>0</v>
          </cell>
          <cell r="ET522">
            <v>0</v>
          </cell>
          <cell r="EU522">
            <v>0</v>
          </cell>
          <cell r="EV522">
            <v>0</v>
          </cell>
          <cell r="EW522">
            <v>0</v>
          </cell>
          <cell r="EX522">
            <v>0</v>
          </cell>
          <cell r="EY522">
            <v>0</v>
          </cell>
          <cell r="EZ522">
            <v>0</v>
          </cell>
          <cell r="FA522">
            <v>-6375</v>
          </cell>
          <cell r="FB522">
            <v>-6375</v>
          </cell>
          <cell r="FC522">
            <v>-6375</v>
          </cell>
          <cell r="FD522">
            <v>-6375</v>
          </cell>
          <cell r="FE522">
            <v>-6375</v>
          </cell>
          <cell r="FF522">
            <v>-6375</v>
          </cell>
          <cell r="FG522">
            <v>-6375</v>
          </cell>
          <cell r="FH522">
            <v>-6375</v>
          </cell>
          <cell r="FI522">
            <v>-6375</v>
          </cell>
          <cell r="FJ522">
            <v>-6375</v>
          </cell>
          <cell r="FK522">
            <v>-6375</v>
          </cell>
          <cell r="FL522">
            <v>-6375</v>
          </cell>
          <cell r="FM522">
            <v>0</v>
          </cell>
          <cell r="FN522">
            <v>0</v>
          </cell>
          <cell r="FO522">
            <v>0</v>
          </cell>
          <cell r="FP522">
            <v>0</v>
          </cell>
          <cell r="FQ522">
            <v>0</v>
          </cell>
          <cell r="FR522">
            <v>0</v>
          </cell>
          <cell r="FS522">
            <v>0</v>
          </cell>
          <cell r="FT522">
            <v>0</v>
          </cell>
          <cell r="FU522">
            <v>0</v>
          </cell>
          <cell r="FV522">
            <v>0</v>
          </cell>
          <cell r="FW522">
            <v>0</v>
          </cell>
        </row>
        <row r="523">
          <cell r="B523" t="str">
            <v>Co 242</v>
          </cell>
          <cell r="BH523">
            <v>0</v>
          </cell>
          <cell r="BI523">
            <v>0</v>
          </cell>
          <cell r="BJ523">
            <v>0</v>
          </cell>
          <cell r="BK523">
            <v>0</v>
          </cell>
          <cell r="BL523">
            <v>0</v>
          </cell>
          <cell r="BM523">
            <v>0</v>
          </cell>
          <cell r="BN523">
            <v>0</v>
          </cell>
          <cell r="BO523">
            <v>0</v>
          </cell>
          <cell r="BP523">
            <v>0</v>
          </cell>
          <cell r="BQ523">
            <v>0</v>
          </cell>
          <cell r="BR523">
            <v>0</v>
          </cell>
          <cell r="BS523">
            <v>0</v>
          </cell>
          <cell r="BT523">
            <v>1790.8550265401118</v>
          </cell>
          <cell r="BU523">
            <v>3404.8324018631529</v>
          </cell>
          <cell r="BV523">
            <v>4792.1464278506955</v>
          </cell>
          <cell r="BW523">
            <v>9795.4225293670006</v>
          </cell>
          <cell r="BX523">
            <v>-451.05512252252356</v>
          </cell>
          <cell r="BY523">
            <v>-1245.647911453525</v>
          </cell>
          <cell r="BZ523">
            <v>17389.923876477562</v>
          </cell>
          <cell r="CA523">
            <v>6693.3367539115416</v>
          </cell>
          <cell r="CB523">
            <v>2422.7481002414697</v>
          </cell>
          <cell r="CC523">
            <v>822.61194511842859</v>
          </cell>
          <cell r="CD523">
            <v>3598.9804298196977</v>
          </cell>
          <cell r="CE523">
            <v>5704.0410702820236</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-60.217659240303554</v>
          </cell>
          <cell r="DE523">
            <v>-54.390143829951597</v>
          </cell>
          <cell r="DF523">
            <v>-60.217659240303554</v>
          </cell>
          <cell r="DG523">
            <v>-58.275154103519561</v>
          </cell>
          <cell r="DH523">
            <v>-60.217659240303554</v>
          </cell>
          <cell r="DI523">
            <v>-58.275154103519561</v>
          </cell>
          <cell r="DJ523">
            <v>-60.217659240303554</v>
          </cell>
          <cell r="DK523">
            <v>-60.217659240303554</v>
          </cell>
          <cell r="DL523">
            <v>-58.275154103519561</v>
          </cell>
          <cell r="DM523">
            <v>-60.217659240303554</v>
          </cell>
          <cell r="DN523">
            <v>-58.275154103519561</v>
          </cell>
          <cell r="DO523">
            <v>-60.217659240303554</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-3077.2432087691882</v>
          </cell>
          <cell r="FM523">
            <v>-2878.711388848596</v>
          </cell>
          <cell r="FN523">
            <v>-3077.2432087691882</v>
          </cell>
          <cell r="FO523">
            <v>-2977.9772988088916</v>
          </cell>
          <cell r="FP523">
            <v>-3077.2432087691882</v>
          </cell>
          <cell r="FQ523">
            <v>-2977.9772988088916</v>
          </cell>
          <cell r="FR523">
            <v>-3077.2432087691882</v>
          </cell>
          <cell r="FS523">
            <v>-3077.2432087691882</v>
          </cell>
          <cell r="FT523">
            <v>-2977.9772988088916</v>
          </cell>
          <cell r="FU523">
            <v>-3077.2432087691882</v>
          </cell>
          <cell r="FV523">
            <v>-2977.9772988088916</v>
          </cell>
          <cell r="FW523">
            <v>-3077.2432087691882</v>
          </cell>
        </row>
        <row r="524">
          <cell r="B524" t="str">
            <v>Co 246</v>
          </cell>
          <cell r="BH524">
            <v>0</v>
          </cell>
          <cell r="BI524">
            <v>0</v>
          </cell>
          <cell r="BJ524">
            <v>0</v>
          </cell>
          <cell r="BK524">
            <v>0</v>
          </cell>
          <cell r="BL524">
            <v>0</v>
          </cell>
          <cell r="BM524">
            <v>0</v>
          </cell>
          <cell r="BN524">
            <v>0</v>
          </cell>
          <cell r="BO524">
            <v>0</v>
          </cell>
          <cell r="BP524">
            <v>0</v>
          </cell>
          <cell r="BQ524">
            <v>0</v>
          </cell>
          <cell r="BR524">
            <v>0</v>
          </cell>
          <cell r="BS524">
            <v>0</v>
          </cell>
          <cell r="BT524">
            <v>14391.095723802806</v>
          </cell>
          <cell r="BU524">
            <v>8098.2082852931489</v>
          </cell>
          <cell r="BV524">
            <v>24337.493306806995</v>
          </cell>
          <cell r="BW524">
            <v>21672.500574339814</v>
          </cell>
          <cell r="BX524">
            <v>12796.638182325099</v>
          </cell>
          <cell r="BY524">
            <v>15878.64442234196</v>
          </cell>
          <cell r="BZ524">
            <v>22703.639372221085</v>
          </cell>
          <cell r="CA524">
            <v>14698.105069065037</v>
          </cell>
          <cell r="CB524">
            <v>29080.452232966469</v>
          </cell>
          <cell r="CC524">
            <v>30394.059661017658</v>
          </cell>
          <cell r="CD524">
            <v>27752.840411215118</v>
          </cell>
          <cell r="CE524">
            <v>24450.274918550145</v>
          </cell>
          <cell r="CF524">
            <v>0</v>
          </cell>
          <cell r="CG524">
            <v>0</v>
          </cell>
          <cell r="CH524">
            <v>0</v>
          </cell>
          <cell r="CI524">
            <v>0</v>
          </cell>
          <cell r="CJ524">
            <v>0</v>
          </cell>
          <cell r="CK524">
            <v>0</v>
          </cell>
          <cell r="CL524">
            <v>0</v>
          </cell>
          <cell r="CM524">
            <v>0</v>
          </cell>
          <cell r="CN524">
            <v>0</v>
          </cell>
          <cell r="CO524">
            <v>0</v>
          </cell>
          <cell r="CP524">
            <v>0</v>
          </cell>
          <cell r="CQ524">
            <v>0</v>
          </cell>
          <cell r="CR524">
            <v>0</v>
          </cell>
          <cell r="CS524">
            <v>0</v>
          </cell>
          <cell r="CT524">
            <v>0</v>
          </cell>
          <cell r="CU524">
            <v>0</v>
          </cell>
          <cell r="CV524">
            <v>0</v>
          </cell>
          <cell r="CW524">
            <v>0</v>
          </cell>
          <cell r="CX524">
            <v>0</v>
          </cell>
          <cell r="CY524">
            <v>0</v>
          </cell>
          <cell r="CZ524">
            <v>0</v>
          </cell>
          <cell r="DA524">
            <v>0</v>
          </cell>
          <cell r="DB524">
            <v>0</v>
          </cell>
          <cell r="DC524">
            <v>0</v>
          </cell>
          <cell r="DD524">
            <v>0</v>
          </cell>
          <cell r="DE524">
            <v>0</v>
          </cell>
          <cell r="DF524">
            <v>0</v>
          </cell>
          <cell r="DG524">
            <v>0</v>
          </cell>
          <cell r="DH524">
            <v>0</v>
          </cell>
          <cell r="DI524">
            <v>0</v>
          </cell>
          <cell r="DJ524">
            <v>0</v>
          </cell>
          <cell r="DK524">
            <v>0</v>
          </cell>
          <cell r="DL524">
            <v>0</v>
          </cell>
          <cell r="DM524">
            <v>0</v>
          </cell>
          <cell r="DN524">
            <v>0</v>
          </cell>
          <cell r="DO524">
            <v>0</v>
          </cell>
          <cell r="DP524">
            <v>0</v>
          </cell>
          <cell r="DQ524">
            <v>0</v>
          </cell>
          <cell r="DR524">
            <v>0</v>
          </cell>
          <cell r="DS524">
            <v>0</v>
          </cell>
          <cell r="DT524">
            <v>0</v>
          </cell>
          <cell r="DU524">
            <v>0</v>
          </cell>
          <cell r="DV524">
            <v>0</v>
          </cell>
          <cell r="DW524">
            <v>0</v>
          </cell>
          <cell r="DX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row>
        <row r="525">
          <cell r="B525" t="str">
            <v>Co 400</v>
          </cell>
          <cell r="BH525">
            <v>0</v>
          </cell>
          <cell r="BI525">
            <v>0</v>
          </cell>
          <cell r="BJ525">
            <v>0</v>
          </cell>
          <cell r="BK525">
            <v>0</v>
          </cell>
          <cell r="BL525">
            <v>0</v>
          </cell>
          <cell r="BM525">
            <v>0</v>
          </cell>
          <cell r="BN525">
            <v>0</v>
          </cell>
          <cell r="BO525">
            <v>0</v>
          </cell>
          <cell r="BP525">
            <v>0</v>
          </cell>
          <cell r="BQ525">
            <v>0</v>
          </cell>
          <cell r="BR525">
            <v>0</v>
          </cell>
          <cell r="BS525">
            <v>0</v>
          </cell>
          <cell r="BT525">
            <v>225936.17203217081</v>
          </cell>
          <cell r="BU525">
            <v>193853.68622817367</v>
          </cell>
          <cell r="BV525">
            <v>129961.44025450508</v>
          </cell>
          <cell r="BW525">
            <v>239265.70742577832</v>
          </cell>
          <cell r="BX525">
            <v>236840.59754911019</v>
          </cell>
          <cell r="BY525">
            <v>133785.79698062234</v>
          </cell>
          <cell r="BZ525">
            <v>286052.82211408194</v>
          </cell>
          <cell r="CA525">
            <v>330165.63713579212</v>
          </cell>
          <cell r="CB525">
            <v>247005.49088968162</v>
          </cell>
          <cell r="CC525">
            <v>286937.30684825557</v>
          </cell>
          <cell r="CD525">
            <v>104035.10841338825</v>
          </cell>
          <cell r="CE525">
            <v>-48076.034106796782</v>
          </cell>
          <cell r="CF525">
            <v>0</v>
          </cell>
          <cell r="CG525">
            <v>0</v>
          </cell>
          <cell r="CH525">
            <v>0</v>
          </cell>
          <cell r="CI525">
            <v>0</v>
          </cell>
          <cell r="CJ525">
            <v>0</v>
          </cell>
          <cell r="CK525">
            <v>0</v>
          </cell>
          <cell r="CL525">
            <v>0</v>
          </cell>
          <cell r="CM525">
            <v>0</v>
          </cell>
          <cell r="CN525">
            <v>0</v>
          </cell>
          <cell r="CO525">
            <v>0</v>
          </cell>
          <cell r="CP525">
            <v>0</v>
          </cell>
          <cell r="CQ525">
            <v>0</v>
          </cell>
          <cell r="CR525">
            <v>0</v>
          </cell>
          <cell r="CS525">
            <v>0</v>
          </cell>
          <cell r="CT525">
            <v>0</v>
          </cell>
          <cell r="CU525">
            <v>0</v>
          </cell>
          <cell r="CV525">
            <v>0</v>
          </cell>
          <cell r="CW525">
            <v>0</v>
          </cell>
          <cell r="CX525">
            <v>0</v>
          </cell>
          <cell r="CY525">
            <v>0</v>
          </cell>
          <cell r="CZ525">
            <v>0</v>
          </cell>
          <cell r="DA525">
            <v>0</v>
          </cell>
          <cell r="DB525">
            <v>0</v>
          </cell>
          <cell r="DC525">
            <v>0</v>
          </cell>
          <cell r="DD525">
            <v>0</v>
          </cell>
          <cell r="DE525">
            <v>0</v>
          </cell>
          <cell r="DF525">
            <v>0</v>
          </cell>
          <cell r="DG525">
            <v>0</v>
          </cell>
          <cell r="DH525">
            <v>0</v>
          </cell>
          <cell r="DI525">
            <v>0</v>
          </cell>
          <cell r="DJ525">
            <v>0</v>
          </cell>
          <cell r="DK525">
            <v>0</v>
          </cell>
          <cell r="DL525">
            <v>0</v>
          </cell>
          <cell r="DM525">
            <v>0</v>
          </cell>
          <cell r="DN525">
            <v>0</v>
          </cell>
          <cell r="DO525">
            <v>0</v>
          </cell>
          <cell r="DP525">
            <v>0</v>
          </cell>
          <cell r="DQ525">
            <v>0</v>
          </cell>
          <cell r="DR525">
            <v>0</v>
          </cell>
          <cell r="DS525">
            <v>0</v>
          </cell>
          <cell r="DT525">
            <v>0</v>
          </cell>
          <cell r="DU525">
            <v>0</v>
          </cell>
          <cell r="DV525">
            <v>0</v>
          </cell>
          <cell r="DW525">
            <v>0</v>
          </cell>
          <cell r="DX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row>
        <row r="526">
          <cell r="B526" t="str">
            <v>Co 401</v>
          </cell>
          <cell r="BH526">
            <v>0</v>
          </cell>
          <cell r="BI526">
            <v>0</v>
          </cell>
          <cell r="BJ526">
            <v>0</v>
          </cell>
          <cell r="BK526">
            <v>0</v>
          </cell>
          <cell r="BL526">
            <v>0</v>
          </cell>
          <cell r="BM526">
            <v>0</v>
          </cell>
          <cell r="BN526">
            <v>0</v>
          </cell>
          <cell r="BO526">
            <v>0</v>
          </cell>
          <cell r="BP526">
            <v>0</v>
          </cell>
          <cell r="BQ526">
            <v>0</v>
          </cell>
          <cell r="BR526">
            <v>0</v>
          </cell>
          <cell r="BS526">
            <v>0</v>
          </cell>
          <cell r="BT526">
            <v>90361.243874931679</v>
          </cell>
          <cell r="BU526">
            <v>28439.581548536895</v>
          </cell>
          <cell r="BV526">
            <v>60027.283347938413</v>
          </cell>
          <cell r="BW526">
            <v>80479.18225965029</v>
          </cell>
          <cell r="BX526">
            <v>43627.573979435663</v>
          </cell>
          <cell r="BY526">
            <v>99754.541112209961</v>
          </cell>
          <cell r="BZ526">
            <v>76363.723036144482</v>
          </cell>
          <cell r="CA526">
            <v>-77872.157758573827</v>
          </cell>
          <cell r="CB526">
            <v>161473.54106403151</v>
          </cell>
          <cell r="CC526">
            <v>152292.74565090996</v>
          </cell>
          <cell r="CD526">
            <v>128997.93985849223</v>
          </cell>
          <cell r="CE526">
            <v>118516.87658133605</v>
          </cell>
          <cell r="CF526">
            <v>0</v>
          </cell>
          <cell r="CG526">
            <v>0</v>
          </cell>
          <cell r="CH526">
            <v>0</v>
          </cell>
          <cell r="CI526">
            <v>0</v>
          </cell>
          <cell r="CJ526">
            <v>0</v>
          </cell>
          <cell r="CK526">
            <v>0</v>
          </cell>
          <cell r="CL526">
            <v>0</v>
          </cell>
          <cell r="CM526">
            <v>0</v>
          </cell>
          <cell r="CN526">
            <v>0</v>
          </cell>
          <cell r="CO526">
            <v>0</v>
          </cell>
          <cell r="CP526">
            <v>0</v>
          </cell>
          <cell r="CQ526">
            <v>0</v>
          </cell>
          <cell r="CR526">
            <v>0</v>
          </cell>
          <cell r="CS526">
            <v>0</v>
          </cell>
          <cell r="CT526">
            <v>0</v>
          </cell>
          <cell r="CU526">
            <v>0</v>
          </cell>
          <cell r="CV526">
            <v>0</v>
          </cell>
          <cell r="CW526">
            <v>0</v>
          </cell>
          <cell r="CX526">
            <v>0</v>
          </cell>
          <cell r="CY526">
            <v>0</v>
          </cell>
          <cell r="CZ526">
            <v>0</v>
          </cell>
          <cell r="DA526">
            <v>0</v>
          </cell>
          <cell r="DB526">
            <v>0</v>
          </cell>
          <cell r="DC526">
            <v>0</v>
          </cell>
          <cell r="DD526">
            <v>0</v>
          </cell>
          <cell r="DE526">
            <v>0</v>
          </cell>
          <cell r="DF526">
            <v>0</v>
          </cell>
          <cell r="DG526">
            <v>0</v>
          </cell>
          <cell r="DH526">
            <v>0</v>
          </cell>
          <cell r="DI526">
            <v>0</v>
          </cell>
          <cell r="DJ526">
            <v>0</v>
          </cell>
          <cell r="DK526">
            <v>0</v>
          </cell>
          <cell r="DL526">
            <v>0</v>
          </cell>
          <cell r="DM526">
            <v>0</v>
          </cell>
          <cell r="DN526">
            <v>0</v>
          </cell>
          <cell r="DO526">
            <v>0</v>
          </cell>
          <cell r="DP526">
            <v>0</v>
          </cell>
          <cell r="DQ526">
            <v>0</v>
          </cell>
          <cell r="DR526">
            <v>0</v>
          </cell>
          <cell r="DS526">
            <v>0</v>
          </cell>
          <cell r="DT526">
            <v>0</v>
          </cell>
          <cell r="DU526">
            <v>0</v>
          </cell>
          <cell r="DV526">
            <v>0</v>
          </cell>
          <cell r="DW526">
            <v>0</v>
          </cell>
          <cell r="DX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row>
        <row r="527">
          <cell r="B527" t="str">
            <v>Co 248</v>
          </cell>
          <cell r="BH527">
            <v>0</v>
          </cell>
          <cell r="BI527">
            <v>0</v>
          </cell>
          <cell r="BJ527">
            <v>0</v>
          </cell>
          <cell r="BK527">
            <v>0</v>
          </cell>
          <cell r="BL527">
            <v>0</v>
          </cell>
          <cell r="BM527">
            <v>0</v>
          </cell>
          <cell r="BN527">
            <v>0</v>
          </cell>
          <cell r="BO527">
            <v>0</v>
          </cell>
          <cell r="BP527">
            <v>0</v>
          </cell>
          <cell r="BQ527">
            <v>0</v>
          </cell>
          <cell r="BR527">
            <v>0</v>
          </cell>
          <cell r="BS527">
            <v>0</v>
          </cell>
          <cell r="BT527">
            <v>61645.975323873907</v>
          </cell>
          <cell r="BU527">
            <v>31294.06787309661</v>
          </cell>
          <cell r="BV527">
            <v>47128.039047691462</v>
          </cell>
          <cell r="BW527">
            <v>40852.723382486838</v>
          </cell>
          <cell r="BX527">
            <v>76592.464136788025</v>
          </cell>
          <cell r="BY527">
            <v>15121.677839252945</v>
          </cell>
          <cell r="BZ527">
            <v>30752.979463904412</v>
          </cell>
          <cell r="CA527">
            <v>45305.363837382647</v>
          </cell>
          <cell r="CB527">
            <v>28412.172402466633</v>
          </cell>
          <cell r="CC527">
            <v>40825.749110548823</v>
          </cell>
          <cell r="CD527">
            <v>35393.810428971614</v>
          </cell>
          <cell r="CE527">
            <v>69331.253880385571</v>
          </cell>
          <cell r="CF527">
            <v>-5085.6881497136437</v>
          </cell>
          <cell r="CG527">
            <v>-4593.5247803865177</v>
          </cell>
          <cell r="CH527">
            <v>-5085.6881497136437</v>
          </cell>
          <cell r="CI527">
            <v>-4921.6336932712684</v>
          </cell>
          <cell r="CJ527">
            <v>-5085.6881497136437</v>
          </cell>
          <cell r="CK527">
            <v>-4921.6336932712684</v>
          </cell>
          <cell r="CL527">
            <v>-5085.6881497136437</v>
          </cell>
          <cell r="CM527">
            <v>-5085.6881497136437</v>
          </cell>
          <cell r="CN527">
            <v>-4921.6336932712684</v>
          </cell>
          <cell r="CO527">
            <v>-5085.6881497136437</v>
          </cell>
          <cell r="CP527">
            <v>-4921.6336932712684</v>
          </cell>
          <cell r="CQ527">
            <v>-5085.6881497136437</v>
          </cell>
          <cell r="CR527">
            <v>0</v>
          </cell>
          <cell r="CS527">
            <v>0</v>
          </cell>
          <cell r="CT527">
            <v>0</v>
          </cell>
          <cell r="CU527">
            <v>0</v>
          </cell>
          <cell r="CV527">
            <v>0</v>
          </cell>
          <cell r="CW527">
            <v>0</v>
          </cell>
          <cell r="CX527">
            <v>0</v>
          </cell>
          <cell r="CY527">
            <v>0</v>
          </cell>
          <cell r="CZ527">
            <v>0</v>
          </cell>
          <cell r="DA527">
            <v>0</v>
          </cell>
          <cell r="DB527">
            <v>0</v>
          </cell>
          <cell r="DC527">
            <v>0</v>
          </cell>
          <cell r="DD527">
            <v>0</v>
          </cell>
          <cell r="DE527">
            <v>0</v>
          </cell>
          <cell r="DF527">
            <v>0</v>
          </cell>
          <cell r="DG527">
            <v>0</v>
          </cell>
          <cell r="DH527">
            <v>-6375</v>
          </cell>
          <cell r="DI527">
            <v>-6375</v>
          </cell>
          <cell r="DJ527">
            <v>-6375</v>
          </cell>
          <cell r="DK527">
            <v>-6375</v>
          </cell>
          <cell r="DL527">
            <v>-6375</v>
          </cell>
          <cell r="DM527">
            <v>-6375</v>
          </cell>
          <cell r="DN527">
            <v>-6375</v>
          </cell>
          <cell r="DO527">
            <v>-6375</v>
          </cell>
          <cell r="DP527">
            <v>-6375</v>
          </cell>
          <cell r="DQ527">
            <v>-6375</v>
          </cell>
          <cell r="DR527">
            <v>-6375</v>
          </cell>
          <cell r="DS527">
            <v>-6375</v>
          </cell>
          <cell r="DT527">
            <v>0</v>
          </cell>
          <cell r="DU527">
            <v>0</v>
          </cell>
          <cell r="DV527">
            <v>0</v>
          </cell>
          <cell r="DW527">
            <v>0</v>
          </cell>
          <cell r="DX527">
            <v>0</v>
          </cell>
          <cell r="DY527">
            <v>0</v>
          </cell>
          <cell r="DZ527">
            <v>0</v>
          </cell>
          <cell r="EA527">
            <v>0</v>
          </cell>
          <cell r="EB527">
            <v>0</v>
          </cell>
          <cell r="EC527">
            <v>0</v>
          </cell>
          <cell r="ED527">
            <v>0</v>
          </cell>
          <cell r="EE527">
            <v>0</v>
          </cell>
          <cell r="EF527">
            <v>-6375</v>
          </cell>
          <cell r="EG527">
            <v>-6375</v>
          </cell>
          <cell r="EH527">
            <v>-6375</v>
          </cell>
          <cell r="EI527">
            <v>-6375</v>
          </cell>
          <cell r="EJ527">
            <v>-6375</v>
          </cell>
          <cell r="EK527">
            <v>-6375</v>
          </cell>
          <cell r="EL527">
            <v>-6375</v>
          </cell>
          <cell r="EM527">
            <v>-6375</v>
          </cell>
          <cell r="EN527">
            <v>-6375</v>
          </cell>
          <cell r="EO527">
            <v>-6375</v>
          </cell>
          <cell r="EP527">
            <v>-6375</v>
          </cell>
          <cell r="EQ527">
            <v>-6375</v>
          </cell>
          <cell r="ER527">
            <v>0</v>
          </cell>
          <cell r="ES527">
            <v>0</v>
          </cell>
          <cell r="ET527">
            <v>0</v>
          </cell>
          <cell r="EU527">
            <v>0</v>
          </cell>
          <cell r="EV527">
            <v>0</v>
          </cell>
          <cell r="EW527">
            <v>0</v>
          </cell>
          <cell r="EX527">
            <v>0</v>
          </cell>
          <cell r="EY527">
            <v>0</v>
          </cell>
          <cell r="EZ527">
            <v>0</v>
          </cell>
          <cell r="FA527">
            <v>0</v>
          </cell>
          <cell r="FB527">
            <v>0</v>
          </cell>
          <cell r="FC527">
            <v>0</v>
          </cell>
          <cell r="FD527">
            <v>-6375</v>
          </cell>
          <cell r="FE527">
            <v>-6375</v>
          </cell>
          <cell r="FF527">
            <v>-6375</v>
          </cell>
          <cell r="FG527">
            <v>-6375</v>
          </cell>
          <cell r="FH527">
            <v>-6375</v>
          </cell>
          <cell r="FI527">
            <v>-6375</v>
          </cell>
          <cell r="FJ527">
            <v>-6375</v>
          </cell>
          <cell r="FK527">
            <v>-6375</v>
          </cell>
          <cell r="FL527">
            <v>-6375</v>
          </cell>
          <cell r="FM527">
            <v>-6375</v>
          </cell>
          <cell r="FN527">
            <v>-6375</v>
          </cell>
          <cell r="FO527">
            <v>-6375</v>
          </cell>
          <cell r="FP527">
            <v>0</v>
          </cell>
          <cell r="FQ527">
            <v>0</v>
          </cell>
          <cell r="FR527">
            <v>0</v>
          </cell>
          <cell r="FS527">
            <v>0</v>
          </cell>
          <cell r="FT527">
            <v>0</v>
          </cell>
          <cell r="FU527">
            <v>0</v>
          </cell>
          <cell r="FV527">
            <v>0</v>
          </cell>
          <cell r="FW527">
            <v>0</v>
          </cell>
        </row>
        <row r="528">
          <cell r="B528" t="str">
            <v>Co 249</v>
          </cell>
          <cell r="BH528">
            <v>0</v>
          </cell>
          <cell r="BI528">
            <v>0</v>
          </cell>
          <cell r="BJ528">
            <v>0</v>
          </cell>
          <cell r="BK528">
            <v>0</v>
          </cell>
          <cell r="BL528">
            <v>0</v>
          </cell>
          <cell r="BM528">
            <v>0</v>
          </cell>
          <cell r="BN528">
            <v>0</v>
          </cell>
          <cell r="BO528">
            <v>0</v>
          </cell>
          <cell r="BP528">
            <v>0</v>
          </cell>
          <cell r="BQ528">
            <v>0</v>
          </cell>
          <cell r="BR528">
            <v>0</v>
          </cell>
          <cell r="BS528">
            <v>0</v>
          </cell>
          <cell r="BT528">
            <v>38567.917209295956</v>
          </cell>
          <cell r="BU528">
            <v>33997.175631584716</v>
          </cell>
          <cell r="BV528">
            <v>50078.382222066233</v>
          </cell>
          <cell r="BW528">
            <v>53323.272515063414</v>
          </cell>
          <cell r="BX528">
            <v>47581.773453048911</v>
          </cell>
          <cell r="BY528">
            <v>36534.452670599749</v>
          </cell>
          <cell r="BZ528">
            <v>42494.497820310258</v>
          </cell>
          <cell r="CA528">
            <v>20682.051303409899</v>
          </cell>
          <cell r="CB528">
            <v>24947.094494633704</v>
          </cell>
          <cell r="CC528">
            <v>32362.569886878955</v>
          </cell>
          <cell r="CD528">
            <v>29179.69613616378</v>
          </cell>
          <cell r="CE528">
            <v>26617.025341849403</v>
          </cell>
          <cell r="CF528">
            <v>0</v>
          </cell>
          <cell r="CG528">
            <v>0</v>
          </cell>
          <cell r="CH528">
            <v>0</v>
          </cell>
          <cell r="CI528">
            <v>0</v>
          </cell>
          <cell r="CJ528">
            <v>0</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-5100</v>
          </cell>
          <cell r="CZ528">
            <v>-5100</v>
          </cell>
          <cell r="DA528">
            <v>-5100</v>
          </cell>
          <cell r="DB528">
            <v>-5100</v>
          </cell>
          <cell r="DC528">
            <v>-5100</v>
          </cell>
          <cell r="DD528">
            <v>-5100</v>
          </cell>
          <cell r="DE528">
            <v>-5100</v>
          </cell>
          <cell r="DF528">
            <v>-5100</v>
          </cell>
          <cell r="DG528">
            <v>-5100</v>
          </cell>
          <cell r="DH528">
            <v>-5100</v>
          </cell>
          <cell r="DI528">
            <v>-5100</v>
          </cell>
          <cell r="DJ528">
            <v>-5100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-6375</v>
          </cell>
          <cell r="EW528">
            <v>-6375</v>
          </cell>
          <cell r="EX528">
            <v>-6375</v>
          </cell>
          <cell r="EY528">
            <v>-6375</v>
          </cell>
          <cell r="EZ528">
            <v>-6375</v>
          </cell>
          <cell r="FA528">
            <v>-6375</v>
          </cell>
          <cell r="FB528">
            <v>-6375</v>
          </cell>
          <cell r="FC528">
            <v>-6375</v>
          </cell>
          <cell r="FD528">
            <v>-6375</v>
          </cell>
          <cell r="FE528">
            <v>-6375</v>
          </cell>
          <cell r="FF528">
            <v>-6375</v>
          </cell>
          <cell r="FG528">
            <v>-6375</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row>
        <row r="529">
          <cell r="B529" t="str">
            <v>Co 402</v>
          </cell>
          <cell r="BH529">
            <v>0</v>
          </cell>
          <cell r="BI529">
            <v>0</v>
          </cell>
          <cell r="BJ529">
            <v>0</v>
          </cell>
          <cell r="BK529">
            <v>0</v>
          </cell>
          <cell r="BL529">
            <v>0</v>
          </cell>
          <cell r="BM529">
            <v>0</v>
          </cell>
          <cell r="BN529">
            <v>0</v>
          </cell>
          <cell r="BO529">
            <v>0</v>
          </cell>
          <cell r="BP529">
            <v>0</v>
          </cell>
          <cell r="BQ529">
            <v>0</v>
          </cell>
          <cell r="BR529">
            <v>0</v>
          </cell>
          <cell r="BS529">
            <v>0</v>
          </cell>
          <cell r="BT529">
            <v>3336.1697158422412</v>
          </cell>
          <cell r="BU529">
            <v>1291.6379054945592</v>
          </cell>
          <cell r="BV529">
            <v>2664.073137535358</v>
          </cell>
          <cell r="BW529">
            <v>5293.2811054126387</v>
          </cell>
          <cell r="BX529">
            <v>488.43932710148238</v>
          </cell>
          <cell r="BY529">
            <v>4758.6687008084018</v>
          </cell>
          <cell r="BZ529">
            <v>3861.5925497266389</v>
          </cell>
          <cell r="CA529">
            <v>11281.190238397201</v>
          </cell>
          <cell r="CB529">
            <v>-4336.4970173940037</v>
          </cell>
          <cell r="CC529">
            <v>6160.7901780198508</v>
          </cell>
          <cell r="CD529">
            <v>-4455.4474316054648</v>
          </cell>
          <cell r="CE529">
            <v>7501.9628536788359</v>
          </cell>
          <cell r="CF529">
            <v>0</v>
          </cell>
          <cell r="CG529">
            <v>0</v>
          </cell>
          <cell r="CH529">
            <v>0</v>
          </cell>
          <cell r="CI529">
            <v>0</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cell r="DA529">
            <v>0</v>
          </cell>
          <cell r="DB529">
            <v>0</v>
          </cell>
          <cell r="DC529">
            <v>0</v>
          </cell>
          <cell r="DD529">
            <v>0</v>
          </cell>
          <cell r="DE529">
            <v>0</v>
          </cell>
          <cell r="DF529">
            <v>0</v>
          </cell>
          <cell r="DG529">
            <v>0</v>
          </cell>
          <cell r="DH529">
            <v>0</v>
          </cell>
          <cell r="DI529">
            <v>0</v>
          </cell>
          <cell r="DJ529">
            <v>0</v>
          </cell>
          <cell r="DK529">
            <v>0</v>
          </cell>
          <cell r="DL529">
            <v>0</v>
          </cell>
          <cell r="DM529">
            <v>0</v>
          </cell>
          <cell r="DN529">
            <v>0</v>
          </cell>
          <cell r="DO529">
            <v>0</v>
          </cell>
          <cell r="DP529">
            <v>0</v>
          </cell>
          <cell r="DQ529">
            <v>0</v>
          </cell>
          <cell r="DR529">
            <v>0</v>
          </cell>
          <cell r="DS529">
            <v>0</v>
          </cell>
          <cell r="DT529">
            <v>0</v>
          </cell>
          <cell r="DU529">
            <v>0</v>
          </cell>
          <cell r="DV529">
            <v>0</v>
          </cell>
          <cell r="DW529">
            <v>0</v>
          </cell>
          <cell r="DX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row>
        <row r="530">
          <cell r="B530" t="str">
            <v>Co 403</v>
          </cell>
          <cell r="BH530">
            <v>0</v>
          </cell>
          <cell r="BI530">
            <v>0</v>
          </cell>
          <cell r="BJ530">
            <v>0</v>
          </cell>
          <cell r="BK530">
            <v>0</v>
          </cell>
          <cell r="BL530">
            <v>0</v>
          </cell>
          <cell r="BM530">
            <v>0</v>
          </cell>
          <cell r="BN530">
            <v>0</v>
          </cell>
          <cell r="BO530">
            <v>0</v>
          </cell>
          <cell r="BP530">
            <v>0</v>
          </cell>
          <cell r="BQ530">
            <v>0</v>
          </cell>
          <cell r="BR530">
            <v>0</v>
          </cell>
          <cell r="BS530">
            <v>0</v>
          </cell>
          <cell r="BT530">
            <v>26662.809466583509</v>
          </cell>
          <cell r="BU530">
            <v>15772.118800735036</v>
          </cell>
          <cell r="BV530">
            <v>27226.689217942207</v>
          </cell>
          <cell r="BW530">
            <v>19881.39897212269</v>
          </cell>
          <cell r="BX530">
            <v>-9880.9335859777202</v>
          </cell>
          <cell r="BY530">
            <v>583.23762893593812</v>
          </cell>
          <cell r="BZ530">
            <v>3378.6236715880077</v>
          </cell>
          <cell r="CA530">
            <v>8112.304589418869</v>
          </cell>
          <cell r="CB530">
            <v>19934.416038253577</v>
          </cell>
          <cell r="CC530">
            <v>18286.830685159643</v>
          </cell>
          <cell r="CD530">
            <v>10268.030664576116</v>
          </cell>
          <cell r="CE530">
            <v>22819.38786488444</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0</v>
          </cell>
          <cell r="CY530">
            <v>0</v>
          </cell>
          <cell r="CZ530">
            <v>0</v>
          </cell>
          <cell r="DA530">
            <v>0</v>
          </cell>
          <cell r="DB530">
            <v>0</v>
          </cell>
          <cell r="DC530">
            <v>0</v>
          </cell>
          <cell r="DD530">
            <v>0</v>
          </cell>
          <cell r="DE530">
            <v>0</v>
          </cell>
          <cell r="DF530">
            <v>0</v>
          </cell>
          <cell r="DG530">
            <v>0</v>
          </cell>
          <cell r="DH530">
            <v>0</v>
          </cell>
          <cell r="DI530">
            <v>0</v>
          </cell>
          <cell r="DJ530">
            <v>0</v>
          </cell>
          <cell r="DK530">
            <v>0</v>
          </cell>
          <cell r="DL530">
            <v>0</v>
          </cell>
          <cell r="DM530">
            <v>0</v>
          </cell>
          <cell r="DN530">
            <v>0</v>
          </cell>
          <cell r="DO530">
            <v>0</v>
          </cell>
          <cell r="DP530">
            <v>0</v>
          </cell>
          <cell r="DQ530">
            <v>0</v>
          </cell>
          <cell r="DR530">
            <v>0</v>
          </cell>
          <cell r="DS530">
            <v>0</v>
          </cell>
          <cell r="DT530">
            <v>0</v>
          </cell>
          <cell r="DU530">
            <v>0</v>
          </cell>
          <cell r="DV530">
            <v>0</v>
          </cell>
          <cell r="DW530">
            <v>0</v>
          </cell>
          <cell r="DX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row>
        <row r="531">
          <cell r="B531" t="str">
            <v>Co 406</v>
          </cell>
          <cell r="BH531">
            <v>0</v>
          </cell>
          <cell r="BI531">
            <v>0</v>
          </cell>
          <cell r="BJ531">
            <v>0</v>
          </cell>
          <cell r="BK531">
            <v>0</v>
          </cell>
          <cell r="BL531">
            <v>0</v>
          </cell>
          <cell r="BM531">
            <v>0</v>
          </cell>
          <cell r="BN531">
            <v>0</v>
          </cell>
          <cell r="BO531">
            <v>0</v>
          </cell>
          <cell r="BP531">
            <v>0</v>
          </cell>
          <cell r="BQ531">
            <v>0</v>
          </cell>
          <cell r="BR531">
            <v>0</v>
          </cell>
          <cell r="BS531">
            <v>0</v>
          </cell>
          <cell r="BT531">
            <v>-11512.941780378445</v>
          </cell>
          <cell r="BU531">
            <v>37438.056230107162</v>
          </cell>
          <cell r="BV531">
            <v>-71540.663099941637</v>
          </cell>
          <cell r="BW531">
            <v>11536.908966080955</v>
          </cell>
          <cell r="BX531">
            <v>-2862.4813013773964</v>
          </cell>
          <cell r="BY531">
            <v>10927.396180656287</v>
          </cell>
          <cell r="BZ531">
            <v>66515.139762554623</v>
          </cell>
          <cell r="CA531">
            <v>31435.432868243603</v>
          </cell>
          <cell r="CB531">
            <v>11016.816758102621</v>
          </cell>
          <cell r="CC531">
            <v>26415.483062485699</v>
          </cell>
          <cell r="CD531">
            <v>16113.85011367299</v>
          </cell>
          <cell r="CE531">
            <v>17558.190743234969</v>
          </cell>
          <cell r="CF531">
            <v>0</v>
          </cell>
          <cell r="CG531">
            <v>0</v>
          </cell>
          <cell r="CH531">
            <v>0</v>
          </cell>
          <cell r="CI531">
            <v>0</v>
          </cell>
          <cell r="CJ531">
            <v>0</v>
          </cell>
          <cell r="CK531">
            <v>0</v>
          </cell>
          <cell r="CL531">
            <v>0</v>
          </cell>
          <cell r="CM531">
            <v>0</v>
          </cell>
          <cell r="CN531">
            <v>0</v>
          </cell>
          <cell r="CO531">
            <v>0</v>
          </cell>
          <cell r="CP531">
            <v>0</v>
          </cell>
          <cell r="CQ531">
            <v>0</v>
          </cell>
          <cell r="CR531">
            <v>0</v>
          </cell>
          <cell r="CS531">
            <v>0</v>
          </cell>
          <cell r="CT531">
            <v>0</v>
          </cell>
          <cell r="CU531">
            <v>0</v>
          </cell>
          <cell r="CV531">
            <v>0</v>
          </cell>
          <cell r="CW531">
            <v>0</v>
          </cell>
          <cell r="CX531">
            <v>0</v>
          </cell>
          <cell r="CY531">
            <v>0</v>
          </cell>
          <cell r="CZ531">
            <v>0</v>
          </cell>
          <cell r="DA531">
            <v>0</v>
          </cell>
          <cell r="DB531">
            <v>0</v>
          </cell>
          <cell r="DC531">
            <v>0</v>
          </cell>
          <cell r="DD531">
            <v>0</v>
          </cell>
          <cell r="DE531">
            <v>0</v>
          </cell>
          <cell r="DF531">
            <v>0</v>
          </cell>
          <cell r="DG531">
            <v>0</v>
          </cell>
          <cell r="DH531">
            <v>0</v>
          </cell>
          <cell r="DI531">
            <v>0</v>
          </cell>
          <cell r="DJ531">
            <v>0</v>
          </cell>
          <cell r="DK531">
            <v>0</v>
          </cell>
          <cell r="DL531">
            <v>0</v>
          </cell>
          <cell r="DM531">
            <v>0</v>
          </cell>
          <cell r="DN531">
            <v>0</v>
          </cell>
          <cell r="DO531">
            <v>0</v>
          </cell>
          <cell r="DP531">
            <v>0</v>
          </cell>
          <cell r="DQ531">
            <v>0</v>
          </cell>
          <cell r="DR531">
            <v>0</v>
          </cell>
          <cell r="DS531">
            <v>0</v>
          </cell>
          <cell r="DT531">
            <v>0</v>
          </cell>
          <cell r="DU531">
            <v>0</v>
          </cell>
          <cell r="DV531">
            <v>0</v>
          </cell>
          <cell r="DW531">
            <v>0</v>
          </cell>
          <cell r="DX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row>
        <row r="532">
          <cell r="B532" t="str">
            <v>Co 182</v>
          </cell>
          <cell r="BH532">
            <v>0</v>
          </cell>
          <cell r="BI532">
            <v>0</v>
          </cell>
          <cell r="BJ532">
            <v>0</v>
          </cell>
          <cell r="BK532">
            <v>0</v>
          </cell>
          <cell r="BL532">
            <v>0</v>
          </cell>
          <cell r="BM532">
            <v>0</v>
          </cell>
          <cell r="BN532">
            <v>0</v>
          </cell>
          <cell r="BO532">
            <v>0</v>
          </cell>
          <cell r="BP532">
            <v>0</v>
          </cell>
          <cell r="BQ532">
            <v>0</v>
          </cell>
          <cell r="BR532">
            <v>0</v>
          </cell>
          <cell r="BS532">
            <v>0</v>
          </cell>
          <cell r="BT532">
            <v>358344.65453289251</v>
          </cell>
          <cell r="BU532">
            <v>332007.50575770857</v>
          </cell>
          <cell r="BV532">
            <v>235813.59258546028</v>
          </cell>
          <cell r="BW532">
            <v>364621.02938709653</v>
          </cell>
          <cell r="BX532">
            <v>347728.79699831246</v>
          </cell>
          <cell r="BY532">
            <v>509508.8588287849</v>
          </cell>
          <cell r="BZ532">
            <v>656076.96768166951</v>
          </cell>
          <cell r="CA532">
            <v>42689.15531317424</v>
          </cell>
          <cell r="CB532">
            <v>350385.62716309563</v>
          </cell>
          <cell r="CC532">
            <v>394630.13041659875</v>
          </cell>
          <cell r="CD532">
            <v>365627.62687591778</v>
          </cell>
          <cell r="CE532">
            <v>280586.01886550779</v>
          </cell>
          <cell r="CF532">
            <v>0</v>
          </cell>
          <cell r="CG532">
            <v>0</v>
          </cell>
          <cell r="CH532">
            <v>0</v>
          </cell>
          <cell r="CI532">
            <v>0</v>
          </cell>
          <cell r="CJ532">
            <v>0</v>
          </cell>
          <cell r="CK532">
            <v>0</v>
          </cell>
          <cell r="CL532">
            <v>0</v>
          </cell>
          <cell r="CM532">
            <v>0</v>
          </cell>
          <cell r="CN532">
            <v>0</v>
          </cell>
          <cell r="CO532">
            <v>0</v>
          </cell>
          <cell r="CP532">
            <v>0</v>
          </cell>
          <cell r="CQ532">
            <v>0</v>
          </cell>
          <cell r="CR532">
            <v>0</v>
          </cell>
          <cell r="CS532">
            <v>0</v>
          </cell>
          <cell r="CT532">
            <v>0</v>
          </cell>
          <cell r="CU532">
            <v>0</v>
          </cell>
          <cell r="CV532">
            <v>0</v>
          </cell>
          <cell r="CW532">
            <v>0</v>
          </cell>
          <cell r="CX532">
            <v>0</v>
          </cell>
          <cell r="CY532">
            <v>0</v>
          </cell>
          <cell r="CZ532">
            <v>0</v>
          </cell>
          <cell r="DA532">
            <v>0</v>
          </cell>
          <cell r="DB532">
            <v>0</v>
          </cell>
          <cell r="DC532">
            <v>0</v>
          </cell>
          <cell r="DD532">
            <v>0</v>
          </cell>
          <cell r="DE532">
            <v>0</v>
          </cell>
          <cell r="DF532">
            <v>0</v>
          </cell>
          <cell r="DG532">
            <v>0</v>
          </cell>
          <cell r="DH532">
            <v>0</v>
          </cell>
          <cell r="DI532">
            <v>0</v>
          </cell>
          <cell r="DJ532">
            <v>0</v>
          </cell>
          <cell r="DK532">
            <v>0</v>
          </cell>
          <cell r="DL532">
            <v>0</v>
          </cell>
          <cell r="DM532">
            <v>0</v>
          </cell>
          <cell r="DN532">
            <v>0</v>
          </cell>
          <cell r="DO532">
            <v>0</v>
          </cell>
          <cell r="DP532">
            <v>0</v>
          </cell>
          <cell r="DQ532">
            <v>0</v>
          </cell>
          <cell r="DR532">
            <v>0</v>
          </cell>
          <cell r="DS532">
            <v>0</v>
          </cell>
          <cell r="DT532">
            <v>0</v>
          </cell>
          <cell r="DU532">
            <v>0</v>
          </cell>
          <cell r="DV532">
            <v>0</v>
          </cell>
          <cell r="DW532">
            <v>0</v>
          </cell>
          <cell r="DX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row>
        <row r="533">
          <cell r="B533" t="str">
            <v>Co 183</v>
          </cell>
          <cell r="BH533">
            <v>0</v>
          </cell>
          <cell r="BI533">
            <v>0</v>
          </cell>
          <cell r="BJ533">
            <v>0</v>
          </cell>
          <cell r="BK533">
            <v>0</v>
          </cell>
          <cell r="BL533">
            <v>0</v>
          </cell>
          <cell r="BM533">
            <v>0</v>
          </cell>
          <cell r="BN533">
            <v>0</v>
          </cell>
          <cell r="BO533">
            <v>0</v>
          </cell>
          <cell r="BP533">
            <v>0</v>
          </cell>
          <cell r="BQ533">
            <v>0</v>
          </cell>
          <cell r="BR533">
            <v>0</v>
          </cell>
          <cell r="BS533">
            <v>0</v>
          </cell>
          <cell r="BT533">
            <v>77298.848747326731</v>
          </cell>
          <cell r="BU533">
            <v>73668.425795856776</v>
          </cell>
          <cell r="BV533">
            <v>55203.220535792934</v>
          </cell>
          <cell r="BW533">
            <v>37852.945751149033</v>
          </cell>
          <cell r="BX533">
            <v>87756.116204990889</v>
          </cell>
          <cell r="BY533">
            <v>82270.014090867073</v>
          </cell>
          <cell r="BZ533">
            <v>106916.19702005328</v>
          </cell>
          <cell r="CA533">
            <v>48461.196391395701</v>
          </cell>
          <cell r="CB533">
            <v>29787.987373906886</v>
          </cell>
          <cell r="CC533">
            <v>36469.787843789207</v>
          </cell>
          <cell r="CD533">
            <v>76885.054277408111</v>
          </cell>
          <cell r="CE533">
            <v>51037.789591436216</v>
          </cell>
          <cell r="CF533">
            <v>0</v>
          </cell>
          <cell r="CG533">
            <v>0</v>
          </cell>
          <cell r="CH533">
            <v>0</v>
          </cell>
          <cell r="CI533">
            <v>0</v>
          </cell>
          <cell r="CJ533">
            <v>0</v>
          </cell>
          <cell r="CK533">
            <v>0</v>
          </cell>
          <cell r="CL533">
            <v>0</v>
          </cell>
          <cell r="CM533">
            <v>0</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0</v>
          </cell>
          <cell r="DQ533">
            <v>0</v>
          </cell>
          <cell r="DR533">
            <v>0</v>
          </cell>
          <cell r="DS533">
            <v>0</v>
          </cell>
          <cell r="DT533">
            <v>0</v>
          </cell>
          <cell r="DU533">
            <v>0</v>
          </cell>
          <cell r="DV533">
            <v>0</v>
          </cell>
          <cell r="DW533">
            <v>0</v>
          </cell>
          <cell r="DX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row>
        <row r="534">
          <cell r="B534" t="str">
            <v>Co 201</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0</v>
          </cell>
          <cell r="CJ534">
            <v>0</v>
          </cell>
          <cell r="CK534">
            <v>0</v>
          </cell>
          <cell r="CL534">
            <v>0</v>
          </cell>
          <cell r="CM534">
            <v>0</v>
          </cell>
          <cell r="CN534">
            <v>0</v>
          </cell>
          <cell r="CO534">
            <v>0</v>
          </cell>
          <cell r="CP534">
            <v>0</v>
          </cell>
          <cell r="CQ534">
            <v>0</v>
          </cell>
          <cell r="CR534">
            <v>0</v>
          </cell>
          <cell r="CS534">
            <v>0</v>
          </cell>
          <cell r="CT534">
            <v>0</v>
          </cell>
          <cell r="CU534">
            <v>0</v>
          </cell>
          <cell r="CV534">
            <v>0</v>
          </cell>
          <cell r="CW534">
            <v>0</v>
          </cell>
          <cell r="CX534">
            <v>0</v>
          </cell>
          <cell r="CY534">
            <v>0</v>
          </cell>
          <cell r="CZ534">
            <v>0</v>
          </cell>
          <cell r="DA534">
            <v>0</v>
          </cell>
          <cell r="DB534">
            <v>0</v>
          </cell>
          <cell r="DC534">
            <v>0</v>
          </cell>
          <cell r="DD534">
            <v>0</v>
          </cell>
          <cell r="DE534">
            <v>0</v>
          </cell>
          <cell r="DF534">
            <v>0</v>
          </cell>
          <cell r="DG534">
            <v>0</v>
          </cell>
          <cell r="DH534">
            <v>0</v>
          </cell>
          <cell r="DI534">
            <v>0</v>
          </cell>
          <cell r="DJ534">
            <v>0</v>
          </cell>
          <cell r="DK534">
            <v>0</v>
          </cell>
          <cell r="DL534">
            <v>0</v>
          </cell>
          <cell r="DM534">
            <v>0</v>
          </cell>
          <cell r="DN534">
            <v>0</v>
          </cell>
          <cell r="DO534">
            <v>0</v>
          </cell>
          <cell r="DP534">
            <v>0</v>
          </cell>
          <cell r="DQ534">
            <v>0</v>
          </cell>
          <cell r="DR534">
            <v>0</v>
          </cell>
          <cell r="DS534">
            <v>0</v>
          </cell>
          <cell r="DT534">
            <v>0</v>
          </cell>
          <cell r="DU534">
            <v>0</v>
          </cell>
          <cell r="DV534">
            <v>0</v>
          </cell>
          <cell r="DW534">
            <v>0</v>
          </cell>
          <cell r="DX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row>
        <row r="535">
          <cell r="B535" t="str">
            <v>Co 202</v>
          </cell>
          <cell r="BH535">
            <v>0</v>
          </cell>
          <cell r="BI535">
            <v>0</v>
          </cell>
          <cell r="BJ535">
            <v>0</v>
          </cell>
          <cell r="BK535">
            <v>0</v>
          </cell>
          <cell r="BL535">
            <v>0</v>
          </cell>
          <cell r="BM535">
            <v>0</v>
          </cell>
          <cell r="BN535">
            <v>0</v>
          </cell>
          <cell r="BO535">
            <v>0</v>
          </cell>
          <cell r="BP535">
            <v>0</v>
          </cell>
          <cell r="BQ535">
            <v>0</v>
          </cell>
          <cell r="BR535">
            <v>0</v>
          </cell>
          <cell r="BS535">
            <v>0</v>
          </cell>
          <cell r="BT535">
            <v>10879.451581831094</v>
          </cell>
          <cell r="BU535">
            <v>4056.8092705782346</v>
          </cell>
          <cell r="BV535">
            <v>7937.1682113085008</v>
          </cell>
          <cell r="BW535">
            <v>29865.369589722599</v>
          </cell>
          <cell r="BX535">
            <v>33069.024317742536</v>
          </cell>
          <cell r="BY535">
            <v>44758.173412604665</v>
          </cell>
          <cell r="BZ535">
            <v>67698.166784642846</v>
          </cell>
          <cell r="CA535">
            <v>5968.409693701662</v>
          </cell>
          <cell r="CB535">
            <v>1568.7483249452725</v>
          </cell>
          <cell r="CC535">
            <v>8340.5058642615077</v>
          </cell>
          <cell r="CD535">
            <v>7477.5878087456804</v>
          </cell>
          <cell r="CE535">
            <v>2409.018579576652</v>
          </cell>
          <cell r="CF535">
            <v>0</v>
          </cell>
          <cell r="CG535">
            <v>0</v>
          </cell>
          <cell r="CH535">
            <v>0</v>
          </cell>
          <cell r="CI535">
            <v>0</v>
          </cell>
          <cell r="CJ535">
            <v>0</v>
          </cell>
          <cell r="CK535">
            <v>0</v>
          </cell>
          <cell r="CL535">
            <v>0</v>
          </cell>
          <cell r="CM535">
            <v>0</v>
          </cell>
          <cell r="CN535">
            <v>0</v>
          </cell>
          <cell r="CO535">
            <v>0</v>
          </cell>
          <cell r="CP535">
            <v>0</v>
          </cell>
          <cell r="CQ535">
            <v>0</v>
          </cell>
          <cell r="CR535">
            <v>0</v>
          </cell>
          <cell r="CS535">
            <v>0</v>
          </cell>
          <cell r="CT535">
            <v>0</v>
          </cell>
          <cell r="CU535">
            <v>0</v>
          </cell>
          <cell r="CV535">
            <v>0</v>
          </cell>
          <cell r="CW535">
            <v>0</v>
          </cell>
          <cell r="CX535">
            <v>0</v>
          </cell>
          <cell r="CY535">
            <v>0</v>
          </cell>
          <cell r="CZ535">
            <v>0</v>
          </cell>
          <cell r="DA535">
            <v>0</v>
          </cell>
          <cell r="DB535">
            <v>0</v>
          </cell>
          <cell r="DC535">
            <v>0</v>
          </cell>
          <cell r="DD535">
            <v>0</v>
          </cell>
          <cell r="DE535">
            <v>0</v>
          </cell>
          <cell r="DF535">
            <v>0</v>
          </cell>
          <cell r="DG535">
            <v>0</v>
          </cell>
          <cell r="DH535">
            <v>0</v>
          </cell>
          <cell r="DI535">
            <v>0</v>
          </cell>
          <cell r="DJ535">
            <v>0</v>
          </cell>
          <cell r="DK535">
            <v>0</v>
          </cell>
          <cell r="DL535">
            <v>0</v>
          </cell>
          <cell r="DM535">
            <v>0</v>
          </cell>
          <cell r="DN535">
            <v>0</v>
          </cell>
          <cell r="DO535">
            <v>0</v>
          </cell>
          <cell r="DP535">
            <v>0</v>
          </cell>
          <cell r="DQ535">
            <v>0</v>
          </cell>
          <cell r="DR535">
            <v>0</v>
          </cell>
          <cell r="DS535">
            <v>0</v>
          </cell>
          <cell r="DT535">
            <v>0</v>
          </cell>
          <cell r="DU535">
            <v>0</v>
          </cell>
          <cell r="DV535">
            <v>0</v>
          </cell>
          <cell r="DW535">
            <v>0</v>
          </cell>
          <cell r="DX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row>
        <row r="536">
          <cell r="B536" t="str">
            <v>Co 187</v>
          </cell>
          <cell r="BH536">
            <v>0</v>
          </cell>
          <cell r="BI536">
            <v>0</v>
          </cell>
          <cell r="BJ536">
            <v>0</v>
          </cell>
          <cell r="BK536">
            <v>0</v>
          </cell>
          <cell r="BL536">
            <v>0</v>
          </cell>
          <cell r="BM536">
            <v>0</v>
          </cell>
          <cell r="BN536">
            <v>0</v>
          </cell>
          <cell r="BO536">
            <v>0</v>
          </cell>
          <cell r="BP536">
            <v>0</v>
          </cell>
          <cell r="BQ536">
            <v>0</v>
          </cell>
          <cell r="BR536">
            <v>0</v>
          </cell>
          <cell r="BS536">
            <v>0</v>
          </cell>
          <cell r="BT536">
            <v>46414.422264322347</v>
          </cell>
          <cell r="BU536">
            <v>53445.966521473718</v>
          </cell>
          <cell r="BV536">
            <v>42378.80518898186</v>
          </cell>
          <cell r="BW536">
            <v>57696.111884656319</v>
          </cell>
          <cell r="BX536">
            <v>79869.846313424161</v>
          </cell>
          <cell r="BY536">
            <v>55647.488927854356</v>
          </cell>
          <cell r="BZ536">
            <v>67445.493636640851</v>
          </cell>
          <cell r="CA536">
            <v>73537.505276179087</v>
          </cell>
          <cell r="CB536">
            <v>65177.764602374649</v>
          </cell>
          <cell r="CC536">
            <v>41060.434830794038</v>
          </cell>
          <cell r="CD536">
            <v>67475.254030237702</v>
          </cell>
          <cell r="CE536">
            <v>57335.896646160225</v>
          </cell>
          <cell r="CF536">
            <v>0</v>
          </cell>
          <cell r="CG536">
            <v>0</v>
          </cell>
          <cell r="CH536">
            <v>0</v>
          </cell>
          <cell r="CI536">
            <v>0</v>
          </cell>
          <cell r="CJ536">
            <v>0</v>
          </cell>
          <cell r="CK536">
            <v>0</v>
          </cell>
          <cell r="CL536">
            <v>0</v>
          </cell>
          <cell r="CM536">
            <v>0</v>
          </cell>
          <cell r="CN536">
            <v>0</v>
          </cell>
          <cell r="CO536">
            <v>0</v>
          </cell>
          <cell r="CP536">
            <v>0</v>
          </cell>
          <cell r="CQ536">
            <v>0</v>
          </cell>
          <cell r="CR536">
            <v>0</v>
          </cell>
          <cell r="CS536">
            <v>0</v>
          </cell>
          <cell r="CT536">
            <v>0</v>
          </cell>
          <cell r="CU536">
            <v>0</v>
          </cell>
          <cell r="CV536">
            <v>0</v>
          </cell>
          <cell r="CW536">
            <v>0</v>
          </cell>
          <cell r="CX536">
            <v>0</v>
          </cell>
          <cell r="CY536">
            <v>0</v>
          </cell>
          <cell r="CZ536">
            <v>0</v>
          </cell>
          <cell r="DA536">
            <v>0</v>
          </cell>
          <cell r="DB536">
            <v>0</v>
          </cell>
          <cell r="DC536">
            <v>0</v>
          </cell>
          <cell r="DD536">
            <v>0</v>
          </cell>
          <cell r="DE536">
            <v>0</v>
          </cell>
          <cell r="DF536">
            <v>0</v>
          </cell>
          <cell r="DG536">
            <v>0</v>
          </cell>
          <cell r="DH536">
            <v>0</v>
          </cell>
          <cell r="DI536">
            <v>0</v>
          </cell>
          <cell r="DJ536">
            <v>0</v>
          </cell>
          <cell r="DK536">
            <v>0</v>
          </cell>
          <cell r="DL536">
            <v>0</v>
          </cell>
          <cell r="DM536">
            <v>0</v>
          </cell>
          <cell r="DN536">
            <v>0</v>
          </cell>
          <cell r="DO536">
            <v>0</v>
          </cell>
          <cell r="DP536">
            <v>0</v>
          </cell>
          <cell r="DQ536">
            <v>0</v>
          </cell>
          <cell r="DR536">
            <v>0</v>
          </cell>
          <cell r="DS536">
            <v>0</v>
          </cell>
          <cell r="DT536">
            <v>0</v>
          </cell>
          <cell r="DU536">
            <v>0</v>
          </cell>
          <cell r="DV536">
            <v>0</v>
          </cell>
          <cell r="DW536">
            <v>0</v>
          </cell>
          <cell r="DX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row>
        <row r="537">
          <cell r="B537" t="str">
            <v>Co 188</v>
          </cell>
          <cell r="BH537">
            <v>0</v>
          </cell>
          <cell r="BI537">
            <v>0</v>
          </cell>
          <cell r="BJ537">
            <v>0</v>
          </cell>
          <cell r="BK537">
            <v>0</v>
          </cell>
          <cell r="BL537">
            <v>0</v>
          </cell>
          <cell r="BM537">
            <v>0</v>
          </cell>
          <cell r="BN537">
            <v>0</v>
          </cell>
          <cell r="BO537">
            <v>0</v>
          </cell>
          <cell r="BP537">
            <v>0</v>
          </cell>
          <cell r="BQ537">
            <v>0</v>
          </cell>
          <cell r="BR537">
            <v>0</v>
          </cell>
          <cell r="BS537">
            <v>0</v>
          </cell>
          <cell r="BT537">
            <v>39875.895155310216</v>
          </cell>
          <cell r="BU537">
            <v>31410.338543748658</v>
          </cell>
          <cell r="BV537">
            <v>12525.386034302632</v>
          </cell>
          <cell r="BW537">
            <v>58541.654942450921</v>
          </cell>
          <cell r="BX537">
            <v>39213.427700967921</v>
          </cell>
          <cell r="BY537">
            <v>10583.600122415402</v>
          </cell>
          <cell r="BZ537">
            <v>106823.39897358985</v>
          </cell>
          <cell r="CA537">
            <v>48180.826177704846</v>
          </cell>
          <cell r="CB537">
            <v>27077.195007507864</v>
          </cell>
          <cell r="CC537">
            <v>35204.432579495435</v>
          </cell>
          <cell r="CD537">
            <v>35373.849532483393</v>
          </cell>
          <cell r="CE537">
            <v>31888.787537488475</v>
          </cell>
          <cell r="CF537">
            <v>0</v>
          </cell>
          <cell r="CG537">
            <v>0</v>
          </cell>
          <cell r="CH537">
            <v>0</v>
          </cell>
          <cell r="CI537">
            <v>0</v>
          </cell>
          <cell r="CJ537">
            <v>0</v>
          </cell>
          <cell r="CK537">
            <v>0</v>
          </cell>
          <cell r="CL537">
            <v>0</v>
          </cell>
          <cell r="CM537">
            <v>0</v>
          </cell>
          <cell r="CN537">
            <v>0</v>
          </cell>
          <cell r="CO537">
            <v>0</v>
          </cell>
          <cell r="CP537">
            <v>0</v>
          </cell>
          <cell r="CQ537">
            <v>0</v>
          </cell>
          <cell r="CR537">
            <v>0</v>
          </cell>
          <cell r="CS537">
            <v>0</v>
          </cell>
          <cell r="CT537">
            <v>0</v>
          </cell>
          <cell r="CU537">
            <v>0</v>
          </cell>
          <cell r="CV537">
            <v>0</v>
          </cell>
          <cell r="CW537">
            <v>0</v>
          </cell>
          <cell r="CX537">
            <v>0</v>
          </cell>
          <cell r="CY537">
            <v>0</v>
          </cell>
          <cell r="CZ537">
            <v>0</v>
          </cell>
          <cell r="DA537">
            <v>0</v>
          </cell>
          <cell r="DB537">
            <v>0</v>
          </cell>
          <cell r="DC537">
            <v>0</v>
          </cell>
          <cell r="DD537">
            <v>0</v>
          </cell>
          <cell r="DE537">
            <v>0</v>
          </cell>
          <cell r="DF537">
            <v>0</v>
          </cell>
          <cell r="DG537">
            <v>0</v>
          </cell>
          <cell r="DH537">
            <v>0</v>
          </cell>
          <cell r="DI537">
            <v>0</v>
          </cell>
          <cell r="DJ537">
            <v>0</v>
          </cell>
          <cell r="DK537">
            <v>0</v>
          </cell>
          <cell r="DL537">
            <v>0</v>
          </cell>
          <cell r="DM537">
            <v>0</v>
          </cell>
          <cell r="DN537">
            <v>0</v>
          </cell>
          <cell r="DO537">
            <v>0</v>
          </cell>
          <cell r="DP537">
            <v>0</v>
          </cell>
          <cell r="DQ537">
            <v>0</v>
          </cell>
          <cell r="DR537">
            <v>0</v>
          </cell>
          <cell r="DS537">
            <v>0</v>
          </cell>
          <cell r="DT537">
            <v>0</v>
          </cell>
          <cell r="DU537">
            <v>0</v>
          </cell>
          <cell r="DV537">
            <v>0</v>
          </cell>
          <cell r="DW537">
            <v>0</v>
          </cell>
          <cell r="DX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row>
        <row r="538">
          <cell r="B538" t="str">
            <v>Co 250</v>
          </cell>
          <cell r="BH538">
            <v>0</v>
          </cell>
          <cell r="BI538">
            <v>0</v>
          </cell>
          <cell r="BJ538">
            <v>0</v>
          </cell>
          <cell r="BK538">
            <v>0</v>
          </cell>
          <cell r="BL538">
            <v>0</v>
          </cell>
          <cell r="BM538">
            <v>0</v>
          </cell>
          <cell r="BN538">
            <v>0</v>
          </cell>
          <cell r="BO538">
            <v>0</v>
          </cell>
          <cell r="BP538">
            <v>0</v>
          </cell>
          <cell r="BQ538">
            <v>0</v>
          </cell>
          <cell r="BR538">
            <v>0</v>
          </cell>
          <cell r="BS538">
            <v>0</v>
          </cell>
          <cell r="BT538">
            <v>71172.894069479007</v>
          </cell>
          <cell r="BU538">
            <v>65367.668007143904</v>
          </cell>
          <cell r="BV538">
            <v>64477.009177629938</v>
          </cell>
          <cell r="BW538">
            <v>37098.663246599899</v>
          </cell>
          <cell r="BX538">
            <v>77631.706047472253</v>
          </cell>
          <cell r="BY538">
            <v>71389.81043860942</v>
          </cell>
          <cell r="BZ538">
            <v>54040.816369524255</v>
          </cell>
          <cell r="CA538">
            <v>64967.372662117894</v>
          </cell>
          <cell r="CB538">
            <v>70140.304909253318</v>
          </cell>
          <cell r="CC538">
            <v>67232.412351909239</v>
          </cell>
          <cell r="CD538">
            <v>67894.41719580481</v>
          </cell>
          <cell r="CE538">
            <v>63872.930528184574</v>
          </cell>
          <cell r="CF538">
            <v>-29457.156995307228</v>
          </cell>
          <cell r="CG538">
            <v>-26606.464382858143</v>
          </cell>
          <cell r="CH538">
            <v>-29457.156995307228</v>
          </cell>
          <cell r="CI538">
            <v>-28506.926124490867</v>
          </cell>
          <cell r="CJ538">
            <v>-29457.156995307228</v>
          </cell>
          <cell r="CK538">
            <v>-28506.926124490867</v>
          </cell>
          <cell r="CL538">
            <v>-29457.156995307228</v>
          </cell>
          <cell r="CM538">
            <v>-29457.156995307228</v>
          </cell>
          <cell r="CN538">
            <v>-28506.926124490867</v>
          </cell>
          <cell r="CO538">
            <v>-29457.156995307228</v>
          </cell>
          <cell r="CP538">
            <v>-28506.926124490867</v>
          </cell>
          <cell r="CQ538">
            <v>-29457.156995307228</v>
          </cell>
          <cell r="CR538">
            <v>0</v>
          </cell>
          <cell r="CS538">
            <v>0</v>
          </cell>
          <cell r="CT538">
            <v>0</v>
          </cell>
          <cell r="CU538">
            <v>0</v>
          </cell>
          <cell r="CV538">
            <v>0</v>
          </cell>
          <cell r="CW538">
            <v>0</v>
          </cell>
          <cell r="CX538">
            <v>0</v>
          </cell>
          <cell r="CY538">
            <v>0</v>
          </cell>
          <cell r="CZ538">
            <v>0</v>
          </cell>
          <cell r="DA538">
            <v>0</v>
          </cell>
          <cell r="DB538">
            <v>0</v>
          </cell>
          <cell r="DC538">
            <v>0</v>
          </cell>
          <cell r="DD538">
            <v>0</v>
          </cell>
          <cell r="DE538">
            <v>0</v>
          </cell>
          <cell r="DF538">
            <v>0</v>
          </cell>
          <cell r="DG538">
            <v>0</v>
          </cell>
          <cell r="DH538">
            <v>0</v>
          </cell>
          <cell r="DI538">
            <v>0</v>
          </cell>
          <cell r="DJ538">
            <v>0</v>
          </cell>
          <cell r="DK538">
            <v>0</v>
          </cell>
          <cell r="DL538">
            <v>0</v>
          </cell>
          <cell r="DM538">
            <v>0</v>
          </cell>
          <cell r="DN538">
            <v>0</v>
          </cell>
          <cell r="DO538">
            <v>0</v>
          </cell>
          <cell r="DP538">
            <v>0</v>
          </cell>
          <cell r="DQ538">
            <v>0</v>
          </cell>
          <cell r="DR538">
            <v>0</v>
          </cell>
          <cell r="DS538">
            <v>0</v>
          </cell>
          <cell r="DT538">
            <v>0</v>
          </cell>
          <cell r="DU538">
            <v>0</v>
          </cell>
          <cell r="DV538">
            <v>0</v>
          </cell>
          <cell r="DW538">
            <v>0</v>
          </cell>
          <cell r="DX538">
            <v>0</v>
          </cell>
          <cell r="DY538">
            <v>0</v>
          </cell>
          <cell r="DZ538">
            <v>0</v>
          </cell>
          <cell r="EA538">
            <v>0</v>
          </cell>
          <cell r="EB538">
            <v>-6375</v>
          </cell>
          <cell r="EC538">
            <v>-6375</v>
          </cell>
          <cell r="ED538">
            <v>-6375</v>
          </cell>
          <cell r="EE538">
            <v>-6375</v>
          </cell>
          <cell r="EF538">
            <v>-6375</v>
          </cell>
          <cell r="EG538">
            <v>-6375</v>
          </cell>
          <cell r="EH538">
            <v>-6375</v>
          </cell>
          <cell r="EI538">
            <v>-6375</v>
          </cell>
          <cell r="EJ538">
            <v>-6375</v>
          </cell>
          <cell r="EK538">
            <v>-6375</v>
          </cell>
          <cell r="EL538">
            <v>-6375</v>
          </cell>
          <cell r="EM538">
            <v>-6375</v>
          </cell>
          <cell r="EN538">
            <v>0</v>
          </cell>
          <cell r="EO538">
            <v>0</v>
          </cell>
          <cell r="EP538">
            <v>0</v>
          </cell>
          <cell r="EQ538">
            <v>0</v>
          </cell>
          <cell r="ER538">
            <v>0</v>
          </cell>
          <cell r="ES538">
            <v>0</v>
          </cell>
          <cell r="ET538">
            <v>0</v>
          </cell>
          <cell r="EU538">
            <v>0</v>
          </cell>
          <cell r="EV538">
            <v>0</v>
          </cell>
          <cell r="EW538">
            <v>0</v>
          </cell>
          <cell r="EX538">
            <v>0</v>
          </cell>
          <cell r="EY538">
            <v>0</v>
          </cell>
          <cell r="EZ538">
            <v>-6375</v>
          </cell>
          <cell r="FA538">
            <v>-6375</v>
          </cell>
          <cell r="FB538">
            <v>-6375</v>
          </cell>
          <cell r="FC538">
            <v>-6375</v>
          </cell>
          <cell r="FD538">
            <v>-6375</v>
          </cell>
          <cell r="FE538">
            <v>-6375</v>
          </cell>
          <cell r="FF538">
            <v>-6375</v>
          </cell>
          <cell r="FG538">
            <v>-6375</v>
          </cell>
          <cell r="FH538">
            <v>-6375</v>
          </cell>
          <cell r="FI538">
            <v>-6375</v>
          </cell>
          <cell r="FJ538">
            <v>-6375</v>
          </cell>
          <cell r="FK538">
            <v>-6375</v>
          </cell>
          <cell r="FL538">
            <v>0</v>
          </cell>
          <cell r="FM538">
            <v>0</v>
          </cell>
          <cell r="FN538">
            <v>0</v>
          </cell>
          <cell r="FO538">
            <v>0</v>
          </cell>
          <cell r="FP538">
            <v>0</v>
          </cell>
          <cell r="FQ538">
            <v>0</v>
          </cell>
          <cell r="FR538">
            <v>0</v>
          </cell>
          <cell r="FS538">
            <v>0</v>
          </cell>
          <cell r="FT538">
            <v>0</v>
          </cell>
          <cell r="FU538">
            <v>0</v>
          </cell>
          <cell r="FV538">
            <v>0</v>
          </cell>
          <cell r="FW538">
            <v>0</v>
          </cell>
        </row>
        <row r="539">
          <cell r="B539" t="str">
            <v>Co 251</v>
          </cell>
          <cell r="BH539">
            <v>0</v>
          </cell>
          <cell r="BI539">
            <v>0</v>
          </cell>
          <cell r="BJ539">
            <v>0</v>
          </cell>
          <cell r="BK539">
            <v>0</v>
          </cell>
          <cell r="BL539">
            <v>0</v>
          </cell>
          <cell r="BM539">
            <v>0</v>
          </cell>
          <cell r="BN539">
            <v>0</v>
          </cell>
          <cell r="BO539">
            <v>0</v>
          </cell>
          <cell r="BP539">
            <v>0</v>
          </cell>
          <cell r="BQ539">
            <v>0</v>
          </cell>
          <cell r="BR539">
            <v>0</v>
          </cell>
          <cell r="BS539">
            <v>0</v>
          </cell>
          <cell r="BT539">
            <v>257932.44062744349</v>
          </cell>
          <cell r="BU539">
            <v>283089.20181053615</v>
          </cell>
          <cell r="BV539">
            <v>402584.11158639903</v>
          </cell>
          <cell r="BW539">
            <v>405180.21893206192</v>
          </cell>
          <cell r="BX539">
            <v>547584.23376191384</v>
          </cell>
          <cell r="BY539">
            <v>496898.98031958315</v>
          </cell>
          <cell r="BZ539">
            <v>341897.80574003595</v>
          </cell>
          <cell r="CA539">
            <v>377224.79866597493</v>
          </cell>
          <cell r="CB539">
            <v>317236.49709899019</v>
          </cell>
          <cell r="CC539">
            <v>437758.27588533069</v>
          </cell>
          <cell r="CD539">
            <v>294335.58109519898</v>
          </cell>
          <cell r="CE539">
            <v>214476.76092501683</v>
          </cell>
          <cell r="CF539">
            <v>-100699.00978153915</v>
          </cell>
          <cell r="CG539">
            <v>-90953.944318809561</v>
          </cell>
          <cell r="CH539">
            <v>-100699.00978153915</v>
          </cell>
          <cell r="CI539">
            <v>-97450.654627295939</v>
          </cell>
          <cell r="CJ539">
            <v>-100699.00978153915</v>
          </cell>
          <cell r="CK539">
            <v>-97450.654627295939</v>
          </cell>
          <cell r="CL539">
            <v>-100699.00978153915</v>
          </cell>
          <cell r="CM539">
            <v>-100699.00978153915</v>
          </cell>
          <cell r="CN539">
            <v>-97450.654627295939</v>
          </cell>
          <cell r="CO539">
            <v>-100699.00978153915</v>
          </cell>
          <cell r="CP539">
            <v>-97450.654627295939</v>
          </cell>
          <cell r="CQ539">
            <v>-100699.00978153915</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-13812.5</v>
          </cell>
          <cell r="DY539">
            <v>-13812.5</v>
          </cell>
          <cell r="DZ539">
            <v>-13812.5</v>
          </cell>
          <cell r="EA539">
            <v>-13812.5</v>
          </cell>
          <cell r="EB539">
            <v>-13812.5</v>
          </cell>
          <cell r="EC539">
            <v>-13812.5</v>
          </cell>
          <cell r="ED539">
            <v>-13812.5</v>
          </cell>
          <cell r="EE539">
            <v>-13812.5</v>
          </cell>
          <cell r="EF539">
            <v>-13812.5</v>
          </cell>
          <cell r="EG539">
            <v>-13812.5</v>
          </cell>
          <cell r="EH539">
            <v>-13812.5</v>
          </cell>
          <cell r="EI539">
            <v>-13812.5</v>
          </cell>
          <cell r="EJ539">
            <v>0</v>
          </cell>
          <cell r="EK539">
            <v>0</v>
          </cell>
          <cell r="EL539">
            <v>0</v>
          </cell>
          <cell r="EM539">
            <v>0</v>
          </cell>
          <cell r="EN539">
            <v>0</v>
          </cell>
          <cell r="EO539">
            <v>0</v>
          </cell>
          <cell r="EP539">
            <v>0</v>
          </cell>
          <cell r="EQ539">
            <v>0</v>
          </cell>
          <cell r="ER539">
            <v>0</v>
          </cell>
          <cell r="ES539">
            <v>0</v>
          </cell>
          <cell r="ET539">
            <v>0</v>
          </cell>
          <cell r="EU539">
            <v>0</v>
          </cell>
          <cell r="EV539">
            <v>-13812.5</v>
          </cell>
          <cell r="EW539">
            <v>-13812.5</v>
          </cell>
          <cell r="EX539">
            <v>-13812.5</v>
          </cell>
          <cell r="EY539">
            <v>-13812.5</v>
          </cell>
          <cell r="EZ539">
            <v>-13812.5</v>
          </cell>
          <cell r="FA539">
            <v>-13812.5</v>
          </cell>
          <cell r="FB539">
            <v>-13812.5</v>
          </cell>
          <cell r="FC539">
            <v>-13812.5</v>
          </cell>
          <cell r="FD539">
            <v>-13812.5</v>
          </cell>
          <cell r="FE539">
            <v>-13812.5</v>
          </cell>
          <cell r="FF539">
            <v>-13812.5</v>
          </cell>
          <cell r="FG539">
            <v>-13812.5</v>
          </cell>
          <cell r="FH539">
            <v>0</v>
          </cell>
          <cell r="FI539">
            <v>0</v>
          </cell>
          <cell r="FJ539">
            <v>0</v>
          </cell>
          <cell r="FK539">
            <v>0</v>
          </cell>
          <cell r="FL539">
            <v>0</v>
          </cell>
          <cell r="FM539">
            <v>0</v>
          </cell>
          <cell r="FN539">
            <v>0</v>
          </cell>
          <cell r="FO539">
            <v>0</v>
          </cell>
          <cell r="FP539">
            <v>0</v>
          </cell>
          <cell r="FQ539">
            <v>0</v>
          </cell>
          <cell r="FR539">
            <v>0</v>
          </cell>
          <cell r="FS539">
            <v>0</v>
          </cell>
          <cell r="FT539">
            <v>-13812.5</v>
          </cell>
          <cell r="FU539">
            <v>-13812.5</v>
          </cell>
          <cell r="FV539">
            <v>-13812.5</v>
          </cell>
          <cell r="FW539">
            <v>-13812.5</v>
          </cell>
        </row>
        <row r="540">
          <cell r="B540" t="str">
            <v>Co 252</v>
          </cell>
          <cell r="BH540">
            <v>0</v>
          </cell>
          <cell r="BI540">
            <v>0</v>
          </cell>
          <cell r="BJ540">
            <v>0</v>
          </cell>
          <cell r="BK540">
            <v>0</v>
          </cell>
          <cell r="BL540">
            <v>0</v>
          </cell>
          <cell r="BM540">
            <v>0</v>
          </cell>
          <cell r="BN540">
            <v>0</v>
          </cell>
          <cell r="BO540">
            <v>0</v>
          </cell>
          <cell r="BP540">
            <v>0</v>
          </cell>
          <cell r="BQ540">
            <v>0</v>
          </cell>
          <cell r="BR540">
            <v>0</v>
          </cell>
          <cell r="BS540">
            <v>0</v>
          </cell>
          <cell r="BT540">
            <v>25187.882543679705</v>
          </cell>
          <cell r="BU540">
            <v>59698.047452642786</v>
          </cell>
          <cell r="BV540">
            <v>61949.888946974534</v>
          </cell>
          <cell r="BW540">
            <v>164129.66370696595</v>
          </cell>
          <cell r="BX540">
            <v>144683.61745571441</v>
          </cell>
          <cell r="BY540">
            <v>69208.283112074045</v>
          </cell>
          <cell r="BZ540">
            <v>64363.047841934749</v>
          </cell>
          <cell r="CA540">
            <v>-21011.473036012409</v>
          </cell>
          <cell r="CB540">
            <v>62454.560092960193</v>
          </cell>
          <cell r="CC540">
            <v>102506.52091089962</v>
          </cell>
          <cell r="CD540">
            <v>35251.962204610987</v>
          </cell>
          <cell r="CE540">
            <v>67667.170236732782</v>
          </cell>
          <cell r="CF540">
            <v>0</v>
          </cell>
          <cell r="CG540">
            <v>0</v>
          </cell>
          <cell r="CH540">
            <v>0</v>
          </cell>
          <cell r="CI540">
            <v>0</v>
          </cell>
          <cell r="CJ540">
            <v>0</v>
          </cell>
          <cell r="CK540">
            <v>0</v>
          </cell>
          <cell r="CL540">
            <v>0</v>
          </cell>
          <cell r="CM540">
            <v>0</v>
          </cell>
          <cell r="CN540">
            <v>0</v>
          </cell>
          <cell r="CO540">
            <v>0</v>
          </cell>
          <cell r="CP540">
            <v>0</v>
          </cell>
          <cell r="CQ540">
            <v>0</v>
          </cell>
          <cell r="CR540">
            <v>0</v>
          </cell>
          <cell r="CS540">
            <v>0</v>
          </cell>
          <cell r="CT540">
            <v>0</v>
          </cell>
          <cell r="CU540">
            <v>0</v>
          </cell>
          <cell r="CV540">
            <v>0</v>
          </cell>
          <cell r="CW540">
            <v>0</v>
          </cell>
          <cell r="CX540">
            <v>0</v>
          </cell>
          <cell r="CY540">
            <v>0</v>
          </cell>
          <cell r="CZ540">
            <v>0</v>
          </cell>
          <cell r="DA540">
            <v>0</v>
          </cell>
          <cell r="DB540">
            <v>0</v>
          </cell>
          <cell r="DC540">
            <v>0</v>
          </cell>
          <cell r="DD540">
            <v>0</v>
          </cell>
          <cell r="DE540">
            <v>-12750</v>
          </cell>
          <cell r="DF540">
            <v>-12750</v>
          </cell>
          <cell r="DG540">
            <v>-12750</v>
          </cell>
          <cell r="DH540">
            <v>-12750</v>
          </cell>
          <cell r="DI540">
            <v>-12750</v>
          </cell>
          <cell r="DJ540">
            <v>-12750</v>
          </cell>
          <cell r="DK540">
            <v>-12750</v>
          </cell>
          <cell r="DL540">
            <v>-12750</v>
          </cell>
          <cell r="DM540">
            <v>-12750</v>
          </cell>
          <cell r="DN540">
            <v>-12750</v>
          </cell>
          <cell r="DO540">
            <v>-12750</v>
          </cell>
          <cell r="DP540">
            <v>-12750</v>
          </cell>
          <cell r="DQ540">
            <v>0</v>
          </cell>
          <cell r="DR540">
            <v>0</v>
          </cell>
          <cell r="DS540">
            <v>0</v>
          </cell>
          <cell r="DT540">
            <v>0</v>
          </cell>
          <cell r="DU540">
            <v>0</v>
          </cell>
          <cell r="DV540">
            <v>0</v>
          </cell>
          <cell r="DW540">
            <v>0</v>
          </cell>
          <cell r="DX540">
            <v>0</v>
          </cell>
          <cell r="DY540">
            <v>0</v>
          </cell>
          <cell r="DZ540">
            <v>0</v>
          </cell>
          <cell r="EA540">
            <v>0</v>
          </cell>
          <cell r="EB540">
            <v>0</v>
          </cell>
          <cell r="EC540">
            <v>-12750</v>
          </cell>
          <cell r="ED540">
            <v>-12750</v>
          </cell>
          <cell r="EE540">
            <v>-12750</v>
          </cell>
          <cell r="EF540">
            <v>-12750</v>
          </cell>
          <cell r="EG540">
            <v>-12750</v>
          </cell>
          <cell r="EH540">
            <v>-12750</v>
          </cell>
          <cell r="EI540">
            <v>-12750</v>
          </cell>
          <cell r="EJ540">
            <v>-12750</v>
          </cell>
          <cell r="EK540">
            <v>-12750</v>
          </cell>
          <cell r="EL540">
            <v>-12750</v>
          </cell>
          <cell r="EM540">
            <v>-12750</v>
          </cell>
          <cell r="EN540">
            <v>-12750</v>
          </cell>
          <cell r="EO540">
            <v>0</v>
          </cell>
          <cell r="EP540">
            <v>0</v>
          </cell>
          <cell r="EQ540">
            <v>0</v>
          </cell>
          <cell r="ER540">
            <v>0</v>
          </cell>
          <cell r="ES540">
            <v>0</v>
          </cell>
          <cell r="ET540">
            <v>0</v>
          </cell>
          <cell r="EU540">
            <v>0</v>
          </cell>
          <cell r="EV540">
            <v>0</v>
          </cell>
          <cell r="EW540">
            <v>0</v>
          </cell>
          <cell r="EX540">
            <v>0</v>
          </cell>
          <cell r="EY540">
            <v>0</v>
          </cell>
          <cell r="EZ540">
            <v>0</v>
          </cell>
          <cell r="FA540">
            <v>-12750</v>
          </cell>
          <cell r="FB540">
            <v>-12750</v>
          </cell>
          <cell r="FC540">
            <v>-12750</v>
          </cell>
          <cell r="FD540">
            <v>-12750</v>
          </cell>
          <cell r="FE540">
            <v>-12750</v>
          </cell>
          <cell r="FF540">
            <v>-12750</v>
          </cell>
          <cell r="FG540">
            <v>-12750</v>
          </cell>
          <cell r="FH540">
            <v>-12750</v>
          </cell>
          <cell r="FI540">
            <v>-12750</v>
          </cell>
          <cell r="FJ540">
            <v>-12750</v>
          </cell>
          <cell r="FK540">
            <v>-12750</v>
          </cell>
          <cell r="FL540">
            <v>-12750</v>
          </cell>
          <cell r="FM540">
            <v>0</v>
          </cell>
          <cell r="FN540">
            <v>0</v>
          </cell>
          <cell r="FO540">
            <v>0</v>
          </cell>
          <cell r="FP540">
            <v>0</v>
          </cell>
          <cell r="FQ540">
            <v>0</v>
          </cell>
          <cell r="FR540">
            <v>0</v>
          </cell>
          <cell r="FS540">
            <v>0</v>
          </cell>
          <cell r="FT540">
            <v>0</v>
          </cell>
          <cell r="FU540">
            <v>0</v>
          </cell>
          <cell r="FV540">
            <v>0</v>
          </cell>
          <cell r="FW540">
            <v>0</v>
          </cell>
        </row>
        <row r="541">
          <cell r="B541" t="str">
            <v>Co 220</v>
          </cell>
          <cell r="BH541">
            <v>0</v>
          </cell>
          <cell r="BI541">
            <v>0</v>
          </cell>
          <cell r="BJ541">
            <v>0</v>
          </cell>
          <cell r="BK541">
            <v>0</v>
          </cell>
          <cell r="BL541">
            <v>0</v>
          </cell>
          <cell r="BM541">
            <v>0</v>
          </cell>
          <cell r="BN541">
            <v>0</v>
          </cell>
          <cell r="BO541">
            <v>0</v>
          </cell>
          <cell r="BP541">
            <v>0</v>
          </cell>
          <cell r="BQ541">
            <v>0</v>
          </cell>
          <cell r="BR541">
            <v>0</v>
          </cell>
          <cell r="BS541">
            <v>0</v>
          </cell>
          <cell r="BT541">
            <v>-2869.7261178879562</v>
          </cell>
          <cell r="BU541">
            <v>17252.273003922117</v>
          </cell>
          <cell r="BV541">
            <v>9604.4939695107551</v>
          </cell>
          <cell r="BW541">
            <v>11744.149920386868</v>
          </cell>
          <cell r="BX541">
            <v>-207.44855281065611</v>
          </cell>
          <cell r="BY541">
            <v>11881.521746033934</v>
          </cell>
          <cell r="BZ541">
            <v>20006.967811974573</v>
          </cell>
          <cell r="CA541">
            <v>13987.744707082387</v>
          </cell>
          <cell r="CB541">
            <v>490.07776675996502</v>
          </cell>
          <cell r="CC541">
            <v>15806.350594586678</v>
          </cell>
          <cell r="CD541">
            <v>19072.742919727818</v>
          </cell>
          <cell r="CE541">
            <v>10676.850869508969</v>
          </cell>
          <cell r="CF541">
            <v>0</v>
          </cell>
          <cell r="CG541">
            <v>0</v>
          </cell>
          <cell r="CH541">
            <v>0</v>
          </cell>
          <cell r="CI541">
            <v>0</v>
          </cell>
          <cell r="CJ541">
            <v>0</v>
          </cell>
          <cell r="CK541">
            <v>0</v>
          </cell>
          <cell r="CL541">
            <v>0</v>
          </cell>
          <cell r="CM541">
            <v>0</v>
          </cell>
          <cell r="CN541">
            <v>0</v>
          </cell>
          <cell r="CO541">
            <v>0</v>
          </cell>
          <cell r="CP541">
            <v>0</v>
          </cell>
          <cell r="CQ541">
            <v>0</v>
          </cell>
          <cell r="CR541">
            <v>0</v>
          </cell>
          <cell r="CS541">
            <v>0</v>
          </cell>
          <cell r="CT541">
            <v>0</v>
          </cell>
          <cell r="CU541">
            <v>0</v>
          </cell>
          <cell r="CV541">
            <v>0</v>
          </cell>
          <cell r="CW541">
            <v>0</v>
          </cell>
          <cell r="CX541">
            <v>0</v>
          </cell>
          <cell r="CY541">
            <v>0</v>
          </cell>
          <cell r="CZ541">
            <v>0</v>
          </cell>
          <cell r="DA541">
            <v>0</v>
          </cell>
          <cell r="DB541">
            <v>0</v>
          </cell>
          <cell r="DC541">
            <v>0</v>
          </cell>
          <cell r="DD541">
            <v>0</v>
          </cell>
          <cell r="DE541">
            <v>0</v>
          </cell>
          <cell r="DF541">
            <v>0</v>
          </cell>
          <cell r="DG541">
            <v>0</v>
          </cell>
          <cell r="DH541">
            <v>0</v>
          </cell>
          <cell r="DI541">
            <v>0</v>
          </cell>
          <cell r="DJ541">
            <v>0</v>
          </cell>
          <cell r="DK541">
            <v>0</v>
          </cell>
          <cell r="DL541">
            <v>0</v>
          </cell>
          <cell r="DM541">
            <v>0</v>
          </cell>
          <cell r="DN541">
            <v>0</v>
          </cell>
          <cell r="DO541">
            <v>0</v>
          </cell>
          <cell r="DP541">
            <v>0</v>
          </cell>
          <cell r="DQ541">
            <v>0</v>
          </cell>
          <cell r="DR541">
            <v>0</v>
          </cell>
          <cell r="DS541">
            <v>0</v>
          </cell>
          <cell r="DT541">
            <v>0</v>
          </cell>
          <cell r="DU541">
            <v>0</v>
          </cell>
          <cell r="DV541">
            <v>0</v>
          </cell>
          <cell r="DW541">
            <v>0</v>
          </cell>
          <cell r="DX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row>
        <row r="542">
          <cell r="B542" t="str">
            <v>Co 900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cell r="DA542">
            <v>0</v>
          </cell>
          <cell r="DB542">
            <v>0</v>
          </cell>
          <cell r="DC542">
            <v>0</v>
          </cell>
          <cell r="DD542">
            <v>0</v>
          </cell>
          <cell r="DE542">
            <v>0</v>
          </cell>
          <cell r="DF542">
            <v>0</v>
          </cell>
          <cell r="DG542">
            <v>0</v>
          </cell>
          <cell r="DH542">
            <v>0</v>
          </cell>
          <cell r="DI542">
            <v>0</v>
          </cell>
          <cell r="DJ542">
            <v>0</v>
          </cell>
          <cell r="DK542">
            <v>0</v>
          </cell>
          <cell r="DL542">
            <v>0</v>
          </cell>
          <cell r="DM542">
            <v>0</v>
          </cell>
          <cell r="DN542">
            <v>0</v>
          </cell>
          <cell r="DO542">
            <v>0</v>
          </cell>
          <cell r="DP542">
            <v>0</v>
          </cell>
          <cell r="DQ542">
            <v>0</v>
          </cell>
          <cell r="DR542">
            <v>0</v>
          </cell>
          <cell r="DS542">
            <v>0</v>
          </cell>
          <cell r="DT542">
            <v>0</v>
          </cell>
          <cell r="DU542">
            <v>0</v>
          </cell>
          <cell r="DV542">
            <v>0</v>
          </cell>
          <cell r="DW542">
            <v>0</v>
          </cell>
          <cell r="DX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row>
        <row r="543">
          <cell r="B543" t="str">
            <v>Co 254</v>
          </cell>
          <cell r="BH543">
            <v>0</v>
          </cell>
          <cell r="BI543">
            <v>0</v>
          </cell>
          <cell r="BJ543">
            <v>0</v>
          </cell>
          <cell r="BK543">
            <v>0</v>
          </cell>
          <cell r="BL543">
            <v>0</v>
          </cell>
          <cell r="BM543">
            <v>0</v>
          </cell>
          <cell r="BN543">
            <v>0</v>
          </cell>
          <cell r="BO543">
            <v>0</v>
          </cell>
          <cell r="BP543">
            <v>0</v>
          </cell>
          <cell r="BQ543">
            <v>0</v>
          </cell>
          <cell r="BR543">
            <v>0</v>
          </cell>
          <cell r="BS543">
            <v>0</v>
          </cell>
          <cell r="BT543">
            <v>7217.9904944833452</v>
          </cell>
          <cell r="BU543">
            <v>6257.0722677089616</v>
          </cell>
          <cell r="BV543">
            <v>16975.195654034153</v>
          </cell>
          <cell r="BW543">
            <v>19796.775496723232</v>
          </cell>
          <cell r="BX543">
            <v>33622.44569831733</v>
          </cell>
          <cell r="BY543">
            <v>19994.670209248154</v>
          </cell>
          <cell r="BZ543">
            <v>22113.531692517747</v>
          </cell>
          <cell r="CA543">
            <v>24834.52638178087</v>
          </cell>
          <cell r="CB543">
            <v>7359.2946469559975</v>
          </cell>
          <cell r="CC543">
            <v>10475.978646095709</v>
          </cell>
          <cell r="CD543">
            <v>11879.790717137486</v>
          </cell>
          <cell r="CE543">
            <v>3700.7288345949073</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cell r="DV543">
            <v>0</v>
          </cell>
          <cell r="DW543">
            <v>0</v>
          </cell>
          <cell r="DX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row>
        <row r="544">
          <cell r="B544" t="str">
            <v>Co 255</v>
          </cell>
          <cell r="BH544">
            <v>0</v>
          </cell>
          <cell r="BI544">
            <v>0</v>
          </cell>
          <cell r="BJ544">
            <v>0</v>
          </cell>
          <cell r="BK544">
            <v>0</v>
          </cell>
          <cell r="BL544">
            <v>0</v>
          </cell>
          <cell r="BM544">
            <v>0</v>
          </cell>
          <cell r="BN544">
            <v>0</v>
          </cell>
          <cell r="BO544">
            <v>0</v>
          </cell>
          <cell r="BP544">
            <v>0</v>
          </cell>
          <cell r="BQ544">
            <v>0</v>
          </cell>
          <cell r="BR544">
            <v>0</v>
          </cell>
          <cell r="BS544">
            <v>0</v>
          </cell>
          <cell r="BT544">
            <v>122860.99802803027</v>
          </cell>
          <cell r="BU544">
            <v>55773.334807496751</v>
          </cell>
          <cell r="BV544">
            <v>181934.16348312894</v>
          </cell>
          <cell r="BW544">
            <v>202820.10791986604</v>
          </cell>
          <cell r="BX544">
            <v>308874.0090350681</v>
          </cell>
          <cell r="BY544">
            <v>230183.67625937297</v>
          </cell>
          <cell r="BZ544">
            <v>214263.42863109021</v>
          </cell>
          <cell r="CA544">
            <v>145830.97607157205</v>
          </cell>
          <cell r="CB544">
            <v>239005.43545237381</v>
          </cell>
          <cell r="CC544">
            <v>289239.12394667725</v>
          </cell>
          <cell r="CD544">
            <v>258279.10908770619</v>
          </cell>
          <cell r="CE544">
            <v>223148.31559280696</v>
          </cell>
          <cell r="CF544">
            <v>0</v>
          </cell>
          <cell r="CG544">
            <v>0</v>
          </cell>
          <cell r="CH544">
            <v>0</v>
          </cell>
          <cell r="CI544">
            <v>0</v>
          </cell>
          <cell r="CJ544">
            <v>0</v>
          </cell>
          <cell r="CK544">
            <v>0</v>
          </cell>
          <cell r="CL544">
            <v>0</v>
          </cell>
          <cell r="CM544">
            <v>0</v>
          </cell>
          <cell r="CN544">
            <v>0</v>
          </cell>
          <cell r="CO544">
            <v>0</v>
          </cell>
          <cell r="CP544">
            <v>0</v>
          </cell>
          <cell r="CQ544">
            <v>0</v>
          </cell>
          <cell r="CR544">
            <v>0</v>
          </cell>
          <cell r="CS544">
            <v>0</v>
          </cell>
          <cell r="CT544">
            <v>0</v>
          </cell>
          <cell r="CU544">
            <v>0</v>
          </cell>
          <cell r="CV544">
            <v>0</v>
          </cell>
          <cell r="CW544">
            <v>0</v>
          </cell>
          <cell r="CX544">
            <v>0</v>
          </cell>
          <cell r="CY544">
            <v>0</v>
          </cell>
          <cell r="CZ544">
            <v>0</v>
          </cell>
          <cell r="DA544">
            <v>0</v>
          </cell>
          <cell r="DB544">
            <v>0</v>
          </cell>
          <cell r="DC544">
            <v>0</v>
          </cell>
          <cell r="DD544">
            <v>0</v>
          </cell>
          <cell r="DE544">
            <v>-6800</v>
          </cell>
          <cell r="DF544">
            <v>-6800</v>
          </cell>
          <cell r="DG544">
            <v>-6800</v>
          </cell>
          <cell r="DH544">
            <v>-6800</v>
          </cell>
          <cell r="DI544">
            <v>-6800</v>
          </cell>
          <cell r="DJ544">
            <v>-6800</v>
          </cell>
          <cell r="DK544">
            <v>-6800</v>
          </cell>
          <cell r="DL544">
            <v>-6800</v>
          </cell>
          <cell r="DM544">
            <v>-6800</v>
          </cell>
          <cell r="DN544">
            <v>-6800</v>
          </cell>
          <cell r="DO544">
            <v>-6800</v>
          </cell>
          <cell r="DP544">
            <v>-6800</v>
          </cell>
          <cell r="DQ544">
            <v>0</v>
          </cell>
          <cell r="DR544">
            <v>0</v>
          </cell>
          <cell r="DS544">
            <v>0</v>
          </cell>
          <cell r="DT544">
            <v>0</v>
          </cell>
          <cell r="DU544">
            <v>0</v>
          </cell>
          <cell r="DV544">
            <v>0</v>
          </cell>
          <cell r="DW544">
            <v>0</v>
          </cell>
          <cell r="DX544">
            <v>0</v>
          </cell>
          <cell r="DY544">
            <v>0</v>
          </cell>
          <cell r="DZ544">
            <v>0</v>
          </cell>
          <cell r="EA544">
            <v>0</v>
          </cell>
          <cell r="EB544">
            <v>0</v>
          </cell>
          <cell r="EC544">
            <v>0</v>
          </cell>
          <cell r="ED544">
            <v>-8500</v>
          </cell>
          <cell r="EE544">
            <v>-8500</v>
          </cell>
          <cell r="EF544">
            <v>-8500</v>
          </cell>
          <cell r="EG544">
            <v>-8500</v>
          </cell>
          <cell r="EH544">
            <v>-8500</v>
          </cell>
          <cell r="EI544">
            <v>-8500</v>
          </cell>
          <cell r="EJ544">
            <v>-8500</v>
          </cell>
          <cell r="EK544">
            <v>-8500</v>
          </cell>
          <cell r="EL544">
            <v>-8500</v>
          </cell>
          <cell r="EM544">
            <v>-8500</v>
          </cell>
          <cell r="EN544">
            <v>-8500</v>
          </cell>
          <cell r="EO544">
            <v>-8500</v>
          </cell>
          <cell r="EP544">
            <v>0</v>
          </cell>
          <cell r="EQ544">
            <v>0</v>
          </cell>
          <cell r="ER544">
            <v>0</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row>
        <row r="545">
          <cell r="B545" t="str">
            <v>Co 256</v>
          </cell>
          <cell r="BH545">
            <v>0</v>
          </cell>
          <cell r="BI545">
            <v>0</v>
          </cell>
          <cell r="BJ545">
            <v>0</v>
          </cell>
          <cell r="BK545">
            <v>0</v>
          </cell>
          <cell r="BL545">
            <v>0</v>
          </cell>
          <cell r="BM545">
            <v>0</v>
          </cell>
          <cell r="BN545">
            <v>0</v>
          </cell>
          <cell r="BO545">
            <v>0</v>
          </cell>
          <cell r="BP545">
            <v>0</v>
          </cell>
          <cell r="BQ545">
            <v>0</v>
          </cell>
          <cell r="BR545">
            <v>0</v>
          </cell>
          <cell r="BS545">
            <v>0</v>
          </cell>
          <cell r="BT545">
            <v>-27196.588488000998</v>
          </cell>
          <cell r="BU545">
            <v>-18287.330184697166</v>
          </cell>
          <cell r="BV545">
            <v>-21646.825114222425</v>
          </cell>
          <cell r="BW545">
            <v>-19935.770196600453</v>
          </cell>
          <cell r="BX545">
            <v>-12762.580914138933</v>
          </cell>
          <cell r="BY545">
            <v>-10261.712205329051</v>
          </cell>
          <cell r="BZ545">
            <v>-39662.964003963374</v>
          </cell>
          <cell r="CA545">
            <v>-22636.417331560056</v>
          </cell>
          <cell r="CB545">
            <v>23032.927166347799</v>
          </cell>
          <cell r="CC545">
            <v>22786.132156639898</v>
          </cell>
          <cell r="CD545">
            <v>23660.77587282344</v>
          </cell>
          <cell r="CE545">
            <v>22731.68731238661</v>
          </cell>
          <cell r="CF545">
            <v>0</v>
          </cell>
          <cell r="CG545">
            <v>0</v>
          </cell>
          <cell r="CH545">
            <v>0</v>
          </cell>
          <cell r="CI545">
            <v>0</v>
          </cell>
          <cell r="CJ545">
            <v>0</v>
          </cell>
          <cell r="CK545">
            <v>0</v>
          </cell>
          <cell r="CL545">
            <v>0</v>
          </cell>
          <cell r="CM545">
            <v>0</v>
          </cell>
          <cell r="CN545">
            <v>0</v>
          </cell>
          <cell r="CO545">
            <v>0</v>
          </cell>
          <cell r="CP545">
            <v>0</v>
          </cell>
          <cell r="CQ545">
            <v>0</v>
          </cell>
          <cell r="CR545">
            <v>0</v>
          </cell>
          <cell r="CS545">
            <v>0</v>
          </cell>
          <cell r="CT545">
            <v>0</v>
          </cell>
          <cell r="CU545">
            <v>0</v>
          </cell>
          <cell r="CV545">
            <v>0</v>
          </cell>
          <cell r="CW545">
            <v>0</v>
          </cell>
          <cell r="CX545">
            <v>0</v>
          </cell>
          <cell r="CY545">
            <v>0</v>
          </cell>
          <cell r="CZ545">
            <v>0</v>
          </cell>
          <cell r="DA545">
            <v>0</v>
          </cell>
          <cell r="DB545">
            <v>0</v>
          </cell>
          <cell r="DC545">
            <v>0</v>
          </cell>
          <cell r="DD545">
            <v>0</v>
          </cell>
          <cell r="DE545">
            <v>-5100</v>
          </cell>
          <cell r="DF545">
            <v>-5100</v>
          </cell>
          <cell r="DG545">
            <v>-5100</v>
          </cell>
          <cell r="DH545">
            <v>-5100</v>
          </cell>
          <cell r="DI545">
            <v>-5100</v>
          </cell>
          <cell r="DJ545">
            <v>-5100</v>
          </cell>
          <cell r="DK545">
            <v>-5100</v>
          </cell>
          <cell r="DL545">
            <v>-5100</v>
          </cell>
          <cell r="DM545">
            <v>-5100</v>
          </cell>
          <cell r="DN545">
            <v>-5100</v>
          </cell>
          <cell r="DO545">
            <v>-5100</v>
          </cell>
          <cell r="DP545">
            <v>-5100</v>
          </cell>
          <cell r="DQ545">
            <v>0</v>
          </cell>
          <cell r="DR545">
            <v>0</v>
          </cell>
          <cell r="DS545">
            <v>0</v>
          </cell>
          <cell r="DT545">
            <v>0</v>
          </cell>
          <cell r="DU545">
            <v>0</v>
          </cell>
          <cell r="DV545">
            <v>0</v>
          </cell>
          <cell r="DW545">
            <v>0</v>
          </cell>
          <cell r="DX545">
            <v>0</v>
          </cell>
          <cell r="DY545">
            <v>0</v>
          </cell>
          <cell r="DZ545">
            <v>0</v>
          </cell>
          <cell r="EA545">
            <v>0</v>
          </cell>
          <cell r="EB545">
            <v>0</v>
          </cell>
          <cell r="EC545">
            <v>-6375</v>
          </cell>
          <cell r="ED545">
            <v>-6375</v>
          </cell>
          <cell r="EE545">
            <v>-6375</v>
          </cell>
          <cell r="EF545">
            <v>-6375</v>
          </cell>
          <cell r="EG545">
            <v>-6375</v>
          </cell>
          <cell r="EH545">
            <v>-6375</v>
          </cell>
          <cell r="EI545">
            <v>-6375</v>
          </cell>
          <cell r="EJ545">
            <v>-6375</v>
          </cell>
          <cell r="EK545">
            <v>-6375</v>
          </cell>
          <cell r="EL545">
            <v>-6375</v>
          </cell>
          <cell r="EM545">
            <v>-6375</v>
          </cell>
          <cell r="EN545">
            <v>-6375</v>
          </cell>
          <cell r="EO545">
            <v>0</v>
          </cell>
          <cell r="EP545">
            <v>0</v>
          </cell>
          <cell r="EQ545">
            <v>0</v>
          </cell>
          <cell r="ER545">
            <v>0</v>
          </cell>
          <cell r="ES545">
            <v>0</v>
          </cell>
          <cell r="ET545">
            <v>0</v>
          </cell>
          <cell r="EU545">
            <v>0</v>
          </cell>
          <cell r="EV545">
            <v>0</v>
          </cell>
          <cell r="EW545">
            <v>0</v>
          </cell>
          <cell r="EX545">
            <v>0</v>
          </cell>
          <cell r="EY545">
            <v>0</v>
          </cell>
          <cell r="EZ545">
            <v>-45.52760067349471</v>
          </cell>
          <cell r="FA545">
            <v>-6416.1217038341247</v>
          </cell>
          <cell r="FB545">
            <v>-6420.5276006734948</v>
          </cell>
          <cell r="FC545">
            <v>-6419.0589683937042</v>
          </cell>
          <cell r="FD545">
            <v>-6420.5276006734948</v>
          </cell>
          <cell r="FE545">
            <v>-6419.0589683937042</v>
          </cell>
          <cell r="FF545">
            <v>-6420.5276006734948</v>
          </cell>
          <cell r="FG545">
            <v>-6420.5276006734948</v>
          </cell>
          <cell r="FH545">
            <v>-6419.0589683937042</v>
          </cell>
          <cell r="FI545">
            <v>-6420.5276006734948</v>
          </cell>
          <cell r="FJ545">
            <v>-6419.0589683937042</v>
          </cell>
          <cell r="FK545">
            <v>-6420.5276006734948</v>
          </cell>
          <cell r="FL545">
            <v>-14122.715339419516</v>
          </cell>
          <cell r="FM545">
            <v>-7247.8627368763218</v>
          </cell>
          <cell r="FN545">
            <v>-7747.7153394195157</v>
          </cell>
          <cell r="FO545">
            <v>-7497.7890381479183</v>
          </cell>
          <cell r="FP545">
            <v>-7747.7153394195157</v>
          </cell>
          <cell r="FQ545">
            <v>-7497.7890381479183</v>
          </cell>
          <cell r="FR545">
            <v>-7747.7153394195157</v>
          </cell>
          <cell r="FS545">
            <v>-7747.7153394195157</v>
          </cell>
          <cell r="FT545">
            <v>-7497.7890381479183</v>
          </cell>
          <cell r="FU545">
            <v>-7747.7153394195157</v>
          </cell>
          <cell r="FV545">
            <v>-7497.7890381479183</v>
          </cell>
          <cell r="FW545">
            <v>-7747.7153394195157</v>
          </cell>
        </row>
        <row r="546">
          <cell r="B546" t="str">
            <v>Co 257</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row>
        <row r="547">
          <cell r="B547" t="str">
            <v>Co 259</v>
          </cell>
          <cell r="BH547">
            <v>0</v>
          </cell>
          <cell r="BI547">
            <v>0</v>
          </cell>
          <cell r="BJ547">
            <v>0</v>
          </cell>
          <cell r="BK547">
            <v>0</v>
          </cell>
          <cell r="BL547">
            <v>0</v>
          </cell>
          <cell r="BM547">
            <v>0</v>
          </cell>
          <cell r="BN547">
            <v>0</v>
          </cell>
          <cell r="BO547">
            <v>0</v>
          </cell>
          <cell r="BP547">
            <v>0</v>
          </cell>
          <cell r="BQ547">
            <v>0</v>
          </cell>
          <cell r="BR547">
            <v>0</v>
          </cell>
          <cell r="BS547">
            <v>0</v>
          </cell>
          <cell r="BT547">
            <v>24455.464091049253</v>
          </cell>
          <cell r="BU547">
            <v>38353.991330314973</v>
          </cell>
          <cell r="BV547">
            <v>33686.452325306433</v>
          </cell>
          <cell r="BW547">
            <v>24927.832811339555</v>
          </cell>
          <cell r="BX547">
            <v>764.38407415680558</v>
          </cell>
          <cell r="BY547">
            <v>12949.051964708109</v>
          </cell>
          <cell r="BZ547">
            <v>2604.6549199176225</v>
          </cell>
          <cell r="CA547">
            <v>3552.613478805426</v>
          </cell>
          <cell r="CB547">
            <v>11344.846687723548</v>
          </cell>
          <cell r="CC547">
            <v>21202.062322313519</v>
          </cell>
          <cell r="CD547">
            <v>32891.322095805925</v>
          </cell>
          <cell r="CE547">
            <v>31165.211674472674</v>
          </cell>
          <cell r="CF547">
            <v>0</v>
          </cell>
          <cell r="CG547">
            <v>0</v>
          </cell>
          <cell r="CH547">
            <v>0</v>
          </cell>
          <cell r="CI547">
            <v>0</v>
          </cell>
          <cell r="CJ547">
            <v>0</v>
          </cell>
          <cell r="CK547">
            <v>0</v>
          </cell>
          <cell r="CL547">
            <v>0</v>
          </cell>
          <cell r="CM547">
            <v>0</v>
          </cell>
          <cell r="CN547">
            <v>0</v>
          </cell>
          <cell r="CO547">
            <v>0</v>
          </cell>
          <cell r="CP547">
            <v>0</v>
          </cell>
          <cell r="CQ547">
            <v>0</v>
          </cell>
          <cell r="CR547">
            <v>0</v>
          </cell>
          <cell r="CS547">
            <v>0</v>
          </cell>
          <cell r="CT547">
            <v>0</v>
          </cell>
          <cell r="CU547">
            <v>0</v>
          </cell>
          <cell r="CV547">
            <v>0</v>
          </cell>
          <cell r="CW547">
            <v>0</v>
          </cell>
          <cell r="CX547">
            <v>0</v>
          </cell>
          <cell r="CY547">
            <v>0</v>
          </cell>
          <cell r="CZ547">
            <v>0</v>
          </cell>
          <cell r="DA547">
            <v>0</v>
          </cell>
          <cell r="DB547">
            <v>0</v>
          </cell>
          <cell r="DC547">
            <v>0</v>
          </cell>
          <cell r="DD547">
            <v>0</v>
          </cell>
          <cell r="DE547">
            <v>-5100</v>
          </cell>
          <cell r="DF547">
            <v>-5100</v>
          </cell>
          <cell r="DG547">
            <v>-5100</v>
          </cell>
          <cell r="DH547">
            <v>-5100</v>
          </cell>
          <cell r="DI547">
            <v>-5100</v>
          </cell>
          <cell r="DJ547">
            <v>-5100</v>
          </cell>
          <cell r="DK547">
            <v>-5100</v>
          </cell>
          <cell r="DL547">
            <v>-5100</v>
          </cell>
          <cell r="DM547">
            <v>-5100</v>
          </cell>
          <cell r="DN547">
            <v>-5100</v>
          </cell>
          <cell r="DO547">
            <v>-5100</v>
          </cell>
          <cell r="DP547">
            <v>-5100</v>
          </cell>
          <cell r="DQ547">
            <v>0</v>
          </cell>
          <cell r="DR547">
            <v>0</v>
          </cell>
          <cell r="DS547">
            <v>0</v>
          </cell>
          <cell r="DT547">
            <v>0</v>
          </cell>
          <cell r="DU547">
            <v>0</v>
          </cell>
          <cell r="DV547">
            <v>0</v>
          </cell>
          <cell r="DW547">
            <v>0</v>
          </cell>
          <cell r="DX547">
            <v>0</v>
          </cell>
          <cell r="DY547">
            <v>0</v>
          </cell>
          <cell r="DZ547">
            <v>0</v>
          </cell>
          <cell r="EA547">
            <v>0</v>
          </cell>
          <cell r="EB547">
            <v>0</v>
          </cell>
          <cell r="EC547">
            <v>0</v>
          </cell>
          <cell r="ED547">
            <v>0</v>
          </cell>
          <cell r="EE547">
            <v>0</v>
          </cell>
          <cell r="EF547">
            <v>0</v>
          </cell>
          <cell r="EG547">
            <v>0</v>
          </cell>
          <cell r="EH547">
            <v>0</v>
          </cell>
          <cell r="EI547">
            <v>0</v>
          </cell>
          <cell r="EJ547">
            <v>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-6375</v>
          </cell>
          <cell r="FE547">
            <v>-6375</v>
          </cell>
          <cell r="FF547">
            <v>-6375</v>
          </cell>
          <cell r="FG547">
            <v>-6375</v>
          </cell>
          <cell r="FH547">
            <v>-6375</v>
          </cell>
          <cell r="FI547">
            <v>-6375</v>
          </cell>
          <cell r="FJ547">
            <v>-6375</v>
          </cell>
          <cell r="FK547">
            <v>-6375</v>
          </cell>
          <cell r="FL547">
            <v>-6375</v>
          </cell>
          <cell r="FM547">
            <v>-6375</v>
          </cell>
          <cell r="FN547">
            <v>-6375</v>
          </cell>
          <cell r="FO547">
            <v>-6375</v>
          </cell>
          <cell r="FP547">
            <v>0</v>
          </cell>
          <cell r="FQ547">
            <v>0</v>
          </cell>
          <cell r="FR547">
            <v>0</v>
          </cell>
          <cell r="FS547">
            <v>0</v>
          </cell>
          <cell r="FT547">
            <v>0</v>
          </cell>
          <cell r="FU547">
            <v>0</v>
          </cell>
          <cell r="FV547">
            <v>0</v>
          </cell>
          <cell r="FW547">
            <v>0</v>
          </cell>
        </row>
        <row r="548">
          <cell r="B548" t="str">
            <v>Co 260</v>
          </cell>
          <cell r="BH548">
            <v>0</v>
          </cell>
          <cell r="BI548">
            <v>0</v>
          </cell>
          <cell r="BJ548">
            <v>0</v>
          </cell>
          <cell r="BK548">
            <v>0</v>
          </cell>
          <cell r="BL548">
            <v>0</v>
          </cell>
          <cell r="BM548">
            <v>0</v>
          </cell>
          <cell r="BN548">
            <v>0</v>
          </cell>
          <cell r="BO548">
            <v>0</v>
          </cell>
          <cell r="BP548">
            <v>0</v>
          </cell>
          <cell r="BQ548">
            <v>0</v>
          </cell>
          <cell r="BR548">
            <v>0</v>
          </cell>
          <cell r="BS548">
            <v>0</v>
          </cell>
          <cell r="BT548">
            <v>4205.1915991681744</v>
          </cell>
          <cell r="BU548">
            <v>555.32785111237899</v>
          </cell>
          <cell r="BV548">
            <v>13737.756662196742</v>
          </cell>
          <cell r="BW548">
            <v>21992.959020151742</v>
          </cell>
          <cell r="BX548">
            <v>57015.446966964475</v>
          </cell>
          <cell r="BY548">
            <v>36021.418678463917</v>
          </cell>
          <cell r="BZ548">
            <v>18667.864999111021</v>
          </cell>
          <cell r="CA548">
            <v>24089.707234320296</v>
          </cell>
          <cell r="CB548">
            <v>19352.816114595553</v>
          </cell>
          <cell r="CC548">
            <v>47213.309246903787</v>
          </cell>
          <cell r="CD548">
            <v>13510.635114945551</v>
          </cell>
          <cell r="CE548">
            <v>19584.594156047962</v>
          </cell>
          <cell r="CF548">
            <v>-2225.0677456538529</v>
          </cell>
          <cell r="CG548">
            <v>-2009.7386089776739</v>
          </cell>
          <cell r="CH548">
            <v>-2225.0677456538529</v>
          </cell>
          <cell r="CI548">
            <v>-2153.2913667617931</v>
          </cell>
          <cell r="CJ548">
            <v>-2225.0677456538529</v>
          </cell>
          <cell r="CK548">
            <v>-2153.2913667617931</v>
          </cell>
          <cell r="CL548">
            <v>-2225.0677456538529</v>
          </cell>
          <cell r="CM548">
            <v>-2225.0677456538529</v>
          </cell>
          <cell r="CN548">
            <v>-2153.2913667617931</v>
          </cell>
          <cell r="CO548">
            <v>-2225.0677456538529</v>
          </cell>
          <cell r="CP548">
            <v>-2153.2913667617931</v>
          </cell>
          <cell r="CQ548">
            <v>-2225.0677456538529</v>
          </cell>
          <cell r="CR548">
            <v>0</v>
          </cell>
          <cell r="CS548">
            <v>0</v>
          </cell>
          <cell r="CT548">
            <v>0</v>
          </cell>
          <cell r="CU548">
            <v>0</v>
          </cell>
          <cell r="CV548">
            <v>0</v>
          </cell>
          <cell r="CW548">
            <v>0</v>
          </cell>
          <cell r="CX548">
            <v>0</v>
          </cell>
          <cell r="CY548">
            <v>0</v>
          </cell>
          <cell r="CZ548">
            <v>0</v>
          </cell>
          <cell r="DA548">
            <v>0</v>
          </cell>
          <cell r="DB548">
            <v>0</v>
          </cell>
          <cell r="DC548">
            <v>0</v>
          </cell>
          <cell r="DD548">
            <v>0</v>
          </cell>
          <cell r="DE548">
            <v>0</v>
          </cell>
          <cell r="DF548">
            <v>0</v>
          </cell>
          <cell r="DG548">
            <v>0</v>
          </cell>
          <cell r="DH548">
            <v>0</v>
          </cell>
          <cell r="DI548">
            <v>-5100</v>
          </cell>
          <cell r="DJ548">
            <v>-5100</v>
          </cell>
          <cell r="DK548">
            <v>-5100</v>
          </cell>
          <cell r="DL548">
            <v>-5100</v>
          </cell>
          <cell r="DM548">
            <v>-5100</v>
          </cell>
          <cell r="DN548">
            <v>-5100</v>
          </cell>
          <cell r="DO548">
            <v>-5100</v>
          </cell>
          <cell r="DP548">
            <v>-5100</v>
          </cell>
          <cell r="DQ548">
            <v>-5100</v>
          </cell>
          <cell r="DR548">
            <v>-5100</v>
          </cell>
          <cell r="DS548">
            <v>-5100</v>
          </cell>
          <cell r="DT548">
            <v>-5100</v>
          </cell>
          <cell r="DU548">
            <v>0</v>
          </cell>
          <cell r="DV548">
            <v>0</v>
          </cell>
          <cell r="DW548">
            <v>0</v>
          </cell>
          <cell r="DX548">
            <v>0</v>
          </cell>
          <cell r="DY548">
            <v>0</v>
          </cell>
          <cell r="DZ548">
            <v>0</v>
          </cell>
          <cell r="EA548">
            <v>0</v>
          </cell>
          <cell r="EB548">
            <v>0</v>
          </cell>
          <cell r="EC548">
            <v>0</v>
          </cell>
          <cell r="ED548">
            <v>0</v>
          </cell>
          <cell r="EE548">
            <v>0</v>
          </cell>
          <cell r="EF548">
            <v>0</v>
          </cell>
          <cell r="EG548">
            <v>-6375</v>
          </cell>
          <cell r="EH548">
            <v>-6375</v>
          </cell>
          <cell r="EI548">
            <v>-6375</v>
          </cell>
          <cell r="EJ548">
            <v>-6375</v>
          </cell>
          <cell r="EK548">
            <v>-6375</v>
          </cell>
          <cell r="EL548">
            <v>-6375</v>
          </cell>
          <cell r="EM548">
            <v>-6375</v>
          </cell>
          <cell r="EN548">
            <v>-6375</v>
          </cell>
          <cell r="EO548">
            <v>-6375</v>
          </cell>
          <cell r="EP548">
            <v>-6375</v>
          </cell>
          <cell r="EQ548">
            <v>-6375</v>
          </cell>
          <cell r="ER548">
            <v>-6375</v>
          </cell>
          <cell r="ES548">
            <v>0</v>
          </cell>
          <cell r="ET548">
            <v>0</v>
          </cell>
          <cell r="EU548">
            <v>0</v>
          </cell>
          <cell r="EV548">
            <v>0</v>
          </cell>
          <cell r="EW548">
            <v>0</v>
          </cell>
          <cell r="EX548">
            <v>0</v>
          </cell>
          <cell r="EY548">
            <v>0</v>
          </cell>
          <cell r="EZ548">
            <v>0</v>
          </cell>
          <cell r="FA548">
            <v>0</v>
          </cell>
          <cell r="FB548">
            <v>0</v>
          </cell>
          <cell r="FC548">
            <v>0</v>
          </cell>
          <cell r="FD548">
            <v>0</v>
          </cell>
          <cell r="FE548">
            <v>-6375</v>
          </cell>
          <cell r="FF548">
            <v>-6375</v>
          </cell>
          <cell r="FG548">
            <v>-6375</v>
          </cell>
          <cell r="FH548">
            <v>-6375</v>
          </cell>
          <cell r="FI548">
            <v>-6375</v>
          </cell>
          <cell r="FJ548">
            <v>-6375</v>
          </cell>
          <cell r="FK548">
            <v>-6375</v>
          </cell>
          <cell r="FL548">
            <v>-6375</v>
          </cell>
          <cell r="FM548">
            <v>-6375</v>
          </cell>
          <cell r="FN548">
            <v>-6375</v>
          </cell>
          <cell r="FO548">
            <v>-6375</v>
          </cell>
          <cell r="FP548">
            <v>-6375</v>
          </cell>
          <cell r="FQ548">
            <v>0</v>
          </cell>
          <cell r="FR548">
            <v>0</v>
          </cell>
          <cell r="FS548">
            <v>0</v>
          </cell>
          <cell r="FT548">
            <v>0</v>
          </cell>
          <cell r="FU548">
            <v>0</v>
          </cell>
          <cell r="FV548">
            <v>0</v>
          </cell>
          <cell r="FW548">
            <v>0</v>
          </cell>
        </row>
        <row r="549">
          <cell r="B549" t="str">
            <v>Co 262</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cell r="CF549">
            <v>0</v>
          </cell>
          <cell r="CG549">
            <v>0</v>
          </cell>
          <cell r="CH549">
            <v>0</v>
          </cell>
          <cell r="CI549">
            <v>0</v>
          </cell>
          <cell r="CJ549">
            <v>0</v>
          </cell>
          <cell r="CK549">
            <v>0</v>
          </cell>
          <cell r="CL549">
            <v>0</v>
          </cell>
          <cell r="CM549">
            <v>0</v>
          </cell>
          <cell r="CN549">
            <v>0</v>
          </cell>
          <cell r="CO549">
            <v>0</v>
          </cell>
          <cell r="CP549">
            <v>0</v>
          </cell>
          <cell r="CQ549">
            <v>0</v>
          </cell>
          <cell r="CR549">
            <v>0</v>
          </cell>
          <cell r="CS549">
            <v>0</v>
          </cell>
          <cell r="CT549">
            <v>0</v>
          </cell>
          <cell r="CU549">
            <v>0</v>
          </cell>
          <cell r="CV549">
            <v>0</v>
          </cell>
          <cell r="CW549">
            <v>0</v>
          </cell>
          <cell r="CX549">
            <v>0</v>
          </cell>
          <cell r="CY549">
            <v>0</v>
          </cell>
          <cell r="CZ549">
            <v>0</v>
          </cell>
          <cell r="DA549">
            <v>0</v>
          </cell>
          <cell r="DB549">
            <v>0</v>
          </cell>
          <cell r="DC549">
            <v>0</v>
          </cell>
          <cell r="DD549">
            <v>0</v>
          </cell>
          <cell r="DE549">
            <v>0</v>
          </cell>
          <cell r="DF549">
            <v>0</v>
          </cell>
          <cell r="DG549">
            <v>0</v>
          </cell>
          <cell r="DH549">
            <v>0</v>
          </cell>
          <cell r="DI549">
            <v>0</v>
          </cell>
          <cell r="DJ549">
            <v>0</v>
          </cell>
          <cell r="DK549">
            <v>0</v>
          </cell>
          <cell r="DL549">
            <v>0</v>
          </cell>
          <cell r="DM549">
            <v>0</v>
          </cell>
          <cell r="DN549">
            <v>0</v>
          </cell>
          <cell r="DO549">
            <v>0</v>
          </cell>
          <cell r="DP549">
            <v>0</v>
          </cell>
          <cell r="DQ549">
            <v>0</v>
          </cell>
          <cell r="DR549">
            <v>0</v>
          </cell>
          <cell r="DS549">
            <v>0</v>
          </cell>
          <cell r="DT549">
            <v>0</v>
          </cell>
          <cell r="DU549">
            <v>0</v>
          </cell>
          <cell r="DV549">
            <v>0</v>
          </cell>
          <cell r="DW549">
            <v>0</v>
          </cell>
          <cell r="DX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row>
        <row r="550">
          <cell r="B550" t="str">
            <v>Co 189</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-272.63069999999999</v>
          </cell>
          <cell r="CA550">
            <v>0</v>
          </cell>
          <cell r="CB550">
            <v>0</v>
          </cell>
          <cell r="CC550">
            <v>0</v>
          </cell>
          <cell r="CD550">
            <v>0</v>
          </cell>
          <cell r="CE550">
            <v>0</v>
          </cell>
          <cell r="CF550">
            <v>0</v>
          </cell>
          <cell r="CG550">
            <v>0</v>
          </cell>
          <cell r="CH550">
            <v>0</v>
          </cell>
          <cell r="CI550">
            <v>0</v>
          </cell>
          <cell r="CJ550">
            <v>0</v>
          </cell>
          <cell r="CK550">
            <v>0</v>
          </cell>
          <cell r="CL550">
            <v>0</v>
          </cell>
          <cell r="CM550">
            <v>0</v>
          </cell>
          <cell r="CN550">
            <v>0</v>
          </cell>
          <cell r="CO550">
            <v>0</v>
          </cell>
          <cell r="CP550">
            <v>0</v>
          </cell>
          <cell r="CQ550">
            <v>0</v>
          </cell>
          <cell r="CR550">
            <v>0</v>
          </cell>
          <cell r="CS550">
            <v>0</v>
          </cell>
          <cell r="CT550">
            <v>0</v>
          </cell>
          <cell r="CU550">
            <v>0</v>
          </cell>
          <cell r="CV550">
            <v>0</v>
          </cell>
          <cell r="CW550">
            <v>0</v>
          </cell>
          <cell r="CX550">
            <v>0</v>
          </cell>
          <cell r="CY550">
            <v>0</v>
          </cell>
          <cell r="CZ550">
            <v>0</v>
          </cell>
          <cell r="DA550">
            <v>0</v>
          </cell>
          <cell r="DB550">
            <v>0</v>
          </cell>
          <cell r="DC550">
            <v>0</v>
          </cell>
          <cell r="DD550">
            <v>0</v>
          </cell>
          <cell r="DE550">
            <v>0</v>
          </cell>
          <cell r="DF550">
            <v>0</v>
          </cell>
          <cell r="DG550">
            <v>0</v>
          </cell>
          <cell r="DH550">
            <v>0</v>
          </cell>
          <cell r="DI550">
            <v>0</v>
          </cell>
          <cell r="DJ550">
            <v>0</v>
          </cell>
          <cell r="DK550">
            <v>0</v>
          </cell>
          <cell r="DL550">
            <v>0</v>
          </cell>
          <cell r="DM550">
            <v>0</v>
          </cell>
          <cell r="DN550">
            <v>0</v>
          </cell>
          <cell r="DO550">
            <v>0</v>
          </cell>
          <cell r="DP550">
            <v>0</v>
          </cell>
          <cell r="DQ550">
            <v>0</v>
          </cell>
          <cell r="DR550">
            <v>0</v>
          </cell>
          <cell r="DS550">
            <v>0</v>
          </cell>
          <cell r="DT550">
            <v>0</v>
          </cell>
          <cell r="DU550">
            <v>0</v>
          </cell>
          <cell r="DV550">
            <v>0</v>
          </cell>
          <cell r="DW550">
            <v>0</v>
          </cell>
          <cell r="DX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row>
        <row r="551">
          <cell r="B551" t="str">
            <v>Co 191</v>
          </cell>
          <cell r="BH551">
            <v>0</v>
          </cell>
          <cell r="BI551">
            <v>0</v>
          </cell>
          <cell r="BJ551">
            <v>0</v>
          </cell>
          <cell r="BK551">
            <v>0</v>
          </cell>
          <cell r="BL551">
            <v>0</v>
          </cell>
          <cell r="BM551">
            <v>0</v>
          </cell>
          <cell r="BN551">
            <v>0</v>
          </cell>
          <cell r="BO551">
            <v>0</v>
          </cell>
          <cell r="BP551">
            <v>0</v>
          </cell>
          <cell r="BQ551">
            <v>0</v>
          </cell>
          <cell r="BR551">
            <v>0</v>
          </cell>
          <cell r="BS551">
            <v>0</v>
          </cell>
          <cell r="BT551">
            <v>7499.099820723517</v>
          </cell>
          <cell r="BU551">
            <v>-833.89563148230081</v>
          </cell>
          <cell r="BV551">
            <v>12720.685290506277</v>
          </cell>
          <cell r="BW551">
            <v>4151.023344743342</v>
          </cell>
          <cell r="BX551">
            <v>3035.410376190157</v>
          </cell>
          <cell r="BY551">
            <v>8796.6623730168794</v>
          </cell>
          <cell r="BZ551">
            <v>10890.814533261684</v>
          </cell>
          <cell r="CA551">
            <v>-1602.9035507687659</v>
          </cell>
          <cell r="CB551">
            <v>2980.4061083781999</v>
          </cell>
          <cell r="CC551">
            <v>2514.2200937215312</v>
          </cell>
          <cell r="CD551">
            <v>-1120.0195028974558</v>
          </cell>
          <cell r="CE551">
            <v>10451.361037275863</v>
          </cell>
          <cell r="CF551">
            <v>0</v>
          </cell>
          <cell r="CG551">
            <v>0</v>
          </cell>
          <cell r="CH551">
            <v>0</v>
          </cell>
          <cell r="CI551">
            <v>0</v>
          </cell>
          <cell r="CJ551">
            <v>0</v>
          </cell>
          <cell r="CK551">
            <v>0</v>
          </cell>
          <cell r="CL551">
            <v>0</v>
          </cell>
          <cell r="CM551">
            <v>0</v>
          </cell>
          <cell r="CN551">
            <v>0</v>
          </cell>
          <cell r="CO551">
            <v>0</v>
          </cell>
          <cell r="CP551">
            <v>0</v>
          </cell>
          <cell r="CQ551">
            <v>0</v>
          </cell>
          <cell r="CR551">
            <v>0</v>
          </cell>
          <cell r="CS551">
            <v>0</v>
          </cell>
          <cell r="CT551">
            <v>0</v>
          </cell>
          <cell r="CU551">
            <v>0</v>
          </cell>
          <cell r="CV551">
            <v>0</v>
          </cell>
          <cell r="CW551">
            <v>0</v>
          </cell>
          <cell r="CX551">
            <v>0</v>
          </cell>
          <cell r="CY551">
            <v>0</v>
          </cell>
          <cell r="CZ551">
            <v>0</v>
          </cell>
          <cell r="DA551">
            <v>0</v>
          </cell>
          <cell r="DB551">
            <v>0</v>
          </cell>
          <cell r="DC551">
            <v>0</v>
          </cell>
          <cell r="DD551">
            <v>0</v>
          </cell>
          <cell r="DE551">
            <v>0</v>
          </cell>
          <cell r="DF551">
            <v>0</v>
          </cell>
          <cell r="DG551">
            <v>0</v>
          </cell>
          <cell r="DH551">
            <v>0</v>
          </cell>
          <cell r="DI551">
            <v>0</v>
          </cell>
          <cell r="DJ551">
            <v>0</v>
          </cell>
          <cell r="DK551">
            <v>0</v>
          </cell>
          <cell r="DL551">
            <v>0</v>
          </cell>
          <cell r="DM551">
            <v>0</v>
          </cell>
          <cell r="DN551">
            <v>0</v>
          </cell>
          <cell r="DO551">
            <v>0</v>
          </cell>
          <cell r="DP551">
            <v>0</v>
          </cell>
          <cell r="DQ551">
            <v>0</v>
          </cell>
          <cell r="DR551">
            <v>0</v>
          </cell>
          <cell r="DS551">
            <v>0</v>
          </cell>
          <cell r="DT551">
            <v>0</v>
          </cell>
          <cell r="DU551">
            <v>0</v>
          </cell>
          <cell r="DV551">
            <v>0</v>
          </cell>
          <cell r="DW551">
            <v>0</v>
          </cell>
          <cell r="DX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row>
        <row r="552">
          <cell r="B552" t="str">
            <v>Co 452</v>
          </cell>
          <cell r="BH552">
            <v>0</v>
          </cell>
          <cell r="BI552">
            <v>0</v>
          </cell>
          <cell r="BJ552">
            <v>0</v>
          </cell>
          <cell r="BK552">
            <v>0</v>
          </cell>
          <cell r="BL552">
            <v>0</v>
          </cell>
          <cell r="BM552">
            <v>0</v>
          </cell>
          <cell r="BN552">
            <v>0</v>
          </cell>
          <cell r="BO552">
            <v>0</v>
          </cell>
          <cell r="BP552">
            <v>0</v>
          </cell>
          <cell r="BQ552">
            <v>0</v>
          </cell>
          <cell r="BR552">
            <v>0</v>
          </cell>
          <cell r="BS552">
            <v>0</v>
          </cell>
          <cell r="BT552">
            <v>-1469.2362424695966</v>
          </cell>
          <cell r="BU552">
            <v>-4142.9147352341224</v>
          </cell>
          <cell r="BV552">
            <v>-1354.1681785428864</v>
          </cell>
          <cell r="BW552">
            <v>-3923.4093665176351</v>
          </cell>
          <cell r="BX552">
            <v>18129.439232454766</v>
          </cell>
          <cell r="BY552">
            <v>20483.456335333853</v>
          </cell>
          <cell r="BZ552">
            <v>25974.002908780174</v>
          </cell>
          <cell r="CA552">
            <v>19058.758893839557</v>
          </cell>
          <cell r="CB552">
            <v>12037.945952077709</v>
          </cell>
          <cell r="CC552">
            <v>766.10100163596871</v>
          </cell>
          <cell r="CD552">
            <v>-8992.6522939482093</v>
          </cell>
          <cell r="CE552">
            <v>-6060.9122566894321</v>
          </cell>
          <cell r="CF552">
            <v>0</v>
          </cell>
          <cell r="CG552">
            <v>0</v>
          </cell>
          <cell r="CH552">
            <v>0</v>
          </cell>
          <cell r="CI552">
            <v>0</v>
          </cell>
          <cell r="CJ552">
            <v>0</v>
          </cell>
          <cell r="CK552">
            <v>0</v>
          </cell>
          <cell r="CL552">
            <v>0</v>
          </cell>
          <cell r="CM552">
            <v>0</v>
          </cell>
          <cell r="CN552">
            <v>0</v>
          </cell>
          <cell r="CO552">
            <v>0</v>
          </cell>
          <cell r="CP552">
            <v>0</v>
          </cell>
          <cell r="CQ552">
            <v>0</v>
          </cell>
          <cell r="CR552">
            <v>0</v>
          </cell>
          <cell r="CS552">
            <v>0</v>
          </cell>
          <cell r="CT552">
            <v>0</v>
          </cell>
          <cell r="CU552">
            <v>0</v>
          </cell>
          <cell r="CV552">
            <v>0</v>
          </cell>
          <cell r="CW552">
            <v>0</v>
          </cell>
          <cell r="CX552">
            <v>0</v>
          </cell>
          <cell r="CY552">
            <v>0</v>
          </cell>
          <cell r="CZ552">
            <v>0</v>
          </cell>
          <cell r="DA552">
            <v>0</v>
          </cell>
          <cell r="DB552">
            <v>0</v>
          </cell>
          <cell r="DC552">
            <v>0</v>
          </cell>
          <cell r="DD552">
            <v>0</v>
          </cell>
          <cell r="DE552">
            <v>0</v>
          </cell>
          <cell r="DF552">
            <v>0</v>
          </cell>
          <cell r="DG552">
            <v>0</v>
          </cell>
          <cell r="DH552">
            <v>0</v>
          </cell>
          <cell r="DI552">
            <v>0</v>
          </cell>
          <cell r="DJ552">
            <v>0</v>
          </cell>
          <cell r="DK552">
            <v>0</v>
          </cell>
          <cell r="DL552">
            <v>0</v>
          </cell>
          <cell r="DM552">
            <v>0</v>
          </cell>
          <cell r="DN552">
            <v>0</v>
          </cell>
          <cell r="DO552">
            <v>0</v>
          </cell>
          <cell r="DP552">
            <v>0</v>
          </cell>
          <cell r="DQ552">
            <v>0</v>
          </cell>
          <cell r="DR552">
            <v>0</v>
          </cell>
          <cell r="DS552">
            <v>0</v>
          </cell>
          <cell r="DT552">
            <v>0</v>
          </cell>
          <cell r="DU552">
            <v>0</v>
          </cell>
          <cell r="DV552">
            <v>0</v>
          </cell>
          <cell r="DW552">
            <v>0</v>
          </cell>
          <cell r="DX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row>
        <row r="553">
          <cell r="B553" t="str">
            <v>Co 425</v>
          </cell>
          <cell r="BH553">
            <v>0</v>
          </cell>
          <cell r="BI553">
            <v>0</v>
          </cell>
          <cell r="BJ553">
            <v>0</v>
          </cell>
          <cell r="BK553">
            <v>0</v>
          </cell>
          <cell r="BL553">
            <v>0</v>
          </cell>
          <cell r="BM553">
            <v>0</v>
          </cell>
          <cell r="BN553">
            <v>0</v>
          </cell>
          <cell r="BO553">
            <v>0</v>
          </cell>
          <cell r="BP553">
            <v>0</v>
          </cell>
          <cell r="BQ553">
            <v>0</v>
          </cell>
          <cell r="BR553">
            <v>0</v>
          </cell>
          <cell r="BS553">
            <v>0</v>
          </cell>
          <cell r="BT553">
            <v>59874.168230168259</v>
          </cell>
          <cell r="BU553">
            <v>65889.941607701301</v>
          </cell>
          <cell r="BV553">
            <v>160625.57208798209</v>
          </cell>
          <cell r="BW553">
            <v>165119.40701918921</v>
          </cell>
          <cell r="BX553">
            <v>199808.99759615812</v>
          </cell>
          <cell r="BY553">
            <v>187189.70857593176</v>
          </cell>
          <cell r="BZ553">
            <v>196308.64281685799</v>
          </cell>
          <cell r="CA553">
            <v>222846.1692718509</v>
          </cell>
          <cell r="CB553">
            <v>202965.35571587645</v>
          </cell>
          <cell r="CC553">
            <v>199370.69523293935</v>
          </cell>
          <cell r="CD553">
            <v>165757.04786736466</v>
          </cell>
          <cell r="CE553">
            <v>166817.2970022434</v>
          </cell>
          <cell r="CF553">
            <v>0</v>
          </cell>
          <cell r="CG553">
            <v>0</v>
          </cell>
          <cell r="CH553">
            <v>0</v>
          </cell>
          <cell r="CI553">
            <v>0</v>
          </cell>
          <cell r="CJ553">
            <v>0</v>
          </cell>
          <cell r="CK553">
            <v>0</v>
          </cell>
          <cell r="CL553">
            <v>0</v>
          </cell>
          <cell r="CM553">
            <v>0</v>
          </cell>
          <cell r="CN553">
            <v>0</v>
          </cell>
          <cell r="CO553">
            <v>0</v>
          </cell>
          <cell r="CP553">
            <v>0</v>
          </cell>
          <cell r="CQ553">
            <v>0</v>
          </cell>
          <cell r="CR553">
            <v>0</v>
          </cell>
          <cell r="CS553">
            <v>0</v>
          </cell>
          <cell r="CT553">
            <v>0</v>
          </cell>
          <cell r="CU553">
            <v>0</v>
          </cell>
          <cell r="CV553">
            <v>0</v>
          </cell>
          <cell r="CW553">
            <v>0</v>
          </cell>
          <cell r="CX553">
            <v>0</v>
          </cell>
          <cell r="CY553">
            <v>0</v>
          </cell>
          <cell r="CZ553">
            <v>0</v>
          </cell>
          <cell r="DA553">
            <v>0</v>
          </cell>
          <cell r="DB553">
            <v>0</v>
          </cell>
          <cell r="DC553">
            <v>0</v>
          </cell>
          <cell r="DD553">
            <v>0</v>
          </cell>
          <cell r="DE553">
            <v>0</v>
          </cell>
          <cell r="DF553">
            <v>0</v>
          </cell>
          <cell r="DG553">
            <v>0</v>
          </cell>
          <cell r="DH553">
            <v>0</v>
          </cell>
          <cell r="DI553">
            <v>0</v>
          </cell>
          <cell r="DJ553">
            <v>0</v>
          </cell>
          <cell r="DK553">
            <v>0</v>
          </cell>
          <cell r="DL553">
            <v>0</v>
          </cell>
          <cell r="DM553">
            <v>0</v>
          </cell>
          <cell r="DN553">
            <v>0</v>
          </cell>
          <cell r="DO553">
            <v>0</v>
          </cell>
          <cell r="DP553">
            <v>0</v>
          </cell>
          <cell r="DQ553">
            <v>0</v>
          </cell>
          <cell r="DR553">
            <v>0</v>
          </cell>
          <cell r="DS553">
            <v>0</v>
          </cell>
          <cell r="DT553">
            <v>0</v>
          </cell>
          <cell r="DU553">
            <v>0</v>
          </cell>
          <cell r="DV553">
            <v>0</v>
          </cell>
          <cell r="DW553">
            <v>0</v>
          </cell>
          <cell r="DX553">
            <v>0</v>
          </cell>
          <cell r="DY553">
            <v>0</v>
          </cell>
          <cell r="DZ553">
            <v>0</v>
          </cell>
          <cell r="EA553">
            <v>0</v>
          </cell>
          <cell r="EB553">
            <v>0</v>
          </cell>
          <cell r="EC553">
            <v>0</v>
          </cell>
          <cell r="ED553">
            <v>0</v>
          </cell>
          <cell r="EE553">
            <v>0</v>
          </cell>
          <cell r="EF553">
            <v>0</v>
          </cell>
          <cell r="EG553">
            <v>0</v>
          </cell>
          <cell r="EH553">
            <v>0</v>
          </cell>
          <cell r="EI553">
            <v>0</v>
          </cell>
          <cell r="EJ553">
            <v>0</v>
          </cell>
          <cell r="EK553">
            <v>0</v>
          </cell>
          <cell r="EL553">
            <v>0</v>
          </cell>
          <cell r="EM553">
            <v>0</v>
          </cell>
          <cell r="EN553">
            <v>0</v>
          </cell>
          <cell r="EO553">
            <v>0</v>
          </cell>
          <cell r="EP553">
            <v>0</v>
          </cell>
          <cell r="EQ553">
            <v>0</v>
          </cell>
          <cell r="ER553">
            <v>0</v>
          </cell>
          <cell r="ES553">
            <v>0</v>
          </cell>
          <cell r="ET553">
            <v>0</v>
          </cell>
          <cell r="EU553">
            <v>0</v>
          </cell>
          <cell r="EV553">
            <v>0</v>
          </cell>
          <cell r="EW553">
            <v>0</v>
          </cell>
          <cell r="EX553">
            <v>0</v>
          </cell>
          <cell r="EY553">
            <v>0</v>
          </cell>
          <cell r="EZ553">
            <v>0</v>
          </cell>
          <cell r="FA553">
            <v>0</v>
          </cell>
          <cell r="FB553">
            <v>0</v>
          </cell>
          <cell r="FC553">
            <v>0</v>
          </cell>
          <cell r="FD553">
            <v>0</v>
          </cell>
          <cell r="FE553">
            <v>0</v>
          </cell>
          <cell r="FF553">
            <v>0</v>
          </cell>
          <cell r="FG553">
            <v>0</v>
          </cell>
          <cell r="FH553">
            <v>0</v>
          </cell>
          <cell r="FI553">
            <v>0</v>
          </cell>
          <cell r="FJ553">
            <v>0</v>
          </cell>
          <cell r="FK553">
            <v>0</v>
          </cell>
          <cell r="FL553">
            <v>0</v>
          </cell>
          <cell r="FM553">
            <v>0</v>
          </cell>
          <cell r="FN553">
            <v>0</v>
          </cell>
          <cell r="FO553">
            <v>0</v>
          </cell>
          <cell r="FP553">
            <v>0</v>
          </cell>
          <cell r="FQ553">
            <v>0</v>
          </cell>
          <cell r="FR553">
            <v>0</v>
          </cell>
          <cell r="FS553">
            <v>0</v>
          </cell>
          <cell r="FT553">
            <v>0</v>
          </cell>
          <cell r="FU553">
            <v>0</v>
          </cell>
          <cell r="FV553">
            <v>0</v>
          </cell>
          <cell r="FW553">
            <v>0</v>
          </cell>
        </row>
        <row r="554">
          <cell r="B554" t="str">
            <v>Co 453</v>
          </cell>
          <cell r="BH554">
            <v>0</v>
          </cell>
          <cell r="BI554">
            <v>0</v>
          </cell>
          <cell r="BJ554">
            <v>0</v>
          </cell>
          <cell r="BK554">
            <v>0</v>
          </cell>
          <cell r="BL554">
            <v>0</v>
          </cell>
          <cell r="BM554">
            <v>0</v>
          </cell>
          <cell r="BN554">
            <v>0</v>
          </cell>
          <cell r="BO554">
            <v>0</v>
          </cell>
          <cell r="BP554">
            <v>0</v>
          </cell>
          <cell r="BQ554">
            <v>0</v>
          </cell>
          <cell r="BR554">
            <v>0</v>
          </cell>
          <cell r="BS554">
            <v>0</v>
          </cell>
          <cell r="BT554">
            <v>216180.47089532117</v>
          </cell>
          <cell r="BU554">
            <v>201409.36566195259</v>
          </cell>
          <cell r="BV554">
            <v>193393.79742372001</v>
          </cell>
          <cell r="BW554">
            <v>154013.86276423471</v>
          </cell>
          <cell r="BX554">
            <v>302539.65254137444</v>
          </cell>
          <cell r="BY554">
            <v>256346.35039725094</v>
          </cell>
          <cell r="BZ554">
            <v>270492.91905872605</v>
          </cell>
          <cell r="CA554">
            <v>374921.200747394</v>
          </cell>
          <cell r="CB554">
            <v>299640.04622393078</v>
          </cell>
          <cell r="CC554">
            <v>253096.71220774378</v>
          </cell>
          <cell r="CD554">
            <v>220102.77146908428</v>
          </cell>
          <cell r="CE554">
            <v>180600.81985453243</v>
          </cell>
          <cell r="CF554">
            <v>0</v>
          </cell>
          <cell r="CG554">
            <v>0</v>
          </cell>
          <cell r="CH554">
            <v>0</v>
          </cell>
          <cell r="CI554">
            <v>0</v>
          </cell>
          <cell r="CJ554">
            <v>0</v>
          </cell>
          <cell r="CK554">
            <v>0</v>
          </cell>
          <cell r="CL554">
            <v>0</v>
          </cell>
          <cell r="CM554">
            <v>0</v>
          </cell>
          <cell r="CN554">
            <v>0</v>
          </cell>
          <cell r="CO554">
            <v>0</v>
          </cell>
          <cell r="CP554">
            <v>0</v>
          </cell>
          <cell r="CQ554">
            <v>0</v>
          </cell>
          <cell r="CR554">
            <v>0</v>
          </cell>
          <cell r="CS554">
            <v>0</v>
          </cell>
          <cell r="CT554">
            <v>0</v>
          </cell>
          <cell r="CU554">
            <v>0</v>
          </cell>
          <cell r="CV554">
            <v>0</v>
          </cell>
          <cell r="CW554">
            <v>0</v>
          </cell>
          <cell r="CX554">
            <v>0</v>
          </cell>
          <cell r="CY554">
            <v>0</v>
          </cell>
          <cell r="CZ554">
            <v>0</v>
          </cell>
          <cell r="DA554">
            <v>0</v>
          </cell>
          <cell r="DB554">
            <v>0</v>
          </cell>
          <cell r="DC554">
            <v>0</v>
          </cell>
          <cell r="DD554">
            <v>0</v>
          </cell>
          <cell r="DE554">
            <v>0</v>
          </cell>
          <cell r="DF554">
            <v>0</v>
          </cell>
          <cell r="DG554">
            <v>0</v>
          </cell>
          <cell r="DH554">
            <v>0</v>
          </cell>
          <cell r="DI554">
            <v>0</v>
          </cell>
          <cell r="DJ554">
            <v>0</v>
          </cell>
          <cell r="DK554">
            <v>0</v>
          </cell>
          <cell r="DL554">
            <v>0</v>
          </cell>
          <cell r="DM554">
            <v>0</v>
          </cell>
          <cell r="DN554">
            <v>0</v>
          </cell>
          <cell r="DO554">
            <v>0</v>
          </cell>
          <cell r="DP554">
            <v>0</v>
          </cell>
          <cell r="DQ554">
            <v>0</v>
          </cell>
          <cell r="DR554">
            <v>0</v>
          </cell>
          <cell r="DS554">
            <v>0</v>
          </cell>
          <cell r="DT554">
            <v>0</v>
          </cell>
          <cell r="DU554">
            <v>0</v>
          </cell>
          <cell r="DV554">
            <v>0</v>
          </cell>
          <cell r="DW554">
            <v>0</v>
          </cell>
          <cell r="DX554">
            <v>0</v>
          </cell>
          <cell r="DY554">
            <v>0</v>
          </cell>
          <cell r="DZ554">
            <v>0</v>
          </cell>
          <cell r="EA554">
            <v>0</v>
          </cell>
          <cell r="EB554">
            <v>0</v>
          </cell>
          <cell r="EC554">
            <v>0</v>
          </cell>
          <cell r="ED554">
            <v>0</v>
          </cell>
          <cell r="EE554">
            <v>0</v>
          </cell>
          <cell r="EF554">
            <v>0</v>
          </cell>
          <cell r="EG554">
            <v>0</v>
          </cell>
          <cell r="EH554">
            <v>0</v>
          </cell>
          <cell r="EI554">
            <v>0</v>
          </cell>
          <cell r="EJ554">
            <v>0</v>
          </cell>
          <cell r="EK554">
            <v>0</v>
          </cell>
          <cell r="EL554">
            <v>0</v>
          </cell>
          <cell r="EM554">
            <v>0</v>
          </cell>
          <cell r="EN554">
            <v>0</v>
          </cell>
          <cell r="EO554">
            <v>0</v>
          </cell>
          <cell r="EP554">
            <v>0</v>
          </cell>
          <cell r="EQ554">
            <v>0</v>
          </cell>
          <cell r="ER554">
            <v>0</v>
          </cell>
          <cell r="ES554">
            <v>0</v>
          </cell>
          <cell r="ET554">
            <v>0</v>
          </cell>
          <cell r="EU554">
            <v>0</v>
          </cell>
          <cell r="EV554">
            <v>0</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row>
        <row r="555">
          <cell r="B555" t="str">
            <v>Co 151</v>
          </cell>
          <cell r="BH555">
            <v>0</v>
          </cell>
          <cell r="BI555">
            <v>0</v>
          </cell>
          <cell r="BJ555">
            <v>0</v>
          </cell>
          <cell r="BK555">
            <v>0</v>
          </cell>
          <cell r="BL555">
            <v>0</v>
          </cell>
          <cell r="BM555">
            <v>0</v>
          </cell>
          <cell r="BN555">
            <v>0</v>
          </cell>
          <cell r="BO555">
            <v>0</v>
          </cell>
          <cell r="BP555">
            <v>0</v>
          </cell>
          <cell r="BQ555">
            <v>0</v>
          </cell>
          <cell r="BR555">
            <v>0</v>
          </cell>
          <cell r="BS555">
            <v>0</v>
          </cell>
          <cell r="BT555">
            <v>7004.1544268251582</v>
          </cell>
          <cell r="BU555">
            <v>-2880.4601028481857</v>
          </cell>
          <cell r="BV555">
            <v>9785.8070862849272</v>
          </cell>
          <cell r="BW555">
            <v>4714.1001705658218</v>
          </cell>
          <cell r="BX555">
            <v>8883.0444596232592</v>
          </cell>
          <cell r="BY555">
            <v>7034.2008817784827</v>
          </cell>
          <cell r="BZ555">
            <v>11951.262629398601</v>
          </cell>
          <cell r="CA555">
            <v>10667.558587596111</v>
          </cell>
          <cell r="CB555">
            <v>20684.107543621794</v>
          </cell>
          <cell r="CC555">
            <v>22428.827345869693</v>
          </cell>
          <cell r="CD555">
            <v>19275.83478237539</v>
          </cell>
          <cell r="CE555">
            <v>16459.129142868023</v>
          </cell>
          <cell r="CF555">
            <v>0</v>
          </cell>
          <cell r="CG555">
            <v>0</v>
          </cell>
          <cell r="CH555">
            <v>0</v>
          </cell>
          <cell r="CI555">
            <v>0</v>
          </cell>
          <cell r="CJ555">
            <v>0</v>
          </cell>
          <cell r="CK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cell r="DA555">
            <v>0</v>
          </cell>
          <cell r="DB555">
            <v>0</v>
          </cell>
          <cell r="DC555">
            <v>0</v>
          </cell>
          <cell r="DD555">
            <v>0</v>
          </cell>
          <cell r="DE555">
            <v>0</v>
          </cell>
          <cell r="DF555">
            <v>0</v>
          </cell>
          <cell r="DG555">
            <v>0</v>
          </cell>
          <cell r="DH555">
            <v>0</v>
          </cell>
          <cell r="DI555">
            <v>0</v>
          </cell>
          <cell r="DJ555">
            <v>0</v>
          </cell>
          <cell r="DK555">
            <v>0</v>
          </cell>
          <cell r="DL555">
            <v>0</v>
          </cell>
          <cell r="DM555">
            <v>0</v>
          </cell>
          <cell r="DN555">
            <v>0</v>
          </cell>
          <cell r="DO555">
            <v>0</v>
          </cell>
          <cell r="DP555">
            <v>0</v>
          </cell>
          <cell r="DQ555">
            <v>0</v>
          </cell>
          <cell r="DR555">
            <v>0</v>
          </cell>
          <cell r="DS555">
            <v>0</v>
          </cell>
          <cell r="DT555">
            <v>0</v>
          </cell>
          <cell r="DU555">
            <v>0</v>
          </cell>
          <cell r="DV555">
            <v>0</v>
          </cell>
          <cell r="DW555">
            <v>0</v>
          </cell>
          <cell r="DX555">
            <v>0</v>
          </cell>
          <cell r="DY555">
            <v>0</v>
          </cell>
          <cell r="DZ555">
            <v>0</v>
          </cell>
          <cell r="EA555">
            <v>0</v>
          </cell>
          <cell r="EB555">
            <v>0</v>
          </cell>
          <cell r="EC555">
            <v>0</v>
          </cell>
          <cell r="ED555">
            <v>0</v>
          </cell>
          <cell r="EE555">
            <v>0</v>
          </cell>
          <cell r="EF555">
            <v>0</v>
          </cell>
          <cell r="EG555">
            <v>0</v>
          </cell>
          <cell r="EH555">
            <v>0</v>
          </cell>
          <cell r="EI555">
            <v>0</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row>
        <row r="556">
          <cell r="B556" t="str">
            <v>Co 152</v>
          </cell>
          <cell r="BH556">
            <v>0</v>
          </cell>
          <cell r="BI556">
            <v>0</v>
          </cell>
          <cell r="BJ556">
            <v>0</v>
          </cell>
          <cell r="BK556">
            <v>0</v>
          </cell>
          <cell r="BL556">
            <v>0</v>
          </cell>
          <cell r="BM556">
            <v>0</v>
          </cell>
          <cell r="BN556">
            <v>0</v>
          </cell>
          <cell r="BO556">
            <v>0</v>
          </cell>
          <cell r="BP556">
            <v>0</v>
          </cell>
          <cell r="BQ556">
            <v>0</v>
          </cell>
          <cell r="BR556">
            <v>0</v>
          </cell>
          <cell r="BS556">
            <v>0</v>
          </cell>
          <cell r="BT556">
            <v>-21754.431516016732</v>
          </cell>
          <cell r="BU556">
            <v>-13297.807961247381</v>
          </cell>
          <cell r="BV556">
            <v>-11074.472491003784</v>
          </cell>
          <cell r="BW556">
            <v>-18817.893920006944</v>
          </cell>
          <cell r="BX556">
            <v>-8547.8325530340298</v>
          </cell>
          <cell r="BY556">
            <v>-23518.436751430945</v>
          </cell>
          <cell r="BZ556">
            <v>-12946.591813188039</v>
          </cell>
          <cell r="CA556">
            <v>-13084.192274578323</v>
          </cell>
          <cell r="CB556">
            <v>-8728.8041186054979</v>
          </cell>
          <cell r="CC556">
            <v>-6361.1063027158016</v>
          </cell>
          <cell r="CD556">
            <v>-2341.3118666271912</v>
          </cell>
          <cell r="CE556">
            <v>-4770.2012641774782</v>
          </cell>
          <cell r="CF556">
            <v>0</v>
          </cell>
          <cell r="CG556">
            <v>0</v>
          </cell>
          <cell r="CH556">
            <v>0</v>
          </cell>
          <cell r="CI556">
            <v>0</v>
          </cell>
          <cell r="CJ556">
            <v>0</v>
          </cell>
          <cell r="CK556">
            <v>0</v>
          </cell>
          <cell r="CL556">
            <v>0</v>
          </cell>
          <cell r="CM556">
            <v>0</v>
          </cell>
          <cell r="CN556">
            <v>0</v>
          </cell>
          <cell r="CO556">
            <v>0</v>
          </cell>
          <cell r="CP556">
            <v>0</v>
          </cell>
          <cell r="CQ556">
            <v>0</v>
          </cell>
          <cell r="CR556">
            <v>0</v>
          </cell>
          <cell r="CS556">
            <v>0</v>
          </cell>
          <cell r="CT556">
            <v>0</v>
          </cell>
          <cell r="CU556">
            <v>0</v>
          </cell>
          <cell r="CV556">
            <v>0</v>
          </cell>
          <cell r="CW556">
            <v>0</v>
          </cell>
          <cell r="CX556">
            <v>0</v>
          </cell>
          <cell r="CY556">
            <v>0</v>
          </cell>
          <cell r="CZ556">
            <v>0</v>
          </cell>
          <cell r="DA556">
            <v>0</v>
          </cell>
          <cell r="DB556">
            <v>0</v>
          </cell>
          <cell r="DC556">
            <v>0</v>
          </cell>
          <cell r="DD556">
            <v>0</v>
          </cell>
          <cell r="DE556">
            <v>0</v>
          </cell>
          <cell r="DF556">
            <v>0</v>
          </cell>
          <cell r="DG556">
            <v>0</v>
          </cell>
          <cell r="DH556">
            <v>0</v>
          </cell>
          <cell r="DI556">
            <v>0</v>
          </cell>
          <cell r="DJ556">
            <v>0</v>
          </cell>
          <cell r="DK556">
            <v>0</v>
          </cell>
          <cell r="DL556">
            <v>0</v>
          </cell>
          <cell r="DM556">
            <v>0</v>
          </cell>
          <cell r="DN556">
            <v>0</v>
          </cell>
          <cell r="DO556">
            <v>0</v>
          </cell>
          <cell r="DP556">
            <v>0</v>
          </cell>
          <cell r="DQ556">
            <v>0</v>
          </cell>
          <cell r="DR556">
            <v>0</v>
          </cell>
          <cell r="DS556">
            <v>0</v>
          </cell>
          <cell r="DT556">
            <v>0</v>
          </cell>
          <cell r="DU556">
            <v>0</v>
          </cell>
          <cell r="DV556">
            <v>0</v>
          </cell>
          <cell r="DW556">
            <v>0</v>
          </cell>
          <cell r="DX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row>
        <row r="557">
          <cell r="B557" t="str">
            <v>Co 345</v>
          </cell>
          <cell r="BH557">
            <v>0</v>
          </cell>
          <cell r="BI557">
            <v>0</v>
          </cell>
          <cell r="BJ557">
            <v>0</v>
          </cell>
          <cell r="BK557">
            <v>0</v>
          </cell>
          <cell r="BL557">
            <v>0</v>
          </cell>
          <cell r="BM557">
            <v>0</v>
          </cell>
          <cell r="BN557">
            <v>0</v>
          </cell>
          <cell r="BO557">
            <v>0</v>
          </cell>
          <cell r="BP557">
            <v>0</v>
          </cell>
          <cell r="BQ557">
            <v>0</v>
          </cell>
          <cell r="BR557">
            <v>0</v>
          </cell>
          <cell r="BS557">
            <v>0</v>
          </cell>
          <cell r="BT557">
            <v>59667.0824689937</v>
          </cell>
          <cell r="BU557">
            <v>72915.144128251675</v>
          </cell>
          <cell r="BV557">
            <v>83105.72033133579</v>
          </cell>
          <cell r="BW557">
            <v>30407.558477043727</v>
          </cell>
          <cell r="BX557">
            <v>69741.617649862252</v>
          </cell>
          <cell r="BY557">
            <v>68504.792637980892</v>
          </cell>
          <cell r="BZ557">
            <v>78708.74403776144</v>
          </cell>
          <cell r="CA557">
            <v>37868.358683580358</v>
          </cell>
          <cell r="CB557">
            <v>50682.552236007643</v>
          </cell>
          <cell r="CC557">
            <v>75268.92914856461</v>
          </cell>
          <cell r="CD557">
            <v>17192.676716631686</v>
          </cell>
          <cell r="CE557">
            <v>62361.163030029595</v>
          </cell>
          <cell r="CF557">
            <v>0</v>
          </cell>
          <cell r="CG557">
            <v>0</v>
          </cell>
          <cell r="CH557">
            <v>0</v>
          </cell>
          <cell r="CI557">
            <v>0</v>
          </cell>
          <cell r="CJ557">
            <v>0</v>
          </cell>
          <cell r="CK557">
            <v>0</v>
          </cell>
          <cell r="CL557">
            <v>0</v>
          </cell>
          <cell r="CM557">
            <v>0</v>
          </cell>
          <cell r="CN557">
            <v>0</v>
          </cell>
          <cell r="CO557">
            <v>0</v>
          </cell>
          <cell r="CP557">
            <v>0</v>
          </cell>
          <cell r="CQ557">
            <v>0</v>
          </cell>
          <cell r="CR557">
            <v>0</v>
          </cell>
          <cell r="CS557">
            <v>0</v>
          </cell>
          <cell r="CT557">
            <v>0</v>
          </cell>
          <cell r="CU557">
            <v>0</v>
          </cell>
          <cell r="CV557">
            <v>0</v>
          </cell>
          <cell r="CW557">
            <v>0</v>
          </cell>
          <cell r="CX557">
            <v>0</v>
          </cell>
          <cell r="CY557">
            <v>0</v>
          </cell>
          <cell r="CZ557">
            <v>0</v>
          </cell>
          <cell r="DA557">
            <v>0</v>
          </cell>
          <cell r="DB557">
            <v>0</v>
          </cell>
          <cell r="DC557">
            <v>0</v>
          </cell>
          <cell r="DD557">
            <v>0</v>
          </cell>
          <cell r="DE557">
            <v>0</v>
          </cell>
          <cell r="DF557">
            <v>0</v>
          </cell>
          <cell r="DG557">
            <v>0</v>
          </cell>
          <cell r="DH557">
            <v>0</v>
          </cell>
          <cell r="DI557">
            <v>0</v>
          </cell>
          <cell r="DJ557">
            <v>0</v>
          </cell>
          <cell r="DK557">
            <v>0</v>
          </cell>
          <cell r="DL557">
            <v>0</v>
          </cell>
          <cell r="DM557">
            <v>0</v>
          </cell>
          <cell r="DN557">
            <v>0</v>
          </cell>
          <cell r="DO557">
            <v>0</v>
          </cell>
          <cell r="DP557">
            <v>0</v>
          </cell>
          <cell r="DQ557">
            <v>0</v>
          </cell>
          <cell r="DR557">
            <v>0</v>
          </cell>
          <cell r="DS557">
            <v>0</v>
          </cell>
          <cell r="DT557">
            <v>0</v>
          </cell>
          <cell r="DU557">
            <v>0</v>
          </cell>
          <cell r="DV557">
            <v>0</v>
          </cell>
          <cell r="DW557">
            <v>0</v>
          </cell>
          <cell r="DX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row>
        <row r="558">
          <cell r="B558" t="str">
            <v>Co 386</v>
          </cell>
          <cell r="BH558">
            <v>0</v>
          </cell>
          <cell r="BI558">
            <v>0</v>
          </cell>
          <cell r="BJ558">
            <v>0</v>
          </cell>
          <cell r="BK558">
            <v>0</v>
          </cell>
          <cell r="BL558">
            <v>0</v>
          </cell>
          <cell r="BM558">
            <v>0</v>
          </cell>
          <cell r="BN558">
            <v>0</v>
          </cell>
          <cell r="BO558">
            <v>0</v>
          </cell>
          <cell r="BP558">
            <v>0</v>
          </cell>
          <cell r="BQ558">
            <v>0</v>
          </cell>
          <cell r="BR558">
            <v>0</v>
          </cell>
          <cell r="BS558">
            <v>0</v>
          </cell>
          <cell r="BT558">
            <v>61587.205330245713</v>
          </cell>
          <cell r="BU558">
            <v>51486.623791253645</v>
          </cell>
          <cell r="BV558">
            <v>64371.653396114765</v>
          </cell>
          <cell r="BW558">
            <v>64167.965507123416</v>
          </cell>
          <cell r="BX558">
            <v>95763.775064753194</v>
          </cell>
          <cell r="BY558">
            <v>86991.988409700818</v>
          </cell>
          <cell r="BZ558">
            <v>75497.587029859395</v>
          </cell>
          <cell r="CA558">
            <v>71759.606456377747</v>
          </cell>
          <cell r="CB558">
            <v>61593.039236699675</v>
          </cell>
          <cell r="CC558">
            <v>62013.958042647064</v>
          </cell>
          <cell r="CD558">
            <v>59505.112776623013</v>
          </cell>
          <cell r="CE558">
            <v>58776.20712359326</v>
          </cell>
          <cell r="CF558">
            <v>0</v>
          </cell>
          <cell r="CG558">
            <v>0</v>
          </cell>
          <cell r="CH558">
            <v>0</v>
          </cell>
          <cell r="CI558">
            <v>0</v>
          </cell>
          <cell r="CJ558">
            <v>0</v>
          </cell>
          <cell r="CK558">
            <v>0</v>
          </cell>
          <cell r="CL558">
            <v>0</v>
          </cell>
          <cell r="CM558">
            <v>0</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row>
        <row r="559">
          <cell r="B559" t="str">
            <v>Co 426</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-1252.3152</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X559">
            <v>0</v>
          </cell>
          <cell r="CY559">
            <v>0</v>
          </cell>
          <cell r="CZ559">
            <v>0</v>
          </cell>
          <cell r="DA559">
            <v>0</v>
          </cell>
          <cell r="DB559">
            <v>0</v>
          </cell>
          <cell r="DC559">
            <v>0</v>
          </cell>
          <cell r="DD559">
            <v>0</v>
          </cell>
          <cell r="DE559">
            <v>0</v>
          </cell>
          <cell r="DF559">
            <v>0</v>
          </cell>
          <cell r="DG559">
            <v>0</v>
          </cell>
          <cell r="DH559">
            <v>0</v>
          </cell>
          <cell r="DI559">
            <v>0</v>
          </cell>
          <cell r="DJ559">
            <v>0</v>
          </cell>
          <cell r="DK559">
            <v>0</v>
          </cell>
          <cell r="DL559">
            <v>0</v>
          </cell>
          <cell r="DM559">
            <v>0</v>
          </cell>
          <cell r="DN559">
            <v>0</v>
          </cell>
          <cell r="DO559">
            <v>0</v>
          </cell>
          <cell r="DP559">
            <v>0</v>
          </cell>
          <cell r="DQ559">
            <v>0</v>
          </cell>
          <cell r="DR559">
            <v>0</v>
          </cell>
          <cell r="DS559">
            <v>0</v>
          </cell>
          <cell r="DT559">
            <v>0</v>
          </cell>
          <cell r="DU559">
            <v>0</v>
          </cell>
          <cell r="DV559">
            <v>0</v>
          </cell>
          <cell r="DW559">
            <v>0</v>
          </cell>
          <cell r="DX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row>
        <row r="560">
          <cell r="B560" t="str">
            <v>Co 427</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-222.3152</v>
          </cell>
          <cell r="CA560">
            <v>0</v>
          </cell>
          <cell r="CB560">
            <v>0</v>
          </cell>
          <cell r="CC560">
            <v>0</v>
          </cell>
          <cell r="CD560">
            <v>0</v>
          </cell>
          <cell r="CE560">
            <v>0</v>
          </cell>
          <cell r="CF560">
            <v>0</v>
          </cell>
          <cell r="CG560">
            <v>0</v>
          </cell>
          <cell r="CH560">
            <v>0</v>
          </cell>
          <cell r="CI560">
            <v>0</v>
          </cell>
          <cell r="CJ560">
            <v>0</v>
          </cell>
          <cell r="CK560">
            <v>0</v>
          </cell>
          <cell r="CL560">
            <v>0</v>
          </cell>
          <cell r="CM560">
            <v>0</v>
          </cell>
          <cell r="CN560">
            <v>0</v>
          </cell>
          <cell r="CO560">
            <v>0</v>
          </cell>
          <cell r="CP560">
            <v>0</v>
          </cell>
          <cell r="CQ560">
            <v>0</v>
          </cell>
          <cell r="CR560">
            <v>0</v>
          </cell>
          <cell r="CS560">
            <v>0</v>
          </cell>
          <cell r="CT560">
            <v>0</v>
          </cell>
          <cell r="CU560">
            <v>0</v>
          </cell>
          <cell r="CV560">
            <v>0</v>
          </cell>
          <cell r="CW560">
            <v>0</v>
          </cell>
          <cell r="CX560">
            <v>0</v>
          </cell>
          <cell r="CY560">
            <v>0</v>
          </cell>
          <cell r="CZ560">
            <v>0</v>
          </cell>
          <cell r="DA560">
            <v>0</v>
          </cell>
          <cell r="DB560">
            <v>0</v>
          </cell>
          <cell r="DC560">
            <v>0</v>
          </cell>
          <cell r="DD560">
            <v>0</v>
          </cell>
          <cell r="DE560">
            <v>0</v>
          </cell>
          <cell r="DF560">
            <v>0</v>
          </cell>
          <cell r="DG560">
            <v>0</v>
          </cell>
          <cell r="DH560">
            <v>0</v>
          </cell>
          <cell r="DI560">
            <v>0</v>
          </cell>
          <cell r="DJ560">
            <v>0</v>
          </cell>
          <cell r="DK560">
            <v>0</v>
          </cell>
          <cell r="DL560">
            <v>0</v>
          </cell>
          <cell r="DM560">
            <v>0</v>
          </cell>
          <cell r="DN560">
            <v>0</v>
          </cell>
          <cell r="DO560">
            <v>0</v>
          </cell>
          <cell r="DP560">
            <v>0</v>
          </cell>
          <cell r="DQ560">
            <v>0</v>
          </cell>
          <cell r="DR560">
            <v>0</v>
          </cell>
          <cell r="DS560">
            <v>0</v>
          </cell>
          <cell r="DT560">
            <v>0</v>
          </cell>
          <cell r="DU560">
            <v>0</v>
          </cell>
          <cell r="DV560">
            <v>0</v>
          </cell>
          <cell r="DW560">
            <v>0</v>
          </cell>
          <cell r="DX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row>
        <row r="564">
          <cell r="CF564">
            <v>41305</v>
          </cell>
          <cell r="CG564">
            <v>41333</v>
          </cell>
          <cell r="CH564">
            <v>41364</v>
          </cell>
          <cell r="CI564">
            <v>41394</v>
          </cell>
          <cell r="CJ564">
            <v>41425</v>
          </cell>
          <cell r="CK564">
            <v>41455</v>
          </cell>
          <cell r="CL564">
            <v>41486</v>
          </cell>
          <cell r="CM564">
            <v>41517</v>
          </cell>
          <cell r="CN564">
            <v>41547</v>
          </cell>
          <cell r="CO564">
            <v>41578</v>
          </cell>
          <cell r="CP564">
            <v>41608</v>
          </cell>
          <cell r="CQ564">
            <v>41639</v>
          </cell>
          <cell r="CR564">
            <v>41670</v>
          </cell>
          <cell r="CS564">
            <v>41698</v>
          </cell>
          <cell r="CT564">
            <v>41729</v>
          </cell>
          <cell r="CU564">
            <v>41759</v>
          </cell>
          <cell r="CV564">
            <v>41790</v>
          </cell>
          <cell r="CW564">
            <v>41820</v>
          </cell>
          <cell r="CX564">
            <v>41851</v>
          </cell>
          <cell r="CY564">
            <v>41882</v>
          </cell>
          <cell r="CZ564">
            <v>41912</v>
          </cell>
          <cell r="DA564">
            <v>41943</v>
          </cell>
          <cell r="DB564">
            <v>41973</v>
          </cell>
          <cell r="DC564">
            <v>42004</v>
          </cell>
        </row>
        <row r="565">
          <cell r="B565" t="str">
            <v>Co 101</v>
          </cell>
          <cell r="G565" t="str">
            <v>Utilities Inc</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0</v>
          </cell>
          <cell r="CB565">
            <v>0</v>
          </cell>
          <cell r="CC565">
            <v>0</v>
          </cell>
          <cell r="CD565">
            <v>0</v>
          </cell>
          <cell r="CE565">
            <v>0</v>
          </cell>
          <cell r="CF565">
            <v>0</v>
          </cell>
          <cell r="CG565">
            <v>0</v>
          </cell>
          <cell r="CH565">
            <v>0</v>
          </cell>
          <cell r="CI565">
            <v>0</v>
          </cell>
          <cell r="CJ565">
            <v>0</v>
          </cell>
          <cell r="CK565">
            <v>0</v>
          </cell>
          <cell r="CL565">
            <v>0</v>
          </cell>
          <cell r="CM565">
            <v>0</v>
          </cell>
          <cell r="CN565">
            <v>0</v>
          </cell>
          <cell r="CO565">
            <v>0</v>
          </cell>
          <cell r="CP565">
            <v>0</v>
          </cell>
          <cell r="CQ565">
            <v>0</v>
          </cell>
          <cell r="CR565">
            <v>0</v>
          </cell>
          <cell r="CS565">
            <v>0</v>
          </cell>
          <cell r="CT565">
            <v>0</v>
          </cell>
          <cell r="CU565">
            <v>0</v>
          </cell>
          <cell r="CV565">
            <v>0</v>
          </cell>
          <cell r="CW565">
            <v>0</v>
          </cell>
          <cell r="CX565">
            <v>0</v>
          </cell>
          <cell r="CY565">
            <v>0</v>
          </cell>
          <cell r="CZ565">
            <v>0</v>
          </cell>
          <cell r="DA565">
            <v>0</v>
          </cell>
          <cell r="DB565">
            <v>0</v>
          </cell>
          <cell r="DC565">
            <v>0</v>
          </cell>
          <cell r="DD565">
            <v>0</v>
          </cell>
          <cell r="DE565">
            <v>0</v>
          </cell>
          <cell r="DF565">
            <v>0</v>
          </cell>
          <cell r="DG565">
            <v>0</v>
          </cell>
          <cell r="DH565">
            <v>0</v>
          </cell>
          <cell r="DI565">
            <v>0</v>
          </cell>
          <cell r="DJ565">
            <v>0</v>
          </cell>
          <cell r="DK565">
            <v>0</v>
          </cell>
          <cell r="DL565">
            <v>0</v>
          </cell>
          <cell r="DM565">
            <v>0</v>
          </cell>
          <cell r="DN565">
            <v>0</v>
          </cell>
          <cell r="DO565">
            <v>0</v>
          </cell>
          <cell r="DP565">
            <v>0</v>
          </cell>
          <cell r="DQ565">
            <v>0</v>
          </cell>
          <cell r="DR565">
            <v>0</v>
          </cell>
          <cell r="DS565">
            <v>0</v>
          </cell>
          <cell r="DT565">
            <v>0</v>
          </cell>
          <cell r="DU565">
            <v>0</v>
          </cell>
          <cell r="DV565">
            <v>0</v>
          </cell>
          <cell r="DW565">
            <v>0</v>
          </cell>
          <cell r="DX565">
            <v>0</v>
          </cell>
          <cell r="DY565">
            <v>0</v>
          </cell>
          <cell r="DZ565">
            <v>0</v>
          </cell>
          <cell r="EA565">
            <v>0</v>
          </cell>
          <cell r="EB565">
            <v>0</v>
          </cell>
          <cell r="EC565">
            <v>0</v>
          </cell>
          <cell r="ED565">
            <v>0</v>
          </cell>
          <cell r="EE565">
            <v>0</v>
          </cell>
          <cell r="EF565">
            <v>0</v>
          </cell>
          <cell r="EG565">
            <v>0</v>
          </cell>
          <cell r="EH565">
            <v>0</v>
          </cell>
          <cell r="EI565">
            <v>0</v>
          </cell>
          <cell r="EJ565">
            <v>0</v>
          </cell>
          <cell r="EK565">
            <v>0</v>
          </cell>
          <cell r="EL565">
            <v>0</v>
          </cell>
          <cell r="EM565">
            <v>0</v>
          </cell>
          <cell r="EN565">
            <v>0</v>
          </cell>
          <cell r="EO565">
            <v>0</v>
          </cell>
          <cell r="EP565">
            <v>0</v>
          </cell>
          <cell r="EQ565">
            <v>0</v>
          </cell>
          <cell r="ER565">
            <v>0</v>
          </cell>
          <cell r="ES565">
            <v>0</v>
          </cell>
          <cell r="ET565">
            <v>0</v>
          </cell>
          <cell r="EU565">
            <v>0</v>
          </cell>
          <cell r="EV565">
            <v>0</v>
          </cell>
          <cell r="EW565">
            <v>0</v>
          </cell>
          <cell r="EX565">
            <v>0</v>
          </cell>
          <cell r="EY565">
            <v>0</v>
          </cell>
          <cell r="EZ565">
            <v>0</v>
          </cell>
          <cell r="FA565">
            <v>0</v>
          </cell>
          <cell r="FB565">
            <v>0</v>
          </cell>
          <cell r="FC565">
            <v>0</v>
          </cell>
          <cell r="FD565">
            <v>0</v>
          </cell>
          <cell r="FE565">
            <v>0</v>
          </cell>
          <cell r="FF565">
            <v>0</v>
          </cell>
          <cell r="FG565">
            <v>0</v>
          </cell>
          <cell r="FH565">
            <v>0</v>
          </cell>
          <cell r="FI565">
            <v>0</v>
          </cell>
          <cell r="FJ565">
            <v>0</v>
          </cell>
          <cell r="FK565">
            <v>0</v>
          </cell>
          <cell r="FL565">
            <v>0</v>
          </cell>
          <cell r="FM565">
            <v>0</v>
          </cell>
          <cell r="FN565">
            <v>0</v>
          </cell>
          <cell r="FO565">
            <v>0</v>
          </cell>
          <cell r="FP565">
            <v>0</v>
          </cell>
          <cell r="FQ565">
            <v>0</v>
          </cell>
          <cell r="FR565">
            <v>0</v>
          </cell>
          <cell r="FS565">
            <v>0</v>
          </cell>
          <cell r="FT565">
            <v>0</v>
          </cell>
          <cell r="FU565">
            <v>0</v>
          </cell>
          <cell r="FV565">
            <v>0</v>
          </cell>
          <cell r="FW565">
            <v>0</v>
          </cell>
        </row>
        <row r="566">
          <cell r="B566" t="str">
            <v>Co 102</v>
          </cell>
          <cell r="G566" t="str">
            <v>Water Service Corporation</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0</v>
          </cell>
          <cell r="CB566">
            <v>0</v>
          </cell>
          <cell r="CC566">
            <v>0</v>
          </cell>
          <cell r="CD566">
            <v>0</v>
          </cell>
          <cell r="CE566">
            <v>0</v>
          </cell>
          <cell r="CF566">
            <v>0</v>
          </cell>
          <cell r="CG566">
            <v>0</v>
          </cell>
          <cell r="CH566">
            <v>0</v>
          </cell>
          <cell r="CI566">
            <v>0</v>
          </cell>
          <cell r="CJ566">
            <v>0</v>
          </cell>
          <cell r="CK566">
            <v>0</v>
          </cell>
          <cell r="CL566">
            <v>0</v>
          </cell>
          <cell r="CM566">
            <v>0</v>
          </cell>
          <cell r="CN566">
            <v>0</v>
          </cell>
          <cell r="CO566">
            <v>0</v>
          </cell>
          <cell r="CP566">
            <v>0</v>
          </cell>
          <cell r="CQ566">
            <v>0</v>
          </cell>
          <cell r="CR566">
            <v>0</v>
          </cell>
          <cell r="CS566">
            <v>0</v>
          </cell>
          <cell r="CT566">
            <v>0</v>
          </cell>
          <cell r="CU566">
            <v>0</v>
          </cell>
          <cell r="CV566">
            <v>0</v>
          </cell>
          <cell r="CW566">
            <v>0</v>
          </cell>
          <cell r="CX566">
            <v>0</v>
          </cell>
          <cell r="CY566">
            <v>0</v>
          </cell>
          <cell r="CZ566">
            <v>0</v>
          </cell>
          <cell r="DA566">
            <v>0</v>
          </cell>
          <cell r="DB566">
            <v>0</v>
          </cell>
          <cell r="DC566">
            <v>0</v>
          </cell>
          <cell r="DD566">
            <v>0</v>
          </cell>
          <cell r="DE566">
            <v>0</v>
          </cell>
          <cell r="DF566">
            <v>0</v>
          </cell>
          <cell r="DG566">
            <v>0</v>
          </cell>
          <cell r="DH566">
            <v>0</v>
          </cell>
          <cell r="DI566">
            <v>0</v>
          </cell>
          <cell r="DJ566">
            <v>0</v>
          </cell>
          <cell r="DK566">
            <v>0</v>
          </cell>
          <cell r="DL566">
            <v>0</v>
          </cell>
          <cell r="DM566">
            <v>0</v>
          </cell>
          <cell r="DN566">
            <v>0</v>
          </cell>
          <cell r="DO566">
            <v>0</v>
          </cell>
          <cell r="DP566">
            <v>0</v>
          </cell>
          <cell r="DQ566">
            <v>0</v>
          </cell>
          <cell r="DR566">
            <v>0</v>
          </cell>
          <cell r="DS566">
            <v>0</v>
          </cell>
          <cell r="DT566">
            <v>0</v>
          </cell>
          <cell r="DU566">
            <v>0</v>
          </cell>
          <cell r="DV566">
            <v>0</v>
          </cell>
          <cell r="DW566">
            <v>0</v>
          </cell>
          <cell r="DX566">
            <v>0</v>
          </cell>
          <cell r="DY566">
            <v>0</v>
          </cell>
          <cell r="DZ566">
            <v>0</v>
          </cell>
          <cell r="EA566">
            <v>0</v>
          </cell>
          <cell r="EB566">
            <v>0</v>
          </cell>
          <cell r="EC566">
            <v>0</v>
          </cell>
          <cell r="ED566">
            <v>0</v>
          </cell>
          <cell r="EE566">
            <v>0</v>
          </cell>
          <cell r="EF566">
            <v>0</v>
          </cell>
          <cell r="EG566">
            <v>0</v>
          </cell>
          <cell r="EH566">
            <v>0</v>
          </cell>
          <cell r="EI566">
            <v>0</v>
          </cell>
          <cell r="EJ566">
            <v>0</v>
          </cell>
          <cell r="EK566">
            <v>0</v>
          </cell>
          <cell r="EL566">
            <v>0</v>
          </cell>
          <cell r="EM566">
            <v>0</v>
          </cell>
          <cell r="EN566">
            <v>0</v>
          </cell>
          <cell r="EO566">
            <v>0</v>
          </cell>
          <cell r="EP566">
            <v>0</v>
          </cell>
          <cell r="EQ566">
            <v>0</v>
          </cell>
          <cell r="ER566">
            <v>0</v>
          </cell>
          <cell r="ES566">
            <v>0</v>
          </cell>
          <cell r="ET566">
            <v>0</v>
          </cell>
          <cell r="EU566">
            <v>0</v>
          </cell>
          <cell r="EV566">
            <v>0</v>
          </cell>
          <cell r="EW566">
            <v>0</v>
          </cell>
          <cell r="EX566">
            <v>0</v>
          </cell>
          <cell r="EY566">
            <v>0</v>
          </cell>
          <cell r="EZ566">
            <v>0</v>
          </cell>
          <cell r="FA566">
            <v>0</v>
          </cell>
          <cell r="FB566">
            <v>0</v>
          </cell>
          <cell r="FC566">
            <v>0</v>
          </cell>
          <cell r="FD566">
            <v>0</v>
          </cell>
          <cell r="FE566">
            <v>0</v>
          </cell>
          <cell r="FF566">
            <v>0</v>
          </cell>
          <cell r="FG566">
            <v>0</v>
          </cell>
          <cell r="FH566">
            <v>0</v>
          </cell>
          <cell r="FI566">
            <v>0</v>
          </cell>
          <cell r="FJ566">
            <v>0</v>
          </cell>
          <cell r="FK566">
            <v>0</v>
          </cell>
          <cell r="FL566">
            <v>0</v>
          </cell>
          <cell r="FM566">
            <v>0</v>
          </cell>
          <cell r="FN566">
            <v>0</v>
          </cell>
          <cell r="FO566">
            <v>0</v>
          </cell>
          <cell r="FP566">
            <v>0</v>
          </cell>
          <cell r="FQ566">
            <v>0</v>
          </cell>
          <cell r="FR566">
            <v>0</v>
          </cell>
          <cell r="FS566">
            <v>0</v>
          </cell>
          <cell r="FT566">
            <v>0</v>
          </cell>
          <cell r="FU566">
            <v>0</v>
          </cell>
          <cell r="FV566">
            <v>0</v>
          </cell>
          <cell r="FW566">
            <v>0</v>
          </cell>
        </row>
        <row r="567">
          <cell r="B567" t="str">
            <v>Co 103</v>
          </cell>
          <cell r="G567" t="str">
            <v>Water Service Disbursement</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0</v>
          </cell>
          <cell r="CJ567">
            <v>0</v>
          </cell>
          <cell r="CK567">
            <v>0</v>
          </cell>
          <cell r="CL567">
            <v>0</v>
          </cell>
          <cell r="CM567">
            <v>0</v>
          </cell>
          <cell r="CN567">
            <v>0</v>
          </cell>
          <cell r="CO567">
            <v>0</v>
          </cell>
          <cell r="CP567">
            <v>0</v>
          </cell>
          <cell r="CQ567">
            <v>0</v>
          </cell>
          <cell r="CR567">
            <v>0</v>
          </cell>
          <cell r="CS567">
            <v>0</v>
          </cell>
          <cell r="CT567">
            <v>0</v>
          </cell>
          <cell r="CU567">
            <v>0</v>
          </cell>
          <cell r="CV567">
            <v>0</v>
          </cell>
          <cell r="CW567">
            <v>0</v>
          </cell>
          <cell r="CX567">
            <v>0</v>
          </cell>
          <cell r="CY567">
            <v>0</v>
          </cell>
          <cell r="CZ567">
            <v>0</v>
          </cell>
          <cell r="DA567">
            <v>0</v>
          </cell>
          <cell r="DB567">
            <v>0</v>
          </cell>
          <cell r="DC567">
            <v>0</v>
          </cell>
          <cell r="DD567">
            <v>0</v>
          </cell>
          <cell r="DE567">
            <v>0</v>
          </cell>
          <cell r="DF567">
            <v>0</v>
          </cell>
          <cell r="DG567">
            <v>0</v>
          </cell>
          <cell r="DH567">
            <v>0</v>
          </cell>
          <cell r="DI567">
            <v>0</v>
          </cell>
          <cell r="DJ567">
            <v>0</v>
          </cell>
          <cell r="DK567">
            <v>0</v>
          </cell>
          <cell r="DL567">
            <v>0</v>
          </cell>
          <cell r="DM567">
            <v>0</v>
          </cell>
          <cell r="DN567">
            <v>0</v>
          </cell>
          <cell r="DO567">
            <v>0</v>
          </cell>
          <cell r="DP567">
            <v>0</v>
          </cell>
          <cell r="DQ567">
            <v>0</v>
          </cell>
          <cell r="DR567">
            <v>0</v>
          </cell>
          <cell r="DS567">
            <v>0</v>
          </cell>
          <cell r="DT567">
            <v>0</v>
          </cell>
          <cell r="DU567">
            <v>0</v>
          </cell>
          <cell r="DV567">
            <v>0</v>
          </cell>
          <cell r="DW567">
            <v>0</v>
          </cell>
          <cell r="DX567">
            <v>0</v>
          </cell>
          <cell r="DY567">
            <v>0</v>
          </cell>
          <cell r="DZ567">
            <v>0</v>
          </cell>
          <cell r="EA567">
            <v>0</v>
          </cell>
          <cell r="EB567">
            <v>0</v>
          </cell>
          <cell r="EC567">
            <v>0</v>
          </cell>
          <cell r="ED567">
            <v>0</v>
          </cell>
          <cell r="EE567">
            <v>0</v>
          </cell>
          <cell r="EF567">
            <v>0</v>
          </cell>
          <cell r="EG567">
            <v>0</v>
          </cell>
          <cell r="EH567">
            <v>0</v>
          </cell>
          <cell r="EI567">
            <v>0</v>
          </cell>
          <cell r="EJ567">
            <v>0</v>
          </cell>
          <cell r="EK567">
            <v>0</v>
          </cell>
          <cell r="EL567">
            <v>0</v>
          </cell>
          <cell r="EM567">
            <v>0</v>
          </cell>
          <cell r="EN567">
            <v>0</v>
          </cell>
          <cell r="EO567">
            <v>0</v>
          </cell>
          <cell r="EP567">
            <v>0</v>
          </cell>
          <cell r="EQ567">
            <v>0</v>
          </cell>
          <cell r="ER567">
            <v>0</v>
          </cell>
          <cell r="ES567">
            <v>0</v>
          </cell>
          <cell r="ET567">
            <v>0</v>
          </cell>
          <cell r="EU567">
            <v>0</v>
          </cell>
          <cell r="EV567">
            <v>0</v>
          </cell>
          <cell r="EW567">
            <v>0</v>
          </cell>
          <cell r="EX567">
            <v>0</v>
          </cell>
          <cell r="EY567">
            <v>0</v>
          </cell>
          <cell r="EZ567">
            <v>0</v>
          </cell>
          <cell r="FA567">
            <v>0</v>
          </cell>
          <cell r="FB567">
            <v>0</v>
          </cell>
          <cell r="FC567">
            <v>0</v>
          </cell>
          <cell r="FD567">
            <v>0</v>
          </cell>
          <cell r="FE567">
            <v>0</v>
          </cell>
          <cell r="FF567">
            <v>0</v>
          </cell>
          <cell r="FG567">
            <v>0</v>
          </cell>
          <cell r="FH567">
            <v>0</v>
          </cell>
          <cell r="FI567">
            <v>0</v>
          </cell>
          <cell r="FJ567">
            <v>0</v>
          </cell>
          <cell r="FK567">
            <v>0</v>
          </cell>
          <cell r="FL567">
            <v>0</v>
          </cell>
          <cell r="FM567">
            <v>0</v>
          </cell>
          <cell r="FN567">
            <v>0</v>
          </cell>
          <cell r="FO567">
            <v>0</v>
          </cell>
          <cell r="FP567">
            <v>0</v>
          </cell>
          <cell r="FQ567">
            <v>0</v>
          </cell>
          <cell r="FR567">
            <v>0</v>
          </cell>
          <cell r="FS567">
            <v>0</v>
          </cell>
          <cell r="FT567">
            <v>0</v>
          </cell>
          <cell r="FU567">
            <v>0</v>
          </cell>
          <cell r="FV567">
            <v>0</v>
          </cell>
          <cell r="FW567">
            <v>0</v>
          </cell>
        </row>
        <row r="568">
          <cell r="B568" t="str">
            <v>Co 104</v>
          </cell>
          <cell r="G568" t="str">
            <v>UI Consolidating Entries</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cell r="CK568">
            <v>0</v>
          </cell>
          <cell r="CL568">
            <v>0</v>
          </cell>
          <cell r="CM568">
            <v>0</v>
          </cell>
          <cell r="CN568">
            <v>0</v>
          </cell>
          <cell r="CO568">
            <v>0</v>
          </cell>
          <cell r="CP568">
            <v>0</v>
          </cell>
          <cell r="CQ568">
            <v>0</v>
          </cell>
          <cell r="CR568">
            <v>0</v>
          </cell>
          <cell r="CS568">
            <v>0</v>
          </cell>
          <cell r="CT568">
            <v>0</v>
          </cell>
          <cell r="CU568">
            <v>0</v>
          </cell>
          <cell r="CV568">
            <v>0</v>
          </cell>
          <cell r="CW568">
            <v>0</v>
          </cell>
          <cell r="CX568">
            <v>0</v>
          </cell>
          <cell r="CY568">
            <v>0</v>
          </cell>
          <cell r="CZ568">
            <v>0</v>
          </cell>
          <cell r="DA568">
            <v>0</v>
          </cell>
          <cell r="DB568">
            <v>0</v>
          </cell>
          <cell r="DC568">
            <v>0</v>
          </cell>
          <cell r="DD568">
            <v>0</v>
          </cell>
          <cell r="DE568">
            <v>0</v>
          </cell>
          <cell r="DF568">
            <v>0</v>
          </cell>
          <cell r="DG568">
            <v>0</v>
          </cell>
          <cell r="DH568">
            <v>0</v>
          </cell>
          <cell r="DI568">
            <v>0</v>
          </cell>
          <cell r="DJ568">
            <v>0</v>
          </cell>
          <cell r="DK568">
            <v>0</v>
          </cell>
          <cell r="DL568">
            <v>0</v>
          </cell>
          <cell r="DM568">
            <v>0</v>
          </cell>
          <cell r="DN568">
            <v>0</v>
          </cell>
          <cell r="DO568">
            <v>0</v>
          </cell>
          <cell r="DP568">
            <v>0</v>
          </cell>
          <cell r="DQ568">
            <v>0</v>
          </cell>
          <cell r="DR568">
            <v>0</v>
          </cell>
          <cell r="DS568">
            <v>0</v>
          </cell>
          <cell r="DT568">
            <v>0</v>
          </cell>
          <cell r="DU568">
            <v>0</v>
          </cell>
          <cell r="DV568">
            <v>0</v>
          </cell>
          <cell r="DW568">
            <v>0</v>
          </cell>
          <cell r="DX568">
            <v>0</v>
          </cell>
          <cell r="DY568">
            <v>0</v>
          </cell>
          <cell r="DZ568">
            <v>0</v>
          </cell>
          <cell r="EA568">
            <v>0</v>
          </cell>
          <cell r="EB568">
            <v>0</v>
          </cell>
          <cell r="EC568">
            <v>0</v>
          </cell>
          <cell r="ED568">
            <v>0</v>
          </cell>
          <cell r="EE568">
            <v>0</v>
          </cell>
          <cell r="EF568">
            <v>0</v>
          </cell>
          <cell r="EG568">
            <v>0</v>
          </cell>
          <cell r="EH568">
            <v>0</v>
          </cell>
          <cell r="EI568">
            <v>0</v>
          </cell>
          <cell r="EJ568">
            <v>0</v>
          </cell>
          <cell r="EK568">
            <v>0</v>
          </cell>
          <cell r="EL568">
            <v>0</v>
          </cell>
          <cell r="EM568">
            <v>0</v>
          </cell>
          <cell r="EN568">
            <v>0</v>
          </cell>
          <cell r="EO568">
            <v>0</v>
          </cell>
          <cell r="EP568">
            <v>0</v>
          </cell>
          <cell r="EQ568">
            <v>0</v>
          </cell>
          <cell r="ER568">
            <v>0</v>
          </cell>
          <cell r="ES568">
            <v>0</v>
          </cell>
          <cell r="ET568">
            <v>0</v>
          </cell>
          <cell r="EU568">
            <v>0</v>
          </cell>
          <cell r="EV568">
            <v>0</v>
          </cell>
          <cell r="EW568">
            <v>0</v>
          </cell>
          <cell r="EX568">
            <v>0</v>
          </cell>
          <cell r="EY568">
            <v>0</v>
          </cell>
          <cell r="EZ568">
            <v>0</v>
          </cell>
          <cell r="FA568">
            <v>0</v>
          </cell>
          <cell r="FB568">
            <v>0</v>
          </cell>
          <cell r="FC568">
            <v>0</v>
          </cell>
          <cell r="FD568">
            <v>0</v>
          </cell>
          <cell r="FE568">
            <v>0</v>
          </cell>
          <cell r="FF568">
            <v>0</v>
          </cell>
          <cell r="FG568">
            <v>0</v>
          </cell>
          <cell r="FH568">
            <v>0</v>
          </cell>
          <cell r="FI568">
            <v>0</v>
          </cell>
          <cell r="FJ568">
            <v>0</v>
          </cell>
          <cell r="FK568">
            <v>0</v>
          </cell>
          <cell r="FL568">
            <v>0</v>
          </cell>
          <cell r="FM568">
            <v>0</v>
          </cell>
          <cell r="FN568">
            <v>0</v>
          </cell>
          <cell r="FO568">
            <v>0</v>
          </cell>
          <cell r="FP568">
            <v>0</v>
          </cell>
          <cell r="FQ568">
            <v>0</v>
          </cell>
          <cell r="FR568">
            <v>0</v>
          </cell>
          <cell r="FS568">
            <v>0</v>
          </cell>
          <cell r="FT568">
            <v>0</v>
          </cell>
          <cell r="FU568">
            <v>0</v>
          </cell>
          <cell r="FV568">
            <v>0</v>
          </cell>
          <cell r="FW568">
            <v>0</v>
          </cell>
        </row>
        <row r="569">
          <cell r="B569" t="str">
            <v>Co 105</v>
          </cell>
          <cell r="G569" t="str">
            <v>Corporate Projects</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0</v>
          </cell>
          <cell r="CB569">
            <v>0</v>
          </cell>
          <cell r="CC569">
            <v>0</v>
          </cell>
          <cell r="CD569">
            <v>0</v>
          </cell>
          <cell r="CE569">
            <v>0</v>
          </cell>
          <cell r="CF569">
            <v>0</v>
          </cell>
          <cell r="CG569">
            <v>0</v>
          </cell>
          <cell r="CH569">
            <v>0</v>
          </cell>
          <cell r="CI569">
            <v>0</v>
          </cell>
          <cell r="CJ569">
            <v>0</v>
          </cell>
          <cell r="CK569">
            <v>0</v>
          </cell>
          <cell r="CL569">
            <v>0</v>
          </cell>
          <cell r="CM569">
            <v>0</v>
          </cell>
          <cell r="CN569">
            <v>0</v>
          </cell>
          <cell r="CO569">
            <v>0</v>
          </cell>
          <cell r="CP569">
            <v>0</v>
          </cell>
          <cell r="CQ569">
            <v>0</v>
          </cell>
          <cell r="CR569">
            <v>0</v>
          </cell>
          <cell r="CS569">
            <v>0</v>
          </cell>
          <cell r="CT569">
            <v>0</v>
          </cell>
          <cell r="CU569">
            <v>0</v>
          </cell>
          <cell r="CV569">
            <v>0</v>
          </cell>
          <cell r="CW569">
            <v>0</v>
          </cell>
          <cell r="CX569">
            <v>0</v>
          </cell>
          <cell r="CY569">
            <v>0</v>
          </cell>
          <cell r="CZ569">
            <v>0</v>
          </cell>
          <cell r="DA569">
            <v>0</v>
          </cell>
          <cell r="DB569">
            <v>0</v>
          </cell>
          <cell r="DC569">
            <v>0</v>
          </cell>
          <cell r="DD569">
            <v>0</v>
          </cell>
          <cell r="DE569">
            <v>0</v>
          </cell>
          <cell r="DF569">
            <v>0</v>
          </cell>
          <cell r="DG569">
            <v>0</v>
          </cell>
          <cell r="DH569">
            <v>0</v>
          </cell>
          <cell r="DI569">
            <v>0</v>
          </cell>
          <cell r="DJ569">
            <v>0</v>
          </cell>
          <cell r="DK569">
            <v>0</v>
          </cell>
          <cell r="DL569">
            <v>0</v>
          </cell>
          <cell r="DM569">
            <v>0</v>
          </cell>
          <cell r="DN569">
            <v>0</v>
          </cell>
          <cell r="DO569">
            <v>0</v>
          </cell>
          <cell r="DP569">
            <v>0</v>
          </cell>
          <cell r="DQ569">
            <v>0</v>
          </cell>
          <cell r="DR569">
            <v>0</v>
          </cell>
          <cell r="DS569">
            <v>0</v>
          </cell>
          <cell r="DT569">
            <v>0</v>
          </cell>
          <cell r="DU569">
            <v>0</v>
          </cell>
          <cell r="DV569">
            <v>0</v>
          </cell>
          <cell r="DW569">
            <v>0</v>
          </cell>
          <cell r="DX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row>
        <row r="570">
          <cell r="B570" t="str">
            <v>Co 110</v>
          </cell>
          <cell r="G570" t="str">
            <v>Apple Canyon Utility Co</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t="str">
            <v>FILING</v>
          </cell>
          <cell r="CC570">
            <v>0</v>
          </cell>
          <cell r="CD570">
            <v>0</v>
          </cell>
          <cell r="CE570">
            <v>0</v>
          </cell>
          <cell r="CF570">
            <v>0</v>
          </cell>
          <cell r="CG570">
            <v>0</v>
          </cell>
          <cell r="CH570">
            <v>0</v>
          </cell>
          <cell r="CI570">
            <v>0</v>
          </cell>
          <cell r="CJ570">
            <v>0</v>
          </cell>
          <cell r="CK570">
            <v>0</v>
          </cell>
          <cell r="CL570">
            <v>0</v>
          </cell>
          <cell r="CM570">
            <v>0</v>
          </cell>
          <cell r="CN570">
            <v>6985.3011604232706</v>
          </cell>
          <cell r="CO570">
            <v>0</v>
          </cell>
          <cell r="CP570">
            <v>0</v>
          </cell>
          <cell r="CQ570">
            <v>0</v>
          </cell>
          <cell r="CR570">
            <v>0</v>
          </cell>
          <cell r="CS570">
            <v>0</v>
          </cell>
          <cell r="CT570">
            <v>0</v>
          </cell>
          <cell r="CU570">
            <v>0</v>
          </cell>
          <cell r="CV570">
            <v>0</v>
          </cell>
          <cell r="CW570">
            <v>0</v>
          </cell>
          <cell r="CX570">
            <v>0</v>
          </cell>
          <cell r="CY570">
            <v>0</v>
          </cell>
          <cell r="CZ570" t="str">
            <v>FILING</v>
          </cell>
          <cell r="DA570">
            <v>0</v>
          </cell>
          <cell r="DB570">
            <v>0</v>
          </cell>
          <cell r="DC570">
            <v>0</v>
          </cell>
          <cell r="DD570">
            <v>0</v>
          </cell>
          <cell r="DE570">
            <v>0</v>
          </cell>
          <cell r="DF570">
            <v>0</v>
          </cell>
          <cell r="DG570">
            <v>0</v>
          </cell>
          <cell r="DH570">
            <v>0</v>
          </cell>
          <cell r="DI570">
            <v>0</v>
          </cell>
          <cell r="DJ570">
            <v>0</v>
          </cell>
          <cell r="DK570">
            <v>0</v>
          </cell>
          <cell r="DL570">
            <v>7428.3791610751496</v>
          </cell>
          <cell r="DM570">
            <v>0</v>
          </cell>
          <cell r="DN570">
            <v>0</v>
          </cell>
          <cell r="DO570">
            <v>0</v>
          </cell>
          <cell r="DP570">
            <v>0</v>
          </cell>
          <cell r="DQ570">
            <v>0</v>
          </cell>
          <cell r="DR570">
            <v>0</v>
          </cell>
          <cell r="DS570">
            <v>0</v>
          </cell>
          <cell r="DT570">
            <v>0</v>
          </cell>
          <cell r="DU570">
            <v>0</v>
          </cell>
          <cell r="DV570">
            <v>0</v>
          </cell>
          <cell r="DW570">
            <v>0</v>
          </cell>
          <cell r="DX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row>
        <row r="571">
          <cell r="B571" t="str">
            <v>Co 111</v>
          </cell>
          <cell r="G571" t="str">
            <v>Camelot Utilities Inc</v>
          </cell>
          <cell r="BH571">
            <v>0</v>
          </cell>
          <cell r="BI571">
            <v>0</v>
          </cell>
          <cell r="BJ571">
            <v>0</v>
          </cell>
          <cell r="BK571">
            <v>0</v>
          </cell>
          <cell r="BL571">
            <v>0</v>
          </cell>
          <cell r="BM571">
            <v>0</v>
          </cell>
          <cell r="BN571">
            <v>0</v>
          </cell>
          <cell r="BO571">
            <v>0</v>
          </cell>
          <cell r="BP571">
            <v>0</v>
          </cell>
          <cell r="BQ571">
            <v>0</v>
          </cell>
          <cell r="BR571">
            <v>0</v>
          </cell>
          <cell r="BS571">
            <v>0</v>
          </cell>
          <cell r="BT571">
            <v>19667</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Y571">
            <v>0</v>
          </cell>
          <cell r="CZ571">
            <v>0</v>
          </cell>
          <cell r="DA571">
            <v>0</v>
          </cell>
          <cell r="DB571">
            <v>0</v>
          </cell>
          <cell r="DC571">
            <v>0</v>
          </cell>
          <cell r="DD571">
            <v>0</v>
          </cell>
          <cell r="DE571">
            <v>0</v>
          </cell>
          <cell r="DF571">
            <v>0</v>
          </cell>
          <cell r="DG571">
            <v>0</v>
          </cell>
          <cell r="DH571">
            <v>0</v>
          </cell>
          <cell r="DI571">
            <v>0</v>
          </cell>
          <cell r="DJ571">
            <v>0</v>
          </cell>
          <cell r="DK571">
            <v>0</v>
          </cell>
          <cell r="DL571">
            <v>0</v>
          </cell>
          <cell r="DM571">
            <v>0</v>
          </cell>
          <cell r="DN571">
            <v>0</v>
          </cell>
          <cell r="DO571">
            <v>0</v>
          </cell>
          <cell r="DP571">
            <v>0</v>
          </cell>
          <cell r="DQ571">
            <v>0</v>
          </cell>
          <cell r="DR571">
            <v>0</v>
          </cell>
          <cell r="DS571">
            <v>0</v>
          </cell>
          <cell r="DT571">
            <v>0</v>
          </cell>
          <cell r="DU571">
            <v>0</v>
          </cell>
          <cell r="DV571">
            <v>0</v>
          </cell>
          <cell r="DW571">
            <v>0</v>
          </cell>
          <cell r="DX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row>
        <row r="572">
          <cell r="B572" t="str">
            <v>Co 112</v>
          </cell>
          <cell r="G572" t="str">
            <v>Charmar Water Co</v>
          </cell>
          <cell r="BH572">
            <v>0</v>
          </cell>
          <cell r="BI572">
            <v>0</v>
          </cell>
          <cell r="BJ572">
            <v>0</v>
          </cell>
          <cell r="BK572">
            <v>0</v>
          </cell>
          <cell r="BL572">
            <v>0</v>
          </cell>
          <cell r="BM572" t="str">
            <v>FILING</v>
          </cell>
          <cell r="BN572">
            <v>0</v>
          </cell>
          <cell r="BO572">
            <v>0</v>
          </cell>
          <cell r="BP572">
            <v>0</v>
          </cell>
          <cell r="BQ572">
            <v>0</v>
          </cell>
          <cell r="BR572">
            <v>0</v>
          </cell>
          <cell r="BS572">
            <v>0</v>
          </cell>
          <cell r="BT572">
            <v>0</v>
          </cell>
          <cell r="BU572">
            <v>0</v>
          </cell>
          <cell r="BV572">
            <v>4833</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cell r="CK572">
            <v>0</v>
          </cell>
          <cell r="CL572">
            <v>0</v>
          </cell>
          <cell r="CM572">
            <v>0</v>
          </cell>
          <cell r="CN572">
            <v>0</v>
          </cell>
          <cell r="CO572">
            <v>0</v>
          </cell>
          <cell r="CP572">
            <v>0</v>
          </cell>
          <cell r="CQ572">
            <v>0</v>
          </cell>
          <cell r="CR572">
            <v>0</v>
          </cell>
          <cell r="CS572">
            <v>0</v>
          </cell>
          <cell r="CT572">
            <v>0</v>
          </cell>
          <cell r="CU572">
            <v>0</v>
          </cell>
          <cell r="CV572">
            <v>0</v>
          </cell>
          <cell r="CW572">
            <v>0</v>
          </cell>
          <cell r="CX572">
            <v>0</v>
          </cell>
          <cell r="CY572">
            <v>0</v>
          </cell>
          <cell r="CZ572">
            <v>0</v>
          </cell>
          <cell r="DA572">
            <v>0</v>
          </cell>
          <cell r="DB572">
            <v>0</v>
          </cell>
          <cell r="DC572">
            <v>0</v>
          </cell>
          <cell r="DD572">
            <v>0</v>
          </cell>
          <cell r="DE572">
            <v>0</v>
          </cell>
          <cell r="DF572">
            <v>0</v>
          </cell>
          <cell r="DG572">
            <v>0</v>
          </cell>
          <cell r="DH572">
            <v>0</v>
          </cell>
          <cell r="DI572">
            <v>0</v>
          </cell>
          <cell r="DJ572">
            <v>0</v>
          </cell>
          <cell r="DK572">
            <v>0</v>
          </cell>
          <cell r="DL572">
            <v>0</v>
          </cell>
          <cell r="DM572">
            <v>0</v>
          </cell>
          <cell r="DN572">
            <v>0</v>
          </cell>
          <cell r="DO572">
            <v>0</v>
          </cell>
          <cell r="DP572">
            <v>0</v>
          </cell>
          <cell r="DQ572">
            <v>0</v>
          </cell>
          <cell r="DR572">
            <v>0</v>
          </cell>
          <cell r="DS572">
            <v>0</v>
          </cell>
          <cell r="DT572">
            <v>0</v>
          </cell>
          <cell r="DU572">
            <v>0</v>
          </cell>
          <cell r="DV572">
            <v>0</v>
          </cell>
          <cell r="DW572">
            <v>0</v>
          </cell>
          <cell r="DX572">
            <v>0</v>
          </cell>
          <cell r="DY572">
            <v>0</v>
          </cell>
          <cell r="DZ572">
            <v>0</v>
          </cell>
          <cell r="EA572">
            <v>0</v>
          </cell>
          <cell r="EB572">
            <v>0</v>
          </cell>
          <cell r="EC572">
            <v>0</v>
          </cell>
          <cell r="ED572">
            <v>0</v>
          </cell>
          <cell r="EE572">
            <v>0</v>
          </cell>
          <cell r="EF572">
            <v>0</v>
          </cell>
          <cell r="EG572">
            <v>0</v>
          </cell>
          <cell r="EH572">
            <v>0</v>
          </cell>
          <cell r="EI572">
            <v>0</v>
          </cell>
          <cell r="EJ572">
            <v>0</v>
          </cell>
          <cell r="EK572">
            <v>0</v>
          </cell>
          <cell r="EL572">
            <v>0</v>
          </cell>
          <cell r="EM572">
            <v>0</v>
          </cell>
          <cell r="EN572">
            <v>0</v>
          </cell>
          <cell r="EO572">
            <v>0</v>
          </cell>
          <cell r="EP572">
            <v>0</v>
          </cell>
          <cell r="EQ572">
            <v>0</v>
          </cell>
          <cell r="ER572">
            <v>0</v>
          </cell>
          <cell r="ES572">
            <v>0</v>
          </cell>
          <cell r="ET572">
            <v>0</v>
          </cell>
          <cell r="EU572">
            <v>0</v>
          </cell>
          <cell r="EV572">
            <v>0</v>
          </cell>
          <cell r="EW572">
            <v>0</v>
          </cell>
          <cell r="EX572">
            <v>0</v>
          </cell>
          <cell r="EY572">
            <v>0</v>
          </cell>
          <cell r="EZ572">
            <v>0</v>
          </cell>
          <cell r="FA572">
            <v>0</v>
          </cell>
          <cell r="FB572">
            <v>0</v>
          </cell>
          <cell r="FC572">
            <v>0</v>
          </cell>
          <cell r="FD572">
            <v>0</v>
          </cell>
          <cell r="FE572">
            <v>0</v>
          </cell>
          <cell r="FF572">
            <v>0</v>
          </cell>
          <cell r="FG572">
            <v>0</v>
          </cell>
          <cell r="FH572">
            <v>0</v>
          </cell>
          <cell r="FI572">
            <v>0</v>
          </cell>
          <cell r="FJ572">
            <v>0</v>
          </cell>
          <cell r="FK572">
            <v>0</v>
          </cell>
          <cell r="FL572">
            <v>0</v>
          </cell>
          <cell r="FM572">
            <v>0</v>
          </cell>
          <cell r="FN572">
            <v>0</v>
          </cell>
          <cell r="FO572">
            <v>0</v>
          </cell>
          <cell r="FP572">
            <v>0</v>
          </cell>
          <cell r="FQ572">
            <v>0</v>
          </cell>
          <cell r="FR572">
            <v>0</v>
          </cell>
          <cell r="FS572">
            <v>0</v>
          </cell>
          <cell r="FT572">
            <v>0</v>
          </cell>
          <cell r="FU572">
            <v>0</v>
          </cell>
          <cell r="FV572">
            <v>0</v>
          </cell>
          <cell r="FW572">
            <v>0</v>
          </cell>
        </row>
        <row r="573">
          <cell r="B573" t="str">
            <v>Co 113</v>
          </cell>
          <cell r="G573" t="str">
            <v>Cherry Hill Water Co</v>
          </cell>
          <cell r="BH573">
            <v>0</v>
          </cell>
          <cell r="BI573">
            <v>0</v>
          </cell>
          <cell r="BJ573">
            <v>0</v>
          </cell>
          <cell r="BK573">
            <v>0</v>
          </cell>
          <cell r="BL573">
            <v>0</v>
          </cell>
          <cell r="BM573">
            <v>0</v>
          </cell>
          <cell r="BN573">
            <v>0</v>
          </cell>
          <cell r="BO573">
            <v>0</v>
          </cell>
          <cell r="BP573">
            <v>0</v>
          </cell>
          <cell r="BQ573">
            <v>0</v>
          </cell>
          <cell r="BR573">
            <v>0</v>
          </cell>
          <cell r="BS573" t="str">
            <v>FILING</v>
          </cell>
          <cell r="BT573">
            <v>0</v>
          </cell>
          <cell r="BU573">
            <v>0</v>
          </cell>
          <cell r="BV573">
            <v>5667</v>
          </cell>
          <cell r="BW573">
            <v>0</v>
          </cell>
          <cell r="BX573">
            <v>0</v>
          </cell>
          <cell r="BY573">
            <v>0</v>
          </cell>
          <cell r="BZ573">
            <v>0</v>
          </cell>
          <cell r="CA573">
            <v>0</v>
          </cell>
          <cell r="CB573">
            <v>0</v>
          </cell>
          <cell r="CC573">
            <v>0</v>
          </cell>
          <cell r="CD573">
            <v>0</v>
          </cell>
          <cell r="CE573">
            <v>0</v>
          </cell>
          <cell r="CF573">
            <v>0</v>
          </cell>
          <cell r="CG573">
            <v>0</v>
          </cell>
          <cell r="CH573">
            <v>0</v>
          </cell>
          <cell r="CI573">
            <v>0</v>
          </cell>
          <cell r="CJ573">
            <v>0</v>
          </cell>
          <cell r="CK573">
            <v>0</v>
          </cell>
          <cell r="CL573">
            <v>0</v>
          </cell>
          <cell r="CM573">
            <v>0</v>
          </cell>
          <cell r="CN573">
            <v>0</v>
          </cell>
          <cell r="CO573">
            <v>0</v>
          </cell>
          <cell r="CP573">
            <v>0</v>
          </cell>
          <cell r="CQ573">
            <v>0</v>
          </cell>
          <cell r="CR573">
            <v>0</v>
          </cell>
          <cell r="CS573">
            <v>0</v>
          </cell>
          <cell r="CT573">
            <v>0</v>
          </cell>
          <cell r="CU573">
            <v>0</v>
          </cell>
          <cell r="CV573">
            <v>0</v>
          </cell>
          <cell r="CW573">
            <v>0</v>
          </cell>
          <cell r="CX573">
            <v>0</v>
          </cell>
          <cell r="CY573">
            <v>0</v>
          </cell>
          <cell r="CZ573">
            <v>0</v>
          </cell>
          <cell r="DA573">
            <v>0</v>
          </cell>
          <cell r="DB573">
            <v>0</v>
          </cell>
          <cell r="DC573">
            <v>0</v>
          </cell>
          <cell r="DD573">
            <v>0</v>
          </cell>
          <cell r="DE573">
            <v>0</v>
          </cell>
          <cell r="DF573">
            <v>0</v>
          </cell>
          <cell r="DG573">
            <v>0</v>
          </cell>
          <cell r="DH573">
            <v>0</v>
          </cell>
          <cell r="DI573">
            <v>0</v>
          </cell>
          <cell r="DJ573">
            <v>0</v>
          </cell>
          <cell r="DK573">
            <v>0</v>
          </cell>
          <cell r="DL573">
            <v>0</v>
          </cell>
          <cell r="DM573">
            <v>0</v>
          </cell>
          <cell r="DN573">
            <v>0</v>
          </cell>
          <cell r="DO573">
            <v>0</v>
          </cell>
          <cell r="DP573">
            <v>0</v>
          </cell>
          <cell r="DQ573">
            <v>0</v>
          </cell>
          <cell r="DR573">
            <v>0</v>
          </cell>
          <cell r="DS573">
            <v>0</v>
          </cell>
          <cell r="DT573">
            <v>0</v>
          </cell>
          <cell r="DU573">
            <v>0</v>
          </cell>
          <cell r="DV573">
            <v>0</v>
          </cell>
          <cell r="DW573">
            <v>0</v>
          </cell>
          <cell r="DX573">
            <v>0</v>
          </cell>
          <cell r="DY573">
            <v>0</v>
          </cell>
          <cell r="DZ573">
            <v>0</v>
          </cell>
          <cell r="EA573">
            <v>0</v>
          </cell>
          <cell r="EB573">
            <v>0</v>
          </cell>
          <cell r="EC573">
            <v>0</v>
          </cell>
          <cell r="ED573">
            <v>0</v>
          </cell>
          <cell r="EE573">
            <v>0</v>
          </cell>
          <cell r="EF573">
            <v>0</v>
          </cell>
          <cell r="EG573">
            <v>0</v>
          </cell>
          <cell r="EH573">
            <v>0</v>
          </cell>
          <cell r="EI573">
            <v>0</v>
          </cell>
          <cell r="EJ573">
            <v>0</v>
          </cell>
          <cell r="EK573">
            <v>0</v>
          </cell>
          <cell r="EL573">
            <v>0</v>
          </cell>
          <cell r="EM573">
            <v>0</v>
          </cell>
          <cell r="EN573">
            <v>0</v>
          </cell>
          <cell r="EO573">
            <v>0</v>
          </cell>
          <cell r="EP573">
            <v>0</v>
          </cell>
          <cell r="EQ573">
            <v>0</v>
          </cell>
          <cell r="ER573">
            <v>0</v>
          </cell>
          <cell r="ES573">
            <v>0</v>
          </cell>
          <cell r="ET573">
            <v>0</v>
          </cell>
          <cell r="EU573">
            <v>0</v>
          </cell>
          <cell r="EV573">
            <v>0</v>
          </cell>
          <cell r="EW573">
            <v>0</v>
          </cell>
          <cell r="EX573">
            <v>0</v>
          </cell>
          <cell r="EY573">
            <v>0</v>
          </cell>
          <cell r="EZ573">
            <v>0</v>
          </cell>
          <cell r="FA573">
            <v>0</v>
          </cell>
          <cell r="FB573">
            <v>0</v>
          </cell>
          <cell r="FC573">
            <v>0</v>
          </cell>
          <cell r="FD573">
            <v>0</v>
          </cell>
          <cell r="FE573">
            <v>0</v>
          </cell>
          <cell r="FF573">
            <v>0</v>
          </cell>
          <cell r="FG573">
            <v>0</v>
          </cell>
          <cell r="FH573">
            <v>0</v>
          </cell>
          <cell r="FI573">
            <v>0</v>
          </cell>
          <cell r="FJ573">
            <v>0</v>
          </cell>
          <cell r="FK573">
            <v>0</v>
          </cell>
          <cell r="FL573">
            <v>0</v>
          </cell>
          <cell r="FM573">
            <v>0</v>
          </cell>
          <cell r="FN573">
            <v>0</v>
          </cell>
          <cell r="FO573">
            <v>0</v>
          </cell>
          <cell r="FP573">
            <v>0</v>
          </cell>
          <cell r="FQ573">
            <v>0</v>
          </cell>
          <cell r="FR573">
            <v>0</v>
          </cell>
          <cell r="FS573">
            <v>0</v>
          </cell>
          <cell r="FT573">
            <v>0</v>
          </cell>
          <cell r="FU573">
            <v>0</v>
          </cell>
          <cell r="FV573">
            <v>0</v>
          </cell>
          <cell r="FW573">
            <v>0</v>
          </cell>
        </row>
        <row r="574">
          <cell r="B574" t="str">
            <v>Co 114</v>
          </cell>
          <cell r="G574" t="str">
            <v>Clarendon Water Co</v>
          </cell>
          <cell r="BH574">
            <v>0</v>
          </cell>
          <cell r="BI574">
            <v>0</v>
          </cell>
          <cell r="BJ574">
            <v>0</v>
          </cell>
          <cell r="BK574">
            <v>0</v>
          </cell>
          <cell r="BL574">
            <v>0</v>
          </cell>
          <cell r="BM574" t="str">
            <v>FILING</v>
          </cell>
          <cell r="BN574">
            <v>0</v>
          </cell>
          <cell r="BO574">
            <v>0</v>
          </cell>
          <cell r="BP574">
            <v>0</v>
          </cell>
          <cell r="BQ574">
            <v>0</v>
          </cell>
          <cell r="BR574">
            <v>0</v>
          </cell>
          <cell r="BS574">
            <v>0</v>
          </cell>
          <cell r="BT574">
            <v>0</v>
          </cell>
          <cell r="BU574">
            <v>0</v>
          </cell>
          <cell r="BV574">
            <v>8250</v>
          </cell>
          <cell r="BW574">
            <v>0</v>
          </cell>
          <cell r="BX574">
            <v>0</v>
          </cell>
          <cell r="BY574">
            <v>0</v>
          </cell>
          <cell r="BZ574">
            <v>0</v>
          </cell>
          <cell r="CA574">
            <v>0</v>
          </cell>
          <cell r="CB574">
            <v>0</v>
          </cell>
          <cell r="CC574">
            <v>0</v>
          </cell>
          <cell r="CD574">
            <v>0</v>
          </cell>
          <cell r="CE574">
            <v>0</v>
          </cell>
          <cell r="CF574">
            <v>0</v>
          </cell>
          <cell r="CG574">
            <v>0</v>
          </cell>
          <cell r="CH574">
            <v>0</v>
          </cell>
          <cell r="CI574">
            <v>0</v>
          </cell>
          <cell r="CJ574">
            <v>0</v>
          </cell>
          <cell r="CK574">
            <v>0</v>
          </cell>
          <cell r="CL574">
            <v>0</v>
          </cell>
          <cell r="CM574">
            <v>0</v>
          </cell>
          <cell r="CN574">
            <v>0</v>
          </cell>
          <cell r="CO574">
            <v>0</v>
          </cell>
          <cell r="CP574">
            <v>0</v>
          </cell>
          <cell r="CQ574">
            <v>0</v>
          </cell>
          <cell r="CR574">
            <v>0</v>
          </cell>
          <cell r="CS574">
            <v>0</v>
          </cell>
          <cell r="CT574">
            <v>0</v>
          </cell>
          <cell r="CU574">
            <v>0</v>
          </cell>
          <cell r="CV574">
            <v>0</v>
          </cell>
          <cell r="CW574">
            <v>0</v>
          </cell>
          <cell r="CX574">
            <v>0</v>
          </cell>
          <cell r="CY574">
            <v>0</v>
          </cell>
          <cell r="CZ574">
            <v>0</v>
          </cell>
          <cell r="DA574">
            <v>0</v>
          </cell>
          <cell r="DB574">
            <v>0</v>
          </cell>
          <cell r="DC574">
            <v>0</v>
          </cell>
          <cell r="DD574">
            <v>0</v>
          </cell>
          <cell r="DE574">
            <v>0</v>
          </cell>
          <cell r="DF574">
            <v>0</v>
          </cell>
          <cell r="DG574">
            <v>0</v>
          </cell>
          <cell r="DH574">
            <v>0</v>
          </cell>
          <cell r="DI574">
            <v>0</v>
          </cell>
          <cell r="DJ574">
            <v>0</v>
          </cell>
          <cell r="DK574">
            <v>0</v>
          </cell>
          <cell r="DL574">
            <v>0</v>
          </cell>
          <cell r="DM574">
            <v>0</v>
          </cell>
          <cell r="DN574">
            <v>0</v>
          </cell>
          <cell r="DO574">
            <v>0</v>
          </cell>
          <cell r="DP574">
            <v>0</v>
          </cell>
          <cell r="DQ574">
            <v>0</v>
          </cell>
          <cell r="DR574">
            <v>0</v>
          </cell>
          <cell r="DS574">
            <v>0</v>
          </cell>
          <cell r="DT574">
            <v>0</v>
          </cell>
          <cell r="DU574">
            <v>0</v>
          </cell>
          <cell r="DV574">
            <v>0</v>
          </cell>
          <cell r="DW574">
            <v>0</v>
          </cell>
          <cell r="DX574">
            <v>0</v>
          </cell>
          <cell r="DY574">
            <v>0</v>
          </cell>
          <cell r="DZ574">
            <v>0</v>
          </cell>
          <cell r="EA574">
            <v>0</v>
          </cell>
          <cell r="EB574">
            <v>0</v>
          </cell>
          <cell r="EC574">
            <v>0</v>
          </cell>
          <cell r="ED574">
            <v>0</v>
          </cell>
          <cell r="EE574">
            <v>0</v>
          </cell>
          <cell r="EF574">
            <v>0</v>
          </cell>
          <cell r="EG574">
            <v>0</v>
          </cell>
          <cell r="EH574">
            <v>0</v>
          </cell>
          <cell r="EI574">
            <v>0</v>
          </cell>
          <cell r="EJ574">
            <v>0</v>
          </cell>
          <cell r="EK574">
            <v>0</v>
          </cell>
          <cell r="EL574">
            <v>0</v>
          </cell>
          <cell r="EM574">
            <v>0</v>
          </cell>
          <cell r="EN574">
            <v>0</v>
          </cell>
          <cell r="EO574">
            <v>0</v>
          </cell>
          <cell r="EP574">
            <v>0</v>
          </cell>
          <cell r="EQ574">
            <v>0</v>
          </cell>
          <cell r="ER574">
            <v>0</v>
          </cell>
          <cell r="ES574">
            <v>0</v>
          </cell>
          <cell r="ET574">
            <v>0</v>
          </cell>
          <cell r="EU574">
            <v>0</v>
          </cell>
          <cell r="EV574">
            <v>0</v>
          </cell>
          <cell r="EW574">
            <v>0</v>
          </cell>
          <cell r="EX574">
            <v>0</v>
          </cell>
          <cell r="EY574">
            <v>0</v>
          </cell>
          <cell r="EZ574">
            <v>0</v>
          </cell>
          <cell r="FA574">
            <v>0</v>
          </cell>
          <cell r="FB574">
            <v>0</v>
          </cell>
          <cell r="FC574">
            <v>0</v>
          </cell>
          <cell r="FD574">
            <v>0</v>
          </cell>
          <cell r="FE574">
            <v>0</v>
          </cell>
          <cell r="FF574">
            <v>0</v>
          </cell>
          <cell r="FG574">
            <v>0</v>
          </cell>
          <cell r="FH574">
            <v>0</v>
          </cell>
          <cell r="FI574">
            <v>0</v>
          </cell>
          <cell r="FJ574">
            <v>0</v>
          </cell>
          <cell r="FK574">
            <v>0</v>
          </cell>
          <cell r="FL574">
            <v>0</v>
          </cell>
          <cell r="FM574">
            <v>0</v>
          </cell>
          <cell r="FN574">
            <v>0</v>
          </cell>
          <cell r="FO574">
            <v>0</v>
          </cell>
          <cell r="FP574">
            <v>0</v>
          </cell>
          <cell r="FQ574">
            <v>0</v>
          </cell>
          <cell r="FR574">
            <v>0</v>
          </cell>
          <cell r="FS574">
            <v>0</v>
          </cell>
          <cell r="FT574">
            <v>0</v>
          </cell>
          <cell r="FU574">
            <v>0</v>
          </cell>
          <cell r="FV574">
            <v>0</v>
          </cell>
          <cell r="FW574">
            <v>0</v>
          </cell>
        </row>
        <row r="575">
          <cell r="B575" t="str">
            <v>Co 117</v>
          </cell>
          <cell r="G575" t="str">
            <v>Del Mar Water Co</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v>
          </cell>
          <cell r="CB575">
            <v>0</v>
          </cell>
          <cell r="CC575">
            <v>0</v>
          </cell>
          <cell r="CD575">
            <v>0</v>
          </cell>
          <cell r="CE575">
            <v>0</v>
          </cell>
          <cell r="CF575" t="str">
            <v>FILING</v>
          </cell>
          <cell r="CG575">
            <v>0</v>
          </cell>
          <cell r="CH575">
            <v>0</v>
          </cell>
          <cell r="CI575">
            <v>0</v>
          </cell>
          <cell r="CJ575">
            <v>0</v>
          </cell>
          <cell r="CK575">
            <v>0</v>
          </cell>
          <cell r="CL575">
            <v>0</v>
          </cell>
          <cell r="CM575">
            <v>0</v>
          </cell>
          <cell r="CN575">
            <v>0</v>
          </cell>
          <cell r="CO575">
            <v>0</v>
          </cell>
          <cell r="CP575">
            <v>0</v>
          </cell>
          <cell r="CQ575">
            <v>0</v>
          </cell>
          <cell r="CR575">
            <v>6244.3747358325209</v>
          </cell>
          <cell r="CS575">
            <v>0</v>
          </cell>
          <cell r="CT575">
            <v>0</v>
          </cell>
          <cell r="CU575">
            <v>0</v>
          </cell>
          <cell r="CV575">
            <v>0</v>
          </cell>
          <cell r="CW575">
            <v>0</v>
          </cell>
          <cell r="CX575">
            <v>0</v>
          </cell>
          <cell r="CY575">
            <v>0</v>
          </cell>
          <cell r="CZ575">
            <v>0</v>
          </cell>
          <cell r="DA575">
            <v>0</v>
          </cell>
          <cell r="DB575">
            <v>0</v>
          </cell>
          <cell r="DC575">
            <v>0</v>
          </cell>
          <cell r="DD575">
            <v>0</v>
          </cell>
          <cell r="DE575">
            <v>0</v>
          </cell>
          <cell r="DF575">
            <v>0</v>
          </cell>
          <cell r="DG575">
            <v>0</v>
          </cell>
          <cell r="DH575">
            <v>0</v>
          </cell>
          <cell r="DI575">
            <v>0</v>
          </cell>
          <cell r="DJ575">
            <v>0</v>
          </cell>
          <cell r="DK575">
            <v>0</v>
          </cell>
          <cell r="DL575">
            <v>0</v>
          </cell>
          <cell r="DM575">
            <v>0</v>
          </cell>
          <cell r="DN575">
            <v>0</v>
          </cell>
          <cell r="DO575">
            <v>0</v>
          </cell>
          <cell r="DP575">
            <v>0</v>
          </cell>
          <cell r="DQ575">
            <v>0</v>
          </cell>
          <cell r="DR575">
            <v>0</v>
          </cell>
          <cell r="DS575">
            <v>0</v>
          </cell>
          <cell r="DT575">
            <v>0</v>
          </cell>
          <cell r="DU575">
            <v>0</v>
          </cell>
          <cell r="DV575">
            <v>0</v>
          </cell>
          <cell r="DW575">
            <v>0</v>
          </cell>
          <cell r="DX575">
            <v>0</v>
          </cell>
          <cell r="DY575">
            <v>0</v>
          </cell>
          <cell r="DZ575">
            <v>0</v>
          </cell>
          <cell r="EA575">
            <v>0</v>
          </cell>
          <cell r="EB575">
            <v>0</v>
          </cell>
          <cell r="EC575">
            <v>0</v>
          </cell>
          <cell r="ED575">
            <v>0</v>
          </cell>
          <cell r="EE575">
            <v>0</v>
          </cell>
          <cell r="EF575">
            <v>0</v>
          </cell>
          <cell r="EG575">
            <v>0</v>
          </cell>
          <cell r="EH575">
            <v>0</v>
          </cell>
          <cell r="EI575">
            <v>0</v>
          </cell>
          <cell r="EJ575">
            <v>0</v>
          </cell>
          <cell r="EK575">
            <v>0</v>
          </cell>
          <cell r="EL575">
            <v>0</v>
          </cell>
          <cell r="EM575">
            <v>0</v>
          </cell>
          <cell r="EN575">
            <v>0</v>
          </cell>
          <cell r="EO575">
            <v>0</v>
          </cell>
          <cell r="EP575">
            <v>0</v>
          </cell>
          <cell r="EQ575">
            <v>0</v>
          </cell>
          <cell r="ER575">
            <v>0</v>
          </cell>
          <cell r="ES575">
            <v>0</v>
          </cell>
          <cell r="ET575">
            <v>0</v>
          </cell>
          <cell r="EU575">
            <v>0</v>
          </cell>
          <cell r="EV575">
            <v>0</v>
          </cell>
          <cell r="EW575">
            <v>0</v>
          </cell>
          <cell r="EX575">
            <v>0</v>
          </cell>
          <cell r="EY575">
            <v>0</v>
          </cell>
          <cell r="EZ575">
            <v>0</v>
          </cell>
          <cell r="FA575">
            <v>0</v>
          </cell>
          <cell r="FB575">
            <v>0</v>
          </cell>
          <cell r="FC575">
            <v>0</v>
          </cell>
          <cell r="FD575">
            <v>0</v>
          </cell>
          <cell r="FE575">
            <v>0</v>
          </cell>
          <cell r="FF575">
            <v>0</v>
          </cell>
          <cell r="FG575">
            <v>0</v>
          </cell>
          <cell r="FH575">
            <v>0</v>
          </cell>
          <cell r="FI575">
            <v>0</v>
          </cell>
          <cell r="FJ575">
            <v>0</v>
          </cell>
          <cell r="FK575">
            <v>0</v>
          </cell>
          <cell r="FL575">
            <v>0</v>
          </cell>
          <cell r="FM575">
            <v>0</v>
          </cell>
          <cell r="FN575">
            <v>0</v>
          </cell>
          <cell r="FO575">
            <v>0</v>
          </cell>
          <cell r="FP575">
            <v>0</v>
          </cell>
          <cell r="FQ575">
            <v>0</v>
          </cell>
          <cell r="FR575">
            <v>0</v>
          </cell>
          <cell r="FS575">
            <v>0</v>
          </cell>
          <cell r="FT575">
            <v>0</v>
          </cell>
          <cell r="FU575">
            <v>0</v>
          </cell>
          <cell r="FV575">
            <v>0</v>
          </cell>
          <cell r="FW575">
            <v>0</v>
          </cell>
        </row>
        <row r="576">
          <cell r="B576" t="str">
            <v>Co 118</v>
          </cell>
          <cell r="G576" t="str">
            <v>Ferson Creek Utilities Co</v>
          </cell>
          <cell r="BH576">
            <v>0</v>
          </cell>
          <cell r="BI576">
            <v>0</v>
          </cell>
          <cell r="BJ576">
            <v>0</v>
          </cell>
          <cell r="BK576">
            <v>0</v>
          </cell>
          <cell r="BL576">
            <v>0</v>
          </cell>
          <cell r="BM576" t="str">
            <v>FILING</v>
          </cell>
          <cell r="BN576">
            <v>0</v>
          </cell>
          <cell r="BO576">
            <v>0</v>
          </cell>
          <cell r="BP576">
            <v>0</v>
          </cell>
          <cell r="BQ576">
            <v>0</v>
          </cell>
          <cell r="BR576">
            <v>0</v>
          </cell>
          <cell r="BS576">
            <v>0</v>
          </cell>
          <cell r="BT576">
            <v>0</v>
          </cell>
          <cell r="BU576">
            <v>0</v>
          </cell>
          <cell r="BV576">
            <v>7333</v>
          </cell>
          <cell r="BW576">
            <v>0</v>
          </cell>
          <cell r="BX576">
            <v>0</v>
          </cell>
          <cell r="BY576">
            <v>0</v>
          </cell>
          <cell r="BZ576">
            <v>0</v>
          </cell>
          <cell r="CA576">
            <v>0</v>
          </cell>
          <cell r="CB576">
            <v>0</v>
          </cell>
          <cell r="CC576">
            <v>0</v>
          </cell>
          <cell r="CD576">
            <v>0</v>
          </cell>
          <cell r="CE576">
            <v>0</v>
          </cell>
          <cell r="CF576">
            <v>0</v>
          </cell>
          <cell r="CG576">
            <v>0</v>
          </cell>
          <cell r="CH576">
            <v>0</v>
          </cell>
          <cell r="CI576">
            <v>0</v>
          </cell>
          <cell r="CJ576">
            <v>0</v>
          </cell>
          <cell r="CK576">
            <v>0</v>
          </cell>
          <cell r="CL576">
            <v>0</v>
          </cell>
          <cell r="CM576">
            <v>0</v>
          </cell>
          <cell r="CN576" t="str">
            <v>FILING</v>
          </cell>
          <cell r="CO576">
            <v>0</v>
          </cell>
          <cell r="CP576">
            <v>0</v>
          </cell>
          <cell r="CQ576">
            <v>0</v>
          </cell>
          <cell r="CR576">
            <v>0</v>
          </cell>
          <cell r="CS576">
            <v>0</v>
          </cell>
          <cell r="CT576">
            <v>0</v>
          </cell>
          <cell r="CU576">
            <v>0</v>
          </cell>
          <cell r="CV576">
            <v>0</v>
          </cell>
          <cell r="CW576">
            <v>0</v>
          </cell>
          <cell r="CX576">
            <v>0</v>
          </cell>
          <cell r="CY576">
            <v>0</v>
          </cell>
          <cell r="CZ576">
            <v>8360.550719792267</v>
          </cell>
          <cell r="DA576">
            <v>0</v>
          </cell>
          <cell r="DB576">
            <v>0</v>
          </cell>
          <cell r="DC576">
            <v>0</v>
          </cell>
          <cell r="DD576">
            <v>0</v>
          </cell>
          <cell r="DE576">
            <v>0</v>
          </cell>
          <cell r="DF576">
            <v>0</v>
          </cell>
          <cell r="DG576">
            <v>0</v>
          </cell>
          <cell r="DH576">
            <v>0</v>
          </cell>
          <cell r="DI576">
            <v>0</v>
          </cell>
          <cell r="DJ576">
            <v>0</v>
          </cell>
          <cell r="DK576">
            <v>0</v>
          </cell>
          <cell r="DL576" t="str">
            <v>FILING</v>
          </cell>
          <cell r="DM576">
            <v>0</v>
          </cell>
          <cell r="DN576">
            <v>0</v>
          </cell>
          <cell r="DO576">
            <v>0</v>
          </cell>
          <cell r="DP576">
            <v>0</v>
          </cell>
          <cell r="DQ576">
            <v>0</v>
          </cell>
          <cell r="DR576">
            <v>0</v>
          </cell>
          <cell r="DS576">
            <v>0</v>
          </cell>
          <cell r="DT576">
            <v>0</v>
          </cell>
          <cell r="DU576">
            <v>0</v>
          </cell>
          <cell r="DV576">
            <v>0</v>
          </cell>
          <cell r="DW576">
            <v>0</v>
          </cell>
          <cell r="DX576">
            <v>4799.883722234712</v>
          </cell>
          <cell r="DY576">
            <v>0</v>
          </cell>
          <cell r="DZ576">
            <v>0</v>
          </cell>
          <cell r="EA576">
            <v>0</v>
          </cell>
          <cell r="EB576">
            <v>0</v>
          </cell>
          <cell r="EC576">
            <v>0</v>
          </cell>
          <cell r="ED576">
            <v>0</v>
          </cell>
          <cell r="EE576">
            <v>0</v>
          </cell>
          <cell r="EF576">
            <v>0</v>
          </cell>
          <cell r="EG576">
            <v>0</v>
          </cell>
          <cell r="EH576">
            <v>0</v>
          </cell>
          <cell r="EI576">
            <v>0</v>
          </cell>
          <cell r="EJ576">
            <v>0</v>
          </cell>
          <cell r="EK576">
            <v>0</v>
          </cell>
          <cell r="EL576">
            <v>0</v>
          </cell>
          <cell r="EM576">
            <v>0</v>
          </cell>
          <cell r="EN576">
            <v>0</v>
          </cell>
          <cell r="EO576">
            <v>0</v>
          </cell>
          <cell r="EP576">
            <v>0</v>
          </cell>
          <cell r="EQ576">
            <v>0</v>
          </cell>
          <cell r="ER576">
            <v>0</v>
          </cell>
          <cell r="ES576">
            <v>0</v>
          </cell>
          <cell r="ET576">
            <v>0</v>
          </cell>
          <cell r="EU576">
            <v>0</v>
          </cell>
          <cell r="EV576">
            <v>0</v>
          </cell>
          <cell r="EW576">
            <v>0</v>
          </cell>
          <cell r="EX576">
            <v>0</v>
          </cell>
          <cell r="EY576">
            <v>0</v>
          </cell>
          <cell r="EZ576">
            <v>0</v>
          </cell>
          <cell r="FA576">
            <v>0</v>
          </cell>
          <cell r="FB576">
            <v>0</v>
          </cell>
          <cell r="FC576">
            <v>0</v>
          </cell>
          <cell r="FD576">
            <v>0</v>
          </cell>
          <cell r="FE576">
            <v>0</v>
          </cell>
          <cell r="FF576">
            <v>0</v>
          </cell>
          <cell r="FG576">
            <v>0</v>
          </cell>
          <cell r="FH576">
            <v>0</v>
          </cell>
          <cell r="FI576">
            <v>0</v>
          </cell>
          <cell r="FJ576">
            <v>0</v>
          </cell>
          <cell r="FK576">
            <v>0</v>
          </cell>
          <cell r="FL576">
            <v>0</v>
          </cell>
          <cell r="FM576">
            <v>0</v>
          </cell>
          <cell r="FN576">
            <v>0</v>
          </cell>
          <cell r="FO576">
            <v>0</v>
          </cell>
          <cell r="FP576">
            <v>0</v>
          </cell>
          <cell r="FQ576">
            <v>0</v>
          </cell>
          <cell r="FR576">
            <v>0</v>
          </cell>
          <cell r="FS576">
            <v>0</v>
          </cell>
          <cell r="FT576">
            <v>0</v>
          </cell>
          <cell r="FU576">
            <v>0</v>
          </cell>
          <cell r="FV576">
            <v>0</v>
          </cell>
          <cell r="FW576">
            <v>0</v>
          </cell>
        </row>
        <row r="577">
          <cell r="B577" t="str">
            <v>Co 119</v>
          </cell>
          <cell r="G577" t="str">
            <v>Galena Territory Utilities</v>
          </cell>
          <cell r="BH577">
            <v>0</v>
          </cell>
          <cell r="BI577">
            <v>21917</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t="str">
            <v>FILING</v>
          </cell>
          <cell r="CC577">
            <v>0</v>
          </cell>
          <cell r="CD577">
            <v>0</v>
          </cell>
          <cell r="CE577">
            <v>0</v>
          </cell>
          <cell r="CF577">
            <v>0</v>
          </cell>
          <cell r="CG577">
            <v>0</v>
          </cell>
          <cell r="CH577">
            <v>0</v>
          </cell>
          <cell r="CI577">
            <v>0</v>
          </cell>
          <cell r="CJ577">
            <v>0</v>
          </cell>
          <cell r="CK577">
            <v>0</v>
          </cell>
          <cell r="CL577">
            <v>0</v>
          </cell>
          <cell r="CM577">
            <v>0</v>
          </cell>
          <cell r="CN577">
            <v>1269.2590084361582</v>
          </cell>
          <cell r="CO577">
            <v>0</v>
          </cell>
          <cell r="CP577">
            <v>0</v>
          </cell>
          <cell r="CQ577">
            <v>0</v>
          </cell>
          <cell r="CR577">
            <v>0</v>
          </cell>
          <cell r="CS577">
            <v>0</v>
          </cell>
          <cell r="CT577">
            <v>0</v>
          </cell>
          <cell r="CU577">
            <v>0</v>
          </cell>
          <cell r="CV577">
            <v>0</v>
          </cell>
          <cell r="CW577">
            <v>0</v>
          </cell>
          <cell r="CX577">
            <v>0</v>
          </cell>
          <cell r="CY577">
            <v>0</v>
          </cell>
          <cell r="CZ577" t="str">
            <v>FILING</v>
          </cell>
          <cell r="DA577">
            <v>0</v>
          </cell>
          <cell r="DB577">
            <v>0</v>
          </cell>
          <cell r="DC577">
            <v>0</v>
          </cell>
          <cell r="DD577">
            <v>0</v>
          </cell>
          <cell r="DE577">
            <v>0</v>
          </cell>
          <cell r="DF577">
            <v>0</v>
          </cell>
          <cell r="DG577">
            <v>0</v>
          </cell>
          <cell r="DH577">
            <v>0</v>
          </cell>
          <cell r="DI577">
            <v>0</v>
          </cell>
          <cell r="DJ577">
            <v>0</v>
          </cell>
          <cell r="DK577">
            <v>0</v>
          </cell>
          <cell r="DL577">
            <v>8896.5567055026222</v>
          </cell>
          <cell r="DM577">
            <v>0</v>
          </cell>
          <cell r="DN577">
            <v>0</v>
          </cell>
          <cell r="DO577">
            <v>0</v>
          </cell>
          <cell r="DP577">
            <v>0</v>
          </cell>
          <cell r="DQ577">
            <v>0</v>
          </cell>
          <cell r="DR577">
            <v>0</v>
          </cell>
          <cell r="DS577">
            <v>0</v>
          </cell>
          <cell r="DT577">
            <v>0</v>
          </cell>
          <cell r="DU577">
            <v>0</v>
          </cell>
          <cell r="DV577">
            <v>0</v>
          </cell>
          <cell r="DW577">
            <v>0</v>
          </cell>
          <cell r="DX577" t="str">
            <v>FILING</v>
          </cell>
          <cell r="DY577">
            <v>0</v>
          </cell>
          <cell r="DZ577">
            <v>0</v>
          </cell>
          <cell r="EA577">
            <v>0</v>
          </cell>
          <cell r="EB577">
            <v>0</v>
          </cell>
          <cell r="EC577">
            <v>0</v>
          </cell>
          <cell r="ED577">
            <v>0</v>
          </cell>
          <cell r="EE577">
            <v>0</v>
          </cell>
          <cell r="EF577">
            <v>0</v>
          </cell>
          <cell r="EG577">
            <v>0</v>
          </cell>
          <cell r="EH577">
            <v>0</v>
          </cell>
          <cell r="EI577">
            <v>0</v>
          </cell>
          <cell r="EJ577">
            <v>12166.910733374738</v>
          </cell>
          <cell r="EK577">
            <v>0</v>
          </cell>
          <cell r="EL577">
            <v>0</v>
          </cell>
          <cell r="EM577">
            <v>0</v>
          </cell>
          <cell r="EN577">
            <v>0</v>
          </cell>
          <cell r="EO577">
            <v>0</v>
          </cell>
          <cell r="EP577">
            <v>0</v>
          </cell>
          <cell r="EQ577">
            <v>0</v>
          </cell>
          <cell r="ER577">
            <v>0</v>
          </cell>
          <cell r="ES577">
            <v>0</v>
          </cell>
          <cell r="ET577">
            <v>0</v>
          </cell>
          <cell r="EU577">
            <v>0</v>
          </cell>
          <cell r="EV577" t="str">
            <v>FILING</v>
          </cell>
          <cell r="EW577">
            <v>0</v>
          </cell>
          <cell r="EX577">
            <v>0</v>
          </cell>
          <cell r="EY577">
            <v>0</v>
          </cell>
          <cell r="EZ577">
            <v>0</v>
          </cell>
          <cell r="FA577">
            <v>0</v>
          </cell>
          <cell r="FB577">
            <v>0</v>
          </cell>
          <cell r="FC577">
            <v>0</v>
          </cell>
          <cell r="FD577">
            <v>0</v>
          </cell>
          <cell r="FE577">
            <v>0</v>
          </cell>
          <cell r="FF577">
            <v>0</v>
          </cell>
          <cell r="FG577">
            <v>0</v>
          </cell>
          <cell r="FH577">
            <v>7899.2064559927094</v>
          </cell>
          <cell r="FI577">
            <v>0</v>
          </cell>
          <cell r="FJ577">
            <v>0</v>
          </cell>
          <cell r="FK577">
            <v>0</v>
          </cell>
          <cell r="FL577">
            <v>0</v>
          </cell>
          <cell r="FM577">
            <v>0</v>
          </cell>
          <cell r="FN577">
            <v>0</v>
          </cell>
          <cell r="FO577">
            <v>0</v>
          </cell>
          <cell r="FP577">
            <v>0</v>
          </cell>
          <cell r="FQ577">
            <v>0</v>
          </cell>
          <cell r="FR577">
            <v>0</v>
          </cell>
          <cell r="FS577">
            <v>0</v>
          </cell>
          <cell r="FT577">
            <v>0</v>
          </cell>
          <cell r="FU577">
            <v>0</v>
          </cell>
          <cell r="FV577">
            <v>0</v>
          </cell>
          <cell r="FW577">
            <v>0</v>
          </cell>
        </row>
        <row r="578">
          <cell r="B578" t="str">
            <v>Co 120</v>
          </cell>
          <cell r="G578" t="str">
            <v>Killarney Water Co</v>
          </cell>
          <cell r="BH578">
            <v>0</v>
          </cell>
          <cell r="BI578">
            <v>0</v>
          </cell>
          <cell r="BJ578">
            <v>0</v>
          </cell>
          <cell r="BK578">
            <v>0</v>
          </cell>
          <cell r="BL578">
            <v>0</v>
          </cell>
          <cell r="BM578" t="str">
            <v>FILING</v>
          </cell>
          <cell r="BN578">
            <v>0</v>
          </cell>
          <cell r="BO578">
            <v>0</v>
          </cell>
          <cell r="BP578">
            <v>0</v>
          </cell>
          <cell r="BQ578">
            <v>0</v>
          </cell>
          <cell r="BR578">
            <v>0</v>
          </cell>
          <cell r="BS578">
            <v>0</v>
          </cell>
          <cell r="BT578">
            <v>0</v>
          </cell>
          <cell r="BU578">
            <v>0</v>
          </cell>
          <cell r="BV578">
            <v>10417</v>
          </cell>
          <cell r="BW578">
            <v>0</v>
          </cell>
          <cell r="BX578">
            <v>0</v>
          </cell>
          <cell r="BY578">
            <v>0</v>
          </cell>
          <cell r="BZ578">
            <v>0</v>
          </cell>
          <cell r="CA578">
            <v>0</v>
          </cell>
          <cell r="CB578">
            <v>0</v>
          </cell>
          <cell r="CC578">
            <v>0</v>
          </cell>
          <cell r="CD578">
            <v>0</v>
          </cell>
          <cell r="CE578">
            <v>0</v>
          </cell>
          <cell r="CF578">
            <v>0</v>
          </cell>
          <cell r="CG578">
            <v>0</v>
          </cell>
          <cell r="CH578">
            <v>0</v>
          </cell>
          <cell r="CI578">
            <v>0</v>
          </cell>
          <cell r="CJ578">
            <v>0</v>
          </cell>
          <cell r="CK578">
            <v>0</v>
          </cell>
          <cell r="CL578">
            <v>0</v>
          </cell>
          <cell r="CM578">
            <v>0</v>
          </cell>
          <cell r="CN578">
            <v>0</v>
          </cell>
          <cell r="CO578">
            <v>0</v>
          </cell>
          <cell r="CP578">
            <v>0</v>
          </cell>
          <cell r="CQ578">
            <v>0</v>
          </cell>
          <cell r="CR578">
            <v>0</v>
          </cell>
          <cell r="CS578">
            <v>0</v>
          </cell>
          <cell r="CT578">
            <v>0</v>
          </cell>
          <cell r="CU578">
            <v>0</v>
          </cell>
          <cell r="CV578">
            <v>0</v>
          </cell>
          <cell r="CW578">
            <v>0</v>
          </cell>
          <cell r="CX578">
            <v>0</v>
          </cell>
          <cell r="CY578">
            <v>0</v>
          </cell>
          <cell r="CZ578">
            <v>0</v>
          </cell>
          <cell r="DA578">
            <v>0</v>
          </cell>
          <cell r="DB578">
            <v>0</v>
          </cell>
          <cell r="DC578">
            <v>0</v>
          </cell>
          <cell r="DD578">
            <v>0</v>
          </cell>
          <cell r="DE578">
            <v>0</v>
          </cell>
          <cell r="DF578">
            <v>0</v>
          </cell>
          <cell r="DG578">
            <v>0</v>
          </cell>
          <cell r="DH578">
            <v>0</v>
          </cell>
          <cell r="DI578">
            <v>0</v>
          </cell>
          <cell r="DJ578">
            <v>0</v>
          </cell>
          <cell r="DK578">
            <v>0</v>
          </cell>
          <cell r="DL578">
            <v>0</v>
          </cell>
          <cell r="DM578">
            <v>0</v>
          </cell>
          <cell r="DN578">
            <v>0</v>
          </cell>
          <cell r="DO578">
            <v>0</v>
          </cell>
          <cell r="DP578">
            <v>0</v>
          </cell>
          <cell r="DQ578">
            <v>0</v>
          </cell>
          <cell r="DR578">
            <v>0</v>
          </cell>
          <cell r="DS578">
            <v>0</v>
          </cell>
          <cell r="DT578">
            <v>0</v>
          </cell>
          <cell r="DU578">
            <v>0</v>
          </cell>
          <cell r="DV578">
            <v>0</v>
          </cell>
          <cell r="DW578">
            <v>0</v>
          </cell>
          <cell r="DX578">
            <v>0</v>
          </cell>
          <cell r="DY578">
            <v>0</v>
          </cell>
          <cell r="DZ578">
            <v>0</v>
          </cell>
          <cell r="EA578">
            <v>0</v>
          </cell>
          <cell r="EB578">
            <v>0</v>
          </cell>
          <cell r="EC578">
            <v>0</v>
          </cell>
          <cell r="ED578">
            <v>0</v>
          </cell>
          <cell r="EE578">
            <v>0</v>
          </cell>
          <cell r="EF578">
            <v>0</v>
          </cell>
          <cell r="EG578">
            <v>0</v>
          </cell>
          <cell r="EH578">
            <v>0</v>
          </cell>
          <cell r="EI578">
            <v>0</v>
          </cell>
          <cell r="EJ578">
            <v>0</v>
          </cell>
          <cell r="EK578">
            <v>0</v>
          </cell>
          <cell r="EL578">
            <v>0</v>
          </cell>
          <cell r="EM578">
            <v>0</v>
          </cell>
          <cell r="EN578">
            <v>0</v>
          </cell>
          <cell r="EO578">
            <v>0</v>
          </cell>
          <cell r="EP578">
            <v>0</v>
          </cell>
          <cell r="EQ578">
            <v>0</v>
          </cell>
          <cell r="ER578">
            <v>0</v>
          </cell>
          <cell r="ES578">
            <v>0</v>
          </cell>
          <cell r="ET578">
            <v>0</v>
          </cell>
          <cell r="EU578">
            <v>0</v>
          </cell>
          <cell r="EV578">
            <v>0</v>
          </cell>
          <cell r="EW578">
            <v>0</v>
          </cell>
          <cell r="EX578">
            <v>0</v>
          </cell>
          <cell r="EY578">
            <v>0</v>
          </cell>
          <cell r="EZ578">
            <v>0</v>
          </cell>
          <cell r="FA578">
            <v>0</v>
          </cell>
          <cell r="FB578">
            <v>0</v>
          </cell>
          <cell r="FC578">
            <v>0</v>
          </cell>
          <cell r="FD578">
            <v>0</v>
          </cell>
          <cell r="FE578">
            <v>0</v>
          </cell>
          <cell r="FF578">
            <v>0</v>
          </cell>
          <cell r="FG578">
            <v>0</v>
          </cell>
          <cell r="FH578">
            <v>0</v>
          </cell>
          <cell r="FI578">
            <v>0</v>
          </cell>
          <cell r="FJ578">
            <v>0</v>
          </cell>
          <cell r="FK578">
            <v>0</v>
          </cell>
          <cell r="FL578">
            <v>0</v>
          </cell>
          <cell r="FM578">
            <v>0</v>
          </cell>
          <cell r="FN578">
            <v>0</v>
          </cell>
          <cell r="FO578">
            <v>0</v>
          </cell>
          <cell r="FP578">
            <v>0</v>
          </cell>
          <cell r="FQ578">
            <v>0</v>
          </cell>
          <cell r="FR578">
            <v>0</v>
          </cell>
          <cell r="FS578">
            <v>0</v>
          </cell>
          <cell r="FT578">
            <v>0</v>
          </cell>
          <cell r="FU578">
            <v>0</v>
          </cell>
          <cell r="FV578">
            <v>0</v>
          </cell>
          <cell r="FW578">
            <v>0</v>
          </cell>
        </row>
        <row r="579">
          <cell r="B579" t="str">
            <v>Co 121</v>
          </cell>
          <cell r="G579" t="str">
            <v>Lake Holiday Utilities Corp</v>
          </cell>
          <cell r="BH579">
            <v>0</v>
          </cell>
          <cell r="BI579">
            <v>0</v>
          </cell>
          <cell r="BJ579">
            <v>0</v>
          </cell>
          <cell r="BK579">
            <v>0</v>
          </cell>
          <cell r="BL579">
            <v>0</v>
          </cell>
          <cell r="BM579">
            <v>0</v>
          </cell>
          <cell r="BN579">
            <v>0</v>
          </cell>
          <cell r="BO579">
            <v>0</v>
          </cell>
          <cell r="BP579">
            <v>0</v>
          </cell>
          <cell r="BQ579">
            <v>0</v>
          </cell>
          <cell r="BR579">
            <v>0</v>
          </cell>
          <cell r="BS579">
            <v>0</v>
          </cell>
          <cell r="BT579">
            <v>18500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CN579" t="str">
            <v>FILING</v>
          </cell>
          <cell r="CO579">
            <v>0</v>
          </cell>
          <cell r="CP579">
            <v>0</v>
          </cell>
          <cell r="CQ579">
            <v>0</v>
          </cell>
          <cell r="CR579">
            <v>0</v>
          </cell>
          <cell r="CS579">
            <v>0</v>
          </cell>
          <cell r="CT579">
            <v>0</v>
          </cell>
          <cell r="CU579">
            <v>0</v>
          </cell>
          <cell r="CV579">
            <v>0</v>
          </cell>
          <cell r="CW579">
            <v>0</v>
          </cell>
          <cell r="CX579">
            <v>0</v>
          </cell>
          <cell r="CY579">
            <v>0</v>
          </cell>
          <cell r="CZ579">
            <v>4261.0688746320811</v>
          </cell>
          <cell r="DA579">
            <v>0</v>
          </cell>
          <cell r="DB579">
            <v>0</v>
          </cell>
          <cell r="DC579">
            <v>0</v>
          </cell>
          <cell r="DD579">
            <v>0</v>
          </cell>
          <cell r="DE579">
            <v>0</v>
          </cell>
          <cell r="DF579">
            <v>0</v>
          </cell>
          <cell r="DG579">
            <v>0</v>
          </cell>
          <cell r="DH579">
            <v>0</v>
          </cell>
          <cell r="DI579">
            <v>0</v>
          </cell>
          <cell r="DJ579">
            <v>0</v>
          </cell>
          <cell r="DK579">
            <v>0</v>
          </cell>
          <cell r="DL579" t="str">
            <v>FILING</v>
          </cell>
          <cell r="DM579">
            <v>0</v>
          </cell>
          <cell r="DN579">
            <v>0</v>
          </cell>
          <cell r="DO579">
            <v>0</v>
          </cell>
          <cell r="DP579">
            <v>0</v>
          </cell>
          <cell r="DQ579">
            <v>0</v>
          </cell>
          <cell r="DR579">
            <v>0</v>
          </cell>
          <cell r="DS579">
            <v>0</v>
          </cell>
          <cell r="DT579">
            <v>0</v>
          </cell>
          <cell r="DU579">
            <v>0</v>
          </cell>
          <cell r="DV579">
            <v>0</v>
          </cell>
          <cell r="DW579">
            <v>0</v>
          </cell>
          <cell r="DX579">
            <v>5705.1991125951936</v>
          </cell>
          <cell r="DY579">
            <v>0</v>
          </cell>
          <cell r="DZ579">
            <v>0</v>
          </cell>
          <cell r="EA579">
            <v>0</v>
          </cell>
          <cell r="EB579">
            <v>0</v>
          </cell>
          <cell r="EC579">
            <v>0</v>
          </cell>
          <cell r="ED579">
            <v>0</v>
          </cell>
          <cell r="EE579">
            <v>0</v>
          </cell>
          <cell r="EF579">
            <v>0</v>
          </cell>
          <cell r="EG579">
            <v>0</v>
          </cell>
          <cell r="EH579">
            <v>0</v>
          </cell>
          <cell r="EI579">
            <v>0</v>
          </cell>
          <cell r="EJ579">
            <v>0</v>
          </cell>
          <cell r="EK579">
            <v>0</v>
          </cell>
          <cell r="EL579">
            <v>0</v>
          </cell>
          <cell r="EM579">
            <v>0</v>
          </cell>
          <cell r="EN579">
            <v>0</v>
          </cell>
          <cell r="EO579">
            <v>0</v>
          </cell>
          <cell r="EP579">
            <v>0</v>
          </cell>
          <cell r="EQ579">
            <v>0</v>
          </cell>
          <cell r="ER579">
            <v>0</v>
          </cell>
          <cell r="ES579">
            <v>0</v>
          </cell>
          <cell r="ET579">
            <v>0</v>
          </cell>
          <cell r="EU579">
            <v>0</v>
          </cell>
          <cell r="EV579">
            <v>0</v>
          </cell>
          <cell r="EW579">
            <v>0</v>
          </cell>
          <cell r="EX579">
            <v>0</v>
          </cell>
          <cell r="EY579">
            <v>0</v>
          </cell>
          <cell r="EZ579">
            <v>0</v>
          </cell>
          <cell r="FA579">
            <v>0</v>
          </cell>
          <cell r="FB579">
            <v>0</v>
          </cell>
          <cell r="FC579">
            <v>0</v>
          </cell>
          <cell r="FD579">
            <v>0</v>
          </cell>
          <cell r="FE579">
            <v>0</v>
          </cell>
          <cell r="FF579">
            <v>0</v>
          </cell>
          <cell r="FG579">
            <v>0</v>
          </cell>
          <cell r="FH579">
            <v>0</v>
          </cell>
          <cell r="FI579">
            <v>0</v>
          </cell>
          <cell r="FJ579">
            <v>0</v>
          </cell>
          <cell r="FK579">
            <v>0</v>
          </cell>
          <cell r="FL579">
            <v>0</v>
          </cell>
          <cell r="FM579">
            <v>0</v>
          </cell>
          <cell r="FN579">
            <v>0</v>
          </cell>
          <cell r="FO579">
            <v>0</v>
          </cell>
          <cell r="FP579">
            <v>0</v>
          </cell>
          <cell r="FQ579">
            <v>0</v>
          </cell>
          <cell r="FR579">
            <v>0</v>
          </cell>
          <cell r="FS579">
            <v>0</v>
          </cell>
          <cell r="FT579">
            <v>0</v>
          </cell>
          <cell r="FU579">
            <v>0</v>
          </cell>
          <cell r="FV579">
            <v>0</v>
          </cell>
          <cell r="FW579">
            <v>0</v>
          </cell>
        </row>
        <row r="580">
          <cell r="B580" t="str">
            <v>Co 122</v>
          </cell>
          <cell r="G580" t="str">
            <v>Lake Wildwood Utilities Co</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t="str">
            <v>FILING</v>
          </cell>
          <cell r="CC580">
            <v>0</v>
          </cell>
          <cell r="CD580">
            <v>0</v>
          </cell>
          <cell r="CE580">
            <v>0</v>
          </cell>
          <cell r="CF580">
            <v>0</v>
          </cell>
          <cell r="CG580">
            <v>0</v>
          </cell>
          <cell r="CH580">
            <v>0</v>
          </cell>
          <cell r="CI580">
            <v>0</v>
          </cell>
          <cell r="CJ580">
            <v>0</v>
          </cell>
          <cell r="CK580">
            <v>0</v>
          </cell>
          <cell r="CL580">
            <v>0</v>
          </cell>
          <cell r="CM580">
            <v>0</v>
          </cell>
          <cell r="CN580">
            <v>6638.6156080987676</v>
          </cell>
          <cell r="CO580">
            <v>0</v>
          </cell>
          <cell r="CP580">
            <v>0</v>
          </cell>
          <cell r="CQ580">
            <v>0</v>
          </cell>
          <cell r="CR580">
            <v>0</v>
          </cell>
          <cell r="CS580">
            <v>0</v>
          </cell>
          <cell r="CT580">
            <v>0</v>
          </cell>
          <cell r="CU580">
            <v>0</v>
          </cell>
          <cell r="CV580">
            <v>0</v>
          </cell>
          <cell r="CW580">
            <v>0</v>
          </cell>
          <cell r="CX580">
            <v>0</v>
          </cell>
          <cell r="CY580">
            <v>0</v>
          </cell>
          <cell r="CZ580" t="str">
            <v>FILING</v>
          </cell>
          <cell r="DA580">
            <v>0</v>
          </cell>
          <cell r="DB580">
            <v>0</v>
          </cell>
          <cell r="DC580">
            <v>0</v>
          </cell>
          <cell r="DD580">
            <v>0</v>
          </cell>
          <cell r="DE580">
            <v>0</v>
          </cell>
          <cell r="DF580">
            <v>0</v>
          </cell>
          <cell r="DG580">
            <v>0</v>
          </cell>
          <cell r="DH580">
            <v>0</v>
          </cell>
          <cell r="DI580">
            <v>0</v>
          </cell>
          <cell r="DJ580">
            <v>0</v>
          </cell>
          <cell r="DK580">
            <v>0</v>
          </cell>
          <cell r="DL580">
            <v>5769.6576563094104</v>
          </cell>
          <cell r="DM580">
            <v>0</v>
          </cell>
          <cell r="DN580">
            <v>0</v>
          </cell>
          <cell r="DO580">
            <v>0</v>
          </cell>
          <cell r="DP580">
            <v>0</v>
          </cell>
          <cell r="DQ580">
            <v>0</v>
          </cell>
          <cell r="DR580">
            <v>0</v>
          </cell>
          <cell r="DS580">
            <v>0</v>
          </cell>
          <cell r="DT580">
            <v>0</v>
          </cell>
          <cell r="DU580">
            <v>0</v>
          </cell>
          <cell r="DV580">
            <v>0</v>
          </cell>
          <cell r="DW580">
            <v>0</v>
          </cell>
          <cell r="DX580">
            <v>0</v>
          </cell>
          <cell r="DY580">
            <v>0</v>
          </cell>
          <cell r="DZ580">
            <v>0</v>
          </cell>
          <cell r="EA580">
            <v>0</v>
          </cell>
          <cell r="EB580">
            <v>0</v>
          </cell>
          <cell r="EC580">
            <v>0</v>
          </cell>
          <cell r="ED580">
            <v>0</v>
          </cell>
          <cell r="EE580">
            <v>0</v>
          </cell>
          <cell r="EF580">
            <v>0</v>
          </cell>
          <cell r="EG580">
            <v>0</v>
          </cell>
          <cell r="EH580">
            <v>0</v>
          </cell>
          <cell r="EI580">
            <v>0</v>
          </cell>
          <cell r="EJ580">
            <v>0</v>
          </cell>
          <cell r="EK580">
            <v>0</v>
          </cell>
          <cell r="EL580">
            <v>0</v>
          </cell>
          <cell r="EM580">
            <v>0</v>
          </cell>
          <cell r="EN580">
            <v>0</v>
          </cell>
          <cell r="EO580">
            <v>0</v>
          </cell>
          <cell r="EP580">
            <v>0</v>
          </cell>
          <cell r="EQ580">
            <v>0</v>
          </cell>
          <cell r="ER580">
            <v>0</v>
          </cell>
          <cell r="ES580">
            <v>0</v>
          </cell>
          <cell r="ET580">
            <v>0</v>
          </cell>
          <cell r="EU580">
            <v>0</v>
          </cell>
          <cell r="EV580">
            <v>0</v>
          </cell>
          <cell r="EW580">
            <v>0</v>
          </cell>
          <cell r="EX580">
            <v>0</v>
          </cell>
          <cell r="EY580">
            <v>0</v>
          </cell>
          <cell r="EZ580">
            <v>0</v>
          </cell>
          <cell r="FA580">
            <v>0</v>
          </cell>
          <cell r="FB580">
            <v>0</v>
          </cell>
          <cell r="FC580">
            <v>0</v>
          </cell>
          <cell r="FD580">
            <v>0</v>
          </cell>
          <cell r="FE580">
            <v>0</v>
          </cell>
          <cell r="FF580">
            <v>0</v>
          </cell>
          <cell r="FG580">
            <v>0</v>
          </cell>
          <cell r="FH580">
            <v>0</v>
          </cell>
          <cell r="FI580">
            <v>0</v>
          </cell>
          <cell r="FJ580">
            <v>0</v>
          </cell>
          <cell r="FK580">
            <v>0</v>
          </cell>
          <cell r="FL580">
            <v>0</v>
          </cell>
          <cell r="FM580">
            <v>0</v>
          </cell>
          <cell r="FN580">
            <v>0</v>
          </cell>
          <cell r="FO580">
            <v>0</v>
          </cell>
          <cell r="FP580">
            <v>0</v>
          </cell>
          <cell r="FQ580">
            <v>0</v>
          </cell>
          <cell r="FR580">
            <v>0</v>
          </cell>
          <cell r="FS580">
            <v>0</v>
          </cell>
          <cell r="FT580">
            <v>0</v>
          </cell>
          <cell r="FU580">
            <v>0</v>
          </cell>
          <cell r="FV580">
            <v>0</v>
          </cell>
          <cell r="FW580">
            <v>0</v>
          </cell>
        </row>
        <row r="581">
          <cell r="B581" t="str">
            <v>Co 123</v>
          </cell>
          <cell r="G581" t="str">
            <v>Northern Hills W &amp; S Co</v>
          </cell>
          <cell r="BH581">
            <v>0</v>
          </cell>
          <cell r="BI581">
            <v>16750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cell r="DA581">
            <v>0</v>
          </cell>
          <cell r="DB581">
            <v>0</v>
          </cell>
          <cell r="DC581">
            <v>0</v>
          </cell>
          <cell r="DD581">
            <v>0</v>
          </cell>
          <cell r="DE581">
            <v>0</v>
          </cell>
          <cell r="DF581">
            <v>0</v>
          </cell>
          <cell r="DG581">
            <v>0</v>
          </cell>
          <cell r="DH581">
            <v>0</v>
          </cell>
          <cell r="DI581">
            <v>0</v>
          </cell>
          <cell r="DJ581">
            <v>0</v>
          </cell>
          <cell r="DK581">
            <v>0</v>
          </cell>
          <cell r="DL581">
            <v>0</v>
          </cell>
          <cell r="DM581">
            <v>0</v>
          </cell>
          <cell r="DN581">
            <v>0</v>
          </cell>
          <cell r="DO581">
            <v>0</v>
          </cell>
          <cell r="DP581">
            <v>0</v>
          </cell>
          <cell r="DQ581">
            <v>0</v>
          </cell>
          <cell r="DR581">
            <v>0</v>
          </cell>
          <cell r="DS581">
            <v>0</v>
          </cell>
          <cell r="DT581">
            <v>0</v>
          </cell>
          <cell r="DU581">
            <v>0</v>
          </cell>
          <cell r="DV581">
            <v>0</v>
          </cell>
          <cell r="DW581">
            <v>0</v>
          </cell>
          <cell r="DX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row>
        <row r="582">
          <cell r="B582" t="str">
            <v>Co 124</v>
          </cell>
          <cell r="G582" t="str">
            <v>Lake Marian Water Corp</v>
          </cell>
          <cell r="BH582">
            <v>0</v>
          </cell>
          <cell r="BI582">
            <v>0</v>
          </cell>
          <cell r="BJ582">
            <v>0</v>
          </cell>
          <cell r="BK582">
            <v>0</v>
          </cell>
          <cell r="BL582">
            <v>0</v>
          </cell>
          <cell r="BM582">
            <v>0</v>
          </cell>
          <cell r="BN582">
            <v>0</v>
          </cell>
          <cell r="BO582">
            <v>0</v>
          </cell>
          <cell r="BP582">
            <v>0</v>
          </cell>
          <cell r="BQ582">
            <v>0</v>
          </cell>
          <cell r="BR582">
            <v>0</v>
          </cell>
          <cell r="BS582" t="str">
            <v>FILING</v>
          </cell>
          <cell r="BT582">
            <v>0</v>
          </cell>
          <cell r="BU582">
            <v>0</v>
          </cell>
          <cell r="BV582">
            <v>0</v>
          </cell>
          <cell r="BW582">
            <v>0</v>
          </cell>
          <cell r="BX582">
            <v>0</v>
          </cell>
          <cell r="BY582">
            <v>0</v>
          </cell>
          <cell r="BZ582">
            <v>0</v>
          </cell>
          <cell r="CA582">
            <v>0</v>
          </cell>
          <cell r="CB582">
            <v>0</v>
          </cell>
          <cell r="CC582">
            <v>0</v>
          </cell>
          <cell r="CD582">
            <v>0</v>
          </cell>
          <cell r="CE582">
            <v>6512.1389479340378</v>
          </cell>
          <cell r="CF582">
            <v>0</v>
          </cell>
          <cell r="CG582">
            <v>0</v>
          </cell>
          <cell r="CH582">
            <v>0</v>
          </cell>
          <cell r="CI582">
            <v>0</v>
          </cell>
          <cell r="CJ582">
            <v>0</v>
          </cell>
          <cell r="CK582">
            <v>0</v>
          </cell>
          <cell r="CL582">
            <v>0</v>
          </cell>
          <cell r="CM582">
            <v>0</v>
          </cell>
          <cell r="CN582">
            <v>0</v>
          </cell>
          <cell r="CO582">
            <v>0</v>
          </cell>
          <cell r="CP582">
            <v>0</v>
          </cell>
          <cell r="CQ582">
            <v>0</v>
          </cell>
          <cell r="CR582">
            <v>0</v>
          </cell>
          <cell r="CS582">
            <v>0</v>
          </cell>
          <cell r="CT582">
            <v>0</v>
          </cell>
          <cell r="CU582">
            <v>0</v>
          </cell>
          <cell r="CV582">
            <v>0</v>
          </cell>
          <cell r="CW582" t="str">
            <v>FILING</v>
          </cell>
          <cell r="CX582">
            <v>0</v>
          </cell>
          <cell r="CY582">
            <v>0</v>
          </cell>
          <cell r="CZ582">
            <v>0</v>
          </cell>
          <cell r="DA582">
            <v>0</v>
          </cell>
          <cell r="DB582">
            <v>0</v>
          </cell>
          <cell r="DC582">
            <v>0</v>
          </cell>
          <cell r="DD582">
            <v>0</v>
          </cell>
          <cell r="DE582">
            <v>0</v>
          </cell>
          <cell r="DF582">
            <v>0</v>
          </cell>
          <cell r="DG582">
            <v>0</v>
          </cell>
          <cell r="DH582">
            <v>0</v>
          </cell>
          <cell r="DI582">
            <v>4716.3651443917515</v>
          </cell>
          <cell r="DJ582">
            <v>0</v>
          </cell>
          <cell r="DK582">
            <v>0</v>
          </cell>
          <cell r="DL582">
            <v>0</v>
          </cell>
          <cell r="DM582">
            <v>0</v>
          </cell>
          <cell r="DN582">
            <v>0</v>
          </cell>
          <cell r="DO582">
            <v>0</v>
          </cell>
          <cell r="DP582">
            <v>0</v>
          </cell>
          <cell r="DQ582">
            <v>0</v>
          </cell>
          <cell r="DR582">
            <v>0</v>
          </cell>
          <cell r="DS582">
            <v>0</v>
          </cell>
          <cell r="DT582">
            <v>0</v>
          </cell>
          <cell r="DU582">
            <v>0</v>
          </cell>
          <cell r="DV582">
            <v>0</v>
          </cell>
          <cell r="DW582">
            <v>0</v>
          </cell>
          <cell r="DX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row>
        <row r="583">
          <cell r="B583" t="str">
            <v>Co 125</v>
          </cell>
          <cell r="G583" t="str">
            <v>Wildwood Water Service Co</v>
          </cell>
          <cell r="BH583">
            <v>0</v>
          </cell>
          <cell r="BI583">
            <v>0</v>
          </cell>
          <cell r="BJ583">
            <v>0</v>
          </cell>
          <cell r="BK583">
            <v>0</v>
          </cell>
          <cell r="BL583">
            <v>0</v>
          </cell>
          <cell r="BM583">
            <v>0</v>
          </cell>
          <cell r="BN583">
            <v>0</v>
          </cell>
          <cell r="BO583">
            <v>0</v>
          </cell>
          <cell r="BP583">
            <v>0</v>
          </cell>
          <cell r="BQ583">
            <v>0</v>
          </cell>
          <cell r="BR583">
            <v>0</v>
          </cell>
          <cell r="BS583" t="str">
            <v>FILING</v>
          </cell>
          <cell r="BT583">
            <v>0</v>
          </cell>
          <cell r="BU583">
            <v>0</v>
          </cell>
          <cell r="BV583">
            <v>0</v>
          </cell>
          <cell r="BW583">
            <v>0</v>
          </cell>
          <cell r="BX583">
            <v>0</v>
          </cell>
          <cell r="BY583">
            <v>0</v>
          </cell>
          <cell r="BZ583">
            <v>0</v>
          </cell>
          <cell r="CA583">
            <v>0</v>
          </cell>
          <cell r="CB583">
            <v>0</v>
          </cell>
          <cell r="CC583">
            <v>0</v>
          </cell>
          <cell r="CD583">
            <v>0</v>
          </cell>
          <cell r="CE583">
            <v>3618.3487534682095</v>
          </cell>
          <cell r="CF583">
            <v>0</v>
          </cell>
          <cell r="CG583">
            <v>0</v>
          </cell>
          <cell r="CH583">
            <v>0</v>
          </cell>
          <cell r="CI583">
            <v>0</v>
          </cell>
          <cell r="CJ583">
            <v>0</v>
          </cell>
          <cell r="CK583">
            <v>0</v>
          </cell>
          <cell r="CL583">
            <v>0</v>
          </cell>
          <cell r="CM583">
            <v>0</v>
          </cell>
          <cell r="CN583">
            <v>0</v>
          </cell>
          <cell r="CO583">
            <v>0</v>
          </cell>
          <cell r="CP583">
            <v>0</v>
          </cell>
          <cell r="CQ583">
            <v>0</v>
          </cell>
          <cell r="CR583">
            <v>0</v>
          </cell>
          <cell r="CS583">
            <v>0</v>
          </cell>
          <cell r="CT583">
            <v>0</v>
          </cell>
          <cell r="CU583">
            <v>0</v>
          </cell>
          <cell r="CV583">
            <v>0</v>
          </cell>
          <cell r="CW583" t="str">
            <v>FILING</v>
          </cell>
          <cell r="CX583">
            <v>0</v>
          </cell>
          <cell r="CY583">
            <v>0</v>
          </cell>
          <cell r="CZ583">
            <v>0</v>
          </cell>
          <cell r="DA583">
            <v>0</v>
          </cell>
          <cell r="DB583">
            <v>0</v>
          </cell>
          <cell r="DC583">
            <v>0</v>
          </cell>
          <cell r="DD583">
            <v>0</v>
          </cell>
          <cell r="DE583">
            <v>0</v>
          </cell>
          <cell r="DF583">
            <v>0</v>
          </cell>
          <cell r="DG583">
            <v>0</v>
          </cell>
          <cell r="DH583">
            <v>0</v>
          </cell>
          <cell r="DI583">
            <v>4588.1770430998677</v>
          </cell>
          <cell r="DJ583">
            <v>0</v>
          </cell>
          <cell r="DK583">
            <v>0</v>
          </cell>
          <cell r="DL583">
            <v>0</v>
          </cell>
          <cell r="DM583">
            <v>0</v>
          </cell>
          <cell r="DN583">
            <v>0</v>
          </cell>
          <cell r="DO583">
            <v>0</v>
          </cell>
          <cell r="DP583">
            <v>0</v>
          </cell>
          <cell r="DQ583">
            <v>0</v>
          </cell>
          <cell r="DR583">
            <v>0</v>
          </cell>
          <cell r="DS583">
            <v>0</v>
          </cell>
          <cell r="DT583">
            <v>0</v>
          </cell>
          <cell r="DU583">
            <v>0</v>
          </cell>
          <cell r="DV583">
            <v>0</v>
          </cell>
          <cell r="DW583">
            <v>0</v>
          </cell>
          <cell r="DX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row>
        <row r="584">
          <cell r="B584" t="str">
            <v>Co 126</v>
          </cell>
          <cell r="G584" t="str">
            <v>Valentine Water Service Inc</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0</v>
          </cell>
          <cell r="CB584">
            <v>0</v>
          </cell>
          <cell r="CC584">
            <v>0</v>
          </cell>
          <cell r="CD584">
            <v>0</v>
          </cell>
          <cell r="CE584">
            <v>0</v>
          </cell>
          <cell r="CF584" t="str">
            <v>FILING</v>
          </cell>
          <cell r="CG584">
            <v>0</v>
          </cell>
          <cell r="CH584">
            <v>0</v>
          </cell>
          <cell r="CI584">
            <v>0</v>
          </cell>
          <cell r="CJ584">
            <v>0</v>
          </cell>
          <cell r="CK584">
            <v>0</v>
          </cell>
          <cell r="CL584">
            <v>0</v>
          </cell>
          <cell r="CM584">
            <v>0</v>
          </cell>
          <cell r="CN584">
            <v>0</v>
          </cell>
          <cell r="CO584">
            <v>0</v>
          </cell>
          <cell r="CP584">
            <v>0</v>
          </cell>
          <cell r="CQ584">
            <v>0</v>
          </cell>
          <cell r="CR584">
            <v>4231.7279300628998</v>
          </cell>
          <cell r="CS584">
            <v>0</v>
          </cell>
          <cell r="CT584">
            <v>0</v>
          </cell>
          <cell r="CU584">
            <v>0</v>
          </cell>
          <cell r="CV584">
            <v>0</v>
          </cell>
          <cell r="CW584">
            <v>0</v>
          </cell>
          <cell r="CX584">
            <v>0</v>
          </cell>
          <cell r="CY584">
            <v>0</v>
          </cell>
          <cell r="CZ584">
            <v>0</v>
          </cell>
          <cell r="DA584">
            <v>0</v>
          </cell>
          <cell r="DB584">
            <v>0</v>
          </cell>
          <cell r="DC584">
            <v>0</v>
          </cell>
          <cell r="DD584">
            <v>0</v>
          </cell>
          <cell r="DE584">
            <v>0</v>
          </cell>
          <cell r="DF584">
            <v>0</v>
          </cell>
          <cell r="DG584">
            <v>0</v>
          </cell>
          <cell r="DH584">
            <v>0</v>
          </cell>
          <cell r="DI584">
            <v>0</v>
          </cell>
          <cell r="DJ584">
            <v>0</v>
          </cell>
          <cell r="DK584">
            <v>0</v>
          </cell>
          <cell r="DL584">
            <v>0</v>
          </cell>
          <cell r="DM584">
            <v>0</v>
          </cell>
          <cell r="DN584">
            <v>0</v>
          </cell>
          <cell r="DO584">
            <v>0</v>
          </cell>
          <cell r="DP584">
            <v>0</v>
          </cell>
          <cell r="DQ584">
            <v>0</v>
          </cell>
          <cell r="DR584">
            <v>0</v>
          </cell>
          <cell r="DS584">
            <v>0</v>
          </cell>
          <cell r="DT584">
            <v>0</v>
          </cell>
          <cell r="DU584">
            <v>0</v>
          </cell>
          <cell r="DV584">
            <v>0</v>
          </cell>
          <cell r="DW584">
            <v>0</v>
          </cell>
          <cell r="DX584">
            <v>0</v>
          </cell>
          <cell r="DY584">
            <v>0</v>
          </cell>
          <cell r="DZ584">
            <v>0</v>
          </cell>
          <cell r="EA584">
            <v>0</v>
          </cell>
          <cell r="EB584">
            <v>0</v>
          </cell>
          <cell r="EC584">
            <v>0</v>
          </cell>
          <cell r="ED584">
            <v>0</v>
          </cell>
          <cell r="EE584">
            <v>0</v>
          </cell>
          <cell r="EF584">
            <v>0</v>
          </cell>
          <cell r="EG584">
            <v>0</v>
          </cell>
          <cell r="EH584">
            <v>0</v>
          </cell>
          <cell r="EI584">
            <v>0</v>
          </cell>
          <cell r="EJ584">
            <v>0</v>
          </cell>
          <cell r="EK584">
            <v>0</v>
          </cell>
          <cell r="EL584">
            <v>0</v>
          </cell>
          <cell r="EM584">
            <v>0</v>
          </cell>
          <cell r="EN584">
            <v>0</v>
          </cell>
          <cell r="EO584">
            <v>0</v>
          </cell>
          <cell r="EP584">
            <v>0</v>
          </cell>
          <cell r="EQ584">
            <v>0</v>
          </cell>
          <cell r="ER584">
            <v>0</v>
          </cell>
          <cell r="ES584">
            <v>0</v>
          </cell>
          <cell r="ET584">
            <v>0</v>
          </cell>
          <cell r="EU584">
            <v>0</v>
          </cell>
          <cell r="EV584">
            <v>0</v>
          </cell>
          <cell r="EW584">
            <v>0</v>
          </cell>
          <cell r="EX584">
            <v>0</v>
          </cell>
          <cell r="EY584">
            <v>0</v>
          </cell>
          <cell r="EZ584">
            <v>0</v>
          </cell>
          <cell r="FA584">
            <v>0</v>
          </cell>
          <cell r="FB584">
            <v>0</v>
          </cell>
          <cell r="FC584">
            <v>0</v>
          </cell>
          <cell r="FD584">
            <v>0</v>
          </cell>
          <cell r="FE584">
            <v>0</v>
          </cell>
          <cell r="FF584">
            <v>0</v>
          </cell>
          <cell r="FG584">
            <v>0</v>
          </cell>
          <cell r="FH584">
            <v>0</v>
          </cell>
          <cell r="FI584">
            <v>0</v>
          </cell>
          <cell r="FJ584">
            <v>0</v>
          </cell>
          <cell r="FK584">
            <v>0</v>
          </cell>
          <cell r="FL584">
            <v>0</v>
          </cell>
          <cell r="FM584">
            <v>0</v>
          </cell>
          <cell r="FN584">
            <v>0</v>
          </cell>
          <cell r="FO584">
            <v>0</v>
          </cell>
          <cell r="FP584">
            <v>0</v>
          </cell>
          <cell r="FQ584">
            <v>0</v>
          </cell>
          <cell r="FR584">
            <v>0</v>
          </cell>
          <cell r="FS584">
            <v>0</v>
          </cell>
          <cell r="FT584">
            <v>0</v>
          </cell>
          <cell r="FU584">
            <v>0</v>
          </cell>
          <cell r="FV584">
            <v>0</v>
          </cell>
          <cell r="FW584">
            <v>0</v>
          </cell>
        </row>
        <row r="585">
          <cell r="B585" t="str">
            <v>Co 127</v>
          </cell>
          <cell r="G585" t="str">
            <v>Walk Up Woods Water Co</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cell r="CF585" t="str">
            <v>FILING</v>
          </cell>
          <cell r="CG585">
            <v>0</v>
          </cell>
          <cell r="CH585">
            <v>0</v>
          </cell>
          <cell r="CI585">
            <v>0</v>
          </cell>
          <cell r="CJ585">
            <v>0</v>
          </cell>
          <cell r="CK585">
            <v>0</v>
          </cell>
          <cell r="CL585">
            <v>0</v>
          </cell>
          <cell r="CM585">
            <v>0</v>
          </cell>
          <cell r="CN585">
            <v>0</v>
          </cell>
          <cell r="CO585">
            <v>0</v>
          </cell>
          <cell r="CP585">
            <v>0</v>
          </cell>
          <cell r="CQ585">
            <v>0</v>
          </cell>
          <cell r="CR585">
            <v>6938.1795659425261</v>
          </cell>
          <cell r="CS585">
            <v>0</v>
          </cell>
          <cell r="CT585">
            <v>0</v>
          </cell>
          <cell r="CU585">
            <v>0</v>
          </cell>
          <cell r="CV585">
            <v>0</v>
          </cell>
          <cell r="CW585">
            <v>0</v>
          </cell>
          <cell r="CX585">
            <v>0</v>
          </cell>
          <cell r="CY585">
            <v>0</v>
          </cell>
          <cell r="CZ585">
            <v>0</v>
          </cell>
          <cell r="DA585">
            <v>0</v>
          </cell>
          <cell r="DB585">
            <v>0</v>
          </cell>
          <cell r="DC585">
            <v>0</v>
          </cell>
          <cell r="DD585" t="str">
            <v>FILING</v>
          </cell>
          <cell r="DE585">
            <v>0</v>
          </cell>
          <cell r="DF585">
            <v>0</v>
          </cell>
          <cell r="DG585">
            <v>0</v>
          </cell>
          <cell r="DH585">
            <v>0</v>
          </cell>
          <cell r="DI585">
            <v>0</v>
          </cell>
          <cell r="DJ585">
            <v>0</v>
          </cell>
          <cell r="DK585">
            <v>0</v>
          </cell>
          <cell r="DL585">
            <v>0</v>
          </cell>
          <cell r="DM585">
            <v>0</v>
          </cell>
          <cell r="DN585">
            <v>0</v>
          </cell>
          <cell r="DO585">
            <v>0</v>
          </cell>
          <cell r="DP585">
            <v>4463.2364310103922</v>
          </cell>
          <cell r="DQ585">
            <v>0</v>
          </cell>
          <cell r="DR585">
            <v>0</v>
          </cell>
          <cell r="DS585">
            <v>0</v>
          </cell>
          <cell r="DT585">
            <v>0</v>
          </cell>
          <cell r="DU585">
            <v>0</v>
          </cell>
          <cell r="DV585">
            <v>0</v>
          </cell>
          <cell r="DW585">
            <v>0</v>
          </cell>
          <cell r="DX585">
            <v>0</v>
          </cell>
          <cell r="DY585">
            <v>0</v>
          </cell>
          <cell r="DZ585">
            <v>0</v>
          </cell>
          <cell r="EA585">
            <v>0</v>
          </cell>
          <cell r="EB585">
            <v>0</v>
          </cell>
          <cell r="EC585">
            <v>0</v>
          </cell>
          <cell r="ED585">
            <v>0</v>
          </cell>
          <cell r="EE585">
            <v>0</v>
          </cell>
          <cell r="EF585">
            <v>0</v>
          </cell>
          <cell r="EG585">
            <v>0</v>
          </cell>
          <cell r="EH585">
            <v>0</v>
          </cell>
          <cell r="EI585">
            <v>0</v>
          </cell>
          <cell r="EJ585">
            <v>0</v>
          </cell>
          <cell r="EK585">
            <v>0</v>
          </cell>
          <cell r="EL585">
            <v>0</v>
          </cell>
          <cell r="EM585">
            <v>0</v>
          </cell>
          <cell r="EN585">
            <v>0</v>
          </cell>
          <cell r="EO585">
            <v>0</v>
          </cell>
          <cell r="EP585">
            <v>0</v>
          </cell>
          <cell r="EQ585">
            <v>0</v>
          </cell>
          <cell r="ER585">
            <v>0</v>
          </cell>
          <cell r="ES585">
            <v>0</v>
          </cell>
          <cell r="ET585">
            <v>0</v>
          </cell>
          <cell r="EU585">
            <v>0</v>
          </cell>
          <cell r="EV585">
            <v>0</v>
          </cell>
          <cell r="EW585">
            <v>0</v>
          </cell>
          <cell r="EX585">
            <v>0</v>
          </cell>
          <cell r="EY585">
            <v>0</v>
          </cell>
          <cell r="EZ585">
            <v>0</v>
          </cell>
          <cell r="FA585">
            <v>0</v>
          </cell>
          <cell r="FB585">
            <v>0</v>
          </cell>
          <cell r="FC585">
            <v>0</v>
          </cell>
          <cell r="FD585">
            <v>0</v>
          </cell>
          <cell r="FE585">
            <v>0</v>
          </cell>
          <cell r="FF585">
            <v>0</v>
          </cell>
          <cell r="FG585">
            <v>0</v>
          </cell>
          <cell r="FH585">
            <v>0</v>
          </cell>
          <cell r="FI585">
            <v>0</v>
          </cell>
          <cell r="FJ585">
            <v>0</v>
          </cell>
          <cell r="FK585">
            <v>0</v>
          </cell>
          <cell r="FL585">
            <v>0</v>
          </cell>
          <cell r="FM585">
            <v>0</v>
          </cell>
          <cell r="FN585">
            <v>0</v>
          </cell>
          <cell r="FO585">
            <v>0</v>
          </cell>
          <cell r="FP585">
            <v>0</v>
          </cell>
          <cell r="FQ585">
            <v>0</v>
          </cell>
          <cell r="FR585">
            <v>0</v>
          </cell>
          <cell r="FS585">
            <v>0</v>
          </cell>
          <cell r="FT585">
            <v>0</v>
          </cell>
          <cell r="FU585">
            <v>0</v>
          </cell>
          <cell r="FV585">
            <v>0</v>
          </cell>
          <cell r="FW585">
            <v>0</v>
          </cell>
        </row>
        <row r="586">
          <cell r="B586" t="str">
            <v>Co 128</v>
          </cell>
          <cell r="G586" t="str">
            <v>Whispering Hills Water Co</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v>0</v>
          </cell>
          <cell r="CE586">
            <v>0</v>
          </cell>
          <cell r="CF586" t="str">
            <v>FILING</v>
          </cell>
          <cell r="CG586">
            <v>0</v>
          </cell>
          <cell r="CH586">
            <v>0</v>
          </cell>
          <cell r="CI586">
            <v>0</v>
          </cell>
          <cell r="CJ586">
            <v>0</v>
          </cell>
          <cell r="CK586">
            <v>0</v>
          </cell>
          <cell r="CL586">
            <v>0</v>
          </cell>
          <cell r="CM586">
            <v>0</v>
          </cell>
          <cell r="CN586">
            <v>0</v>
          </cell>
          <cell r="CO586">
            <v>0</v>
          </cell>
          <cell r="CP586">
            <v>0</v>
          </cell>
          <cell r="CQ586">
            <v>0</v>
          </cell>
          <cell r="CR586">
            <v>7928.862675568078</v>
          </cell>
          <cell r="CS586">
            <v>0</v>
          </cell>
          <cell r="CT586">
            <v>0</v>
          </cell>
          <cell r="CU586">
            <v>0</v>
          </cell>
          <cell r="CV586">
            <v>0</v>
          </cell>
          <cell r="CW586">
            <v>0</v>
          </cell>
          <cell r="CX586">
            <v>0</v>
          </cell>
          <cell r="CY586">
            <v>0</v>
          </cell>
          <cell r="CZ586">
            <v>0</v>
          </cell>
          <cell r="DA586">
            <v>0</v>
          </cell>
          <cell r="DB586">
            <v>0</v>
          </cell>
          <cell r="DC586">
            <v>0</v>
          </cell>
          <cell r="DD586" t="str">
            <v>FILING</v>
          </cell>
          <cell r="DE586">
            <v>0</v>
          </cell>
          <cell r="DF586">
            <v>0</v>
          </cell>
          <cell r="DG586">
            <v>0</v>
          </cell>
          <cell r="DH586">
            <v>0</v>
          </cell>
          <cell r="DI586">
            <v>0</v>
          </cell>
          <cell r="DJ586">
            <v>0</v>
          </cell>
          <cell r="DK586">
            <v>0</v>
          </cell>
          <cell r="DL586">
            <v>0</v>
          </cell>
          <cell r="DM586">
            <v>0</v>
          </cell>
          <cell r="DN586">
            <v>0</v>
          </cell>
          <cell r="DO586">
            <v>0</v>
          </cell>
          <cell r="DP586">
            <v>10908.022983055984</v>
          </cell>
          <cell r="DQ586">
            <v>0</v>
          </cell>
          <cell r="DR586">
            <v>0</v>
          </cell>
          <cell r="DS586">
            <v>0</v>
          </cell>
          <cell r="DT586">
            <v>0</v>
          </cell>
          <cell r="DU586">
            <v>0</v>
          </cell>
          <cell r="DV586">
            <v>0</v>
          </cell>
          <cell r="DW586">
            <v>0</v>
          </cell>
          <cell r="DX586">
            <v>0</v>
          </cell>
          <cell r="DY586">
            <v>0</v>
          </cell>
          <cell r="DZ586">
            <v>0</v>
          </cell>
          <cell r="EA586">
            <v>0</v>
          </cell>
          <cell r="EB586" t="str">
            <v>FILING</v>
          </cell>
          <cell r="EC586">
            <v>0</v>
          </cell>
          <cell r="ED586">
            <v>0</v>
          </cell>
          <cell r="EE586">
            <v>0</v>
          </cell>
          <cell r="EF586">
            <v>0</v>
          </cell>
          <cell r="EG586">
            <v>0</v>
          </cell>
          <cell r="EH586">
            <v>0</v>
          </cell>
          <cell r="EI586">
            <v>0</v>
          </cell>
          <cell r="EJ586">
            <v>0</v>
          </cell>
          <cell r="EK586">
            <v>0</v>
          </cell>
          <cell r="EL586">
            <v>0</v>
          </cell>
          <cell r="EM586">
            <v>0</v>
          </cell>
          <cell r="EN586">
            <v>6462.8427630167207</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row>
        <row r="587">
          <cell r="B587" t="str">
            <v>Co 129</v>
          </cell>
          <cell r="G587" t="str">
            <v>Holiday Hills Utilities Inc</v>
          </cell>
          <cell r="BH587">
            <v>0</v>
          </cell>
          <cell r="BI587">
            <v>0</v>
          </cell>
          <cell r="BJ587">
            <v>0</v>
          </cell>
          <cell r="BK587">
            <v>0</v>
          </cell>
          <cell r="BL587">
            <v>0</v>
          </cell>
          <cell r="BM587">
            <v>0</v>
          </cell>
          <cell r="BN587">
            <v>0</v>
          </cell>
          <cell r="BO587">
            <v>0</v>
          </cell>
          <cell r="BP587">
            <v>0</v>
          </cell>
          <cell r="BQ587">
            <v>0</v>
          </cell>
          <cell r="BR587">
            <v>0</v>
          </cell>
          <cell r="BS587" t="str">
            <v>FILING</v>
          </cell>
          <cell r="BT587">
            <v>0</v>
          </cell>
          <cell r="BU587">
            <v>0</v>
          </cell>
          <cell r="BV587">
            <v>0</v>
          </cell>
          <cell r="BW587">
            <v>0</v>
          </cell>
          <cell r="BX587">
            <v>0</v>
          </cell>
          <cell r="BY587">
            <v>0</v>
          </cell>
          <cell r="BZ587">
            <v>0</v>
          </cell>
          <cell r="CA587">
            <v>0</v>
          </cell>
          <cell r="CB587">
            <v>0</v>
          </cell>
          <cell r="CC587">
            <v>0</v>
          </cell>
          <cell r="CD587">
            <v>0</v>
          </cell>
          <cell r="CE587">
            <v>8851.8279261606876</v>
          </cell>
          <cell r="CF587">
            <v>0</v>
          </cell>
          <cell r="CG587">
            <v>0</v>
          </cell>
          <cell r="CH587">
            <v>0</v>
          </cell>
          <cell r="CI587">
            <v>0</v>
          </cell>
          <cell r="CJ587">
            <v>0</v>
          </cell>
          <cell r="CK587">
            <v>0</v>
          </cell>
          <cell r="CL587">
            <v>0</v>
          </cell>
          <cell r="CM587">
            <v>0</v>
          </cell>
          <cell r="CN587">
            <v>0</v>
          </cell>
          <cell r="CO587">
            <v>0</v>
          </cell>
          <cell r="CP587">
            <v>0</v>
          </cell>
          <cell r="CQ587">
            <v>0</v>
          </cell>
          <cell r="CR587">
            <v>0</v>
          </cell>
          <cell r="CS587">
            <v>0</v>
          </cell>
          <cell r="CT587">
            <v>0</v>
          </cell>
          <cell r="CU587">
            <v>0</v>
          </cell>
          <cell r="CV587">
            <v>0</v>
          </cell>
          <cell r="CW587">
            <v>0</v>
          </cell>
          <cell r="CX587">
            <v>0</v>
          </cell>
          <cell r="CY587">
            <v>0</v>
          </cell>
          <cell r="CZ587">
            <v>0</v>
          </cell>
          <cell r="DA587">
            <v>0</v>
          </cell>
          <cell r="DB587">
            <v>0</v>
          </cell>
          <cell r="DC587">
            <v>0</v>
          </cell>
          <cell r="DD587">
            <v>0</v>
          </cell>
          <cell r="DE587">
            <v>0</v>
          </cell>
          <cell r="DF587">
            <v>0</v>
          </cell>
          <cell r="DG587">
            <v>0</v>
          </cell>
          <cell r="DH587">
            <v>0</v>
          </cell>
          <cell r="DI587">
            <v>0</v>
          </cell>
          <cell r="DJ587">
            <v>0</v>
          </cell>
          <cell r="DK587">
            <v>0</v>
          </cell>
          <cell r="DL587">
            <v>0</v>
          </cell>
          <cell r="DM587">
            <v>0</v>
          </cell>
          <cell r="DN587">
            <v>0</v>
          </cell>
          <cell r="DO587">
            <v>0</v>
          </cell>
          <cell r="DP587">
            <v>0</v>
          </cell>
          <cell r="DQ587">
            <v>0</v>
          </cell>
          <cell r="DR587">
            <v>0</v>
          </cell>
          <cell r="DS587">
            <v>0</v>
          </cell>
          <cell r="DT587">
            <v>0</v>
          </cell>
          <cell r="DU587">
            <v>0</v>
          </cell>
          <cell r="DV587">
            <v>0</v>
          </cell>
          <cell r="DW587">
            <v>0</v>
          </cell>
          <cell r="DX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row>
        <row r="588">
          <cell r="B588" t="str">
            <v>Co 130</v>
          </cell>
          <cell r="G588" t="str">
            <v>Medina Utilities Corp</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cell r="CM588">
            <v>0</v>
          </cell>
          <cell r="CN588">
            <v>0</v>
          </cell>
          <cell r="CO588">
            <v>0</v>
          </cell>
          <cell r="CP588">
            <v>0</v>
          </cell>
          <cell r="CQ588">
            <v>0</v>
          </cell>
          <cell r="CR588">
            <v>0</v>
          </cell>
          <cell r="CS588">
            <v>0</v>
          </cell>
          <cell r="CT588">
            <v>0</v>
          </cell>
          <cell r="CU588">
            <v>0</v>
          </cell>
          <cell r="CV588">
            <v>0</v>
          </cell>
          <cell r="CW588">
            <v>0</v>
          </cell>
          <cell r="CX588">
            <v>0</v>
          </cell>
          <cell r="CY588">
            <v>0</v>
          </cell>
          <cell r="CZ588">
            <v>0</v>
          </cell>
          <cell r="DA588">
            <v>0</v>
          </cell>
          <cell r="DB588">
            <v>0</v>
          </cell>
          <cell r="DC588">
            <v>0</v>
          </cell>
          <cell r="DD588">
            <v>0</v>
          </cell>
          <cell r="DE588">
            <v>0</v>
          </cell>
          <cell r="DF588">
            <v>0</v>
          </cell>
          <cell r="DG588">
            <v>0</v>
          </cell>
          <cell r="DH588">
            <v>0</v>
          </cell>
          <cell r="DI588">
            <v>0</v>
          </cell>
          <cell r="DJ588">
            <v>0</v>
          </cell>
          <cell r="DK588">
            <v>0</v>
          </cell>
          <cell r="DL588">
            <v>0</v>
          </cell>
          <cell r="DM588">
            <v>0</v>
          </cell>
          <cell r="DN588">
            <v>0</v>
          </cell>
          <cell r="DO588">
            <v>0</v>
          </cell>
          <cell r="DP588">
            <v>0</v>
          </cell>
          <cell r="DQ588">
            <v>0</v>
          </cell>
          <cell r="DR588">
            <v>0</v>
          </cell>
          <cell r="DS588">
            <v>0</v>
          </cell>
          <cell r="DT588">
            <v>0</v>
          </cell>
          <cell r="DU588">
            <v>0</v>
          </cell>
          <cell r="DV588">
            <v>0</v>
          </cell>
          <cell r="DW588">
            <v>0</v>
          </cell>
          <cell r="DX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row>
        <row r="589">
          <cell r="B589" t="str">
            <v>Co 131</v>
          </cell>
          <cell r="G589" t="str">
            <v>Westlake Utilities Inc</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t="str">
            <v>FILING</v>
          </cell>
          <cell r="CG589">
            <v>0</v>
          </cell>
          <cell r="CH589">
            <v>0</v>
          </cell>
          <cell r="CI589">
            <v>0</v>
          </cell>
          <cell r="CJ589">
            <v>0</v>
          </cell>
          <cell r="CK589">
            <v>0</v>
          </cell>
          <cell r="CL589">
            <v>0</v>
          </cell>
          <cell r="CM589">
            <v>0</v>
          </cell>
          <cell r="CN589">
            <v>0</v>
          </cell>
          <cell r="CO589">
            <v>0</v>
          </cell>
          <cell r="CP589">
            <v>0</v>
          </cell>
          <cell r="CQ589">
            <v>0</v>
          </cell>
          <cell r="CR589">
            <v>4319.9019504840253</v>
          </cell>
          <cell r="CS589">
            <v>0</v>
          </cell>
          <cell r="CT589">
            <v>0</v>
          </cell>
          <cell r="CU589">
            <v>0</v>
          </cell>
          <cell r="CV589">
            <v>0</v>
          </cell>
          <cell r="CW589">
            <v>0</v>
          </cell>
          <cell r="CX589">
            <v>0</v>
          </cell>
          <cell r="CY589">
            <v>0</v>
          </cell>
          <cell r="CZ589">
            <v>0</v>
          </cell>
          <cell r="DA589">
            <v>0</v>
          </cell>
          <cell r="DB589">
            <v>0</v>
          </cell>
          <cell r="DC589">
            <v>0</v>
          </cell>
          <cell r="DD589">
            <v>0</v>
          </cell>
          <cell r="DE589">
            <v>0</v>
          </cell>
          <cell r="DF589">
            <v>0</v>
          </cell>
          <cell r="DG589">
            <v>0</v>
          </cell>
          <cell r="DH589">
            <v>0</v>
          </cell>
          <cell r="DI589">
            <v>0</v>
          </cell>
          <cell r="DJ589">
            <v>0</v>
          </cell>
          <cell r="DK589">
            <v>0</v>
          </cell>
          <cell r="DL589">
            <v>0</v>
          </cell>
          <cell r="DM589">
            <v>0</v>
          </cell>
          <cell r="DN589">
            <v>0</v>
          </cell>
          <cell r="DO589">
            <v>0</v>
          </cell>
          <cell r="DP589">
            <v>0</v>
          </cell>
          <cell r="DQ589">
            <v>0</v>
          </cell>
          <cell r="DR589">
            <v>0</v>
          </cell>
          <cell r="DS589">
            <v>0</v>
          </cell>
          <cell r="DT589">
            <v>0</v>
          </cell>
          <cell r="DU589">
            <v>0</v>
          </cell>
          <cell r="DV589">
            <v>0</v>
          </cell>
          <cell r="DW589">
            <v>0</v>
          </cell>
          <cell r="DX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row>
        <row r="590">
          <cell r="B590" t="str">
            <v>Co 132</v>
          </cell>
          <cell r="G590" t="str">
            <v>Cedar Bluff Utilities Inc</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cell r="CM590">
            <v>0</v>
          </cell>
          <cell r="CN590">
            <v>0</v>
          </cell>
          <cell r="CO590">
            <v>0</v>
          </cell>
          <cell r="CP590">
            <v>0</v>
          </cell>
          <cell r="CQ590">
            <v>0</v>
          </cell>
          <cell r="CR590">
            <v>0</v>
          </cell>
          <cell r="CS590">
            <v>0</v>
          </cell>
          <cell r="CT590">
            <v>0</v>
          </cell>
          <cell r="CU590">
            <v>0</v>
          </cell>
          <cell r="CV590">
            <v>0</v>
          </cell>
          <cell r="CW590">
            <v>0</v>
          </cell>
          <cell r="CX590">
            <v>0</v>
          </cell>
          <cell r="CY590">
            <v>0</v>
          </cell>
          <cell r="CZ590">
            <v>0</v>
          </cell>
          <cell r="DA590">
            <v>0</v>
          </cell>
          <cell r="DB590">
            <v>0</v>
          </cell>
          <cell r="DC590">
            <v>0</v>
          </cell>
          <cell r="DD590">
            <v>0</v>
          </cell>
          <cell r="DE590">
            <v>0</v>
          </cell>
          <cell r="DF590">
            <v>0</v>
          </cell>
          <cell r="DG590">
            <v>0</v>
          </cell>
          <cell r="DH590">
            <v>0</v>
          </cell>
          <cell r="DI590">
            <v>0</v>
          </cell>
          <cell r="DJ590">
            <v>0</v>
          </cell>
          <cell r="DK590">
            <v>0</v>
          </cell>
          <cell r="DL590">
            <v>0</v>
          </cell>
          <cell r="DM590">
            <v>0</v>
          </cell>
          <cell r="DN590">
            <v>0</v>
          </cell>
          <cell r="DO590">
            <v>0</v>
          </cell>
          <cell r="DP590">
            <v>0</v>
          </cell>
          <cell r="DQ590">
            <v>0</v>
          </cell>
          <cell r="DR590">
            <v>0</v>
          </cell>
          <cell r="DS590">
            <v>0</v>
          </cell>
          <cell r="DT590">
            <v>0</v>
          </cell>
          <cell r="DU590">
            <v>0</v>
          </cell>
          <cell r="DV590">
            <v>0</v>
          </cell>
          <cell r="DW590">
            <v>0</v>
          </cell>
          <cell r="DX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row>
        <row r="591">
          <cell r="B591" t="str">
            <v>Co 133</v>
          </cell>
          <cell r="G591" t="str">
            <v>Harbor Ridge Utilities Inc</v>
          </cell>
          <cell r="BH591">
            <v>0</v>
          </cell>
          <cell r="BI591">
            <v>0</v>
          </cell>
          <cell r="BJ591">
            <v>0</v>
          </cell>
          <cell r="BK591">
            <v>0</v>
          </cell>
          <cell r="BL591">
            <v>0</v>
          </cell>
          <cell r="BM591" t="str">
            <v>FILING</v>
          </cell>
          <cell r="BN591">
            <v>0</v>
          </cell>
          <cell r="BO591">
            <v>0</v>
          </cell>
          <cell r="BP591">
            <v>0</v>
          </cell>
          <cell r="BQ591">
            <v>0</v>
          </cell>
          <cell r="BR591">
            <v>0</v>
          </cell>
          <cell r="BS591">
            <v>0</v>
          </cell>
          <cell r="BT591">
            <v>0</v>
          </cell>
          <cell r="BU591">
            <v>0</v>
          </cell>
          <cell r="BV591">
            <v>6833</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cell r="CZ591">
            <v>0</v>
          </cell>
          <cell r="DA591">
            <v>0</v>
          </cell>
          <cell r="DB591">
            <v>0</v>
          </cell>
          <cell r="DC591">
            <v>0</v>
          </cell>
          <cell r="DD591">
            <v>0</v>
          </cell>
          <cell r="DE591">
            <v>0</v>
          </cell>
          <cell r="DF591">
            <v>0</v>
          </cell>
          <cell r="DG591">
            <v>0</v>
          </cell>
          <cell r="DH591">
            <v>0</v>
          </cell>
          <cell r="DI591">
            <v>0</v>
          </cell>
          <cell r="DJ591">
            <v>0</v>
          </cell>
          <cell r="DK591">
            <v>0</v>
          </cell>
          <cell r="DL591">
            <v>0</v>
          </cell>
          <cell r="DM591">
            <v>0</v>
          </cell>
          <cell r="DN591">
            <v>0</v>
          </cell>
          <cell r="DO591">
            <v>0</v>
          </cell>
          <cell r="DP591" t="str">
            <v>FILING</v>
          </cell>
          <cell r="DQ591">
            <v>0</v>
          </cell>
          <cell r="DR591">
            <v>0</v>
          </cell>
          <cell r="DS591">
            <v>0</v>
          </cell>
          <cell r="DT591">
            <v>0</v>
          </cell>
          <cell r="DU591">
            <v>0</v>
          </cell>
          <cell r="DV591">
            <v>0</v>
          </cell>
          <cell r="DW591">
            <v>0</v>
          </cell>
          <cell r="DX591">
            <v>0</v>
          </cell>
          <cell r="DY591">
            <v>0</v>
          </cell>
          <cell r="DZ591">
            <v>0</v>
          </cell>
          <cell r="EA591">
            <v>0</v>
          </cell>
          <cell r="EB591">
            <v>4493.2500372937375</v>
          </cell>
          <cell r="EC591">
            <v>0</v>
          </cell>
          <cell r="ED591">
            <v>0</v>
          </cell>
          <cell r="EE591">
            <v>0</v>
          </cell>
          <cell r="EF591">
            <v>0</v>
          </cell>
          <cell r="EG591">
            <v>0</v>
          </cell>
          <cell r="EH591">
            <v>0</v>
          </cell>
          <cell r="EI591">
            <v>0</v>
          </cell>
          <cell r="EJ591">
            <v>0</v>
          </cell>
          <cell r="EK591">
            <v>0</v>
          </cell>
          <cell r="EL591">
            <v>0</v>
          </cell>
          <cell r="EM591">
            <v>0</v>
          </cell>
          <cell r="EN591">
            <v>0</v>
          </cell>
          <cell r="EO591">
            <v>0</v>
          </cell>
          <cell r="EP591">
            <v>0</v>
          </cell>
          <cell r="EQ591">
            <v>0</v>
          </cell>
          <cell r="ER591">
            <v>0</v>
          </cell>
          <cell r="ES591">
            <v>0</v>
          </cell>
          <cell r="ET591">
            <v>0</v>
          </cell>
          <cell r="EU591">
            <v>0</v>
          </cell>
          <cell r="EV591">
            <v>0</v>
          </cell>
          <cell r="EW591">
            <v>0</v>
          </cell>
          <cell r="EX591">
            <v>0</v>
          </cell>
          <cell r="EY591">
            <v>0</v>
          </cell>
          <cell r="EZ591">
            <v>0</v>
          </cell>
          <cell r="FA591">
            <v>0</v>
          </cell>
          <cell r="FB591">
            <v>0</v>
          </cell>
          <cell r="FC591">
            <v>0</v>
          </cell>
          <cell r="FD591">
            <v>0</v>
          </cell>
          <cell r="FE591">
            <v>0</v>
          </cell>
          <cell r="FF591">
            <v>0</v>
          </cell>
          <cell r="FG591">
            <v>0</v>
          </cell>
          <cell r="FH591">
            <v>0</v>
          </cell>
          <cell r="FI591">
            <v>0</v>
          </cell>
          <cell r="FJ591">
            <v>0</v>
          </cell>
          <cell r="FK591">
            <v>0</v>
          </cell>
          <cell r="FL591">
            <v>0</v>
          </cell>
          <cell r="FM591">
            <v>0</v>
          </cell>
          <cell r="FN591">
            <v>0</v>
          </cell>
          <cell r="FO591">
            <v>0</v>
          </cell>
          <cell r="FP591">
            <v>0</v>
          </cell>
          <cell r="FQ591">
            <v>0</v>
          </cell>
          <cell r="FR591">
            <v>0</v>
          </cell>
          <cell r="FS591">
            <v>0</v>
          </cell>
          <cell r="FT591">
            <v>0</v>
          </cell>
          <cell r="FU591">
            <v>0</v>
          </cell>
          <cell r="FV591">
            <v>0</v>
          </cell>
          <cell r="FW591">
            <v>0</v>
          </cell>
        </row>
        <row r="592">
          <cell r="B592" t="str">
            <v>Co 134</v>
          </cell>
          <cell r="G592" t="str">
            <v>Great Northern Utilities</v>
          </cell>
          <cell r="BH592">
            <v>0</v>
          </cell>
          <cell r="BI592">
            <v>0</v>
          </cell>
          <cell r="BJ592">
            <v>0</v>
          </cell>
          <cell r="BK592">
            <v>0</v>
          </cell>
          <cell r="BL592">
            <v>0</v>
          </cell>
          <cell r="BM592">
            <v>0</v>
          </cell>
          <cell r="BN592">
            <v>0</v>
          </cell>
          <cell r="BO592">
            <v>0</v>
          </cell>
          <cell r="BP592">
            <v>0</v>
          </cell>
          <cell r="BQ592">
            <v>0</v>
          </cell>
          <cell r="BR592">
            <v>0</v>
          </cell>
          <cell r="BS592">
            <v>0</v>
          </cell>
          <cell r="BT592">
            <v>19250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cell r="DA592">
            <v>0</v>
          </cell>
          <cell r="DB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cell r="DV592">
            <v>0</v>
          </cell>
          <cell r="DW592">
            <v>0</v>
          </cell>
          <cell r="DX592">
            <v>0</v>
          </cell>
          <cell r="DY592">
            <v>0</v>
          </cell>
          <cell r="DZ592">
            <v>0</v>
          </cell>
          <cell r="EA592">
            <v>0</v>
          </cell>
          <cell r="EB592">
            <v>0</v>
          </cell>
          <cell r="EC592">
            <v>0</v>
          </cell>
          <cell r="ED592">
            <v>0</v>
          </cell>
          <cell r="EE592">
            <v>0</v>
          </cell>
          <cell r="EF592">
            <v>0</v>
          </cell>
          <cell r="EG592">
            <v>0</v>
          </cell>
          <cell r="EH592">
            <v>0</v>
          </cell>
          <cell r="EI592">
            <v>0</v>
          </cell>
          <cell r="EJ592">
            <v>0</v>
          </cell>
          <cell r="EK592">
            <v>0</v>
          </cell>
          <cell r="EL592">
            <v>0</v>
          </cell>
          <cell r="EM592">
            <v>0</v>
          </cell>
          <cell r="EN592">
            <v>0</v>
          </cell>
          <cell r="EO592">
            <v>0</v>
          </cell>
          <cell r="EP592">
            <v>0</v>
          </cell>
          <cell r="EQ592">
            <v>0</v>
          </cell>
          <cell r="ER592">
            <v>0</v>
          </cell>
          <cell r="ES592">
            <v>0</v>
          </cell>
          <cell r="ET592">
            <v>0</v>
          </cell>
          <cell r="EU592">
            <v>0</v>
          </cell>
          <cell r="EV592">
            <v>0</v>
          </cell>
          <cell r="EW592">
            <v>0</v>
          </cell>
          <cell r="EX592">
            <v>0</v>
          </cell>
          <cell r="EY592">
            <v>0</v>
          </cell>
          <cell r="EZ592">
            <v>0</v>
          </cell>
          <cell r="FA592">
            <v>0</v>
          </cell>
          <cell r="FB592">
            <v>0</v>
          </cell>
          <cell r="FC592">
            <v>0</v>
          </cell>
          <cell r="FD592">
            <v>0</v>
          </cell>
          <cell r="FE592">
            <v>0</v>
          </cell>
          <cell r="FF592">
            <v>0</v>
          </cell>
          <cell r="FG592">
            <v>0</v>
          </cell>
          <cell r="FH592">
            <v>0</v>
          </cell>
          <cell r="FI592">
            <v>0</v>
          </cell>
          <cell r="FJ592">
            <v>0</v>
          </cell>
          <cell r="FK592">
            <v>0</v>
          </cell>
          <cell r="FL592">
            <v>0</v>
          </cell>
          <cell r="FM592">
            <v>0</v>
          </cell>
          <cell r="FN592">
            <v>0</v>
          </cell>
          <cell r="FO592">
            <v>0</v>
          </cell>
          <cell r="FP592">
            <v>0</v>
          </cell>
          <cell r="FQ592">
            <v>0</v>
          </cell>
          <cell r="FR592">
            <v>0</v>
          </cell>
          <cell r="FS592">
            <v>0</v>
          </cell>
          <cell r="FT592">
            <v>0</v>
          </cell>
          <cell r="FU592">
            <v>0</v>
          </cell>
          <cell r="FV592">
            <v>0</v>
          </cell>
          <cell r="FW592">
            <v>0</v>
          </cell>
        </row>
        <row r="593">
          <cell r="B593" t="str">
            <v>Co 135</v>
          </cell>
          <cell r="G593" t="str">
            <v xml:space="preserve">Illinois Cost Center </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v>0</v>
          </cell>
          <cell r="DB593">
            <v>0</v>
          </cell>
          <cell r="DC593">
            <v>0</v>
          </cell>
          <cell r="DD593">
            <v>0</v>
          </cell>
          <cell r="DE593">
            <v>0</v>
          </cell>
          <cell r="DF593">
            <v>0</v>
          </cell>
          <cell r="DG593">
            <v>0</v>
          </cell>
          <cell r="DH593">
            <v>0</v>
          </cell>
          <cell r="DI593">
            <v>0</v>
          </cell>
          <cell r="DJ593">
            <v>0</v>
          </cell>
          <cell r="DK593">
            <v>0</v>
          </cell>
          <cell r="DL593">
            <v>0</v>
          </cell>
          <cell r="DM593">
            <v>0</v>
          </cell>
          <cell r="DN593">
            <v>0</v>
          </cell>
          <cell r="DO593">
            <v>0</v>
          </cell>
          <cell r="DP593">
            <v>0</v>
          </cell>
          <cell r="DQ593">
            <v>0</v>
          </cell>
          <cell r="DR593">
            <v>0</v>
          </cell>
          <cell r="DS593">
            <v>0</v>
          </cell>
          <cell r="DT593">
            <v>0</v>
          </cell>
          <cell r="DU593">
            <v>0</v>
          </cell>
          <cell r="DV593">
            <v>0</v>
          </cell>
          <cell r="DW593">
            <v>0</v>
          </cell>
          <cell r="DX593">
            <v>0</v>
          </cell>
          <cell r="DY593">
            <v>0</v>
          </cell>
          <cell r="DZ593">
            <v>0</v>
          </cell>
          <cell r="EA593">
            <v>0</v>
          </cell>
          <cell r="EB593">
            <v>0</v>
          </cell>
          <cell r="EC593">
            <v>0</v>
          </cell>
          <cell r="ED593">
            <v>0</v>
          </cell>
          <cell r="EE593">
            <v>0</v>
          </cell>
          <cell r="EF593">
            <v>0</v>
          </cell>
          <cell r="EG593">
            <v>0</v>
          </cell>
          <cell r="EH593">
            <v>0</v>
          </cell>
          <cell r="EI593">
            <v>0</v>
          </cell>
          <cell r="EJ593">
            <v>0</v>
          </cell>
          <cell r="EK593">
            <v>0</v>
          </cell>
          <cell r="EL593">
            <v>0</v>
          </cell>
          <cell r="EM593">
            <v>0</v>
          </cell>
          <cell r="EN593">
            <v>0</v>
          </cell>
          <cell r="EO593">
            <v>0</v>
          </cell>
          <cell r="EP593">
            <v>0</v>
          </cell>
          <cell r="EQ593">
            <v>0</v>
          </cell>
          <cell r="ER593">
            <v>0</v>
          </cell>
          <cell r="ES593">
            <v>0</v>
          </cell>
          <cell r="ET593">
            <v>0</v>
          </cell>
          <cell r="EU593">
            <v>0</v>
          </cell>
          <cell r="EV593">
            <v>0</v>
          </cell>
          <cell r="EW593">
            <v>0</v>
          </cell>
          <cell r="EX593">
            <v>0</v>
          </cell>
          <cell r="EY593">
            <v>0</v>
          </cell>
          <cell r="EZ593">
            <v>0</v>
          </cell>
          <cell r="FA593">
            <v>0</v>
          </cell>
          <cell r="FB593">
            <v>0</v>
          </cell>
          <cell r="FC593">
            <v>0</v>
          </cell>
          <cell r="FD593">
            <v>0</v>
          </cell>
          <cell r="FE593">
            <v>0</v>
          </cell>
          <cell r="FF593">
            <v>0</v>
          </cell>
          <cell r="FG593">
            <v>0</v>
          </cell>
          <cell r="FH593">
            <v>0</v>
          </cell>
          <cell r="FI593">
            <v>0</v>
          </cell>
          <cell r="FJ593">
            <v>0</v>
          </cell>
          <cell r="FK593">
            <v>0</v>
          </cell>
          <cell r="FL593">
            <v>0</v>
          </cell>
          <cell r="FM593">
            <v>0</v>
          </cell>
          <cell r="FN593">
            <v>0</v>
          </cell>
          <cell r="FO593">
            <v>0</v>
          </cell>
          <cell r="FP593">
            <v>0</v>
          </cell>
          <cell r="FQ593">
            <v>0</v>
          </cell>
          <cell r="FR593">
            <v>0</v>
          </cell>
          <cell r="FS593">
            <v>0</v>
          </cell>
          <cell r="FT593">
            <v>0</v>
          </cell>
          <cell r="FU593">
            <v>0</v>
          </cell>
          <cell r="FV593">
            <v>0</v>
          </cell>
          <cell r="FW593">
            <v>0</v>
          </cell>
        </row>
        <row r="594">
          <cell r="B594" t="str">
            <v>Co 180</v>
          </cell>
          <cell r="G594" t="str">
            <v>Hardscrabble</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v>0</v>
          </cell>
          <cell r="DB594">
            <v>0</v>
          </cell>
          <cell r="DC594">
            <v>0</v>
          </cell>
          <cell r="DD594">
            <v>0</v>
          </cell>
          <cell r="DE594">
            <v>0</v>
          </cell>
          <cell r="DF594">
            <v>0</v>
          </cell>
          <cell r="DG594">
            <v>0</v>
          </cell>
          <cell r="DH594">
            <v>0</v>
          </cell>
          <cell r="DI594">
            <v>0</v>
          </cell>
          <cell r="DJ594">
            <v>0</v>
          </cell>
          <cell r="DK594">
            <v>0</v>
          </cell>
          <cell r="DL594">
            <v>0</v>
          </cell>
          <cell r="DM594">
            <v>0</v>
          </cell>
          <cell r="DN594">
            <v>0</v>
          </cell>
          <cell r="DO594">
            <v>0</v>
          </cell>
          <cell r="DP594">
            <v>0</v>
          </cell>
          <cell r="DQ594">
            <v>0</v>
          </cell>
          <cell r="DR594">
            <v>0</v>
          </cell>
          <cell r="DS594">
            <v>0</v>
          </cell>
          <cell r="DT594">
            <v>0</v>
          </cell>
          <cell r="DU594">
            <v>0</v>
          </cell>
          <cell r="DV594">
            <v>0</v>
          </cell>
          <cell r="DW594">
            <v>0</v>
          </cell>
          <cell r="DX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row>
        <row r="595">
          <cell r="B595" t="str">
            <v>Co 450</v>
          </cell>
          <cell r="G595" t="str">
            <v>Utilities Inc of Nevada</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t="str">
            <v>FILING</v>
          </cell>
          <cell r="BW595">
            <v>0</v>
          </cell>
          <cell r="BX595">
            <v>0</v>
          </cell>
          <cell r="BY595">
            <v>0</v>
          </cell>
          <cell r="BZ595">
            <v>0</v>
          </cell>
          <cell r="CA595">
            <v>0</v>
          </cell>
          <cell r="CB595">
            <v>0</v>
          </cell>
          <cell r="CC595">
            <v>0</v>
          </cell>
          <cell r="CD595">
            <v>0</v>
          </cell>
          <cell r="CE595">
            <v>3281.5481466268375</v>
          </cell>
          <cell r="CF595">
            <v>0</v>
          </cell>
          <cell r="CG595">
            <v>0</v>
          </cell>
          <cell r="CH595">
            <v>0</v>
          </cell>
          <cell r="CI595">
            <v>0</v>
          </cell>
          <cell r="CJ595">
            <v>0</v>
          </cell>
          <cell r="CK595">
            <v>0</v>
          </cell>
          <cell r="CL595">
            <v>0</v>
          </cell>
          <cell r="CM595">
            <v>0</v>
          </cell>
          <cell r="CN595">
            <v>0</v>
          </cell>
          <cell r="CO595">
            <v>0</v>
          </cell>
          <cell r="CP595">
            <v>0</v>
          </cell>
          <cell r="CQ595">
            <v>0</v>
          </cell>
          <cell r="CR595">
            <v>0</v>
          </cell>
          <cell r="CS595">
            <v>0</v>
          </cell>
          <cell r="CT595">
            <v>0</v>
          </cell>
          <cell r="CU595">
            <v>0</v>
          </cell>
          <cell r="CV595">
            <v>0</v>
          </cell>
          <cell r="CW595">
            <v>0</v>
          </cell>
          <cell r="CX595">
            <v>0</v>
          </cell>
          <cell r="CY595">
            <v>0</v>
          </cell>
          <cell r="CZ595" t="str">
            <v>FILING</v>
          </cell>
          <cell r="DA595">
            <v>0</v>
          </cell>
          <cell r="DB595">
            <v>0</v>
          </cell>
          <cell r="DC595">
            <v>0</v>
          </cell>
          <cell r="DD595">
            <v>0</v>
          </cell>
          <cell r="DE595">
            <v>0</v>
          </cell>
          <cell r="DF595">
            <v>0</v>
          </cell>
          <cell r="DG595">
            <v>0</v>
          </cell>
          <cell r="DH595">
            <v>0</v>
          </cell>
          <cell r="DI595">
            <v>8732.3560535858305</v>
          </cell>
          <cell r="DJ595">
            <v>0</v>
          </cell>
          <cell r="DK595">
            <v>0</v>
          </cell>
          <cell r="DL595">
            <v>0</v>
          </cell>
          <cell r="DM595">
            <v>0</v>
          </cell>
          <cell r="DN595">
            <v>0</v>
          </cell>
          <cell r="DO595">
            <v>0</v>
          </cell>
          <cell r="DP595">
            <v>0</v>
          </cell>
          <cell r="DQ595">
            <v>0</v>
          </cell>
          <cell r="DR595">
            <v>0</v>
          </cell>
          <cell r="DS595">
            <v>0</v>
          </cell>
          <cell r="DT595">
            <v>0</v>
          </cell>
          <cell r="DU595">
            <v>0</v>
          </cell>
          <cell r="DV595">
            <v>0</v>
          </cell>
          <cell r="DW595">
            <v>0</v>
          </cell>
          <cell r="DX595">
            <v>0</v>
          </cell>
          <cell r="DY595">
            <v>0</v>
          </cell>
          <cell r="DZ595">
            <v>0</v>
          </cell>
          <cell r="EA595">
            <v>0</v>
          </cell>
          <cell r="EB595">
            <v>0</v>
          </cell>
          <cell r="EC595">
            <v>0</v>
          </cell>
          <cell r="ED595">
            <v>0</v>
          </cell>
          <cell r="EE595">
            <v>0</v>
          </cell>
          <cell r="EF595">
            <v>0</v>
          </cell>
          <cell r="EG595">
            <v>0</v>
          </cell>
          <cell r="EH595">
            <v>0</v>
          </cell>
          <cell r="EI595">
            <v>0</v>
          </cell>
          <cell r="EJ595" t="str">
            <v>FILING</v>
          </cell>
          <cell r="EK595">
            <v>0</v>
          </cell>
          <cell r="EL595">
            <v>0</v>
          </cell>
          <cell r="EM595">
            <v>0</v>
          </cell>
          <cell r="EN595">
            <v>0</v>
          </cell>
          <cell r="EO595">
            <v>0</v>
          </cell>
          <cell r="EP595">
            <v>0</v>
          </cell>
          <cell r="EQ595">
            <v>0</v>
          </cell>
          <cell r="ER595">
            <v>0</v>
          </cell>
          <cell r="ES595">
            <v>2012.6800534510294</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t="str">
            <v>FILING</v>
          </cell>
          <cell r="FU595">
            <v>0</v>
          </cell>
          <cell r="FV595">
            <v>0</v>
          </cell>
          <cell r="FW595">
            <v>0</v>
          </cell>
        </row>
        <row r="596">
          <cell r="B596" t="str">
            <v>Co 451</v>
          </cell>
          <cell r="G596" t="str">
            <v>Spring Creek Utilities Co</v>
          </cell>
          <cell r="BH596">
            <v>0</v>
          </cell>
          <cell r="BI596">
            <v>0</v>
          </cell>
          <cell r="BJ596">
            <v>0</v>
          </cell>
          <cell r="BK596">
            <v>0</v>
          </cell>
          <cell r="BL596">
            <v>0</v>
          </cell>
          <cell r="BM596">
            <v>0</v>
          </cell>
          <cell r="BN596">
            <v>0</v>
          </cell>
          <cell r="BO596">
            <v>0</v>
          </cell>
          <cell r="BP596">
            <v>0</v>
          </cell>
          <cell r="BQ596">
            <v>0</v>
          </cell>
          <cell r="BR596">
            <v>0</v>
          </cell>
          <cell r="BS596" t="str">
            <v>FILING</v>
          </cell>
          <cell r="BT596">
            <v>0</v>
          </cell>
          <cell r="BU596">
            <v>0</v>
          </cell>
          <cell r="BV596">
            <v>0</v>
          </cell>
          <cell r="BW596">
            <v>0</v>
          </cell>
          <cell r="BX596">
            <v>0</v>
          </cell>
          <cell r="BY596">
            <v>0</v>
          </cell>
          <cell r="BZ596">
            <v>127500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CN596">
            <v>0</v>
          </cell>
          <cell r="CO596">
            <v>0</v>
          </cell>
          <cell r="CP596">
            <v>0</v>
          </cell>
          <cell r="CQ596">
            <v>0</v>
          </cell>
          <cell r="CR596">
            <v>0</v>
          </cell>
          <cell r="CS596">
            <v>0</v>
          </cell>
          <cell r="CT596">
            <v>0</v>
          </cell>
          <cell r="CU596" t="str">
            <v>FILING</v>
          </cell>
          <cell r="CV596">
            <v>0</v>
          </cell>
          <cell r="CW596">
            <v>0</v>
          </cell>
          <cell r="CX596">
            <v>0</v>
          </cell>
          <cell r="CY596">
            <v>0</v>
          </cell>
          <cell r="CZ596">
            <v>0</v>
          </cell>
          <cell r="DA596">
            <v>0</v>
          </cell>
          <cell r="DB596">
            <v>0</v>
          </cell>
          <cell r="DC596">
            <v>0</v>
          </cell>
          <cell r="DD596">
            <v>60282.616727532353</v>
          </cell>
          <cell r="DE596">
            <v>0</v>
          </cell>
          <cell r="DF596">
            <v>0</v>
          </cell>
          <cell r="DG596">
            <v>0</v>
          </cell>
          <cell r="DH596">
            <v>0</v>
          </cell>
          <cell r="DI596">
            <v>0</v>
          </cell>
          <cell r="DJ596">
            <v>0</v>
          </cell>
          <cell r="DK596">
            <v>0</v>
          </cell>
          <cell r="DL596">
            <v>0</v>
          </cell>
          <cell r="DM596">
            <v>0</v>
          </cell>
          <cell r="DN596">
            <v>0</v>
          </cell>
          <cell r="DO596">
            <v>0</v>
          </cell>
          <cell r="DP596">
            <v>0</v>
          </cell>
          <cell r="DQ596">
            <v>0</v>
          </cell>
          <cell r="DR596">
            <v>0</v>
          </cell>
          <cell r="DS596" t="str">
            <v>FILING</v>
          </cell>
          <cell r="DT596">
            <v>0</v>
          </cell>
          <cell r="DU596">
            <v>0</v>
          </cell>
          <cell r="DV596">
            <v>0</v>
          </cell>
          <cell r="DW596">
            <v>0</v>
          </cell>
          <cell r="DX596">
            <v>0</v>
          </cell>
          <cell r="DY596">
            <v>0</v>
          </cell>
          <cell r="DZ596">
            <v>0</v>
          </cell>
          <cell r="EA596">
            <v>0</v>
          </cell>
          <cell r="EB596">
            <v>47325.63842422163</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t="str">
            <v>FILING</v>
          </cell>
          <cell r="FD596">
            <v>0</v>
          </cell>
          <cell r="FE596">
            <v>0</v>
          </cell>
          <cell r="FF596">
            <v>0</v>
          </cell>
          <cell r="FG596">
            <v>0</v>
          </cell>
          <cell r="FH596">
            <v>0</v>
          </cell>
          <cell r="FI596">
            <v>0</v>
          </cell>
          <cell r="FJ596">
            <v>0</v>
          </cell>
          <cell r="FK596">
            <v>0</v>
          </cell>
          <cell r="FL596">
            <v>23007.823371191625</v>
          </cell>
          <cell r="FM596">
            <v>0</v>
          </cell>
          <cell r="FN596">
            <v>0</v>
          </cell>
          <cell r="FO596">
            <v>0</v>
          </cell>
          <cell r="FP596">
            <v>0</v>
          </cell>
          <cell r="FQ596">
            <v>0</v>
          </cell>
          <cell r="FR596">
            <v>0</v>
          </cell>
          <cell r="FS596">
            <v>0</v>
          </cell>
          <cell r="FT596">
            <v>0</v>
          </cell>
          <cell r="FU596">
            <v>0</v>
          </cell>
          <cell r="FV596">
            <v>0</v>
          </cell>
          <cell r="FW596">
            <v>0</v>
          </cell>
        </row>
        <row r="597">
          <cell r="B597" t="str">
            <v>Co 356</v>
          </cell>
          <cell r="G597" t="str">
            <v>Louisiana Water Service Inc</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t="str">
            <v>FILING</v>
          </cell>
          <cell r="CA597">
            <v>0</v>
          </cell>
          <cell r="CB597">
            <v>0</v>
          </cell>
          <cell r="CC597">
            <v>0</v>
          </cell>
          <cell r="CD597">
            <v>0</v>
          </cell>
          <cell r="CE597">
            <v>0</v>
          </cell>
          <cell r="CF597">
            <v>0</v>
          </cell>
          <cell r="CG597">
            <v>0</v>
          </cell>
          <cell r="CH597">
            <v>0</v>
          </cell>
          <cell r="CI597">
            <v>0</v>
          </cell>
          <cell r="CJ597">
            <v>0</v>
          </cell>
          <cell r="CK597">
            <v>0</v>
          </cell>
          <cell r="CL597">
            <v>48792.573712162382</v>
          </cell>
          <cell r="CM597">
            <v>0</v>
          </cell>
          <cell r="CN597">
            <v>0</v>
          </cell>
          <cell r="CO597">
            <v>0</v>
          </cell>
          <cell r="CP597">
            <v>0</v>
          </cell>
          <cell r="CQ597">
            <v>0</v>
          </cell>
          <cell r="CR597">
            <v>0</v>
          </cell>
          <cell r="CS597">
            <v>0</v>
          </cell>
          <cell r="CT597">
            <v>0</v>
          </cell>
          <cell r="CU597">
            <v>0</v>
          </cell>
          <cell r="CV597">
            <v>0</v>
          </cell>
          <cell r="CW597">
            <v>0</v>
          </cell>
          <cell r="CX597" t="str">
            <v>FILING</v>
          </cell>
          <cell r="CY597">
            <v>0</v>
          </cell>
          <cell r="CZ597">
            <v>0</v>
          </cell>
          <cell r="DA597">
            <v>0</v>
          </cell>
          <cell r="DB597">
            <v>0</v>
          </cell>
          <cell r="DC597">
            <v>0</v>
          </cell>
          <cell r="DD597">
            <v>0</v>
          </cell>
          <cell r="DE597">
            <v>0</v>
          </cell>
          <cell r="DF597">
            <v>0</v>
          </cell>
          <cell r="DG597">
            <v>0</v>
          </cell>
          <cell r="DH597">
            <v>0</v>
          </cell>
          <cell r="DI597">
            <v>0</v>
          </cell>
          <cell r="DJ597">
            <v>71591.911962494414</v>
          </cell>
          <cell r="DK597">
            <v>0</v>
          </cell>
          <cell r="DL597">
            <v>0</v>
          </cell>
          <cell r="DM597">
            <v>0</v>
          </cell>
          <cell r="DN597">
            <v>0</v>
          </cell>
          <cell r="DO597">
            <v>0</v>
          </cell>
          <cell r="DP597">
            <v>0</v>
          </cell>
          <cell r="DQ597">
            <v>0</v>
          </cell>
          <cell r="DR597">
            <v>0</v>
          </cell>
          <cell r="DS597">
            <v>0</v>
          </cell>
          <cell r="DT597">
            <v>0</v>
          </cell>
          <cell r="DU597">
            <v>0</v>
          </cell>
          <cell r="DV597" t="str">
            <v>FILING</v>
          </cell>
          <cell r="DW597">
            <v>0</v>
          </cell>
          <cell r="DX597">
            <v>0</v>
          </cell>
          <cell r="DY597">
            <v>0</v>
          </cell>
          <cell r="DZ597">
            <v>0</v>
          </cell>
          <cell r="EA597">
            <v>0</v>
          </cell>
          <cell r="EB597">
            <v>0</v>
          </cell>
          <cell r="EC597">
            <v>0</v>
          </cell>
          <cell r="ED597">
            <v>0</v>
          </cell>
          <cell r="EE597">
            <v>0</v>
          </cell>
          <cell r="EF597">
            <v>0</v>
          </cell>
          <cell r="EG597">
            <v>0</v>
          </cell>
          <cell r="EH597">
            <v>57189.276558628044</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row>
        <row r="598">
          <cell r="B598" t="str">
            <v>Co 357</v>
          </cell>
          <cell r="G598" t="str">
            <v>Utilities Inc of Louisiana</v>
          </cell>
          <cell r="BH598">
            <v>76417</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v>0</v>
          </cell>
          <cell r="CE598" t="str">
            <v>FILING</v>
          </cell>
          <cell r="CF598">
            <v>0</v>
          </cell>
          <cell r="CG598">
            <v>0</v>
          </cell>
          <cell r="CH598">
            <v>0</v>
          </cell>
          <cell r="CI598">
            <v>0</v>
          </cell>
          <cell r="CJ598">
            <v>0</v>
          </cell>
          <cell r="CK598">
            <v>0</v>
          </cell>
          <cell r="CL598">
            <v>0</v>
          </cell>
          <cell r="CM598">
            <v>0</v>
          </cell>
          <cell r="CN598">
            <v>0</v>
          </cell>
          <cell r="CO598">
            <v>0</v>
          </cell>
          <cell r="CP598">
            <v>0</v>
          </cell>
          <cell r="CQ598">
            <v>24510.649757357911</v>
          </cell>
          <cell r="CR598">
            <v>0</v>
          </cell>
          <cell r="CS598">
            <v>0</v>
          </cell>
          <cell r="CT598">
            <v>0</v>
          </cell>
          <cell r="CU598">
            <v>0</v>
          </cell>
          <cell r="CV598">
            <v>0</v>
          </cell>
          <cell r="CW598">
            <v>0</v>
          </cell>
          <cell r="CX598">
            <v>0</v>
          </cell>
          <cell r="CY598">
            <v>0</v>
          </cell>
          <cell r="CZ598">
            <v>0</v>
          </cell>
          <cell r="DA598">
            <v>0</v>
          </cell>
          <cell r="DB598">
            <v>0</v>
          </cell>
          <cell r="DC598" t="str">
            <v>FILING</v>
          </cell>
          <cell r="DD598">
            <v>0</v>
          </cell>
          <cell r="DE598">
            <v>0</v>
          </cell>
          <cell r="DF598">
            <v>0</v>
          </cell>
          <cell r="DG598">
            <v>0</v>
          </cell>
          <cell r="DH598">
            <v>0</v>
          </cell>
          <cell r="DI598">
            <v>0</v>
          </cell>
          <cell r="DJ598">
            <v>0</v>
          </cell>
          <cell r="DK598">
            <v>0</v>
          </cell>
          <cell r="DL598">
            <v>0</v>
          </cell>
          <cell r="DM598">
            <v>0</v>
          </cell>
          <cell r="DN598">
            <v>0</v>
          </cell>
          <cell r="DO598">
            <v>29766.238507232731</v>
          </cell>
          <cell r="DP598">
            <v>0</v>
          </cell>
          <cell r="DQ598">
            <v>0</v>
          </cell>
          <cell r="DR598">
            <v>0</v>
          </cell>
          <cell r="DS598">
            <v>0</v>
          </cell>
          <cell r="DT598">
            <v>0</v>
          </cell>
          <cell r="DU598">
            <v>0</v>
          </cell>
          <cell r="DV598">
            <v>0</v>
          </cell>
          <cell r="DW598">
            <v>0</v>
          </cell>
          <cell r="DX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row>
        <row r="599">
          <cell r="B599" t="str">
            <v>Co 332</v>
          </cell>
          <cell r="G599" t="str">
            <v>Colchester Public Service Corp</v>
          </cell>
          <cell r="BH599">
            <v>0</v>
          </cell>
          <cell r="BI599">
            <v>0</v>
          </cell>
          <cell r="BJ599">
            <v>0</v>
          </cell>
          <cell r="BK599">
            <v>0</v>
          </cell>
          <cell r="BL599">
            <v>0</v>
          </cell>
          <cell r="BM599" t="str">
            <v>FILING</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cell r="DU599">
            <v>0</v>
          </cell>
          <cell r="DV599">
            <v>0</v>
          </cell>
          <cell r="DW599">
            <v>0</v>
          </cell>
          <cell r="DX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row>
        <row r="600">
          <cell r="B600" t="str">
            <v>Co 286</v>
          </cell>
          <cell r="G600" t="str">
            <v xml:space="preserve">Green Ridge Utilities Inc </v>
          </cell>
          <cell r="BH600">
            <v>0</v>
          </cell>
          <cell r="BI600">
            <v>0</v>
          </cell>
          <cell r="BJ600">
            <v>0</v>
          </cell>
          <cell r="BK600">
            <v>0</v>
          </cell>
          <cell r="BL600">
            <v>0</v>
          </cell>
          <cell r="BM600">
            <v>0</v>
          </cell>
          <cell r="BN600">
            <v>0</v>
          </cell>
          <cell r="BO600">
            <v>0</v>
          </cell>
          <cell r="BP600" t="str">
            <v>FILING</v>
          </cell>
          <cell r="BQ600">
            <v>0</v>
          </cell>
          <cell r="BR600">
            <v>0</v>
          </cell>
          <cell r="BS600">
            <v>0</v>
          </cell>
          <cell r="BT600">
            <v>0</v>
          </cell>
          <cell r="BU600">
            <v>0</v>
          </cell>
          <cell r="BV600">
            <v>0</v>
          </cell>
          <cell r="BW600">
            <v>0</v>
          </cell>
          <cell r="BX600">
            <v>0</v>
          </cell>
          <cell r="BY600">
            <v>0</v>
          </cell>
          <cell r="BZ600">
            <v>0</v>
          </cell>
          <cell r="CA600">
            <v>0</v>
          </cell>
          <cell r="CB600">
            <v>9564.4704012724815</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t="str">
            <v>FILING</v>
          </cell>
          <cell r="CU600">
            <v>0</v>
          </cell>
          <cell r="CV600">
            <v>0</v>
          </cell>
          <cell r="CW600">
            <v>0</v>
          </cell>
          <cell r="CX600">
            <v>0</v>
          </cell>
          <cell r="CY600">
            <v>0</v>
          </cell>
          <cell r="CZ600">
            <v>0</v>
          </cell>
          <cell r="DA600">
            <v>0</v>
          </cell>
          <cell r="DB600">
            <v>0</v>
          </cell>
          <cell r="DC600">
            <v>0</v>
          </cell>
          <cell r="DD600">
            <v>0</v>
          </cell>
          <cell r="DE600">
            <v>0</v>
          </cell>
          <cell r="DF600">
            <v>5249.3241465719748</v>
          </cell>
          <cell r="DG600">
            <v>0</v>
          </cell>
          <cell r="DH600">
            <v>0</v>
          </cell>
          <cell r="DI600">
            <v>0</v>
          </cell>
          <cell r="DJ600">
            <v>0</v>
          </cell>
          <cell r="DK600">
            <v>0</v>
          </cell>
          <cell r="DL600">
            <v>0</v>
          </cell>
          <cell r="DM600">
            <v>0</v>
          </cell>
          <cell r="DN600">
            <v>0</v>
          </cell>
          <cell r="DO600">
            <v>0</v>
          </cell>
          <cell r="DP600">
            <v>0</v>
          </cell>
          <cell r="DQ600">
            <v>0</v>
          </cell>
          <cell r="DR600" t="str">
            <v>FILING</v>
          </cell>
          <cell r="DS600">
            <v>0</v>
          </cell>
          <cell r="DT600">
            <v>0</v>
          </cell>
          <cell r="DU600">
            <v>0</v>
          </cell>
          <cell r="DV600">
            <v>0</v>
          </cell>
          <cell r="DW600">
            <v>0</v>
          </cell>
          <cell r="DX600">
            <v>0</v>
          </cell>
          <cell r="DY600">
            <v>0</v>
          </cell>
          <cell r="DZ600">
            <v>0</v>
          </cell>
          <cell r="EA600">
            <v>0</v>
          </cell>
          <cell r="EB600">
            <v>0</v>
          </cell>
          <cell r="EC600">
            <v>0</v>
          </cell>
          <cell r="ED600">
            <v>4755.1437428210411</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row>
        <row r="601">
          <cell r="B601" t="str">
            <v>Co 287</v>
          </cell>
          <cell r="G601" t="str">
            <v>Provinces Utilities Inc</v>
          </cell>
          <cell r="BH601">
            <v>0</v>
          </cell>
          <cell r="BI601">
            <v>0</v>
          </cell>
          <cell r="BJ601">
            <v>0</v>
          </cell>
          <cell r="BK601">
            <v>0</v>
          </cell>
          <cell r="BL601">
            <v>0</v>
          </cell>
          <cell r="BM601">
            <v>0</v>
          </cell>
          <cell r="BN601">
            <v>0</v>
          </cell>
          <cell r="BO601">
            <v>0</v>
          </cell>
          <cell r="BP601" t="str">
            <v>FILING</v>
          </cell>
          <cell r="BQ601">
            <v>0</v>
          </cell>
          <cell r="BR601">
            <v>0</v>
          </cell>
          <cell r="BS601">
            <v>0</v>
          </cell>
          <cell r="BT601">
            <v>0</v>
          </cell>
          <cell r="BU601">
            <v>0</v>
          </cell>
          <cell r="BV601">
            <v>0</v>
          </cell>
          <cell r="BW601">
            <v>0</v>
          </cell>
          <cell r="BX601">
            <v>0</v>
          </cell>
          <cell r="BY601">
            <v>0</v>
          </cell>
          <cell r="BZ601">
            <v>0</v>
          </cell>
          <cell r="CA601">
            <v>0</v>
          </cell>
          <cell r="CB601">
            <v>6625.1576799058312</v>
          </cell>
          <cell r="CC601">
            <v>0</v>
          </cell>
          <cell r="CD601">
            <v>0</v>
          </cell>
          <cell r="CE601">
            <v>0</v>
          </cell>
          <cell r="CF601">
            <v>0</v>
          </cell>
          <cell r="CG601">
            <v>0</v>
          </cell>
          <cell r="CH601">
            <v>0</v>
          </cell>
          <cell r="CI601">
            <v>0</v>
          </cell>
          <cell r="CJ601">
            <v>0</v>
          </cell>
          <cell r="CK601">
            <v>0</v>
          </cell>
          <cell r="CL601">
            <v>0</v>
          </cell>
          <cell r="CM601">
            <v>0</v>
          </cell>
          <cell r="CN601">
            <v>0</v>
          </cell>
          <cell r="CO601">
            <v>0</v>
          </cell>
          <cell r="CP601">
            <v>0</v>
          </cell>
          <cell r="CQ601">
            <v>0</v>
          </cell>
          <cell r="CR601">
            <v>0</v>
          </cell>
          <cell r="CS601">
            <v>0</v>
          </cell>
          <cell r="CT601" t="str">
            <v>FILING</v>
          </cell>
          <cell r="CU601">
            <v>0</v>
          </cell>
          <cell r="CV601">
            <v>0</v>
          </cell>
          <cell r="CW601">
            <v>0</v>
          </cell>
          <cell r="CX601">
            <v>0</v>
          </cell>
          <cell r="CY601">
            <v>0</v>
          </cell>
          <cell r="CZ601">
            <v>0</v>
          </cell>
          <cell r="DA601">
            <v>0</v>
          </cell>
          <cell r="DB601">
            <v>0</v>
          </cell>
          <cell r="DC601">
            <v>0</v>
          </cell>
          <cell r="DD601">
            <v>0</v>
          </cell>
          <cell r="DE601">
            <v>0</v>
          </cell>
          <cell r="DF601">
            <v>6905.8220100116605</v>
          </cell>
          <cell r="DG601">
            <v>0</v>
          </cell>
          <cell r="DH601">
            <v>0</v>
          </cell>
          <cell r="DI601">
            <v>0</v>
          </cell>
          <cell r="DJ601">
            <v>0</v>
          </cell>
          <cell r="DK601">
            <v>0</v>
          </cell>
          <cell r="DL601">
            <v>0</v>
          </cell>
          <cell r="DM601">
            <v>0</v>
          </cell>
          <cell r="DN601">
            <v>0</v>
          </cell>
          <cell r="DO601">
            <v>0</v>
          </cell>
          <cell r="DP601">
            <v>0</v>
          </cell>
          <cell r="DQ601">
            <v>0</v>
          </cell>
          <cell r="DR601" t="str">
            <v>FILING</v>
          </cell>
          <cell r="DS601">
            <v>0</v>
          </cell>
          <cell r="DT601">
            <v>0</v>
          </cell>
          <cell r="DU601">
            <v>0</v>
          </cell>
          <cell r="DV601">
            <v>0</v>
          </cell>
          <cell r="DW601">
            <v>0</v>
          </cell>
          <cell r="DX601">
            <v>0</v>
          </cell>
          <cell r="DY601">
            <v>0</v>
          </cell>
          <cell r="DZ601">
            <v>0</v>
          </cell>
          <cell r="EA601">
            <v>0</v>
          </cell>
          <cell r="EB601">
            <v>0</v>
          </cell>
          <cell r="EC601">
            <v>0</v>
          </cell>
          <cell r="ED601">
            <v>7190.1255923560439</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row>
        <row r="602">
          <cell r="B602" t="str">
            <v>Co 288</v>
          </cell>
          <cell r="G602" t="str">
            <v>Maryland Water Services Inc</v>
          </cell>
          <cell r="BH602">
            <v>0</v>
          </cell>
          <cell r="BI602">
            <v>0</v>
          </cell>
          <cell r="BJ602">
            <v>0</v>
          </cell>
          <cell r="BK602">
            <v>0</v>
          </cell>
          <cell r="BL602">
            <v>0</v>
          </cell>
          <cell r="BM602">
            <v>0</v>
          </cell>
          <cell r="BN602">
            <v>0</v>
          </cell>
          <cell r="BO602">
            <v>13750</v>
          </cell>
          <cell r="BP602">
            <v>0</v>
          </cell>
          <cell r="BQ602">
            <v>0</v>
          </cell>
          <cell r="BR602">
            <v>0</v>
          </cell>
          <cell r="BS602">
            <v>0</v>
          </cell>
          <cell r="BT602">
            <v>0</v>
          </cell>
          <cell r="BU602">
            <v>0</v>
          </cell>
          <cell r="BV602">
            <v>0</v>
          </cell>
          <cell r="BW602">
            <v>0</v>
          </cell>
          <cell r="BX602">
            <v>0</v>
          </cell>
          <cell r="BY602">
            <v>0</v>
          </cell>
          <cell r="BZ602">
            <v>0</v>
          </cell>
          <cell r="CA602">
            <v>13750</v>
          </cell>
          <cell r="CB602">
            <v>0</v>
          </cell>
          <cell r="CC602">
            <v>0</v>
          </cell>
          <cell r="CD602">
            <v>0</v>
          </cell>
          <cell r="CE602">
            <v>0</v>
          </cell>
          <cell r="CF602">
            <v>0</v>
          </cell>
          <cell r="CG602">
            <v>0</v>
          </cell>
          <cell r="CH602">
            <v>0</v>
          </cell>
          <cell r="CI602">
            <v>0</v>
          </cell>
          <cell r="CJ602" t="str">
            <v>FILING</v>
          </cell>
          <cell r="CK602">
            <v>0</v>
          </cell>
          <cell r="CL602">
            <v>0</v>
          </cell>
          <cell r="CM602">
            <v>0</v>
          </cell>
          <cell r="CN602">
            <v>0</v>
          </cell>
          <cell r="CO602">
            <v>0</v>
          </cell>
          <cell r="CP602">
            <v>0</v>
          </cell>
          <cell r="CQ602">
            <v>0</v>
          </cell>
          <cell r="CR602">
            <v>0</v>
          </cell>
          <cell r="CS602">
            <v>0</v>
          </cell>
          <cell r="CT602">
            <v>0</v>
          </cell>
          <cell r="CU602">
            <v>0</v>
          </cell>
          <cell r="CV602">
            <v>15746.271147642386</v>
          </cell>
          <cell r="CW602">
            <v>0</v>
          </cell>
          <cell r="CX602">
            <v>0</v>
          </cell>
          <cell r="CY602">
            <v>0</v>
          </cell>
          <cell r="CZ602">
            <v>0</v>
          </cell>
          <cell r="DA602">
            <v>0</v>
          </cell>
          <cell r="DB602">
            <v>0</v>
          </cell>
          <cell r="DC602">
            <v>0</v>
          </cell>
          <cell r="DD602">
            <v>0</v>
          </cell>
          <cell r="DE602">
            <v>0</v>
          </cell>
          <cell r="DF602">
            <v>0</v>
          </cell>
          <cell r="DG602">
            <v>0</v>
          </cell>
          <cell r="DH602">
            <v>0</v>
          </cell>
          <cell r="DI602">
            <v>0</v>
          </cell>
          <cell r="DJ602">
            <v>0</v>
          </cell>
          <cell r="DK602">
            <v>0</v>
          </cell>
          <cell r="DL602">
            <v>0</v>
          </cell>
          <cell r="DM602">
            <v>0</v>
          </cell>
          <cell r="DN602">
            <v>0</v>
          </cell>
          <cell r="DO602">
            <v>0</v>
          </cell>
          <cell r="DP602">
            <v>0</v>
          </cell>
          <cell r="DQ602">
            <v>0</v>
          </cell>
          <cell r="DR602">
            <v>0</v>
          </cell>
          <cell r="DS602">
            <v>0</v>
          </cell>
          <cell r="DT602">
            <v>0</v>
          </cell>
          <cell r="DU602">
            <v>0</v>
          </cell>
          <cell r="DV602">
            <v>0</v>
          </cell>
          <cell r="DW602">
            <v>0</v>
          </cell>
          <cell r="DX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row>
        <row r="603">
          <cell r="B603" t="str">
            <v>Co 333</v>
          </cell>
          <cell r="G603" t="str">
            <v>Massanutten Public Serv Corp</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t="str">
            <v>FILING</v>
          </cell>
          <cell r="BZ603">
            <v>0</v>
          </cell>
          <cell r="CA603">
            <v>0</v>
          </cell>
          <cell r="CB603">
            <v>0</v>
          </cell>
          <cell r="CC603">
            <v>0</v>
          </cell>
          <cell r="CD603">
            <v>0</v>
          </cell>
          <cell r="CE603">
            <v>7007.9017503446885</v>
          </cell>
          <cell r="CF603">
            <v>0</v>
          </cell>
          <cell r="CG603">
            <v>0</v>
          </cell>
          <cell r="CH603">
            <v>0</v>
          </cell>
          <cell r="CI603">
            <v>0</v>
          </cell>
          <cell r="CJ603">
            <v>0</v>
          </cell>
          <cell r="CK603">
            <v>0</v>
          </cell>
          <cell r="CL603">
            <v>0</v>
          </cell>
          <cell r="CM603">
            <v>0</v>
          </cell>
          <cell r="CN603">
            <v>0</v>
          </cell>
          <cell r="CO603">
            <v>0</v>
          </cell>
          <cell r="CP603">
            <v>0</v>
          </cell>
          <cell r="CQ603">
            <v>0</v>
          </cell>
          <cell r="CR603">
            <v>0</v>
          </cell>
          <cell r="CS603">
            <v>0</v>
          </cell>
          <cell r="CT603">
            <v>0</v>
          </cell>
          <cell r="CU603">
            <v>0</v>
          </cell>
          <cell r="CV603">
            <v>0</v>
          </cell>
          <cell r="CW603">
            <v>0</v>
          </cell>
          <cell r="CX603">
            <v>0</v>
          </cell>
          <cell r="CY603">
            <v>0</v>
          </cell>
          <cell r="CZ603">
            <v>0</v>
          </cell>
          <cell r="DA603">
            <v>0</v>
          </cell>
          <cell r="DB603">
            <v>0</v>
          </cell>
          <cell r="DC603" t="str">
            <v>FILING</v>
          </cell>
          <cell r="DD603">
            <v>0</v>
          </cell>
          <cell r="DE603">
            <v>0</v>
          </cell>
          <cell r="DF603">
            <v>0</v>
          </cell>
          <cell r="DG603">
            <v>0</v>
          </cell>
          <cell r="DH603">
            <v>0</v>
          </cell>
          <cell r="DI603">
            <v>16303.204448318298</v>
          </cell>
          <cell r="DJ603">
            <v>0</v>
          </cell>
          <cell r="DK603">
            <v>0</v>
          </cell>
          <cell r="DL603">
            <v>0</v>
          </cell>
          <cell r="DM603">
            <v>0</v>
          </cell>
          <cell r="DN603">
            <v>0</v>
          </cell>
          <cell r="DO603">
            <v>0</v>
          </cell>
          <cell r="DP603">
            <v>0</v>
          </cell>
          <cell r="DQ603">
            <v>0</v>
          </cell>
          <cell r="DR603">
            <v>0</v>
          </cell>
          <cell r="DS603">
            <v>0</v>
          </cell>
          <cell r="DT603">
            <v>0</v>
          </cell>
          <cell r="DU603">
            <v>0</v>
          </cell>
          <cell r="DV603">
            <v>0</v>
          </cell>
          <cell r="DW603">
            <v>0</v>
          </cell>
          <cell r="DX603">
            <v>0</v>
          </cell>
          <cell r="DY603">
            <v>0</v>
          </cell>
          <cell r="DZ603">
            <v>0</v>
          </cell>
          <cell r="EA603" t="str">
            <v>FILING</v>
          </cell>
          <cell r="EB603">
            <v>0</v>
          </cell>
          <cell r="EC603">
            <v>0</v>
          </cell>
          <cell r="ED603">
            <v>0</v>
          </cell>
          <cell r="EE603">
            <v>0</v>
          </cell>
          <cell r="EF603">
            <v>0</v>
          </cell>
          <cell r="EG603">
            <v>14593.498266414186</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row>
        <row r="604">
          <cell r="B604" t="str">
            <v>Co 315</v>
          </cell>
          <cell r="G604" t="str">
            <v>Utilities Inc of Westgate</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t="str">
            <v>FILING</v>
          </cell>
          <cell r="CC604">
            <v>0</v>
          </cell>
          <cell r="CD604">
            <v>0</v>
          </cell>
          <cell r="CE604">
            <v>0</v>
          </cell>
          <cell r="CF604">
            <v>0</v>
          </cell>
          <cell r="CG604">
            <v>0</v>
          </cell>
          <cell r="CH604">
            <v>0</v>
          </cell>
          <cell r="CI604">
            <v>0</v>
          </cell>
          <cell r="CJ604">
            <v>0</v>
          </cell>
          <cell r="CK604">
            <v>4975.5399744762535</v>
          </cell>
          <cell r="CL604">
            <v>0</v>
          </cell>
          <cell r="CM604">
            <v>0</v>
          </cell>
          <cell r="CN604">
            <v>0</v>
          </cell>
          <cell r="CO604">
            <v>0</v>
          </cell>
          <cell r="CP604">
            <v>0</v>
          </cell>
          <cell r="CQ604">
            <v>0</v>
          </cell>
          <cell r="CR604">
            <v>0</v>
          </cell>
          <cell r="CS604">
            <v>0</v>
          </cell>
          <cell r="CT604">
            <v>0</v>
          </cell>
          <cell r="CU604">
            <v>0</v>
          </cell>
          <cell r="CV604">
            <v>0</v>
          </cell>
          <cell r="CW604">
            <v>0</v>
          </cell>
          <cell r="CX604">
            <v>0</v>
          </cell>
          <cell r="CY604">
            <v>0</v>
          </cell>
          <cell r="CZ604">
            <v>0</v>
          </cell>
          <cell r="DA604">
            <v>0</v>
          </cell>
          <cell r="DB604">
            <v>0</v>
          </cell>
          <cell r="DC604">
            <v>0</v>
          </cell>
          <cell r="DD604">
            <v>0</v>
          </cell>
          <cell r="DE604">
            <v>0</v>
          </cell>
          <cell r="DF604">
            <v>0</v>
          </cell>
          <cell r="DG604">
            <v>0</v>
          </cell>
          <cell r="DH604">
            <v>0</v>
          </cell>
          <cell r="DI604">
            <v>0</v>
          </cell>
          <cell r="DJ604">
            <v>0</v>
          </cell>
          <cell r="DK604">
            <v>0</v>
          </cell>
          <cell r="DL604" t="str">
            <v>FILING</v>
          </cell>
          <cell r="DM604">
            <v>0</v>
          </cell>
          <cell r="DN604">
            <v>0</v>
          </cell>
          <cell r="DO604">
            <v>0</v>
          </cell>
          <cell r="DP604">
            <v>0</v>
          </cell>
          <cell r="DQ604">
            <v>0</v>
          </cell>
          <cell r="DR604">
            <v>0</v>
          </cell>
          <cell r="DS604">
            <v>0</v>
          </cell>
          <cell r="DT604">
            <v>0</v>
          </cell>
          <cell r="DU604">
            <v>5873.0446985442013</v>
          </cell>
          <cell r="DV604">
            <v>0</v>
          </cell>
          <cell r="DW604">
            <v>0</v>
          </cell>
          <cell r="DX604">
            <v>0</v>
          </cell>
          <cell r="DY604">
            <v>0</v>
          </cell>
          <cell r="DZ604">
            <v>0</v>
          </cell>
          <cell r="EA604">
            <v>0</v>
          </cell>
          <cell r="EB604">
            <v>0</v>
          </cell>
          <cell r="EC604">
            <v>0</v>
          </cell>
          <cell r="ED604">
            <v>0</v>
          </cell>
          <cell r="EE604">
            <v>0</v>
          </cell>
          <cell r="EF604">
            <v>0</v>
          </cell>
          <cell r="EG604">
            <v>0</v>
          </cell>
          <cell r="EH604">
            <v>0</v>
          </cell>
          <cell r="EI604">
            <v>0</v>
          </cell>
          <cell r="EJ604">
            <v>0</v>
          </cell>
          <cell r="EK604">
            <v>0</v>
          </cell>
          <cell r="EL604">
            <v>0</v>
          </cell>
          <cell r="EM604">
            <v>0</v>
          </cell>
          <cell r="EN604">
            <v>0</v>
          </cell>
          <cell r="EO604">
            <v>0</v>
          </cell>
          <cell r="EP604">
            <v>0</v>
          </cell>
          <cell r="EQ604">
            <v>0</v>
          </cell>
          <cell r="ER604">
            <v>0</v>
          </cell>
          <cell r="ES604">
            <v>0</v>
          </cell>
          <cell r="ET604">
            <v>0</v>
          </cell>
          <cell r="EU604">
            <v>0</v>
          </cell>
          <cell r="EV604">
            <v>0</v>
          </cell>
          <cell r="EW604">
            <v>0</v>
          </cell>
          <cell r="EX604">
            <v>0</v>
          </cell>
          <cell r="EY604">
            <v>0</v>
          </cell>
          <cell r="EZ604">
            <v>0</v>
          </cell>
          <cell r="FA604">
            <v>0</v>
          </cell>
          <cell r="FB604">
            <v>0</v>
          </cell>
          <cell r="FC604">
            <v>0</v>
          </cell>
          <cell r="FD604">
            <v>0</v>
          </cell>
          <cell r="FE604">
            <v>0</v>
          </cell>
          <cell r="FF604">
            <v>0</v>
          </cell>
          <cell r="FG604">
            <v>0</v>
          </cell>
          <cell r="FH604">
            <v>0</v>
          </cell>
          <cell r="FI604">
            <v>0</v>
          </cell>
          <cell r="FJ604">
            <v>0</v>
          </cell>
          <cell r="FK604">
            <v>0</v>
          </cell>
          <cell r="FL604">
            <v>0</v>
          </cell>
          <cell r="FM604">
            <v>0</v>
          </cell>
          <cell r="FN604">
            <v>0</v>
          </cell>
          <cell r="FO604">
            <v>0</v>
          </cell>
          <cell r="FP604">
            <v>0</v>
          </cell>
          <cell r="FQ604">
            <v>0</v>
          </cell>
          <cell r="FR604">
            <v>0</v>
          </cell>
          <cell r="FS604">
            <v>0</v>
          </cell>
          <cell r="FT604">
            <v>0</v>
          </cell>
          <cell r="FU604">
            <v>0</v>
          </cell>
          <cell r="FV604">
            <v>0</v>
          </cell>
          <cell r="FW604">
            <v>0</v>
          </cell>
        </row>
        <row r="605">
          <cell r="B605" t="str">
            <v>Co 316</v>
          </cell>
          <cell r="G605" t="str">
            <v>Utilities Inc of Pennsylvania</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t="str">
            <v>FILING</v>
          </cell>
          <cell r="CC605">
            <v>0</v>
          </cell>
          <cell r="CD605">
            <v>0</v>
          </cell>
          <cell r="CE605">
            <v>0</v>
          </cell>
          <cell r="CF605">
            <v>0</v>
          </cell>
          <cell r="CG605">
            <v>0</v>
          </cell>
          <cell r="CH605">
            <v>0</v>
          </cell>
          <cell r="CI605">
            <v>0</v>
          </cell>
          <cell r="CJ605">
            <v>0</v>
          </cell>
          <cell r="CK605">
            <v>1847.7608457251117</v>
          </cell>
          <cell r="CL605">
            <v>0</v>
          </cell>
          <cell r="CM605">
            <v>0</v>
          </cell>
          <cell r="CN605">
            <v>0</v>
          </cell>
          <cell r="CO605">
            <v>0</v>
          </cell>
          <cell r="CP605">
            <v>0</v>
          </cell>
          <cell r="CQ605">
            <v>0</v>
          </cell>
          <cell r="CR605">
            <v>0</v>
          </cell>
          <cell r="CS605">
            <v>0</v>
          </cell>
          <cell r="CT605">
            <v>0</v>
          </cell>
          <cell r="CU605">
            <v>0</v>
          </cell>
          <cell r="CV605">
            <v>0</v>
          </cell>
          <cell r="CW605">
            <v>0</v>
          </cell>
          <cell r="CX605">
            <v>0</v>
          </cell>
          <cell r="CY605">
            <v>0</v>
          </cell>
          <cell r="CZ605" t="str">
            <v>FILING</v>
          </cell>
          <cell r="DA605">
            <v>0</v>
          </cell>
          <cell r="DB605">
            <v>0</v>
          </cell>
          <cell r="DC605">
            <v>0</v>
          </cell>
          <cell r="DD605">
            <v>0</v>
          </cell>
          <cell r="DE605">
            <v>0</v>
          </cell>
          <cell r="DF605">
            <v>0</v>
          </cell>
          <cell r="DG605">
            <v>0</v>
          </cell>
          <cell r="DH605">
            <v>0</v>
          </cell>
          <cell r="DI605">
            <v>8375.5869157006164</v>
          </cell>
          <cell r="DJ605">
            <v>0</v>
          </cell>
          <cell r="DK605">
            <v>0</v>
          </cell>
          <cell r="DL605">
            <v>0</v>
          </cell>
          <cell r="DM605">
            <v>0</v>
          </cell>
          <cell r="DN605">
            <v>0</v>
          </cell>
          <cell r="DO605">
            <v>0</v>
          </cell>
          <cell r="DP605">
            <v>0</v>
          </cell>
          <cell r="DQ605">
            <v>0</v>
          </cell>
          <cell r="DR605">
            <v>0</v>
          </cell>
          <cell r="DS605">
            <v>0</v>
          </cell>
          <cell r="DT605">
            <v>0</v>
          </cell>
          <cell r="DU605">
            <v>0</v>
          </cell>
          <cell r="DV605">
            <v>0</v>
          </cell>
          <cell r="DW605">
            <v>0</v>
          </cell>
          <cell r="DX605">
            <v>0</v>
          </cell>
          <cell r="DY605">
            <v>0</v>
          </cell>
          <cell r="DZ605">
            <v>0</v>
          </cell>
          <cell r="EA605">
            <v>0</v>
          </cell>
          <cell r="EB605">
            <v>0</v>
          </cell>
          <cell r="EC605">
            <v>0</v>
          </cell>
          <cell r="ED605">
            <v>0</v>
          </cell>
          <cell r="EE605">
            <v>0</v>
          </cell>
          <cell r="EF605">
            <v>0</v>
          </cell>
          <cell r="EG605">
            <v>0</v>
          </cell>
          <cell r="EH605">
            <v>0</v>
          </cell>
          <cell r="EI605">
            <v>0</v>
          </cell>
          <cell r="EJ605">
            <v>0</v>
          </cell>
          <cell r="EK605">
            <v>0</v>
          </cell>
          <cell r="EL605">
            <v>0</v>
          </cell>
          <cell r="EM605">
            <v>0</v>
          </cell>
          <cell r="EN605">
            <v>0</v>
          </cell>
          <cell r="EO605">
            <v>0</v>
          </cell>
          <cell r="EP605">
            <v>0</v>
          </cell>
          <cell r="EQ605">
            <v>0</v>
          </cell>
          <cell r="ER605">
            <v>0</v>
          </cell>
          <cell r="ES605">
            <v>0</v>
          </cell>
          <cell r="ET605">
            <v>0</v>
          </cell>
          <cell r="EU605">
            <v>0</v>
          </cell>
          <cell r="EV605" t="str">
            <v>FILING</v>
          </cell>
          <cell r="EW605">
            <v>0</v>
          </cell>
          <cell r="EX605">
            <v>0</v>
          </cell>
          <cell r="EY605">
            <v>0</v>
          </cell>
          <cell r="EZ605">
            <v>0</v>
          </cell>
          <cell r="FA605">
            <v>0</v>
          </cell>
          <cell r="FB605">
            <v>0</v>
          </cell>
          <cell r="FC605">
            <v>0</v>
          </cell>
          <cell r="FD605">
            <v>0</v>
          </cell>
          <cell r="FE605">
            <v>5837.0798362585338</v>
          </cell>
          <cell r="FF605">
            <v>0</v>
          </cell>
          <cell r="FG605">
            <v>0</v>
          </cell>
          <cell r="FH605">
            <v>0</v>
          </cell>
          <cell r="FI605">
            <v>0</v>
          </cell>
          <cell r="FJ605">
            <v>0</v>
          </cell>
          <cell r="FK605">
            <v>0</v>
          </cell>
          <cell r="FL605">
            <v>0</v>
          </cell>
          <cell r="FM605">
            <v>0</v>
          </cell>
          <cell r="FN605">
            <v>0</v>
          </cell>
          <cell r="FO605">
            <v>0</v>
          </cell>
          <cell r="FP605">
            <v>0</v>
          </cell>
          <cell r="FQ605">
            <v>0</v>
          </cell>
          <cell r="FR605">
            <v>0</v>
          </cell>
          <cell r="FS605">
            <v>0</v>
          </cell>
          <cell r="FT605">
            <v>0</v>
          </cell>
          <cell r="FU605">
            <v>0</v>
          </cell>
          <cell r="FV605">
            <v>0</v>
          </cell>
          <cell r="FW605">
            <v>0</v>
          </cell>
        </row>
        <row r="606">
          <cell r="B606" t="str">
            <v>Co 317</v>
          </cell>
          <cell r="G606" t="str">
            <v>Penn Estates Utilities Inc</v>
          </cell>
          <cell r="BH606">
            <v>0</v>
          </cell>
          <cell r="BI606">
            <v>0</v>
          </cell>
          <cell r="BJ606">
            <v>0</v>
          </cell>
          <cell r="BK606">
            <v>0</v>
          </cell>
          <cell r="BL606">
            <v>0</v>
          </cell>
          <cell r="BM606" t="str">
            <v>FILING</v>
          </cell>
          <cell r="BN606">
            <v>0</v>
          </cell>
          <cell r="BO606">
            <v>0</v>
          </cell>
          <cell r="BP606">
            <v>0</v>
          </cell>
          <cell r="BQ606">
            <v>0</v>
          </cell>
          <cell r="BR606">
            <v>0</v>
          </cell>
          <cell r="BS606">
            <v>0</v>
          </cell>
          <cell r="BT606">
            <v>0</v>
          </cell>
          <cell r="BU606">
            <v>0</v>
          </cell>
          <cell r="BV606">
            <v>14297.180549532381</v>
          </cell>
          <cell r="BW606">
            <v>0</v>
          </cell>
          <cell r="BX606">
            <v>0</v>
          </cell>
          <cell r="BY606">
            <v>0</v>
          </cell>
          <cell r="BZ606">
            <v>0</v>
          </cell>
          <cell r="CA606">
            <v>0</v>
          </cell>
          <cell r="CB606">
            <v>0</v>
          </cell>
          <cell r="CC606">
            <v>0</v>
          </cell>
          <cell r="CD606">
            <v>0</v>
          </cell>
          <cell r="CE606">
            <v>0</v>
          </cell>
          <cell r="CF606">
            <v>0</v>
          </cell>
          <cell r="CG606">
            <v>0</v>
          </cell>
          <cell r="CH606">
            <v>0</v>
          </cell>
          <cell r="CI606">
            <v>0</v>
          </cell>
          <cell r="CJ606">
            <v>0</v>
          </cell>
          <cell r="CK606">
            <v>0</v>
          </cell>
          <cell r="CL606">
            <v>0</v>
          </cell>
          <cell r="CM606">
            <v>0</v>
          </cell>
          <cell r="CN606">
            <v>0</v>
          </cell>
          <cell r="CO606">
            <v>0</v>
          </cell>
          <cell r="CP606">
            <v>0</v>
          </cell>
          <cell r="CQ606" t="str">
            <v>FILING</v>
          </cell>
          <cell r="CR606">
            <v>0</v>
          </cell>
          <cell r="CS606">
            <v>0</v>
          </cell>
          <cell r="CT606">
            <v>0</v>
          </cell>
          <cell r="CU606">
            <v>0</v>
          </cell>
          <cell r="CV606">
            <v>0</v>
          </cell>
          <cell r="CW606">
            <v>0</v>
          </cell>
          <cell r="CX606">
            <v>0</v>
          </cell>
          <cell r="CY606">
            <v>0</v>
          </cell>
          <cell r="CZ606">
            <v>23105.283256351995</v>
          </cell>
          <cell r="DA606">
            <v>0</v>
          </cell>
          <cell r="DB606">
            <v>0</v>
          </cell>
          <cell r="DC606">
            <v>0</v>
          </cell>
          <cell r="DD606">
            <v>0</v>
          </cell>
          <cell r="DE606">
            <v>0</v>
          </cell>
          <cell r="DF606">
            <v>0</v>
          </cell>
          <cell r="DG606">
            <v>0</v>
          </cell>
          <cell r="DH606">
            <v>0</v>
          </cell>
          <cell r="DI606">
            <v>0</v>
          </cell>
          <cell r="DJ606">
            <v>0</v>
          </cell>
          <cell r="DK606">
            <v>0</v>
          </cell>
          <cell r="DL606">
            <v>0</v>
          </cell>
          <cell r="DM606">
            <v>0</v>
          </cell>
          <cell r="DN606">
            <v>0</v>
          </cell>
          <cell r="DO606">
            <v>0</v>
          </cell>
          <cell r="DP606">
            <v>0</v>
          </cell>
          <cell r="DQ606">
            <v>0</v>
          </cell>
          <cell r="DR606">
            <v>0</v>
          </cell>
          <cell r="DS606">
            <v>0</v>
          </cell>
          <cell r="DT606">
            <v>0</v>
          </cell>
          <cell r="DU606">
            <v>0</v>
          </cell>
          <cell r="DV606">
            <v>0</v>
          </cell>
          <cell r="DW606">
            <v>0</v>
          </cell>
          <cell r="DX606">
            <v>0</v>
          </cell>
          <cell r="DY606">
            <v>0</v>
          </cell>
          <cell r="DZ606">
            <v>0</v>
          </cell>
          <cell r="EA606">
            <v>0</v>
          </cell>
          <cell r="EB606">
            <v>0</v>
          </cell>
          <cell r="EC606">
            <v>0</v>
          </cell>
          <cell r="ED606">
            <v>0</v>
          </cell>
          <cell r="EE606">
            <v>0</v>
          </cell>
          <cell r="EF606">
            <v>0</v>
          </cell>
          <cell r="EG606">
            <v>0</v>
          </cell>
          <cell r="EH606">
            <v>0</v>
          </cell>
          <cell r="EI606">
            <v>0</v>
          </cell>
          <cell r="EJ606">
            <v>0</v>
          </cell>
          <cell r="EK606">
            <v>0</v>
          </cell>
          <cell r="EL606">
            <v>0</v>
          </cell>
          <cell r="EM606">
            <v>0</v>
          </cell>
          <cell r="EN606">
            <v>0</v>
          </cell>
          <cell r="EO606">
            <v>0</v>
          </cell>
          <cell r="EP606">
            <v>0</v>
          </cell>
          <cell r="EQ606">
            <v>0</v>
          </cell>
          <cell r="ER606">
            <v>0</v>
          </cell>
          <cell r="ES606">
            <v>0</v>
          </cell>
          <cell r="ET606">
            <v>0</v>
          </cell>
          <cell r="EU606">
            <v>0</v>
          </cell>
          <cell r="EV606">
            <v>0</v>
          </cell>
          <cell r="EW606">
            <v>0</v>
          </cell>
          <cell r="EX606">
            <v>0</v>
          </cell>
          <cell r="EY606">
            <v>0</v>
          </cell>
          <cell r="EZ606">
            <v>0</v>
          </cell>
          <cell r="FA606">
            <v>0</v>
          </cell>
          <cell r="FB606">
            <v>0</v>
          </cell>
          <cell r="FC606">
            <v>0</v>
          </cell>
          <cell r="FD606">
            <v>0</v>
          </cell>
          <cell r="FE606">
            <v>0</v>
          </cell>
          <cell r="FF606">
            <v>0</v>
          </cell>
          <cell r="FG606">
            <v>0</v>
          </cell>
          <cell r="FH606">
            <v>0</v>
          </cell>
          <cell r="FI606">
            <v>0</v>
          </cell>
          <cell r="FJ606">
            <v>0</v>
          </cell>
          <cell r="FK606">
            <v>0</v>
          </cell>
          <cell r="FL606">
            <v>0</v>
          </cell>
          <cell r="FM606">
            <v>0</v>
          </cell>
          <cell r="FN606">
            <v>0</v>
          </cell>
          <cell r="FO606">
            <v>0</v>
          </cell>
          <cell r="FP606">
            <v>0</v>
          </cell>
          <cell r="FQ606">
            <v>0</v>
          </cell>
          <cell r="FR606">
            <v>0</v>
          </cell>
          <cell r="FS606">
            <v>0</v>
          </cell>
          <cell r="FT606">
            <v>0</v>
          </cell>
          <cell r="FU606">
            <v>0</v>
          </cell>
          <cell r="FV606">
            <v>0</v>
          </cell>
          <cell r="FW606">
            <v>0</v>
          </cell>
        </row>
        <row r="607">
          <cell r="B607" t="str">
            <v>Co 385</v>
          </cell>
          <cell r="G607" t="str">
            <v>Utilities Inc of Georgia</v>
          </cell>
          <cell r="BH607">
            <v>0</v>
          </cell>
          <cell r="BI607">
            <v>0</v>
          </cell>
          <cell r="BJ607">
            <v>0</v>
          </cell>
          <cell r="BK607">
            <v>0</v>
          </cell>
          <cell r="BL607">
            <v>0</v>
          </cell>
          <cell r="BM607" t="str">
            <v>FILING</v>
          </cell>
          <cell r="BN607">
            <v>11500</v>
          </cell>
          <cell r="BO607">
            <v>0</v>
          </cell>
          <cell r="BP607">
            <v>0</v>
          </cell>
          <cell r="BQ607">
            <v>0</v>
          </cell>
          <cell r="BR607">
            <v>0</v>
          </cell>
          <cell r="BS607">
            <v>0</v>
          </cell>
          <cell r="BT607">
            <v>0</v>
          </cell>
          <cell r="BU607">
            <v>0</v>
          </cell>
          <cell r="BV607">
            <v>0</v>
          </cell>
          <cell r="BW607">
            <v>0</v>
          </cell>
          <cell r="BX607">
            <v>0</v>
          </cell>
          <cell r="BY607">
            <v>0</v>
          </cell>
          <cell r="BZ607">
            <v>6825.5833000000002</v>
          </cell>
          <cell r="CA607">
            <v>0</v>
          </cell>
          <cell r="CB607">
            <v>0</v>
          </cell>
          <cell r="CC607">
            <v>0</v>
          </cell>
          <cell r="CD607">
            <v>0</v>
          </cell>
          <cell r="CE607">
            <v>0</v>
          </cell>
          <cell r="CF607">
            <v>0</v>
          </cell>
          <cell r="CG607">
            <v>0</v>
          </cell>
          <cell r="CH607">
            <v>0</v>
          </cell>
          <cell r="CI607">
            <v>0</v>
          </cell>
          <cell r="CJ607">
            <v>0</v>
          </cell>
          <cell r="CK607">
            <v>0</v>
          </cell>
          <cell r="CL607">
            <v>6826</v>
          </cell>
          <cell r="CM607">
            <v>0</v>
          </cell>
          <cell r="CN607">
            <v>0</v>
          </cell>
          <cell r="CO607">
            <v>0</v>
          </cell>
          <cell r="CP607">
            <v>0</v>
          </cell>
          <cell r="CQ607">
            <v>0</v>
          </cell>
          <cell r="CR607">
            <v>0</v>
          </cell>
          <cell r="CS607">
            <v>0</v>
          </cell>
          <cell r="CT607">
            <v>0</v>
          </cell>
          <cell r="CU607">
            <v>0</v>
          </cell>
          <cell r="CV607">
            <v>0</v>
          </cell>
          <cell r="CW607">
            <v>0</v>
          </cell>
          <cell r="CX607">
            <v>6697.5838527999995</v>
          </cell>
          <cell r="CY607">
            <v>0</v>
          </cell>
          <cell r="CZ607">
            <v>0</v>
          </cell>
          <cell r="DA607">
            <v>0</v>
          </cell>
          <cell r="DB607">
            <v>0</v>
          </cell>
          <cell r="DC607">
            <v>0</v>
          </cell>
          <cell r="DD607">
            <v>0</v>
          </cell>
          <cell r="DE607">
            <v>0</v>
          </cell>
          <cell r="DF607">
            <v>0</v>
          </cell>
          <cell r="DG607">
            <v>0</v>
          </cell>
          <cell r="DH607">
            <v>0</v>
          </cell>
          <cell r="DI607">
            <v>0</v>
          </cell>
          <cell r="DJ607">
            <v>6941.8879740948496</v>
          </cell>
          <cell r="DK607">
            <v>0</v>
          </cell>
          <cell r="DL607">
            <v>0</v>
          </cell>
          <cell r="DM607">
            <v>0</v>
          </cell>
          <cell r="DN607">
            <v>0</v>
          </cell>
          <cell r="DO607">
            <v>0</v>
          </cell>
          <cell r="DP607">
            <v>0</v>
          </cell>
          <cell r="DQ607">
            <v>0</v>
          </cell>
          <cell r="DR607">
            <v>0</v>
          </cell>
          <cell r="DS607">
            <v>0</v>
          </cell>
          <cell r="DT607">
            <v>0</v>
          </cell>
          <cell r="DU607">
            <v>0</v>
          </cell>
          <cell r="DV607">
            <v>7192.0238236842079</v>
          </cell>
          <cell r="DW607">
            <v>0</v>
          </cell>
          <cell r="DX607">
            <v>0</v>
          </cell>
          <cell r="DY607">
            <v>0</v>
          </cell>
          <cell r="DZ607">
            <v>0</v>
          </cell>
          <cell r="EA607">
            <v>0</v>
          </cell>
          <cell r="EB607">
            <v>0</v>
          </cell>
          <cell r="EC607">
            <v>0</v>
          </cell>
          <cell r="ED607">
            <v>0</v>
          </cell>
          <cell r="EE607">
            <v>0</v>
          </cell>
          <cell r="EF607">
            <v>0</v>
          </cell>
          <cell r="EG607">
            <v>0</v>
          </cell>
          <cell r="EH607">
            <v>7451.1970204277686</v>
          </cell>
          <cell r="EI607">
            <v>0</v>
          </cell>
          <cell r="EJ607">
            <v>0</v>
          </cell>
          <cell r="EK607">
            <v>0</v>
          </cell>
          <cell r="EL607">
            <v>0</v>
          </cell>
          <cell r="EM607">
            <v>0</v>
          </cell>
          <cell r="EN607">
            <v>0</v>
          </cell>
          <cell r="EO607">
            <v>0</v>
          </cell>
          <cell r="EP607">
            <v>0</v>
          </cell>
          <cell r="EQ607">
            <v>0</v>
          </cell>
          <cell r="ER607">
            <v>0</v>
          </cell>
          <cell r="ES607">
            <v>0</v>
          </cell>
          <cell r="ET607">
            <v>7719.7096429242774</v>
          </cell>
          <cell r="EU607">
            <v>0</v>
          </cell>
          <cell r="EV607">
            <v>0</v>
          </cell>
          <cell r="EW607">
            <v>0</v>
          </cell>
          <cell r="EX607">
            <v>0</v>
          </cell>
          <cell r="EY607">
            <v>0</v>
          </cell>
          <cell r="EZ607">
            <v>0</v>
          </cell>
          <cell r="FA607">
            <v>0</v>
          </cell>
          <cell r="FB607">
            <v>0</v>
          </cell>
          <cell r="FC607">
            <v>0</v>
          </cell>
          <cell r="FD607">
            <v>0</v>
          </cell>
          <cell r="FE607">
            <v>0</v>
          </cell>
          <cell r="FF607">
            <v>7997.8984341557161</v>
          </cell>
          <cell r="FG607">
            <v>0</v>
          </cell>
          <cell r="FH607">
            <v>0</v>
          </cell>
          <cell r="FI607">
            <v>0</v>
          </cell>
          <cell r="FJ607">
            <v>0</v>
          </cell>
          <cell r="FK607">
            <v>0</v>
          </cell>
          <cell r="FL607">
            <v>0</v>
          </cell>
          <cell r="FM607">
            <v>0</v>
          </cell>
          <cell r="FN607">
            <v>0</v>
          </cell>
          <cell r="FO607">
            <v>0</v>
          </cell>
          <cell r="FP607">
            <v>0</v>
          </cell>
          <cell r="FQ607">
            <v>0</v>
          </cell>
          <cell r="FR607">
            <v>8286.1120847478032</v>
          </cell>
          <cell r="FS607">
            <v>0</v>
          </cell>
          <cell r="FT607">
            <v>0</v>
          </cell>
          <cell r="FU607">
            <v>0</v>
          </cell>
          <cell r="FV607">
            <v>0</v>
          </cell>
          <cell r="FW607">
            <v>0</v>
          </cell>
        </row>
        <row r="608">
          <cell r="B608" t="str">
            <v>Co 181</v>
          </cell>
          <cell r="G608" t="str">
            <v>Elk River Utilities Inc</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0</v>
          </cell>
          <cell r="CB608">
            <v>0</v>
          </cell>
          <cell r="CC608">
            <v>0</v>
          </cell>
          <cell r="CD608">
            <v>0</v>
          </cell>
          <cell r="CE608">
            <v>0</v>
          </cell>
          <cell r="CF608" t="str">
            <v>FILING</v>
          </cell>
          <cell r="CG608">
            <v>0</v>
          </cell>
          <cell r="CH608">
            <v>0</v>
          </cell>
          <cell r="CI608">
            <v>0</v>
          </cell>
          <cell r="CJ608">
            <v>0</v>
          </cell>
          <cell r="CK608">
            <v>0</v>
          </cell>
          <cell r="CL608">
            <v>0</v>
          </cell>
          <cell r="CM608">
            <v>0</v>
          </cell>
          <cell r="CN608">
            <v>0</v>
          </cell>
          <cell r="CO608">
            <v>7531.3593652215914</v>
          </cell>
          <cell r="CP608">
            <v>0</v>
          </cell>
          <cell r="CQ608">
            <v>0</v>
          </cell>
          <cell r="CR608">
            <v>0</v>
          </cell>
          <cell r="CS608">
            <v>0</v>
          </cell>
          <cell r="CT608">
            <v>0</v>
          </cell>
          <cell r="CU608">
            <v>0</v>
          </cell>
          <cell r="CV608">
            <v>0</v>
          </cell>
          <cell r="CW608">
            <v>0</v>
          </cell>
          <cell r="CX608">
            <v>0</v>
          </cell>
          <cell r="CY608">
            <v>0</v>
          </cell>
          <cell r="CZ608">
            <v>0</v>
          </cell>
          <cell r="DA608">
            <v>0</v>
          </cell>
          <cell r="DB608">
            <v>0</v>
          </cell>
          <cell r="DC608">
            <v>0</v>
          </cell>
          <cell r="DD608">
            <v>0</v>
          </cell>
          <cell r="DE608">
            <v>0</v>
          </cell>
          <cell r="DF608">
            <v>0</v>
          </cell>
          <cell r="DG608">
            <v>0</v>
          </cell>
          <cell r="DH608">
            <v>0</v>
          </cell>
          <cell r="DI608">
            <v>0</v>
          </cell>
          <cell r="DJ608">
            <v>0</v>
          </cell>
          <cell r="DK608">
            <v>0</v>
          </cell>
          <cell r="DL608">
            <v>0</v>
          </cell>
          <cell r="DM608">
            <v>0</v>
          </cell>
          <cell r="DN608">
            <v>0</v>
          </cell>
          <cell r="DO608">
            <v>0</v>
          </cell>
          <cell r="DP608">
            <v>0</v>
          </cell>
          <cell r="DQ608">
            <v>0</v>
          </cell>
          <cell r="DR608">
            <v>0</v>
          </cell>
          <cell r="DS608">
            <v>0</v>
          </cell>
          <cell r="DT608">
            <v>0</v>
          </cell>
          <cell r="DU608">
            <v>0</v>
          </cell>
          <cell r="DV608">
            <v>0</v>
          </cell>
          <cell r="DW608">
            <v>0</v>
          </cell>
          <cell r="DX608">
            <v>0</v>
          </cell>
          <cell r="DY608">
            <v>0</v>
          </cell>
          <cell r="DZ608">
            <v>0</v>
          </cell>
          <cell r="EA608">
            <v>0</v>
          </cell>
          <cell r="EB608">
            <v>0</v>
          </cell>
          <cell r="EC608">
            <v>0</v>
          </cell>
          <cell r="ED608">
            <v>0</v>
          </cell>
          <cell r="EE608">
            <v>0</v>
          </cell>
          <cell r="EF608">
            <v>0</v>
          </cell>
          <cell r="EG608">
            <v>0</v>
          </cell>
          <cell r="EH608">
            <v>0</v>
          </cell>
          <cell r="EI608">
            <v>0</v>
          </cell>
          <cell r="EJ608">
            <v>0</v>
          </cell>
          <cell r="EK608">
            <v>0</v>
          </cell>
          <cell r="EL608">
            <v>0</v>
          </cell>
          <cell r="EM608">
            <v>0</v>
          </cell>
          <cell r="EN608">
            <v>0</v>
          </cell>
          <cell r="EO608">
            <v>0</v>
          </cell>
          <cell r="EP608">
            <v>0</v>
          </cell>
          <cell r="EQ608">
            <v>0</v>
          </cell>
          <cell r="ER608">
            <v>0</v>
          </cell>
          <cell r="ES608">
            <v>0</v>
          </cell>
          <cell r="ET608">
            <v>0</v>
          </cell>
          <cell r="EU608">
            <v>0</v>
          </cell>
          <cell r="EV608">
            <v>0</v>
          </cell>
          <cell r="EW608">
            <v>0</v>
          </cell>
          <cell r="EX608">
            <v>0</v>
          </cell>
          <cell r="EY608">
            <v>0</v>
          </cell>
          <cell r="EZ608">
            <v>0</v>
          </cell>
          <cell r="FA608">
            <v>0</v>
          </cell>
          <cell r="FB608">
            <v>0</v>
          </cell>
          <cell r="FC608">
            <v>0</v>
          </cell>
          <cell r="FD608">
            <v>0</v>
          </cell>
          <cell r="FE608">
            <v>0</v>
          </cell>
          <cell r="FF608">
            <v>0</v>
          </cell>
          <cell r="FG608">
            <v>0</v>
          </cell>
          <cell r="FH608">
            <v>0</v>
          </cell>
          <cell r="FI608">
            <v>0</v>
          </cell>
          <cell r="FJ608">
            <v>0</v>
          </cell>
          <cell r="FK608">
            <v>0</v>
          </cell>
          <cell r="FL608">
            <v>0</v>
          </cell>
          <cell r="FM608">
            <v>0</v>
          </cell>
          <cell r="FN608">
            <v>0</v>
          </cell>
          <cell r="FO608">
            <v>0</v>
          </cell>
          <cell r="FP608">
            <v>0</v>
          </cell>
          <cell r="FQ608">
            <v>0</v>
          </cell>
          <cell r="FR608">
            <v>0</v>
          </cell>
          <cell r="FS608">
            <v>0</v>
          </cell>
          <cell r="FT608">
            <v>0</v>
          </cell>
          <cell r="FU608">
            <v>0</v>
          </cell>
          <cell r="FV608">
            <v>0</v>
          </cell>
          <cell r="FW608">
            <v>0</v>
          </cell>
        </row>
        <row r="609">
          <cell r="B609" t="str">
            <v>Co 300</v>
          </cell>
          <cell r="G609" t="str">
            <v>Montague Water Co</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0</v>
          </cell>
          <cell r="CB609" t="str">
            <v>FILING</v>
          </cell>
          <cell r="CC609">
            <v>0</v>
          </cell>
          <cell r="CD609">
            <v>0</v>
          </cell>
          <cell r="CE609">
            <v>0</v>
          </cell>
          <cell r="CF609">
            <v>0</v>
          </cell>
          <cell r="CG609">
            <v>0</v>
          </cell>
          <cell r="CH609">
            <v>0</v>
          </cell>
          <cell r="CI609">
            <v>0</v>
          </cell>
          <cell r="CJ609">
            <v>0</v>
          </cell>
          <cell r="CK609">
            <v>0</v>
          </cell>
          <cell r="CL609">
            <v>0</v>
          </cell>
          <cell r="CM609">
            <v>0</v>
          </cell>
          <cell r="CN609">
            <v>12245.265186057406</v>
          </cell>
          <cell r="CO609">
            <v>0</v>
          </cell>
          <cell r="CP609">
            <v>0</v>
          </cell>
          <cell r="CQ609">
            <v>0</v>
          </cell>
          <cell r="CR609">
            <v>0</v>
          </cell>
          <cell r="CS609">
            <v>0</v>
          </cell>
          <cell r="CT609">
            <v>0</v>
          </cell>
          <cell r="CU609">
            <v>0</v>
          </cell>
          <cell r="CV609">
            <v>0</v>
          </cell>
          <cell r="CW609">
            <v>0</v>
          </cell>
          <cell r="CX609">
            <v>0</v>
          </cell>
          <cell r="CY609">
            <v>0</v>
          </cell>
          <cell r="CZ609" t="str">
            <v>FILING</v>
          </cell>
          <cell r="DA609">
            <v>0</v>
          </cell>
          <cell r="DB609">
            <v>0</v>
          </cell>
          <cell r="DC609">
            <v>0</v>
          </cell>
          <cell r="DD609">
            <v>0</v>
          </cell>
          <cell r="DE609">
            <v>0</v>
          </cell>
          <cell r="DF609">
            <v>0</v>
          </cell>
          <cell r="DG609">
            <v>0</v>
          </cell>
          <cell r="DH609">
            <v>0</v>
          </cell>
          <cell r="DI609">
            <v>0</v>
          </cell>
          <cell r="DJ609">
            <v>0</v>
          </cell>
          <cell r="DK609">
            <v>0</v>
          </cell>
          <cell r="DL609">
            <v>7747.1973087291135</v>
          </cell>
          <cell r="DM609">
            <v>0</v>
          </cell>
          <cell r="DN609">
            <v>0</v>
          </cell>
          <cell r="DO609">
            <v>0</v>
          </cell>
          <cell r="DP609">
            <v>0</v>
          </cell>
          <cell r="DQ609">
            <v>0</v>
          </cell>
          <cell r="DR609">
            <v>0</v>
          </cell>
          <cell r="DS609">
            <v>0</v>
          </cell>
          <cell r="DT609">
            <v>0</v>
          </cell>
          <cell r="DU609">
            <v>0</v>
          </cell>
          <cell r="DV609">
            <v>0</v>
          </cell>
          <cell r="DW609">
            <v>0</v>
          </cell>
          <cell r="DX609">
            <v>0</v>
          </cell>
          <cell r="DY609">
            <v>0</v>
          </cell>
          <cell r="DZ609">
            <v>0</v>
          </cell>
          <cell r="EA609">
            <v>0</v>
          </cell>
          <cell r="EB609">
            <v>0</v>
          </cell>
          <cell r="EC609">
            <v>0</v>
          </cell>
          <cell r="ED609">
            <v>0</v>
          </cell>
          <cell r="EE609">
            <v>0</v>
          </cell>
          <cell r="EF609">
            <v>0</v>
          </cell>
          <cell r="EG609">
            <v>0</v>
          </cell>
          <cell r="EH609">
            <v>0</v>
          </cell>
          <cell r="EI609">
            <v>0</v>
          </cell>
          <cell r="EJ609">
            <v>0</v>
          </cell>
          <cell r="EK609">
            <v>0</v>
          </cell>
          <cell r="EL609">
            <v>0</v>
          </cell>
          <cell r="EM609">
            <v>0</v>
          </cell>
          <cell r="EN609">
            <v>0</v>
          </cell>
          <cell r="EO609">
            <v>0</v>
          </cell>
          <cell r="EP609">
            <v>0</v>
          </cell>
          <cell r="EQ609">
            <v>0</v>
          </cell>
          <cell r="ER609">
            <v>0</v>
          </cell>
          <cell r="ES609">
            <v>0</v>
          </cell>
          <cell r="ET609">
            <v>0</v>
          </cell>
          <cell r="EU609">
            <v>0</v>
          </cell>
          <cell r="EV609">
            <v>0</v>
          </cell>
          <cell r="EW609">
            <v>0</v>
          </cell>
          <cell r="EX609">
            <v>0</v>
          </cell>
          <cell r="EY609">
            <v>0</v>
          </cell>
          <cell r="EZ609">
            <v>0</v>
          </cell>
          <cell r="FA609">
            <v>0</v>
          </cell>
          <cell r="FB609">
            <v>0</v>
          </cell>
          <cell r="FC609">
            <v>0</v>
          </cell>
          <cell r="FD609">
            <v>0</v>
          </cell>
          <cell r="FE609">
            <v>0</v>
          </cell>
          <cell r="FF609">
            <v>0</v>
          </cell>
          <cell r="FG609">
            <v>0</v>
          </cell>
          <cell r="FH609">
            <v>0</v>
          </cell>
          <cell r="FI609">
            <v>0</v>
          </cell>
          <cell r="FJ609">
            <v>0</v>
          </cell>
          <cell r="FK609">
            <v>0</v>
          </cell>
          <cell r="FL609">
            <v>0</v>
          </cell>
          <cell r="FM609">
            <v>0</v>
          </cell>
          <cell r="FN609">
            <v>0</v>
          </cell>
          <cell r="FO609">
            <v>0</v>
          </cell>
          <cell r="FP609">
            <v>0</v>
          </cell>
          <cell r="FQ609">
            <v>0</v>
          </cell>
          <cell r="FR609">
            <v>0</v>
          </cell>
          <cell r="FS609">
            <v>0</v>
          </cell>
          <cell r="FT609">
            <v>0</v>
          </cell>
          <cell r="FU609">
            <v>0</v>
          </cell>
          <cell r="FV609">
            <v>0</v>
          </cell>
          <cell r="FW609">
            <v>0</v>
          </cell>
        </row>
        <row r="610">
          <cell r="B610" t="str">
            <v>Co 150</v>
          </cell>
          <cell r="G610" t="str">
            <v>Twin Lakes Utilities Inc</v>
          </cell>
          <cell r="BH610">
            <v>0</v>
          </cell>
          <cell r="BI610">
            <v>0</v>
          </cell>
          <cell r="BJ610">
            <v>0</v>
          </cell>
          <cell r="BK610">
            <v>0</v>
          </cell>
          <cell r="BL610">
            <v>0</v>
          </cell>
          <cell r="BM610">
            <v>0</v>
          </cell>
          <cell r="BN610">
            <v>0</v>
          </cell>
          <cell r="BO610">
            <v>0</v>
          </cell>
          <cell r="BP610">
            <v>48833</v>
          </cell>
          <cell r="BQ610">
            <v>0</v>
          </cell>
          <cell r="BR610">
            <v>0</v>
          </cell>
          <cell r="BS610">
            <v>0</v>
          </cell>
          <cell r="BT610">
            <v>0</v>
          </cell>
          <cell r="BU610">
            <v>0</v>
          </cell>
          <cell r="BV610">
            <v>0</v>
          </cell>
          <cell r="BW610">
            <v>0</v>
          </cell>
          <cell r="BX610">
            <v>0</v>
          </cell>
          <cell r="BY610">
            <v>0</v>
          </cell>
          <cell r="BZ610">
            <v>0</v>
          </cell>
          <cell r="CA610">
            <v>0</v>
          </cell>
          <cell r="CB610">
            <v>0</v>
          </cell>
          <cell r="CC610">
            <v>0</v>
          </cell>
          <cell r="CD610">
            <v>0</v>
          </cell>
          <cell r="CE610">
            <v>0</v>
          </cell>
          <cell r="CF610" t="str">
            <v>FILING</v>
          </cell>
          <cell r="CG610">
            <v>0</v>
          </cell>
          <cell r="CH610">
            <v>0</v>
          </cell>
          <cell r="CI610">
            <v>0</v>
          </cell>
          <cell r="CJ610">
            <v>0</v>
          </cell>
          <cell r="CK610">
            <v>0</v>
          </cell>
          <cell r="CL610">
            <v>0</v>
          </cell>
          <cell r="CM610">
            <v>0</v>
          </cell>
          <cell r="CN610">
            <v>37917</v>
          </cell>
          <cell r="CO610">
            <v>0</v>
          </cell>
          <cell r="CP610">
            <v>0</v>
          </cell>
          <cell r="CQ610">
            <v>0</v>
          </cell>
          <cell r="CR610">
            <v>30607.717376788016</v>
          </cell>
          <cell r="CS610">
            <v>0</v>
          </cell>
          <cell r="CT610">
            <v>0</v>
          </cell>
          <cell r="CU610">
            <v>0</v>
          </cell>
          <cell r="CV610">
            <v>0</v>
          </cell>
          <cell r="CW610">
            <v>0</v>
          </cell>
          <cell r="CX610">
            <v>0</v>
          </cell>
          <cell r="CY610">
            <v>0</v>
          </cell>
          <cell r="CZ610">
            <v>0</v>
          </cell>
          <cell r="DA610">
            <v>0</v>
          </cell>
          <cell r="DB610">
            <v>0</v>
          </cell>
          <cell r="DC610">
            <v>0</v>
          </cell>
          <cell r="DD610" t="str">
            <v>FILING</v>
          </cell>
          <cell r="DE610">
            <v>0</v>
          </cell>
          <cell r="DF610">
            <v>0</v>
          </cell>
          <cell r="DG610">
            <v>0</v>
          </cell>
          <cell r="DH610">
            <v>0</v>
          </cell>
          <cell r="DI610">
            <v>0</v>
          </cell>
          <cell r="DJ610">
            <v>0</v>
          </cell>
          <cell r="DK610">
            <v>0</v>
          </cell>
          <cell r="DL610">
            <v>0</v>
          </cell>
          <cell r="DM610">
            <v>0</v>
          </cell>
          <cell r="DN610">
            <v>0</v>
          </cell>
          <cell r="DO610">
            <v>0</v>
          </cell>
          <cell r="DP610">
            <v>16212.342414331972</v>
          </cell>
          <cell r="DQ610">
            <v>0</v>
          </cell>
          <cell r="DR610">
            <v>0</v>
          </cell>
          <cell r="DS610">
            <v>0</v>
          </cell>
          <cell r="DT610">
            <v>0</v>
          </cell>
          <cell r="DU610">
            <v>0</v>
          </cell>
          <cell r="DV610">
            <v>0</v>
          </cell>
          <cell r="DW610">
            <v>0</v>
          </cell>
          <cell r="DX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row>
        <row r="611">
          <cell r="B611" t="str">
            <v>Co 241</v>
          </cell>
          <cell r="G611" t="str">
            <v>Tierra Verde Utilities Inc</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t="str">
            <v>FILING</v>
          </cell>
          <cell r="BW611">
            <v>0</v>
          </cell>
          <cell r="BX611">
            <v>0</v>
          </cell>
          <cell r="BY611">
            <v>0</v>
          </cell>
          <cell r="BZ611">
            <v>0</v>
          </cell>
          <cell r="CA611">
            <v>0</v>
          </cell>
          <cell r="CB611">
            <v>0</v>
          </cell>
          <cell r="CC611">
            <v>0</v>
          </cell>
          <cell r="CD611">
            <v>0</v>
          </cell>
          <cell r="CE611">
            <v>0</v>
          </cell>
          <cell r="CF611">
            <v>0</v>
          </cell>
          <cell r="CG611">
            <v>0</v>
          </cell>
          <cell r="CH611">
            <v>0</v>
          </cell>
          <cell r="CI611">
            <v>0</v>
          </cell>
          <cell r="CJ611">
            <v>0</v>
          </cell>
          <cell r="CK611">
            <v>0</v>
          </cell>
          <cell r="CL611">
            <v>0</v>
          </cell>
          <cell r="CM611">
            <v>0</v>
          </cell>
          <cell r="CN611">
            <v>0</v>
          </cell>
          <cell r="CO611">
            <v>0</v>
          </cell>
          <cell r="CP611">
            <v>0</v>
          </cell>
          <cell r="CQ611">
            <v>0</v>
          </cell>
          <cell r="CR611">
            <v>0</v>
          </cell>
          <cell r="CS611">
            <v>0</v>
          </cell>
          <cell r="CT611" t="str">
            <v>FILING</v>
          </cell>
          <cell r="CU611">
            <v>0</v>
          </cell>
          <cell r="CV611">
            <v>0</v>
          </cell>
          <cell r="CW611">
            <v>0</v>
          </cell>
          <cell r="CX611">
            <v>0</v>
          </cell>
          <cell r="CY611">
            <v>0</v>
          </cell>
          <cell r="CZ611">
            <v>0</v>
          </cell>
          <cell r="DA611">
            <v>0</v>
          </cell>
          <cell r="DB611">
            <v>0</v>
          </cell>
          <cell r="DC611">
            <v>0</v>
          </cell>
          <cell r="DD611">
            <v>0</v>
          </cell>
          <cell r="DE611">
            <v>0</v>
          </cell>
          <cell r="DF611">
            <v>9330.8766344722171</v>
          </cell>
          <cell r="DG611">
            <v>0</v>
          </cell>
          <cell r="DH611">
            <v>0</v>
          </cell>
          <cell r="DI611">
            <v>0</v>
          </cell>
          <cell r="DJ611">
            <v>0</v>
          </cell>
          <cell r="DK611">
            <v>0</v>
          </cell>
          <cell r="DL611">
            <v>0</v>
          </cell>
          <cell r="DM611">
            <v>0</v>
          </cell>
          <cell r="DN611">
            <v>0</v>
          </cell>
          <cell r="DO611">
            <v>0</v>
          </cell>
          <cell r="DP611">
            <v>0</v>
          </cell>
          <cell r="DQ611">
            <v>0</v>
          </cell>
          <cell r="DR611" t="str">
            <v>FILING</v>
          </cell>
          <cell r="DS611">
            <v>0</v>
          </cell>
          <cell r="DT611">
            <v>0</v>
          </cell>
          <cell r="DU611">
            <v>0</v>
          </cell>
          <cell r="DV611">
            <v>0</v>
          </cell>
          <cell r="DW611">
            <v>0</v>
          </cell>
          <cell r="DX611">
            <v>0</v>
          </cell>
          <cell r="DY611">
            <v>0</v>
          </cell>
          <cell r="DZ611">
            <v>0</v>
          </cell>
          <cell r="EA611">
            <v>0</v>
          </cell>
          <cell r="EB611">
            <v>0</v>
          </cell>
          <cell r="EC611">
            <v>0</v>
          </cell>
          <cell r="ED611">
            <v>10782.034085447642</v>
          </cell>
          <cell r="EE611">
            <v>0</v>
          </cell>
          <cell r="EF611">
            <v>0</v>
          </cell>
          <cell r="EG611">
            <v>0</v>
          </cell>
          <cell r="EH611">
            <v>0</v>
          </cell>
          <cell r="EI611">
            <v>0</v>
          </cell>
          <cell r="EJ611">
            <v>0</v>
          </cell>
          <cell r="EK611">
            <v>0</v>
          </cell>
          <cell r="EL611">
            <v>0</v>
          </cell>
          <cell r="EM611">
            <v>0</v>
          </cell>
          <cell r="EN611">
            <v>0</v>
          </cell>
          <cell r="EO611">
            <v>0</v>
          </cell>
          <cell r="EP611" t="str">
            <v>FILING</v>
          </cell>
          <cell r="EQ611">
            <v>0</v>
          </cell>
          <cell r="ER611">
            <v>0</v>
          </cell>
          <cell r="ES611">
            <v>0</v>
          </cell>
          <cell r="ET611">
            <v>0</v>
          </cell>
          <cell r="EU611">
            <v>0</v>
          </cell>
          <cell r="EV611">
            <v>0</v>
          </cell>
          <cell r="EW611">
            <v>0</v>
          </cell>
          <cell r="EX611">
            <v>0</v>
          </cell>
          <cell r="EY611">
            <v>0</v>
          </cell>
          <cell r="EZ611">
            <v>0</v>
          </cell>
          <cell r="FA611">
            <v>0</v>
          </cell>
          <cell r="FB611">
            <v>6275.3549513512535</v>
          </cell>
          <cell r="FC611">
            <v>0</v>
          </cell>
          <cell r="FD611">
            <v>0</v>
          </cell>
          <cell r="FE611">
            <v>0</v>
          </cell>
          <cell r="FF611">
            <v>0</v>
          </cell>
          <cell r="FG611">
            <v>0</v>
          </cell>
          <cell r="FH611">
            <v>0</v>
          </cell>
          <cell r="FI611">
            <v>0</v>
          </cell>
          <cell r="FJ611">
            <v>0</v>
          </cell>
          <cell r="FK611">
            <v>0</v>
          </cell>
          <cell r="FL611">
            <v>0</v>
          </cell>
          <cell r="FM611">
            <v>0</v>
          </cell>
          <cell r="FN611">
            <v>0</v>
          </cell>
          <cell r="FO611">
            <v>0</v>
          </cell>
          <cell r="FP611">
            <v>0</v>
          </cell>
          <cell r="FQ611">
            <v>0</v>
          </cell>
          <cell r="FR611">
            <v>0</v>
          </cell>
          <cell r="FS611">
            <v>0</v>
          </cell>
          <cell r="FT611">
            <v>0</v>
          </cell>
          <cell r="FU611">
            <v>0</v>
          </cell>
          <cell r="FV611">
            <v>0</v>
          </cell>
          <cell r="FW611">
            <v>0</v>
          </cell>
        </row>
        <row r="612">
          <cell r="B612" t="str">
            <v>Co 242</v>
          </cell>
          <cell r="G612" t="str">
            <v>Lake Placid Utilities Inc</v>
          </cell>
          <cell r="BH612">
            <v>0</v>
          </cell>
          <cell r="BI612">
            <v>2104</v>
          </cell>
          <cell r="BJ612">
            <v>0</v>
          </cell>
          <cell r="BK612">
            <v>0</v>
          </cell>
          <cell r="BL612">
            <v>0</v>
          </cell>
          <cell r="BM612">
            <v>0</v>
          </cell>
          <cell r="BN612">
            <v>0</v>
          </cell>
          <cell r="BO612">
            <v>0</v>
          </cell>
          <cell r="BP612">
            <v>0</v>
          </cell>
          <cell r="BQ612">
            <v>0</v>
          </cell>
          <cell r="BR612">
            <v>0</v>
          </cell>
          <cell r="BS612">
            <v>0</v>
          </cell>
          <cell r="BT612">
            <v>0</v>
          </cell>
          <cell r="BU612">
            <v>0</v>
          </cell>
          <cell r="BV612" t="str">
            <v>FILING</v>
          </cell>
          <cell r="BW612">
            <v>0</v>
          </cell>
          <cell r="BX612">
            <v>0</v>
          </cell>
          <cell r="BY612">
            <v>0</v>
          </cell>
          <cell r="BZ612">
            <v>0</v>
          </cell>
          <cell r="CA612">
            <v>0</v>
          </cell>
          <cell r="CB612">
            <v>0</v>
          </cell>
          <cell r="CC612">
            <v>0</v>
          </cell>
          <cell r="CD612">
            <v>0</v>
          </cell>
          <cell r="CE612">
            <v>0</v>
          </cell>
          <cell r="CF612">
            <v>0</v>
          </cell>
          <cell r="CG612">
            <v>0</v>
          </cell>
          <cell r="CH612">
            <v>3953.7772215731557</v>
          </cell>
          <cell r="CI612">
            <v>0</v>
          </cell>
          <cell r="CJ612">
            <v>0</v>
          </cell>
          <cell r="CK612">
            <v>0</v>
          </cell>
          <cell r="CL612">
            <v>0</v>
          </cell>
          <cell r="CM612">
            <v>0</v>
          </cell>
          <cell r="CN612">
            <v>0</v>
          </cell>
          <cell r="CO612">
            <v>0</v>
          </cell>
          <cell r="CP612">
            <v>0</v>
          </cell>
          <cell r="CQ612">
            <v>0</v>
          </cell>
          <cell r="CR612">
            <v>0</v>
          </cell>
          <cell r="CS612">
            <v>0</v>
          </cell>
          <cell r="CT612">
            <v>0</v>
          </cell>
          <cell r="CU612">
            <v>0</v>
          </cell>
          <cell r="CV612">
            <v>0</v>
          </cell>
          <cell r="CW612">
            <v>0</v>
          </cell>
          <cell r="CX612">
            <v>0</v>
          </cell>
          <cell r="CY612">
            <v>0</v>
          </cell>
          <cell r="CZ612">
            <v>0</v>
          </cell>
          <cell r="DA612">
            <v>0</v>
          </cell>
          <cell r="DB612">
            <v>0</v>
          </cell>
          <cell r="DC612">
            <v>0</v>
          </cell>
          <cell r="DD612">
            <v>0</v>
          </cell>
          <cell r="DE612" t="str">
            <v>FILING</v>
          </cell>
          <cell r="DF612">
            <v>0</v>
          </cell>
          <cell r="DG612">
            <v>0</v>
          </cell>
          <cell r="DH612">
            <v>0</v>
          </cell>
          <cell r="DI612">
            <v>0</v>
          </cell>
          <cell r="DJ612">
            <v>0</v>
          </cell>
          <cell r="DK612">
            <v>0</v>
          </cell>
          <cell r="DL612">
            <v>0</v>
          </cell>
          <cell r="DM612">
            <v>0</v>
          </cell>
          <cell r="DN612">
            <v>0</v>
          </cell>
          <cell r="DO612">
            <v>0</v>
          </cell>
          <cell r="DP612">
            <v>0</v>
          </cell>
          <cell r="DQ612">
            <v>5640.6013747258849</v>
          </cell>
          <cell r="DR612">
            <v>0</v>
          </cell>
          <cell r="DS612">
            <v>0</v>
          </cell>
          <cell r="DT612">
            <v>0</v>
          </cell>
          <cell r="DU612">
            <v>0</v>
          </cell>
          <cell r="DV612">
            <v>0</v>
          </cell>
          <cell r="DW612">
            <v>0</v>
          </cell>
          <cell r="DX612">
            <v>0</v>
          </cell>
          <cell r="DY612">
            <v>0</v>
          </cell>
          <cell r="DZ612">
            <v>0</v>
          </cell>
          <cell r="EA612">
            <v>0</v>
          </cell>
          <cell r="EB612">
            <v>0</v>
          </cell>
          <cell r="EC612" t="str">
            <v>FILING</v>
          </cell>
          <cell r="ED612">
            <v>0</v>
          </cell>
          <cell r="EE612">
            <v>0</v>
          </cell>
          <cell r="EF612">
            <v>0</v>
          </cell>
          <cell r="EG612">
            <v>0</v>
          </cell>
          <cell r="EH612">
            <v>0</v>
          </cell>
          <cell r="EI612">
            <v>0</v>
          </cell>
          <cell r="EJ612">
            <v>0</v>
          </cell>
          <cell r="EK612">
            <v>0</v>
          </cell>
          <cell r="EL612">
            <v>0</v>
          </cell>
          <cell r="EM612">
            <v>0</v>
          </cell>
          <cell r="EN612">
            <v>0</v>
          </cell>
          <cell r="EO612">
            <v>12260.741998967014</v>
          </cell>
          <cell r="EP612">
            <v>0</v>
          </cell>
          <cell r="EQ612">
            <v>0</v>
          </cell>
          <cell r="ER612">
            <v>0</v>
          </cell>
          <cell r="ES612">
            <v>0</v>
          </cell>
          <cell r="ET612">
            <v>0</v>
          </cell>
          <cell r="EU612">
            <v>0</v>
          </cell>
          <cell r="EV612">
            <v>0</v>
          </cell>
          <cell r="EW612">
            <v>0</v>
          </cell>
          <cell r="EX612">
            <v>0</v>
          </cell>
          <cell r="EY612">
            <v>0</v>
          </cell>
          <cell r="EZ612">
            <v>0</v>
          </cell>
          <cell r="FA612">
            <v>0</v>
          </cell>
          <cell r="FB612">
            <v>0</v>
          </cell>
          <cell r="FC612">
            <v>0</v>
          </cell>
          <cell r="FD612">
            <v>0</v>
          </cell>
          <cell r="FE612">
            <v>0</v>
          </cell>
          <cell r="FF612">
            <v>0</v>
          </cell>
          <cell r="FG612">
            <v>0</v>
          </cell>
          <cell r="FH612">
            <v>0</v>
          </cell>
          <cell r="FI612">
            <v>0</v>
          </cell>
          <cell r="FJ612">
            <v>0</v>
          </cell>
          <cell r="FK612">
            <v>0</v>
          </cell>
          <cell r="FL612">
            <v>0</v>
          </cell>
          <cell r="FM612">
            <v>0</v>
          </cell>
          <cell r="FN612">
            <v>0</v>
          </cell>
          <cell r="FO612">
            <v>0</v>
          </cell>
          <cell r="FP612">
            <v>0</v>
          </cell>
          <cell r="FQ612">
            <v>0</v>
          </cell>
          <cell r="FR612">
            <v>0</v>
          </cell>
          <cell r="FS612">
            <v>0</v>
          </cell>
          <cell r="FT612">
            <v>0</v>
          </cell>
          <cell r="FU612">
            <v>0</v>
          </cell>
          <cell r="FV612">
            <v>0</v>
          </cell>
          <cell r="FW612">
            <v>0</v>
          </cell>
        </row>
        <row r="613">
          <cell r="B613" t="str">
            <v>Co 246</v>
          </cell>
          <cell r="G613" t="str">
            <v>Utilities Inc of Longwood</v>
          </cell>
          <cell r="BH613">
            <v>0</v>
          </cell>
          <cell r="BI613">
            <v>0</v>
          </cell>
          <cell r="BJ613">
            <v>0</v>
          </cell>
          <cell r="BK613">
            <v>0</v>
          </cell>
          <cell r="BL613">
            <v>0</v>
          </cell>
          <cell r="BM613">
            <v>0</v>
          </cell>
          <cell r="BN613">
            <v>0</v>
          </cell>
          <cell r="BO613">
            <v>0</v>
          </cell>
          <cell r="BP613">
            <v>10091.921976078289</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CN613">
            <v>0</v>
          </cell>
          <cell r="CO613">
            <v>0</v>
          </cell>
          <cell r="CP613">
            <v>0</v>
          </cell>
          <cell r="CQ613">
            <v>0</v>
          </cell>
          <cell r="CR613">
            <v>0</v>
          </cell>
          <cell r="CS613">
            <v>0</v>
          </cell>
          <cell r="CT613">
            <v>0</v>
          </cell>
          <cell r="CU613">
            <v>0</v>
          </cell>
          <cell r="CV613">
            <v>0</v>
          </cell>
          <cell r="CW613">
            <v>0</v>
          </cell>
          <cell r="CX613">
            <v>0</v>
          </cell>
          <cell r="CY613">
            <v>0</v>
          </cell>
          <cell r="CZ613">
            <v>0</v>
          </cell>
          <cell r="DA613">
            <v>0</v>
          </cell>
          <cell r="DB613">
            <v>0</v>
          </cell>
          <cell r="DC613">
            <v>0</v>
          </cell>
          <cell r="DD613">
            <v>0</v>
          </cell>
          <cell r="DE613">
            <v>0</v>
          </cell>
          <cell r="DF613">
            <v>0</v>
          </cell>
          <cell r="DG613">
            <v>0</v>
          </cell>
          <cell r="DH613">
            <v>0</v>
          </cell>
          <cell r="DI613">
            <v>0</v>
          </cell>
          <cell r="DJ613">
            <v>0</v>
          </cell>
          <cell r="DK613">
            <v>0</v>
          </cell>
          <cell r="DL613">
            <v>0</v>
          </cell>
          <cell r="DM613">
            <v>0</v>
          </cell>
          <cell r="DN613">
            <v>0</v>
          </cell>
          <cell r="DO613">
            <v>0</v>
          </cell>
          <cell r="DP613">
            <v>0</v>
          </cell>
          <cell r="DQ613">
            <v>0</v>
          </cell>
          <cell r="DR613">
            <v>0</v>
          </cell>
          <cell r="DS613">
            <v>0</v>
          </cell>
          <cell r="DT613">
            <v>0</v>
          </cell>
          <cell r="DU613">
            <v>0</v>
          </cell>
          <cell r="DV613">
            <v>0</v>
          </cell>
          <cell r="DW613">
            <v>0</v>
          </cell>
          <cell r="DX613">
            <v>0</v>
          </cell>
          <cell r="DY613">
            <v>0</v>
          </cell>
          <cell r="DZ613">
            <v>0</v>
          </cell>
          <cell r="EA613">
            <v>0</v>
          </cell>
          <cell r="EB613">
            <v>0</v>
          </cell>
          <cell r="EC613">
            <v>0</v>
          </cell>
          <cell r="ED613">
            <v>0</v>
          </cell>
          <cell r="EE613">
            <v>0</v>
          </cell>
          <cell r="EF613">
            <v>0</v>
          </cell>
          <cell r="EG613">
            <v>0</v>
          </cell>
          <cell r="EH613">
            <v>0</v>
          </cell>
          <cell r="EI613">
            <v>0</v>
          </cell>
          <cell r="EJ613">
            <v>0</v>
          </cell>
          <cell r="EK613">
            <v>0</v>
          </cell>
          <cell r="EL613">
            <v>0</v>
          </cell>
          <cell r="EM613">
            <v>0</v>
          </cell>
          <cell r="EN613">
            <v>0</v>
          </cell>
          <cell r="EO613">
            <v>0</v>
          </cell>
          <cell r="EP613">
            <v>0</v>
          </cell>
          <cell r="EQ613">
            <v>0</v>
          </cell>
          <cell r="ER613">
            <v>0</v>
          </cell>
          <cell r="ES613">
            <v>0</v>
          </cell>
          <cell r="ET613">
            <v>0</v>
          </cell>
          <cell r="EU613">
            <v>0</v>
          </cell>
          <cell r="EV613">
            <v>0</v>
          </cell>
          <cell r="EW613">
            <v>0</v>
          </cell>
          <cell r="EX613">
            <v>0</v>
          </cell>
          <cell r="EY613">
            <v>0</v>
          </cell>
          <cell r="EZ613">
            <v>0</v>
          </cell>
          <cell r="FA613">
            <v>0</v>
          </cell>
          <cell r="FB613">
            <v>0</v>
          </cell>
          <cell r="FC613">
            <v>0</v>
          </cell>
          <cell r="FD613">
            <v>0</v>
          </cell>
          <cell r="FE613">
            <v>0</v>
          </cell>
          <cell r="FF613">
            <v>0</v>
          </cell>
          <cell r="FG613">
            <v>0</v>
          </cell>
          <cell r="FH613">
            <v>0</v>
          </cell>
          <cell r="FI613">
            <v>0</v>
          </cell>
          <cell r="FJ613">
            <v>0</v>
          </cell>
          <cell r="FK613">
            <v>0</v>
          </cell>
          <cell r="FL613">
            <v>0</v>
          </cell>
          <cell r="FM613">
            <v>0</v>
          </cell>
          <cell r="FN613">
            <v>0</v>
          </cell>
          <cell r="FO613">
            <v>0</v>
          </cell>
          <cell r="FP613">
            <v>0</v>
          </cell>
          <cell r="FQ613">
            <v>0</v>
          </cell>
          <cell r="FR613">
            <v>0</v>
          </cell>
          <cell r="FS613">
            <v>0</v>
          </cell>
          <cell r="FT613">
            <v>0</v>
          </cell>
          <cell r="FU613">
            <v>0</v>
          </cell>
          <cell r="FV613">
            <v>0</v>
          </cell>
          <cell r="FW613">
            <v>0</v>
          </cell>
        </row>
        <row r="614">
          <cell r="B614" t="str">
            <v>Co 400</v>
          </cell>
          <cell r="G614" t="str">
            <v>Carolina Water Service Inc</v>
          </cell>
          <cell r="BH614" t="str">
            <v>FILING</v>
          </cell>
          <cell r="BI614">
            <v>0</v>
          </cell>
          <cell r="BJ614">
            <v>0</v>
          </cell>
          <cell r="BK614">
            <v>0</v>
          </cell>
          <cell r="BL614">
            <v>0</v>
          </cell>
          <cell r="BM614">
            <v>0</v>
          </cell>
          <cell r="BN614">
            <v>0</v>
          </cell>
          <cell r="BO614">
            <v>0</v>
          </cell>
          <cell r="BP614">
            <v>0</v>
          </cell>
          <cell r="BQ614">
            <v>0</v>
          </cell>
          <cell r="BR614">
            <v>51500</v>
          </cell>
          <cell r="BS614">
            <v>0</v>
          </cell>
          <cell r="BT614">
            <v>0</v>
          </cell>
          <cell r="BU614">
            <v>0</v>
          </cell>
          <cell r="BV614">
            <v>0</v>
          </cell>
          <cell r="BW614">
            <v>0</v>
          </cell>
          <cell r="BX614">
            <v>0</v>
          </cell>
          <cell r="BY614">
            <v>0</v>
          </cell>
          <cell r="BZ614">
            <v>0</v>
          </cell>
          <cell r="CA614">
            <v>0</v>
          </cell>
          <cell r="CB614">
            <v>0</v>
          </cell>
          <cell r="CC614">
            <v>0</v>
          </cell>
          <cell r="CD614">
            <v>0</v>
          </cell>
          <cell r="CE614">
            <v>0</v>
          </cell>
          <cell r="CF614">
            <v>0</v>
          </cell>
          <cell r="CG614">
            <v>0</v>
          </cell>
          <cell r="CH614">
            <v>0</v>
          </cell>
          <cell r="CI614">
            <v>0</v>
          </cell>
          <cell r="CJ614" t="str">
            <v>FILING</v>
          </cell>
          <cell r="CK614">
            <v>0</v>
          </cell>
          <cell r="CL614">
            <v>0</v>
          </cell>
          <cell r="CM614">
            <v>0</v>
          </cell>
          <cell r="CN614">
            <v>0</v>
          </cell>
          <cell r="CO614">
            <v>0</v>
          </cell>
          <cell r="CP614">
            <v>0</v>
          </cell>
          <cell r="CQ614">
            <v>0</v>
          </cell>
          <cell r="CR614">
            <v>0</v>
          </cell>
          <cell r="CS614">
            <v>0</v>
          </cell>
          <cell r="CT614">
            <v>0</v>
          </cell>
          <cell r="CU614">
            <v>0</v>
          </cell>
          <cell r="CV614">
            <v>110973.47857610366</v>
          </cell>
          <cell r="CW614">
            <v>0</v>
          </cell>
          <cell r="CX614">
            <v>0</v>
          </cell>
          <cell r="CY614">
            <v>0</v>
          </cell>
          <cell r="CZ614">
            <v>0</v>
          </cell>
          <cell r="DA614">
            <v>0</v>
          </cell>
          <cell r="DB614">
            <v>0</v>
          </cell>
          <cell r="DC614">
            <v>0</v>
          </cell>
          <cell r="DD614">
            <v>0</v>
          </cell>
          <cell r="DE614">
            <v>0</v>
          </cell>
          <cell r="DF614">
            <v>0</v>
          </cell>
          <cell r="DG614">
            <v>0</v>
          </cell>
          <cell r="DH614" t="str">
            <v>FILING</v>
          </cell>
          <cell r="DI614">
            <v>0</v>
          </cell>
          <cell r="DJ614">
            <v>0</v>
          </cell>
          <cell r="DK614">
            <v>0</v>
          </cell>
          <cell r="DL614">
            <v>0</v>
          </cell>
          <cell r="DM614">
            <v>0</v>
          </cell>
          <cell r="DN614">
            <v>0</v>
          </cell>
          <cell r="DO614">
            <v>0</v>
          </cell>
          <cell r="DP614">
            <v>0</v>
          </cell>
          <cell r="DQ614">
            <v>0</v>
          </cell>
          <cell r="DR614">
            <v>0</v>
          </cell>
          <cell r="DS614">
            <v>0</v>
          </cell>
          <cell r="DT614">
            <v>88662.676003518049</v>
          </cell>
          <cell r="DU614">
            <v>0</v>
          </cell>
          <cell r="DV614">
            <v>0</v>
          </cell>
          <cell r="DW614">
            <v>0</v>
          </cell>
          <cell r="DX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row>
        <row r="615">
          <cell r="B615" t="str">
            <v>Co 401</v>
          </cell>
          <cell r="G615" t="str">
            <v>Util Serv of South Carolina</v>
          </cell>
          <cell r="BH615">
            <v>0</v>
          </cell>
          <cell r="BI615">
            <v>0</v>
          </cell>
          <cell r="BJ615">
            <v>0</v>
          </cell>
          <cell r="BK615">
            <v>0</v>
          </cell>
          <cell r="BL615">
            <v>0</v>
          </cell>
          <cell r="BM615">
            <v>0</v>
          </cell>
          <cell r="BN615">
            <v>0</v>
          </cell>
          <cell r="BO615">
            <v>0</v>
          </cell>
          <cell r="BP615" t="str">
            <v>FILING</v>
          </cell>
          <cell r="BQ615">
            <v>0</v>
          </cell>
          <cell r="BR615">
            <v>0</v>
          </cell>
          <cell r="BS615">
            <v>0</v>
          </cell>
          <cell r="BT615">
            <v>0</v>
          </cell>
          <cell r="BU615">
            <v>0</v>
          </cell>
          <cell r="BV615">
            <v>0</v>
          </cell>
          <cell r="BW615">
            <v>0</v>
          </cell>
          <cell r="BX615">
            <v>0</v>
          </cell>
          <cell r="BY615">
            <v>0</v>
          </cell>
          <cell r="BZ615">
            <v>0</v>
          </cell>
          <cell r="CA615">
            <v>0</v>
          </cell>
          <cell r="CB615">
            <v>61219.368918557768</v>
          </cell>
          <cell r="CC615">
            <v>0</v>
          </cell>
          <cell r="CD615">
            <v>0</v>
          </cell>
          <cell r="CE615">
            <v>0</v>
          </cell>
          <cell r="CF615">
            <v>0</v>
          </cell>
          <cell r="CG615">
            <v>0</v>
          </cell>
          <cell r="CH615">
            <v>0</v>
          </cell>
          <cell r="CI615">
            <v>0</v>
          </cell>
          <cell r="CJ615">
            <v>0</v>
          </cell>
          <cell r="CK615">
            <v>0</v>
          </cell>
          <cell r="CL615">
            <v>0</v>
          </cell>
          <cell r="CM615">
            <v>0</v>
          </cell>
          <cell r="CN615">
            <v>0</v>
          </cell>
          <cell r="CO615">
            <v>0</v>
          </cell>
          <cell r="CP615">
            <v>0</v>
          </cell>
          <cell r="CQ615">
            <v>0</v>
          </cell>
          <cell r="CR615">
            <v>0</v>
          </cell>
          <cell r="CS615">
            <v>0</v>
          </cell>
          <cell r="CT615" t="str">
            <v>FILING</v>
          </cell>
          <cell r="CU615">
            <v>0</v>
          </cell>
          <cell r="CV615">
            <v>0</v>
          </cell>
          <cell r="CW615">
            <v>0</v>
          </cell>
          <cell r="CX615">
            <v>0</v>
          </cell>
          <cell r="CY615">
            <v>0</v>
          </cell>
          <cell r="CZ615">
            <v>0</v>
          </cell>
          <cell r="DA615">
            <v>0</v>
          </cell>
          <cell r="DB615">
            <v>0</v>
          </cell>
          <cell r="DC615">
            <v>0</v>
          </cell>
          <cell r="DD615">
            <v>0</v>
          </cell>
          <cell r="DE615">
            <v>0</v>
          </cell>
          <cell r="DF615">
            <v>44771.163083156527</v>
          </cell>
          <cell r="DG615">
            <v>0</v>
          </cell>
          <cell r="DH615">
            <v>0</v>
          </cell>
          <cell r="DI615">
            <v>0</v>
          </cell>
          <cell r="DJ615">
            <v>0</v>
          </cell>
          <cell r="DK615">
            <v>0</v>
          </cell>
          <cell r="DL615">
            <v>0</v>
          </cell>
          <cell r="DM615">
            <v>0</v>
          </cell>
          <cell r="DN615">
            <v>0</v>
          </cell>
          <cell r="DO615">
            <v>0</v>
          </cell>
          <cell r="DP615">
            <v>0</v>
          </cell>
          <cell r="DQ615">
            <v>0</v>
          </cell>
          <cell r="DR615" t="str">
            <v>FILING</v>
          </cell>
          <cell r="DS615">
            <v>0</v>
          </cell>
          <cell r="DT615">
            <v>0</v>
          </cell>
          <cell r="DU615">
            <v>0</v>
          </cell>
          <cell r="DV615">
            <v>0</v>
          </cell>
          <cell r="DW615">
            <v>0</v>
          </cell>
          <cell r="DX615">
            <v>0</v>
          </cell>
          <cell r="DY615">
            <v>0</v>
          </cell>
          <cell r="DZ615">
            <v>0</v>
          </cell>
          <cell r="EA615">
            <v>0</v>
          </cell>
          <cell r="EB615">
            <v>0</v>
          </cell>
          <cell r="EC615">
            <v>0</v>
          </cell>
          <cell r="ED615">
            <v>30120.93741928642</v>
          </cell>
          <cell r="EE615">
            <v>0</v>
          </cell>
          <cell r="EF615">
            <v>0</v>
          </cell>
          <cell r="EG615">
            <v>0</v>
          </cell>
          <cell r="EH615">
            <v>0</v>
          </cell>
          <cell r="EI615">
            <v>0</v>
          </cell>
          <cell r="EJ615">
            <v>0</v>
          </cell>
          <cell r="EK615">
            <v>0</v>
          </cell>
          <cell r="EL615">
            <v>0</v>
          </cell>
          <cell r="EM615">
            <v>0</v>
          </cell>
          <cell r="EN615">
            <v>0</v>
          </cell>
          <cell r="EO615">
            <v>0</v>
          </cell>
          <cell r="EP615">
            <v>0</v>
          </cell>
          <cell r="EQ615">
            <v>0</v>
          </cell>
          <cell r="ER615">
            <v>0</v>
          </cell>
          <cell r="ES615">
            <v>0</v>
          </cell>
          <cell r="ET615">
            <v>0</v>
          </cell>
          <cell r="EU615">
            <v>0</v>
          </cell>
          <cell r="EV615">
            <v>0</v>
          </cell>
          <cell r="EW615">
            <v>0</v>
          </cell>
          <cell r="EX615">
            <v>0</v>
          </cell>
          <cell r="EY615">
            <v>0</v>
          </cell>
          <cell r="EZ615">
            <v>0</v>
          </cell>
          <cell r="FA615">
            <v>0</v>
          </cell>
          <cell r="FB615">
            <v>0</v>
          </cell>
          <cell r="FC615">
            <v>0</v>
          </cell>
          <cell r="FD615">
            <v>0</v>
          </cell>
          <cell r="FE615">
            <v>0</v>
          </cell>
          <cell r="FF615">
            <v>0</v>
          </cell>
          <cell r="FG615">
            <v>0</v>
          </cell>
          <cell r="FH615">
            <v>0</v>
          </cell>
          <cell r="FI615">
            <v>0</v>
          </cell>
          <cell r="FJ615">
            <v>0</v>
          </cell>
          <cell r="FK615">
            <v>0</v>
          </cell>
          <cell r="FL615">
            <v>0</v>
          </cell>
          <cell r="FM615">
            <v>0</v>
          </cell>
          <cell r="FN615">
            <v>0</v>
          </cell>
          <cell r="FO615">
            <v>0</v>
          </cell>
          <cell r="FP615">
            <v>0</v>
          </cell>
          <cell r="FQ615">
            <v>0</v>
          </cell>
          <cell r="FR615">
            <v>0</v>
          </cell>
          <cell r="FS615">
            <v>0</v>
          </cell>
          <cell r="FT615">
            <v>0</v>
          </cell>
          <cell r="FU615">
            <v>0</v>
          </cell>
          <cell r="FV615">
            <v>0</v>
          </cell>
          <cell r="FW615">
            <v>0</v>
          </cell>
        </row>
        <row r="616">
          <cell r="B616" t="str">
            <v>Co 248</v>
          </cell>
          <cell r="G616" t="str">
            <v>Cypress Lakes Utilities Inc</v>
          </cell>
          <cell r="BH616">
            <v>19206</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t="str">
            <v>FILING</v>
          </cell>
          <cell r="BZ616">
            <v>0</v>
          </cell>
          <cell r="CA616">
            <v>0</v>
          </cell>
          <cell r="CB616">
            <v>0</v>
          </cell>
          <cell r="CC616">
            <v>0</v>
          </cell>
          <cell r="CD616">
            <v>0</v>
          </cell>
          <cell r="CE616">
            <v>0</v>
          </cell>
          <cell r="CF616">
            <v>0</v>
          </cell>
          <cell r="CG616">
            <v>0</v>
          </cell>
          <cell r="CH616">
            <v>0</v>
          </cell>
          <cell r="CI616">
            <v>0</v>
          </cell>
          <cell r="CJ616">
            <v>0</v>
          </cell>
          <cell r="CK616">
            <v>1377.4230587332713</v>
          </cell>
          <cell r="CL616">
            <v>0</v>
          </cell>
          <cell r="CM616">
            <v>0</v>
          </cell>
          <cell r="CN616">
            <v>0</v>
          </cell>
          <cell r="CO616">
            <v>0</v>
          </cell>
          <cell r="CP616">
            <v>0</v>
          </cell>
          <cell r="CQ616">
            <v>0</v>
          </cell>
          <cell r="CR616">
            <v>0</v>
          </cell>
          <cell r="CS616">
            <v>0</v>
          </cell>
          <cell r="CT616">
            <v>0</v>
          </cell>
          <cell r="CU616">
            <v>0</v>
          </cell>
          <cell r="CV616">
            <v>0</v>
          </cell>
          <cell r="CW616" t="str">
            <v>FILING</v>
          </cell>
          <cell r="CX616">
            <v>0</v>
          </cell>
          <cell r="CY616">
            <v>0</v>
          </cell>
          <cell r="CZ616">
            <v>0</v>
          </cell>
          <cell r="DA616">
            <v>0</v>
          </cell>
          <cell r="DB616">
            <v>0</v>
          </cell>
          <cell r="DC616">
            <v>0</v>
          </cell>
          <cell r="DD616">
            <v>0</v>
          </cell>
          <cell r="DE616">
            <v>0</v>
          </cell>
          <cell r="DF616">
            <v>0</v>
          </cell>
          <cell r="DG616">
            <v>0</v>
          </cell>
          <cell r="DH616">
            <v>0</v>
          </cell>
          <cell r="DI616">
            <v>7522.9522253002142</v>
          </cell>
          <cell r="DJ616">
            <v>0</v>
          </cell>
          <cell r="DK616">
            <v>0</v>
          </cell>
          <cell r="DL616">
            <v>0</v>
          </cell>
          <cell r="DM616">
            <v>0</v>
          </cell>
          <cell r="DN616">
            <v>0</v>
          </cell>
          <cell r="DO616">
            <v>0</v>
          </cell>
          <cell r="DP616">
            <v>0</v>
          </cell>
          <cell r="DQ616">
            <v>0</v>
          </cell>
          <cell r="DR616">
            <v>0</v>
          </cell>
          <cell r="DS616">
            <v>0</v>
          </cell>
          <cell r="DT616">
            <v>0</v>
          </cell>
          <cell r="DU616" t="str">
            <v>FILING</v>
          </cell>
          <cell r="DV616">
            <v>0</v>
          </cell>
          <cell r="DW616">
            <v>0</v>
          </cell>
          <cell r="DX616">
            <v>0</v>
          </cell>
          <cell r="DY616">
            <v>0</v>
          </cell>
          <cell r="DZ616">
            <v>0</v>
          </cell>
          <cell r="EA616">
            <v>0</v>
          </cell>
          <cell r="EB616">
            <v>0</v>
          </cell>
          <cell r="EC616">
            <v>0</v>
          </cell>
          <cell r="ED616">
            <v>0</v>
          </cell>
          <cell r="EE616">
            <v>0</v>
          </cell>
          <cell r="EF616">
            <v>0</v>
          </cell>
          <cell r="EG616">
            <v>6532.799232817204</v>
          </cell>
          <cell r="EH616">
            <v>0</v>
          </cell>
          <cell r="EI616">
            <v>0</v>
          </cell>
          <cell r="EJ616">
            <v>0</v>
          </cell>
          <cell r="EK616">
            <v>0</v>
          </cell>
          <cell r="EL616">
            <v>0</v>
          </cell>
          <cell r="EM616">
            <v>0</v>
          </cell>
          <cell r="EN616">
            <v>0</v>
          </cell>
          <cell r="EO616">
            <v>0</v>
          </cell>
          <cell r="EP616">
            <v>0</v>
          </cell>
          <cell r="EQ616">
            <v>0</v>
          </cell>
          <cell r="ER616">
            <v>0</v>
          </cell>
          <cell r="ES616">
            <v>0</v>
          </cell>
          <cell r="ET616">
            <v>0</v>
          </cell>
          <cell r="EU616">
            <v>0</v>
          </cell>
          <cell r="EV616">
            <v>0</v>
          </cell>
          <cell r="EW616">
            <v>0</v>
          </cell>
          <cell r="EX616">
            <v>0</v>
          </cell>
          <cell r="EY616">
            <v>0</v>
          </cell>
          <cell r="EZ616">
            <v>0</v>
          </cell>
          <cell r="FA616">
            <v>0</v>
          </cell>
          <cell r="FB616">
            <v>0</v>
          </cell>
          <cell r="FC616">
            <v>0</v>
          </cell>
          <cell r="FD616">
            <v>0</v>
          </cell>
          <cell r="FE616">
            <v>0</v>
          </cell>
          <cell r="FF616">
            <v>0</v>
          </cell>
          <cell r="FG616">
            <v>0</v>
          </cell>
          <cell r="FH616">
            <v>0</v>
          </cell>
          <cell r="FI616">
            <v>0</v>
          </cell>
          <cell r="FJ616">
            <v>0</v>
          </cell>
          <cell r="FK616">
            <v>0</v>
          </cell>
          <cell r="FL616">
            <v>0</v>
          </cell>
          <cell r="FM616">
            <v>0</v>
          </cell>
          <cell r="FN616">
            <v>0</v>
          </cell>
          <cell r="FO616">
            <v>0</v>
          </cell>
          <cell r="FP616">
            <v>0</v>
          </cell>
          <cell r="FQ616">
            <v>0</v>
          </cell>
          <cell r="FR616">
            <v>0</v>
          </cell>
          <cell r="FS616">
            <v>0</v>
          </cell>
          <cell r="FT616">
            <v>0</v>
          </cell>
          <cell r="FU616">
            <v>0</v>
          </cell>
          <cell r="FV616">
            <v>0</v>
          </cell>
          <cell r="FW616">
            <v>0</v>
          </cell>
        </row>
        <row r="617">
          <cell r="B617" t="str">
            <v>Co 249</v>
          </cell>
          <cell r="G617" t="str">
            <v>Utilities Inc of Eagle Ridge</v>
          </cell>
          <cell r="BH617">
            <v>0</v>
          </cell>
          <cell r="BI617">
            <v>0</v>
          </cell>
          <cell r="BJ617">
            <v>0</v>
          </cell>
          <cell r="BK617">
            <v>0</v>
          </cell>
          <cell r="BL617">
            <v>0</v>
          </cell>
          <cell r="BM617" t="str">
            <v>FILING</v>
          </cell>
          <cell r="BN617">
            <v>0</v>
          </cell>
          <cell r="BO617">
            <v>0</v>
          </cell>
          <cell r="BP617">
            <v>10917</v>
          </cell>
          <cell r="BQ617">
            <v>0</v>
          </cell>
          <cell r="BR617">
            <v>0</v>
          </cell>
          <cell r="BS617">
            <v>0</v>
          </cell>
          <cell r="BT617">
            <v>0</v>
          </cell>
          <cell r="BU617">
            <v>0</v>
          </cell>
          <cell r="BV617">
            <v>2917</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O617">
            <v>0</v>
          </cell>
          <cell r="CP617">
            <v>0</v>
          </cell>
          <cell r="CQ617">
            <v>0</v>
          </cell>
          <cell r="CR617">
            <v>0</v>
          </cell>
          <cell r="CS617">
            <v>0</v>
          </cell>
          <cell r="CT617">
            <v>0</v>
          </cell>
          <cell r="CU617">
            <v>0</v>
          </cell>
          <cell r="CV617">
            <v>0</v>
          </cell>
          <cell r="CW617">
            <v>0</v>
          </cell>
          <cell r="CX617">
            <v>0</v>
          </cell>
          <cell r="CY617">
            <v>0</v>
          </cell>
          <cell r="CZ617">
            <v>0</v>
          </cell>
          <cell r="DA617">
            <v>0</v>
          </cell>
          <cell r="DB617">
            <v>0</v>
          </cell>
          <cell r="DC617">
            <v>0</v>
          </cell>
          <cell r="DD617">
            <v>0</v>
          </cell>
          <cell r="DE617">
            <v>0</v>
          </cell>
          <cell r="DF617">
            <v>0</v>
          </cell>
          <cell r="DG617">
            <v>0</v>
          </cell>
          <cell r="DH617">
            <v>0</v>
          </cell>
          <cell r="DI617">
            <v>0</v>
          </cell>
          <cell r="DJ617">
            <v>0</v>
          </cell>
          <cell r="DK617">
            <v>0</v>
          </cell>
          <cell r="DL617">
            <v>0</v>
          </cell>
          <cell r="DM617" t="str">
            <v>FILING</v>
          </cell>
          <cell r="DN617">
            <v>0</v>
          </cell>
          <cell r="DO617">
            <v>0</v>
          </cell>
          <cell r="DP617">
            <v>0</v>
          </cell>
          <cell r="DQ617">
            <v>0</v>
          </cell>
          <cell r="DR617">
            <v>0</v>
          </cell>
          <cell r="DS617">
            <v>0</v>
          </cell>
          <cell r="DT617">
            <v>0</v>
          </cell>
          <cell r="DU617">
            <v>0</v>
          </cell>
          <cell r="DV617">
            <v>0</v>
          </cell>
          <cell r="DW617">
            <v>0</v>
          </cell>
          <cell r="DX617">
            <v>0</v>
          </cell>
          <cell r="DY617">
            <v>5881.7630724461887</v>
          </cell>
          <cell r="DZ617">
            <v>0</v>
          </cell>
          <cell r="EA617">
            <v>0</v>
          </cell>
          <cell r="EB617">
            <v>0</v>
          </cell>
          <cell r="EC617">
            <v>0</v>
          </cell>
          <cell r="ED617">
            <v>0</v>
          </cell>
          <cell r="EE617">
            <v>0</v>
          </cell>
          <cell r="EF617">
            <v>0</v>
          </cell>
          <cell r="EG617">
            <v>0</v>
          </cell>
          <cell r="EH617">
            <v>0</v>
          </cell>
          <cell r="EI617">
            <v>0</v>
          </cell>
          <cell r="EJ617">
            <v>0</v>
          </cell>
          <cell r="EK617">
            <v>0</v>
          </cell>
          <cell r="EL617">
            <v>0</v>
          </cell>
          <cell r="EM617">
            <v>0</v>
          </cell>
          <cell r="EN617">
            <v>0</v>
          </cell>
          <cell r="EO617">
            <v>0</v>
          </cell>
          <cell r="EP617">
            <v>0</v>
          </cell>
          <cell r="EQ617">
            <v>0</v>
          </cell>
          <cell r="ER617">
            <v>0</v>
          </cell>
          <cell r="ES617">
            <v>0</v>
          </cell>
          <cell r="ET617">
            <v>0</v>
          </cell>
          <cell r="EU617">
            <v>0</v>
          </cell>
          <cell r="EV617">
            <v>0</v>
          </cell>
          <cell r="EW617">
            <v>0</v>
          </cell>
          <cell r="EX617">
            <v>0</v>
          </cell>
          <cell r="EY617">
            <v>0</v>
          </cell>
          <cell r="EZ617">
            <v>0</v>
          </cell>
          <cell r="FA617">
            <v>0</v>
          </cell>
          <cell r="FB617">
            <v>0</v>
          </cell>
          <cell r="FC617">
            <v>0</v>
          </cell>
          <cell r="FD617">
            <v>0</v>
          </cell>
          <cell r="FE617">
            <v>0</v>
          </cell>
          <cell r="FF617">
            <v>0</v>
          </cell>
          <cell r="FG617">
            <v>0</v>
          </cell>
          <cell r="FH617">
            <v>0</v>
          </cell>
          <cell r="FI617">
            <v>0</v>
          </cell>
          <cell r="FJ617">
            <v>0</v>
          </cell>
          <cell r="FK617">
            <v>0</v>
          </cell>
          <cell r="FL617">
            <v>0</v>
          </cell>
          <cell r="FM617">
            <v>0</v>
          </cell>
          <cell r="FN617">
            <v>0</v>
          </cell>
          <cell r="FO617">
            <v>0</v>
          </cell>
          <cell r="FP617">
            <v>0</v>
          </cell>
          <cell r="FQ617">
            <v>0</v>
          </cell>
          <cell r="FR617">
            <v>0</v>
          </cell>
          <cell r="FS617">
            <v>0</v>
          </cell>
          <cell r="FT617">
            <v>0</v>
          </cell>
          <cell r="FU617">
            <v>0</v>
          </cell>
          <cell r="FV617">
            <v>0</v>
          </cell>
          <cell r="FW617">
            <v>0</v>
          </cell>
        </row>
        <row r="618">
          <cell r="B618" t="str">
            <v>Co 402</v>
          </cell>
          <cell r="G618" t="str">
            <v>Southland Utilities Inc</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t="str">
            <v>FILING</v>
          </cell>
          <cell r="BZ618">
            <v>0</v>
          </cell>
          <cell r="CA618">
            <v>0</v>
          </cell>
          <cell r="CB618">
            <v>0</v>
          </cell>
          <cell r="CC618">
            <v>0</v>
          </cell>
          <cell r="CD618">
            <v>0</v>
          </cell>
          <cell r="CE618">
            <v>0</v>
          </cell>
          <cell r="CF618">
            <v>0</v>
          </cell>
          <cell r="CG618">
            <v>0</v>
          </cell>
          <cell r="CH618">
            <v>0</v>
          </cell>
          <cell r="CI618">
            <v>0</v>
          </cell>
          <cell r="CJ618">
            <v>0</v>
          </cell>
          <cell r="CK618">
            <v>7383.6206235956779</v>
          </cell>
          <cell r="CL618">
            <v>0</v>
          </cell>
          <cell r="CM618">
            <v>0</v>
          </cell>
          <cell r="CN618">
            <v>0</v>
          </cell>
          <cell r="CO618">
            <v>0</v>
          </cell>
          <cell r="CP618">
            <v>0</v>
          </cell>
          <cell r="CQ618">
            <v>0</v>
          </cell>
          <cell r="CR618">
            <v>0</v>
          </cell>
          <cell r="CS618">
            <v>0</v>
          </cell>
          <cell r="CT618">
            <v>0</v>
          </cell>
          <cell r="CU618">
            <v>0</v>
          </cell>
          <cell r="CV618">
            <v>0</v>
          </cell>
          <cell r="CW618">
            <v>0</v>
          </cell>
          <cell r="CX618">
            <v>0</v>
          </cell>
          <cell r="CY618">
            <v>0</v>
          </cell>
          <cell r="CZ618">
            <v>0</v>
          </cell>
          <cell r="DA618">
            <v>0</v>
          </cell>
          <cell r="DB618">
            <v>0</v>
          </cell>
          <cell r="DC618">
            <v>0</v>
          </cell>
          <cell r="DD618">
            <v>0</v>
          </cell>
          <cell r="DE618">
            <v>0</v>
          </cell>
          <cell r="DF618">
            <v>0</v>
          </cell>
          <cell r="DG618">
            <v>0</v>
          </cell>
          <cell r="DH618">
            <v>0</v>
          </cell>
          <cell r="DI618">
            <v>0</v>
          </cell>
          <cell r="DJ618">
            <v>0</v>
          </cell>
          <cell r="DK618">
            <v>0</v>
          </cell>
          <cell r="DL618">
            <v>0</v>
          </cell>
          <cell r="DM618">
            <v>0</v>
          </cell>
          <cell r="DN618">
            <v>0</v>
          </cell>
          <cell r="DO618">
            <v>0</v>
          </cell>
          <cell r="DP618">
            <v>0</v>
          </cell>
          <cell r="DQ618">
            <v>0</v>
          </cell>
          <cell r="DR618">
            <v>0</v>
          </cell>
          <cell r="DS618">
            <v>0</v>
          </cell>
          <cell r="DT618">
            <v>0</v>
          </cell>
          <cell r="DU618">
            <v>0</v>
          </cell>
          <cell r="DV618">
            <v>0</v>
          </cell>
          <cell r="DW618">
            <v>0</v>
          </cell>
          <cell r="DX618">
            <v>0</v>
          </cell>
          <cell r="DY618">
            <v>0</v>
          </cell>
          <cell r="DZ618">
            <v>0</v>
          </cell>
          <cell r="EA618">
            <v>0</v>
          </cell>
          <cell r="EB618">
            <v>0</v>
          </cell>
          <cell r="EC618">
            <v>0</v>
          </cell>
          <cell r="ED618">
            <v>0</v>
          </cell>
          <cell r="EE618">
            <v>0</v>
          </cell>
          <cell r="EF618">
            <v>0</v>
          </cell>
          <cell r="EG618">
            <v>0</v>
          </cell>
          <cell r="EH618">
            <v>0</v>
          </cell>
          <cell r="EI618">
            <v>0</v>
          </cell>
          <cell r="EJ618">
            <v>0</v>
          </cell>
          <cell r="EK618">
            <v>0</v>
          </cell>
          <cell r="EL618">
            <v>0</v>
          </cell>
          <cell r="EM618">
            <v>0</v>
          </cell>
          <cell r="EN618">
            <v>0</v>
          </cell>
          <cell r="EO618">
            <v>0</v>
          </cell>
          <cell r="EP618">
            <v>0</v>
          </cell>
          <cell r="EQ618">
            <v>0</v>
          </cell>
          <cell r="ER618">
            <v>0</v>
          </cell>
          <cell r="ES618">
            <v>0</v>
          </cell>
          <cell r="ET618">
            <v>0</v>
          </cell>
          <cell r="EU618">
            <v>0</v>
          </cell>
          <cell r="EV618">
            <v>0</v>
          </cell>
          <cell r="EW618">
            <v>0</v>
          </cell>
          <cell r="EX618">
            <v>0</v>
          </cell>
          <cell r="EY618">
            <v>0</v>
          </cell>
          <cell r="EZ618">
            <v>0</v>
          </cell>
          <cell r="FA618">
            <v>0</v>
          </cell>
          <cell r="FB618">
            <v>0</v>
          </cell>
          <cell r="FC618">
            <v>0</v>
          </cell>
          <cell r="FD618">
            <v>0</v>
          </cell>
          <cell r="FE618">
            <v>0</v>
          </cell>
          <cell r="FF618">
            <v>0</v>
          </cell>
          <cell r="FG618">
            <v>0</v>
          </cell>
          <cell r="FH618">
            <v>0</v>
          </cell>
          <cell r="FI618">
            <v>0</v>
          </cell>
          <cell r="FJ618">
            <v>0</v>
          </cell>
          <cell r="FK618">
            <v>0</v>
          </cell>
          <cell r="FL618">
            <v>0</v>
          </cell>
          <cell r="FM618">
            <v>0</v>
          </cell>
          <cell r="FN618">
            <v>0</v>
          </cell>
          <cell r="FO618">
            <v>0</v>
          </cell>
          <cell r="FP618">
            <v>0</v>
          </cell>
          <cell r="FQ618">
            <v>0</v>
          </cell>
          <cell r="FR618">
            <v>0</v>
          </cell>
          <cell r="FS618">
            <v>0</v>
          </cell>
          <cell r="FT618">
            <v>0</v>
          </cell>
          <cell r="FU618">
            <v>0</v>
          </cell>
          <cell r="FV618">
            <v>0</v>
          </cell>
          <cell r="FW618">
            <v>0</v>
          </cell>
        </row>
        <row r="619">
          <cell r="B619" t="str">
            <v>Co 403</v>
          </cell>
          <cell r="G619" t="str">
            <v>United Utility Company</v>
          </cell>
          <cell r="BH619">
            <v>0</v>
          </cell>
          <cell r="BI619">
            <v>0</v>
          </cell>
          <cell r="BJ619" t="str">
            <v>FILING</v>
          </cell>
          <cell r="BK619">
            <v>0</v>
          </cell>
          <cell r="BL619">
            <v>0</v>
          </cell>
          <cell r="BM619">
            <v>0</v>
          </cell>
          <cell r="BN619">
            <v>0</v>
          </cell>
          <cell r="BO619">
            <v>0</v>
          </cell>
          <cell r="BP619">
            <v>0</v>
          </cell>
          <cell r="BQ619">
            <v>0</v>
          </cell>
          <cell r="BR619">
            <v>0</v>
          </cell>
          <cell r="BS619">
            <v>0</v>
          </cell>
          <cell r="BT619">
            <v>15750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cell r="CK619">
            <v>0</v>
          </cell>
          <cell r="CL619" t="str">
            <v>FILING</v>
          </cell>
          <cell r="CM619">
            <v>0</v>
          </cell>
          <cell r="CN619">
            <v>0</v>
          </cell>
          <cell r="CO619">
            <v>0</v>
          </cell>
          <cell r="CP619">
            <v>0</v>
          </cell>
          <cell r="CQ619">
            <v>0</v>
          </cell>
          <cell r="CR619">
            <v>0</v>
          </cell>
          <cell r="CS619">
            <v>0</v>
          </cell>
          <cell r="CT619">
            <v>0</v>
          </cell>
          <cell r="CU619">
            <v>0</v>
          </cell>
          <cell r="CV619">
            <v>0</v>
          </cell>
          <cell r="CW619">
            <v>0</v>
          </cell>
          <cell r="CX619">
            <v>25518.218272127102</v>
          </cell>
          <cell r="CY619">
            <v>0</v>
          </cell>
          <cell r="CZ619">
            <v>0</v>
          </cell>
          <cell r="DA619">
            <v>0</v>
          </cell>
          <cell r="DB619">
            <v>0</v>
          </cell>
          <cell r="DC619">
            <v>0</v>
          </cell>
          <cell r="DD619">
            <v>0</v>
          </cell>
          <cell r="DE619">
            <v>0</v>
          </cell>
          <cell r="DF619">
            <v>0</v>
          </cell>
          <cell r="DG619">
            <v>0</v>
          </cell>
          <cell r="DH619">
            <v>0</v>
          </cell>
          <cell r="DI619">
            <v>0</v>
          </cell>
          <cell r="DJ619">
            <v>0</v>
          </cell>
          <cell r="DK619">
            <v>0</v>
          </cell>
          <cell r="DL619">
            <v>0</v>
          </cell>
          <cell r="DM619">
            <v>0</v>
          </cell>
          <cell r="DN619">
            <v>0</v>
          </cell>
          <cell r="DO619">
            <v>0</v>
          </cell>
          <cell r="DP619">
            <v>0</v>
          </cell>
          <cell r="DQ619">
            <v>0</v>
          </cell>
          <cell r="DR619">
            <v>0</v>
          </cell>
          <cell r="DS619">
            <v>0</v>
          </cell>
          <cell r="DT619">
            <v>0</v>
          </cell>
          <cell r="DU619">
            <v>0</v>
          </cell>
          <cell r="DV619">
            <v>0</v>
          </cell>
          <cell r="DW619">
            <v>0</v>
          </cell>
          <cell r="DX619">
            <v>0</v>
          </cell>
          <cell r="DY619">
            <v>0</v>
          </cell>
          <cell r="DZ619">
            <v>0</v>
          </cell>
          <cell r="EA619">
            <v>0</v>
          </cell>
          <cell r="EB619">
            <v>0</v>
          </cell>
          <cell r="EC619">
            <v>0</v>
          </cell>
          <cell r="ED619">
            <v>0</v>
          </cell>
          <cell r="EE619">
            <v>0</v>
          </cell>
          <cell r="EF619">
            <v>0</v>
          </cell>
          <cell r="EG619" t="str">
            <v>FILING</v>
          </cell>
          <cell r="EH619">
            <v>0</v>
          </cell>
          <cell r="EI619">
            <v>0</v>
          </cell>
          <cell r="EJ619">
            <v>0</v>
          </cell>
          <cell r="EK619">
            <v>0</v>
          </cell>
          <cell r="EL619">
            <v>0</v>
          </cell>
          <cell r="EM619">
            <v>0</v>
          </cell>
          <cell r="EN619">
            <v>0</v>
          </cell>
          <cell r="EO619">
            <v>0</v>
          </cell>
          <cell r="EP619">
            <v>0</v>
          </cell>
          <cell r="EQ619">
            <v>0</v>
          </cell>
          <cell r="ER619">
            <v>0</v>
          </cell>
          <cell r="ES619">
            <v>13739.730730859312</v>
          </cell>
          <cell r="ET619">
            <v>0</v>
          </cell>
          <cell r="EU619">
            <v>0</v>
          </cell>
          <cell r="EV619">
            <v>0</v>
          </cell>
          <cell r="EW619">
            <v>0</v>
          </cell>
          <cell r="EX619">
            <v>0</v>
          </cell>
          <cell r="EY619">
            <v>0</v>
          </cell>
          <cell r="EZ619">
            <v>0</v>
          </cell>
          <cell r="FA619">
            <v>0</v>
          </cell>
          <cell r="FB619">
            <v>0</v>
          </cell>
          <cell r="FC619">
            <v>0</v>
          </cell>
          <cell r="FD619">
            <v>0</v>
          </cell>
          <cell r="FE619">
            <v>0</v>
          </cell>
          <cell r="FF619">
            <v>0</v>
          </cell>
          <cell r="FG619">
            <v>0</v>
          </cell>
          <cell r="FH619">
            <v>0</v>
          </cell>
          <cell r="FI619">
            <v>0</v>
          </cell>
          <cell r="FJ619">
            <v>0</v>
          </cell>
          <cell r="FK619">
            <v>0</v>
          </cell>
          <cell r="FL619">
            <v>0</v>
          </cell>
          <cell r="FM619">
            <v>0</v>
          </cell>
          <cell r="FN619">
            <v>0</v>
          </cell>
          <cell r="FO619">
            <v>0</v>
          </cell>
          <cell r="FP619">
            <v>0</v>
          </cell>
          <cell r="FQ619">
            <v>0</v>
          </cell>
          <cell r="FR619">
            <v>0</v>
          </cell>
          <cell r="FS619">
            <v>0</v>
          </cell>
          <cell r="FT619">
            <v>0</v>
          </cell>
          <cell r="FU619">
            <v>0</v>
          </cell>
          <cell r="FV619">
            <v>0</v>
          </cell>
          <cell r="FW619">
            <v>0</v>
          </cell>
        </row>
        <row r="620">
          <cell r="B620" t="str">
            <v>Co 406</v>
          </cell>
          <cell r="G620" t="str">
            <v>Tega Cay Water Service Inc</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t="str">
            <v>FILING</v>
          </cell>
          <cell r="BV620">
            <v>0</v>
          </cell>
          <cell r="BW620">
            <v>0</v>
          </cell>
          <cell r="BX620">
            <v>0</v>
          </cell>
          <cell r="BY620">
            <v>0</v>
          </cell>
          <cell r="BZ620">
            <v>0</v>
          </cell>
          <cell r="CA620">
            <v>0</v>
          </cell>
          <cell r="CB620">
            <v>0</v>
          </cell>
          <cell r="CC620">
            <v>0</v>
          </cell>
          <cell r="CD620">
            <v>0</v>
          </cell>
          <cell r="CE620">
            <v>0</v>
          </cell>
          <cell r="CF620">
            <v>0</v>
          </cell>
          <cell r="CG620">
            <v>35433.549288701717</v>
          </cell>
          <cell r="CH620">
            <v>0</v>
          </cell>
          <cell r="CI620">
            <v>0</v>
          </cell>
          <cell r="CJ620">
            <v>0</v>
          </cell>
          <cell r="CK620">
            <v>0</v>
          </cell>
          <cell r="CL620">
            <v>0</v>
          </cell>
          <cell r="CM620">
            <v>0</v>
          </cell>
          <cell r="CN620">
            <v>0</v>
          </cell>
          <cell r="CO620">
            <v>0</v>
          </cell>
          <cell r="CP620">
            <v>0</v>
          </cell>
          <cell r="CQ620">
            <v>0</v>
          </cell>
          <cell r="CR620">
            <v>0</v>
          </cell>
          <cell r="CS620" t="str">
            <v>FILING</v>
          </cell>
          <cell r="CT620">
            <v>0</v>
          </cell>
          <cell r="CU620">
            <v>0</v>
          </cell>
          <cell r="CV620">
            <v>0</v>
          </cell>
          <cell r="CW620">
            <v>0</v>
          </cell>
          <cell r="CX620">
            <v>0</v>
          </cell>
          <cell r="CY620">
            <v>0</v>
          </cell>
          <cell r="CZ620">
            <v>0</v>
          </cell>
          <cell r="DA620">
            <v>0</v>
          </cell>
          <cell r="DB620">
            <v>0</v>
          </cell>
          <cell r="DC620">
            <v>0</v>
          </cell>
          <cell r="DD620">
            <v>0</v>
          </cell>
          <cell r="DE620">
            <v>27444.582415924073</v>
          </cell>
          <cell r="DF620">
            <v>0</v>
          </cell>
          <cell r="DG620">
            <v>0</v>
          </cell>
          <cell r="DH620">
            <v>0</v>
          </cell>
          <cell r="DI620">
            <v>0</v>
          </cell>
          <cell r="DJ620">
            <v>0</v>
          </cell>
          <cell r="DK620">
            <v>0</v>
          </cell>
          <cell r="DL620">
            <v>0</v>
          </cell>
          <cell r="DM620">
            <v>0</v>
          </cell>
          <cell r="DN620">
            <v>0</v>
          </cell>
          <cell r="DO620">
            <v>0</v>
          </cell>
          <cell r="DP620">
            <v>0</v>
          </cell>
          <cell r="DQ620">
            <v>0</v>
          </cell>
          <cell r="DR620">
            <v>0</v>
          </cell>
          <cell r="DS620">
            <v>0</v>
          </cell>
          <cell r="DT620">
            <v>0</v>
          </cell>
          <cell r="DU620">
            <v>0</v>
          </cell>
          <cell r="DV620">
            <v>0</v>
          </cell>
          <cell r="DW620">
            <v>0</v>
          </cell>
          <cell r="DX620">
            <v>0</v>
          </cell>
          <cell r="DY620">
            <v>0</v>
          </cell>
          <cell r="DZ620">
            <v>0</v>
          </cell>
          <cell r="EA620">
            <v>0</v>
          </cell>
          <cell r="EB620">
            <v>0</v>
          </cell>
          <cell r="EC620">
            <v>0</v>
          </cell>
          <cell r="ED620">
            <v>0</v>
          </cell>
          <cell r="EE620">
            <v>0</v>
          </cell>
          <cell r="EF620">
            <v>0</v>
          </cell>
          <cell r="EG620">
            <v>0</v>
          </cell>
          <cell r="EH620">
            <v>0</v>
          </cell>
          <cell r="EI620">
            <v>0</v>
          </cell>
          <cell r="EJ620">
            <v>0</v>
          </cell>
          <cell r="EK620">
            <v>0</v>
          </cell>
          <cell r="EL620">
            <v>0</v>
          </cell>
          <cell r="EM620">
            <v>0</v>
          </cell>
          <cell r="EN620">
            <v>0</v>
          </cell>
          <cell r="EO620">
            <v>0</v>
          </cell>
          <cell r="EP620">
            <v>0</v>
          </cell>
          <cell r="EQ620">
            <v>0</v>
          </cell>
          <cell r="ER620">
            <v>0</v>
          </cell>
          <cell r="ES620">
            <v>0</v>
          </cell>
          <cell r="ET620">
            <v>0</v>
          </cell>
          <cell r="EU620">
            <v>0</v>
          </cell>
          <cell r="EV620">
            <v>0</v>
          </cell>
          <cell r="EW620">
            <v>0</v>
          </cell>
          <cell r="EX620">
            <v>0</v>
          </cell>
          <cell r="EY620">
            <v>0</v>
          </cell>
          <cell r="EZ620">
            <v>0</v>
          </cell>
          <cell r="FA620">
            <v>0</v>
          </cell>
          <cell r="FB620">
            <v>0</v>
          </cell>
          <cell r="FC620">
            <v>0</v>
          </cell>
          <cell r="FD620">
            <v>0</v>
          </cell>
          <cell r="FE620">
            <v>0</v>
          </cell>
          <cell r="FF620">
            <v>0</v>
          </cell>
          <cell r="FG620">
            <v>0</v>
          </cell>
          <cell r="FH620">
            <v>0</v>
          </cell>
          <cell r="FI620">
            <v>0</v>
          </cell>
          <cell r="FJ620">
            <v>0</v>
          </cell>
          <cell r="FK620">
            <v>0</v>
          </cell>
          <cell r="FL620">
            <v>0</v>
          </cell>
          <cell r="FM620">
            <v>0</v>
          </cell>
          <cell r="FN620">
            <v>0</v>
          </cell>
          <cell r="FO620">
            <v>0</v>
          </cell>
          <cell r="FP620">
            <v>0</v>
          </cell>
          <cell r="FQ620">
            <v>0</v>
          </cell>
          <cell r="FR620">
            <v>0</v>
          </cell>
          <cell r="FS620">
            <v>0</v>
          </cell>
          <cell r="FT620">
            <v>0</v>
          </cell>
          <cell r="FU620">
            <v>0</v>
          </cell>
          <cell r="FV620">
            <v>0</v>
          </cell>
          <cell r="FW620">
            <v>0</v>
          </cell>
        </row>
        <row r="621">
          <cell r="B621" t="str">
            <v>Co 182</v>
          </cell>
          <cell r="G621" t="str">
            <v>Carolina Water Service Inc of NC</v>
          </cell>
          <cell r="BH621">
            <v>0</v>
          </cell>
          <cell r="BI621">
            <v>143401</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t="str">
            <v>FILING</v>
          </cell>
          <cell r="CC621">
            <v>0</v>
          </cell>
          <cell r="CD621">
            <v>0</v>
          </cell>
          <cell r="CE621">
            <v>0</v>
          </cell>
          <cell r="CF621">
            <v>0</v>
          </cell>
          <cell r="CG621">
            <v>0</v>
          </cell>
          <cell r="CH621">
            <v>0</v>
          </cell>
          <cell r="CI621">
            <v>0</v>
          </cell>
          <cell r="CJ621">
            <v>0</v>
          </cell>
          <cell r="CK621">
            <v>249381.27567938928</v>
          </cell>
          <cell r="CL621">
            <v>0</v>
          </cell>
          <cell r="CM621">
            <v>0</v>
          </cell>
          <cell r="CN621">
            <v>0</v>
          </cell>
          <cell r="CO621">
            <v>0</v>
          </cell>
          <cell r="CP621">
            <v>0</v>
          </cell>
          <cell r="CQ621">
            <v>0</v>
          </cell>
          <cell r="CR621">
            <v>0</v>
          </cell>
          <cell r="CS621">
            <v>0</v>
          </cell>
          <cell r="CT621">
            <v>0</v>
          </cell>
          <cell r="CU621">
            <v>0</v>
          </cell>
          <cell r="CV621">
            <v>0</v>
          </cell>
          <cell r="CW621">
            <v>0</v>
          </cell>
          <cell r="CX621">
            <v>0</v>
          </cell>
          <cell r="CY621">
            <v>0</v>
          </cell>
          <cell r="CZ621" t="str">
            <v>FILING</v>
          </cell>
          <cell r="DA621">
            <v>0</v>
          </cell>
          <cell r="DB621">
            <v>0</v>
          </cell>
          <cell r="DC621">
            <v>0</v>
          </cell>
          <cell r="DD621">
            <v>0</v>
          </cell>
          <cell r="DE621">
            <v>0</v>
          </cell>
          <cell r="DF621">
            <v>0</v>
          </cell>
          <cell r="DG621">
            <v>0</v>
          </cell>
          <cell r="DH621">
            <v>0</v>
          </cell>
          <cell r="DI621">
            <v>242395.06748038979</v>
          </cell>
          <cell r="DJ621">
            <v>0</v>
          </cell>
          <cell r="DK621">
            <v>0</v>
          </cell>
          <cell r="DL621">
            <v>0</v>
          </cell>
          <cell r="DM621">
            <v>0</v>
          </cell>
          <cell r="DN621">
            <v>0</v>
          </cell>
          <cell r="DO621">
            <v>0</v>
          </cell>
          <cell r="DP621">
            <v>0</v>
          </cell>
          <cell r="DQ621">
            <v>0</v>
          </cell>
          <cell r="DR621">
            <v>0</v>
          </cell>
          <cell r="DS621">
            <v>0</v>
          </cell>
          <cell r="DT621">
            <v>0</v>
          </cell>
          <cell r="DU621">
            <v>0</v>
          </cell>
          <cell r="DV621">
            <v>0</v>
          </cell>
          <cell r="DW621">
            <v>0</v>
          </cell>
          <cell r="DX621" t="str">
            <v>FILING</v>
          </cell>
          <cell r="DY621">
            <v>0</v>
          </cell>
          <cell r="DZ621">
            <v>0</v>
          </cell>
          <cell r="EA621">
            <v>0</v>
          </cell>
          <cell r="EB621">
            <v>0</v>
          </cell>
          <cell r="EC621">
            <v>0</v>
          </cell>
          <cell r="ED621">
            <v>0</v>
          </cell>
          <cell r="EE621">
            <v>0</v>
          </cell>
          <cell r="EF621">
            <v>0</v>
          </cell>
          <cell r="EG621">
            <v>34509.468800459639</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t="str">
            <v>FILING</v>
          </cell>
          <cell r="EZ621">
            <v>0</v>
          </cell>
          <cell r="FA621">
            <v>0</v>
          </cell>
          <cell r="FB621">
            <v>0</v>
          </cell>
          <cell r="FC621">
            <v>0</v>
          </cell>
          <cell r="FD621">
            <v>0</v>
          </cell>
          <cell r="FE621">
            <v>0</v>
          </cell>
          <cell r="FF621">
            <v>0</v>
          </cell>
          <cell r="FG621">
            <v>0</v>
          </cell>
          <cell r="FH621">
            <v>5922.0554635780863</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row>
        <row r="622">
          <cell r="B622" t="str">
            <v>Co 183</v>
          </cell>
          <cell r="G622" t="str">
            <v>CWS Systems</v>
          </cell>
          <cell r="BH622">
            <v>0</v>
          </cell>
          <cell r="BI622">
            <v>0</v>
          </cell>
          <cell r="BJ622">
            <v>0</v>
          </cell>
          <cell r="BK622">
            <v>0</v>
          </cell>
          <cell r="BL622">
            <v>0</v>
          </cell>
          <cell r="BM622">
            <v>0</v>
          </cell>
          <cell r="BN622">
            <v>0</v>
          </cell>
          <cell r="BO622">
            <v>32000</v>
          </cell>
          <cell r="BP622">
            <v>0</v>
          </cell>
          <cell r="BQ622">
            <v>0</v>
          </cell>
          <cell r="BR622">
            <v>0</v>
          </cell>
          <cell r="BS622">
            <v>0</v>
          </cell>
          <cell r="BT622">
            <v>0</v>
          </cell>
          <cell r="BU622">
            <v>0</v>
          </cell>
          <cell r="BV622">
            <v>0</v>
          </cell>
          <cell r="BW622">
            <v>0</v>
          </cell>
          <cell r="BX622">
            <v>0</v>
          </cell>
          <cell r="BY622">
            <v>0</v>
          </cell>
          <cell r="BZ622">
            <v>0</v>
          </cell>
          <cell r="CA622">
            <v>0</v>
          </cell>
          <cell r="CB622">
            <v>0</v>
          </cell>
          <cell r="CC622">
            <v>0</v>
          </cell>
          <cell r="CD622">
            <v>0</v>
          </cell>
          <cell r="CE622" t="str">
            <v>FILING</v>
          </cell>
          <cell r="CF622">
            <v>0</v>
          </cell>
          <cell r="CG622">
            <v>0</v>
          </cell>
          <cell r="CH622">
            <v>0</v>
          </cell>
          <cell r="CI622">
            <v>0</v>
          </cell>
          <cell r="CJ622">
            <v>0</v>
          </cell>
          <cell r="CK622">
            <v>0</v>
          </cell>
          <cell r="CL622">
            <v>0</v>
          </cell>
          <cell r="CM622">
            <v>0</v>
          </cell>
          <cell r="CN622">
            <v>72847.720460953278</v>
          </cell>
          <cell r="CO622">
            <v>0</v>
          </cell>
          <cell r="CP622">
            <v>0</v>
          </cell>
          <cell r="CQ622">
            <v>0</v>
          </cell>
          <cell r="CR622">
            <v>0</v>
          </cell>
          <cell r="CS622">
            <v>0</v>
          </cell>
          <cell r="CT622">
            <v>0</v>
          </cell>
          <cell r="CU622">
            <v>0</v>
          </cell>
          <cell r="CV622">
            <v>0</v>
          </cell>
          <cell r="CW622">
            <v>0</v>
          </cell>
          <cell r="CX622">
            <v>0</v>
          </cell>
          <cell r="CY622">
            <v>0</v>
          </cell>
          <cell r="CZ622">
            <v>0</v>
          </cell>
          <cell r="DA622">
            <v>0</v>
          </cell>
          <cell r="DB622">
            <v>0</v>
          </cell>
          <cell r="DC622" t="str">
            <v>FILING</v>
          </cell>
          <cell r="DD622">
            <v>0</v>
          </cell>
          <cell r="DE622">
            <v>0</v>
          </cell>
          <cell r="DF622">
            <v>0</v>
          </cell>
          <cell r="DG622">
            <v>0</v>
          </cell>
          <cell r="DH622">
            <v>0</v>
          </cell>
          <cell r="DI622">
            <v>0</v>
          </cell>
          <cell r="DJ622">
            <v>0</v>
          </cell>
          <cell r="DK622">
            <v>0</v>
          </cell>
          <cell r="DL622">
            <v>104567.78532913524</v>
          </cell>
          <cell r="DM622">
            <v>0</v>
          </cell>
          <cell r="DN622">
            <v>0</v>
          </cell>
          <cell r="DO622">
            <v>0</v>
          </cell>
          <cell r="DP622">
            <v>0</v>
          </cell>
          <cell r="DQ622">
            <v>0</v>
          </cell>
          <cell r="DR622">
            <v>0</v>
          </cell>
          <cell r="DS622">
            <v>0</v>
          </cell>
          <cell r="DT622">
            <v>0</v>
          </cell>
          <cell r="DU622">
            <v>0</v>
          </cell>
          <cell r="DV622">
            <v>0</v>
          </cell>
          <cell r="DW622">
            <v>0</v>
          </cell>
          <cell r="DX622">
            <v>0</v>
          </cell>
          <cell r="DY622">
            <v>0</v>
          </cell>
          <cell r="DZ622">
            <v>0</v>
          </cell>
          <cell r="EA622" t="str">
            <v>FILING</v>
          </cell>
          <cell r="EB622">
            <v>0</v>
          </cell>
          <cell r="EC622">
            <v>0</v>
          </cell>
          <cell r="ED622">
            <v>0</v>
          </cell>
          <cell r="EE622">
            <v>0</v>
          </cell>
          <cell r="EF622">
            <v>0</v>
          </cell>
          <cell r="EG622">
            <v>0</v>
          </cell>
          <cell r="EH622">
            <v>0</v>
          </cell>
          <cell r="EI622">
            <v>0</v>
          </cell>
          <cell r="EJ622">
            <v>31445.128693560022</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row>
        <row r="623">
          <cell r="B623" t="str">
            <v>Co 201</v>
          </cell>
          <cell r="G623" t="str">
            <v>Cabarrus Woods</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0</v>
          </cell>
          <cell r="CB623">
            <v>0</v>
          </cell>
          <cell r="CC623">
            <v>0</v>
          </cell>
          <cell r="CD623">
            <v>0</v>
          </cell>
          <cell r="CE623">
            <v>0</v>
          </cell>
          <cell r="CF623">
            <v>0</v>
          </cell>
          <cell r="CG623">
            <v>0</v>
          </cell>
          <cell r="CH623">
            <v>0</v>
          </cell>
          <cell r="CI623">
            <v>0</v>
          </cell>
          <cell r="CJ623">
            <v>0</v>
          </cell>
          <cell r="CK623">
            <v>0</v>
          </cell>
          <cell r="CL623">
            <v>0</v>
          </cell>
          <cell r="CM623">
            <v>0</v>
          </cell>
          <cell r="CN623">
            <v>0</v>
          </cell>
          <cell r="CO623">
            <v>0</v>
          </cell>
          <cell r="CP623">
            <v>0</v>
          </cell>
          <cell r="CQ623">
            <v>0</v>
          </cell>
          <cell r="CR623">
            <v>0</v>
          </cell>
          <cell r="CS623">
            <v>0</v>
          </cell>
          <cell r="CT623">
            <v>0</v>
          </cell>
          <cell r="CU623">
            <v>0</v>
          </cell>
          <cell r="CV623">
            <v>0</v>
          </cell>
          <cell r="CW623">
            <v>0</v>
          </cell>
          <cell r="CX623">
            <v>0</v>
          </cell>
          <cell r="CY623">
            <v>0</v>
          </cell>
          <cell r="CZ623">
            <v>0</v>
          </cell>
          <cell r="DA623">
            <v>0</v>
          </cell>
          <cell r="DB623">
            <v>0</v>
          </cell>
          <cell r="DC623">
            <v>0</v>
          </cell>
          <cell r="DD623">
            <v>0</v>
          </cell>
          <cell r="DE623">
            <v>0</v>
          </cell>
          <cell r="DF623">
            <v>0</v>
          </cell>
          <cell r="DG623">
            <v>0</v>
          </cell>
          <cell r="DH623">
            <v>0</v>
          </cell>
          <cell r="DI623">
            <v>0</v>
          </cell>
          <cell r="DJ623">
            <v>0</v>
          </cell>
          <cell r="DK623">
            <v>0</v>
          </cell>
          <cell r="DL623">
            <v>0</v>
          </cell>
          <cell r="DM623">
            <v>0</v>
          </cell>
          <cell r="DN623">
            <v>0</v>
          </cell>
          <cell r="DO623">
            <v>0</v>
          </cell>
          <cell r="DP623">
            <v>0</v>
          </cell>
          <cell r="DQ623">
            <v>0</v>
          </cell>
          <cell r="DR623">
            <v>0</v>
          </cell>
          <cell r="DS623">
            <v>0</v>
          </cell>
          <cell r="DT623">
            <v>0</v>
          </cell>
          <cell r="DU623">
            <v>0</v>
          </cell>
          <cell r="DV623">
            <v>0</v>
          </cell>
          <cell r="DW623">
            <v>0</v>
          </cell>
          <cell r="DX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row>
        <row r="624">
          <cell r="B624" t="str">
            <v>Co 202</v>
          </cell>
          <cell r="G624" t="str">
            <v>OBVI</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cell r="CZ624">
            <v>0</v>
          </cell>
          <cell r="DA624">
            <v>0</v>
          </cell>
          <cell r="DB624">
            <v>0</v>
          </cell>
          <cell r="DC624">
            <v>0</v>
          </cell>
          <cell r="DD624">
            <v>0</v>
          </cell>
          <cell r="DE624">
            <v>0</v>
          </cell>
          <cell r="DF624">
            <v>0</v>
          </cell>
          <cell r="DG624">
            <v>0</v>
          </cell>
          <cell r="DH624">
            <v>0</v>
          </cell>
          <cell r="DI624">
            <v>0</v>
          </cell>
          <cell r="DJ624">
            <v>0</v>
          </cell>
          <cell r="DK624">
            <v>0</v>
          </cell>
          <cell r="DL624">
            <v>0</v>
          </cell>
          <cell r="DM624">
            <v>0</v>
          </cell>
          <cell r="DN624">
            <v>0</v>
          </cell>
          <cell r="DO624">
            <v>0</v>
          </cell>
          <cell r="DP624">
            <v>0</v>
          </cell>
          <cell r="DQ624">
            <v>0</v>
          </cell>
          <cell r="DR624">
            <v>0</v>
          </cell>
          <cell r="DS624">
            <v>0</v>
          </cell>
          <cell r="DT624">
            <v>0</v>
          </cell>
          <cell r="DU624">
            <v>0</v>
          </cell>
          <cell r="DV624">
            <v>0</v>
          </cell>
          <cell r="DW624">
            <v>0</v>
          </cell>
          <cell r="DX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row>
        <row r="625">
          <cell r="B625" t="str">
            <v>Co 187</v>
          </cell>
          <cell r="G625" t="str">
            <v>Carolina Trace Utilities Inc</v>
          </cell>
          <cell r="BH625">
            <v>18583</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t="str">
            <v>FILING</v>
          </cell>
          <cell r="BZ625">
            <v>0</v>
          </cell>
          <cell r="CA625">
            <v>0</v>
          </cell>
          <cell r="CB625">
            <v>0</v>
          </cell>
          <cell r="CC625">
            <v>0</v>
          </cell>
          <cell r="CD625">
            <v>0</v>
          </cell>
          <cell r="CE625">
            <v>0</v>
          </cell>
          <cell r="CF625">
            <v>0</v>
          </cell>
          <cell r="CG625">
            <v>0</v>
          </cell>
          <cell r="CH625">
            <v>12940.761897338896</v>
          </cell>
          <cell r="CI625">
            <v>0</v>
          </cell>
          <cell r="CJ625">
            <v>0</v>
          </cell>
          <cell r="CK625">
            <v>0</v>
          </cell>
          <cell r="CL625">
            <v>0</v>
          </cell>
          <cell r="CM625">
            <v>0</v>
          </cell>
          <cell r="CN625">
            <v>0</v>
          </cell>
          <cell r="CO625">
            <v>0</v>
          </cell>
          <cell r="CP625">
            <v>0</v>
          </cell>
          <cell r="CQ625">
            <v>0</v>
          </cell>
          <cell r="CR625">
            <v>0</v>
          </cell>
          <cell r="CS625">
            <v>0</v>
          </cell>
          <cell r="CT625">
            <v>0</v>
          </cell>
          <cell r="CU625">
            <v>0</v>
          </cell>
          <cell r="CV625">
            <v>0</v>
          </cell>
          <cell r="CW625" t="str">
            <v>FILING</v>
          </cell>
          <cell r="CX625">
            <v>0</v>
          </cell>
          <cell r="CY625">
            <v>0</v>
          </cell>
          <cell r="CZ625">
            <v>0</v>
          </cell>
          <cell r="DA625">
            <v>0</v>
          </cell>
          <cell r="DB625">
            <v>0</v>
          </cell>
          <cell r="DC625">
            <v>0</v>
          </cell>
          <cell r="DD625">
            <v>0</v>
          </cell>
          <cell r="DE625">
            <v>0</v>
          </cell>
          <cell r="DF625">
            <v>14558.430838352993</v>
          </cell>
          <cell r="DG625">
            <v>0</v>
          </cell>
          <cell r="DH625">
            <v>0</v>
          </cell>
          <cell r="DI625">
            <v>0</v>
          </cell>
          <cell r="DJ625">
            <v>0</v>
          </cell>
          <cell r="DK625">
            <v>0</v>
          </cell>
          <cell r="DL625">
            <v>0</v>
          </cell>
          <cell r="DM625">
            <v>0</v>
          </cell>
          <cell r="DN625">
            <v>0</v>
          </cell>
          <cell r="DO625">
            <v>0</v>
          </cell>
          <cell r="DP625">
            <v>0</v>
          </cell>
          <cell r="DQ625">
            <v>0</v>
          </cell>
          <cell r="DR625">
            <v>0</v>
          </cell>
          <cell r="DS625">
            <v>0</v>
          </cell>
          <cell r="DT625">
            <v>0</v>
          </cell>
          <cell r="DU625">
            <v>0</v>
          </cell>
          <cell r="DV625">
            <v>0</v>
          </cell>
          <cell r="DW625">
            <v>0</v>
          </cell>
          <cell r="DX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row>
        <row r="626">
          <cell r="B626" t="str">
            <v>Co 188</v>
          </cell>
          <cell r="G626" t="str">
            <v>Transylvania Utilities Inc</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t="str">
            <v>FILING</v>
          </cell>
          <cell r="BZ626">
            <v>0</v>
          </cell>
          <cell r="CA626">
            <v>0</v>
          </cell>
          <cell r="CB626">
            <v>0</v>
          </cell>
          <cell r="CC626">
            <v>0</v>
          </cell>
          <cell r="CD626">
            <v>0</v>
          </cell>
          <cell r="CE626">
            <v>0</v>
          </cell>
          <cell r="CF626">
            <v>0</v>
          </cell>
          <cell r="CG626">
            <v>0</v>
          </cell>
          <cell r="CH626">
            <v>18007.903999542486</v>
          </cell>
          <cell r="CI626">
            <v>0</v>
          </cell>
          <cell r="CJ626">
            <v>0</v>
          </cell>
          <cell r="CK626">
            <v>0</v>
          </cell>
          <cell r="CL626">
            <v>0</v>
          </cell>
          <cell r="CM626">
            <v>0</v>
          </cell>
          <cell r="CN626">
            <v>0</v>
          </cell>
          <cell r="CO626">
            <v>0</v>
          </cell>
          <cell r="CP626">
            <v>0</v>
          </cell>
          <cell r="CQ626">
            <v>0</v>
          </cell>
          <cell r="CR626">
            <v>0</v>
          </cell>
          <cell r="CS626">
            <v>0</v>
          </cell>
          <cell r="CT626">
            <v>0</v>
          </cell>
          <cell r="CU626">
            <v>0</v>
          </cell>
          <cell r="CV626">
            <v>0</v>
          </cell>
          <cell r="CW626" t="str">
            <v>FILING</v>
          </cell>
          <cell r="CX626">
            <v>0</v>
          </cell>
          <cell r="CY626">
            <v>0</v>
          </cell>
          <cell r="CZ626">
            <v>0</v>
          </cell>
          <cell r="DA626">
            <v>0</v>
          </cell>
          <cell r="DB626">
            <v>0</v>
          </cell>
          <cell r="DC626">
            <v>0</v>
          </cell>
          <cell r="DD626">
            <v>0</v>
          </cell>
          <cell r="DE626">
            <v>0</v>
          </cell>
          <cell r="DF626">
            <v>19645.282615288925</v>
          </cell>
          <cell r="DG626">
            <v>0</v>
          </cell>
          <cell r="DH626">
            <v>0</v>
          </cell>
          <cell r="DI626">
            <v>0</v>
          </cell>
          <cell r="DJ626">
            <v>0</v>
          </cell>
          <cell r="DK626">
            <v>0</v>
          </cell>
          <cell r="DL626">
            <v>0</v>
          </cell>
          <cell r="DM626">
            <v>0</v>
          </cell>
          <cell r="DN626">
            <v>0</v>
          </cell>
          <cell r="DO626">
            <v>0</v>
          </cell>
          <cell r="DP626">
            <v>0</v>
          </cell>
          <cell r="DQ626">
            <v>0</v>
          </cell>
          <cell r="DR626">
            <v>0</v>
          </cell>
          <cell r="DS626">
            <v>0</v>
          </cell>
          <cell r="DT626">
            <v>0</v>
          </cell>
          <cell r="DU626">
            <v>0</v>
          </cell>
          <cell r="DV626">
            <v>0</v>
          </cell>
          <cell r="DW626">
            <v>0</v>
          </cell>
          <cell r="DX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row>
        <row r="627">
          <cell r="B627" t="str">
            <v>Co 250</v>
          </cell>
          <cell r="G627" t="str">
            <v>Mid-County Services Inc</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0</v>
          </cell>
          <cell r="CB627">
            <v>0</v>
          </cell>
          <cell r="CC627">
            <v>0</v>
          </cell>
          <cell r="CD627">
            <v>0</v>
          </cell>
          <cell r="CE627">
            <v>0</v>
          </cell>
          <cell r="CF627">
            <v>0</v>
          </cell>
          <cell r="CG627">
            <v>0</v>
          </cell>
          <cell r="CH627">
            <v>0</v>
          </cell>
          <cell r="CI627">
            <v>0</v>
          </cell>
          <cell r="CJ627">
            <v>0</v>
          </cell>
          <cell r="CK627">
            <v>0</v>
          </cell>
          <cell r="CL627">
            <v>0</v>
          </cell>
          <cell r="CM627">
            <v>0</v>
          </cell>
          <cell r="CN627">
            <v>0</v>
          </cell>
          <cell r="CO627">
            <v>0</v>
          </cell>
          <cell r="CP627">
            <v>0</v>
          </cell>
          <cell r="CQ627">
            <v>0</v>
          </cell>
          <cell r="CR627">
            <v>0</v>
          </cell>
          <cell r="CS627" t="str">
            <v>FILING</v>
          </cell>
          <cell r="CT627">
            <v>0</v>
          </cell>
          <cell r="CU627">
            <v>0</v>
          </cell>
          <cell r="CV627">
            <v>0</v>
          </cell>
          <cell r="CW627">
            <v>0</v>
          </cell>
          <cell r="CX627">
            <v>0</v>
          </cell>
          <cell r="CY627">
            <v>0</v>
          </cell>
          <cell r="CZ627">
            <v>0</v>
          </cell>
          <cell r="DA627">
            <v>0</v>
          </cell>
          <cell r="DB627">
            <v>0</v>
          </cell>
          <cell r="DC627">
            <v>0</v>
          </cell>
          <cell r="DD627">
            <v>0</v>
          </cell>
          <cell r="DE627">
            <v>10038.848459687437</v>
          </cell>
          <cell r="DF627">
            <v>0</v>
          </cell>
          <cell r="DG627">
            <v>0</v>
          </cell>
          <cell r="DH627">
            <v>0</v>
          </cell>
          <cell r="DI627">
            <v>0</v>
          </cell>
          <cell r="DJ627">
            <v>0</v>
          </cell>
          <cell r="DK627">
            <v>0</v>
          </cell>
          <cell r="DL627">
            <v>0</v>
          </cell>
          <cell r="DM627">
            <v>0</v>
          </cell>
          <cell r="DN627">
            <v>0</v>
          </cell>
          <cell r="DO627">
            <v>0</v>
          </cell>
          <cell r="DP627">
            <v>0</v>
          </cell>
          <cell r="DQ627" t="str">
            <v>FILING</v>
          </cell>
          <cell r="DR627">
            <v>0</v>
          </cell>
          <cell r="DS627">
            <v>0</v>
          </cell>
          <cell r="DT627">
            <v>0</v>
          </cell>
          <cell r="DU627">
            <v>0</v>
          </cell>
          <cell r="DV627">
            <v>0</v>
          </cell>
          <cell r="DW627">
            <v>0</v>
          </cell>
          <cell r="DX627">
            <v>0</v>
          </cell>
          <cell r="DY627">
            <v>0</v>
          </cell>
          <cell r="DZ627">
            <v>0</v>
          </cell>
          <cell r="EA627">
            <v>0</v>
          </cell>
          <cell r="EB627">
            <v>0</v>
          </cell>
          <cell r="EC627">
            <v>51536.062282291692</v>
          </cell>
          <cell r="ED627">
            <v>0</v>
          </cell>
          <cell r="EE627">
            <v>0</v>
          </cell>
          <cell r="EF627">
            <v>0</v>
          </cell>
          <cell r="EG627">
            <v>0</v>
          </cell>
          <cell r="EH627">
            <v>0</v>
          </cell>
          <cell r="EI627">
            <v>0</v>
          </cell>
          <cell r="EJ627">
            <v>0</v>
          </cell>
          <cell r="EK627">
            <v>0</v>
          </cell>
          <cell r="EL627">
            <v>0</v>
          </cell>
          <cell r="EM627">
            <v>0</v>
          </cell>
          <cell r="EN627">
            <v>0</v>
          </cell>
          <cell r="EO627" t="str">
            <v>FILING</v>
          </cell>
          <cell r="EP627">
            <v>0</v>
          </cell>
          <cell r="EQ627">
            <v>0</v>
          </cell>
          <cell r="ER627">
            <v>0</v>
          </cell>
          <cell r="ES627">
            <v>0</v>
          </cell>
          <cell r="ET627">
            <v>0</v>
          </cell>
          <cell r="EU627">
            <v>0</v>
          </cell>
          <cell r="EV627">
            <v>0</v>
          </cell>
          <cell r="EW627">
            <v>0</v>
          </cell>
          <cell r="EX627">
            <v>0</v>
          </cell>
          <cell r="EY627">
            <v>0</v>
          </cell>
          <cell r="EZ627">
            <v>0</v>
          </cell>
          <cell r="FA627">
            <v>26162.738201090062</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row>
        <row r="628">
          <cell r="B628" t="str">
            <v>Co 251</v>
          </cell>
          <cell r="G628" t="str">
            <v>Lake Utility Services Inc</v>
          </cell>
          <cell r="BH628">
            <v>0</v>
          </cell>
          <cell r="BI628">
            <v>0</v>
          </cell>
          <cell r="BJ628">
            <v>111073</v>
          </cell>
          <cell r="BK628">
            <v>0</v>
          </cell>
          <cell r="BL628">
            <v>0</v>
          </cell>
          <cell r="BM628">
            <v>0</v>
          </cell>
          <cell r="BN628">
            <v>0</v>
          </cell>
          <cell r="BO628">
            <v>0</v>
          </cell>
          <cell r="BP628">
            <v>0</v>
          </cell>
          <cell r="BQ628">
            <v>-27500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cell r="CJ628">
            <v>0</v>
          </cell>
          <cell r="CK628">
            <v>0</v>
          </cell>
          <cell r="CL628">
            <v>0</v>
          </cell>
          <cell r="CM628">
            <v>0</v>
          </cell>
          <cell r="CN628">
            <v>0</v>
          </cell>
          <cell r="CO628" t="str">
            <v>FILING</v>
          </cell>
          <cell r="CP628">
            <v>0</v>
          </cell>
          <cell r="CQ628">
            <v>0</v>
          </cell>
          <cell r="CR628">
            <v>0</v>
          </cell>
          <cell r="CS628">
            <v>0</v>
          </cell>
          <cell r="CT628">
            <v>0</v>
          </cell>
          <cell r="CU628">
            <v>0</v>
          </cell>
          <cell r="CV628">
            <v>0</v>
          </cell>
          <cell r="CW628">
            <v>0</v>
          </cell>
          <cell r="CX628">
            <v>0</v>
          </cell>
          <cell r="CY628">
            <v>0</v>
          </cell>
          <cell r="CZ628">
            <v>0</v>
          </cell>
          <cell r="DA628">
            <v>37090.585617722099</v>
          </cell>
          <cell r="DB628">
            <v>0</v>
          </cell>
          <cell r="DC628">
            <v>0</v>
          </cell>
          <cell r="DD628">
            <v>0</v>
          </cell>
          <cell r="DE628">
            <v>0</v>
          </cell>
          <cell r="DF628">
            <v>0</v>
          </cell>
          <cell r="DG628">
            <v>0</v>
          </cell>
          <cell r="DH628">
            <v>0</v>
          </cell>
          <cell r="DI628">
            <v>0</v>
          </cell>
          <cell r="DJ628">
            <v>0</v>
          </cell>
          <cell r="DK628">
            <v>0</v>
          </cell>
          <cell r="DL628">
            <v>0</v>
          </cell>
          <cell r="DM628" t="str">
            <v>FILING</v>
          </cell>
          <cell r="DN628">
            <v>0</v>
          </cell>
          <cell r="DO628">
            <v>0</v>
          </cell>
          <cell r="DP628">
            <v>0</v>
          </cell>
          <cell r="DQ628">
            <v>0</v>
          </cell>
          <cell r="DR628">
            <v>0</v>
          </cell>
          <cell r="DS628">
            <v>0</v>
          </cell>
          <cell r="DT628">
            <v>0</v>
          </cell>
          <cell r="DU628">
            <v>0</v>
          </cell>
          <cell r="DV628">
            <v>0</v>
          </cell>
          <cell r="DW628">
            <v>0</v>
          </cell>
          <cell r="DX628">
            <v>0</v>
          </cell>
          <cell r="DY628">
            <v>229703.07628986423</v>
          </cell>
          <cell r="DZ628">
            <v>0</v>
          </cell>
          <cell r="EA628">
            <v>0</v>
          </cell>
          <cell r="EB628">
            <v>0</v>
          </cell>
          <cell r="EC628">
            <v>0</v>
          </cell>
          <cell r="ED628">
            <v>0</v>
          </cell>
          <cell r="EE628">
            <v>0</v>
          </cell>
          <cell r="EF628">
            <v>0</v>
          </cell>
          <cell r="EG628">
            <v>0</v>
          </cell>
          <cell r="EH628">
            <v>0</v>
          </cell>
          <cell r="EI628">
            <v>0</v>
          </cell>
          <cell r="EJ628">
            <v>0</v>
          </cell>
          <cell r="EK628" t="str">
            <v>FILING</v>
          </cell>
          <cell r="EL628">
            <v>0</v>
          </cell>
          <cell r="EM628">
            <v>0</v>
          </cell>
          <cell r="EN628">
            <v>0</v>
          </cell>
          <cell r="EO628">
            <v>0</v>
          </cell>
          <cell r="EP628">
            <v>0</v>
          </cell>
          <cell r="EQ628">
            <v>0</v>
          </cell>
          <cell r="ER628">
            <v>0</v>
          </cell>
          <cell r="ES628">
            <v>0</v>
          </cell>
          <cell r="ET628">
            <v>0</v>
          </cell>
          <cell r="EU628">
            <v>0</v>
          </cell>
          <cell r="EV628">
            <v>0</v>
          </cell>
          <cell r="EW628">
            <v>167847.2070942811</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row>
        <row r="629">
          <cell r="B629" t="str">
            <v>Co 252</v>
          </cell>
          <cell r="G629" t="str">
            <v>Utilities Inc of Florida</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t="str">
            <v>FILING</v>
          </cell>
          <cell r="BW629">
            <v>0</v>
          </cell>
          <cell r="BX629">
            <v>0</v>
          </cell>
          <cell r="BY629">
            <v>0</v>
          </cell>
          <cell r="BZ629">
            <v>0</v>
          </cell>
          <cell r="CA629">
            <v>0</v>
          </cell>
          <cell r="CB629">
            <v>0</v>
          </cell>
          <cell r="CC629">
            <v>0</v>
          </cell>
          <cell r="CD629">
            <v>0</v>
          </cell>
          <cell r="CE629">
            <v>0</v>
          </cell>
          <cell r="CF629">
            <v>0</v>
          </cell>
          <cell r="CG629">
            <v>0</v>
          </cell>
          <cell r="CH629">
            <v>67926.619367604901</v>
          </cell>
          <cell r="CI629">
            <v>0</v>
          </cell>
          <cell r="CJ629">
            <v>0</v>
          </cell>
          <cell r="CK629">
            <v>0</v>
          </cell>
          <cell r="CL629">
            <v>0</v>
          </cell>
          <cell r="CM629">
            <v>0</v>
          </cell>
          <cell r="CN629">
            <v>0</v>
          </cell>
          <cell r="CO629">
            <v>0</v>
          </cell>
          <cell r="CP629">
            <v>0</v>
          </cell>
          <cell r="CQ629">
            <v>0</v>
          </cell>
          <cell r="CR629">
            <v>0</v>
          </cell>
          <cell r="CS629">
            <v>0</v>
          </cell>
          <cell r="CT629" t="str">
            <v>FILING</v>
          </cell>
          <cell r="CU629">
            <v>0</v>
          </cell>
          <cell r="CV629">
            <v>0</v>
          </cell>
          <cell r="CW629">
            <v>0</v>
          </cell>
          <cell r="CX629">
            <v>0</v>
          </cell>
          <cell r="CY629">
            <v>0</v>
          </cell>
          <cell r="CZ629">
            <v>0</v>
          </cell>
          <cell r="DA629">
            <v>0</v>
          </cell>
          <cell r="DB629">
            <v>0</v>
          </cell>
          <cell r="DC629">
            <v>0</v>
          </cell>
          <cell r="DD629">
            <v>0</v>
          </cell>
          <cell r="DE629">
            <v>0</v>
          </cell>
          <cell r="DF629">
            <v>46293.66024916443</v>
          </cell>
          <cell r="DG629">
            <v>0</v>
          </cell>
          <cell r="DH629">
            <v>0</v>
          </cell>
          <cell r="DI629">
            <v>0</v>
          </cell>
          <cell r="DJ629">
            <v>0</v>
          </cell>
          <cell r="DK629">
            <v>0</v>
          </cell>
          <cell r="DL629">
            <v>0</v>
          </cell>
          <cell r="DM629">
            <v>0</v>
          </cell>
          <cell r="DN629">
            <v>0</v>
          </cell>
          <cell r="DO629">
            <v>0</v>
          </cell>
          <cell r="DP629">
            <v>0</v>
          </cell>
          <cell r="DQ629">
            <v>0</v>
          </cell>
          <cell r="DR629" t="str">
            <v>FILING</v>
          </cell>
          <cell r="DS629">
            <v>0</v>
          </cell>
          <cell r="DT629">
            <v>0</v>
          </cell>
          <cell r="DU629">
            <v>0</v>
          </cell>
          <cell r="DV629">
            <v>0</v>
          </cell>
          <cell r="DW629">
            <v>0</v>
          </cell>
          <cell r="DX629">
            <v>0</v>
          </cell>
          <cell r="DY629">
            <v>0</v>
          </cell>
          <cell r="DZ629">
            <v>0</v>
          </cell>
          <cell r="EA629">
            <v>0</v>
          </cell>
          <cell r="EB629">
            <v>0</v>
          </cell>
          <cell r="EC629">
            <v>0</v>
          </cell>
          <cell r="ED629">
            <v>24289.458670672597</v>
          </cell>
          <cell r="EE629">
            <v>0</v>
          </cell>
          <cell r="EF629">
            <v>0</v>
          </cell>
          <cell r="EG629">
            <v>0</v>
          </cell>
          <cell r="EH629">
            <v>0</v>
          </cell>
          <cell r="EI629">
            <v>0</v>
          </cell>
          <cell r="EJ629">
            <v>0</v>
          </cell>
          <cell r="EK629">
            <v>0</v>
          </cell>
          <cell r="EL629">
            <v>0</v>
          </cell>
          <cell r="EM629">
            <v>0</v>
          </cell>
          <cell r="EN629">
            <v>0</v>
          </cell>
          <cell r="EO629">
            <v>0</v>
          </cell>
          <cell r="EP629" t="str">
            <v>FILING</v>
          </cell>
          <cell r="EQ629">
            <v>0</v>
          </cell>
          <cell r="ER629">
            <v>0</v>
          </cell>
          <cell r="ES629">
            <v>0</v>
          </cell>
          <cell r="ET629">
            <v>0</v>
          </cell>
          <cell r="EU629">
            <v>0</v>
          </cell>
          <cell r="EV629">
            <v>0</v>
          </cell>
          <cell r="EW629">
            <v>0</v>
          </cell>
          <cell r="EX629">
            <v>0</v>
          </cell>
          <cell r="EY629">
            <v>0</v>
          </cell>
          <cell r="EZ629">
            <v>0</v>
          </cell>
          <cell r="FA629">
            <v>0</v>
          </cell>
          <cell r="FB629">
            <v>40743.633348598873</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row>
        <row r="630">
          <cell r="B630" t="str">
            <v>Co 220</v>
          </cell>
          <cell r="G630" t="str">
            <v>Tennessee Water Service</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cell r="CJ630">
            <v>0</v>
          </cell>
          <cell r="CK630">
            <v>0</v>
          </cell>
          <cell r="CL630">
            <v>0</v>
          </cell>
          <cell r="CM630">
            <v>0</v>
          </cell>
          <cell r="CN630">
            <v>0</v>
          </cell>
          <cell r="CO630">
            <v>0</v>
          </cell>
          <cell r="CP630">
            <v>0</v>
          </cell>
          <cell r="CQ630">
            <v>0</v>
          </cell>
          <cell r="CR630">
            <v>0</v>
          </cell>
          <cell r="CS630">
            <v>0</v>
          </cell>
          <cell r="CT630">
            <v>0</v>
          </cell>
          <cell r="CU630">
            <v>0</v>
          </cell>
          <cell r="CV630">
            <v>0</v>
          </cell>
          <cell r="CW630">
            <v>0</v>
          </cell>
          <cell r="CX630">
            <v>0</v>
          </cell>
          <cell r="CY630">
            <v>0</v>
          </cell>
          <cell r="CZ630">
            <v>0</v>
          </cell>
          <cell r="DA630">
            <v>0</v>
          </cell>
          <cell r="DB630">
            <v>0</v>
          </cell>
          <cell r="DC630">
            <v>0</v>
          </cell>
          <cell r="DD630">
            <v>0</v>
          </cell>
          <cell r="DE630">
            <v>0</v>
          </cell>
          <cell r="DF630">
            <v>0</v>
          </cell>
          <cell r="DG630">
            <v>0</v>
          </cell>
          <cell r="DH630">
            <v>0</v>
          </cell>
          <cell r="DI630">
            <v>0</v>
          </cell>
          <cell r="DJ630">
            <v>0</v>
          </cell>
          <cell r="DK630">
            <v>0</v>
          </cell>
          <cell r="DL630">
            <v>0</v>
          </cell>
          <cell r="DM630">
            <v>0</v>
          </cell>
          <cell r="DN630">
            <v>0</v>
          </cell>
          <cell r="DO630">
            <v>0</v>
          </cell>
          <cell r="DP630">
            <v>0</v>
          </cell>
          <cell r="DQ630">
            <v>0</v>
          </cell>
          <cell r="DR630">
            <v>0</v>
          </cell>
          <cell r="DS630">
            <v>0</v>
          </cell>
          <cell r="DT630">
            <v>0</v>
          </cell>
          <cell r="DU630">
            <v>0</v>
          </cell>
          <cell r="DV630">
            <v>0</v>
          </cell>
          <cell r="DW630">
            <v>0</v>
          </cell>
          <cell r="DX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row>
        <row r="631">
          <cell r="B631" t="str">
            <v>Co 900</v>
          </cell>
          <cell r="G631" t="str">
            <v>Biotech Inc</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cell r="CJ631">
            <v>0</v>
          </cell>
          <cell r="CK631">
            <v>0</v>
          </cell>
          <cell r="CL631">
            <v>0</v>
          </cell>
          <cell r="CM631">
            <v>0</v>
          </cell>
          <cell r="CN631">
            <v>0</v>
          </cell>
          <cell r="CO631">
            <v>0</v>
          </cell>
          <cell r="CP631">
            <v>0</v>
          </cell>
          <cell r="CQ631">
            <v>0</v>
          </cell>
          <cell r="CR631">
            <v>0</v>
          </cell>
          <cell r="CS631">
            <v>0</v>
          </cell>
          <cell r="CT631">
            <v>0</v>
          </cell>
          <cell r="CU631">
            <v>0</v>
          </cell>
          <cell r="CV631">
            <v>0</v>
          </cell>
          <cell r="CW631">
            <v>0</v>
          </cell>
          <cell r="CX631">
            <v>0</v>
          </cell>
          <cell r="CY631">
            <v>0</v>
          </cell>
          <cell r="CZ631">
            <v>0</v>
          </cell>
          <cell r="DA631">
            <v>0</v>
          </cell>
          <cell r="DB631">
            <v>0</v>
          </cell>
          <cell r="DC631">
            <v>0</v>
          </cell>
          <cell r="DD631">
            <v>0</v>
          </cell>
          <cell r="DE631">
            <v>0</v>
          </cell>
          <cell r="DF631">
            <v>0</v>
          </cell>
          <cell r="DG631">
            <v>0</v>
          </cell>
          <cell r="DH631">
            <v>0</v>
          </cell>
          <cell r="DI631">
            <v>0</v>
          </cell>
          <cell r="DJ631">
            <v>0</v>
          </cell>
          <cell r="DK631">
            <v>0</v>
          </cell>
          <cell r="DL631">
            <v>0</v>
          </cell>
          <cell r="DM631">
            <v>0</v>
          </cell>
          <cell r="DN631">
            <v>0</v>
          </cell>
          <cell r="DO631">
            <v>0</v>
          </cell>
          <cell r="DP631">
            <v>0</v>
          </cell>
          <cell r="DQ631">
            <v>0</v>
          </cell>
          <cell r="DR631">
            <v>0</v>
          </cell>
          <cell r="DS631">
            <v>0</v>
          </cell>
          <cell r="DT631">
            <v>0</v>
          </cell>
          <cell r="DU631">
            <v>0</v>
          </cell>
          <cell r="DV631">
            <v>0</v>
          </cell>
          <cell r="DW631">
            <v>0</v>
          </cell>
          <cell r="DX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row>
        <row r="632">
          <cell r="B632" t="str">
            <v>Co 254</v>
          </cell>
          <cell r="G632" t="str">
            <v>ACME Water Supply &amp; Mgmt Co</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cell r="CJ632">
            <v>0</v>
          </cell>
          <cell r="CK632">
            <v>0</v>
          </cell>
          <cell r="CL632">
            <v>0</v>
          </cell>
          <cell r="CM632">
            <v>0</v>
          </cell>
          <cell r="CN632">
            <v>0</v>
          </cell>
          <cell r="CO632">
            <v>0</v>
          </cell>
          <cell r="CP632">
            <v>0</v>
          </cell>
          <cell r="CQ632">
            <v>0</v>
          </cell>
          <cell r="CR632">
            <v>0</v>
          </cell>
          <cell r="CS632">
            <v>0</v>
          </cell>
          <cell r="CT632">
            <v>0</v>
          </cell>
          <cell r="CU632">
            <v>0</v>
          </cell>
          <cell r="CV632">
            <v>0</v>
          </cell>
          <cell r="CW632">
            <v>0</v>
          </cell>
          <cell r="CX632">
            <v>0</v>
          </cell>
          <cell r="CY632">
            <v>0</v>
          </cell>
          <cell r="CZ632">
            <v>0</v>
          </cell>
          <cell r="DA632">
            <v>0</v>
          </cell>
          <cell r="DB632">
            <v>0</v>
          </cell>
          <cell r="DC632">
            <v>0</v>
          </cell>
          <cell r="DD632">
            <v>0</v>
          </cell>
          <cell r="DE632">
            <v>0</v>
          </cell>
          <cell r="DF632">
            <v>0</v>
          </cell>
          <cell r="DG632">
            <v>0</v>
          </cell>
          <cell r="DH632">
            <v>0</v>
          </cell>
          <cell r="DI632">
            <v>0</v>
          </cell>
          <cell r="DJ632">
            <v>0</v>
          </cell>
          <cell r="DK632">
            <v>0</v>
          </cell>
          <cell r="DL632">
            <v>0</v>
          </cell>
          <cell r="DM632">
            <v>0</v>
          </cell>
          <cell r="DN632">
            <v>0</v>
          </cell>
          <cell r="DO632">
            <v>0</v>
          </cell>
          <cell r="DP632">
            <v>0</v>
          </cell>
          <cell r="DQ632">
            <v>0</v>
          </cell>
          <cell r="DR632">
            <v>0</v>
          </cell>
          <cell r="DS632">
            <v>0</v>
          </cell>
          <cell r="DT632">
            <v>0</v>
          </cell>
          <cell r="DU632">
            <v>0</v>
          </cell>
          <cell r="DV632">
            <v>0</v>
          </cell>
          <cell r="DW632">
            <v>0</v>
          </cell>
          <cell r="DX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row>
        <row r="633">
          <cell r="B633" t="str">
            <v>Co 255</v>
          </cell>
          <cell r="G633" t="str">
            <v>Sanlando Utilities Corp</v>
          </cell>
          <cell r="BH633">
            <v>0</v>
          </cell>
          <cell r="BI633">
            <v>0</v>
          </cell>
          <cell r="BJ633">
            <v>0</v>
          </cell>
          <cell r="BK633">
            <v>0</v>
          </cell>
          <cell r="BL633">
            <v>0</v>
          </cell>
          <cell r="BM633">
            <v>0</v>
          </cell>
          <cell r="BN633">
            <v>0</v>
          </cell>
          <cell r="BO633">
            <v>0</v>
          </cell>
          <cell r="BP633" t="str">
            <v>FILING</v>
          </cell>
          <cell r="BQ633">
            <v>0</v>
          </cell>
          <cell r="BR633">
            <v>0</v>
          </cell>
          <cell r="BS633">
            <v>0</v>
          </cell>
          <cell r="BT633">
            <v>0</v>
          </cell>
          <cell r="BU633">
            <v>0</v>
          </cell>
          <cell r="BV633">
            <v>0</v>
          </cell>
          <cell r="BW633">
            <v>0</v>
          </cell>
          <cell r="BX633">
            <v>0</v>
          </cell>
          <cell r="BY633">
            <v>0</v>
          </cell>
          <cell r="BZ633">
            <v>0</v>
          </cell>
          <cell r="CA633">
            <v>0</v>
          </cell>
          <cell r="CB633">
            <v>126587.13027824229</v>
          </cell>
          <cell r="CC633">
            <v>0</v>
          </cell>
          <cell r="CD633">
            <v>0</v>
          </cell>
          <cell r="CE633">
            <v>0</v>
          </cell>
          <cell r="CF633">
            <v>0</v>
          </cell>
          <cell r="CG633">
            <v>0</v>
          </cell>
          <cell r="CH633">
            <v>0</v>
          </cell>
          <cell r="CI633">
            <v>0</v>
          </cell>
          <cell r="CJ633">
            <v>0</v>
          </cell>
          <cell r="CK633">
            <v>0</v>
          </cell>
          <cell r="CL633">
            <v>0</v>
          </cell>
          <cell r="CM633">
            <v>0</v>
          </cell>
          <cell r="CN633">
            <v>0</v>
          </cell>
          <cell r="CO633">
            <v>0</v>
          </cell>
          <cell r="CP633">
            <v>0</v>
          </cell>
          <cell r="CQ633">
            <v>0</v>
          </cell>
          <cell r="CR633">
            <v>0</v>
          </cell>
          <cell r="CS633">
            <v>0</v>
          </cell>
          <cell r="CT633">
            <v>0</v>
          </cell>
          <cell r="CU633" t="str">
            <v>FILING</v>
          </cell>
          <cell r="CV633">
            <v>0</v>
          </cell>
          <cell r="CW633">
            <v>0</v>
          </cell>
          <cell r="CX633">
            <v>0</v>
          </cell>
          <cell r="CY633">
            <v>0</v>
          </cell>
          <cell r="CZ633">
            <v>0</v>
          </cell>
          <cell r="DA633">
            <v>0</v>
          </cell>
          <cell r="DB633">
            <v>0</v>
          </cell>
          <cell r="DC633">
            <v>0</v>
          </cell>
          <cell r="DD633">
            <v>0</v>
          </cell>
          <cell r="DE633">
            <v>0</v>
          </cell>
          <cell r="DF633">
            <v>0</v>
          </cell>
          <cell r="DG633">
            <v>38216.310414374573</v>
          </cell>
          <cell r="DH633">
            <v>0</v>
          </cell>
          <cell r="DI633">
            <v>0</v>
          </cell>
          <cell r="DJ633">
            <v>0</v>
          </cell>
          <cell r="DK633">
            <v>0</v>
          </cell>
          <cell r="DL633">
            <v>0</v>
          </cell>
          <cell r="DM633">
            <v>0</v>
          </cell>
          <cell r="DN633">
            <v>0</v>
          </cell>
          <cell r="DO633">
            <v>0</v>
          </cell>
          <cell r="DP633">
            <v>0</v>
          </cell>
          <cell r="DQ633">
            <v>0</v>
          </cell>
          <cell r="DR633">
            <v>0</v>
          </cell>
          <cell r="DS633">
            <v>0</v>
          </cell>
          <cell r="DT633">
            <v>0</v>
          </cell>
          <cell r="DU633">
            <v>0</v>
          </cell>
          <cell r="DV633">
            <v>0</v>
          </cell>
          <cell r="DW633">
            <v>0</v>
          </cell>
          <cell r="DX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row>
        <row r="634">
          <cell r="B634" t="str">
            <v>Co 256</v>
          </cell>
          <cell r="G634" t="str">
            <v>Utilities Inc of Sandalhaven</v>
          </cell>
          <cell r="BH634">
            <v>0</v>
          </cell>
          <cell r="BI634">
            <v>0</v>
          </cell>
          <cell r="BJ634">
            <v>0</v>
          </cell>
          <cell r="BK634">
            <v>0</v>
          </cell>
          <cell r="BL634">
            <v>0</v>
          </cell>
          <cell r="BM634">
            <v>0</v>
          </cell>
          <cell r="BN634">
            <v>0</v>
          </cell>
          <cell r="BO634">
            <v>0</v>
          </cell>
          <cell r="BP634" t="str">
            <v>FILING</v>
          </cell>
          <cell r="BQ634">
            <v>0</v>
          </cell>
          <cell r="BR634">
            <v>0</v>
          </cell>
          <cell r="BS634">
            <v>0</v>
          </cell>
          <cell r="BT634">
            <v>0</v>
          </cell>
          <cell r="BU634">
            <v>0</v>
          </cell>
          <cell r="BV634">
            <v>0</v>
          </cell>
          <cell r="BW634">
            <v>0</v>
          </cell>
          <cell r="BX634">
            <v>0</v>
          </cell>
          <cell r="BY634">
            <v>0</v>
          </cell>
          <cell r="BZ634">
            <v>0</v>
          </cell>
          <cell r="CA634">
            <v>0</v>
          </cell>
          <cell r="CB634">
            <v>50868.486475018319</v>
          </cell>
          <cell r="CC634">
            <v>0</v>
          </cell>
          <cell r="CD634">
            <v>0</v>
          </cell>
          <cell r="CE634">
            <v>0</v>
          </cell>
          <cell r="CF634">
            <v>0</v>
          </cell>
          <cell r="CG634">
            <v>0</v>
          </cell>
          <cell r="CH634">
            <v>0</v>
          </cell>
          <cell r="CI634">
            <v>0</v>
          </cell>
          <cell r="CJ634">
            <v>0</v>
          </cell>
          <cell r="CK634">
            <v>0</v>
          </cell>
          <cell r="CL634">
            <v>0</v>
          </cell>
          <cell r="CM634">
            <v>0</v>
          </cell>
          <cell r="CN634">
            <v>0</v>
          </cell>
          <cell r="CO634">
            <v>0</v>
          </cell>
          <cell r="CP634">
            <v>0</v>
          </cell>
          <cell r="CQ634">
            <v>0</v>
          </cell>
          <cell r="CR634">
            <v>0</v>
          </cell>
          <cell r="CS634">
            <v>0</v>
          </cell>
          <cell r="CT634" t="str">
            <v>FILING</v>
          </cell>
          <cell r="CU634">
            <v>0</v>
          </cell>
          <cell r="CV634">
            <v>0</v>
          </cell>
          <cell r="CW634">
            <v>0</v>
          </cell>
          <cell r="CX634">
            <v>0</v>
          </cell>
          <cell r="CY634">
            <v>0</v>
          </cell>
          <cell r="CZ634">
            <v>0</v>
          </cell>
          <cell r="DA634">
            <v>0</v>
          </cell>
          <cell r="DB634">
            <v>0</v>
          </cell>
          <cell r="DC634">
            <v>0</v>
          </cell>
          <cell r="DD634">
            <v>0</v>
          </cell>
          <cell r="DE634">
            <v>0</v>
          </cell>
          <cell r="DF634">
            <v>51853.00595558557</v>
          </cell>
          <cell r="DG634">
            <v>0</v>
          </cell>
          <cell r="DH634">
            <v>0</v>
          </cell>
          <cell r="DI634">
            <v>0</v>
          </cell>
          <cell r="DJ634">
            <v>0</v>
          </cell>
          <cell r="DK634">
            <v>0</v>
          </cell>
          <cell r="DL634">
            <v>0</v>
          </cell>
          <cell r="DM634">
            <v>0</v>
          </cell>
          <cell r="DN634">
            <v>0</v>
          </cell>
          <cell r="DO634">
            <v>0</v>
          </cell>
          <cell r="DP634">
            <v>0</v>
          </cell>
          <cell r="DQ634">
            <v>0</v>
          </cell>
          <cell r="DR634" t="str">
            <v>FILING</v>
          </cell>
          <cell r="DS634">
            <v>0</v>
          </cell>
          <cell r="DT634">
            <v>0</v>
          </cell>
          <cell r="DU634">
            <v>0</v>
          </cell>
          <cell r="DV634">
            <v>0</v>
          </cell>
          <cell r="DW634">
            <v>0</v>
          </cell>
          <cell r="DX634">
            <v>0</v>
          </cell>
          <cell r="DY634">
            <v>0</v>
          </cell>
          <cell r="DZ634">
            <v>0</v>
          </cell>
          <cell r="EA634">
            <v>0</v>
          </cell>
          <cell r="EB634">
            <v>0</v>
          </cell>
          <cell r="EC634">
            <v>0</v>
          </cell>
          <cell r="ED634">
            <v>30441.738014162074</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row>
        <row r="635">
          <cell r="B635" t="str">
            <v>Co 257</v>
          </cell>
          <cell r="G635" t="str">
            <v>Bayside Utility Services</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CN635">
            <v>0</v>
          </cell>
          <cell r="CO635">
            <v>0</v>
          </cell>
          <cell r="CP635">
            <v>0</v>
          </cell>
          <cell r="CQ635">
            <v>0</v>
          </cell>
          <cell r="CR635">
            <v>0</v>
          </cell>
          <cell r="CS635">
            <v>0</v>
          </cell>
          <cell r="CT635">
            <v>0</v>
          </cell>
          <cell r="CU635">
            <v>0</v>
          </cell>
          <cell r="CV635">
            <v>0</v>
          </cell>
          <cell r="CW635">
            <v>0</v>
          </cell>
          <cell r="CX635">
            <v>0</v>
          </cell>
          <cell r="CY635">
            <v>0</v>
          </cell>
          <cell r="CZ635">
            <v>0</v>
          </cell>
          <cell r="DA635">
            <v>0</v>
          </cell>
          <cell r="DB635">
            <v>0</v>
          </cell>
          <cell r="DC635">
            <v>0</v>
          </cell>
          <cell r="DD635">
            <v>0</v>
          </cell>
          <cell r="DE635">
            <v>0</v>
          </cell>
          <cell r="DF635">
            <v>0</v>
          </cell>
          <cell r="DG635">
            <v>0</v>
          </cell>
          <cell r="DH635">
            <v>0</v>
          </cell>
          <cell r="DI635">
            <v>0</v>
          </cell>
          <cell r="DJ635">
            <v>0</v>
          </cell>
          <cell r="DK635">
            <v>0</v>
          </cell>
          <cell r="DL635">
            <v>0</v>
          </cell>
          <cell r="DM635">
            <v>0</v>
          </cell>
          <cell r="DN635">
            <v>0</v>
          </cell>
          <cell r="DO635">
            <v>0</v>
          </cell>
          <cell r="DP635">
            <v>0</v>
          </cell>
          <cell r="DQ635">
            <v>0</v>
          </cell>
          <cell r="DR635">
            <v>0</v>
          </cell>
          <cell r="DS635">
            <v>0</v>
          </cell>
          <cell r="DT635">
            <v>0</v>
          </cell>
          <cell r="DU635">
            <v>0</v>
          </cell>
          <cell r="DV635">
            <v>0</v>
          </cell>
          <cell r="DW635">
            <v>0</v>
          </cell>
          <cell r="DX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row>
        <row r="636">
          <cell r="B636" t="str">
            <v>Co 259</v>
          </cell>
          <cell r="G636" t="str">
            <v>Labrador Utilities Inc</v>
          </cell>
          <cell r="BH636">
            <v>0</v>
          </cell>
          <cell r="BI636">
            <v>0</v>
          </cell>
          <cell r="BJ636">
            <v>0</v>
          </cell>
          <cell r="BK636">
            <v>0</v>
          </cell>
          <cell r="BL636">
            <v>0</v>
          </cell>
          <cell r="BM636">
            <v>0</v>
          </cell>
          <cell r="BN636">
            <v>0</v>
          </cell>
          <cell r="BO636">
            <v>0</v>
          </cell>
          <cell r="BP636" t="str">
            <v>FILING</v>
          </cell>
          <cell r="BQ636">
            <v>0</v>
          </cell>
          <cell r="BR636">
            <v>0</v>
          </cell>
          <cell r="BS636">
            <v>0</v>
          </cell>
          <cell r="BT636">
            <v>0</v>
          </cell>
          <cell r="BU636">
            <v>0</v>
          </cell>
          <cell r="BV636">
            <v>0</v>
          </cell>
          <cell r="BW636">
            <v>0</v>
          </cell>
          <cell r="BX636">
            <v>0</v>
          </cell>
          <cell r="BY636">
            <v>0</v>
          </cell>
          <cell r="BZ636">
            <v>0</v>
          </cell>
          <cell r="CA636">
            <v>0</v>
          </cell>
          <cell r="CB636">
            <v>13217.815866460038</v>
          </cell>
          <cell r="CC636">
            <v>0</v>
          </cell>
          <cell r="CD636">
            <v>0</v>
          </cell>
          <cell r="CE636">
            <v>0</v>
          </cell>
          <cell r="CF636">
            <v>0</v>
          </cell>
          <cell r="CG636">
            <v>0</v>
          </cell>
          <cell r="CH636">
            <v>0</v>
          </cell>
          <cell r="CI636">
            <v>0</v>
          </cell>
          <cell r="CJ636">
            <v>0</v>
          </cell>
          <cell r="CK636">
            <v>0</v>
          </cell>
          <cell r="CL636">
            <v>0</v>
          </cell>
          <cell r="CM636">
            <v>0</v>
          </cell>
          <cell r="CN636">
            <v>0</v>
          </cell>
          <cell r="CO636">
            <v>0</v>
          </cell>
          <cell r="CP636">
            <v>0</v>
          </cell>
          <cell r="CQ636">
            <v>0</v>
          </cell>
          <cell r="CR636">
            <v>0</v>
          </cell>
          <cell r="CS636">
            <v>0</v>
          </cell>
          <cell r="CT636">
            <v>0</v>
          </cell>
          <cell r="CU636">
            <v>0</v>
          </cell>
          <cell r="CV636">
            <v>0</v>
          </cell>
          <cell r="CW636">
            <v>0</v>
          </cell>
          <cell r="CX636">
            <v>0</v>
          </cell>
          <cell r="CY636">
            <v>0</v>
          </cell>
          <cell r="CZ636">
            <v>0</v>
          </cell>
          <cell r="DA636">
            <v>0</v>
          </cell>
          <cell r="DB636">
            <v>0</v>
          </cell>
          <cell r="DC636">
            <v>0</v>
          </cell>
          <cell r="DD636">
            <v>0</v>
          </cell>
          <cell r="DE636">
            <v>0</v>
          </cell>
          <cell r="DF636">
            <v>0</v>
          </cell>
          <cell r="DG636">
            <v>0</v>
          </cell>
          <cell r="DH636">
            <v>0</v>
          </cell>
          <cell r="DI636">
            <v>0</v>
          </cell>
          <cell r="DJ636">
            <v>0</v>
          </cell>
          <cell r="DK636">
            <v>0</v>
          </cell>
          <cell r="DL636">
            <v>0</v>
          </cell>
          <cell r="DM636">
            <v>0</v>
          </cell>
          <cell r="DN636">
            <v>0</v>
          </cell>
          <cell r="DO636">
            <v>0</v>
          </cell>
          <cell r="DP636">
            <v>0</v>
          </cell>
          <cell r="DQ636">
            <v>0</v>
          </cell>
          <cell r="DR636">
            <v>0</v>
          </cell>
          <cell r="DS636">
            <v>0</v>
          </cell>
          <cell r="DT636">
            <v>0</v>
          </cell>
          <cell r="DU636" t="str">
            <v>FILING</v>
          </cell>
          <cell r="DV636">
            <v>0</v>
          </cell>
          <cell r="DW636">
            <v>0</v>
          </cell>
          <cell r="DX636">
            <v>0</v>
          </cell>
          <cell r="DY636">
            <v>0</v>
          </cell>
          <cell r="DZ636">
            <v>0</v>
          </cell>
          <cell r="EA636">
            <v>0</v>
          </cell>
          <cell r="EB636">
            <v>0</v>
          </cell>
          <cell r="EC636">
            <v>0</v>
          </cell>
          <cell r="ED636">
            <v>0</v>
          </cell>
          <cell r="EE636">
            <v>0</v>
          </cell>
          <cell r="EF636">
            <v>0</v>
          </cell>
          <cell r="EG636">
            <v>5066.0258612496473</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row>
        <row r="637">
          <cell r="B637" t="str">
            <v>Co 260</v>
          </cell>
          <cell r="G637" t="str">
            <v>Utilities Inc of Pennbrooke</v>
          </cell>
          <cell r="BH637">
            <v>0</v>
          </cell>
          <cell r="BI637">
            <v>0</v>
          </cell>
          <cell r="BJ637">
            <v>0</v>
          </cell>
          <cell r="BK637">
            <v>0</v>
          </cell>
          <cell r="BL637">
            <v>0</v>
          </cell>
          <cell r="BM637">
            <v>0</v>
          </cell>
          <cell r="BN637">
            <v>0</v>
          </cell>
          <cell r="BO637">
            <v>0</v>
          </cell>
          <cell r="BP637">
            <v>0</v>
          </cell>
          <cell r="BQ637">
            <v>0</v>
          </cell>
          <cell r="BR637">
            <v>0</v>
          </cell>
          <cell r="BS637">
            <v>0</v>
          </cell>
          <cell r="BT637" t="str">
            <v>FILING</v>
          </cell>
          <cell r="BU637">
            <v>0</v>
          </cell>
          <cell r="BV637">
            <v>0</v>
          </cell>
          <cell r="BW637">
            <v>0</v>
          </cell>
          <cell r="BX637">
            <v>0</v>
          </cell>
          <cell r="BY637">
            <v>0</v>
          </cell>
          <cell r="BZ637">
            <v>0</v>
          </cell>
          <cell r="CA637">
            <v>0</v>
          </cell>
          <cell r="CB637">
            <v>0</v>
          </cell>
          <cell r="CC637">
            <v>0</v>
          </cell>
          <cell r="CD637">
            <v>0</v>
          </cell>
          <cell r="CE637">
            <v>0</v>
          </cell>
          <cell r="CF637">
            <v>8537.6216372215677</v>
          </cell>
          <cell r="CG637">
            <v>0</v>
          </cell>
          <cell r="CH637">
            <v>0</v>
          </cell>
          <cell r="CI637">
            <v>0</v>
          </cell>
          <cell r="CJ637">
            <v>0</v>
          </cell>
          <cell r="CK637">
            <v>0</v>
          </cell>
          <cell r="CL637">
            <v>0</v>
          </cell>
          <cell r="CM637">
            <v>0</v>
          </cell>
          <cell r="CN637">
            <v>0</v>
          </cell>
          <cell r="CO637">
            <v>0</v>
          </cell>
          <cell r="CP637">
            <v>0</v>
          </cell>
          <cell r="CQ637">
            <v>0</v>
          </cell>
          <cell r="CR637">
            <v>0</v>
          </cell>
          <cell r="CS637">
            <v>0</v>
          </cell>
          <cell r="CT637">
            <v>0</v>
          </cell>
          <cell r="CU637">
            <v>0</v>
          </cell>
          <cell r="CV637">
            <v>0</v>
          </cell>
          <cell r="CW637">
            <v>0</v>
          </cell>
          <cell r="CX637" t="str">
            <v>FILING</v>
          </cell>
          <cell r="CY637">
            <v>0</v>
          </cell>
          <cell r="CZ637">
            <v>0</v>
          </cell>
          <cell r="DA637">
            <v>0</v>
          </cell>
          <cell r="DB637">
            <v>0</v>
          </cell>
          <cell r="DC637">
            <v>0</v>
          </cell>
          <cell r="DD637">
            <v>0</v>
          </cell>
          <cell r="DE637">
            <v>0</v>
          </cell>
          <cell r="DF637">
            <v>0</v>
          </cell>
          <cell r="DG637">
            <v>0</v>
          </cell>
          <cell r="DH637">
            <v>0</v>
          </cell>
          <cell r="DI637">
            <v>0</v>
          </cell>
          <cell r="DJ637">
            <v>9909.190466904347</v>
          </cell>
          <cell r="DK637">
            <v>0</v>
          </cell>
          <cell r="DL637">
            <v>0</v>
          </cell>
          <cell r="DM637">
            <v>0</v>
          </cell>
          <cell r="DN637">
            <v>0</v>
          </cell>
          <cell r="DO637">
            <v>0</v>
          </cell>
          <cell r="DP637">
            <v>0</v>
          </cell>
          <cell r="DQ637">
            <v>0</v>
          </cell>
          <cell r="DR637">
            <v>0</v>
          </cell>
          <cell r="DS637">
            <v>0</v>
          </cell>
          <cell r="DT637">
            <v>0</v>
          </cell>
          <cell r="DU637">
            <v>0</v>
          </cell>
          <cell r="DV637" t="str">
            <v>FILING</v>
          </cell>
          <cell r="DW637">
            <v>0</v>
          </cell>
          <cell r="DX637">
            <v>0</v>
          </cell>
          <cell r="DY637">
            <v>0</v>
          </cell>
          <cell r="DZ637">
            <v>0</v>
          </cell>
          <cell r="EA637">
            <v>0</v>
          </cell>
          <cell r="EB637">
            <v>0</v>
          </cell>
          <cell r="EC637">
            <v>0</v>
          </cell>
          <cell r="ED637">
            <v>0</v>
          </cell>
          <cell r="EE637">
            <v>0</v>
          </cell>
          <cell r="EF637">
            <v>0</v>
          </cell>
          <cell r="EG637">
            <v>0</v>
          </cell>
          <cell r="EH637">
            <v>7785.8279902824906</v>
          </cell>
          <cell r="EI637">
            <v>0</v>
          </cell>
          <cell r="EJ637">
            <v>0</v>
          </cell>
          <cell r="EK637">
            <v>0</v>
          </cell>
          <cell r="EL637">
            <v>0</v>
          </cell>
          <cell r="EM637">
            <v>0</v>
          </cell>
          <cell r="EN637">
            <v>0</v>
          </cell>
          <cell r="EO637">
            <v>0</v>
          </cell>
          <cell r="EP637">
            <v>0</v>
          </cell>
          <cell r="EQ637">
            <v>0</v>
          </cell>
          <cell r="ER637">
            <v>0</v>
          </cell>
          <cell r="ES637">
            <v>0</v>
          </cell>
          <cell r="ET637" t="str">
            <v>FILING</v>
          </cell>
          <cell r="EU637">
            <v>0</v>
          </cell>
          <cell r="EV637">
            <v>0</v>
          </cell>
          <cell r="EW637">
            <v>0</v>
          </cell>
          <cell r="EX637">
            <v>0</v>
          </cell>
          <cell r="EY637">
            <v>0</v>
          </cell>
          <cell r="EZ637">
            <v>0</v>
          </cell>
          <cell r="FA637">
            <v>0</v>
          </cell>
          <cell r="FB637">
            <v>0</v>
          </cell>
          <cell r="FC637">
            <v>0</v>
          </cell>
          <cell r="FD637">
            <v>0</v>
          </cell>
          <cell r="FE637">
            <v>0</v>
          </cell>
          <cell r="FF637">
            <v>5619.5444743997832</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row>
        <row r="638">
          <cell r="B638" t="str">
            <v>Co 262</v>
          </cell>
          <cell r="G638" t="str">
            <v>Sandy Creek Utility Services</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cell r="CJ638">
            <v>0</v>
          </cell>
          <cell r="CK638">
            <v>0</v>
          </cell>
          <cell r="CL638">
            <v>0</v>
          </cell>
          <cell r="CM638">
            <v>0</v>
          </cell>
          <cell r="CN638">
            <v>0</v>
          </cell>
          <cell r="CO638">
            <v>0</v>
          </cell>
          <cell r="CP638">
            <v>0</v>
          </cell>
          <cell r="CQ638">
            <v>0</v>
          </cell>
          <cell r="CR638">
            <v>0</v>
          </cell>
          <cell r="CS638">
            <v>0</v>
          </cell>
          <cell r="CT638">
            <v>0</v>
          </cell>
          <cell r="CU638">
            <v>0</v>
          </cell>
          <cell r="CV638">
            <v>0</v>
          </cell>
          <cell r="CW638">
            <v>0</v>
          </cell>
          <cell r="CX638">
            <v>0</v>
          </cell>
          <cell r="CY638">
            <v>0</v>
          </cell>
          <cell r="CZ638">
            <v>0</v>
          </cell>
          <cell r="DA638">
            <v>0</v>
          </cell>
          <cell r="DB638">
            <v>0</v>
          </cell>
          <cell r="DC638">
            <v>0</v>
          </cell>
          <cell r="DD638">
            <v>0</v>
          </cell>
          <cell r="DE638">
            <v>0</v>
          </cell>
          <cell r="DF638">
            <v>0</v>
          </cell>
          <cell r="DG638">
            <v>0</v>
          </cell>
          <cell r="DH638">
            <v>0</v>
          </cell>
          <cell r="DI638">
            <v>0</v>
          </cell>
          <cell r="DJ638">
            <v>0</v>
          </cell>
          <cell r="DK638">
            <v>0</v>
          </cell>
          <cell r="DL638">
            <v>0</v>
          </cell>
          <cell r="DM638">
            <v>0</v>
          </cell>
          <cell r="DN638">
            <v>0</v>
          </cell>
          <cell r="DO638">
            <v>0</v>
          </cell>
          <cell r="DP638">
            <v>0</v>
          </cell>
          <cell r="DQ638">
            <v>0</v>
          </cell>
          <cell r="DR638">
            <v>0</v>
          </cell>
          <cell r="DS638">
            <v>0</v>
          </cell>
          <cell r="DT638">
            <v>0</v>
          </cell>
          <cell r="DU638">
            <v>0</v>
          </cell>
          <cell r="DV638">
            <v>0</v>
          </cell>
          <cell r="DW638">
            <v>0</v>
          </cell>
          <cell r="DX638">
            <v>0</v>
          </cell>
          <cell r="DY638">
            <v>0</v>
          </cell>
          <cell r="DZ638">
            <v>0</v>
          </cell>
          <cell r="EA638">
            <v>0</v>
          </cell>
          <cell r="EB638">
            <v>0</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ES638">
            <v>0</v>
          </cell>
          <cell r="ET638">
            <v>0</v>
          </cell>
          <cell r="EU638">
            <v>0</v>
          </cell>
          <cell r="EV638">
            <v>0</v>
          </cell>
          <cell r="EW638">
            <v>0</v>
          </cell>
          <cell r="EX638">
            <v>0</v>
          </cell>
          <cell r="EY638">
            <v>0</v>
          </cell>
          <cell r="EZ638">
            <v>0</v>
          </cell>
          <cell r="FA638">
            <v>0</v>
          </cell>
          <cell r="FB638">
            <v>0</v>
          </cell>
          <cell r="FC638">
            <v>0</v>
          </cell>
          <cell r="FD638">
            <v>0</v>
          </cell>
          <cell r="FE638">
            <v>0</v>
          </cell>
          <cell r="FF638">
            <v>0</v>
          </cell>
          <cell r="FG638">
            <v>0</v>
          </cell>
          <cell r="FH638">
            <v>0</v>
          </cell>
          <cell r="FI638">
            <v>0</v>
          </cell>
          <cell r="FJ638">
            <v>0</v>
          </cell>
          <cell r="FK638">
            <v>0</v>
          </cell>
          <cell r="FL638">
            <v>0</v>
          </cell>
          <cell r="FM638">
            <v>0</v>
          </cell>
          <cell r="FN638">
            <v>0</v>
          </cell>
          <cell r="FO638">
            <v>0</v>
          </cell>
          <cell r="FP638">
            <v>0</v>
          </cell>
          <cell r="FQ638">
            <v>0</v>
          </cell>
          <cell r="FR638">
            <v>0</v>
          </cell>
          <cell r="FS638">
            <v>0</v>
          </cell>
          <cell r="FT638">
            <v>0</v>
          </cell>
          <cell r="FU638">
            <v>0</v>
          </cell>
          <cell r="FV638">
            <v>0</v>
          </cell>
          <cell r="FW638">
            <v>0</v>
          </cell>
        </row>
        <row r="639">
          <cell r="B639" t="str">
            <v>Co 189</v>
          </cell>
          <cell r="G639" t="str">
            <v>North Topsail Utilities Inc</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cell r="CK639">
            <v>0</v>
          </cell>
          <cell r="CL639">
            <v>0</v>
          </cell>
          <cell r="CM639">
            <v>0</v>
          </cell>
          <cell r="CN639">
            <v>0</v>
          </cell>
          <cell r="CO639">
            <v>0</v>
          </cell>
          <cell r="CP639">
            <v>0</v>
          </cell>
          <cell r="CQ639">
            <v>0</v>
          </cell>
          <cell r="CR639">
            <v>0</v>
          </cell>
          <cell r="CS639">
            <v>0</v>
          </cell>
          <cell r="CT639">
            <v>0</v>
          </cell>
          <cell r="CU639">
            <v>0</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DW639">
            <v>0</v>
          </cell>
          <cell r="DX639">
            <v>0</v>
          </cell>
          <cell r="DY639">
            <v>0</v>
          </cell>
          <cell r="DZ639">
            <v>0</v>
          </cell>
          <cell r="EA639">
            <v>0</v>
          </cell>
          <cell r="EB639">
            <v>0</v>
          </cell>
          <cell r="EC639">
            <v>0</v>
          </cell>
          <cell r="ED639">
            <v>0</v>
          </cell>
          <cell r="EE639">
            <v>0</v>
          </cell>
          <cell r="EF639">
            <v>0</v>
          </cell>
          <cell r="EG639">
            <v>0</v>
          </cell>
          <cell r="EH639">
            <v>0</v>
          </cell>
          <cell r="EI639">
            <v>0</v>
          </cell>
          <cell r="EJ639">
            <v>0</v>
          </cell>
          <cell r="EK639">
            <v>0</v>
          </cell>
          <cell r="EL639">
            <v>0</v>
          </cell>
          <cell r="EM639">
            <v>0</v>
          </cell>
          <cell r="EN639">
            <v>0</v>
          </cell>
          <cell r="EO639">
            <v>0</v>
          </cell>
          <cell r="EP639">
            <v>0</v>
          </cell>
          <cell r="EQ639">
            <v>0</v>
          </cell>
          <cell r="ER639">
            <v>0</v>
          </cell>
          <cell r="ES639">
            <v>0</v>
          </cell>
          <cell r="ET639">
            <v>0</v>
          </cell>
          <cell r="EU639">
            <v>0</v>
          </cell>
          <cell r="EV639">
            <v>0</v>
          </cell>
          <cell r="EW639">
            <v>0</v>
          </cell>
          <cell r="EX639">
            <v>0</v>
          </cell>
          <cell r="EY639">
            <v>0</v>
          </cell>
          <cell r="EZ639">
            <v>0</v>
          </cell>
          <cell r="FA639">
            <v>0</v>
          </cell>
          <cell r="FB639">
            <v>0</v>
          </cell>
          <cell r="FC639">
            <v>0</v>
          </cell>
          <cell r="FD639">
            <v>0</v>
          </cell>
          <cell r="FE639">
            <v>0</v>
          </cell>
          <cell r="FF639">
            <v>0</v>
          </cell>
          <cell r="FG639">
            <v>0</v>
          </cell>
          <cell r="FH639">
            <v>0</v>
          </cell>
          <cell r="FI639">
            <v>0</v>
          </cell>
          <cell r="FJ639">
            <v>0</v>
          </cell>
          <cell r="FK639">
            <v>0</v>
          </cell>
          <cell r="FL639">
            <v>0</v>
          </cell>
          <cell r="FM639">
            <v>0</v>
          </cell>
          <cell r="FN639">
            <v>0</v>
          </cell>
          <cell r="FO639">
            <v>0</v>
          </cell>
          <cell r="FP639">
            <v>0</v>
          </cell>
          <cell r="FQ639">
            <v>0</v>
          </cell>
          <cell r="FR639">
            <v>0</v>
          </cell>
          <cell r="FS639">
            <v>0</v>
          </cell>
          <cell r="FT639">
            <v>0</v>
          </cell>
          <cell r="FU639">
            <v>0</v>
          </cell>
          <cell r="FV639">
            <v>0</v>
          </cell>
          <cell r="FW639">
            <v>0</v>
          </cell>
        </row>
        <row r="640">
          <cell r="B640" t="str">
            <v>Co 191</v>
          </cell>
          <cell r="G640" t="str">
            <v>Bradfield Farms Water Co</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t="str">
            <v>FILING</v>
          </cell>
          <cell r="BW640">
            <v>0</v>
          </cell>
          <cell r="BX640">
            <v>0</v>
          </cell>
          <cell r="BY640">
            <v>0</v>
          </cell>
          <cell r="BZ640">
            <v>0</v>
          </cell>
          <cell r="CA640">
            <v>0</v>
          </cell>
          <cell r="CB640">
            <v>0</v>
          </cell>
          <cell r="CC640">
            <v>0</v>
          </cell>
          <cell r="CD640">
            <v>0</v>
          </cell>
          <cell r="CE640">
            <v>12659.061951608475</v>
          </cell>
          <cell r="CF640">
            <v>0</v>
          </cell>
          <cell r="CG640">
            <v>0</v>
          </cell>
          <cell r="CH640">
            <v>0</v>
          </cell>
          <cell r="CI640">
            <v>0</v>
          </cell>
          <cell r="CJ640">
            <v>0</v>
          </cell>
          <cell r="CK640">
            <v>0</v>
          </cell>
          <cell r="CL640">
            <v>0</v>
          </cell>
          <cell r="CM640">
            <v>0</v>
          </cell>
          <cell r="CN640">
            <v>0</v>
          </cell>
          <cell r="CO640">
            <v>0</v>
          </cell>
          <cell r="CP640">
            <v>0</v>
          </cell>
          <cell r="CQ640">
            <v>0</v>
          </cell>
          <cell r="CR640">
            <v>0</v>
          </cell>
          <cell r="CS640">
            <v>0</v>
          </cell>
          <cell r="CT640">
            <v>0</v>
          </cell>
          <cell r="CU640">
            <v>0</v>
          </cell>
          <cell r="CV640">
            <v>0</v>
          </cell>
          <cell r="CW640">
            <v>0</v>
          </cell>
          <cell r="CX640">
            <v>0</v>
          </cell>
          <cell r="CY640">
            <v>0</v>
          </cell>
          <cell r="CZ640" t="str">
            <v>FILING</v>
          </cell>
          <cell r="DA640">
            <v>0</v>
          </cell>
          <cell r="DB640">
            <v>0</v>
          </cell>
          <cell r="DC640">
            <v>0</v>
          </cell>
          <cell r="DD640">
            <v>0</v>
          </cell>
          <cell r="DE640">
            <v>0</v>
          </cell>
          <cell r="DF640">
            <v>0</v>
          </cell>
          <cell r="DG640">
            <v>0</v>
          </cell>
          <cell r="DH640">
            <v>0</v>
          </cell>
          <cell r="DI640">
            <v>7099.570695343129</v>
          </cell>
          <cell r="DJ640">
            <v>0</v>
          </cell>
          <cell r="DK640">
            <v>0</v>
          </cell>
          <cell r="DL640">
            <v>0</v>
          </cell>
          <cell r="DM640">
            <v>0</v>
          </cell>
          <cell r="DN640">
            <v>0</v>
          </cell>
          <cell r="DO640">
            <v>0</v>
          </cell>
          <cell r="DP640">
            <v>0</v>
          </cell>
          <cell r="DQ640">
            <v>0</v>
          </cell>
          <cell r="DR640">
            <v>0</v>
          </cell>
          <cell r="DS640">
            <v>0</v>
          </cell>
          <cell r="DT640">
            <v>0</v>
          </cell>
          <cell r="DU640">
            <v>0</v>
          </cell>
          <cell r="DV640">
            <v>0</v>
          </cell>
          <cell r="DW640">
            <v>0</v>
          </cell>
          <cell r="DX640" t="str">
            <v>FILING</v>
          </cell>
          <cell r="DY640">
            <v>0</v>
          </cell>
          <cell r="DZ640">
            <v>0</v>
          </cell>
          <cell r="EA640">
            <v>0</v>
          </cell>
          <cell r="EB640">
            <v>0</v>
          </cell>
          <cell r="EC640">
            <v>0</v>
          </cell>
          <cell r="ED640">
            <v>0</v>
          </cell>
          <cell r="EE640">
            <v>0</v>
          </cell>
          <cell r="EF640">
            <v>0</v>
          </cell>
          <cell r="EG640">
            <v>14580.563247484566</v>
          </cell>
          <cell r="EH640">
            <v>0</v>
          </cell>
          <cell r="EI640">
            <v>0</v>
          </cell>
          <cell r="EJ640">
            <v>0</v>
          </cell>
          <cell r="EK640">
            <v>0</v>
          </cell>
          <cell r="EL640">
            <v>0</v>
          </cell>
          <cell r="EM640">
            <v>0</v>
          </cell>
          <cell r="EN640">
            <v>0</v>
          </cell>
          <cell r="EO640">
            <v>0</v>
          </cell>
          <cell r="EP640">
            <v>0</v>
          </cell>
          <cell r="EQ640">
            <v>0</v>
          </cell>
          <cell r="ER640">
            <v>0</v>
          </cell>
          <cell r="ES640">
            <v>0</v>
          </cell>
          <cell r="ET640">
            <v>0</v>
          </cell>
          <cell r="EU640">
            <v>0</v>
          </cell>
          <cell r="EV640">
            <v>0</v>
          </cell>
          <cell r="EW640">
            <v>0</v>
          </cell>
          <cell r="EX640">
            <v>0</v>
          </cell>
          <cell r="EY640">
            <v>0</v>
          </cell>
          <cell r="EZ640">
            <v>0</v>
          </cell>
          <cell r="FA640">
            <v>0</v>
          </cell>
          <cell r="FB640">
            <v>0</v>
          </cell>
          <cell r="FC640">
            <v>0</v>
          </cell>
          <cell r="FD640">
            <v>0</v>
          </cell>
          <cell r="FE640">
            <v>0</v>
          </cell>
          <cell r="FF640">
            <v>0</v>
          </cell>
          <cell r="FG640">
            <v>0</v>
          </cell>
          <cell r="FH640">
            <v>0</v>
          </cell>
          <cell r="FI640">
            <v>0</v>
          </cell>
          <cell r="FJ640">
            <v>0</v>
          </cell>
          <cell r="FK640">
            <v>0</v>
          </cell>
          <cell r="FL640">
            <v>0</v>
          </cell>
          <cell r="FM640">
            <v>0</v>
          </cell>
          <cell r="FN640">
            <v>0</v>
          </cell>
          <cell r="FO640">
            <v>0</v>
          </cell>
          <cell r="FP640">
            <v>0</v>
          </cell>
          <cell r="FQ640">
            <v>0</v>
          </cell>
          <cell r="FR640">
            <v>0</v>
          </cell>
          <cell r="FS640">
            <v>0</v>
          </cell>
          <cell r="FT640">
            <v>0</v>
          </cell>
          <cell r="FU640">
            <v>0</v>
          </cell>
          <cell r="FV640">
            <v>0</v>
          </cell>
          <cell r="FW640">
            <v>0</v>
          </cell>
        </row>
        <row r="641">
          <cell r="B641" t="str">
            <v>Co 452</v>
          </cell>
          <cell r="G641" t="str">
            <v>Sky Ranch Water Service</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t="str">
            <v>FILING</v>
          </cell>
          <cell r="CG641">
            <v>0</v>
          </cell>
          <cell r="CH641">
            <v>0</v>
          </cell>
          <cell r="CI641">
            <v>0</v>
          </cell>
          <cell r="CJ641">
            <v>0</v>
          </cell>
          <cell r="CK641">
            <v>0</v>
          </cell>
          <cell r="CL641">
            <v>0</v>
          </cell>
          <cell r="CM641">
            <v>0</v>
          </cell>
          <cell r="CN641">
            <v>0</v>
          </cell>
          <cell r="CO641">
            <v>10695.383226444048</v>
          </cell>
          <cell r="CP641">
            <v>0</v>
          </cell>
          <cell r="CQ641">
            <v>0</v>
          </cell>
          <cell r="CR641">
            <v>0</v>
          </cell>
          <cell r="CS641">
            <v>0</v>
          </cell>
          <cell r="CT641">
            <v>0</v>
          </cell>
          <cell r="CU641">
            <v>0</v>
          </cell>
          <cell r="CV641">
            <v>0</v>
          </cell>
          <cell r="CW641">
            <v>0</v>
          </cell>
          <cell r="CX641">
            <v>0</v>
          </cell>
          <cell r="CY641">
            <v>0</v>
          </cell>
          <cell r="CZ641">
            <v>0</v>
          </cell>
          <cell r="DA641">
            <v>0</v>
          </cell>
          <cell r="DB641">
            <v>0</v>
          </cell>
          <cell r="DC641">
            <v>0</v>
          </cell>
          <cell r="DD641">
            <v>0</v>
          </cell>
          <cell r="DE641">
            <v>0</v>
          </cell>
          <cell r="DF641">
            <v>0</v>
          </cell>
          <cell r="DG641">
            <v>0</v>
          </cell>
          <cell r="DH641">
            <v>0</v>
          </cell>
          <cell r="DI641">
            <v>0</v>
          </cell>
          <cell r="DJ641">
            <v>0</v>
          </cell>
          <cell r="DK641">
            <v>0</v>
          </cell>
          <cell r="DL641">
            <v>0</v>
          </cell>
          <cell r="DM641">
            <v>0</v>
          </cell>
          <cell r="DN641">
            <v>0</v>
          </cell>
          <cell r="DO641">
            <v>0</v>
          </cell>
          <cell r="DP641" t="str">
            <v>FILING</v>
          </cell>
          <cell r="DQ641">
            <v>0</v>
          </cell>
          <cell r="DR641">
            <v>0</v>
          </cell>
          <cell r="DS641">
            <v>0</v>
          </cell>
          <cell r="DT641">
            <v>0</v>
          </cell>
          <cell r="DU641">
            <v>0</v>
          </cell>
          <cell r="DV641">
            <v>0</v>
          </cell>
          <cell r="DW641">
            <v>0</v>
          </cell>
          <cell r="DX641">
            <v>0</v>
          </cell>
          <cell r="DY641">
            <v>2058.7139333507885</v>
          </cell>
          <cell r="DZ641">
            <v>0</v>
          </cell>
          <cell r="EA641">
            <v>0</v>
          </cell>
          <cell r="EB641">
            <v>0</v>
          </cell>
          <cell r="EC641">
            <v>0</v>
          </cell>
          <cell r="ED641">
            <v>0</v>
          </cell>
          <cell r="EE641">
            <v>0</v>
          </cell>
          <cell r="EF641">
            <v>0</v>
          </cell>
          <cell r="EG641">
            <v>0</v>
          </cell>
          <cell r="EH641">
            <v>0</v>
          </cell>
          <cell r="EI641">
            <v>0</v>
          </cell>
          <cell r="EJ641">
            <v>0</v>
          </cell>
          <cell r="EK641">
            <v>0</v>
          </cell>
          <cell r="EL641">
            <v>0</v>
          </cell>
          <cell r="EM641">
            <v>0</v>
          </cell>
          <cell r="EN641">
            <v>0</v>
          </cell>
          <cell r="EO641">
            <v>0</v>
          </cell>
          <cell r="EP641">
            <v>0</v>
          </cell>
          <cell r="EQ641">
            <v>0</v>
          </cell>
          <cell r="ER641">
            <v>0</v>
          </cell>
          <cell r="ES641">
            <v>0</v>
          </cell>
          <cell r="ET641">
            <v>0</v>
          </cell>
          <cell r="EU641">
            <v>0</v>
          </cell>
          <cell r="EV641">
            <v>0</v>
          </cell>
          <cell r="EW641">
            <v>0</v>
          </cell>
          <cell r="EX641">
            <v>0</v>
          </cell>
          <cell r="EY641">
            <v>0</v>
          </cell>
          <cell r="EZ641" t="str">
            <v>FILING</v>
          </cell>
          <cell r="FA641">
            <v>0</v>
          </cell>
          <cell r="FB641">
            <v>0</v>
          </cell>
          <cell r="FC641">
            <v>0</v>
          </cell>
          <cell r="FD641">
            <v>0</v>
          </cell>
          <cell r="FE641">
            <v>0</v>
          </cell>
          <cell r="FF641">
            <v>0</v>
          </cell>
          <cell r="FG641">
            <v>0</v>
          </cell>
          <cell r="FH641">
            <v>0</v>
          </cell>
          <cell r="FI641">
            <v>2466.0937650980341</v>
          </cell>
          <cell r="FJ641">
            <v>0</v>
          </cell>
          <cell r="FK641">
            <v>0</v>
          </cell>
          <cell r="FL641">
            <v>0</v>
          </cell>
          <cell r="FM641">
            <v>0</v>
          </cell>
          <cell r="FN641">
            <v>0</v>
          </cell>
          <cell r="FO641">
            <v>0</v>
          </cell>
          <cell r="FP641">
            <v>0</v>
          </cell>
          <cell r="FQ641">
            <v>0</v>
          </cell>
          <cell r="FR641">
            <v>0</v>
          </cell>
          <cell r="FS641">
            <v>0</v>
          </cell>
          <cell r="FT641">
            <v>0</v>
          </cell>
          <cell r="FU641">
            <v>0</v>
          </cell>
          <cell r="FV641">
            <v>0</v>
          </cell>
          <cell r="FW641">
            <v>0</v>
          </cell>
        </row>
        <row r="642">
          <cell r="B642" t="str">
            <v>Co 425</v>
          </cell>
          <cell r="G642" t="str">
            <v>Bermuda Water Co</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79500</v>
          </cell>
          <cell r="BW642">
            <v>0</v>
          </cell>
          <cell r="BX642">
            <v>0</v>
          </cell>
          <cell r="BY642">
            <v>0</v>
          </cell>
          <cell r="BZ642">
            <v>0</v>
          </cell>
          <cell r="CA642">
            <v>0</v>
          </cell>
          <cell r="CB642">
            <v>0</v>
          </cell>
          <cell r="CC642">
            <v>0</v>
          </cell>
          <cell r="CD642">
            <v>0</v>
          </cell>
          <cell r="CE642" t="str">
            <v>FILING</v>
          </cell>
          <cell r="CF642">
            <v>0</v>
          </cell>
          <cell r="CG642">
            <v>0</v>
          </cell>
          <cell r="CH642">
            <v>0</v>
          </cell>
          <cell r="CI642">
            <v>0</v>
          </cell>
          <cell r="CJ642">
            <v>0</v>
          </cell>
          <cell r="CK642">
            <v>0</v>
          </cell>
          <cell r="CL642">
            <v>0</v>
          </cell>
          <cell r="CM642">
            <v>0</v>
          </cell>
          <cell r="CN642">
            <v>0</v>
          </cell>
          <cell r="CO642">
            <v>0</v>
          </cell>
          <cell r="CP642">
            <v>0</v>
          </cell>
          <cell r="CQ642">
            <v>30162.406811960667</v>
          </cell>
          <cell r="CR642">
            <v>0</v>
          </cell>
          <cell r="CS642">
            <v>0</v>
          </cell>
          <cell r="CT642">
            <v>0</v>
          </cell>
          <cell r="CU642">
            <v>0</v>
          </cell>
          <cell r="CV642">
            <v>0</v>
          </cell>
          <cell r="CW642">
            <v>0</v>
          </cell>
          <cell r="CX642">
            <v>0</v>
          </cell>
          <cell r="CY642">
            <v>0</v>
          </cell>
          <cell r="CZ642">
            <v>0</v>
          </cell>
          <cell r="DA642">
            <v>0</v>
          </cell>
          <cell r="DB642">
            <v>0</v>
          </cell>
          <cell r="DC642">
            <v>0</v>
          </cell>
          <cell r="DD642">
            <v>0</v>
          </cell>
          <cell r="DE642">
            <v>0</v>
          </cell>
          <cell r="DF642">
            <v>0</v>
          </cell>
          <cell r="DG642">
            <v>0</v>
          </cell>
          <cell r="DH642">
            <v>0</v>
          </cell>
          <cell r="DI642">
            <v>0</v>
          </cell>
          <cell r="DJ642">
            <v>0</v>
          </cell>
          <cell r="DK642">
            <v>0</v>
          </cell>
          <cell r="DL642">
            <v>0</v>
          </cell>
          <cell r="DM642">
            <v>0</v>
          </cell>
          <cell r="DN642">
            <v>0</v>
          </cell>
          <cell r="DO642">
            <v>0</v>
          </cell>
          <cell r="DP642">
            <v>0</v>
          </cell>
          <cell r="DQ642">
            <v>0</v>
          </cell>
          <cell r="DR642">
            <v>0</v>
          </cell>
          <cell r="DS642">
            <v>0</v>
          </cell>
          <cell r="DT642">
            <v>0</v>
          </cell>
          <cell r="DU642">
            <v>0</v>
          </cell>
          <cell r="DV642">
            <v>0</v>
          </cell>
          <cell r="DW642">
            <v>0</v>
          </cell>
          <cell r="DX642">
            <v>0</v>
          </cell>
          <cell r="DY642">
            <v>0</v>
          </cell>
          <cell r="DZ642">
            <v>0</v>
          </cell>
          <cell r="EA642">
            <v>0</v>
          </cell>
          <cell r="EB642">
            <v>0</v>
          </cell>
          <cell r="EC642">
            <v>0</v>
          </cell>
          <cell r="ED642">
            <v>0</v>
          </cell>
          <cell r="EE642">
            <v>0</v>
          </cell>
          <cell r="EF642">
            <v>0</v>
          </cell>
          <cell r="EG642">
            <v>0</v>
          </cell>
          <cell r="EH642">
            <v>0</v>
          </cell>
          <cell r="EI642">
            <v>0</v>
          </cell>
          <cell r="EJ642" t="str">
            <v>FILING</v>
          </cell>
          <cell r="EK642">
            <v>0</v>
          </cell>
          <cell r="EL642">
            <v>0</v>
          </cell>
          <cell r="EM642">
            <v>0</v>
          </cell>
          <cell r="EN642">
            <v>0</v>
          </cell>
          <cell r="EO642">
            <v>0</v>
          </cell>
          <cell r="EP642">
            <v>0</v>
          </cell>
          <cell r="EQ642">
            <v>0</v>
          </cell>
          <cell r="ER642">
            <v>0</v>
          </cell>
          <cell r="ES642">
            <v>0</v>
          </cell>
          <cell r="ET642">
            <v>0</v>
          </cell>
          <cell r="EU642">
            <v>0</v>
          </cell>
          <cell r="EV642">
            <v>20149.321664278425</v>
          </cell>
          <cell r="EW642">
            <v>0</v>
          </cell>
          <cell r="EX642">
            <v>0</v>
          </cell>
          <cell r="EY642">
            <v>0</v>
          </cell>
          <cell r="EZ642">
            <v>0</v>
          </cell>
          <cell r="FA642">
            <v>0</v>
          </cell>
          <cell r="FB642">
            <v>0</v>
          </cell>
          <cell r="FC642">
            <v>0</v>
          </cell>
          <cell r="FD642">
            <v>0</v>
          </cell>
          <cell r="FE642">
            <v>0</v>
          </cell>
          <cell r="FF642">
            <v>0</v>
          </cell>
          <cell r="FG642">
            <v>0</v>
          </cell>
          <cell r="FH642" t="str">
            <v>FILING</v>
          </cell>
          <cell r="FI642">
            <v>0</v>
          </cell>
          <cell r="FJ642">
            <v>0</v>
          </cell>
          <cell r="FK642">
            <v>0</v>
          </cell>
          <cell r="FL642">
            <v>0</v>
          </cell>
          <cell r="FM642">
            <v>0</v>
          </cell>
          <cell r="FN642">
            <v>0</v>
          </cell>
          <cell r="FO642">
            <v>0</v>
          </cell>
          <cell r="FP642">
            <v>0</v>
          </cell>
          <cell r="FQ642">
            <v>0</v>
          </cell>
          <cell r="FR642">
            <v>0</v>
          </cell>
          <cell r="FS642">
            <v>0</v>
          </cell>
          <cell r="FT642">
            <v>56364.516853642621</v>
          </cell>
          <cell r="FU642">
            <v>0</v>
          </cell>
          <cell r="FV642">
            <v>0</v>
          </cell>
          <cell r="FW642">
            <v>0</v>
          </cell>
        </row>
        <row r="643">
          <cell r="B643" t="str">
            <v>Co 453</v>
          </cell>
          <cell r="G643" t="str">
            <v>Util Inc of Central Nevada</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t="str">
            <v>FILING</v>
          </cell>
          <cell r="CF643">
            <v>0</v>
          </cell>
          <cell r="CG643">
            <v>0</v>
          </cell>
          <cell r="CH643">
            <v>0</v>
          </cell>
          <cell r="CI643">
            <v>0</v>
          </cell>
          <cell r="CJ643">
            <v>0</v>
          </cell>
          <cell r="CK643">
            <v>0</v>
          </cell>
          <cell r="CL643">
            <v>0</v>
          </cell>
          <cell r="CM643">
            <v>0</v>
          </cell>
          <cell r="CN643">
            <v>50616.266480916325</v>
          </cell>
          <cell r="CO643">
            <v>0</v>
          </cell>
          <cell r="CP643">
            <v>0</v>
          </cell>
          <cell r="CQ643">
            <v>0</v>
          </cell>
          <cell r="CR643">
            <v>0</v>
          </cell>
          <cell r="CS643">
            <v>0</v>
          </cell>
          <cell r="CT643">
            <v>0</v>
          </cell>
          <cell r="CU643">
            <v>0</v>
          </cell>
          <cell r="CV643">
            <v>0</v>
          </cell>
          <cell r="CW643">
            <v>0</v>
          </cell>
          <cell r="CX643">
            <v>0</v>
          </cell>
          <cell r="CY643">
            <v>0</v>
          </cell>
          <cell r="CZ643">
            <v>0</v>
          </cell>
          <cell r="DA643">
            <v>0</v>
          </cell>
          <cell r="DB643">
            <v>0</v>
          </cell>
          <cell r="DC643" t="str">
            <v>FILING</v>
          </cell>
          <cell r="DD643">
            <v>0</v>
          </cell>
          <cell r="DE643">
            <v>0</v>
          </cell>
          <cell r="DF643">
            <v>0</v>
          </cell>
          <cell r="DG643">
            <v>0</v>
          </cell>
          <cell r="DH643">
            <v>0</v>
          </cell>
          <cell r="DI643">
            <v>0</v>
          </cell>
          <cell r="DJ643">
            <v>0</v>
          </cell>
          <cell r="DK643">
            <v>0</v>
          </cell>
          <cell r="DL643">
            <v>54602.803708494932</v>
          </cell>
          <cell r="DM643">
            <v>0</v>
          </cell>
          <cell r="DN643">
            <v>0</v>
          </cell>
          <cell r="DO643">
            <v>0</v>
          </cell>
          <cell r="DP643">
            <v>0</v>
          </cell>
          <cell r="DQ643">
            <v>0</v>
          </cell>
          <cell r="DR643">
            <v>0</v>
          </cell>
          <cell r="DS643">
            <v>0</v>
          </cell>
          <cell r="DT643">
            <v>0</v>
          </cell>
          <cell r="DU643">
            <v>0</v>
          </cell>
          <cell r="DV643">
            <v>0</v>
          </cell>
          <cell r="DW643">
            <v>0</v>
          </cell>
          <cell r="DX643">
            <v>0</v>
          </cell>
          <cell r="DY643">
            <v>0</v>
          </cell>
          <cell r="DZ643">
            <v>0</v>
          </cell>
          <cell r="EA643" t="str">
            <v>FILING</v>
          </cell>
          <cell r="EB643">
            <v>0</v>
          </cell>
          <cell r="EC643">
            <v>0</v>
          </cell>
          <cell r="ED643">
            <v>0</v>
          </cell>
          <cell r="EE643">
            <v>0</v>
          </cell>
          <cell r="EF643">
            <v>0</v>
          </cell>
          <cell r="EG643">
            <v>0</v>
          </cell>
          <cell r="EH643">
            <v>0</v>
          </cell>
          <cell r="EI643">
            <v>0</v>
          </cell>
          <cell r="EJ643">
            <v>126980.16904429076</v>
          </cell>
          <cell r="EK643">
            <v>0</v>
          </cell>
          <cell r="EL643">
            <v>0</v>
          </cell>
          <cell r="EM643">
            <v>0</v>
          </cell>
          <cell r="EN643">
            <v>0</v>
          </cell>
          <cell r="EO643">
            <v>0</v>
          </cell>
          <cell r="EP643">
            <v>0</v>
          </cell>
          <cell r="EQ643">
            <v>0</v>
          </cell>
          <cell r="ER643">
            <v>0</v>
          </cell>
          <cell r="ES643">
            <v>0</v>
          </cell>
          <cell r="ET643">
            <v>0</v>
          </cell>
          <cell r="EU643">
            <v>0</v>
          </cell>
          <cell r="EV643">
            <v>0</v>
          </cell>
          <cell r="EW643">
            <v>0</v>
          </cell>
          <cell r="EX643">
            <v>0</v>
          </cell>
          <cell r="EY643" t="str">
            <v>FILING</v>
          </cell>
          <cell r="EZ643">
            <v>0</v>
          </cell>
          <cell r="FA643">
            <v>0</v>
          </cell>
          <cell r="FB643">
            <v>0</v>
          </cell>
          <cell r="FC643">
            <v>0</v>
          </cell>
          <cell r="FD643">
            <v>0</v>
          </cell>
          <cell r="FE643">
            <v>0</v>
          </cell>
          <cell r="FF643">
            <v>0</v>
          </cell>
          <cell r="FG643">
            <v>0</v>
          </cell>
          <cell r="FH643">
            <v>58917.165743182704</v>
          </cell>
          <cell r="FI643">
            <v>0</v>
          </cell>
          <cell r="FJ643">
            <v>0</v>
          </cell>
          <cell r="FK643">
            <v>0</v>
          </cell>
          <cell r="FL643">
            <v>0</v>
          </cell>
          <cell r="FM643">
            <v>0</v>
          </cell>
          <cell r="FN643">
            <v>0</v>
          </cell>
          <cell r="FO643">
            <v>0</v>
          </cell>
          <cell r="FP643">
            <v>0</v>
          </cell>
          <cell r="FQ643">
            <v>0</v>
          </cell>
          <cell r="FR643">
            <v>0</v>
          </cell>
          <cell r="FS643">
            <v>0</v>
          </cell>
          <cell r="FT643">
            <v>0</v>
          </cell>
          <cell r="FU643">
            <v>0</v>
          </cell>
          <cell r="FV643">
            <v>0</v>
          </cell>
          <cell r="FW643">
            <v>0</v>
          </cell>
        </row>
        <row r="644">
          <cell r="B644" t="str">
            <v>Co 151</v>
          </cell>
          <cell r="G644" t="str">
            <v>WSC Indiana</v>
          </cell>
          <cell r="BH644">
            <v>0</v>
          </cell>
          <cell r="BI644">
            <v>0</v>
          </cell>
          <cell r="BJ644">
            <v>0</v>
          </cell>
          <cell r="BK644">
            <v>0</v>
          </cell>
          <cell r="BL644">
            <v>0</v>
          </cell>
          <cell r="BM644">
            <v>0</v>
          </cell>
          <cell r="BN644">
            <v>0</v>
          </cell>
          <cell r="BO644">
            <v>0</v>
          </cell>
          <cell r="BP644" t="str">
            <v>FILING</v>
          </cell>
          <cell r="BQ644">
            <v>0</v>
          </cell>
          <cell r="BR644">
            <v>0</v>
          </cell>
          <cell r="BS644">
            <v>0</v>
          </cell>
          <cell r="BT644">
            <v>0</v>
          </cell>
          <cell r="BU644">
            <v>0</v>
          </cell>
          <cell r="BV644">
            <v>0</v>
          </cell>
          <cell r="BW644">
            <v>0</v>
          </cell>
          <cell r="BX644">
            <v>0</v>
          </cell>
          <cell r="BY644">
            <v>0</v>
          </cell>
          <cell r="BZ644">
            <v>0</v>
          </cell>
          <cell r="CA644">
            <v>0</v>
          </cell>
          <cell r="CB644">
            <v>14671.827134818472</v>
          </cell>
          <cell r="CC644">
            <v>0</v>
          </cell>
          <cell r="CD644">
            <v>0</v>
          </cell>
          <cell r="CE644">
            <v>0</v>
          </cell>
          <cell r="CF644">
            <v>0</v>
          </cell>
          <cell r="CG644">
            <v>0</v>
          </cell>
          <cell r="CH644">
            <v>0</v>
          </cell>
          <cell r="CI644">
            <v>0</v>
          </cell>
          <cell r="CJ644">
            <v>0</v>
          </cell>
          <cell r="CK644">
            <v>0</v>
          </cell>
          <cell r="CL644">
            <v>0</v>
          </cell>
          <cell r="CM644">
            <v>0</v>
          </cell>
          <cell r="CN644">
            <v>0</v>
          </cell>
          <cell r="CO644">
            <v>0</v>
          </cell>
          <cell r="CP644">
            <v>0</v>
          </cell>
          <cell r="CQ644">
            <v>0</v>
          </cell>
          <cell r="CR644">
            <v>0</v>
          </cell>
          <cell r="CS644">
            <v>0</v>
          </cell>
          <cell r="CT644" t="str">
            <v>FILING</v>
          </cell>
          <cell r="CU644">
            <v>0</v>
          </cell>
          <cell r="CV644">
            <v>0</v>
          </cell>
          <cell r="CW644">
            <v>0</v>
          </cell>
          <cell r="CX644">
            <v>0</v>
          </cell>
          <cell r="CY644">
            <v>0</v>
          </cell>
          <cell r="CZ644">
            <v>0</v>
          </cell>
          <cell r="DA644">
            <v>0</v>
          </cell>
          <cell r="DB644">
            <v>0</v>
          </cell>
          <cell r="DC644">
            <v>0</v>
          </cell>
          <cell r="DD644">
            <v>0</v>
          </cell>
          <cell r="DE644">
            <v>0</v>
          </cell>
          <cell r="DF644">
            <v>27504.295394060824</v>
          </cell>
          <cell r="DG644">
            <v>0</v>
          </cell>
          <cell r="DH644">
            <v>0</v>
          </cell>
          <cell r="DI644">
            <v>0</v>
          </cell>
          <cell r="DJ644">
            <v>0</v>
          </cell>
          <cell r="DK644">
            <v>0</v>
          </cell>
          <cell r="DL644">
            <v>0</v>
          </cell>
          <cell r="DM644">
            <v>0</v>
          </cell>
          <cell r="DN644">
            <v>0</v>
          </cell>
          <cell r="DO644">
            <v>0</v>
          </cell>
          <cell r="DP644">
            <v>0</v>
          </cell>
          <cell r="DQ644">
            <v>0</v>
          </cell>
          <cell r="DR644" t="str">
            <v>FILING</v>
          </cell>
          <cell r="DS644">
            <v>0</v>
          </cell>
          <cell r="DT644">
            <v>0</v>
          </cell>
          <cell r="DU644">
            <v>0</v>
          </cell>
          <cell r="DV644">
            <v>0</v>
          </cell>
          <cell r="DW644">
            <v>0</v>
          </cell>
          <cell r="DX644">
            <v>0</v>
          </cell>
          <cell r="DY644">
            <v>0</v>
          </cell>
          <cell r="DZ644">
            <v>0</v>
          </cell>
          <cell r="EA644">
            <v>0</v>
          </cell>
          <cell r="EB644">
            <v>0</v>
          </cell>
          <cell r="EC644">
            <v>0</v>
          </cell>
          <cell r="ED644">
            <v>11631.080914523078</v>
          </cell>
          <cell r="EE644">
            <v>0</v>
          </cell>
          <cell r="EF644">
            <v>0</v>
          </cell>
          <cell r="EG644">
            <v>0</v>
          </cell>
          <cell r="EH644">
            <v>0</v>
          </cell>
          <cell r="EI644">
            <v>0</v>
          </cell>
          <cell r="EJ644">
            <v>0</v>
          </cell>
          <cell r="EK644">
            <v>0</v>
          </cell>
          <cell r="EL644">
            <v>0</v>
          </cell>
          <cell r="EM644">
            <v>0</v>
          </cell>
          <cell r="EN644">
            <v>0</v>
          </cell>
          <cell r="EO644">
            <v>0</v>
          </cell>
          <cell r="EP644">
            <v>0</v>
          </cell>
          <cell r="EQ644">
            <v>0</v>
          </cell>
          <cell r="ER644">
            <v>0</v>
          </cell>
          <cell r="ES644">
            <v>0</v>
          </cell>
          <cell r="ET644">
            <v>0</v>
          </cell>
          <cell r="EU644">
            <v>0</v>
          </cell>
          <cell r="EV644">
            <v>0</v>
          </cell>
          <cell r="EW644">
            <v>0</v>
          </cell>
          <cell r="EX644">
            <v>0</v>
          </cell>
          <cell r="EY644">
            <v>0</v>
          </cell>
          <cell r="EZ644">
            <v>0</v>
          </cell>
          <cell r="FA644">
            <v>0</v>
          </cell>
          <cell r="FB644">
            <v>0</v>
          </cell>
          <cell r="FC644">
            <v>0</v>
          </cell>
          <cell r="FD644">
            <v>0</v>
          </cell>
          <cell r="FE644">
            <v>0</v>
          </cell>
          <cell r="FF644">
            <v>0</v>
          </cell>
          <cell r="FG644">
            <v>0</v>
          </cell>
          <cell r="FH644">
            <v>0</v>
          </cell>
          <cell r="FI644">
            <v>0</v>
          </cell>
          <cell r="FJ644">
            <v>0</v>
          </cell>
          <cell r="FK644">
            <v>0</v>
          </cell>
          <cell r="FL644">
            <v>0</v>
          </cell>
          <cell r="FM644">
            <v>0</v>
          </cell>
          <cell r="FN644">
            <v>0</v>
          </cell>
          <cell r="FO644">
            <v>0</v>
          </cell>
          <cell r="FP644">
            <v>0</v>
          </cell>
          <cell r="FQ644">
            <v>0</v>
          </cell>
          <cell r="FR644">
            <v>0</v>
          </cell>
          <cell r="FS644">
            <v>0</v>
          </cell>
          <cell r="FT644">
            <v>0</v>
          </cell>
          <cell r="FU644">
            <v>0</v>
          </cell>
          <cell r="FV644">
            <v>0</v>
          </cell>
          <cell r="FW644">
            <v>0</v>
          </cell>
        </row>
        <row r="645">
          <cell r="B645" t="str">
            <v>Co 152</v>
          </cell>
          <cell r="G645" t="str">
            <v>Indiana Water Service Inc</v>
          </cell>
          <cell r="BH645">
            <v>0</v>
          </cell>
          <cell r="BI645">
            <v>0</v>
          </cell>
          <cell r="BJ645">
            <v>0</v>
          </cell>
          <cell r="BK645">
            <v>0</v>
          </cell>
          <cell r="BL645">
            <v>0</v>
          </cell>
          <cell r="BM645">
            <v>0</v>
          </cell>
          <cell r="BN645">
            <v>0</v>
          </cell>
          <cell r="BO645">
            <v>0</v>
          </cell>
          <cell r="BP645" t="str">
            <v>FILING</v>
          </cell>
          <cell r="BQ645">
            <v>0</v>
          </cell>
          <cell r="BR645">
            <v>0</v>
          </cell>
          <cell r="BS645">
            <v>0</v>
          </cell>
          <cell r="BT645">
            <v>0</v>
          </cell>
          <cell r="BU645">
            <v>0</v>
          </cell>
          <cell r="BV645">
            <v>0</v>
          </cell>
          <cell r="BW645">
            <v>0</v>
          </cell>
          <cell r="BX645">
            <v>0</v>
          </cell>
          <cell r="BY645">
            <v>0</v>
          </cell>
          <cell r="BZ645">
            <v>0</v>
          </cell>
          <cell r="CA645">
            <v>0</v>
          </cell>
          <cell r="CB645">
            <v>18047.194295680027</v>
          </cell>
          <cell r="CC645">
            <v>0</v>
          </cell>
          <cell r="CD645">
            <v>0</v>
          </cell>
          <cell r="CE645">
            <v>0</v>
          </cell>
          <cell r="CF645">
            <v>0</v>
          </cell>
          <cell r="CG645">
            <v>0</v>
          </cell>
          <cell r="CH645">
            <v>0</v>
          </cell>
          <cell r="CI645">
            <v>0</v>
          </cell>
          <cell r="CJ645">
            <v>0</v>
          </cell>
          <cell r="CK645">
            <v>0</v>
          </cell>
          <cell r="CL645">
            <v>0</v>
          </cell>
          <cell r="CM645">
            <v>0</v>
          </cell>
          <cell r="CN645">
            <v>0</v>
          </cell>
          <cell r="CO645">
            <v>0</v>
          </cell>
          <cell r="CP645">
            <v>0</v>
          </cell>
          <cell r="CQ645">
            <v>0</v>
          </cell>
          <cell r="CR645">
            <v>0</v>
          </cell>
          <cell r="CS645">
            <v>0</v>
          </cell>
          <cell r="CT645" t="str">
            <v>FILING</v>
          </cell>
          <cell r="CU645">
            <v>0</v>
          </cell>
          <cell r="CV645">
            <v>0</v>
          </cell>
          <cell r="CW645">
            <v>0</v>
          </cell>
          <cell r="CX645">
            <v>0</v>
          </cell>
          <cell r="CY645">
            <v>0</v>
          </cell>
          <cell r="CZ645">
            <v>0</v>
          </cell>
          <cell r="DA645">
            <v>0</v>
          </cell>
          <cell r="DB645">
            <v>0</v>
          </cell>
          <cell r="DC645">
            <v>0</v>
          </cell>
          <cell r="DD645">
            <v>0</v>
          </cell>
          <cell r="DE645">
            <v>0</v>
          </cell>
          <cell r="DF645">
            <v>28899.720026169962</v>
          </cell>
          <cell r="DG645">
            <v>0</v>
          </cell>
          <cell r="DH645">
            <v>0</v>
          </cell>
          <cell r="DI645">
            <v>0</v>
          </cell>
          <cell r="DJ645">
            <v>0</v>
          </cell>
          <cell r="DK645">
            <v>0</v>
          </cell>
          <cell r="DL645">
            <v>0</v>
          </cell>
          <cell r="DM645">
            <v>0</v>
          </cell>
          <cell r="DN645">
            <v>0</v>
          </cell>
          <cell r="DO645">
            <v>0</v>
          </cell>
          <cell r="DP645">
            <v>0</v>
          </cell>
          <cell r="DQ645">
            <v>0</v>
          </cell>
          <cell r="DR645" t="str">
            <v>FILING</v>
          </cell>
          <cell r="DS645">
            <v>0</v>
          </cell>
          <cell r="DT645">
            <v>0</v>
          </cell>
          <cell r="DU645">
            <v>0</v>
          </cell>
          <cell r="DV645">
            <v>0</v>
          </cell>
          <cell r="DW645">
            <v>0</v>
          </cell>
          <cell r="DX645">
            <v>0</v>
          </cell>
          <cell r="DY645">
            <v>0</v>
          </cell>
          <cell r="DZ645">
            <v>0</v>
          </cell>
          <cell r="EA645">
            <v>0</v>
          </cell>
          <cell r="EB645">
            <v>0</v>
          </cell>
          <cell r="EC645">
            <v>0</v>
          </cell>
          <cell r="ED645">
            <v>18151.874281174667</v>
          </cell>
          <cell r="EE645">
            <v>0</v>
          </cell>
          <cell r="EF645">
            <v>0</v>
          </cell>
          <cell r="EG645">
            <v>0</v>
          </cell>
          <cell r="EH645">
            <v>0</v>
          </cell>
          <cell r="EI645">
            <v>0</v>
          </cell>
          <cell r="EJ645">
            <v>0</v>
          </cell>
          <cell r="EK645">
            <v>0</v>
          </cell>
          <cell r="EL645">
            <v>0</v>
          </cell>
          <cell r="EM645">
            <v>0</v>
          </cell>
          <cell r="EN645">
            <v>0</v>
          </cell>
          <cell r="EO645">
            <v>0</v>
          </cell>
          <cell r="EP645">
            <v>0</v>
          </cell>
          <cell r="EQ645">
            <v>0</v>
          </cell>
          <cell r="ER645">
            <v>0</v>
          </cell>
          <cell r="ES645">
            <v>0</v>
          </cell>
          <cell r="ET645">
            <v>0</v>
          </cell>
          <cell r="EU645">
            <v>0</v>
          </cell>
          <cell r="EV645">
            <v>0</v>
          </cell>
          <cell r="EW645">
            <v>0</v>
          </cell>
          <cell r="EX645">
            <v>0</v>
          </cell>
          <cell r="EY645">
            <v>0</v>
          </cell>
          <cell r="EZ645">
            <v>0</v>
          </cell>
          <cell r="FA645">
            <v>0</v>
          </cell>
          <cell r="FB645">
            <v>0</v>
          </cell>
          <cell r="FC645">
            <v>0</v>
          </cell>
          <cell r="FD645">
            <v>0</v>
          </cell>
          <cell r="FE645">
            <v>0</v>
          </cell>
          <cell r="FF645">
            <v>0</v>
          </cell>
          <cell r="FG645">
            <v>0</v>
          </cell>
          <cell r="FH645">
            <v>0</v>
          </cell>
          <cell r="FI645">
            <v>0</v>
          </cell>
          <cell r="FJ645">
            <v>0</v>
          </cell>
          <cell r="FK645">
            <v>0</v>
          </cell>
          <cell r="FL645">
            <v>0</v>
          </cell>
          <cell r="FM645">
            <v>0</v>
          </cell>
          <cell r="FN645">
            <v>0</v>
          </cell>
          <cell r="FO645">
            <v>0</v>
          </cell>
          <cell r="FP645">
            <v>0</v>
          </cell>
          <cell r="FQ645">
            <v>0</v>
          </cell>
          <cell r="FR645">
            <v>0</v>
          </cell>
          <cell r="FS645">
            <v>0</v>
          </cell>
          <cell r="FT645">
            <v>0</v>
          </cell>
          <cell r="FU645">
            <v>0</v>
          </cell>
          <cell r="FV645">
            <v>0</v>
          </cell>
          <cell r="FW645">
            <v>0</v>
          </cell>
        </row>
        <row r="646">
          <cell r="B646" t="str">
            <v>Co 345</v>
          </cell>
          <cell r="G646" t="str">
            <v>Water Serv Corp of Kentucky</v>
          </cell>
          <cell r="BH646">
            <v>0</v>
          </cell>
          <cell r="BI646">
            <v>0</v>
          </cell>
          <cell r="BJ646">
            <v>0</v>
          </cell>
          <cell r="BK646">
            <v>0</v>
          </cell>
          <cell r="BL646">
            <v>0</v>
          </cell>
          <cell r="BM646">
            <v>0</v>
          </cell>
          <cell r="BN646">
            <v>0</v>
          </cell>
          <cell r="BO646">
            <v>0</v>
          </cell>
          <cell r="BP646">
            <v>0</v>
          </cell>
          <cell r="BQ646">
            <v>0</v>
          </cell>
          <cell r="BR646">
            <v>0</v>
          </cell>
          <cell r="BS646">
            <v>0</v>
          </cell>
          <cell r="BT646">
            <v>18750</v>
          </cell>
          <cell r="BU646">
            <v>0</v>
          </cell>
          <cell r="BV646">
            <v>0</v>
          </cell>
          <cell r="BW646">
            <v>0</v>
          </cell>
          <cell r="BX646">
            <v>0</v>
          </cell>
          <cell r="BY646">
            <v>0</v>
          </cell>
          <cell r="BZ646">
            <v>0</v>
          </cell>
          <cell r="CA646">
            <v>0</v>
          </cell>
          <cell r="CB646">
            <v>0</v>
          </cell>
          <cell r="CC646">
            <v>0</v>
          </cell>
          <cell r="CD646">
            <v>0</v>
          </cell>
          <cell r="CE646" t="str">
            <v>FILING</v>
          </cell>
          <cell r="CF646">
            <v>0</v>
          </cell>
          <cell r="CG646">
            <v>0</v>
          </cell>
          <cell r="CH646">
            <v>0</v>
          </cell>
          <cell r="CI646">
            <v>0</v>
          </cell>
          <cell r="CJ646">
            <v>0</v>
          </cell>
          <cell r="CK646">
            <v>0</v>
          </cell>
          <cell r="CL646">
            <v>0</v>
          </cell>
          <cell r="CM646">
            <v>0</v>
          </cell>
          <cell r="CN646">
            <v>0</v>
          </cell>
          <cell r="CO646">
            <v>0</v>
          </cell>
          <cell r="CP646">
            <v>0</v>
          </cell>
          <cell r="CQ646">
            <v>18590.692179701069</v>
          </cell>
          <cell r="CR646">
            <v>0</v>
          </cell>
          <cell r="CS646">
            <v>0</v>
          </cell>
          <cell r="CT646">
            <v>0</v>
          </cell>
          <cell r="CU646">
            <v>0</v>
          </cell>
          <cell r="CV646">
            <v>0</v>
          </cell>
          <cell r="CW646">
            <v>0</v>
          </cell>
          <cell r="CX646">
            <v>0</v>
          </cell>
          <cell r="CY646">
            <v>0</v>
          </cell>
          <cell r="CZ646">
            <v>0</v>
          </cell>
          <cell r="DA646">
            <v>0</v>
          </cell>
          <cell r="DB646">
            <v>0</v>
          </cell>
          <cell r="DC646">
            <v>0</v>
          </cell>
          <cell r="DD646">
            <v>0</v>
          </cell>
          <cell r="DE646">
            <v>0</v>
          </cell>
          <cell r="DF646">
            <v>0</v>
          </cell>
          <cell r="DG646">
            <v>0</v>
          </cell>
          <cell r="DH646">
            <v>0</v>
          </cell>
          <cell r="DI646" t="str">
            <v>FILING</v>
          </cell>
          <cell r="DJ646">
            <v>0</v>
          </cell>
          <cell r="DK646">
            <v>0</v>
          </cell>
          <cell r="DL646">
            <v>0</v>
          </cell>
          <cell r="DM646">
            <v>0</v>
          </cell>
          <cell r="DN646">
            <v>0</v>
          </cell>
          <cell r="DO646">
            <v>0</v>
          </cell>
          <cell r="DP646">
            <v>0</v>
          </cell>
          <cell r="DQ646">
            <v>0</v>
          </cell>
          <cell r="DR646">
            <v>0</v>
          </cell>
          <cell r="DS646">
            <v>0</v>
          </cell>
          <cell r="DT646">
            <v>0</v>
          </cell>
          <cell r="DU646">
            <v>20956.401407997619</v>
          </cell>
          <cell r="DV646">
            <v>0</v>
          </cell>
          <cell r="DW646">
            <v>0</v>
          </cell>
          <cell r="DX646">
            <v>0</v>
          </cell>
          <cell r="DY646">
            <v>0</v>
          </cell>
          <cell r="DZ646">
            <v>0</v>
          </cell>
          <cell r="EA646">
            <v>0</v>
          </cell>
          <cell r="EB646">
            <v>0</v>
          </cell>
          <cell r="EC646">
            <v>0</v>
          </cell>
          <cell r="ED646">
            <v>0</v>
          </cell>
          <cell r="EE646">
            <v>0</v>
          </cell>
          <cell r="EF646">
            <v>0</v>
          </cell>
          <cell r="EG646">
            <v>0</v>
          </cell>
          <cell r="EH646">
            <v>0</v>
          </cell>
          <cell r="EI646">
            <v>0</v>
          </cell>
          <cell r="EJ646">
            <v>0</v>
          </cell>
          <cell r="EK646">
            <v>0</v>
          </cell>
          <cell r="EL646">
            <v>0</v>
          </cell>
          <cell r="EM646">
            <v>0</v>
          </cell>
          <cell r="EN646">
            <v>0</v>
          </cell>
          <cell r="EO646">
            <v>0</v>
          </cell>
          <cell r="EP646">
            <v>0</v>
          </cell>
          <cell r="EQ646">
            <v>0</v>
          </cell>
          <cell r="ER646">
            <v>0</v>
          </cell>
          <cell r="ES646">
            <v>0</v>
          </cell>
          <cell r="ET646">
            <v>0</v>
          </cell>
          <cell r="EU646">
            <v>0</v>
          </cell>
          <cell r="EV646">
            <v>0</v>
          </cell>
          <cell r="EW646">
            <v>0</v>
          </cell>
          <cell r="EX646">
            <v>0</v>
          </cell>
          <cell r="EY646">
            <v>0</v>
          </cell>
          <cell r="EZ646">
            <v>0</v>
          </cell>
          <cell r="FA646">
            <v>0</v>
          </cell>
          <cell r="FB646">
            <v>0</v>
          </cell>
          <cell r="FC646">
            <v>0</v>
          </cell>
          <cell r="FD646">
            <v>0</v>
          </cell>
          <cell r="FE646">
            <v>0</v>
          </cell>
          <cell r="FF646">
            <v>0</v>
          </cell>
          <cell r="FG646">
            <v>0</v>
          </cell>
          <cell r="FH646">
            <v>0</v>
          </cell>
          <cell r="FI646">
            <v>0</v>
          </cell>
          <cell r="FJ646">
            <v>0</v>
          </cell>
          <cell r="FK646">
            <v>0</v>
          </cell>
          <cell r="FL646">
            <v>0</v>
          </cell>
          <cell r="FM646">
            <v>0</v>
          </cell>
          <cell r="FN646">
            <v>0</v>
          </cell>
          <cell r="FO646">
            <v>0</v>
          </cell>
          <cell r="FP646">
            <v>0</v>
          </cell>
          <cell r="FQ646">
            <v>0</v>
          </cell>
          <cell r="FR646">
            <v>0</v>
          </cell>
          <cell r="FS646">
            <v>0</v>
          </cell>
          <cell r="FT646">
            <v>0</v>
          </cell>
          <cell r="FU646">
            <v>0</v>
          </cell>
          <cell r="FV646">
            <v>0</v>
          </cell>
          <cell r="FW646">
            <v>0</v>
          </cell>
        </row>
        <row r="647">
          <cell r="B647" t="str">
            <v>Co 386</v>
          </cell>
          <cell r="G647" t="str">
            <v>Water Service Co of Georgia</v>
          </cell>
          <cell r="BH647">
            <v>0</v>
          </cell>
          <cell r="BI647">
            <v>0</v>
          </cell>
          <cell r="BJ647" t="str">
            <v>FILING</v>
          </cell>
          <cell r="BK647">
            <v>0</v>
          </cell>
          <cell r="BL647">
            <v>0</v>
          </cell>
          <cell r="BM647">
            <v>0</v>
          </cell>
          <cell r="BN647">
            <v>0</v>
          </cell>
          <cell r="BO647">
            <v>0</v>
          </cell>
          <cell r="BP647">
            <v>0</v>
          </cell>
          <cell r="BQ647">
            <v>0</v>
          </cell>
          <cell r="BR647">
            <v>0</v>
          </cell>
          <cell r="BS647">
            <v>0</v>
          </cell>
          <cell r="BT647">
            <v>0</v>
          </cell>
          <cell r="BU647">
            <v>0</v>
          </cell>
          <cell r="BV647">
            <v>0</v>
          </cell>
          <cell r="BW647">
            <v>3730</v>
          </cell>
          <cell r="BX647">
            <v>0</v>
          </cell>
          <cell r="BY647">
            <v>0</v>
          </cell>
          <cell r="BZ647">
            <v>0</v>
          </cell>
          <cell r="CA647">
            <v>0</v>
          </cell>
          <cell r="CB647">
            <v>0</v>
          </cell>
          <cell r="CC647">
            <v>0</v>
          </cell>
          <cell r="CD647">
            <v>0</v>
          </cell>
          <cell r="CE647">
            <v>0</v>
          </cell>
          <cell r="CF647">
            <v>0</v>
          </cell>
          <cell r="CG647">
            <v>0</v>
          </cell>
          <cell r="CH647">
            <v>0</v>
          </cell>
          <cell r="CI647">
            <v>3730</v>
          </cell>
          <cell r="CJ647">
            <v>0</v>
          </cell>
          <cell r="CK647">
            <v>0</v>
          </cell>
          <cell r="CL647">
            <v>0</v>
          </cell>
          <cell r="CM647">
            <v>0</v>
          </cell>
          <cell r="CN647">
            <v>0</v>
          </cell>
          <cell r="CO647">
            <v>0</v>
          </cell>
          <cell r="CP647">
            <v>0</v>
          </cell>
          <cell r="CQ647">
            <v>0</v>
          </cell>
          <cell r="CR647">
            <v>0</v>
          </cell>
          <cell r="CS647">
            <v>0</v>
          </cell>
          <cell r="CT647">
            <v>0</v>
          </cell>
          <cell r="CU647">
            <v>3947.6348024999988</v>
          </cell>
          <cell r="CV647">
            <v>0</v>
          </cell>
          <cell r="CW647">
            <v>0</v>
          </cell>
          <cell r="CX647">
            <v>0</v>
          </cell>
          <cell r="CY647">
            <v>0</v>
          </cell>
          <cell r="CZ647">
            <v>0</v>
          </cell>
          <cell r="DA647">
            <v>0</v>
          </cell>
          <cell r="DB647">
            <v>0</v>
          </cell>
          <cell r="DC647">
            <v>0</v>
          </cell>
          <cell r="DD647">
            <v>0</v>
          </cell>
          <cell r="DE647">
            <v>0</v>
          </cell>
          <cell r="DF647">
            <v>0</v>
          </cell>
          <cell r="DG647">
            <v>4173.5178516347632</v>
          </cell>
          <cell r="DH647">
            <v>0</v>
          </cell>
          <cell r="DI647">
            <v>0</v>
          </cell>
          <cell r="DJ647">
            <v>0</v>
          </cell>
          <cell r="DK647">
            <v>0</v>
          </cell>
          <cell r="DL647">
            <v>0</v>
          </cell>
          <cell r="DM647">
            <v>0</v>
          </cell>
          <cell r="DN647">
            <v>0</v>
          </cell>
          <cell r="DO647">
            <v>0</v>
          </cell>
          <cell r="DP647">
            <v>0</v>
          </cell>
          <cell r="DQ647">
            <v>0</v>
          </cell>
          <cell r="DR647">
            <v>0</v>
          </cell>
          <cell r="DS647">
            <v>4412.3655658195667</v>
          </cell>
          <cell r="DT647">
            <v>0</v>
          </cell>
          <cell r="DU647">
            <v>0</v>
          </cell>
          <cell r="DV647">
            <v>0</v>
          </cell>
          <cell r="DW647">
            <v>0</v>
          </cell>
          <cell r="DX647">
            <v>0</v>
          </cell>
          <cell r="DY647">
            <v>0</v>
          </cell>
          <cell r="DZ647">
            <v>0</v>
          </cell>
          <cell r="EA647">
            <v>0</v>
          </cell>
          <cell r="EB647">
            <v>0</v>
          </cell>
          <cell r="EC647">
            <v>0</v>
          </cell>
          <cell r="ED647">
            <v>0</v>
          </cell>
          <cell r="EE647">
            <v>4664.8820254066559</v>
          </cell>
          <cell r="EF647">
            <v>0</v>
          </cell>
          <cell r="EG647">
            <v>0</v>
          </cell>
          <cell r="EH647">
            <v>0</v>
          </cell>
          <cell r="EI647">
            <v>0</v>
          </cell>
          <cell r="EJ647">
            <v>0</v>
          </cell>
          <cell r="EK647">
            <v>0</v>
          </cell>
          <cell r="EL647">
            <v>0</v>
          </cell>
          <cell r="EM647">
            <v>0</v>
          </cell>
          <cell r="EN647">
            <v>0</v>
          </cell>
          <cell r="EO647">
            <v>0</v>
          </cell>
          <cell r="EP647">
            <v>0</v>
          </cell>
          <cell r="EQ647">
            <v>4931.8498207574303</v>
          </cell>
          <cell r="ER647">
            <v>0</v>
          </cell>
          <cell r="ES647">
            <v>0</v>
          </cell>
          <cell r="ET647">
            <v>0</v>
          </cell>
          <cell r="EU647">
            <v>0</v>
          </cell>
          <cell r="EV647">
            <v>0</v>
          </cell>
          <cell r="EW647">
            <v>0</v>
          </cell>
          <cell r="EX647">
            <v>0</v>
          </cell>
          <cell r="EY647">
            <v>0</v>
          </cell>
          <cell r="EZ647">
            <v>0</v>
          </cell>
          <cell r="FA647">
            <v>0</v>
          </cell>
          <cell r="FB647">
            <v>0</v>
          </cell>
          <cell r="FC647">
            <v>5214.0959882588313</v>
          </cell>
          <cell r="FD647">
            <v>0</v>
          </cell>
          <cell r="FE647">
            <v>0</v>
          </cell>
          <cell r="FF647">
            <v>0</v>
          </cell>
          <cell r="FG647">
            <v>0</v>
          </cell>
          <cell r="FH647">
            <v>0</v>
          </cell>
          <cell r="FI647">
            <v>0</v>
          </cell>
          <cell r="FJ647">
            <v>0</v>
          </cell>
          <cell r="FK647">
            <v>0</v>
          </cell>
          <cell r="FL647">
            <v>0</v>
          </cell>
          <cell r="FM647">
            <v>0</v>
          </cell>
          <cell r="FN647">
            <v>0</v>
          </cell>
          <cell r="FO647">
            <v>5512.4948980305198</v>
          </cell>
          <cell r="FP647">
            <v>0</v>
          </cell>
          <cell r="FQ647">
            <v>0</v>
          </cell>
          <cell r="FR647">
            <v>0</v>
          </cell>
          <cell r="FS647">
            <v>0</v>
          </cell>
          <cell r="FT647">
            <v>0</v>
          </cell>
          <cell r="FU647">
            <v>0</v>
          </cell>
          <cell r="FV647">
            <v>0</v>
          </cell>
          <cell r="FW647">
            <v>0</v>
          </cell>
        </row>
        <row r="648">
          <cell r="B648" t="str">
            <v>Co 426</v>
          </cell>
          <cell r="G648" t="str">
            <v xml:space="preserve">Perkins Mountain Water Company </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cell r="CK648">
            <v>0</v>
          </cell>
          <cell r="CL648">
            <v>0</v>
          </cell>
          <cell r="CM648">
            <v>0</v>
          </cell>
          <cell r="CN648">
            <v>0</v>
          </cell>
          <cell r="CO648">
            <v>0</v>
          </cell>
          <cell r="CP648">
            <v>0</v>
          </cell>
          <cell r="CQ648">
            <v>0</v>
          </cell>
          <cell r="CR648">
            <v>0</v>
          </cell>
          <cell r="CS648">
            <v>0</v>
          </cell>
          <cell r="CT648">
            <v>0</v>
          </cell>
          <cell r="CU648">
            <v>0</v>
          </cell>
          <cell r="CV648">
            <v>0</v>
          </cell>
          <cell r="CW648">
            <v>0</v>
          </cell>
          <cell r="CX648">
            <v>0</v>
          </cell>
          <cell r="CY648">
            <v>0</v>
          </cell>
          <cell r="CZ648">
            <v>0</v>
          </cell>
          <cell r="DA648">
            <v>0</v>
          </cell>
          <cell r="DB648">
            <v>0</v>
          </cell>
          <cell r="DC648">
            <v>0</v>
          </cell>
          <cell r="DD648">
            <v>0</v>
          </cell>
          <cell r="DE648">
            <v>0</v>
          </cell>
          <cell r="DF648">
            <v>0</v>
          </cell>
          <cell r="DG648">
            <v>0</v>
          </cell>
          <cell r="DH648">
            <v>0</v>
          </cell>
          <cell r="DI648">
            <v>0</v>
          </cell>
          <cell r="DJ648">
            <v>0</v>
          </cell>
          <cell r="DK648">
            <v>0</v>
          </cell>
          <cell r="DL648">
            <v>0</v>
          </cell>
          <cell r="DM648">
            <v>0</v>
          </cell>
          <cell r="DN648">
            <v>0</v>
          </cell>
          <cell r="DO648">
            <v>0</v>
          </cell>
          <cell r="DP648">
            <v>0</v>
          </cell>
          <cell r="DQ648">
            <v>0</v>
          </cell>
          <cell r="DR648">
            <v>0</v>
          </cell>
          <cell r="DS648">
            <v>0</v>
          </cell>
          <cell r="DT648">
            <v>0</v>
          </cell>
          <cell r="DU648">
            <v>0</v>
          </cell>
          <cell r="DV648">
            <v>0</v>
          </cell>
          <cell r="DW648">
            <v>0</v>
          </cell>
          <cell r="DX648">
            <v>0</v>
          </cell>
          <cell r="DY648">
            <v>0</v>
          </cell>
          <cell r="DZ648">
            <v>0</v>
          </cell>
          <cell r="EA648">
            <v>0</v>
          </cell>
          <cell r="EB648">
            <v>0</v>
          </cell>
          <cell r="EC648">
            <v>0</v>
          </cell>
          <cell r="ED648">
            <v>0</v>
          </cell>
          <cell r="EE648">
            <v>0</v>
          </cell>
          <cell r="EF648">
            <v>0</v>
          </cell>
          <cell r="EG648">
            <v>0</v>
          </cell>
          <cell r="EH648">
            <v>0</v>
          </cell>
          <cell r="EI648">
            <v>0</v>
          </cell>
          <cell r="EJ648">
            <v>0</v>
          </cell>
          <cell r="EK648">
            <v>0</v>
          </cell>
          <cell r="EL648">
            <v>0</v>
          </cell>
          <cell r="EM648">
            <v>0</v>
          </cell>
          <cell r="EN648">
            <v>0</v>
          </cell>
          <cell r="EO648">
            <v>0</v>
          </cell>
          <cell r="EP648">
            <v>0</v>
          </cell>
          <cell r="EQ648">
            <v>0</v>
          </cell>
          <cell r="ER648">
            <v>0</v>
          </cell>
          <cell r="ES648">
            <v>0</v>
          </cell>
          <cell r="ET648">
            <v>0</v>
          </cell>
          <cell r="EU648">
            <v>0</v>
          </cell>
          <cell r="EV648">
            <v>0</v>
          </cell>
          <cell r="EW648">
            <v>0</v>
          </cell>
          <cell r="EX648">
            <v>0</v>
          </cell>
          <cell r="EY648">
            <v>0</v>
          </cell>
          <cell r="EZ648">
            <v>0</v>
          </cell>
          <cell r="FA648">
            <v>0</v>
          </cell>
          <cell r="FB648">
            <v>0</v>
          </cell>
          <cell r="FC648">
            <v>0</v>
          </cell>
          <cell r="FD648">
            <v>0</v>
          </cell>
          <cell r="FE648">
            <v>0</v>
          </cell>
          <cell r="FF648">
            <v>0</v>
          </cell>
          <cell r="FG648">
            <v>0</v>
          </cell>
          <cell r="FH648">
            <v>0</v>
          </cell>
          <cell r="FI648">
            <v>0</v>
          </cell>
          <cell r="FJ648">
            <v>0</v>
          </cell>
          <cell r="FK648">
            <v>0</v>
          </cell>
          <cell r="FL648">
            <v>0</v>
          </cell>
          <cell r="FM648">
            <v>0</v>
          </cell>
          <cell r="FN648">
            <v>0</v>
          </cell>
          <cell r="FO648">
            <v>0</v>
          </cell>
          <cell r="FP648">
            <v>0</v>
          </cell>
          <cell r="FQ648">
            <v>0</v>
          </cell>
          <cell r="FR648">
            <v>0</v>
          </cell>
          <cell r="FS648">
            <v>0</v>
          </cell>
          <cell r="FT648">
            <v>0</v>
          </cell>
          <cell r="FU648">
            <v>0</v>
          </cell>
          <cell r="FV648">
            <v>0</v>
          </cell>
          <cell r="FW648">
            <v>0</v>
          </cell>
        </row>
        <row r="649">
          <cell r="B649" t="str">
            <v>Co 427</v>
          </cell>
          <cell r="G649" t="str">
            <v xml:space="preserve">Perkins Mountain Utility Company </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CN649">
            <v>0</v>
          </cell>
          <cell r="CO649">
            <v>0</v>
          </cell>
          <cell r="CP649">
            <v>0</v>
          </cell>
          <cell r="CQ649">
            <v>0</v>
          </cell>
          <cell r="CR649">
            <v>0</v>
          </cell>
          <cell r="CS649">
            <v>0</v>
          </cell>
          <cell r="CT649">
            <v>0</v>
          </cell>
          <cell r="CU649">
            <v>0</v>
          </cell>
          <cell r="CV649">
            <v>0</v>
          </cell>
          <cell r="CW649">
            <v>0</v>
          </cell>
          <cell r="CX649">
            <v>0</v>
          </cell>
          <cell r="CY649">
            <v>0</v>
          </cell>
          <cell r="CZ649">
            <v>0</v>
          </cell>
          <cell r="DA649">
            <v>0</v>
          </cell>
          <cell r="DB649">
            <v>0</v>
          </cell>
          <cell r="DC649">
            <v>0</v>
          </cell>
          <cell r="DD649">
            <v>0</v>
          </cell>
          <cell r="DE649">
            <v>0</v>
          </cell>
          <cell r="DF649">
            <v>0</v>
          </cell>
          <cell r="DG649">
            <v>0</v>
          </cell>
          <cell r="DH649">
            <v>0</v>
          </cell>
          <cell r="DI649">
            <v>0</v>
          </cell>
          <cell r="DJ649">
            <v>0</v>
          </cell>
          <cell r="DK649">
            <v>0</v>
          </cell>
          <cell r="DL649">
            <v>0</v>
          </cell>
          <cell r="DM649">
            <v>0</v>
          </cell>
          <cell r="DN649">
            <v>0</v>
          </cell>
          <cell r="DO649">
            <v>0</v>
          </cell>
          <cell r="DP649">
            <v>0</v>
          </cell>
          <cell r="DQ649">
            <v>0</v>
          </cell>
          <cell r="DR649">
            <v>0</v>
          </cell>
          <cell r="DS649">
            <v>0</v>
          </cell>
          <cell r="DT649">
            <v>0</v>
          </cell>
          <cell r="DU649">
            <v>0</v>
          </cell>
          <cell r="DV649">
            <v>0</v>
          </cell>
          <cell r="DW649">
            <v>0</v>
          </cell>
          <cell r="DX649">
            <v>0</v>
          </cell>
          <cell r="DY649">
            <v>0</v>
          </cell>
          <cell r="DZ649">
            <v>0</v>
          </cell>
          <cell r="EA649">
            <v>0</v>
          </cell>
          <cell r="EB649">
            <v>0</v>
          </cell>
          <cell r="EC649">
            <v>0</v>
          </cell>
          <cell r="ED649">
            <v>0</v>
          </cell>
          <cell r="EE649">
            <v>0</v>
          </cell>
          <cell r="EF649">
            <v>0</v>
          </cell>
          <cell r="EG649">
            <v>0</v>
          </cell>
          <cell r="EH649">
            <v>0</v>
          </cell>
          <cell r="EI649">
            <v>0</v>
          </cell>
          <cell r="EJ649">
            <v>0</v>
          </cell>
          <cell r="EK649">
            <v>0</v>
          </cell>
          <cell r="EL649">
            <v>0</v>
          </cell>
          <cell r="EM649">
            <v>0</v>
          </cell>
          <cell r="EN649">
            <v>0</v>
          </cell>
          <cell r="EO649">
            <v>0</v>
          </cell>
          <cell r="EP649">
            <v>0</v>
          </cell>
          <cell r="EQ649">
            <v>0</v>
          </cell>
          <cell r="ER649">
            <v>0</v>
          </cell>
          <cell r="ES649">
            <v>0</v>
          </cell>
          <cell r="ET649">
            <v>0</v>
          </cell>
          <cell r="EU649">
            <v>0</v>
          </cell>
          <cell r="EV649">
            <v>0</v>
          </cell>
          <cell r="EW649">
            <v>0</v>
          </cell>
          <cell r="EX649">
            <v>0</v>
          </cell>
          <cell r="EY649">
            <v>0</v>
          </cell>
          <cell r="EZ649">
            <v>0</v>
          </cell>
          <cell r="FA649">
            <v>0</v>
          </cell>
          <cell r="FB649">
            <v>0</v>
          </cell>
          <cell r="FC649">
            <v>0</v>
          </cell>
          <cell r="FD649">
            <v>0</v>
          </cell>
          <cell r="FE649">
            <v>0</v>
          </cell>
          <cell r="FF649">
            <v>0</v>
          </cell>
          <cell r="FG649">
            <v>0</v>
          </cell>
          <cell r="FH649">
            <v>0</v>
          </cell>
          <cell r="FI649">
            <v>0</v>
          </cell>
          <cell r="FJ649">
            <v>0</v>
          </cell>
          <cell r="FK649">
            <v>0</v>
          </cell>
          <cell r="FL649">
            <v>0</v>
          </cell>
          <cell r="FM649">
            <v>0</v>
          </cell>
          <cell r="FN649">
            <v>0</v>
          </cell>
          <cell r="FO649">
            <v>0</v>
          </cell>
          <cell r="FP649">
            <v>0</v>
          </cell>
          <cell r="FQ649">
            <v>0</v>
          </cell>
          <cell r="FR649">
            <v>0</v>
          </cell>
          <cell r="FS649">
            <v>0</v>
          </cell>
          <cell r="FT649">
            <v>0</v>
          </cell>
          <cell r="FU649">
            <v>0</v>
          </cell>
          <cell r="FV649">
            <v>0</v>
          </cell>
          <cell r="FW649">
            <v>0</v>
          </cell>
        </row>
        <row r="741">
          <cell r="B741" t="str">
            <v>Co 101</v>
          </cell>
          <cell r="BH741">
            <v>-125.98</v>
          </cell>
          <cell r="BI741">
            <v>-20936.75</v>
          </cell>
          <cell r="BJ741">
            <v>16408.14</v>
          </cell>
          <cell r="BK741">
            <v>-22030.69</v>
          </cell>
          <cell r="BL741">
            <v>-86718.78</v>
          </cell>
          <cell r="BM741">
            <v>-118.7599999999984</v>
          </cell>
          <cell r="BN741">
            <v>-10165.98</v>
          </cell>
          <cell r="BO741">
            <v>477817.22</v>
          </cell>
          <cell r="BP741">
            <v>25817.14</v>
          </cell>
          <cell r="BQ741">
            <v>42875</v>
          </cell>
          <cell r="BR741">
            <v>-42125</v>
          </cell>
          <cell r="BS741">
            <v>57875</v>
          </cell>
        </row>
        <row r="742">
          <cell r="B742" t="str">
            <v>Co 102</v>
          </cell>
          <cell r="BH742">
            <v>0</v>
          </cell>
          <cell r="BI742">
            <v>0</v>
          </cell>
          <cell r="BJ742">
            <v>0</v>
          </cell>
          <cell r="BK742">
            <v>0</v>
          </cell>
          <cell r="BL742">
            <v>0</v>
          </cell>
          <cell r="BM742">
            <v>0</v>
          </cell>
          <cell r="BN742">
            <v>0</v>
          </cell>
          <cell r="BO742">
            <v>0</v>
          </cell>
          <cell r="BP742">
            <v>0</v>
          </cell>
          <cell r="BQ742">
            <v>0</v>
          </cell>
          <cell r="BR742">
            <v>0</v>
          </cell>
          <cell r="BS742">
            <v>0</v>
          </cell>
        </row>
        <row r="743">
          <cell r="B743" t="str">
            <v>Co 103</v>
          </cell>
          <cell r="BH743">
            <v>0</v>
          </cell>
          <cell r="BI743">
            <v>0</v>
          </cell>
          <cell r="BJ743">
            <v>0</v>
          </cell>
          <cell r="BK743">
            <v>0</v>
          </cell>
          <cell r="BL743">
            <v>0</v>
          </cell>
          <cell r="BM743">
            <v>0</v>
          </cell>
          <cell r="BN743">
            <v>0</v>
          </cell>
          <cell r="BO743">
            <v>0</v>
          </cell>
          <cell r="BP743">
            <v>0</v>
          </cell>
          <cell r="BQ743">
            <v>0</v>
          </cell>
          <cell r="BR743">
            <v>0</v>
          </cell>
          <cell r="BS743">
            <v>0</v>
          </cell>
        </row>
        <row r="744">
          <cell r="B744" t="str">
            <v>Co 104</v>
          </cell>
          <cell r="BH744">
            <v>39536.660000000003</v>
          </cell>
          <cell r="BI744">
            <v>14875.62</v>
          </cell>
          <cell r="BJ744">
            <v>75433.789999999994</v>
          </cell>
          <cell r="BK744">
            <v>25523.89</v>
          </cell>
          <cell r="BL744">
            <v>56929.89</v>
          </cell>
          <cell r="BM744">
            <v>4103.0600000000004</v>
          </cell>
          <cell r="BN744">
            <v>21840.639999999999</v>
          </cell>
          <cell r="BO744">
            <v>19926.380000000005</v>
          </cell>
          <cell r="BP744">
            <v>19865.239999999991</v>
          </cell>
          <cell r="BQ744">
            <v>19948.139999999985</v>
          </cell>
          <cell r="BR744">
            <v>37232.330000000016</v>
          </cell>
          <cell r="BS744">
            <v>66867.699999999953</v>
          </cell>
        </row>
        <row r="745">
          <cell r="B745" t="str">
            <v>Co 105</v>
          </cell>
          <cell r="BH745">
            <v>0</v>
          </cell>
          <cell r="BI745">
            <v>0</v>
          </cell>
          <cell r="BJ745">
            <v>0</v>
          </cell>
          <cell r="BK745">
            <v>0</v>
          </cell>
          <cell r="BL745">
            <v>0</v>
          </cell>
          <cell r="BM745">
            <v>0</v>
          </cell>
          <cell r="BN745">
            <v>0</v>
          </cell>
          <cell r="BO745">
            <v>0</v>
          </cell>
          <cell r="BP745">
            <v>0</v>
          </cell>
          <cell r="BQ745">
            <v>0</v>
          </cell>
          <cell r="BR745">
            <v>0</v>
          </cell>
          <cell r="BS745">
            <v>0</v>
          </cell>
        </row>
        <row r="746">
          <cell r="B746" t="str">
            <v>Co 110</v>
          </cell>
          <cell r="BH746">
            <v>7803.88</v>
          </cell>
          <cell r="BI746">
            <v>3661.1500000000051</v>
          </cell>
          <cell r="BJ746">
            <v>-8913.67</v>
          </cell>
          <cell r="BK746">
            <v>11805.58</v>
          </cell>
          <cell r="BL746">
            <v>-9360.5300000000007</v>
          </cell>
          <cell r="BM746">
            <v>7088.81</v>
          </cell>
          <cell r="BN746">
            <v>20025.240000000002</v>
          </cell>
          <cell r="BO746">
            <v>11570.219800000003</v>
          </cell>
          <cell r="BP746">
            <v>11155.925400000004</v>
          </cell>
          <cell r="BQ746">
            <v>1781.0214656445314</v>
          </cell>
          <cell r="BR746">
            <v>7078.7847492092878</v>
          </cell>
          <cell r="BS746">
            <v>14149.327922675562</v>
          </cell>
        </row>
        <row r="747">
          <cell r="B747" t="str">
            <v>Co 111</v>
          </cell>
          <cell r="BH747">
            <v>6647.41</v>
          </cell>
          <cell r="BI747">
            <v>9512.2800000000007</v>
          </cell>
          <cell r="BJ747">
            <v>7131.9</v>
          </cell>
          <cell r="BK747">
            <v>8544.3799999999992</v>
          </cell>
          <cell r="BL747">
            <v>11333.17</v>
          </cell>
          <cell r="BM747">
            <v>1525.14</v>
          </cell>
          <cell r="BN747">
            <v>6679.08</v>
          </cell>
          <cell r="BO747">
            <v>11881.258500000002</v>
          </cell>
          <cell r="BP747">
            <v>8785.6110299999982</v>
          </cell>
          <cell r="BQ747">
            <v>7349.2340002257506</v>
          </cell>
          <cell r="BR747">
            <v>8763.0476602977997</v>
          </cell>
          <cell r="BS747">
            <v>6002.2491022137947</v>
          </cell>
        </row>
        <row r="748">
          <cell r="B748" t="str">
            <v>Co 112</v>
          </cell>
          <cell r="BH748">
            <v>2766.45</v>
          </cell>
          <cell r="BI748">
            <v>1098.48</v>
          </cell>
          <cell r="BJ748">
            <v>6377.24</v>
          </cell>
          <cell r="BK748">
            <v>941.15</v>
          </cell>
          <cell r="BL748">
            <v>4928.95</v>
          </cell>
          <cell r="BM748">
            <v>2938.25</v>
          </cell>
          <cell r="BN748">
            <v>4361.37</v>
          </cell>
          <cell r="BO748">
            <v>1593.5123999999996</v>
          </cell>
          <cell r="BP748">
            <v>-9.7918000000001939</v>
          </cell>
          <cell r="BQ748">
            <v>1477.1092203912053</v>
          </cell>
          <cell r="BR748">
            <v>2808.6743107414254</v>
          </cell>
          <cell r="BS748">
            <v>1675.1863948070845</v>
          </cell>
        </row>
        <row r="749">
          <cell r="B749" t="str">
            <v>Co 113</v>
          </cell>
          <cell r="BH749">
            <v>3994.16</v>
          </cell>
          <cell r="BI749">
            <v>3019.8</v>
          </cell>
          <cell r="BJ749">
            <v>3304.44</v>
          </cell>
          <cell r="BK749">
            <v>7852.99</v>
          </cell>
          <cell r="BL749">
            <v>7904.47</v>
          </cell>
          <cell r="BM749">
            <v>-3367.83</v>
          </cell>
          <cell r="BN749">
            <v>5141.1000000000004</v>
          </cell>
          <cell r="BO749">
            <v>3062.8248999999996</v>
          </cell>
          <cell r="BP749">
            <v>2441.0160000000005</v>
          </cell>
          <cell r="BQ749">
            <v>1931.1478196558564</v>
          </cell>
          <cell r="BR749">
            <v>2636.2792810433348</v>
          </cell>
          <cell r="BS749">
            <v>2647.9222776818497</v>
          </cell>
        </row>
        <row r="750">
          <cell r="B750" t="str">
            <v>Co 114</v>
          </cell>
          <cell r="BH750">
            <v>3195.1</v>
          </cell>
          <cell r="BI750">
            <v>427.25</v>
          </cell>
          <cell r="BJ750">
            <v>712.09999999999945</v>
          </cell>
          <cell r="BK750">
            <v>5415.88</v>
          </cell>
          <cell r="BL750">
            <v>-591.13</v>
          </cell>
          <cell r="BM750">
            <v>4673.6499999999996</v>
          </cell>
          <cell r="BN750">
            <v>3282.91</v>
          </cell>
          <cell r="BO750">
            <v>4943.9661000000006</v>
          </cell>
          <cell r="BP750">
            <v>1297.3643000000002</v>
          </cell>
          <cell r="BQ750">
            <v>-2865.5047864622393</v>
          </cell>
          <cell r="BR750">
            <v>-2112.1906701376047</v>
          </cell>
          <cell r="BS750">
            <v>-2460.3040272343424</v>
          </cell>
        </row>
        <row r="751">
          <cell r="B751" t="str">
            <v>Co 117</v>
          </cell>
          <cell r="BH751">
            <v>5126.8599999999997</v>
          </cell>
          <cell r="BI751">
            <v>5088.1099999999997</v>
          </cell>
          <cell r="BJ751">
            <v>6150.49</v>
          </cell>
          <cell r="BK751">
            <v>-44.75</v>
          </cell>
          <cell r="BL751">
            <v>6979.29</v>
          </cell>
          <cell r="BM751">
            <v>1741.56</v>
          </cell>
          <cell r="BN751">
            <v>3233.71</v>
          </cell>
          <cell r="BO751">
            <v>7914.1525999999994</v>
          </cell>
          <cell r="BP751">
            <v>5584.7955000000002</v>
          </cell>
          <cell r="BQ751">
            <v>6962.4323867857929</v>
          </cell>
          <cell r="BR751">
            <v>6944.027748120764</v>
          </cell>
          <cell r="BS751">
            <v>6720.4139531499059</v>
          </cell>
        </row>
        <row r="752">
          <cell r="B752" t="str">
            <v>Co 118</v>
          </cell>
          <cell r="BH752">
            <v>1012.78</v>
          </cell>
          <cell r="BI752">
            <v>3554.57</v>
          </cell>
          <cell r="BJ752">
            <v>6879.05</v>
          </cell>
          <cell r="BK752">
            <v>696.36000000000058</v>
          </cell>
          <cell r="BL752">
            <v>1688.19</v>
          </cell>
          <cell r="BM752">
            <v>2507.17</v>
          </cell>
          <cell r="BN752">
            <v>11073.2</v>
          </cell>
          <cell r="BO752">
            <v>7340.8035999999993</v>
          </cell>
          <cell r="BP752">
            <v>6274.0216000000037</v>
          </cell>
          <cell r="BQ752">
            <v>1557.0119518714655</v>
          </cell>
          <cell r="BR752">
            <v>3182.9962514274048</v>
          </cell>
          <cell r="BS752">
            <v>4269.045889288438</v>
          </cell>
        </row>
        <row r="753">
          <cell r="B753" t="str">
            <v>Co 119</v>
          </cell>
          <cell r="BH753">
            <v>14939.06</v>
          </cell>
          <cell r="BI753">
            <v>77336.36</v>
          </cell>
          <cell r="BJ753">
            <v>38938.17</v>
          </cell>
          <cell r="BK753">
            <v>17504.27</v>
          </cell>
          <cell r="BL753">
            <v>37399.89</v>
          </cell>
          <cell r="BM753">
            <v>15521.95</v>
          </cell>
          <cell r="BN753">
            <v>67198.570000000007</v>
          </cell>
          <cell r="BO753">
            <v>58360.129400000013</v>
          </cell>
          <cell r="BP753">
            <v>43692.707600000009</v>
          </cell>
          <cell r="BQ753">
            <v>45818.870557077731</v>
          </cell>
          <cell r="BR753">
            <v>35425.01836177861</v>
          </cell>
          <cell r="BS753">
            <v>35809.35004466799</v>
          </cell>
        </row>
        <row r="754">
          <cell r="B754" t="str">
            <v>Co 120</v>
          </cell>
          <cell r="BH754">
            <v>-268.84999999999945</v>
          </cell>
          <cell r="BI754">
            <v>-3285.21</v>
          </cell>
          <cell r="BJ754">
            <v>597.42999999999995</v>
          </cell>
          <cell r="BK754">
            <v>3054.73</v>
          </cell>
          <cell r="BL754">
            <v>4241.3100000000004</v>
          </cell>
          <cell r="BM754">
            <v>4701.45</v>
          </cell>
          <cell r="BN754">
            <v>1680.76</v>
          </cell>
          <cell r="BO754">
            <v>-697.05639999999948</v>
          </cell>
          <cell r="BP754">
            <v>-1077.3979999999992</v>
          </cell>
          <cell r="BQ754">
            <v>-2206.8679758585185</v>
          </cell>
          <cell r="BR754">
            <v>-1247.2528071677962</v>
          </cell>
          <cell r="BS754">
            <v>-1031.0029673450308</v>
          </cell>
        </row>
        <row r="755">
          <cell r="B755" t="str">
            <v>Co 121</v>
          </cell>
          <cell r="BH755">
            <v>8043.17</v>
          </cell>
          <cell r="BI755">
            <v>3987.01</v>
          </cell>
          <cell r="BJ755">
            <v>-577.51000000000204</v>
          </cell>
          <cell r="BK755">
            <v>5362.5</v>
          </cell>
          <cell r="BL755">
            <v>25039.599999999999</v>
          </cell>
          <cell r="BM755">
            <v>-1732.3</v>
          </cell>
          <cell r="BN755">
            <v>3247.9099999999889</v>
          </cell>
          <cell r="BO755">
            <v>9154.6105000000025</v>
          </cell>
          <cell r="BP755">
            <v>6358.6202000000048</v>
          </cell>
          <cell r="BQ755">
            <v>437.75772714905179</v>
          </cell>
          <cell r="BR755">
            <v>763.75710232080746</v>
          </cell>
          <cell r="BS755">
            <v>1508.1943922833889</v>
          </cell>
        </row>
        <row r="756">
          <cell r="B756" t="str">
            <v>Co 122</v>
          </cell>
          <cell r="BH756">
            <v>5775.13</v>
          </cell>
          <cell r="BI756">
            <v>3110.04</v>
          </cell>
          <cell r="BJ756">
            <v>-20.580000000005384</v>
          </cell>
          <cell r="BK756">
            <v>2810.69</v>
          </cell>
          <cell r="BL756">
            <v>-2035.45</v>
          </cell>
          <cell r="BM756">
            <v>3692.97</v>
          </cell>
          <cell r="BN756">
            <v>11784.01</v>
          </cell>
          <cell r="BO756">
            <v>14681.463399999999</v>
          </cell>
          <cell r="BP756">
            <v>8403.2518999999993</v>
          </cell>
          <cell r="BQ756">
            <v>9092.148892161189</v>
          </cell>
          <cell r="BR756">
            <v>7248.4748266995302</v>
          </cell>
          <cell r="BS756">
            <v>8601.2076816698445</v>
          </cell>
        </row>
        <row r="757">
          <cell r="B757" t="str">
            <v>Co 123</v>
          </cell>
          <cell r="BH757">
            <v>1038.3599999999999</v>
          </cell>
          <cell r="BI757">
            <v>8522.5</v>
          </cell>
          <cell r="BJ757">
            <v>17122.009999999998</v>
          </cell>
          <cell r="BK757">
            <v>9854.43</v>
          </cell>
          <cell r="BL757">
            <v>16551.68</v>
          </cell>
          <cell r="BM757">
            <v>15699.06</v>
          </cell>
          <cell r="BN757">
            <v>17002.68</v>
          </cell>
          <cell r="BO757">
            <v>20553.303599999999</v>
          </cell>
          <cell r="BP757">
            <v>18024.302</v>
          </cell>
          <cell r="BQ757">
            <v>21495.766330340462</v>
          </cell>
          <cell r="BR757">
            <v>18416.517574840829</v>
          </cell>
          <cell r="BS757">
            <v>18393.197443594247</v>
          </cell>
        </row>
        <row r="758">
          <cell r="B758" t="str">
            <v>Co 124</v>
          </cell>
          <cell r="BH758">
            <v>2989.59</v>
          </cell>
          <cell r="BI758">
            <v>2422.08</v>
          </cell>
          <cell r="BJ758">
            <v>3128.14</v>
          </cell>
          <cell r="BK758">
            <v>2812.46</v>
          </cell>
          <cell r="BL758">
            <v>6323.94</v>
          </cell>
          <cell r="BM758">
            <v>3949.63</v>
          </cell>
          <cell r="BN758">
            <v>6096.35</v>
          </cell>
          <cell r="BO758">
            <v>562.92349000000104</v>
          </cell>
          <cell r="BP758">
            <v>-248.23260999999911</v>
          </cell>
          <cell r="BQ758">
            <v>-1746.7762839495554</v>
          </cell>
          <cell r="BR758">
            <v>-288.58902524543009</v>
          </cell>
          <cell r="BS758">
            <v>417.85947602467058</v>
          </cell>
        </row>
        <row r="759">
          <cell r="B759" t="str">
            <v>Co 125</v>
          </cell>
          <cell r="BH759">
            <v>-268.37</v>
          </cell>
          <cell r="BI759">
            <v>-539.32000000000005</v>
          </cell>
          <cell r="BJ759">
            <v>-2203.2199999999998</v>
          </cell>
          <cell r="BK759">
            <v>127.82</v>
          </cell>
          <cell r="BL759">
            <v>79.249999999999545</v>
          </cell>
          <cell r="BM759">
            <v>453.51000000000067</v>
          </cell>
          <cell r="BN759">
            <v>922.75000000000091</v>
          </cell>
          <cell r="BO759">
            <v>182.92360000000053</v>
          </cell>
          <cell r="BP759">
            <v>-2753.3058999999994</v>
          </cell>
          <cell r="BQ759">
            <v>-2562.4932308331499</v>
          </cell>
          <cell r="BR759">
            <v>-1893.4543210515512</v>
          </cell>
          <cell r="BS759">
            <v>-1102.0946408270065</v>
          </cell>
        </row>
        <row r="760">
          <cell r="B760" t="str">
            <v>Co 126</v>
          </cell>
          <cell r="BH760">
            <v>420.88</v>
          </cell>
          <cell r="BI760">
            <v>-176.74</v>
          </cell>
          <cell r="BJ760">
            <v>-142.19999999999999</v>
          </cell>
          <cell r="BK760">
            <v>1736.67</v>
          </cell>
          <cell r="BL760">
            <v>815.19000000000051</v>
          </cell>
          <cell r="BM760">
            <v>664.43</v>
          </cell>
          <cell r="BN760">
            <v>637.45000000000005</v>
          </cell>
          <cell r="BO760">
            <v>536.33290000000011</v>
          </cell>
          <cell r="BP760">
            <v>448.66590000000019</v>
          </cell>
          <cell r="BQ760">
            <v>305.76960358849942</v>
          </cell>
          <cell r="BR760">
            <v>495.84329309919895</v>
          </cell>
          <cell r="BS760">
            <v>774.15832580170877</v>
          </cell>
        </row>
        <row r="761">
          <cell r="B761" t="str">
            <v>Co 127</v>
          </cell>
          <cell r="BH761">
            <v>-1973.89</v>
          </cell>
          <cell r="BI761">
            <v>-449.96000000000095</v>
          </cell>
          <cell r="BJ761">
            <v>205.68</v>
          </cell>
          <cell r="BK761">
            <v>937.41999999999916</v>
          </cell>
          <cell r="BL761">
            <v>1028.32</v>
          </cell>
          <cell r="BM761">
            <v>-403.76</v>
          </cell>
          <cell r="BN761">
            <v>2118.4499999999998</v>
          </cell>
          <cell r="BO761">
            <v>-601.33949999999959</v>
          </cell>
          <cell r="BP761">
            <v>388.29169999999976</v>
          </cell>
          <cell r="BQ761">
            <v>-85.408788337377246</v>
          </cell>
          <cell r="BR761">
            <v>386.17773431916112</v>
          </cell>
          <cell r="BS761">
            <v>782.30110475332367</v>
          </cell>
        </row>
        <row r="762">
          <cell r="B762" t="str">
            <v>Co 128</v>
          </cell>
          <cell r="BH762">
            <v>40862.86</v>
          </cell>
          <cell r="BI762">
            <v>31819.47</v>
          </cell>
          <cell r="BJ762">
            <v>20632.169999999998</v>
          </cell>
          <cell r="BK762">
            <v>35117.5</v>
          </cell>
          <cell r="BL762">
            <v>35476.11</v>
          </cell>
          <cell r="BM762">
            <v>43373.43</v>
          </cell>
          <cell r="BN762">
            <v>44506.13</v>
          </cell>
          <cell r="BO762">
            <v>43586.050799999983</v>
          </cell>
          <cell r="BP762">
            <v>45990.278800000007</v>
          </cell>
          <cell r="BQ762">
            <v>35524.304135304075</v>
          </cell>
          <cell r="BR762">
            <v>36839.506438036566</v>
          </cell>
          <cell r="BS762">
            <v>7762.0167790813066</v>
          </cell>
        </row>
        <row r="763">
          <cell r="B763" t="str">
            <v>Co 129</v>
          </cell>
          <cell r="BH763">
            <v>164.54</v>
          </cell>
          <cell r="BI763">
            <v>-476.42999999999938</v>
          </cell>
          <cell r="BJ763">
            <v>-37.090000000001055</v>
          </cell>
          <cell r="BK763">
            <v>1095.8599999999999</v>
          </cell>
          <cell r="BL763">
            <v>425.59</v>
          </cell>
          <cell r="BM763">
            <v>1847.76</v>
          </cell>
          <cell r="BN763">
            <v>1351.2</v>
          </cell>
          <cell r="BO763">
            <v>-591.97509999999966</v>
          </cell>
          <cell r="BP763">
            <v>-601.64299999999912</v>
          </cell>
          <cell r="BQ763">
            <v>1.6079187587301931</v>
          </cell>
          <cell r="BR763">
            <v>0.71203501745821995</v>
          </cell>
          <cell r="BS763">
            <v>463.39054668722656</v>
          </cell>
        </row>
        <row r="764">
          <cell r="B764" t="str">
            <v>Co 130</v>
          </cell>
          <cell r="BH764">
            <v>10267.09</v>
          </cell>
          <cell r="BI764">
            <v>14854.67</v>
          </cell>
          <cell r="BJ764">
            <v>11735.6</v>
          </cell>
          <cell r="BK764">
            <v>8413.59</v>
          </cell>
          <cell r="BL764">
            <v>6980.42</v>
          </cell>
          <cell r="BM764">
            <v>-3726.17</v>
          </cell>
          <cell r="BN764">
            <v>4902.49</v>
          </cell>
          <cell r="BO764">
            <v>10694.320500000002</v>
          </cell>
          <cell r="BP764">
            <v>9999.6540999999997</v>
          </cell>
          <cell r="BQ764">
            <v>9800.7152826237234</v>
          </cell>
          <cell r="BR764">
            <v>10109.240577983159</v>
          </cell>
          <cell r="BS764">
            <v>9004.8133240923507</v>
          </cell>
        </row>
        <row r="765">
          <cell r="B765" t="str">
            <v>Co 131</v>
          </cell>
          <cell r="BH765">
            <v>9703</v>
          </cell>
          <cell r="BI765">
            <v>12305</v>
          </cell>
          <cell r="BJ765">
            <v>8308</v>
          </cell>
          <cell r="BK765">
            <v>14290</v>
          </cell>
          <cell r="BL765">
            <v>13383</v>
          </cell>
          <cell r="BM765">
            <v>5647</v>
          </cell>
          <cell r="BN765">
            <v>29266</v>
          </cell>
          <cell r="BO765">
            <v>19594</v>
          </cell>
          <cell r="BP765">
            <v>15319</v>
          </cell>
          <cell r="BQ765">
            <v>11240.589087432898</v>
          </cell>
          <cell r="BR765">
            <v>12736.202967755184</v>
          </cell>
          <cell r="BS765">
            <v>9466.5678049810376</v>
          </cell>
        </row>
        <row r="766">
          <cell r="B766" t="str">
            <v>Co 132</v>
          </cell>
          <cell r="BH766">
            <v>1102.42</v>
          </cell>
          <cell r="BI766">
            <v>706.57</v>
          </cell>
          <cell r="BJ766">
            <v>-58.429999999999836</v>
          </cell>
          <cell r="BK766">
            <v>-1287.8399999999999</v>
          </cell>
          <cell r="BL766">
            <v>152.32999999999902</v>
          </cell>
          <cell r="BM766">
            <v>-1546.66</v>
          </cell>
          <cell r="BN766">
            <v>2086.0100000000002</v>
          </cell>
          <cell r="BO766">
            <v>7012.4568000000008</v>
          </cell>
          <cell r="BP766">
            <v>6753.6306999999997</v>
          </cell>
          <cell r="BQ766">
            <v>2627.5883885800422</v>
          </cell>
          <cell r="BR766">
            <v>2547.2068128363117</v>
          </cell>
          <cell r="BS766">
            <v>-521.74398486084601</v>
          </cell>
        </row>
        <row r="767">
          <cell r="B767" t="str">
            <v>Co 133</v>
          </cell>
          <cell r="BH767">
            <v>2628.71</v>
          </cell>
          <cell r="BI767">
            <v>-2671.33</v>
          </cell>
          <cell r="BJ767">
            <v>-2372.2399999999998</v>
          </cell>
          <cell r="BK767">
            <v>407.71000000000095</v>
          </cell>
          <cell r="BL767">
            <v>2464.15</v>
          </cell>
          <cell r="BM767">
            <v>2958.3</v>
          </cell>
          <cell r="BN767">
            <v>2903.19</v>
          </cell>
          <cell r="BO767">
            <v>-1455.4328000000005</v>
          </cell>
          <cell r="BP767">
            <v>-3455.6305000000011</v>
          </cell>
          <cell r="BQ767">
            <v>-4217.4339898080725</v>
          </cell>
          <cell r="BR767">
            <v>-5895.8418524132285</v>
          </cell>
          <cell r="BS767">
            <v>-4461.02343132036</v>
          </cell>
        </row>
        <row r="768">
          <cell r="B768" t="str">
            <v>Co 134</v>
          </cell>
          <cell r="BH768">
            <v>1885.48</v>
          </cell>
          <cell r="BI768">
            <v>3168.55</v>
          </cell>
          <cell r="BJ768">
            <v>-3014.05</v>
          </cell>
          <cell r="BK768">
            <v>5044.96</v>
          </cell>
          <cell r="BL768">
            <v>3954.27</v>
          </cell>
          <cell r="BM768">
            <v>-2178.39</v>
          </cell>
          <cell r="BN768">
            <v>3982.83</v>
          </cell>
          <cell r="BO768">
            <v>1431.585399999999</v>
          </cell>
          <cell r="BP768">
            <v>-1892.7635000000009</v>
          </cell>
          <cell r="BQ768">
            <v>670.63125423928614</v>
          </cell>
          <cell r="BR768">
            <v>-197.54517948243938</v>
          </cell>
          <cell r="BS768">
            <v>501.24645635673915</v>
          </cell>
        </row>
        <row r="769">
          <cell r="B769" t="str">
            <v>Co 135</v>
          </cell>
          <cell r="BH769">
            <v>0</v>
          </cell>
          <cell r="BI769">
            <v>0</v>
          </cell>
          <cell r="BJ769">
            <v>0</v>
          </cell>
          <cell r="BK769">
            <v>0</v>
          </cell>
          <cell r="BL769">
            <v>0</v>
          </cell>
          <cell r="BM769">
            <v>0</v>
          </cell>
          <cell r="BN769">
            <v>0</v>
          </cell>
          <cell r="BO769">
            <v>0</v>
          </cell>
          <cell r="BP769">
            <v>0</v>
          </cell>
          <cell r="BQ769">
            <v>0</v>
          </cell>
          <cell r="BR769">
            <v>0</v>
          </cell>
          <cell r="BS769">
            <v>0</v>
          </cell>
        </row>
        <row r="770">
          <cell r="B770" t="str">
            <v>Co 180</v>
          </cell>
          <cell r="BH770">
            <v>313.47000000000003</v>
          </cell>
          <cell r="BI770">
            <v>317.35000000000002</v>
          </cell>
          <cell r="BJ770">
            <v>221.16</v>
          </cell>
          <cell r="BK770">
            <v>287.32</v>
          </cell>
          <cell r="BL770">
            <v>289.52999999999997</v>
          </cell>
          <cell r="BM770">
            <v>259.87</v>
          </cell>
          <cell r="BN770">
            <v>306.57</v>
          </cell>
          <cell r="BO770">
            <v>1227.4100000000001</v>
          </cell>
          <cell r="BP770">
            <v>851.56999999999982</v>
          </cell>
          <cell r="BQ770">
            <v>1089.5103823810573</v>
          </cell>
          <cell r="BR770">
            <v>1089.4371308276852</v>
          </cell>
          <cell r="BS770">
            <v>1069.6510041998747</v>
          </cell>
        </row>
        <row r="771">
          <cell r="B771" t="str">
            <v>Co 450</v>
          </cell>
          <cell r="BH771">
            <v>-14001.87</v>
          </cell>
          <cell r="BI771">
            <v>-6147.4</v>
          </cell>
          <cell r="BJ771">
            <v>4035.2800000000061</v>
          </cell>
          <cell r="BK771">
            <v>-5146.6499999999942</v>
          </cell>
          <cell r="BL771">
            <v>41422.339999999997</v>
          </cell>
          <cell r="BM771">
            <v>41683.199999999997</v>
          </cell>
          <cell r="BN771">
            <v>85293.83</v>
          </cell>
          <cell r="BO771">
            <v>73764.281499999997</v>
          </cell>
          <cell r="BP771">
            <v>52693.195</v>
          </cell>
          <cell r="BQ771">
            <v>5356.0166581366284</v>
          </cell>
          <cell r="BR771">
            <v>-1677.2813668720555</v>
          </cell>
          <cell r="BS771">
            <v>-438.55981229123427</v>
          </cell>
        </row>
        <row r="772">
          <cell r="B772" t="str">
            <v>Co 451</v>
          </cell>
          <cell r="BH772">
            <v>18173.84</v>
          </cell>
          <cell r="BI772">
            <v>-7939.3300000000163</v>
          </cell>
          <cell r="BJ772">
            <v>45223.16</v>
          </cell>
          <cell r="BK772">
            <v>33669.56</v>
          </cell>
          <cell r="BL772">
            <v>33634.43</v>
          </cell>
          <cell r="BM772">
            <v>159244.54999999999</v>
          </cell>
          <cell r="BN772">
            <v>363351.65</v>
          </cell>
          <cell r="BO772">
            <v>309866.96729999996</v>
          </cell>
          <cell r="BP772">
            <v>254946.62889999995</v>
          </cell>
          <cell r="BQ772">
            <v>20004.630688307981</v>
          </cell>
          <cell r="BR772">
            <v>47054.161739741248</v>
          </cell>
          <cell r="BS772">
            <v>-746.35944001418829</v>
          </cell>
        </row>
        <row r="773">
          <cell r="B773" t="str">
            <v>Co 356</v>
          </cell>
          <cell r="BH773">
            <v>96014.13</v>
          </cell>
          <cell r="BI773">
            <v>59953.61</v>
          </cell>
          <cell r="BJ773">
            <v>132474.16</v>
          </cell>
          <cell r="BK773">
            <v>123032.25</v>
          </cell>
          <cell r="BL773">
            <v>167166.65</v>
          </cell>
          <cell r="BM773">
            <v>90475.15</v>
          </cell>
          <cell r="BN773">
            <v>82550.509999999995</v>
          </cell>
          <cell r="BO773">
            <v>126028.52000000002</v>
          </cell>
          <cell r="BP773">
            <v>47738.199999999953</v>
          </cell>
          <cell r="BQ773">
            <v>59993.76654267963</v>
          </cell>
          <cell r="BR773">
            <v>68322.482859642623</v>
          </cell>
          <cell r="BS773">
            <v>81169.463393127895</v>
          </cell>
        </row>
        <row r="774">
          <cell r="B774" t="str">
            <v>Co 357</v>
          </cell>
          <cell r="BH774">
            <v>70129.990000000005</v>
          </cell>
          <cell r="BI774">
            <v>150301.22</v>
          </cell>
          <cell r="BJ774">
            <v>197343.58</v>
          </cell>
          <cell r="BK774">
            <v>208683.95</v>
          </cell>
          <cell r="BL774">
            <v>274434.43</v>
          </cell>
          <cell r="BM774">
            <v>284979.65000000002</v>
          </cell>
          <cell r="BN774">
            <v>214104.46</v>
          </cell>
          <cell r="BO774">
            <v>180766.16440000001</v>
          </cell>
          <cell r="BP774">
            <v>163312.70800000001</v>
          </cell>
          <cell r="BQ774">
            <v>183681.00913320098</v>
          </cell>
          <cell r="BR774">
            <v>170872.26533138222</v>
          </cell>
          <cell r="BS774">
            <v>144146.55036376041</v>
          </cell>
        </row>
        <row r="775">
          <cell r="B775" t="str">
            <v>Co 332</v>
          </cell>
          <cell r="BH775">
            <v>33743.06</v>
          </cell>
          <cell r="BI775">
            <v>34456.949999999997</v>
          </cell>
          <cell r="BJ775">
            <v>31690.04</v>
          </cell>
          <cell r="BK775">
            <v>27874.45</v>
          </cell>
          <cell r="BL775">
            <v>27776.69</v>
          </cell>
          <cell r="BM775">
            <v>28963.07</v>
          </cell>
          <cell r="BN775">
            <v>31092.07</v>
          </cell>
          <cell r="BO775">
            <v>31069.417199999996</v>
          </cell>
          <cell r="BP775">
            <v>31520.878299999997</v>
          </cell>
          <cell r="BQ775">
            <v>29269.96710897125</v>
          </cell>
          <cell r="BR775">
            <v>29216.096423577736</v>
          </cell>
          <cell r="BS775">
            <v>28628.321609946244</v>
          </cell>
        </row>
        <row r="776">
          <cell r="B776" t="str">
            <v>Co 286</v>
          </cell>
          <cell r="BH776">
            <v>-2170.4699999999998</v>
          </cell>
          <cell r="BI776">
            <v>15976.9</v>
          </cell>
          <cell r="BJ776">
            <v>-1581.14</v>
          </cell>
          <cell r="BK776">
            <v>13731.81</v>
          </cell>
          <cell r="BL776">
            <v>20591.560000000001</v>
          </cell>
          <cell r="BM776">
            <v>-17461.16</v>
          </cell>
          <cell r="BN776">
            <v>7962.76</v>
          </cell>
          <cell r="BO776">
            <v>9649.099299999998</v>
          </cell>
          <cell r="BP776">
            <v>4504.1767</v>
          </cell>
          <cell r="BQ776">
            <v>5740.2281785425366</v>
          </cell>
          <cell r="BR776">
            <v>4063.8452386732388</v>
          </cell>
          <cell r="BS776">
            <v>7567.7006010578843</v>
          </cell>
        </row>
        <row r="777">
          <cell r="B777" t="str">
            <v>Co 287</v>
          </cell>
          <cell r="BH777">
            <v>5417.21</v>
          </cell>
          <cell r="BI777">
            <v>5854.44</v>
          </cell>
          <cell r="BJ777">
            <v>5468.2</v>
          </cell>
          <cell r="BK777">
            <v>10116.57</v>
          </cell>
          <cell r="BL777">
            <v>-525.63999999999942</v>
          </cell>
          <cell r="BM777">
            <v>28687.25</v>
          </cell>
          <cell r="BN777">
            <v>16535.7</v>
          </cell>
          <cell r="BO777">
            <v>8312.1549000000014</v>
          </cell>
          <cell r="BP777">
            <v>4099.1591999999873</v>
          </cell>
          <cell r="BQ777">
            <v>5929.827432046477</v>
          </cell>
          <cell r="BR777">
            <v>3486.7869658246054</v>
          </cell>
          <cell r="BS777">
            <v>-1015.237759710617</v>
          </cell>
        </row>
        <row r="778">
          <cell r="B778" t="str">
            <v>Co 288</v>
          </cell>
          <cell r="BH778">
            <v>9317.31</v>
          </cell>
          <cell r="BI778">
            <v>6570.34</v>
          </cell>
          <cell r="BJ778">
            <v>6527.94</v>
          </cell>
          <cell r="BK778">
            <v>12169.22</v>
          </cell>
          <cell r="BL778">
            <v>-2711.42</v>
          </cell>
          <cell r="BM778">
            <v>42281.87</v>
          </cell>
          <cell r="BN778">
            <v>1885.76</v>
          </cell>
          <cell r="BO778">
            <v>-3485.3549000000057</v>
          </cell>
          <cell r="BP778">
            <v>-11255.651299999998</v>
          </cell>
          <cell r="BQ778">
            <v>-17029.875283373767</v>
          </cell>
          <cell r="BR778">
            <v>-9385.3152024851079</v>
          </cell>
          <cell r="BS778">
            <v>-12633.205559759605</v>
          </cell>
        </row>
        <row r="779">
          <cell r="B779" t="str">
            <v>Co 333</v>
          </cell>
          <cell r="BH779">
            <v>90505.77</v>
          </cell>
          <cell r="BI779">
            <v>70235.63</v>
          </cell>
          <cell r="BJ779">
            <v>88039</v>
          </cell>
          <cell r="BK779">
            <v>47461.919999999998</v>
          </cell>
          <cell r="BL779">
            <v>115019.63</v>
          </cell>
          <cell r="BM779">
            <v>89479.76</v>
          </cell>
          <cell r="BN779">
            <v>140252.26999999999</v>
          </cell>
          <cell r="BO779">
            <v>130154.696</v>
          </cell>
          <cell r="BP779">
            <v>90581.981400000019</v>
          </cell>
          <cell r="BQ779">
            <v>72668.66104026034</v>
          </cell>
          <cell r="BR779">
            <v>98682.321485664404</v>
          </cell>
          <cell r="BS779">
            <v>71966.652555297362</v>
          </cell>
        </row>
        <row r="780">
          <cell r="B780" t="str">
            <v>Co 315</v>
          </cell>
          <cell r="BH780">
            <v>1225.45</v>
          </cell>
          <cell r="BI780">
            <v>-2300.0500000000002</v>
          </cell>
          <cell r="BJ780">
            <v>7348.83</v>
          </cell>
          <cell r="BK780">
            <v>-3967.07</v>
          </cell>
          <cell r="BL780">
            <v>15438.22</v>
          </cell>
          <cell r="BM780">
            <v>757.21000000000276</v>
          </cell>
          <cell r="BN780">
            <v>-13436.78</v>
          </cell>
          <cell r="BO780">
            <v>7848.8064999999988</v>
          </cell>
          <cell r="BP780">
            <v>10010.996500000005</v>
          </cell>
          <cell r="BQ780">
            <v>15212.600270468418</v>
          </cell>
          <cell r="BR780">
            <v>10022.379997453274</v>
          </cell>
          <cell r="BS780">
            <v>7998.0921221062672</v>
          </cell>
        </row>
        <row r="781">
          <cell r="B781" t="str">
            <v>Co 316</v>
          </cell>
          <cell r="BH781">
            <v>22277.29</v>
          </cell>
          <cell r="BI781">
            <v>22331.43</v>
          </cell>
          <cell r="BJ781">
            <v>26145.4</v>
          </cell>
          <cell r="BK781">
            <v>24181.39</v>
          </cell>
          <cell r="BL781">
            <v>37617.360000000001</v>
          </cell>
          <cell r="BM781">
            <v>34722.370000000003</v>
          </cell>
          <cell r="BN781">
            <v>25668.09</v>
          </cell>
          <cell r="BO781">
            <v>26213.2745</v>
          </cell>
          <cell r="BP781">
            <v>28340.970199999996</v>
          </cell>
          <cell r="BQ781">
            <v>27546.218724700338</v>
          </cell>
          <cell r="BR781">
            <v>35677.897638734852</v>
          </cell>
          <cell r="BS781">
            <v>20345.832919191998</v>
          </cell>
        </row>
        <row r="782">
          <cell r="B782" t="str">
            <v>Co 317</v>
          </cell>
          <cell r="BH782">
            <v>35872.92</v>
          </cell>
          <cell r="BI782">
            <v>23193.360000000001</v>
          </cell>
          <cell r="BJ782">
            <v>31537.98</v>
          </cell>
          <cell r="BK782">
            <v>40841.07</v>
          </cell>
          <cell r="BL782">
            <v>50654.15</v>
          </cell>
          <cell r="BM782">
            <v>36511.97</v>
          </cell>
          <cell r="BN782">
            <v>32929.99</v>
          </cell>
          <cell r="BO782">
            <v>46302.656000000017</v>
          </cell>
          <cell r="BP782">
            <v>27968.229999999996</v>
          </cell>
          <cell r="BQ782">
            <v>34649.720318332227</v>
          </cell>
          <cell r="BR782">
            <v>34337.142052166775</v>
          </cell>
          <cell r="BS782">
            <v>33255.899536935525</v>
          </cell>
        </row>
        <row r="783">
          <cell r="B783" t="str">
            <v>Co 385</v>
          </cell>
          <cell r="BH783">
            <v>138673.70000000001</v>
          </cell>
          <cell r="BI783">
            <v>151348.24</v>
          </cell>
          <cell r="BJ783">
            <v>224352.35</v>
          </cell>
          <cell r="BK783">
            <v>265269.32</v>
          </cell>
          <cell r="BL783">
            <v>277245.57</v>
          </cell>
          <cell r="BM783">
            <v>350720.94</v>
          </cell>
          <cell r="BN783">
            <v>374849.7</v>
          </cell>
          <cell r="BO783">
            <v>283963.10599999997</v>
          </cell>
          <cell r="BP783">
            <v>290475.46419999993</v>
          </cell>
          <cell r="BQ783">
            <v>256090.58119137437</v>
          </cell>
          <cell r="BR783">
            <v>222147.27396968578</v>
          </cell>
          <cell r="BS783">
            <v>197922.8863478243</v>
          </cell>
        </row>
        <row r="784">
          <cell r="B784" t="str">
            <v>Co 181</v>
          </cell>
          <cell r="BH784">
            <v>5861.87</v>
          </cell>
          <cell r="BI784">
            <v>16318.51</v>
          </cell>
          <cell r="BJ784">
            <v>6299.52</v>
          </cell>
          <cell r="BK784">
            <v>4053.7</v>
          </cell>
          <cell r="BL784">
            <v>6324.27</v>
          </cell>
          <cell r="BM784">
            <v>1583.71</v>
          </cell>
          <cell r="BN784">
            <v>1503.86</v>
          </cell>
          <cell r="BO784">
            <v>2042.6906999999974</v>
          </cell>
          <cell r="BP784">
            <v>-362.77020000000266</v>
          </cell>
          <cell r="BQ784">
            <v>4508.8442436355617</v>
          </cell>
          <cell r="BR784">
            <v>5236.3475575477532</v>
          </cell>
          <cell r="BS784">
            <v>5389.2518964674309</v>
          </cell>
        </row>
        <row r="785">
          <cell r="B785" t="str">
            <v>Co 300</v>
          </cell>
          <cell r="BH785">
            <v>17166.259999999998</v>
          </cell>
          <cell r="BI785">
            <v>12308.33</v>
          </cell>
          <cell r="BJ785">
            <v>18852.38</v>
          </cell>
          <cell r="BK785">
            <v>11321.52</v>
          </cell>
          <cell r="BL785">
            <v>16869.080000000002</v>
          </cell>
          <cell r="BM785">
            <v>10961.29</v>
          </cell>
          <cell r="BN785">
            <v>34990.32</v>
          </cell>
          <cell r="BO785">
            <v>31181.926300000003</v>
          </cell>
          <cell r="BP785">
            <v>17500.186800000003</v>
          </cell>
          <cell r="BQ785">
            <v>25445.898781233918</v>
          </cell>
          <cell r="BR785">
            <v>25190.262285746565</v>
          </cell>
          <cell r="BS785">
            <v>22800.32149404176</v>
          </cell>
        </row>
        <row r="786">
          <cell r="B786" t="str">
            <v>Co 150</v>
          </cell>
          <cell r="BH786">
            <v>50345.65</v>
          </cell>
          <cell r="BI786">
            <v>103890.83</v>
          </cell>
          <cell r="BJ786">
            <v>117737.22</v>
          </cell>
          <cell r="BK786">
            <v>77003.5</v>
          </cell>
          <cell r="BL786">
            <v>62870.73</v>
          </cell>
          <cell r="BM786">
            <v>29510.22</v>
          </cell>
          <cell r="BN786">
            <v>41763.86</v>
          </cell>
          <cell r="BO786">
            <v>69659.431600000025</v>
          </cell>
          <cell r="BP786">
            <v>71243.604099999997</v>
          </cell>
          <cell r="BQ786">
            <v>135781.403792948</v>
          </cell>
          <cell r="BR786">
            <v>120086.89302495378</v>
          </cell>
          <cell r="BS786">
            <v>120499.77686773412</v>
          </cell>
        </row>
        <row r="787">
          <cell r="B787" t="str">
            <v>Co 241</v>
          </cell>
          <cell r="BH787">
            <v>15664.05</v>
          </cell>
          <cell r="BI787">
            <v>9914.2799999999916</v>
          </cell>
          <cell r="BJ787">
            <v>16043.93</v>
          </cell>
          <cell r="BK787">
            <v>8815.41</v>
          </cell>
          <cell r="BL787">
            <v>14627.27</v>
          </cell>
          <cell r="BM787">
            <v>28044.47</v>
          </cell>
          <cell r="BN787">
            <v>27420.55</v>
          </cell>
          <cell r="BO787">
            <v>12868.507100000003</v>
          </cell>
          <cell r="BP787">
            <v>14983.980600000003</v>
          </cell>
          <cell r="BQ787">
            <v>15449.457893543651</v>
          </cell>
          <cell r="BR787">
            <v>15126.762539700147</v>
          </cell>
          <cell r="BS787">
            <v>14819.086152449425</v>
          </cell>
        </row>
        <row r="788">
          <cell r="B788" t="str">
            <v>Co 242</v>
          </cell>
          <cell r="BH788">
            <v>2991.58</v>
          </cell>
          <cell r="BI788">
            <v>3518.2</v>
          </cell>
          <cell r="BJ788">
            <v>5127.29</v>
          </cell>
          <cell r="BK788">
            <v>9935.9500000000007</v>
          </cell>
          <cell r="BL788">
            <v>-349.92</v>
          </cell>
          <cell r="BM788">
            <v>-974.90999999999804</v>
          </cell>
          <cell r="BN788">
            <v>17061.36</v>
          </cell>
          <cell r="BO788">
            <v>6800.4971999999998</v>
          </cell>
          <cell r="BP788">
            <v>2526.1379999999999</v>
          </cell>
          <cell r="BQ788">
            <v>988.78094795940797</v>
          </cell>
          <cell r="BR788">
            <v>3768.1147803450413</v>
          </cell>
          <cell r="BS788">
            <v>5836.291137571161</v>
          </cell>
        </row>
        <row r="789">
          <cell r="B789" t="str">
            <v>Co 246</v>
          </cell>
          <cell r="BH789">
            <v>15317.74</v>
          </cell>
          <cell r="BI789">
            <v>9189.7199999999939</v>
          </cell>
          <cell r="BJ789">
            <v>25042.68</v>
          </cell>
          <cell r="BK789">
            <v>21372.92</v>
          </cell>
          <cell r="BL789">
            <v>12819.17</v>
          </cell>
          <cell r="BM789">
            <v>15785.53</v>
          </cell>
          <cell r="BN789">
            <v>22401.73</v>
          </cell>
          <cell r="BO789">
            <v>9144.5728999999919</v>
          </cell>
          <cell r="BP789">
            <v>28593.318499999994</v>
          </cell>
          <cell r="BQ789">
            <v>30339.822987918225</v>
          </cell>
          <cell r="BR789">
            <v>27731.384598398014</v>
          </cell>
          <cell r="BS789">
            <v>24168.878946589197</v>
          </cell>
        </row>
        <row r="790">
          <cell r="B790" t="str">
            <v>Co 400</v>
          </cell>
          <cell r="BH790">
            <v>196325.86</v>
          </cell>
          <cell r="BI790">
            <v>163810.35999999999</v>
          </cell>
          <cell r="BJ790">
            <v>100688.87</v>
          </cell>
          <cell r="BK790">
            <v>210208.81</v>
          </cell>
          <cell r="BL790">
            <v>207518.74</v>
          </cell>
          <cell r="BM790">
            <v>106346.08</v>
          </cell>
          <cell r="BN790">
            <v>256803.81</v>
          </cell>
          <cell r="BO790">
            <v>295105.98130000004</v>
          </cell>
          <cell r="BP790">
            <v>212197.78870000009</v>
          </cell>
          <cell r="BQ790">
            <v>258050.99129441136</v>
          </cell>
          <cell r="BR790">
            <v>125792.57993735874</v>
          </cell>
          <cell r="BS790">
            <v>-29061.385799598123</v>
          </cell>
        </row>
        <row r="791">
          <cell r="B791" t="str">
            <v>Co 401</v>
          </cell>
          <cell r="BH791">
            <v>94471.89</v>
          </cell>
          <cell r="BI791">
            <v>32673.08</v>
          </cell>
          <cell r="BJ791">
            <v>64193.369999999937</v>
          </cell>
          <cell r="BK791">
            <v>84152.320000000007</v>
          </cell>
          <cell r="BL791">
            <v>49106.57</v>
          </cell>
          <cell r="BM791">
            <v>104564.66</v>
          </cell>
          <cell r="BN791">
            <v>80786.210000000006</v>
          </cell>
          <cell r="BO791">
            <v>-70420.216799999995</v>
          </cell>
          <cell r="BP791">
            <v>115471.08100000003</v>
          </cell>
          <cell r="BQ791">
            <v>107754.20002255309</v>
          </cell>
          <cell r="BR791">
            <v>85062.443806428404</v>
          </cell>
          <cell r="BS791">
            <v>72380.814894203097</v>
          </cell>
        </row>
        <row r="792">
          <cell r="B792" t="str">
            <v>Co 248</v>
          </cell>
          <cell r="BH792">
            <v>58906.12</v>
          </cell>
          <cell r="BI792">
            <v>28086.86</v>
          </cell>
          <cell r="BJ792">
            <v>44479.360000000001</v>
          </cell>
          <cell r="BK792">
            <v>39652.300000000003</v>
          </cell>
          <cell r="BL792">
            <v>75554.960000000006</v>
          </cell>
          <cell r="BM792">
            <v>14188.5</v>
          </cell>
          <cell r="BN792">
            <v>29975.55</v>
          </cell>
          <cell r="BO792">
            <v>45544.787599999989</v>
          </cell>
          <cell r="BP792">
            <v>28619.532099999997</v>
          </cell>
          <cell r="BQ792">
            <v>41673.127191992047</v>
          </cell>
          <cell r="BR792">
            <v>36246.765058471967</v>
          </cell>
          <cell r="BS792">
            <v>69791.833908529428</v>
          </cell>
        </row>
        <row r="793">
          <cell r="B793" t="str">
            <v>Co 249</v>
          </cell>
          <cell r="BH793">
            <v>26798.77</v>
          </cell>
          <cell r="BI793">
            <v>22636.799999999999</v>
          </cell>
          <cell r="BJ793">
            <v>35384.65</v>
          </cell>
          <cell r="BK793">
            <v>38747.550000000003</v>
          </cell>
          <cell r="BL793">
            <v>32893.440000000002</v>
          </cell>
          <cell r="BM793">
            <v>21858.7</v>
          </cell>
          <cell r="BN793">
            <v>27926.77</v>
          </cell>
          <cell r="BO793">
            <v>8087.156999999992</v>
          </cell>
          <cell r="BP793">
            <v>22386.468000000001</v>
          </cell>
          <cell r="BQ793">
            <v>30478.348732774451</v>
          </cell>
          <cell r="BR793">
            <v>27295.786379954814</v>
          </cell>
          <cell r="BS793">
            <v>24349.668799966807</v>
          </cell>
        </row>
        <row r="794">
          <cell r="B794" t="str">
            <v>Co 402</v>
          </cell>
          <cell r="BH794">
            <v>3436.53</v>
          </cell>
          <cell r="BI794">
            <v>1380.66</v>
          </cell>
          <cell r="BJ794">
            <v>2772.2</v>
          </cell>
          <cell r="BK794">
            <v>5339.16</v>
          </cell>
          <cell r="BL794">
            <v>607.65000000000055</v>
          </cell>
          <cell r="BM794">
            <v>4864.62</v>
          </cell>
          <cell r="BN794">
            <v>3959.14</v>
          </cell>
          <cell r="BO794">
            <v>11332.132399999999</v>
          </cell>
          <cell r="BP794">
            <v>-4295.7861000000003</v>
          </cell>
          <cell r="BQ794">
            <v>6250.7067620707403</v>
          </cell>
          <cell r="BR794">
            <v>-4367.6389854179506</v>
          </cell>
          <cell r="BS794">
            <v>7562.9961172390913</v>
          </cell>
        </row>
        <row r="795">
          <cell r="B795" t="str">
            <v>Co 403</v>
          </cell>
          <cell r="BH795">
            <v>14402.33</v>
          </cell>
          <cell r="BI795">
            <v>3663.640000000014</v>
          </cell>
          <cell r="BJ795">
            <v>27977.34</v>
          </cell>
          <cell r="BK795">
            <v>20758.12</v>
          </cell>
          <cell r="BL795">
            <v>-8183.8199999999852</v>
          </cell>
          <cell r="BM795">
            <v>2027.95</v>
          </cell>
          <cell r="BN795">
            <v>4870.2699999999895</v>
          </cell>
          <cell r="BO795">
            <v>9071.651600000012</v>
          </cell>
          <cell r="BP795">
            <v>20896.677000000011</v>
          </cell>
          <cell r="BQ795">
            <v>19470.281004316494</v>
          </cell>
          <cell r="BR795">
            <v>11679.196007229424</v>
          </cell>
          <cell r="BS795">
            <v>23860.896683655956</v>
          </cell>
        </row>
        <row r="796">
          <cell r="B796" t="str">
            <v>Co 406</v>
          </cell>
          <cell r="BH796">
            <v>-9292.3099999999831</v>
          </cell>
          <cell r="BI796">
            <v>38301.160000000003</v>
          </cell>
          <cell r="BJ796">
            <v>-67234.37</v>
          </cell>
          <cell r="BK796">
            <v>13200.53</v>
          </cell>
          <cell r="BL796">
            <v>-368.05000000000291</v>
          </cell>
          <cell r="BM796">
            <v>12466.3</v>
          </cell>
          <cell r="BN796">
            <v>67396.56</v>
          </cell>
          <cell r="BO796">
            <v>31894.164600000004</v>
          </cell>
          <cell r="BP796">
            <v>11466.627500000002</v>
          </cell>
          <cell r="BQ796">
            <v>27887.961511317</v>
          </cell>
          <cell r="BR796">
            <v>17664.368182296152</v>
          </cell>
          <cell r="BS796">
            <v>18478.494601024708</v>
          </cell>
        </row>
        <row r="797">
          <cell r="B797" t="str">
            <v>Co 182</v>
          </cell>
          <cell r="BH797">
            <v>237424.42</v>
          </cell>
          <cell r="BI797">
            <v>348377.2</v>
          </cell>
          <cell r="BJ797">
            <v>251093.81</v>
          </cell>
          <cell r="BK797">
            <v>377234.22</v>
          </cell>
          <cell r="BL797">
            <v>363972.34</v>
          </cell>
          <cell r="BM797">
            <v>525473.81000000006</v>
          </cell>
          <cell r="BN797">
            <v>670464.56000000006</v>
          </cell>
          <cell r="BO797">
            <v>50810.529999999912</v>
          </cell>
          <cell r="BP797">
            <v>358987.83000000007</v>
          </cell>
          <cell r="BQ797">
            <v>405914.24733366421</v>
          </cell>
          <cell r="BR797">
            <v>377072.14074004965</v>
          </cell>
          <cell r="BS797">
            <v>287060.27902138222</v>
          </cell>
        </row>
        <row r="798">
          <cell r="B798" t="str">
            <v>Co 183</v>
          </cell>
          <cell r="BH798">
            <v>49868.78</v>
          </cell>
          <cell r="BI798">
            <v>46355.18000000008</v>
          </cell>
          <cell r="BJ798">
            <v>28638.75</v>
          </cell>
          <cell r="BK798">
            <v>11009.96</v>
          </cell>
          <cell r="BL798">
            <v>61461.94</v>
          </cell>
          <cell r="BM798">
            <v>55895.58</v>
          </cell>
          <cell r="BN798">
            <v>80448.789999999994</v>
          </cell>
          <cell r="BO798">
            <v>55274.621999999974</v>
          </cell>
          <cell r="BP798">
            <v>31163.802599999937</v>
          </cell>
          <cell r="BQ798">
            <v>41090.905107427039</v>
          </cell>
          <cell r="BR798">
            <v>81184.92162649415</v>
          </cell>
          <cell r="BS798">
            <v>53187.674382985628</v>
          </cell>
        </row>
        <row r="799">
          <cell r="B799" t="str">
            <v>Co 201</v>
          </cell>
          <cell r="BH799">
            <v>127885.06299999998</v>
          </cell>
          <cell r="BI799">
            <v>101566.87689999999</v>
          </cell>
          <cell r="BJ799">
            <v>168104.66159999999</v>
          </cell>
          <cell r="BK799">
            <v>131063.81570000001</v>
          </cell>
          <cell r="BL799">
            <v>151826.4939</v>
          </cell>
          <cell r="BM799">
            <v>166724.86319999993</v>
          </cell>
          <cell r="BN799">
            <v>171240.36419999998</v>
          </cell>
          <cell r="BO799">
            <v>97062.135000000038</v>
          </cell>
          <cell r="BP799">
            <v>112862.6251</v>
          </cell>
          <cell r="BQ799">
            <v>155262.60044383412</v>
          </cell>
          <cell r="BR799">
            <v>98633.972620291664</v>
          </cell>
          <cell r="BS799">
            <v>0</v>
          </cell>
        </row>
        <row r="800">
          <cell r="B800" t="str">
            <v>Co 202</v>
          </cell>
          <cell r="BH800">
            <v>12366.21</v>
          </cell>
          <cell r="BI800">
            <v>5583.26</v>
          </cell>
          <cell r="BJ800">
            <v>8202.08</v>
          </cell>
          <cell r="BK800">
            <v>30196.09</v>
          </cell>
          <cell r="BL800">
            <v>32949.449999999997</v>
          </cell>
          <cell r="BM800">
            <v>45496.639999999999</v>
          </cell>
          <cell r="BN800">
            <v>68205.23</v>
          </cell>
          <cell r="BO800">
            <v>6210.5799999999945</v>
          </cell>
          <cell r="BP800">
            <v>1770.5500000000011</v>
          </cell>
          <cell r="BQ800">
            <v>8587.1266968159453</v>
          </cell>
          <cell r="BR800">
            <v>7685.5417067159578</v>
          </cell>
          <cell r="BS800">
            <v>2690.9041079601557</v>
          </cell>
        </row>
        <row r="801">
          <cell r="B801" t="str">
            <v>Co 187</v>
          </cell>
          <cell r="BH801">
            <v>50259.46</v>
          </cell>
          <cell r="BI801">
            <v>55219.26</v>
          </cell>
          <cell r="BJ801">
            <v>44445.98</v>
          </cell>
          <cell r="BK801">
            <v>59318.29</v>
          </cell>
          <cell r="BL801">
            <v>81192.289999999994</v>
          </cell>
          <cell r="BM801">
            <v>57850.97</v>
          </cell>
          <cell r="BN801">
            <v>69309.179999999993</v>
          </cell>
          <cell r="BO801">
            <v>72320.700899999982</v>
          </cell>
          <cell r="BP801">
            <v>63946.979500000001</v>
          </cell>
          <cell r="BQ801">
            <v>41166.879248187382</v>
          </cell>
          <cell r="BR801">
            <v>66838.523232696665</v>
          </cell>
          <cell r="BS801">
            <v>56111.762938921602</v>
          </cell>
        </row>
        <row r="802">
          <cell r="B802" t="str">
            <v>Co 188</v>
          </cell>
          <cell r="BH802">
            <v>40946.14</v>
          </cell>
          <cell r="BI802">
            <v>32341.01</v>
          </cell>
          <cell r="BJ802">
            <v>14015.02</v>
          </cell>
          <cell r="BK802">
            <v>59291.92</v>
          </cell>
          <cell r="BL802">
            <v>40305.730000000003</v>
          </cell>
          <cell r="BM802">
            <v>12247.8</v>
          </cell>
          <cell r="BN802">
            <v>107784.64</v>
          </cell>
          <cell r="BO802">
            <v>48529.839500000002</v>
          </cell>
          <cell r="BP802">
            <v>27555.35119999999</v>
          </cell>
          <cell r="BQ802">
            <v>36279.824328935945</v>
          </cell>
          <cell r="BR802">
            <v>36531.097687800357</v>
          </cell>
          <cell r="BS802">
            <v>32467.459995001627</v>
          </cell>
        </row>
        <row r="803">
          <cell r="B803" t="str">
            <v>Co 250</v>
          </cell>
          <cell r="BH803">
            <v>73248.05</v>
          </cell>
          <cell r="BI803">
            <v>67614.759999999995</v>
          </cell>
          <cell r="BJ803">
            <v>66501.45</v>
          </cell>
          <cell r="BK803">
            <v>39878.01</v>
          </cell>
          <cell r="BL803">
            <v>79446.73</v>
          </cell>
          <cell r="BM803">
            <v>73343.58</v>
          </cell>
          <cell r="BN803">
            <v>56504.04</v>
          </cell>
          <cell r="BO803">
            <v>64168.981</v>
          </cell>
          <cell r="BP803">
            <v>69260.941100000011</v>
          </cell>
          <cell r="BQ803">
            <v>67325.474854628992</v>
          </cell>
          <cell r="BR803">
            <v>67953.528998192618</v>
          </cell>
          <cell r="BS803">
            <v>63458.623269753385</v>
          </cell>
        </row>
        <row r="804">
          <cell r="B804" t="str">
            <v>Co 251</v>
          </cell>
          <cell r="BH804">
            <v>189099.82</v>
          </cell>
          <cell r="BI804">
            <v>204588.79</v>
          </cell>
          <cell r="BJ804">
            <v>431772.01</v>
          </cell>
          <cell r="BK804">
            <v>433355.85</v>
          </cell>
          <cell r="BL804">
            <v>776571</v>
          </cell>
          <cell r="BM804">
            <v>526815.68000000005</v>
          </cell>
          <cell r="BN804">
            <v>218763.15</v>
          </cell>
          <cell r="BO804">
            <v>376987.65520000004</v>
          </cell>
          <cell r="BP804">
            <v>316894.09149999998</v>
          </cell>
          <cell r="BQ804">
            <v>443424.98656110012</v>
          </cell>
          <cell r="BR804">
            <v>300392.13622187305</v>
          </cell>
          <cell r="BS804">
            <v>209205.54889353423</v>
          </cell>
        </row>
        <row r="805">
          <cell r="B805" t="str">
            <v>Co 252</v>
          </cell>
          <cell r="BH805">
            <v>33081.589999999997</v>
          </cell>
          <cell r="BI805">
            <v>67574.41</v>
          </cell>
          <cell r="BJ805">
            <v>69802.289999999994</v>
          </cell>
          <cell r="BK805">
            <v>169119.47</v>
          </cell>
          <cell r="BL805">
            <v>152360.1</v>
          </cell>
          <cell r="BM805">
            <v>76921.500000000058</v>
          </cell>
          <cell r="BN805">
            <v>71620.91</v>
          </cell>
          <cell r="BO805">
            <v>-19244.185299999983</v>
          </cell>
          <cell r="BP805">
            <v>64109.217300000018</v>
          </cell>
          <cell r="BQ805">
            <v>106646.29449260244</v>
          </cell>
          <cell r="BR805">
            <v>39421.557972930808</v>
          </cell>
          <cell r="BS805">
            <v>70241.08906400553</v>
          </cell>
        </row>
        <row r="806">
          <cell r="B806" t="str">
            <v>Co 220</v>
          </cell>
          <cell r="BH806">
            <v>-3426.42</v>
          </cell>
          <cell r="BI806">
            <v>16657.48</v>
          </cell>
          <cell r="BJ806">
            <v>8829.07</v>
          </cell>
          <cell r="BK806">
            <v>11045.75</v>
          </cell>
          <cell r="BL806">
            <v>-836.81000000000131</v>
          </cell>
          <cell r="BM806">
            <v>11182.27</v>
          </cell>
          <cell r="BN806">
            <v>19655.59</v>
          </cell>
          <cell r="BO806">
            <v>14388.116899999997</v>
          </cell>
          <cell r="BP806">
            <v>771.84939999999915</v>
          </cell>
          <cell r="BQ806">
            <v>16251.886676505626</v>
          </cell>
          <cell r="BR806">
            <v>19419.13889047032</v>
          </cell>
          <cell r="BS806">
            <v>10912.760420999375</v>
          </cell>
        </row>
        <row r="807">
          <cell r="B807" t="str">
            <v>Co 900</v>
          </cell>
          <cell r="BH807">
            <v>-11334.189999999999</v>
          </cell>
          <cell r="BI807">
            <v>-3402.2599999999993</v>
          </cell>
          <cell r="BJ807">
            <v>-2145.9700000000012</v>
          </cell>
          <cell r="BK807">
            <v>4228.03</v>
          </cell>
          <cell r="BL807">
            <v>3042.1900000000005</v>
          </cell>
          <cell r="BM807">
            <v>4821.2300000000005</v>
          </cell>
          <cell r="BN807">
            <v>2494.0499999999997</v>
          </cell>
          <cell r="BO807">
            <v>0</v>
          </cell>
          <cell r="BP807">
            <v>0</v>
          </cell>
          <cell r="BQ807">
            <v>0</v>
          </cell>
          <cell r="BR807">
            <v>0</v>
          </cell>
          <cell r="BS807">
            <v>0</v>
          </cell>
        </row>
        <row r="808">
          <cell r="B808" t="str">
            <v>Co 254</v>
          </cell>
          <cell r="BH808">
            <v>7394.67</v>
          </cell>
          <cell r="BI808">
            <v>6455.73</v>
          </cell>
          <cell r="BJ808">
            <v>17249.16</v>
          </cell>
          <cell r="BK808">
            <v>19965</v>
          </cell>
          <cell r="BL808">
            <v>33610.92</v>
          </cell>
          <cell r="BM808">
            <v>20298.810000000001</v>
          </cell>
          <cell r="BN808">
            <v>22331.26</v>
          </cell>
          <cell r="BO808">
            <v>24747.012739999998</v>
          </cell>
          <cell r="BP808">
            <v>7269.715189999999</v>
          </cell>
          <cell r="BQ808">
            <v>10581.479468771966</v>
          </cell>
          <cell r="BR808">
            <v>11998.063120423089</v>
          </cell>
          <cell r="BS808">
            <v>3688.9374338187936</v>
          </cell>
        </row>
        <row r="809">
          <cell r="B809" t="str">
            <v>Co 255</v>
          </cell>
          <cell r="BH809">
            <v>136881.89000000001</v>
          </cell>
          <cell r="BI809">
            <v>70177.580000000133</v>
          </cell>
          <cell r="BJ809">
            <v>196765.09</v>
          </cell>
          <cell r="BK809">
            <v>215643.36</v>
          </cell>
          <cell r="BL809">
            <v>323904.28000000003</v>
          </cell>
          <cell r="BM809">
            <v>245148.41</v>
          </cell>
          <cell r="BN809">
            <v>227255.89</v>
          </cell>
          <cell r="BO809">
            <v>147666.09649999999</v>
          </cell>
          <cell r="BP809">
            <v>120725.13799999992</v>
          </cell>
          <cell r="BQ809">
            <v>176565.39626822568</v>
          </cell>
          <cell r="BR809">
            <v>145983.5544807557</v>
          </cell>
          <cell r="BS809">
            <v>107267.23302841734</v>
          </cell>
        </row>
        <row r="810">
          <cell r="B810" t="str">
            <v>Co 256</v>
          </cell>
          <cell r="BH810">
            <v>-25550.29</v>
          </cell>
          <cell r="BI810">
            <v>-16821.98</v>
          </cell>
          <cell r="BJ810">
            <v>-19763.580000000002</v>
          </cell>
          <cell r="BK810">
            <v>-18362.349999999999</v>
          </cell>
          <cell r="BL810">
            <v>-11327.56</v>
          </cell>
          <cell r="BM810">
            <v>-9166.6900000000096</v>
          </cell>
          <cell r="BN810">
            <v>-37678.18</v>
          </cell>
          <cell r="BO810">
            <v>-21480.345600000008</v>
          </cell>
          <cell r="BP810">
            <v>-21714.310299999997</v>
          </cell>
          <cell r="BQ810">
            <v>-21665.245502779624</v>
          </cell>
          <cell r="BR810">
            <v>-20793.272620805103</v>
          </cell>
          <cell r="BS810">
            <v>-21880.394358277976</v>
          </cell>
        </row>
        <row r="811">
          <cell r="B811" t="str">
            <v>Co 257</v>
          </cell>
          <cell r="BH811">
            <v>-3316.98</v>
          </cell>
          <cell r="BI811">
            <v>3381.22</v>
          </cell>
          <cell r="BJ811">
            <v>-5727.87</v>
          </cell>
          <cell r="BK811">
            <v>-7425.19</v>
          </cell>
          <cell r="BL811">
            <v>145.33000000000001</v>
          </cell>
          <cell r="BM811">
            <v>-4071.56</v>
          </cell>
          <cell r="BN811">
            <v>-12084.16</v>
          </cell>
          <cell r="BO811">
            <v>-6155.9906999999985</v>
          </cell>
          <cell r="BP811">
            <v>-4458.7684000000008</v>
          </cell>
          <cell r="BQ811">
            <v>0</v>
          </cell>
          <cell r="BR811">
            <v>0</v>
          </cell>
          <cell r="BS811">
            <v>0</v>
          </cell>
        </row>
        <row r="812">
          <cell r="B812" t="str">
            <v>Co 259</v>
          </cell>
          <cell r="BH812">
            <v>25302</v>
          </cell>
          <cell r="BI812">
            <v>38990</v>
          </cell>
          <cell r="BJ812">
            <v>34510</v>
          </cell>
          <cell r="BK812">
            <v>25757</v>
          </cell>
          <cell r="BL812">
            <v>1711</v>
          </cell>
          <cell r="BM812">
            <v>13500</v>
          </cell>
          <cell r="BN812">
            <v>3308</v>
          </cell>
          <cell r="BO812">
            <v>3959</v>
          </cell>
          <cell r="BP812">
            <v>389</v>
          </cell>
          <cell r="BQ812">
            <v>10641.815832046472</v>
          </cell>
          <cell r="BR812">
            <v>22350.355565824604</v>
          </cell>
          <cell r="BS812">
            <v>20381.352940289391</v>
          </cell>
        </row>
        <row r="813">
          <cell r="B813" t="str">
            <v>Co 260</v>
          </cell>
          <cell r="BH813">
            <v>10270.98</v>
          </cell>
          <cell r="BI813">
            <v>6639.4599999999846</v>
          </cell>
          <cell r="BJ813">
            <v>20009.490000000002</v>
          </cell>
          <cell r="BK813">
            <v>28125.7</v>
          </cell>
          <cell r="BL813">
            <v>62726.29</v>
          </cell>
          <cell r="BM813">
            <v>41873.919999999998</v>
          </cell>
          <cell r="BN813">
            <v>24659.13</v>
          </cell>
          <cell r="BO813">
            <v>24307.296339999986</v>
          </cell>
          <cell r="BP813">
            <v>19536.621440000024</v>
          </cell>
          <cell r="BQ813">
            <v>48124.75897363777</v>
          </cell>
          <cell r="BR813">
            <v>14430.111875933449</v>
          </cell>
          <cell r="BS813">
            <v>20056.05231560408</v>
          </cell>
        </row>
        <row r="814">
          <cell r="B814" t="str">
            <v>Co 262</v>
          </cell>
          <cell r="BH814">
            <v>-3228.13</v>
          </cell>
          <cell r="BI814">
            <v>-14318.26</v>
          </cell>
          <cell r="BJ814">
            <v>-15621.57</v>
          </cell>
          <cell r="BK814">
            <v>-12071.42</v>
          </cell>
          <cell r="BL814">
            <v>-2659.64</v>
          </cell>
          <cell r="BM814">
            <v>-16916.669999999998</v>
          </cell>
          <cell r="BN814">
            <v>-15741.53</v>
          </cell>
          <cell r="BO814">
            <v>-19170.127</v>
          </cell>
          <cell r="BP814">
            <v>-17697.368300000002</v>
          </cell>
          <cell r="BQ814">
            <v>0</v>
          </cell>
          <cell r="BR814">
            <v>0</v>
          </cell>
          <cell r="BS814">
            <v>0</v>
          </cell>
        </row>
        <row r="815">
          <cell r="B815" t="str">
            <v>Co 189</v>
          </cell>
          <cell r="BH815">
            <v>0</v>
          </cell>
          <cell r="BI815">
            <v>0</v>
          </cell>
          <cell r="BJ815">
            <v>0</v>
          </cell>
          <cell r="BK815">
            <v>0</v>
          </cell>
          <cell r="BL815">
            <v>0</v>
          </cell>
          <cell r="BM815">
            <v>0</v>
          </cell>
          <cell r="BN815">
            <v>-264.69</v>
          </cell>
          <cell r="BO815">
            <v>0</v>
          </cell>
          <cell r="BP815">
            <v>0</v>
          </cell>
          <cell r="BQ815">
            <v>0</v>
          </cell>
          <cell r="BR815">
            <v>0</v>
          </cell>
          <cell r="BS815">
            <v>0</v>
          </cell>
        </row>
        <row r="816">
          <cell r="B816" t="str">
            <v>Co 191</v>
          </cell>
          <cell r="BH816">
            <v>8139.7169999999896</v>
          </cell>
          <cell r="BI816">
            <v>-294.72690000000875</v>
          </cell>
          <cell r="BJ816">
            <v>13320.438399999992</v>
          </cell>
          <cell r="BK816">
            <v>4792.4643000000069</v>
          </cell>
          <cell r="BL816">
            <v>3700.876099999994</v>
          </cell>
          <cell r="BM816">
            <v>9434.8168000000005</v>
          </cell>
          <cell r="BN816">
            <v>11472.715799999998</v>
          </cell>
          <cell r="BO816">
            <v>-1465.6183200000014</v>
          </cell>
          <cell r="BP816">
            <v>2957.9781599999842</v>
          </cell>
          <cell r="BQ816">
            <v>2934.2419028384611</v>
          </cell>
          <cell r="BR816">
            <v>-655.8656587389487</v>
          </cell>
          <cell r="BS816">
            <v>3498.8637864880147</v>
          </cell>
        </row>
        <row r="817">
          <cell r="B817" t="str">
            <v>Co 452</v>
          </cell>
          <cell r="BH817">
            <v>-1199.06</v>
          </cell>
          <cell r="BI817">
            <v>-3924.68</v>
          </cell>
          <cell r="BJ817">
            <v>-1109.81</v>
          </cell>
          <cell r="BK817">
            <v>-3490.5</v>
          </cell>
          <cell r="BL817">
            <v>18417.54</v>
          </cell>
          <cell r="BM817">
            <v>20716.7</v>
          </cell>
          <cell r="BN817">
            <v>26463.06</v>
          </cell>
          <cell r="BO817">
            <v>19388.238599999997</v>
          </cell>
          <cell r="BP817">
            <v>12289.809000000005</v>
          </cell>
          <cell r="BQ817">
            <v>1044.3815782998754</v>
          </cell>
          <cell r="BR817">
            <v>-8762.7503084822347</v>
          </cell>
          <cell r="BS817">
            <v>-5996.1532188345891</v>
          </cell>
        </row>
        <row r="818">
          <cell r="B818" t="str">
            <v>Co 425</v>
          </cell>
          <cell r="BH818">
            <v>66815.62</v>
          </cell>
          <cell r="BI818">
            <v>72545.56</v>
          </cell>
          <cell r="BJ818">
            <v>87905.51</v>
          </cell>
          <cell r="BK818">
            <v>92318.87</v>
          </cell>
          <cell r="BL818">
            <v>127244.23</v>
          </cell>
          <cell r="BM818">
            <v>114615.28</v>
          </cell>
          <cell r="BN818">
            <v>123862.54</v>
          </cell>
          <cell r="BO818">
            <v>148362.73937000005</v>
          </cell>
          <cell r="BP818">
            <v>128358.04232000001</v>
          </cell>
          <cell r="BQ818">
            <v>126766.22943223178</v>
          </cell>
          <cell r="BR818">
            <v>93041.840443162859</v>
          </cell>
          <cell r="BS818">
            <v>87474.003317424183</v>
          </cell>
        </row>
        <row r="819">
          <cell r="B819" t="str">
            <v>Co 453</v>
          </cell>
          <cell r="BH819">
            <v>203390.59</v>
          </cell>
          <cell r="BI819">
            <v>188409.7</v>
          </cell>
          <cell r="BJ819">
            <v>184115.03</v>
          </cell>
          <cell r="BK819">
            <v>143819.19</v>
          </cell>
          <cell r="BL819">
            <v>291629.05</v>
          </cell>
          <cell r="BM819">
            <v>245924.13</v>
          </cell>
          <cell r="BN819">
            <v>260093.02</v>
          </cell>
          <cell r="BO819">
            <v>366107.57429999998</v>
          </cell>
          <cell r="BP819">
            <v>290652.13530000008</v>
          </cell>
          <cell r="BQ819">
            <v>256549.62454462826</v>
          </cell>
          <cell r="BR819">
            <v>223532.53159778187</v>
          </cell>
          <cell r="BS819">
            <v>181862.38430789229</v>
          </cell>
        </row>
        <row r="820">
          <cell r="B820" t="str">
            <v>Co 151</v>
          </cell>
          <cell r="BH820">
            <v>7233.17</v>
          </cell>
          <cell r="BI820">
            <v>-2674.81</v>
          </cell>
          <cell r="BJ820">
            <v>9960.73</v>
          </cell>
          <cell r="BK820">
            <v>4781.24</v>
          </cell>
          <cell r="BL820">
            <v>9105.7199999999993</v>
          </cell>
          <cell r="BM820">
            <v>7209.77</v>
          </cell>
          <cell r="BN820">
            <v>12146.18</v>
          </cell>
          <cell r="BO820">
            <v>10587.1888</v>
          </cell>
          <cell r="BP820">
            <v>14380.1134</v>
          </cell>
          <cell r="BQ820">
            <v>16110.017743635559</v>
          </cell>
          <cell r="BR820">
            <v>12949.357421215855</v>
          </cell>
          <cell r="BS820">
            <v>10186.394296467428</v>
          </cell>
        </row>
        <row r="821">
          <cell r="B821" t="str">
            <v>Co 152</v>
          </cell>
          <cell r="BH821">
            <v>-20848.349999999999</v>
          </cell>
          <cell r="BI821">
            <v>-12386.64</v>
          </cell>
          <cell r="BJ821">
            <v>-10038.620000000001</v>
          </cell>
          <cell r="BK821">
            <v>-17723.63</v>
          </cell>
          <cell r="BL821">
            <v>-7421.23</v>
          </cell>
          <cell r="BM821">
            <v>-22484.19</v>
          </cell>
          <cell r="BN821">
            <v>-11576.23</v>
          </cell>
          <cell r="BO821">
            <v>-12589.152199999997</v>
          </cell>
          <cell r="BP821">
            <v>-17989.672899999998</v>
          </cell>
          <cell r="BQ821">
            <v>-15118.841185410696</v>
          </cell>
          <cell r="BR821">
            <v>-11111.139314356129</v>
          </cell>
          <cell r="BS821">
            <v>-13793.084743464555</v>
          </cell>
        </row>
        <row r="822">
          <cell r="B822" t="str">
            <v>Co 345</v>
          </cell>
          <cell r="BH822">
            <v>48935.5</v>
          </cell>
          <cell r="BI822">
            <v>61657.7</v>
          </cell>
          <cell r="BJ822">
            <v>72400.77</v>
          </cell>
          <cell r="BK822">
            <v>19401.740000000002</v>
          </cell>
          <cell r="BL822">
            <v>58987.5</v>
          </cell>
          <cell r="BM822">
            <v>57767.11</v>
          </cell>
          <cell r="BN822">
            <v>67965.649999999994</v>
          </cell>
          <cell r="BO822">
            <v>25660.043300000019</v>
          </cell>
          <cell r="BP822">
            <v>33062.440300000017</v>
          </cell>
          <cell r="BQ822">
            <v>59400.477792940655</v>
          </cell>
          <cell r="BR822">
            <v>1405.9249457177939</v>
          </cell>
          <cell r="BS822">
            <v>41086.48281028631</v>
          </cell>
        </row>
        <row r="823">
          <cell r="B823" t="str">
            <v>Co 386</v>
          </cell>
          <cell r="BH823">
            <v>58261.93</v>
          </cell>
          <cell r="BI823">
            <v>48282.39</v>
          </cell>
          <cell r="BJ823">
            <v>65270.1</v>
          </cell>
          <cell r="BK823">
            <v>61152.37</v>
          </cell>
          <cell r="BL823">
            <v>92653.21</v>
          </cell>
          <cell r="BM823">
            <v>84250.240000000005</v>
          </cell>
          <cell r="BN823">
            <v>72343.34</v>
          </cell>
          <cell r="BO823">
            <v>68217.092399999994</v>
          </cell>
          <cell r="BP823">
            <v>58041.150100000006</v>
          </cell>
          <cell r="BQ823">
            <v>59018.128397948378</v>
          </cell>
          <cell r="BR823">
            <v>56509.060656993221</v>
          </cell>
          <cell r="BS823">
            <v>55385.149699576235</v>
          </cell>
        </row>
        <row r="824">
          <cell r="B824" t="str">
            <v>Co 426</v>
          </cell>
          <cell r="BH824">
            <v>0</v>
          </cell>
          <cell r="BI824">
            <v>0</v>
          </cell>
          <cell r="BJ824">
            <v>0</v>
          </cell>
          <cell r="BK824">
            <v>0</v>
          </cell>
          <cell r="BL824">
            <v>0</v>
          </cell>
          <cell r="BM824">
            <v>0</v>
          </cell>
          <cell r="BN824">
            <v>-1215.8399999999999</v>
          </cell>
          <cell r="BO824">
            <v>0</v>
          </cell>
          <cell r="BP824">
            <v>0</v>
          </cell>
          <cell r="BQ824">
            <v>0</v>
          </cell>
          <cell r="BR824">
            <v>0</v>
          </cell>
          <cell r="BS824">
            <v>0</v>
          </cell>
        </row>
        <row r="825">
          <cell r="B825" t="str">
            <v>Co 427</v>
          </cell>
          <cell r="BH825">
            <v>0</v>
          </cell>
          <cell r="BI825">
            <v>0</v>
          </cell>
          <cell r="BJ825">
            <v>0</v>
          </cell>
          <cell r="BK825">
            <v>0</v>
          </cell>
          <cell r="BL825">
            <v>0</v>
          </cell>
          <cell r="BM825">
            <v>0</v>
          </cell>
          <cell r="BN825">
            <v>-215.84</v>
          </cell>
          <cell r="BO825">
            <v>0</v>
          </cell>
          <cell r="BP825">
            <v>0</v>
          </cell>
          <cell r="BQ825">
            <v>0</v>
          </cell>
          <cell r="BR825">
            <v>0</v>
          </cell>
          <cell r="BS825">
            <v>0</v>
          </cell>
        </row>
        <row r="826">
          <cell r="B826" t="str">
            <v>Historical Divestments</v>
          </cell>
          <cell r="BH826">
            <v>40545.949999999997</v>
          </cell>
          <cell r="BI826">
            <v>11624.09</v>
          </cell>
          <cell r="BJ826">
            <v>32848.76</v>
          </cell>
          <cell r="BK826">
            <v>33598.47</v>
          </cell>
          <cell r="BL826">
            <v>59026.35</v>
          </cell>
          <cell r="BM826">
            <v>50584.55</v>
          </cell>
          <cell r="BN826">
            <v>70506.36</v>
          </cell>
          <cell r="BO826">
            <v>0</v>
          </cell>
          <cell r="BP826">
            <v>0</v>
          </cell>
          <cell r="BQ826">
            <v>0</v>
          </cell>
          <cell r="BR826">
            <v>0</v>
          </cell>
          <cell r="BS826">
            <v>0</v>
          </cell>
        </row>
      </sheetData>
      <sheetData sheetId="2"/>
      <sheetData sheetId="3"/>
      <sheetData sheetId="4"/>
      <sheetData sheetId="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gt;&gt;&gt;"/>
      <sheetName val="USI Schedule 1 W"/>
      <sheetName val="USI Schedule 2 W"/>
      <sheetName val="USI ESchedule 3 W"/>
      <sheetName val="USI Schedule 4 W"/>
      <sheetName val="USI Schedule 5 W"/>
      <sheetName val="USI Schedule 6 W"/>
      <sheetName val="USI Schedule 7 W"/>
      <sheetName val="Wastewater&gt;&gt;&gt;"/>
      <sheetName val="USI Schedule 1 WW"/>
      <sheetName val="USI Schedule 2 WW"/>
      <sheetName val="USI Schedule 3 WW"/>
      <sheetName val="USI Schedule 4 WW"/>
      <sheetName val="USI Schedule 5 WW"/>
      <sheetName val="USI Schedule 6 WW"/>
      <sheetName val="USI Schedule 7 WW"/>
      <sheetName val="AUX&gt;&gt;&gt;"/>
      <sheetName val="UE TB"/>
      <sheetName val="wp-a-PIS"/>
      <sheetName val="QIP Plant Summary"/>
      <sheetName val="2020 Capital Projects Forecast"/>
      <sheetName val="Qualifying Plant Acct."/>
      <sheetName val="USI Depreciation Rates"/>
      <sheetName val="Historical Data"/>
      <sheetName val="TTM 0419_WS"/>
      <sheetName val="Linked TTM 0419"/>
      <sheetName val="Docket No. 17-1106&gt;&gt;&gt;"/>
      <sheetName val="OS-W"/>
      <sheetName val="RB-W"/>
      <sheetName val="OS-WW"/>
      <sheetName val="RB-WW"/>
    </sheetNames>
    <sheetDataSet>
      <sheetData sheetId="0"/>
      <sheetData sheetId="1">
        <row r="1">
          <cell r="L1" t="str">
            <v>19-XXXX</v>
          </cell>
        </row>
        <row r="6">
          <cell r="A6" t="str">
            <v>Year Ending December 31, 2020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LDC"/>
      <sheetName val="___snlqueryparms"/>
      <sheetName val="Selection"/>
      <sheetName val="Credit Ratings-DO Not"/>
      <sheetName val="Regulation"/>
    </sheetNames>
    <sheetDataSet>
      <sheetData sheetId="0" refreshError="1"/>
      <sheetData sheetId="1" refreshError="1"/>
      <sheetData sheetId="2" refreshError="1"/>
      <sheetData sheetId="3">
        <row r="5">
          <cell r="E5" t="str">
            <v>A1</v>
          </cell>
          <cell r="F5">
            <v>15</v>
          </cell>
        </row>
        <row r="6">
          <cell r="E6" t="str">
            <v>A2</v>
          </cell>
          <cell r="F6">
            <v>14</v>
          </cell>
        </row>
        <row r="7">
          <cell r="E7" t="str">
            <v>A3</v>
          </cell>
          <cell r="F7">
            <v>13</v>
          </cell>
        </row>
        <row r="8">
          <cell r="E8" t="str">
            <v>Aa1</v>
          </cell>
          <cell r="F8">
            <v>18</v>
          </cell>
        </row>
        <row r="9">
          <cell r="E9" t="str">
            <v>Aa2</v>
          </cell>
          <cell r="F9">
            <v>17</v>
          </cell>
        </row>
        <row r="10">
          <cell r="E10" t="str">
            <v>Aa3</v>
          </cell>
          <cell r="F10">
            <v>16</v>
          </cell>
        </row>
        <row r="11">
          <cell r="E11" t="str">
            <v>Aaa</v>
          </cell>
          <cell r="F11">
            <v>19</v>
          </cell>
        </row>
        <row r="12">
          <cell r="E12" t="str">
            <v>B1</v>
          </cell>
          <cell r="F12">
            <v>6</v>
          </cell>
        </row>
        <row r="13">
          <cell r="E13" t="str">
            <v>B2</v>
          </cell>
          <cell r="F13">
            <v>5</v>
          </cell>
        </row>
        <row r="14">
          <cell r="E14" t="str">
            <v>B3</v>
          </cell>
          <cell r="F14">
            <v>4</v>
          </cell>
        </row>
        <row r="15">
          <cell r="E15" t="str">
            <v>Ba1</v>
          </cell>
          <cell r="F15">
            <v>9</v>
          </cell>
        </row>
        <row r="16">
          <cell r="E16" t="str">
            <v>Ba2</v>
          </cell>
          <cell r="F16">
            <v>8</v>
          </cell>
        </row>
        <row r="17">
          <cell r="E17" t="str">
            <v>Ba3</v>
          </cell>
          <cell r="F17">
            <v>7</v>
          </cell>
        </row>
        <row r="18">
          <cell r="E18" t="str">
            <v>Baa1</v>
          </cell>
          <cell r="F18">
            <v>12</v>
          </cell>
        </row>
        <row r="19">
          <cell r="E19" t="str">
            <v>Baa2</v>
          </cell>
          <cell r="F19">
            <v>11</v>
          </cell>
        </row>
        <row r="20">
          <cell r="E20" t="str">
            <v>Baa3</v>
          </cell>
          <cell r="F20">
            <v>10</v>
          </cell>
        </row>
        <row r="21">
          <cell r="E21" t="str">
            <v>C</v>
          </cell>
          <cell r="F21">
            <v>1</v>
          </cell>
        </row>
        <row r="22">
          <cell r="E22" t="str">
            <v>Ca</v>
          </cell>
          <cell r="F22">
            <v>2</v>
          </cell>
        </row>
        <row r="23">
          <cell r="E23" t="str">
            <v>Caa</v>
          </cell>
          <cell r="F23">
            <v>3</v>
          </cell>
        </row>
      </sheetData>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able TB"/>
      <sheetName val="tb 2007 reformat"/>
      <sheetName val="tb 2007"/>
      <sheetName val="JDE Chart of Accounts 102407"/>
      <sheetName val="183 TB AA 2007"/>
      <sheetName val="183 TB UA 2007"/>
      <sheetName val="183 TB UR 2007"/>
    </sheetNames>
    <sheetDataSet>
      <sheetData sheetId="0"/>
      <sheetData sheetId="1">
        <row r="1">
          <cell r="A1" t="str">
            <v>Reduced acct #</v>
          </cell>
          <cell r="H1" t="str">
            <v>end</v>
          </cell>
        </row>
        <row r="2">
          <cell r="A2" t="str">
            <v>1020</v>
          </cell>
        </row>
        <row r="3">
          <cell r="A3" t="str">
            <v>1045</v>
          </cell>
        </row>
        <row r="4">
          <cell r="A4" t="str">
            <v>1045</v>
          </cell>
        </row>
        <row r="5">
          <cell r="A5" t="str">
            <v>1050</v>
          </cell>
        </row>
        <row r="6">
          <cell r="A6" t="str">
            <v>1055</v>
          </cell>
        </row>
        <row r="7">
          <cell r="A7" t="str">
            <v>1080</v>
          </cell>
        </row>
        <row r="8">
          <cell r="A8" t="str">
            <v>1100</v>
          </cell>
        </row>
        <row r="9">
          <cell r="A9" t="str">
            <v>1105</v>
          </cell>
        </row>
        <row r="10">
          <cell r="A10" t="str">
            <v>1115</v>
          </cell>
        </row>
        <row r="11">
          <cell r="A11" t="str">
            <v>1120</v>
          </cell>
        </row>
        <row r="12">
          <cell r="A12" t="str">
            <v>1125</v>
          </cell>
        </row>
        <row r="13">
          <cell r="A13" t="str">
            <v>1130</v>
          </cell>
        </row>
        <row r="14">
          <cell r="A14" t="str">
            <v>1135</v>
          </cell>
        </row>
        <row r="15">
          <cell r="A15" t="str">
            <v>1140</v>
          </cell>
        </row>
        <row r="16">
          <cell r="A16" t="str">
            <v>1145</v>
          </cell>
        </row>
        <row r="17">
          <cell r="A17" t="str">
            <v>1175</v>
          </cell>
        </row>
        <row r="18">
          <cell r="A18" t="str">
            <v>1175</v>
          </cell>
        </row>
        <row r="19">
          <cell r="A19" t="str">
            <v>1180</v>
          </cell>
        </row>
        <row r="20">
          <cell r="A20" t="str">
            <v>1180</v>
          </cell>
        </row>
        <row r="21">
          <cell r="A21" t="str">
            <v>1190</v>
          </cell>
        </row>
        <row r="22">
          <cell r="A22" t="str">
            <v>1195</v>
          </cell>
        </row>
        <row r="23">
          <cell r="A23" t="str">
            <v>1205</v>
          </cell>
        </row>
        <row r="24">
          <cell r="A24" t="str">
            <v>1205</v>
          </cell>
        </row>
        <row r="25">
          <cell r="A25" t="str">
            <v>1245</v>
          </cell>
        </row>
        <row r="26">
          <cell r="A26" t="str">
            <v>1295</v>
          </cell>
        </row>
        <row r="27">
          <cell r="A27" t="str">
            <v>1315</v>
          </cell>
        </row>
        <row r="28">
          <cell r="A28" t="str">
            <v>1345</v>
          </cell>
        </row>
        <row r="29">
          <cell r="A29" t="str">
            <v>1350</v>
          </cell>
        </row>
        <row r="30">
          <cell r="A30" t="str">
            <v>1400</v>
          </cell>
        </row>
        <row r="31">
          <cell r="A31" t="str">
            <v>1470</v>
          </cell>
        </row>
        <row r="32">
          <cell r="A32" t="str">
            <v>1555</v>
          </cell>
        </row>
        <row r="33">
          <cell r="A33" t="str">
            <v>1580</v>
          </cell>
        </row>
        <row r="34">
          <cell r="A34" t="str">
            <v>1585</v>
          </cell>
        </row>
        <row r="35">
          <cell r="A35" t="str">
            <v>1590</v>
          </cell>
        </row>
        <row r="36">
          <cell r="A36" t="str">
            <v>1595</v>
          </cell>
        </row>
        <row r="37">
          <cell r="A37" t="str">
            <v>1665</v>
          </cell>
        </row>
        <row r="38">
          <cell r="A38" t="str">
            <v>1665</v>
          </cell>
        </row>
        <row r="39">
          <cell r="A39" t="str">
            <v>1665</v>
          </cell>
        </row>
        <row r="40">
          <cell r="A40" t="str">
            <v>1665</v>
          </cell>
        </row>
        <row r="41">
          <cell r="A41" t="str">
            <v>1665</v>
          </cell>
        </row>
        <row r="42">
          <cell r="A42" t="str">
            <v>1665</v>
          </cell>
        </row>
        <row r="43">
          <cell r="A43" t="str">
            <v>1665</v>
          </cell>
        </row>
        <row r="44">
          <cell r="A44" t="str">
            <v>1665</v>
          </cell>
        </row>
        <row r="45">
          <cell r="A45" t="str">
            <v>1665</v>
          </cell>
        </row>
        <row r="46">
          <cell r="A46" t="str">
            <v>1665</v>
          </cell>
        </row>
        <row r="47">
          <cell r="A47" t="str">
            <v>1665</v>
          </cell>
        </row>
        <row r="48">
          <cell r="A48" t="str">
            <v>1666</v>
          </cell>
        </row>
        <row r="49">
          <cell r="A49" t="str">
            <v>1666</v>
          </cell>
        </row>
        <row r="50">
          <cell r="A50" t="str">
            <v>1666</v>
          </cell>
        </row>
        <row r="51">
          <cell r="A51" t="str">
            <v>1666</v>
          </cell>
        </row>
        <row r="52">
          <cell r="A52" t="str">
            <v>1666</v>
          </cell>
        </row>
        <row r="53">
          <cell r="A53" t="str">
            <v>1666</v>
          </cell>
        </row>
        <row r="54">
          <cell r="A54" t="str">
            <v>1666</v>
          </cell>
        </row>
        <row r="55">
          <cell r="A55" t="str">
            <v>1666</v>
          </cell>
        </row>
        <row r="56">
          <cell r="A56" t="str">
            <v>1666</v>
          </cell>
        </row>
        <row r="57">
          <cell r="A57" t="str">
            <v>1666</v>
          </cell>
        </row>
        <row r="58">
          <cell r="A58" t="str">
            <v>1666</v>
          </cell>
        </row>
        <row r="59">
          <cell r="A59" t="str">
            <v>1666</v>
          </cell>
        </row>
        <row r="60">
          <cell r="A60" t="str">
            <v>1667</v>
          </cell>
        </row>
        <row r="61">
          <cell r="A61" t="str">
            <v>1667</v>
          </cell>
        </row>
        <row r="62">
          <cell r="A62" t="str">
            <v>1667</v>
          </cell>
        </row>
        <row r="63">
          <cell r="A63" t="str">
            <v>1667</v>
          </cell>
        </row>
        <row r="64">
          <cell r="A64" t="str">
            <v>1668</v>
          </cell>
        </row>
        <row r="65">
          <cell r="A65" t="str">
            <v>1668</v>
          </cell>
        </row>
        <row r="66">
          <cell r="A66" t="str">
            <v>1668</v>
          </cell>
        </row>
        <row r="67">
          <cell r="A67" t="str">
            <v>1668</v>
          </cell>
        </row>
        <row r="68">
          <cell r="A68" t="str">
            <v>1668</v>
          </cell>
        </row>
        <row r="69">
          <cell r="A69" t="str">
            <v>1668</v>
          </cell>
        </row>
        <row r="70">
          <cell r="A70" t="str">
            <v>1668</v>
          </cell>
        </row>
        <row r="71">
          <cell r="A71" t="str">
            <v>1668</v>
          </cell>
        </row>
        <row r="72">
          <cell r="A72" t="str">
            <v>1668</v>
          </cell>
        </row>
        <row r="73">
          <cell r="A73" t="str">
            <v>1668</v>
          </cell>
        </row>
        <row r="74">
          <cell r="A74" t="str">
            <v>1669</v>
          </cell>
        </row>
        <row r="75">
          <cell r="A75" t="str">
            <v>1669</v>
          </cell>
        </row>
        <row r="76">
          <cell r="A76" t="str">
            <v>1670</v>
          </cell>
        </row>
        <row r="77">
          <cell r="A77" t="str">
            <v>1670</v>
          </cell>
        </row>
        <row r="78">
          <cell r="A78" t="str">
            <v>1671</v>
          </cell>
        </row>
        <row r="79">
          <cell r="A79" t="str">
            <v>1672</v>
          </cell>
        </row>
        <row r="80">
          <cell r="A80" t="str">
            <v>1672</v>
          </cell>
        </row>
        <row r="81">
          <cell r="A81" t="str">
            <v>1673</v>
          </cell>
        </row>
        <row r="82">
          <cell r="A82" t="str">
            <v>1674</v>
          </cell>
        </row>
        <row r="83">
          <cell r="A83" t="str">
            <v>1692</v>
          </cell>
        </row>
        <row r="84">
          <cell r="A84" t="str">
            <v>1692</v>
          </cell>
        </row>
        <row r="85">
          <cell r="A85" t="str">
            <v>1697</v>
          </cell>
        </row>
        <row r="86">
          <cell r="A86" t="str">
            <v>1698</v>
          </cell>
        </row>
        <row r="87">
          <cell r="A87" t="str">
            <v>1705</v>
          </cell>
        </row>
        <row r="88">
          <cell r="A88" t="str">
            <v>1705</v>
          </cell>
        </row>
        <row r="89">
          <cell r="A89" t="str">
            <v>1705</v>
          </cell>
        </row>
        <row r="90">
          <cell r="A90" t="str">
            <v>1705</v>
          </cell>
        </row>
        <row r="91">
          <cell r="A91" t="str">
            <v>1705</v>
          </cell>
        </row>
        <row r="92">
          <cell r="A92" t="str">
            <v>1706</v>
          </cell>
        </row>
        <row r="93">
          <cell r="A93" t="str">
            <v>1706</v>
          </cell>
        </row>
        <row r="94">
          <cell r="A94" t="str">
            <v>1706</v>
          </cell>
        </row>
        <row r="95">
          <cell r="A95" t="str">
            <v>1706</v>
          </cell>
        </row>
        <row r="96">
          <cell r="A96" t="str">
            <v>1706</v>
          </cell>
        </row>
        <row r="97">
          <cell r="A97" t="str">
            <v>1706</v>
          </cell>
        </row>
        <row r="98">
          <cell r="A98" t="str">
            <v>1706</v>
          </cell>
        </row>
        <row r="99">
          <cell r="A99" t="str">
            <v>1706</v>
          </cell>
        </row>
        <row r="100">
          <cell r="A100" t="str">
            <v>1706</v>
          </cell>
        </row>
        <row r="101">
          <cell r="A101" t="str">
            <v>1707</v>
          </cell>
        </row>
        <row r="102">
          <cell r="A102" t="str">
            <v>1708</v>
          </cell>
        </row>
        <row r="103">
          <cell r="A103" t="str">
            <v>1708</v>
          </cell>
        </row>
        <row r="104">
          <cell r="A104" t="str">
            <v>1708</v>
          </cell>
        </row>
        <row r="105">
          <cell r="A105" t="str">
            <v>1708</v>
          </cell>
        </row>
        <row r="106">
          <cell r="A106" t="str">
            <v>1708</v>
          </cell>
        </row>
        <row r="107">
          <cell r="A107" t="str">
            <v>1708</v>
          </cell>
        </row>
        <row r="108">
          <cell r="A108" t="str">
            <v>1708</v>
          </cell>
        </row>
        <row r="109">
          <cell r="A109" t="str">
            <v>1709</v>
          </cell>
        </row>
        <row r="110">
          <cell r="A110" t="str">
            <v>1709</v>
          </cell>
        </row>
        <row r="111">
          <cell r="A111" t="str">
            <v>1709</v>
          </cell>
        </row>
        <row r="112">
          <cell r="A112" t="str">
            <v>1709</v>
          </cell>
        </row>
        <row r="113">
          <cell r="A113" t="str">
            <v>1710</v>
          </cell>
        </row>
        <row r="114">
          <cell r="A114" t="str">
            <v>1722</v>
          </cell>
        </row>
        <row r="115">
          <cell r="A115" t="str">
            <v>1726</v>
          </cell>
        </row>
        <row r="116">
          <cell r="A116" t="str">
            <v>1749</v>
          </cell>
        </row>
        <row r="117">
          <cell r="A117" t="str">
            <v>1835</v>
          </cell>
        </row>
        <row r="118">
          <cell r="A118" t="str">
            <v>1835</v>
          </cell>
        </row>
        <row r="119">
          <cell r="A119" t="str">
            <v>1845</v>
          </cell>
        </row>
        <row r="120">
          <cell r="A120" t="str">
            <v>1845</v>
          </cell>
        </row>
        <row r="121">
          <cell r="A121" t="str">
            <v>1850</v>
          </cell>
        </row>
        <row r="122">
          <cell r="A122" t="str">
            <v>1850</v>
          </cell>
        </row>
        <row r="123">
          <cell r="A123" t="str">
            <v>1875</v>
          </cell>
        </row>
        <row r="124">
          <cell r="A124" t="str">
            <v>1875</v>
          </cell>
        </row>
        <row r="125">
          <cell r="A125" t="str">
            <v>1895</v>
          </cell>
        </row>
        <row r="126">
          <cell r="A126" t="str">
            <v>1895</v>
          </cell>
        </row>
        <row r="127">
          <cell r="A127" t="str">
            <v>1900</v>
          </cell>
        </row>
        <row r="128">
          <cell r="A128" t="str">
            <v>1900</v>
          </cell>
        </row>
        <row r="129">
          <cell r="A129" t="str">
            <v>1910</v>
          </cell>
        </row>
        <row r="130">
          <cell r="A130" t="str">
            <v>1910</v>
          </cell>
        </row>
        <row r="131">
          <cell r="A131" t="str">
            <v>1915</v>
          </cell>
        </row>
        <row r="132">
          <cell r="A132" t="str">
            <v>1915</v>
          </cell>
        </row>
        <row r="133">
          <cell r="A133" t="str">
            <v>1920</v>
          </cell>
        </row>
        <row r="134">
          <cell r="A134" t="str">
            <v>1920</v>
          </cell>
        </row>
        <row r="135">
          <cell r="A135" t="str">
            <v>1925</v>
          </cell>
        </row>
        <row r="136">
          <cell r="A136" t="str">
            <v>1925</v>
          </cell>
        </row>
        <row r="137">
          <cell r="A137" t="str">
            <v>1930</v>
          </cell>
        </row>
        <row r="138">
          <cell r="A138" t="str">
            <v>1930</v>
          </cell>
        </row>
        <row r="139">
          <cell r="A139" t="str">
            <v>1935</v>
          </cell>
        </row>
        <row r="140">
          <cell r="A140" t="str">
            <v>1935</v>
          </cell>
        </row>
        <row r="141">
          <cell r="A141" t="str">
            <v>1940</v>
          </cell>
        </row>
        <row r="142">
          <cell r="A142" t="str">
            <v>1940</v>
          </cell>
        </row>
        <row r="143">
          <cell r="A143" t="str">
            <v>1970</v>
          </cell>
        </row>
        <row r="144">
          <cell r="A144" t="str">
            <v>1970</v>
          </cell>
        </row>
        <row r="145">
          <cell r="A145" t="str">
            <v>1970</v>
          </cell>
        </row>
        <row r="146">
          <cell r="A146" t="str">
            <v>1975</v>
          </cell>
        </row>
        <row r="147">
          <cell r="A147" t="str">
            <v>1975</v>
          </cell>
        </row>
        <row r="148">
          <cell r="A148" t="str">
            <v>1975</v>
          </cell>
        </row>
        <row r="149">
          <cell r="A149" t="str">
            <v>1985</v>
          </cell>
        </row>
        <row r="150">
          <cell r="A150" t="str">
            <v>1985</v>
          </cell>
        </row>
        <row r="151">
          <cell r="A151" t="str">
            <v>1990</v>
          </cell>
        </row>
        <row r="152">
          <cell r="A152" t="str">
            <v>1990</v>
          </cell>
        </row>
        <row r="153">
          <cell r="A153" t="str">
            <v>2000</v>
          </cell>
        </row>
        <row r="154">
          <cell r="A154" t="str">
            <v>2000</v>
          </cell>
        </row>
        <row r="155">
          <cell r="A155" t="str">
            <v>2000</v>
          </cell>
        </row>
        <row r="156">
          <cell r="A156" t="str">
            <v>2030</v>
          </cell>
        </row>
        <row r="157">
          <cell r="A157" t="str">
            <v>2030</v>
          </cell>
        </row>
        <row r="158">
          <cell r="A158" t="str">
            <v>2055</v>
          </cell>
        </row>
        <row r="159">
          <cell r="A159" t="str">
            <v>2055</v>
          </cell>
        </row>
        <row r="160">
          <cell r="A160" t="str">
            <v>2075</v>
          </cell>
        </row>
        <row r="161">
          <cell r="A161" t="str">
            <v>2075</v>
          </cell>
        </row>
        <row r="162">
          <cell r="A162" t="str">
            <v>2105</v>
          </cell>
        </row>
        <row r="163">
          <cell r="A163" t="str">
            <v>2105</v>
          </cell>
        </row>
        <row r="164">
          <cell r="A164" t="str">
            <v>2110</v>
          </cell>
        </row>
        <row r="165">
          <cell r="A165" t="str">
            <v>2110</v>
          </cell>
        </row>
        <row r="166">
          <cell r="A166" t="str">
            <v>2160</v>
          </cell>
        </row>
        <row r="167">
          <cell r="A167" t="str">
            <v>2160</v>
          </cell>
        </row>
        <row r="168">
          <cell r="A168" t="str">
            <v>2230</v>
          </cell>
        </row>
        <row r="169">
          <cell r="A169" t="str">
            <v>2300</v>
          </cell>
        </row>
        <row r="170">
          <cell r="A170" t="str">
            <v>2300</v>
          </cell>
        </row>
        <row r="171">
          <cell r="A171" t="str">
            <v>2320</v>
          </cell>
        </row>
        <row r="172">
          <cell r="A172" t="str">
            <v>2325</v>
          </cell>
        </row>
        <row r="173">
          <cell r="A173" t="str">
            <v>2330</v>
          </cell>
        </row>
        <row r="174">
          <cell r="A174" t="str">
            <v>2335</v>
          </cell>
        </row>
        <row r="175">
          <cell r="A175" t="str">
            <v>2400</v>
          </cell>
        </row>
        <row r="176">
          <cell r="A176" t="str">
            <v>2400</v>
          </cell>
        </row>
        <row r="177">
          <cell r="A177" t="str">
            <v>2410</v>
          </cell>
        </row>
        <row r="178">
          <cell r="A178" t="str">
            <v>2420</v>
          </cell>
        </row>
        <row r="179">
          <cell r="A179" t="str">
            <v>2420</v>
          </cell>
        </row>
        <row r="180">
          <cell r="A180" t="str">
            <v>2425</v>
          </cell>
        </row>
        <row r="181">
          <cell r="A181" t="str">
            <v>2425</v>
          </cell>
        </row>
        <row r="182">
          <cell r="A182" t="str">
            <v>2640</v>
          </cell>
        </row>
        <row r="183">
          <cell r="A183" t="str">
            <v>2665</v>
          </cell>
        </row>
        <row r="184">
          <cell r="A184" t="str">
            <v>2675</v>
          </cell>
        </row>
        <row r="185">
          <cell r="A185" t="str">
            <v>2680</v>
          </cell>
        </row>
        <row r="186">
          <cell r="A186" t="str">
            <v>2685</v>
          </cell>
        </row>
        <row r="187">
          <cell r="A187" t="str">
            <v>2690</v>
          </cell>
        </row>
        <row r="188">
          <cell r="A188" t="str">
            <v>2710</v>
          </cell>
        </row>
        <row r="189">
          <cell r="A189" t="str">
            <v>2775</v>
          </cell>
        </row>
        <row r="190">
          <cell r="A190" t="str">
            <v>2785</v>
          </cell>
        </row>
        <row r="191">
          <cell r="A191" t="str">
            <v>2795</v>
          </cell>
        </row>
        <row r="192">
          <cell r="A192" t="str">
            <v>2855</v>
          </cell>
        </row>
        <row r="193">
          <cell r="A193" t="str">
            <v>2920</v>
          </cell>
        </row>
        <row r="194">
          <cell r="A194" t="str">
            <v>2930</v>
          </cell>
        </row>
        <row r="195">
          <cell r="A195" t="str">
            <v>2960</v>
          </cell>
        </row>
        <row r="196">
          <cell r="A196" t="str">
            <v>2965</v>
          </cell>
        </row>
        <row r="197">
          <cell r="A197" t="str">
            <v>2965</v>
          </cell>
        </row>
        <row r="198">
          <cell r="A198" t="str">
            <v>2980</v>
          </cell>
        </row>
        <row r="199">
          <cell r="A199" t="str">
            <v>3005</v>
          </cell>
        </row>
        <row r="200">
          <cell r="A200" t="str">
            <v>3040</v>
          </cell>
        </row>
        <row r="201">
          <cell r="A201" t="str">
            <v>3110</v>
          </cell>
        </row>
        <row r="202">
          <cell r="A202" t="str">
            <v>3120</v>
          </cell>
        </row>
        <row r="203">
          <cell r="A203" t="str">
            <v>3135</v>
          </cell>
        </row>
        <row r="204">
          <cell r="A204" t="str">
            <v>3160</v>
          </cell>
        </row>
        <row r="205">
          <cell r="A205" t="str">
            <v>3195</v>
          </cell>
        </row>
        <row r="206">
          <cell r="A206" t="str">
            <v>3430</v>
          </cell>
        </row>
        <row r="207">
          <cell r="A207" t="str">
            <v>3430</v>
          </cell>
        </row>
        <row r="208">
          <cell r="A208" t="str">
            <v>3435</v>
          </cell>
        </row>
        <row r="209">
          <cell r="A209" t="str">
            <v>3450</v>
          </cell>
        </row>
        <row r="210">
          <cell r="A210" t="str">
            <v>3455</v>
          </cell>
        </row>
        <row r="211">
          <cell r="A211" t="str">
            <v>3520</v>
          </cell>
        </row>
        <row r="212">
          <cell r="A212" t="str">
            <v>3520</v>
          </cell>
        </row>
        <row r="213">
          <cell r="A213" t="str">
            <v>3705</v>
          </cell>
        </row>
        <row r="214">
          <cell r="A214" t="str">
            <v>3720</v>
          </cell>
        </row>
        <row r="215">
          <cell r="A215" t="str">
            <v>3800</v>
          </cell>
        </row>
        <row r="216">
          <cell r="A216" t="str">
            <v>3975</v>
          </cell>
        </row>
        <row r="217">
          <cell r="A217" t="str">
            <v>3980</v>
          </cell>
        </row>
        <row r="218">
          <cell r="A218" t="str">
            <v>4000</v>
          </cell>
        </row>
        <row r="219">
          <cell r="A219" t="str">
            <v>4005</v>
          </cell>
        </row>
        <row r="220">
          <cell r="A220" t="str">
            <v>4030</v>
          </cell>
        </row>
        <row r="221">
          <cell r="A221" t="str">
            <v>4070</v>
          </cell>
        </row>
        <row r="222">
          <cell r="A222" t="str">
            <v>4265</v>
          </cell>
        </row>
        <row r="223">
          <cell r="A223" t="str">
            <v>4280</v>
          </cell>
        </row>
        <row r="224">
          <cell r="A224" t="str">
            <v>4369</v>
          </cell>
        </row>
        <row r="225">
          <cell r="A225" t="str">
            <v>4371</v>
          </cell>
        </row>
        <row r="226">
          <cell r="A226" t="str">
            <v>4377</v>
          </cell>
        </row>
        <row r="227">
          <cell r="A227" t="str">
            <v>4383</v>
          </cell>
        </row>
        <row r="228">
          <cell r="A228" t="str">
            <v>4385</v>
          </cell>
        </row>
        <row r="229">
          <cell r="A229" t="str">
            <v>4387</v>
          </cell>
        </row>
        <row r="230">
          <cell r="A230" t="str">
            <v>4387</v>
          </cell>
        </row>
        <row r="231">
          <cell r="A231" t="str">
            <v>4419</v>
          </cell>
        </row>
        <row r="232">
          <cell r="A232" t="str">
            <v>4421</v>
          </cell>
        </row>
        <row r="233">
          <cell r="A233" t="str">
            <v>4427</v>
          </cell>
        </row>
        <row r="234">
          <cell r="A234" t="str">
            <v>4433</v>
          </cell>
        </row>
        <row r="235">
          <cell r="A235" t="str">
            <v>4435</v>
          </cell>
        </row>
        <row r="236">
          <cell r="A236" t="str">
            <v>4437</v>
          </cell>
        </row>
        <row r="237">
          <cell r="A237" t="str">
            <v>4515</v>
          </cell>
        </row>
        <row r="238">
          <cell r="A238" t="str">
            <v>4525</v>
          </cell>
        </row>
        <row r="239">
          <cell r="A239" t="str">
            <v>4527</v>
          </cell>
        </row>
        <row r="240">
          <cell r="A240" t="str">
            <v>4535</v>
          </cell>
        </row>
        <row r="241">
          <cell r="A241" t="str">
            <v>4535</v>
          </cell>
        </row>
        <row r="242">
          <cell r="A242" t="str">
            <v>4535</v>
          </cell>
        </row>
        <row r="243">
          <cell r="A243" t="str">
            <v>4545</v>
          </cell>
        </row>
        <row r="244">
          <cell r="A244" t="str">
            <v>4545</v>
          </cell>
        </row>
        <row r="245">
          <cell r="A245" t="str">
            <v>4565</v>
          </cell>
        </row>
        <row r="246">
          <cell r="A246" t="str">
            <v>4565</v>
          </cell>
        </row>
        <row r="247">
          <cell r="A247" t="str">
            <v>4565</v>
          </cell>
        </row>
        <row r="248">
          <cell r="A248" t="str">
            <v>4595</v>
          </cell>
        </row>
        <row r="249">
          <cell r="A249" t="str">
            <v>4612</v>
          </cell>
        </row>
        <row r="250">
          <cell r="A250" t="str">
            <v>4614</v>
          </cell>
        </row>
        <row r="251">
          <cell r="A251" t="str">
            <v>4630</v>
          </cell>
        </row>
        <row r="252">
          <cell r="A252" t="str">
            <v>4634</v>
          </cell>
        </row>
        <row r="253">
          <cell r="A253" t="str">
            <v>4661</v>
          </cell>
        </row>
        <row r="254">
          <cell r="A254" t="str">
            <v>4685</v>
          </cell>
        </row>
        <row r="255">
          <cell r="A255" t="str">
            <v>4715</v>
          </cell>
        </row>
        <row r="256">
          <cell r="A256" t="str">
            <v>4735</v>
          </cell>
        </row>
        <row r="257">
          <cell r="A257" t="str">
            <v>4780</v>
          </cell>
        </row>
        <row r="258">
          <cell r="A258" t="str">
            <v>4785</v>
          </cell>
        </row>
        <row r="259">
          <cell r="A259" t="str">
            <v>4998</v>
          </cell>
        </row>
        <row r="260">
          <cell r="A260" t="str">
            <v>4998</v>
          </cell>
        </row>
        <row r="261">
          <cell r="A261" t="str">
            <v>4998</v>
          </cell>
        </row>
        <row r="262">
          <cell r="A262" t="str">
            <v>5025</v>
          </cell>
        </row>
        <row r="263">
          <cell r="A263" t="str">
            <v>5025</v>
          </cell>
        </row>
        <row r="264">
          <cell r="A264" t="str">
            <v>5025</v>
          </cell>
        </row>
        <row r="265">
          <cell r="A265" t="str">
            <v>5025</v>
          </cell>
        </row>
        <row r="266">
          <cell r="A266" t="str">
            <v>5025</v>
          </cell>
        </row>
        <row r="267">
          <cell r="A267" t="str">
            <v>5025</v>
          </cell>
        </row>
        <row r="268">
          <cell r="A268" t="str">
            <v>5025</v>
          </cell>
        </row>
        <row r="269">
          <cell r="A269" t="str">
            <v>5025</v>
          </cell>
        </row>
        <row r="270">
          <cell r="A270" t="str">
            <v>5025</v>
          </cell>
        </row>
        <row r="271">
          <cell r="A271" t="str">
            <v>5025</v>
          </cell>
        </row>
        <row r="272">
          <cell r="A272" t="str">
            <v>5025</v>
          </cell>
        </row>
        <row r="273">
          <cell r="A273" t="str">
            <v>5025</v>
          </cell>
        </row>
        <row r="274">
          <cell r="A274" t="str">
            <v>5025</v>
          </cell>
        </row>
        <row r="275">
          <cell r="A275" t="str">
            <v>5025</v>
          </cell>
        </row>
        <row r="276">
          <cell r="A276" t="str">
            <v>5025</v>
          </cell>
        </row>
        <row r="277">
          <cell r="A277" t="str">
            <v>5025</v>
          </cell>
        </row>
        <row r="278">
          <cell r="A278" t="str">
            <v>5025</v>
          </cell>
        </row>
        <row r="279">
          <cell r="A279" t="str">
            <v>5025</v>
          </cell>
        </row>
        <row r="280">
          <cell r="A280" t="str">
            <v>5025</v>
          </cell>
        </row>
        <row r="281">
          <cell r="A281" t="str">
            <v>5025</v>
          </cell>
        </row>
        <row r="282">
          <cell r="A282" t="str">
            <v>5030</v>
          </cell>
        </row>
        <row r="283">
          <cell r="A283" t="str">
            <v>5030</v>
          </cell>
        </row>
        <row r="284">
          <cell r="A284" t="str">
            <v>5030</v>
          </cell>
        </row>
        <row r="285">
          <cell r="A285" t="str">
            <v>5030</v>
          </cell>
        </row>
        <row r="286">
          <cell r="A286" t="str">
            <v>5030</v>
          </cell>
        </row>
        <row r="287">
          <cell r="A287" t="str">
            <v>5030</v>
          </cell>
        </row>
        <row r="288">
          <cell r="A288" t="str">
            <v>5030</v>
          </cell>
        </row>
        <row r="289">
          <cell r="A289" t="str">
            <v>5030</v>
          </cell>
        </row>
        <row r="290">
          <cell r="A290" t="str">
            <v>5030</v>
          </cell>
        </row>
        <row r="291">
          <cell r="A291" t="str">
            <v>5030</v>
          </cell>
        </row>
        <row r="292">
          <cell r="A292" t="str">
            <v>5030</v>
          </cell>
        </row>
        <row r="293">
          <cell r="A293" t="str">
            <v>5030</v>
          </cell>
        </row>
        <row r="294">
          <cell r="A294" t="str">
            <v>5030</v>
          </cell>
        </row>
        <row r="295">
          <cell r="A295" t="str">
            <v>5030</v>
          </cell>
        </row>
        <row r="296">
          <cell r="A296" t="str">
            <v>5030</v>
          </cell>
        </row>
        <row r="297">
          <cell r="A297" t="str">
            <v>5030</v>
          </cell>
        </row>
        <row r="298">
          <cell r="A298" t="str">
            <v>5030</v>
          </cell>
        </row>
        <row r="299">
          <cell r="A299" t="str">
            <v>5030</v>
          </cell>
        </row>
        <row r="300">
          <cell r="A300" t="str">
            <v>5030</v>
          </cell>
        </row>
        <row r="301">
          <cell r="A301" t="str">
            <v>5030</v>
          </cell>
        </row>
        <row r="302">
          <cell r="A302" t="str">
            <v>5035</v>
          </cell>
        </row>
        <row r="303">
          <cell r="A303" t="str">
            <v>5035</v>
          </cell>
        </row>
        <row r="304">
          <cell r="A304" t="str">
            <v>5035</v>
          </cell>
        </row>
        <row r="305">
          <cell r="A305" t="str">
            <v>5035</v>
          </cell>
        </row>
        <row r="306">
          <cell r="A306" t="str">
            <v>5035</v>
          </cell>
        </row>
        <row r="307">
          <cell r="A307" t="str">
            <v>5100</v>
          </cell>
        </row>
        <row r="308">
          <cell r="A308" t="str">
            <v>5100</v>
          </cell>
        </row>
        <row r="309">
          <cell r="A309" t="str">
            <v>5100</v>
          </cell>
        </row>
        <row r="310">
          <cell r="A310" t="str">
            <v>5100</v>
          </cell>
        </row>
        <row r="311">
          <cell r="A311" t="str">
            <v>5100</v>
          </cell>
        </row>
        <row r="312">
          <cell r="A312" t="str">
            <v>5105</v>
          </cell>
        </row>
        <row r="313">
          <cell r="A313" t="str">
            <v>5105</v>
          </cell>
        </row>
        <row r="314">
          <cell r="A314" t="str">
            <v>5105</v>
          </cell>
        </row>
        <row r="315">
          <cell r="A315" t="str">
            <v>5105</v>
          </cell>
        </row>
        <row r="316">
          <cell r="A316" t="str">
            <v>5105</v>
          </cell>
        </row>
        <row r="317">
          <cell r="A317" t="str">
            <v>5110</v>
          </cell>
        </row>
        <row r="318">
          <cell r="A318" t="str">
            <v>5110</v>
          </cell>
        </row>
        <row r="319">
          <cell r="A319" t="str">
            <v>5110</v>
          </cell>
        </row>
        <row r="320">
          <cell r="A320" t="str">
            <v>5265</v>
          </cell>
        </row>
        <row r="321">
          <cell r="A321" t="str">
            <v>5265</v>
          </cell>
        </row>
        <row r="322">
          <cell r="A322" t="str">
            <v>5265</v>
          </cell>
        </row>
        <row r="323">
          <cell r="A323" t="str">
            <v>5265</v>
          </cell>
        </row>
        <row r="324">
          <cell r="A324" t="str">
            <v>5265</v>
          </cell>
        </row>
        <row r="325">
          <cell r="A325" t="str">
            <v>5265</v>
          </cell>
        </row>
        <row r="326">
          <cell r="A326" t="str">
            <v>5265</v>
          </cell>
        </row>
        <row r="327">
          <cell r="A327" t="str">
            <v>5265</v>
          </cell>
        </row>
        <row r="328">
          <cell r="A328" t="str">
            <v>5265</v>
          </cell>
        </row>
        <row r="329">
          <cell r="A329" t="str">
            <v>5265</v>
          </cell>
        </row>
        <row r="330">
          <cell r="A330" t="str">
            <v>5265</v>
          </cell>
        </row>
        <row r="331">
          <cell r="A331" t="str">
            <v>5265</v>
          </cell>
        </row>
        <row r="332">
          <cell r="A332" t="str">
            <v>5265</v>
          </cell>
        </row>
        <row r="333">
          <cell r="A333" t="str">
            <v>5265</v>
          </cell>
        </row>
        <row r="334">
          <cell r="A334" t="str">
            <v>5265</v>
          </cell>
        </row>
        <row r="335">
          <cell r="A335" t="str">
            <v>5265</v>
          </cell>
        </row>
        <row r="336">
          <cell r="A336" t="str">
            <v>5265</v>
          </cell>
        </row>
        <row r="337">
          <cell r="A337" t="str">
            <v>5265</v>
          </cell>
        </row>
        <row r="338">
          <cell r="A338" t="str">
            <v>5265</v>
          </cell>
        </row>
        <row r="339">
          <cell r="A339" t="str">
            <v>5265</v>
          </cell>
        </row>
        <row r="340">
          <cell r="A340" t="str">
            <v>5270</v>
          </cell>
        </row>
        <row r="341">
          <cell r="A341" t="str">
            <v>5270</v>
          </cell>
        </row>
        <row r="342">
          <cell r="A342" t="str">
            <v>5270</v>
          </cell>
        </row>
        <row r="343">
          <cell r="A343" t="str">
            <v>5270</v>
          </cell>
        </row>
        <row r="344">
          <cell r="A344" t="str">
            <v>5270</v>
          </cell>
        </row>
        <row r="345">
          <cell r="A345" t="str">
            <v>5270</v>
          </cell>
        </row>
        <row r="346">
          <cell r="A346" t="str">
            <v>5270</v>
          </cell>
        </row>
        <row r="347">
          <cell r="A347" t="str">
            <v>5270</v>
          </cell>
        </row>
        <row r="348">
          <cell r="A348" t="str">
            <v>5270</v>
          </cell>
        </row>
        <row r="349">
          <cell r="A349" t="str">
            <v>5270</v>
          </cell>
        </row>
        <row r="350">
          <cell r="A350" t="str">
            <v>5270</v>
          </cell>
        </row>
        <row r="351">
          <cell r="A351" t="str">
            <v>5270</v>
          </cell>
        </row>
        <row r="352">
          <cell r="A352" t="str">
            <v>5270</v>
          </cell>
        </row>
        <row r="353">
          <cell r="A353" t="str">
            <v>5270</v>
          </cell>
        </row>
        <row r="354">
          <cell r="A354" t="str">
            <v>5270</v>
          </cell>
        </row>
        <row r="355">
          <cell r="A355" t="str">
            <v>5270</v>
          </cell>
        </row>
        <row r="356">
          <cell r="A356" t="str">
            <v>5270</v>
          </cell>
        </row>
        <row r="357">
          <cell r="A357" t="str">
            <v>5270</v>
          </cell>
        </row>
        <row r="358">
          <cell r="A358" t="str">
            <v>5270</v>
          </cell>
        </row>
        <row r="359">
          <cell r="A359" t="str">
            <v>5270</v>
          </cell>
        </row>
        <row r="360">
          <cell r="A360" t="str">
            <v>5455</v>
          </cell>
        </row>
        <row r="361">
          <cell r="A361" t="str">
            <v>5460</v>
          </cell>
        </row>
        <row r="362">
          <cell r="A362" t="str">
            <v>5465</v>
          </cell>
        </row>
        <row r="363">
          <cell r="A363" t="str">
            <v>5465</v>
          </cell>
        </row>
        <row r="364">
          <cell r="A364" t="str">
            <v>5465</v>
          </cell>
        </row>
        <row r="365">
          <cell r="A365" t="str">
            <v>5465</v>
          </cell>
        </row>
        <row r="366">
          <cell r="A366" t="str">
            <v>5465</v>
          </cell>
        </row>
        <row r="367">
          <cell r="A367" t="str">
            <v>5465</v>
          </cell>
        </row>
        <row r="368">
          <cell r="A368" t="str">
            <v>5465</v>
          </cell>
        </row>
        <row r="369">
          <cell r="A369" t="str">
            <v>5465</v>
          </cell>
        </row>
        <row r="370">
          <cell r="A370" t="str">
            <v>5465</v>
          </cell>
        </row>
        <row r="371">
          <cell r="A371" t="str">
            <v>5465</v>
          </cell>
        </row>
        <row r="372">
          <cell r="A372" t="str">
            <v>5465</v>
          </cell>
        </row>
        <row r="373">
          <cell r="A373" t="str">
            <v>5465</v>
          </cell>
        </row>
        <row r="374">
          <cell r="A374" t="str">
            <v>5465</v>
          </cell>
        </row>
        <row r="375">
          <cell r="A375" t="str">
            <v>5465</v>
          </cell>
        </row>
        <row r="376">
          <cell r="A376" t="str">
            <v>5465</v>
          </cell>
        </row>
        <row r="377">
          <cell r="A377" t="str">
            <v>5465</v>
          </cell>
        </row>
        <row r="378">
          <cell r="A378" t="str">
            <v>5465</v>
          </cell>
        </row>
        <row r="379">
          <cell r="A379" t="str">
            <v>5465</v>
          </cell>
        </row>
        <row r="380">
          <cell r="A380" t="str">
            <v>5465</v>
          </cell>
        </row>
        <row r="381">
          <cell r="A381" t="str">
            <v>5465</v>
          </cell>
        </row>
        <row r="382">
          <cell r="A382" t="str">
            <v>5465</v>
          </cell>
        </row>
        <row r="383">
          <cell r="A383" t="str">
            <v>5470</v>
          </cell>
        </row>
        <row r="384">
          <cell r="A384" t="str">
            <v>5470</v>
          </cell>
        </row>
        <row r="385">
          <cell r="A385" t="str">
            <v>5470</v>
          </cell>
        </row>
        <row r="386">
          <cell r="A386" t="str">
            <v>5480</v>
          </cell>
        </row>
        <row r="387">
          <cell r="A387" t="str">
            <v>5480</v>
          </cell>
        </row>
        <row r="388">
          <cell r="A388" t="str">
            <v>5480</v>
          </cell>
        </row>
        <row r="389">
          <cell r="A389" t="str">
            <v>5480</v>
          </cell>
        </row>
        <row r="390">
          <cell r="A390" t="str">
            <v>5480</v>
          </cell>
        </row>
        <row r="391">
          <cell r="A391" t="str">
            <v>5480</v>
          </cell>
        </row>
        <row r="392">
          <cell r="A392" t="str">
            <v>5480</v>
          </cell>
        </row>
        <row r="393">
          <cell r="A393" t="str">
            <v>5480</v>
          </cell>
        </row>
        <row r="394">
          <cell r="A394" t="str">
            <v>5480</v>
          </cell>
        </row>
        <row r="395">
          <cell r="A395" t="str">
            <v>5480</v>
          </cell>
        </row>
        <row r="396">
          <cell r="A396" t="str">
            <v>5480</v>
          </cell>
        </row>
        <row r="397">
          <cell r="A397" t="str">
            <v>5480</v>
          </cell>
        </row>
        <row r="398">
          <cell r="A398" t="str">
            <v>5480</v>
          </cell>
        </row>
        <row r="399">
          <cell r="A399" t="str">
            <v>5480</v>
          </cell>
        </row>
        <row r="400">
          <cell r="A400" t="str">
            <v>5480</v>
          </cell>
        </row>
        <row r="401">
          <cell r="A401" t="str">
            <v>5480</v>
          </cell>
        </row>
        <row r="402">
          <cell r="A402" t="str">
            <v>5485</v>
          </cell>
        </row>
        <row r="403">
          <cell r="A403" t="str">
            <v>5485</v>
          </cell>
        </row>
        <row r="404">
          <cell r="A404" t="str">
            <v>5490</v>
          </cell>
        </row>
        <row r="405">
          <cell r="A405" t="str">
            <v>5490</v>
          </cell>
        </row>
        <row r="406">
          <cell r="A406" t="str">
            <v>5490</v>
          </cell>
        </row>
        <row r="407">
          <cell r="A407" t="str">
            <v>5490</v>
          </cell>
        </row>
        <row r="408">
          <cell r="A408" t="str">
            <v>5490</v>
          </cell>
        </row>
        <row r="409">
          <cell r="A409" t="str">
            <v>5490</v>
          </cell>
        </row>
        <row r="410">
          <cell r="A410" t="str">
            <v>5490</v>
          </cell>
        </row>
        <row r="411">
          <cell r="A411" t="str">
            <v>5490</v>
          </cell>
        </row>
        <row r="412">
          <cell r="A412" t="str">
            <v>5490</v>
          </cell>
        </row>
        <row r="413">
          <cell r="A413" t="str">
            <v>5490</v>
          </cell>
        </row>
        <row r="414">
          <cell r="A414" t="str">
            <v>5490</v>
          </cell>
        </row>
        <row r="415">
          <cell r="A415" t="str">
            <v>5490</v>
          </cell>
        </row>
        <row r="416">
          <cell r="A416" t="str">
            <v>5490</v>
          </cell>
        </row>
        <row r="417">
          <cell r="A417" t="str">
            <v>5490</v>
          </cell>
        </row>
        <row r="418">
          <cell r="A418" t="str">
            <v>5490</v>
          </cell>
        </row>
        <row r="419">
          <cell r="A419" t="str">
            <v>5490</v>
          </cell>
        </row>
        <row r="420">
          <cell r="A420" t="str">
            <v>5490</v>
          </cell>
        </row>
        <row r="421">
          <cell r="A421" t="str">
            <v>5490</v>
          </cell>
        </row>
        <row r="422">
          <cell r="A422" t="str">
            <v>5490</v>
          </cell>
        </row>
        <row r="423">
          <cell r="A423" t="str">
            <v>5490</v>
          </cell>
        </row>
        <row r="424">
          <cell r="A424" t="str">
            <v>5495</v>
          </cell>
        </row>
        <row r="425">
          <cell r="A425" t="str">
            <v>5495</v>
          </cell>
        </row>
        <row r="426">
          <cell r="A426" t="str">
            <v>5495</v>
          </cell>
        </row>
        <row r="427">
          <cell r="A427" t="str">
            <v>5495</v>
          </cell>
        </row>
        <row r="428">
          <cell r="A428" t="str">
            <v>5495</v>
          </cell>
        </row>
        <row r="429">
          <cell r="A429" t="str">
            <v>5495</v>
          </cell>
        </row>
        <row r="430">
          <cell r="A430" t="str">
            <v>5495</v>
          </cell>
        </row>
        <row r="431">
          <cell r="A431" t="str">
            <v>5495</v>
          </cell>
        </row>
        <row r="432">
          <cell r="A432" t="str">
            <v>5495</v>
          </cell>
        </row>
        <row r="433">
          <cell r="A433" t="str">
            <v>5495</v>
          </cell>
        </row>
        <row r="434">
          <cell r="A434" t="str">
            <v>5495</v>
          </cell>
        </row>
        <row r="435">
          <cell r="A435" t="str">
            <v>5495</v>
          </cell>
        </row>
        <row r="436">
          <cell r="A436" t="str">
            <v>5495</v>
          </cell>
        </row>
        <row r="437">
          <cell r="A437" t="str">
            <v>5495</v>
          </cell>
        </row>
        <row r="438">
          <cell r="A438" t="str">
            <v>5495</v>
          </cell>
        </row>
        <row r="439">
          <cell r="A439" t="str">
            <v>5495</v>
          </cell>
        </row>
        <row r="440">
          <cell r="A440" t="str">
            <v>5495</v>
          </cell>
        </row>
        <row r="441">
          <cell r="A441" t="str">
            <v>5505</v>
          </cell>
        </row>
        <row r="442">
          <cell r="A442" t="str">
            <v>5505</v>
          </cell>
        </row>
        <row r="443">
          <cell r="A443" t="str">
            <v>5505</v>
          </cell>
        </row>
        <row r="444">
          <cell r="A444" t="str">
            <v>5505</v>
          </cell>
        </row>
        <row r="445">
          <cell r="A445" t="str">
            <v>5505</v>
          </cell>
        </row>
        <row r="446">
          <cell r="A446" t="str">
            <v>5510</v>
          </cell>
        </row>
        <row r="447">
          <cell r="A447" t="str">
            <v>5510</v>
          </cell>
        </row>
        <row r="448">
          <cell r="A448" t="str">
            <v>5510</v>
          </cell>
        </row>
        <row r="449">
          <cell r="A449" t="str">
            <v>5510</v>
          </cell>
        </row>
        <row r="450">
          <cell r="A450" t="str">
            <v>5510</v>
          </cell>
        </row>
        <row r="451">
          <cell r="A451" t="str">
            <v>5510</v>
          </cell>
        </row>
        <row r="452">
          <cell r="A452" t="str">
            <v>5510</v>
          </cell>
        </row>
        <row r="453">
          <cell r="A453" t="str">
            <v>5510</v>
          </cell>
        </row>
        <row r="454">
          <cell r="A454" t="str">
            <v>5510</v>
          </cell>
        </row>
        <row r="455">
          <cell r="A455" t="str">
            <v>5510</v>
          </cell>
        </row>
        <row r="456">
          <cell r="A456" t="str">
            <v>5510</v>
          </cell>
        </row>
        <row r="457">
          <cell r="A457" t="str">
            <v>5510</v>
          </cell>
        </row>
        <row r="458">
          <cell r="A458" t="str">
            <v>5510</v>
          </cell>
        </row>
        <row r="459">
          <cell r="A459" t="str">
            <v>5510</v>
          </cell>
        </row>
        <row r="460">
          <cell r="A460" t="str">
            <v>5510</v>
          </cell>
        </row>
        <row r="461">
          <cell r="A461" t="str">
            <v>5510</v>
          </cell>
        </row>
        <row r="462">
          <cell r="A462" t="str">
            <v>5510</v>
          </cell>
        </row>
        <row r="463">
          <cell r="A463" t="str">
            <v>5525</v>
          </cell>
        </row>
        <row r="464">
          <cell r="A464" t="str">
            <v>5525</v>
          </cell>
        </row>
        <row r="465">
          <cell r="A465" t="str">
            <v>5530</v>
          </cell>
        </row>
        <row r="466">
          <cell r="A466" t="str">
            <v>5530</v>
          </cell>
        </row>
        <row r="467">
          <cell r="A467" t="str">
            <v>5535</v>
          </cell>
        </row>
        <row r="468">
          <cell r="A468" t="str">
            <v>5535</v>
          </cell>
        </row>
        <row r="469">
          <cell r="A469" t="str">
            <v>5540</v>
          </cell>
        </row>
        <row r="470">
          <cell r="A470" t="str">
            <v>5540</v>
          </cell>
        </row>
        <row r="471">
          <cell r="A471" t="str">
            <v>5540</v>
          </cell>
        </row>
        <row r="472">
          <cell r="A472" t="str">
            <v>5545</v>
          </cell>
        </row>
        <row r="473">
          <cell r="A473" t="str">
            <v>5545</v>
          </cell>
        </row>
        <row r="474">
          <cell r="A474" t="str">
            <v>5545</v>
          </cell>
        </row>
        <row r="475">
          <cell r="A475" t="str">
            <v>5545</v>
          </cell>
        </row>
        <row r="476">
          <cell r="A476" t="str">
            <v>5545</v>
          </cell>
        </row>
        <row r="477">
          <cell r="A477" t="str">
            <v>5545</v>
          </cell>
        </row>
        <row r="478">
          <cell r="A478" t="str">
            <v>5545</v>
          </cell>
        </row>
        <row r="479">
          <cell r="A479" t="str">
            <v>5545</v>
          </cell>
        </row>
        <row r="480">
          <cell r="A480" t="str">
            <v>5545</v>
          </cell>
        </row>
        <row r="481">
          <cell r="A481" t="str">
            <v>5545</v>
          </cell>
        </row>
        <row r="482">
          <cell r="A482" t="str">
            <v>5545</v>
          </cell>
        </row>
        <row r="483">
          <cell r="A483" t="str">
            <v>5545</v>
          </cell>
        </row>
        <row r="484">
          <cell r="A484" t="str">
            <v>5545</v>
          </cell>
        </row>
        <row r="485">
          <cell r="A485" t="str">
            <v>5545</v>
          </cell>
        </row>
        <row r="486">
          <cell r="A486" t="str">
            <v>5545</v>
          </cell>
        </row>
        <row r="487">
          <cell r="A487" t="str">
            <v>5545</v>
          </cell>
        </row>
        <row r="488">
          <cell r="A488" t="str">
            <v>5545</v>
          </cell>
        </row>
        <row r="489">
          <cell r="A489" t="str">
            <v>5545</v>
          </cell>
        </row>
        <row r="490">
          <cell r="A490" t="str">
            <v>5545</v>
          </cell>
        </row>
        <row r="491">
          <cell r="A491" t="str">
            <v>5545</v>
          </cell>
        </row>
        <row r="492">
          <cell r="A492" t="str">
            <v>5545</v>
          </cell>
        </row>
        <row r="493">
          <cell r="A493" t="str">
            <v>5625</v>
          </cell>
        </row>
        <row r="494">
          <cell r="A494" t="str">
            <v>5625</v>
          </cell>
        </row>
        <row r="495">
          <cell r="A495" t="str">
            <v>5630</v>
          </cell>
        </row>
        <row r="496">
          <cell r="A496" t="str">
            <v>5630</v>
          </cell>
        </row>
        <row r="497">
          <cell r="A497" t="str">
            <v>5635</v>
          </cell>
        </row>
        <row r="498">
          <cell r="A498" t="str">
            <v>5635</v>
          </cell>
        </row>
        <row r="499">
          <cell r="A499" t="str">
            <v>5640</v>
          </cell>
        </row>
        <row r="500">
          <cell r="A500" t="str">
            <v>5645</v>
          </cell>
        </row>
        <row r="501">
          <cell r="A501" t="str">
            <v>5645</v>
          </cell>
        </row>
        <row r="502">
          <cell r="A502" t="str">
            <v>5650</v>
          </cell>
        </row>
        <row r="503">
          <cell r="A503" t="str">
            <v>5650</v>
          </cell>
        </row>
        <row r="504">
          <cell r="A504" t="str">
            <v>5655</v>
          </cell>
        </row>
        <row r="505">
          <cell r="A505" t="str">
            <v>5655</v>
          </cell>
        </row>
        <row r="506">
          <cell r="A506" t="str">
            <v>5660</v>
          </cell>
        </row>
        <row r="507">
          <cell r="A507" t="str">
            <v>5660</v>
          </cell>
        </row>
        <row r="508">
          <cell r="A508" t="str">
            <v>5660</v>
          </cell>
        </row>
        <row r="509">
          <cell r="A509" t="str">
            <v>5665</v>
          </cell>
        </row>
        <row r="510">
          <cell r="A510" t="str">
            <v>5665</v>
          </cell>
        </row>
        <row r="511">
          <cell r="A511" t="str">
            <v>5670</v>
          </cell>
        </row>
        <row r="512">
          <cell r="A512" t="str">
            <v>5670</v>
          </cell>
        </row>
        <row r="513">
          <cell r="A513" t="str">
            <v>5675</v>
          </cell>
        </row>
        <row r="514">
          <cell r="A514" t="str">
            <v>5680</v>
          </cell>
        </row>
        <row r="515">
          <cell r="A515" t="str">
            <v>5690</v>
          </cell>
        </row>
        <row r="516">
          <cell r="A516" t="str">
            <v>5690</v>
          </cell>
        </row>
        <row r="517">
          <cell r="A517" t="str">
            <v>5715</v>
          </cell>
        </row>
        <row r="518">
          <cell r="A518" t="str">
            <v>5715</v>
          </cell>
        </row>
        <row r="519">
          <cell r="A519" t="str">
            <v>5735</v>
          </cell>
        </row>
        <row r="520">
          <cell r="A520" t="str">
            <v>5735</v>
          </cell>
        </row>
        <row r="521">
          <cell r="A521" t="str">
            <v>5740</v>
          </cell>
        </row>
        <row r="522">
          <cell r="A522" t="str">
            <v>5740</v>
          </cell>
        </row>
        <row r="523">
          <cell r="A523" t="str">
            <v>5745</v>
          </cell>
        </row>
        <row r="524">
          <cell r="A524" t="str">
            <v>5745</v>
          </cell>
        </row>
        <row r="525">
          <cell r="A525" t="str">
            <v>5750</v>
          </cell>
        </row>
        <row r="526">
          <cell r="A526" t="str">
            <v>5750</v>
          </cell>
        </row>
        <row r="527">
          <cell r="A527" t="str">
            <v>5755</v>
          </cell>
        </row>
        <row r="528">
          <cell r="A528" t="str">
            <v>5755</v>
          </cell>
        </row>
        <row r="529">
          <cell r="A529" t="str">
            <v>5760</v>
          </cell>
        </row>
        <row r="530">
          <cell r="A530" t="str">
            <v>5760</v>
          </cell>
        </row>
        <row r="531">
          <cell r="A531" t="str">
            <v>5790</v>
          </cell>
        </row>
        <row r="532">
          <cell r="A532" t="str">
            <v>5790</v>
          </cell>
        </row>
        <row r="533">
          <cell r="A533" t="str">
            <v>5800</v>
          </cell>
        </row>
        <row r="534">
          <cell r="A534" t="str">
            <v>5810</v>
          </cell>
        </row>
        <row r="535">
          <cell r="A535" t="str">
            <v>5810</v>
          </cell>
        </row>
        <row r="536">
          <cell r="A536" t="str">
            <v>5810</v>
          </cell>
        </row>
        <row r="537">
          <cell r="A537" t="str">
            <v>5810</v>
          </cell>
        </row>
        <row r="538">
          <cell r="A538" t="str">
            <v>5810</v>
          </cell>
        </row>
        <row r="539">
          <cell r="A539" t="str">
            <v>5810</v>
          </cell>
        </row>
        <row r="540">
          <cell r="A540" t="str">
            <v>5810</v>
          </cell>
        </row>
        <row r="541">
          <cell r="A541" t="str">
            <v>5810</v>
          </cell>
        </row>
        <row r="542">
          <cell r="A542" t="str">
            <v>5810</v>
          </cell>
        </row>
        <row r="543">
          <cell r="A543" t="str">
            <v>5810</v>
          </cell>
        </row>
        <row r="544">
          <cell r="A544" t="str">
            <v>5820</v>
          </cell>
        </row>
        <row r="545">
          <cell r="A545" t="str">
            <v>5820</v>
          </cell>
        </row>
        <row r="546">
          <cell r="A546" t="str">
            <v>5820</v>
          </cell>
        </row>
        <row r="547">
          <cell r="A547" t="str">
            <v>5820</v>
          </cell>
        </row>
        <row r="548">
          <cell r="A548" t="str">
            <v>5820</v>
          </cell>
        </row>
        <row r="549">
          <cell r="A549" t="str">
            <v>5820</v>
          </cell>
        </row>
        <row r="550">
          <cell r="A550" t="str">
            <v>5820</v>
          </cell>
        </row>
        <row r="551">
          <cell r="A551" t="str">
            <v>5825</v>
          </cell>
        </row>
        <row r="552">
          <cell r="A552" t="str">
            <v>5825</v>
          </cell>
        </row>
        <row r="553">
          <cell r="A553" t="str">
            <v>5825</v>
          </cell>
        </row>
        <row r="554">
          <cell r="A554" t="str">
            <v>5855</v>
          </cell>
        </row>
        <row r="555">
          <cell r="A555" t="str">
            <v>5855</v>
          </cell>
        </row>
        <row r="556">
          <cell r="A556" t="str">
            <v>5860</v>
          </cell>
        </row>
        <row r="557">
          <cell r="A557" t="str">
            <v>5860</v>
          </cell>
        </row>
        <row r="558">
          <cell r="A558" t="str">
            <v>5860</v>
          </cell>
        </row>
        <row r="559">
          <cell r="A559" t="str">
            <v>5865</v>
          </cell>
        </row>
        <row r="560">
          <cell r="A560" t="str">
            <v>5865</v>
          </cell>
        </row>
        <row r="561">
          <cell r="A561" t="str">
            <v>5880</v>
          </cell>
        </row>
        <row r="562">
          <cell r="A562" t="str">
            <v>5880</v>
          </cell>
        </row>
        <row r="563">
          <cell r="A563" t="str">
            <v>5885</v>
          </cell>
        </row>
        <row r="564">
          <cell r="A564" t="str">
            <v>5885</v>
          </cell>
        </row>
        <row r="565">
          <cell r="A565" t="str">
            <v>5885</v>
          </cell>
        </row>
        <row r="566">
          <cell r="A566" t="str">
            <v>5885</v>
          </cell>
        </row>
        <row r="567">
          <cell r="A567" t="str">
            <v>5885</v>
          </cell>
        </row>
        <row r="568">
          <cell r="A568" t="str">
            <v>5885</v>
          </cell>
        </row>
        <row r="569">
          <cell r="A569" t="str">
            <v>5885</v>
          </cell>
        </row>
        <row r="570">
          <cell r="A570" t="str">
            <v>5885</v>
          </cell>
        </row>
        <row r="571">
          <cell r="A571" t="str">
            <v>5885</v>
          </cell>
        </row>
        <row r="572">
          <cell r="A572" t="str">
            <v>5885</v>
          </cell>
        </row>
        <row r="573">
          <cell r="A573" t="str">
            <v>5885</v>
          </cell>
        </row>
        <row r="574">
          <cell r="A574" t="str">
            <v>5885</v>
          </cell>
        </row>
        <row r="575">
          <cell r="A575" t="str">
            <v>5885</v>
          </cell>
        </row>
        <row r="576">
          <cell r="A576" t="str">
            <v>5885</v>
          </cell>
        </row>
        <row r="577">
          <cell r="A577" t="str">
            <v>5885</v>
          </cell>
        </row>
        <row r="578">
          <cell r="A578" t="str">
            <v>5885</v>
          </cell>
        </row>
        <row r="579">
          <cell r="A579" t="str">
            <v>5885</v>
          </cell>
        </row>
        <row r="580">
          <cell r="A580" t="str">
            <v>5885</v>
          </cell>
        </row>
        <row r="581">
          <cell r="A581" t="str">
            <v>5885</v>
          </cell>
        </row>
        <row r="582">
          <cell r="A582" t="str">
            <v>5885</v>
          </cell>
        </row>
        <row r="583">
          <cell r="A583" t="str">
            <v>5885</v>
          </cell>
        </row>
        <row r="584">
          <cell r="A584" t="str">
            <v>5885</v>
          </cell>
        </row>
        <row r="585">
          <cell r="A585" t="str">
            <v>5885</v>
          </cell>
        </row>
        <row r="586">
          <cell r="A586" t="str">
            <v>5890</v>
          </cell>
        </row>
        <row r="587">
          <cell r="A587" t="str">
            <v>5890</v>
          </cell>
        </row>
        <row r="588">
          <cell r="A588" t="str">
            <v>5890</v>
          </cell>
        </row>
        <row r="589">
          <cell r="A589" t="str">
            <v>5890</v>
          </cell>
        </row>
        <row r="590">
          <cell r="A590" t="str">
            <v>5890</v>
          </cell>
        </row>
        <row r="591">
          <cell r="A591" t="str">
            <v>5895</v>
          </cell>
        </row>
        <row r="592">
          <cell r="A592" t="str">
            <v>5895</v>
          </cell>
        </row>
        <row r="593">
          <cell r="A593" t="str">
            <v>5895</v>
          </cell>
        </row>
        <row r="594">
          <cell r="A594" t="str">
            <v>5895</v>
          </cell>
        </row>
        <row r="595">
          <cell r="A595" t="str">
            <v>5895</v>
          </cell>
        </row>
        <row r="596">
          <cell r="A596" t="str">
            <v>5895</v>
          </cell>
        </row>
        <row r="597">
          <cell r="A597" t="str">
            <v>5895</v>
          </cell>
        </row>
        <row r="598">
          <cell r="A598" t="str">
            <v>5895</v>
          </cell>
        </row>
        <row r="599">
          <cell r="A599" t="str">
            <v>5895</v>
          </cell>
        </row>
        <row r="600">
          <cell r="A600" t="str">
            <v>5895</v>
          </cell>
        </row>
        <row r="601">
          <cell r="A601" t="str">
            <v>5895</v>
          </cell>
        </row>
        <row r="602">
          <cell r="A602" t="str">
            <v>5895</v>
          </cell>
        </row>
        <row r="603">
          <cell r="A603" t="str">
            <v>5895</v>
          </cell>
        </row>
        <row r="604">
          <cell r="A604" t="str">
            <v>5895</v>
          </cell>
        </row>
        <row r="605">
          <cell r="A605" t="str">
            <v>5895</v>
          </cell>
        </row>
        <row r="606">
          <cell r="A606" t="str">
            <v>5895</v>
          </cell>
        </row>
        <row r="607">
          <cell r="A607" t="str">
            <v>5895</v>
          </cell>
        </row>
        <row r="608">
          <cell r="A608" t="str">
            <v>5895</v>
          </cell>
        </row>
        <row r="609">
          <cell r="A609" t="str">
            <v>5895</v>
          </cell>
        </row>
        <row r="610">
          <cell r="A610" t="str">
            <v>5900</v>
          </cell>
        </row>
        <row r="611">
          <cell r="A611" t="str">
            <v>5900</v>
          </cell>
        </row>
        <row r="612">
          <cell r="A612" t="str">
            <v>5900</v>
          </cell>
        </row>
        <row r="613">
          <cell r="A613" t="str">
            <v>5900</v>
          </cell>
        </row>
        <row r="614">
          <cell r="A614" t="str">
            <v>5900</v>
          </cell>
        </row>
        <row r="615">
          <cell r="A615" t="str">
            <v>5900</v>
          </cell>
        </row>
        <row r="616">
          <cell r="A616" t="str">
            <v>5900</v>
          </cell>
        </row>
        <row r="617">
          <cell r="A617" t="str">
            <v>5900</v>
          </cell>
        </row>
        <row r="618">
          <cell r="A618" t="str">
            <v>5900</v>
          </cell>
        </row>
        <row r="619">
          <cell r="A619" t="str">
            <v>5900</v>
          </cell>
        </row>
        <row r="620">
          <cell r="A620" t="str">
            <v>5900</v>
          </cell>
        </row>
        <row r="621">
          <cell r="A621" t="str">
            <v>5900</v>
          </cell>
        </row>
        <row r="622">
          <cell r="A622" t="str">
            <v>5900</v>
          </cell>
        </row>
        <row r="623">
          <cell r="A623" t="str">
            <v>5900</v>
          </cell>
        </row>
        <row r="624">
          <cell r="A624" t="str">
            <v>5930</v>
          </cell>
        </row>
        <row r="625">
          <cell r="A625" t="str">
            <v>5930</v>
          </cell>
        </row>
        <row r="626">
          <cell r="A626" t="str">
            <v>5930</v>
          </cell>
        </row>
        <row r="627">
          <cell r="A627" t="str">
            <v>5930</v>
          </cell>
        </row>
        <row r="628">
          <cell r="A628" t="str">
            <v>5935</v>
          </cell>
        </row>
        <row r="629">
          <cell r="A629" t="str">
            <v>5935</v>
          </cell>
        </row>
        <row r="630">
          <cell r="A630" t="str">
            <v>5935</v>
          </cell>
        </row>
        <row r="631">
          <cell r="A631" t="str">
            <v>5935</v>
          </cell>
        </row>
        <row r="632">
          <cell r="A632" t="str">
            <v>5940</v>
          </cell>
        </row>
        <row r="633">
          <cell r="A633" t="str">
            <v>5940</v>
          </cell>
        </row>
        <row r="634">
          <cell r="A634" t="str">
            <v>5945</v>
          </cell>
        </row>
        <row r="635">
          <cell r="A635" t="str">
            <v>5945</v>
          </cell>
        </row>
        <row r="636">
          <cell r="A636" t="str">
            <v>5945</v>
          </cell>
        </row>
        <row r="637">
          <cell r="A637" t="str">
            <v>5945</v>
          </cell>
        </row>
        <row r="638">
          <cell r="A638" t="str">
            <v>5945</v>
          </cell>
        </row>
        <row r="639">
          <cell r="A639" t="str">
            <v>5945</v>
          </cell>
        </row>
        <row r="640">
          <cell r="A640" t="str">
            <v>5945</v>
          </cell>
        </row>
        <row r="641">
          <cell r="A641" t="str">
            <v>5945</v>
          </cell>
        </row>
        <row r="642">
          <cell r="A642" t="str">
            <v>5945</v>
          </cell>
        </row>
        <row r="643">
          <cell r="A643" t="str">
            <v>5950</v>
          </cell>
        </row>
        <row r="644">
          <cell r="A644" t="str">
            <v>5950</v>
          </cell>
        </row>
        <row r="645">
          <cell r="A645" t="str">
            <v>5950</v>
          </cell>
        </row>
        <row r="646">
          <cell r="A646" t="str">
            <v>5950</v>
          </cell>
        </row>
        <row r="647">
          <cell r="A647" t="str">
            <v>5950</v>
          </cell>
        </row>
        <row r="648">
          <cell r="A648" t="str">
            <v>5950</v>
          </cell>
        </row>
        <row r="649">
          <cell r="A649" t="str">
            <v>5955</v>
          </cell>
        </row>
        <row r="650">
          <cell r="A650" t="str">
            <v>5955</v>
          </cell>
        </row>
        <row r="651">
          <cell r="A651" t="str">
            <v>5955</v>
          </cell>
        </row>
        <row r="652">
          <cell r="A652" t="str">
            <v>5955</v>
          </cell>
        </row>
        <row r="653">
          <cell r="A653" t="str">
            <v>5955</v>
          </cell>
        </row>
        <row r="654">
          <cell r="A654" t="str">
            <v>5955</v>
          </cell>
        </row>
        <row r="655">
          <cell r="A655" t="str">
            <v>5955</v>
          </cell>
        </row>
        <row r="656">
          <cell r="A656" t="str">
            <v>5955</v>
          </cell>
        </row>
        <row r="657">
          <cell r="A657" t="str">
            <v>5955</v>
          </cell>
        </row>
        <row r="658">
          <cell r="A658" t="str">
            <v>5955</v>
          </cell>
        </row>
        <row r="659">
          <cell r="A659" t="str">
            <v>5955</v>
          </cell>
        </row>
        <row r="660">
          <cell r="A660" t="str">
            <v>5955</v>
          </cell>
        </row>
        <row r="661">
          <cell r="A661" t="str">
            <v>5955</v>
          </cell>
        </row>
        <row r="662">
          <cell r="A662" t="str">
            <v>5955</v>
          </cell>
        </row>
        <row r="663">
          <cell r="A663" t="str">
            <v>5955</v>
          </cell>
        </row>
        <row r="664">
          <cell r="A664" t="str">
            <v>5955</v>
          </cell>
        </row>
        <row r="665">
          <cell r="A665" t="str">
            <v>5955</v>
          </cell>
        </row>
        <row r="666">
          <cell r="A666" t="str">
            <v>5955</v>
          </cell>
        </row>
        <row r="667">
          <cell r="A667" t="str">
            <v>5960</v>
          </cell>
        </row>
        <row r="668">
          <cell r="A668" t="str">
            <v>5960</v>
          </cell>
        </row>
        <row r="669">
          <cell r="A669" t="str">
            <v>5960</v>
          </cell>
        </row>
        <row r="670">
          <cell r="A670" t="str">
            <v>5960</v>
          </cell>
        </row>
        <row r="671">
          <cell r="A671" t="str">
            <v>5960</v>
          </cell>
        </row>
        <row r="672">
          <cell r="A672" t="str">
            <v>5960</v>
          </cell>
        </row>
        <row r="673">
          <cell r="A673" t="str">
            <v>5965</v>
          </cell>
        </row>
        <row r="674">
          <cell r="A674" t="str">
            <v>5965</v>
          </cell>
        </row>
        <row r="675">
          <cell r="A675" t="str">
            <v>5970</v>
          </cell>
        </row>
        <row r="676">
          <cell r="A676" t="str">
            <v>5970</v>
          </cell>
        </row>
        <row r="677">
          <cell r="A677" t="str">
            <v>5975</v>
          </cell>
        </row>
        <row r="678">
          <cell r="A678" t="str">
            <v>5975</v>
          </cell>
        </row>
        <row r="679">
          <cell r="A679" t="str">
            <v>5985</v>
          </cell>
        </row>
        <row r="680">
          <cell r="A680" t="str">
            <v>5985</v>
          </cell>
        </row>
        <row r="681">
          <cell r="A681" t="str">
            <v>5985</v>
          </cell>
        </row>
        <row r="682">
          <cell r="A682" t="str">
            <v>5985</v>
          </cell>
        </row>
        <row r="683">
          <cell r="A683" t="str">
            <v>5985</v>
          </cell>
        </row>
        <row r="684">
          <cell r="A684" t="str">
            <v>6005</v>
          </cell>
        </row>
        <row r="685">
          <cell r="A685" t="str">
            <v>6005</v>
          </cell>
        </row>
        <row r="686">
          <cell r="A686" t="str">
            <v>6010</v>
          </cell>
        </row>
        <row r="687">
          <cell r="A687" t="str">
            <v>6010</v>
          </cell>
        </row>
        <row r="688">
          <cell r="A688" t="str">
            <v>6015</v>
          </cell>
        </row>
        <row r="689">
          <cell r="A689" t="str">
            <v>6015</v>
          </cell>
        </row>
        <row r="690">
          <cell r="A690" t="str">
            <v>6020</v>
          </cell>
        </row>
        <row r="691">
          <cell r="A691" t="str">
            <v>6025</v>
          </cell>
        </row>
        <row r="692">
          <cell r="A692" t="str">
            <v>6025</v>
          </cell>
        </row>
        <row r="693">
          <cell r="A693" t="str">
            <v>6025</v>
          </cell>
        </row>
        <row r="694">
          <cell r="A694" t="str">
            <v>6035</v>
          </cell>
        </row>
        <row r="695">
          <cell r="A695" t="str">
            <v>6035</v>
          </cell>
        </row>
        <row r="696">
          <cell r="A696" t="str">
            <v>6040</v>
          </cell>
        </row>
        <row r="697">
          <cell r="A697" t="str">
            <v>6040</v>
          </cell>
        </row>
        <row r="698">
          <cell r="A698" t="str">
            <v>6045</v>
          </cell>
        </row>
        <row r="699">
          <cell r="A699" t="str">
            <v>6045</v>
          </cell>
        </row>
        <row r="700">
          <cell r="A700" t="str">
            <v>6050</v>
          </cell>
        </row>
        <row r="701">
          <cell r="A701" t="str">
            <v>6050</v>
          </cell>
        </row>
        <row r="702">
          <cell r="A702" t="str">
            <v>6065</v>
          </cell>
        </row>
        <row r="703">
          <cell r="A703" t="str">
            <v>6065</v>
          </cell>
        </row>
        <row r="704">
          <cell r="A704" t="str">
            <v>6090</v>
          </cell>
        </row>
        <row r="705">
          <cell r="A705" t="str">
            <v>6090</v>
          </cell>
        </row>
        <row r="706">
          <cell r="A706" t="str">
            <v>6090</v>
          </cell>
        </row>
        <row r="707">
          <cell r="A707" t="str">
            <v>6105</v>
          </cell>
        </row>
        <row r="708">
          <cell r="A708" t="str">
            <v>6105</v>
          </cell>
        </row>
        <row r="709">
          <cell r="A709" t="str">
            <v>6110</v>
          </cell>
        </row>
        <row r="710">
          <cell r="A710" t="str">
            <v>6110</v>
          </cell>
        </row>
        <row r="711">
          <cell r="A711" t="str">
            <v>6115</v>
          </cell>
        </row>
        <row r="712">
          <cell r="A712" t="str">
            <v>6115</v>
          </cell>
        </row>
        <row r="713">
          <cell r="A713" t="str">
            <v>6120</v>
          </cell>
        </row>
        <row r="714">
          <cell r="A714" t="str">
            <v>6120</v>
          </cell>
        </row>
        <row r="715">
          <cell r="A715" t="str">
            <v>6125</v>
          </cell>
        </row>
        <row r="716">
          <cell r="A716" t="str">
            <v>6125</v>
          </cell>
        </row>
        <row r="717">
          <cell r="A717" t="str">
            <v>6130</v>
          </cell>
        </row>
        <row r="718">
          <cell r="A718" t="str">
            <v>6130</v>
          </cell>
        </row>
        <row r="719">
          <cell r="A719" t="str">
            <v>6135</v>
          </cell>
        </row>
        <row r="720">
          <cell r="A720" t="str">
            <v>6135</v>
          </cell>
        </row>
        <row r="721">
          <cell r="A721" t="str">
            <v>6140</v>
          </cell>
        </row>
        <row r="722">
          <cell r="A722" t="str">
            <v>6140</v>
          </cell>
        </row>
        <row r="723">
          <cell r="A723" t="str">
            <v>6145</v>
          </cell>
        </row>
        <row r="724">
          <cell r="A724" t="str">
            <v>6150</v>
          </cell>
        </row>
        <row r="725">
          <cell r="A725" t="str">
            <v>6155</v>
          </cell>
        </row>
        <row r="726">
          <cell r="A726" t="str">
            <v>6155</v>
          </cell>
        </row>
        <row r="727">
          <cell r="A727" t="str">
            <v>6160</v>
          </cell>
        </row>
        <row r="728">
          <cell r="A728" t="str">
            <v>6160</v>
          </cell>
        </row>
        <row r="729">
          <cell r="A729" t="str">
            <v>6160</v>
          </cell>
        </row>
        <row r="730">
          <cell r="A730" t="str">
            <v>6160</v>
          </cell>
        </row>
        <row r="731">
          <cell r="A731" t="str">
            <v>6160</v>
          </cell>
        </row>
        <row r="732">
          <cell r="A732" t="str">
            <v>6160</v>
          </cell>
        </row>
        <row r="733">
          <cell r="A733" t="str">
            <v>6160</v>
          </cell>
        </row>
        <row r="734">
          <cell r="A734" t="str">
            <v>6160</v>
          </cell>
        </row>
        <row r="735">
          <cell r="A735" t="str">
            <v>6165</v>
          </cell>
        </row>
        <row r="736">
          <cell r="A736" t="str">
            <v>6165</v>
          </cell>
        </row>
        <row r="737">
          <cell r="A737" t="str">
            <v>6165</v>
          </cell>
        </row>
        <row r="738">
          <cell r="A738" t="str">
            <v>6185</v>
          </cell>
        </row>
        <row r="739">
          <cell r="A739" t="str">
            <v>6185</v>
          </cell>
        </row>
        <row r="740">
          <cell r="A740" t="str">
            <v>6185</v>
          </cell>
        </row>
        <row r="741">
          <cell r="A741" t="str">
            <v>6185</v>
          </cell>
        </row>
        <row r="742">
          <cell r="A742" t="str">
            <v>6185</v>
          </cell>
        </row>
        <row r="743">
          <cell r="A743" t="str">
            <v>6185</v>
          </cell>
        </row>
        <row r="744">
          <cell r="A744" t="str">
            <v>6200</v>
          </cell>
        </row>
        <row r="745">
          <cell r="A745" t="str">
            <v>6200</v>
          </cell>
        </row>
        <row r="746">
          <cell r="A746" t="str">
            <v>6200</v>
          </cell>
        </row>
        <row r="747">
          <cell r="A747" t="str">
            <v>6200</v>
          </cell>
        </row>
        <row r="748">
          <cell r="A748" t="str">
            <v>6200</v>
          </cell>
        </row>
        <row r="749">
          <cell r="A749" t="str">
            <v>6200</v>
          </cell>
        </row>
        <row r="750">
          <cell r="A750" t="str">
            <v>6200</v>
          </cell>
        </row>
        <row r="751">
          <cell r="A751" t="str">
            <v>6200</v>
          </cell>
        </row>
        <row r="752">
          <cell r="A752" t="str">
            <v>6215</v>
          </cell>
        </row>
        <row r="753">
          <cell r="A753" t="str">
            <v>6220</v>
          </cell>
        </row>
        <row r="754">
          <cell r="A754" t="str">
            <v>6225</v>
          </cell>
        </row>
        <row r="755">
          <cell r="A755" t="str">
            <v>6225</v>
          </cell>
        </row>
        <row r="756">
          <cell r="A756" t="str">
            <v>6230</v>
          </cell>
        </row>
        <row r="757">
          <cell r="A757" t="str">
            <v>6230</v>
          </cell>
        </row>
        <row r="758">
          <cell r="A758" t="str">
            <v>6255</v>
          </cell>
        </row>
        <row r="759">
          <cell r="A759" t="str">
            <v>6255</v>
          </cell>
        </row>
        <row r="760">
          <cell r="A760" t="str">
            <v>6255</v>
          </cell>
        </row>
        <row r="761">
          <cell r="A761" t="str">
            <v>6255</v>
          </cell>
        </row>
        <row r="762">
          <cell r="A762" t="str">
            <v>6255</v>
          </cell>
        </row>
        <row r="763">
          <cell r="A763" t="str">
            <v>6255</v>
          </cell>
        </row>
        <row r="764">
          <cell r="A764" t="str">
            <v>6255</v>
          </cell>
        </row>
        <row r="765">
          <cell r="A765" t="str">
            <v>6255</v>
          </cell>
        </row>
        <row r="766">
          <cell r="A766" t="str">
            <v>6255</v>
          </cell>
        </row>
        <row r="767">
          <cell r="A767" t="str">
            <v>6255</v>
          </cell>
        </row>
        <row r="768">
          <cell r="A768" t="str">
            <v>6255</v>
          </cell>
        </row>
        <row r="769">
          <cell r="A769" t="str">
            <v>6255</v>
          </cell>
        </row>
        <row r="770">
          <cell r="A770" t="str">
            <v>6255</v>
          </cell>
        </row>
        <row r="771">
          <cell r="A771" t="str">
            <v>6255</v>
          </cell>
        </row>
        <row r="772">
          <cell r="A772" t="str">
            <v>6255</v>
          </cell>
        </row>
        <row r="773">
          <cell r="A773" t="str">
            <v>6255</v>
          </cell>
        </row>
        <row r="774">
          <cell r="A774" t="str">
            <v>6255</v>
          </cell>
        </row>
        <row r="775">
          <cell r="A775" t="str">
            <v>6255</v>
          </cell>
        </row>
        <row r="776">
          <cell r="A776" t="str">
            <v>6255</v>
          </cell>
        </row>
        <row r="777">
          <cell r="A777" t="str">
            <v>6255</v>
          </cell>
        </row>
        <row r="778">
          <cell r="A778" t="str">
            <v>6255</v>
          </cell>
        </row>
        <row r="779">
          <cell r="A779" t="str">
            <v>6260</v>
          </cell>
        </row>
        <row r="780">
          <cell r="A780" t="str">
            <v>6260</v>
          </cell>
        </row>
        <row r="781">
          <cell r="A781" t="str">
            <v>6260</v>
          </cell>
        </row>
        <row r="782">
          <cell r="A782" t="str">
            <v>6260</v>
          </cell>
        </row>
        <row r="783">
          <cell r="A783" t="str">
            <v>6260</v>
          </cell>
        </row>
        <row r="784">
          <cell r="A784" t="str">
            <v>6260</v>
          </cell>
        </row>
        <row r="785">
          <cell r="A785" t="str">
            <v>6260</v>
          </cell>
        </row>
        <row r="786">
          <cell r="A786" t="str">
            <v>6260</v>
          </cell>
        </row>
        <row r="787">
          <cell r="A787" t="str">
            <v>6260</v>
          </cell>
        </row>
        <row r="788">
          <cell r="A788" t="str">
            <v>6260</v>
          </cell>
        </row>
        <row r="789">
          <cell r="A789" t="str">
            <v>6260</v>
          </cell>
        </row>
        <row r="790">
          <cell r="A790" t="str">
            <v>6260</v>
          </cell>
        </row>
        <row r="791">
          <cell r="A791" t="str">
            <v>6260</v>
          </cell>
        </row>
        <row r="792">
          <cell r="A792" t="str">
            <v>6270</v>
          </cell>
        </row>
        <row r="793">
          <cell r="A793" t="str">
            <v>6270</v>
          </cell>
        </row>
        <row r="794">
          <cell r="A794" t="str">
            <v>6270</v>
          </cell>
        </row>
        <row r="795">
          <cell r="A795" t="str">
            <v>6285</v>
          </cell>
        </row>
        <row r="796">
          <cell r="A796" t="str">
            <v>6285</v>
          </cell>
        </row>
        <row r="797">
          <cell r="A797" t="str">
            <v>6285</v>
          </cell>
        </row>
        <row r="798">
          <cell r="A798" t="str">
            <v>6285</v>
          </cell>
        </row>
        <row r="799">
          <cell r="A799" t="str">
            <v>6285</v>
          </cell>
        </row>
        <row r="800">
          <cell r="A800" t="str">
            <v>6285</v>
          </cell>
        </row>
        <row r="801">
          <cell r="A801" t="str">
            <v>6285</v>
          </cell>
        </row>
        <row r="802">
          <cell r="A802" t="str">
            <v>6285</v>
          </cell>
        </row>
        <row r="803">
          <cell r="A803" t="str">
            <v>6285</v>
          </cell>
        </row>
        <row r="804">
          <cell r="A804" t="str">
            <v>6285</v>
          </cell>
        </row>
        <row r="805">
          <cell r="A805" t="str">
            <v>6285</v>
          </cell>
        </row>
        <row r="806">
          <cell r="A806" t="str">
            <v>6285</v>
          </cell>
        </row>
        <row r="807">
          <cell r="A807" t="str">
            <v>6285</v>
          </cell>
        </row>
        <row r="808">
          <cell r="A808" t="str">
            <v>6285</v>
          </cell>
        </row>
        <row r="809">
          <cell r="A809" t="str">
            <v>6285</v>
          </cell>
        </row>
        <row r="810">
          <cell r="A810" t="str">
            <v>6285</v>
          </cell>
        </row>
        <row r="811">
          <cell r="A811" t="str">
            <v>6285</v>
          </cell>
        </row>
        <row r="812">
          <cell r="A812" t="str">
            <v>6285</v>
          </cell>
        </row>
        <row r="813">
          <cell r="A813" t="str">
            <v>6290</v>
          </cell>
        </row>
        <row r="814">
          <cell r="A814" t="str">
            <v>6290</v>
          </cell>
        </row>
        <row r="815">
          <cell r="A815" t="str">
            <v>6290</v>
          </cell>
        </row>
        <row r="816">
          <cell r="A816" t="str">
            <v>6290</v>
          </cell>
        </row>
        <row r="817">
          <cell r="A817" t="str">
            <v>6290</v>
          </cell>
        </row>
        <row r="818">
          <cell r="A818" t="str">
            <v>6290</v>
          </cell>
        </row>
        <row r="819">
          <cell r="A819" t="str">
            <v>6290</v>
          </cell>
        </row>
        <row r="820">
          <cell r="A820" t="str">
            <v>6290</v>
          </cell>
        </row>
        <row r="821">
          <cell r="A821" t="str">
            <v>6290</v>
          </cell>
        </row>
        <row r="822">
          <cell r="A822" t="str">
            <v>6290</v>
          </cell>
        </row>
        <row r="823">
          <cell r="A823" t="str">
            <v>6290</v>
          </cell>
        </row>
        <row r="824">
          <cell r="A824" t="str">
            <v>6295</v>
          </cell>
        </row>
        <row r="825">
          <cell r="A825" t="str">
            <v>6295</v>
          </cell>
        </row>
        <row r="826">
          <cell r="A826" t="str">
            <v>6295</v>
          </cell>
        </row>
        <row r="827">
          <cell r="A827" t="str">
            <v>6295</v>
          </cell>
        </row>
        <row r="828">
          <cell r="A828" t="str">
            <v>6295</v>
          </cell>
        </row>
        <row r="829">
          <cell r="A829" t="str">
            <v>6295</v>
          </cell>
        </row>
        <row r="830">
          <cell r="A830" t="str">
            <v>6295</v>
          </cell>
        </row>
        <row r="831">
          <cell r="A831" t="str">
            <v>6300</v>
          </cell>
        </row>
        <row r="832">
          <cell r="A832" t="str">
            <v>6300</v>
          </cell>
        </row>
        <row r="833">
          <cell r="A833" t="str">
            <v>6300</v>
          </cell>
        </row>
        <row r="834">
          <cell r="A834" t="str">
            <v>6300</v>
          </cell>
        </row>
        <row r="835">
          <cell r="A835" t="str">
            <v>6300</v>
          </cell>
        </row>
        <row r="836">
          <cell r="A836" t="str">
            <v>6300</v>
          </cell>
        </row>
        <row r="837">
          <cell r="A837" t="str">
            <v>6300</v>
          </cell>
        </row>
        <row r="838">
          <cell r="A838" t="str">
            <v>6300</v>
          </cell>
        </row>
        <row r="839">
          <cell r="A839" t="str">
            <v>6305</v>
          </cell>
        </row>
        <row r="840">
          <cell r="A840" t="str">
            <v>6305</v>
          </cell>
        </row>
        <row r="841">
          <cell r="A841" t="str">
            <v>6305</v>
          </cell>
        </row>
        <row r="842">
          <cell r="A842" t="str">
            <v>6305</v>
          </cell>
        </row>
        <row r="843">
          <cell r="A843" t="str">
            <v>6305</v>
          </cell>
        </row>
        <row r="844">
          <cell r="A844" t="str">
            <v>6305</v>
          </cell>
        </row>
        <row r="845">
          <cell r="A845" t="str">
            <v>6305</v>
          </cell>
        </row>
        <row r="846">
          <cell r="A846" t="str">
            <v>6305</v>
          </cell>
        </row>
        <row r="847">
          <cell r="A847" t="str">
            <v>6305</v>
          </cell>
        </row>
        <row r="848">
          <cell r="A848" t="str">
            <v>6305</v>
          </cell>
        </row>
        <row r="849">
          <cell r="A849" t="str">
            <v>6305</v>
          </cell>
        </row>
        <row r="850">
          <cell r="A850" t="str">
            <v>6305</v>
          </cell>
        </row>
        <row r="851">
          <cell r="A851" t="str">
            <v>6305</v>
          </cell>
        </row>
        <row r="852">
          <cell r="A852" t="str">
            <v>6305</v>
          </cell>
        </row>
        <row r="853">
          <cell r="A853" t="str">
            <v>6305</v>
          </cell>
        </row>
        <row r="854">
          <cell r="A854" t="str">
            <v>6305</v>
          </cell>
        </row>
        <row r="855">
          <cell r="A855" t="str">
            <v>6305</v>
          </cell>
        </row>
        <row r="856">
          <cell r="A856" t="str">
            <v>6305</v>
          </cell>
        </row>
        <row r="857">
          <cell r="A857" t="str">
            <v>6305</v>
          </cell>
        </row>
        <row r="858">
          <cell r="A858" t="str">
            <v>6310</v>
          </cell>
        </row>
        <row r="859">
          <cell r="A859" t="str">
            <v>6310</v>
          </cell>
        </row>
        <row r="860">
          <cell r="A860" t="str">
            <v>6310</v>
          </cell>
        </row>
        <row r="861">
          <cell r="A861" t="str">
            <v>6310</v>
          </cell>
        </row>
        <row r="862">
          <cell r="A862" t="str">
            <v>6310</v>
          </cell>
        </row>
        <row r="863">
          <cell r="A863" t="str">
            <v>6310</v>
          </cell>
        </row>
        <row r="864">
          <cell r="A864" t="str">
            <v>6310</v>
          </cell>
        </row>
        <row r="865">
          <cell r="A865" t="str">
            <v>6310</v>
          </cell>
        </row>
        <row r="866">
          <cell r="A866" t="str">
            <v>6310</v>
          </cell>
        </row>
        <row r="867">
          <cell r="A867" t="str">
            <v>6310</v>
          </cell>
        </row>
        <row r="868">
          <cell r="A868" t="str">
            <v>6310</v>
          </cell>
        </row>
        <row r="869">
          <cell r="A869" t="str">
            <v>6310</v>
          </cell>
        </row>
        <row r="870">
          <cell r="A870" t="str">
            <v>6310</v>
          </cell>
        </row>
        <row r="871">
          <cell r="A871" t="str">
            <v>6310</v>
          </cell>
        </row>
        <row r="872">
          <cell r="A872" t="str">
            <v>6310</v>
          </cell>
        </row>
        <row r="873">
          <cell r="A873" t="str">
            <v>6310</v>
          </cell>
        </row>
        <row r="874">
          <cell r="A874" t="str">
            <v>6310</v>
          </cell>
        </row>
        <row r="875">
          <cell r="A875" t="str">
            <v>6320</v>
          </cell>
        </row>
        <row r="876">
          <cell r="A876" t="str">
            <v>6320</v>
          </cell>
        </row>
        <row r="877">
          <cell r="A877" t="str">
            <v>6325</v>
          </cell>
        </row>
        <row r="878">
          <cell r="A878" t="str">
            <v>6325</v>
          </cell>
        </row>
        <row r="879">
          <cell r="A879" t="str">
            <v>6325</v>
          </cell>
        </row>
        <row r="880">
          <cell r="A880" t="str">
            <v>6325</v>
          </cell>
        </row>
        <row r="881">
          <cell r="A881" t="str">
            <v>6330</v>
          </cell>
        </row>
        <row r="882">
          <cell r="A882" t="str">
            <v>6330</v>
          </cell>
        </row>
        <row r="883">
          <cell r="A883" t="str">
            <v>6330</v>
          </cell>
        </row>
        <row r="884">
          <cell r="A884" t="str">
            <v>6335</v>
          </cell>
        </row>
        <row r="885">
          <cell r="A885" t="str">
            <v>6335</v>
          </cell>
        </row>
        <row r="886">
          <cell r="A886" t="str">
            <v>6335</v>
          </cell>
        </row>
        <row r="887">
          <cell r="A887" t="str">
            <v>6340</v>
          </cell>
        </row>
        <row r="888">
          <cell r="A888" t="str">
            <v>6340</v>
          </cell>
        </row>
        <row r="889">
          <cell r="A889" t="str">
            <v>6345</v>
          </cell>
        </row>
        <row r="890">
          <cell r="A890" t="str">
            <v>6345</v>
          </cell>
        </row>
        <row r="891">
          <cell r="A891" t="str">
            <v>6345</v>
          </cell>
        </row>
        <row r="892">
          <cell r="A892" t="str">
            <v>6345</v>
          </cell>
        </row>
        <row r="893">
          <cell r="A893" t="str">
            <v>6355</v>
          </cell>
        </row>
        <row r="894">
          <cell r="A894" t="str">
            <v>6360</v>
          </cell>
        </row>
        <row r="895">
          <cell r="A895" t="str">
            <v>6360</v>
          </cell>
        </row>
        <row r="896">
          <cell r="A896" t="str">
            <v>6360</v>
          </cell>
        </row>
        <row r="897">
          <cell r="A897" t="str">
            <v>6360</v>
          </cell>
        </row>
        <row r="898">
          <cell r="A898" t="str">
            <v>6360</v>
          </cell>
        </row>
        <row r="899">
          <cell r="A899" t="str">
            <v>6360</v>
          </cell>
        </row>
        <row r="900">
          <cell r="A900" t="str">
            <v>6360</v>
          </cell>
        </row>
        <row r="901">
          <cell r="A901" t="str">
            <v>6360</v>
          </cell>
        </row>
        <row r="902">
          <cell r="A902" t="str">
            <v>6360</v>
          </cell>
        </row>
        <row r="903">
          <cell r="A903" t="str">
            <v>6370</v>
          </cell>
        </row>
        <row r="904">
          <cell r="A904" t="str">
            <v>6385</v>
          </cell>
        </row>
        <row r="905">
          <cell r="A905" t="str">
            <v>6385</v>
          </cell>
        </row>
        <row r="906">
          <cell r="A906" t="str">
            <v>6385</v>
          </cell>
        </row>
        <row r="907">
          <cell r="A907" t="str">
            <v>6385</v>
          </cell>
        </row>
        <row r="908">
          <cell r="A908" t="str">
            <v>6390</v>
          </cell>
        </row>
        <row r="909">
          <cell r="A909" t="str">
            <v>6400</v>
          </cell>
        </row>
        <row r="910">
          <cell r="A910" t="str">
            <v>6400</v>
          </cell>
        </row>
        <row r="911">
          <cell r="A911" t="str">
            <v>6400</v>
          </cell>
        </row>
        <row r="912">
          <cell r="A912" t="str">
            <v>6410</v>
          </cell>
        </row>
        <row r="913">
          <cell r="A913" t="str">
            <v>6410</v>
          </cell>
        </row>
        <row r="914">
          <cell r="A914" t="str">
            <v>6410</v>
          </cell>
        </row>
        <row r="915">
          <cell r="A915" t="str">
            <v>6410</v>
          </cell>
        </row>
        <row r="916">
          <cell r="A916" t="str">
            <v>6445</v>
          </cell>
        </row>
        <row r="917">
          <cell r="A917" t="str">
            <v>6445</v>
          </cell>
        </row>
        <row r="918">
          <cell r="A918" t="str">
            <v>6445</v>
          </cell>
        </row>
        <row r="919">
          <cell r="A919" t="str">
            <v>6445</v>
          </cell>
        </row>
        <row r="920">
          <cell r="A920" t="str">
            <v>6445</v>
          </cell>
        </row>
        <row r="921">
          <cell r="A921" t="str">
            <v>6445</v>
          </cell>
        </row>
        <row r="922">
          <cell r="A922" t="str">
            <v>6445</v>
          </cell>
        </row>
        <row r="923">
          <cell r="A923" t="str">
            <v>6445</v>
          </cell>
        </row>
        <row r="924">
          <cell r="A924" t="str">
            <v>6445</v>
          </cell>
        </row>
        <row r="925">
          <cell r="A925" t="str">
            <v>6445</v>
          </cell>
        </row>
        <row r="926">
          <cell r="A926" t="str">
            <v>6445</v>
          </cell>
        </row>
        <row r="927">
          <cell r="A927" t="str">
            <v>6445</v>
          </cell>
        </row>
        <row r="928">
          <cell r="A928" t="str">
            <v>6445</v>
          </cell>
        </row>
        <row r="929">
          <cell r="A929" t="str">
            <v>6445</v>
          </cell>
        </row>
        <row r="930">
          <cell r="A930" t="str">
            <v>6445</v>
          </cell>
        </row>
        <row r="931">
          <cell r="A931" t="str">
            <v>6445</v>
          </cell>
        </row>
        <row r="932">
          <cell r="A932" t="str">
            <v>6445</v>
          </cell>
        </row>
        <row r="933">
          <cell r="A933" t="str">
            <v>6445</v>
          </cell>
        </row>
        <row r="934">
          <cell r="A934" t="str">
            <v>6445</v>
          </cell>
        </row>
        <row r="935">
          <cell r="A935" t="str">
            <v>6445</v>
          </cell>
        </row>
        <row r="936">
          <cell r="A936" t="str">
            <v>6445</v>
          </cell>
        </row>
        <row r="937">
          <cell r="A937" t="str">
            <v>6445</v>
          </cell>
        </row>
        <row r="938">
          <cell r="A938" t="str">
            <v>6445</v>
          </cell>
        </row>
        <row r="939">
          <cell r="A939" t="str">
            <v>6445</v>
          </cell>
        </row>
        <row r="940">
          <cell r="A940" t="str">
            <v>6455</v>
          </cell>
        </row>
        <row r="941">
          <cell r="A941" t="str">
            <v>6455</v>
          </cell>
        </row>
        <row r="942">
          <cell r="A942" t="str">
            <v>6455</v>
          </cell>
        </row>
        <row r="943">
          <cell r="A943" t="str">
            <v>6455</v>
          </cell>
        </row>
        <row r="944">
          <cell r="A944" t="str">
            <v>6455</v>
          </cell>
        </row>
        <row r="945">
          <cell r="A945" t="str">
            <v>6455</v>
          </cell>
        </row>
        <row r="946">
          <cell r="A946" t="str">
            <v>6455</v>
          </cell>
        </row>
        <row r="947">
          <cell r="A947" t="str">
            <v>6455</v>
          </cell>
        </row>
        <row r="948">
          <cell r="A948" t="str">
            <v>6455</v>
          </cell>
        </row>
        <row r="949">
          <cell r="A949" t="str">
            <v>6455</v>
          </cell>
        </row>
        <row r="950">
          <cell r="A950" t="str">
            <v>6455</v>
          </cell>
        </row>
        <row r="951">
          <cell r="A951" t="str">
            <v>6455</v>
          </cell>
        </row>
        <row r="952">
          <cell r="A952" t="str">
            <v>6455</v>
          </cell>
        </row>
        <row r="953">
          <cell r="A953" t="str">
            <v>6455</v>
          </cell>
        </row>
        <row r="954">
          <cell r="A954" t="str">
            <v>6455</v>
          </cell>
        </row>
        <row r="955">
          <cell r="A955" t="str">
            <v>6455</v>
          </cell>
        </row>
        <row r="956">
          <cell r="A956" t="str">
            <v>6455</v>
          </cell>
        </row>
        <row r="957">
          <cell r="A957" t="str">
            <v>6455</v>
          </cell>
        </row>
        <row r="958">
          <cell r="A958" t="str">
            <v>6460</v>
          </cell>
        </row>
        <row r="959">
          <cell r="A959" t="str">
            <v>6460</v>
          </cell>
        </row>
        <row r="960">
          <cell r="A960" t="str">
            <v>6460</v>
          </cell>
        </row>
        <row r="961">
          <cell r="A961" t="str">
            <v>6460</v>
          </cell>
        </row>
        <row r="962">
          <cell r="A962" t="str">
            <v>6460</v>
          </cell>
        </row>
        <row r="963">
          <cell r="A963" t="str">
            <v>6460</v>
          </cell>
        </row>
        <row r="964">
          <cell r="A964" t="str">
            <v>6460</v>
          </cell>
        </row>
        <row r="965">
          <cell r="A965" t="str">
            <v>6460</v>
          </cell>
        </row>
        <row r="966">
          <cell r="A966" t="str">
            <v>6460</v>
          </cell>
        </row>
        <row r="967">
          <cell r="A967" t="str">
            <v>6460</v>
          </cell>
        </row>
        <row r="968">
          <cell r="A968" t="str">
            <v>6460</v>
          </cell>
        </row>
        <row r="969">
          <cell r="A969" t="str">
            <v>6460</v>
          </cell>
        </row>
        <row r="970">
          <cell r="A970" t="str">
            <v>6460</v>
          </cell>
        </row>
        <row r="971">
          <cell r="A971" t="str">
            <v>6460</v>
          </cell>
        </row>
        <row r="972">
          <cell r="A972" t="str">
            <v>6460</v>
          </cell>
        </row>
        <row r="973">
          <cell r="A973" t="str">
            <v>6460</v>
          </cell>
        </row>
        <row r="974">
          <cell r="A974" t="str">
            <v>6460</v>
          </cell>
        </row>
        <row r="975">
          <cell r="A975" t="str">
            <v>6460</v>
          </cell>
        </row>
        <row r="976">
          <cell r="A976" t="str">
            <v>6460</v>
          </cell>
        </row>
        <row r="977">
          <cell r="A977" t="str">
            <v>6460</v>
          </cell>
        </row>
        <row r="978">
          <cell r="A978" t="str">
            <v>6460</v>
          </cell>
        </row>
        <row r="979">
          <cell r="A979" t="str">
            <v>6485</v>
          </cell>
        </row>
        <row r="980">
          <cell r="A980" t="str">
            <v>6485</v>
          </cell>
        </row>
        <row r="981">
          <cell r="A981" t="str">
            <v>6485</v>
          </cell>
        </row>
        <row r="982">
          <cell r="A982" t="str">
            <v>6485</v>
          </cell>
        </row>
        <row r="983">
          <cell r="A983" t="str">
            <v>6485</v>
          </cell>
        </row>
        <row r="984">
          <cell r="A984" t="str">
            <v>6485</v>
          </cell>
        </row>
        <row r="985">
          <cell r="A985" t="str">
            <v>6485</v>
          </cell>
        </row>
        <row r="986">
          <cell r="A986" t="str">
            <v>6485</v>
          </cell>
        </row>
        <row r="987">
          <cell r="A987" t="str">
            <v>6485</v>
          </cell>
        </row>
        <row r="988">
          <cell r="A988" t="str">
            <v>6485</v>
          </cell>
        </row>
        <row r="989">
          <cell r="A989" t="str">
            <v>6485</v>
          </cell>
        </row>
        <row r="990">
          <cell r="A990" t="str">
            <v>6485</v>
          </cell>
        </row>
        <row r="991">
          <cell r="A991" t="str">
            <v>6485</v>
          </cell>
        </row>
        <row r="992">
          <cell r="A992" t="str">
            <v>6485</v>
          </cell>
        </row>
        <row r="993">
          <cell r="A993" t="str">
            <v>6485</v>
          </cell>
        </row>
        <row r="994">
          <cell r="A994" t="str">
            <v>6485</v>
          </cell>
        </row>
        <row r="995">
          <cell r="A995" t="str">
            <v>6485</v>
          </cell>
        </row>
        <row r="996">
          <cell r="A996" t="str">
            <v>6485</v>
          </cell>
        </row>
        <row r="997">
          <cell r="A997" t="str">
            <v>6485</v>
          </cell>
        </row>
        <row r="998">
          <cell r="A998" t="str">
            <v>6505</v>
          </cell>
        </row>
        <row r="999">
          <cell r="A999" t="str">
            <v>6505</v>
          </cell>
        </row>
        <row r="1000">
          <cell r="A1000" t="str">
            <v>6505</v>
          </cell>
        </row>
        <row r="1001">
          <cell r="A1001" t="str">
            <v>6510</v>
          </cell>
        </row>
        <row r="1002">
          <cell r="A1002" t="str">
            <v>6510</v>
          </cell>
        </row>
        <row r="1003">
          <cell r="A1003" t="str">
            <v>6510</v>
          </cell>
        </row>
        <row r="1004">
          <cell r="A1004" t="str">
            <v>6510</v>
          </cell>
        </row>
        <row r="1005">
          <cell r="A1005" t="str">
            <v>6510</v>
          </cell>
        </row>
        <row r="1006">
          <cell r="A1006" t="str">
            <v>6510</v>
          </cell>
        </row>
        <row r="1007">
          <cell r="A1007" t="str">
            <v>6510</v>
          </cell>
        </row>
        <row r="1008">
          <cell r="A1008" t="str">
            <v>6510</v>
          </cell>
        </row>
        <row r="1009">
          <cell r="A1009" t="str">
            <v>6510</v>
          </cell>
        </row>
        <row r="1010">
          <cell r="A1010" t="str">
            <v>6510</v>
          </cell>
        </row>
        <row r="1011">
          <cell r="A1011" t="str">
            <v>6510</v>
          </cell>
        </row>
        <row r="1012">
          <cell r="A1012" t="str">
            <v>6510</v>
          </cell>
        </row>
        <row r="1013">
          <cell r="A1013" t="str">
            <v>6510</v>
          </cell>
        </row>
        <row r="1014">
          <cell r="A1014" t="str">
            <v>6510</v>
          </cell>
        </row>
        <row r="1015">
          <cell r="A1015" t="str">
            <v>6510</v>
          </cell>
        </row>
        <row r="1016">
          <cell r="A1016" t="str">
            <v>6510</v>
          </cell>
        </row>
        <row r="1017">
          <cell r="A1017" t="str">
            <v>6510</v>
          </cell>
        </row>
        <row r="1018">
          <cell r="A1018" t="str">
            <v>6510</v>
          </cell>
        </row>
        <row r="1019">
          <cell r="A1019" t="str">
            <v>6510</v>
          </cell>
        </row>
        <row r="1020">
          <cell r="A1020" t="str">
            <v>6510</v>
          </cell>
        </row>
        <row r="1021">
          <cell r="A1021" t="str">
            <v>6520</v>
          </cell>
        </row>
        <row r="1022">
          <cell r="A1022" t="str">
            <v>6520</v>
          </cell>
        </row>
        <row r="1023">
          <cell r="A1023" t="str">
            <v>6520</v>
          </cell>
        </row>
        <row r="1024">
          <cell r="A1024" t="str">
            <v>6520</v>
          </cell>
        </row>
        <row r="1025">
          <cell r="A1025" t="str">
            <v>6520</v>
          </cell>
        </row>
        <row r="1026">
          <cell r="A1026" t="str">
            <v>6520</v>
          </cell>
        </row>
        <row r="1027">
          <cell r="A1027" t="str">
            <v>6520</v>
          </cell>
        </row>
        <row r="1028">
          <cell r="A1028" t="str">
            <v>6520</v>
          </cell>
        </row>
        <row r="1029">
          <cell r="A1029" t="str">
            <v>6520</v>
          </cell>
        </row>
        <row r="1030">
          <cell r="A1030" t="str">
            <v>6520</v>
          </cell>
        </row>
        <row r="1031">
          <cell r="A1031" t="str">
            <v>6520</v>
          </cell>
        </row>
        <row r="1032">
          <cell r="A1032" t="str">
            <v>6520</v>
          </cell>
        </row>
        <row r="1033">
          <cell r="A1033" t="str">
            <v>6520</v>
          </cell>
        </row>
        <row r="1034">
          <cell r="A1034" t="str">
            <v>6520</v>
          </cell>
        </row>
        <row r="1035">
          <cell r="A1035" t="str">
            <v>6520</v>
          </cell>
        </row>
        <row r="1036">
          <cell r="A1036" t="str">
            <v>6520</v>
          </cell>
        </row>
        <row r="1037">
          <cell r="A1037" t="str">
            <v>6520</v>
          </cell>
        </row>
        <row r="1038">
          <cell r="A1038" t="str">
            <v>6520</v>
          </cell>
        </row>
        <row r="1039">
          <cell r="A1039" t="str">
            <v>6520</v>
          </cell>
        </row>
        <row r="1040">
          <cell r="A1040" t="str">
            <v>6520</v>
          </cell>
        </row>
        <row r="1041">
          <cell r="A1041" t="str">
            <v>6520</v>
          </cell>
        </row>
        <row r="1042">
          <cell r="A1042" t="str">
            <v>6525</v>
          </cell>
        </row>
        <row r="1043">
          <cell r="A1043" t="str">
            <v>6525</v>
          </cell>
        </row>
        <row r="1044">
          <cell r="A1044" t="str">
            <v>6525</v>
          </cell>
        </row>
        <row r="1045">
          <cell r="A1045" t="str">
            <v>6525</v>
          </cell>
        </row>
        <row r="1046">
          <cell r="A1046" t="str">
            <v>6525</v>
          </cell>
        </row>
        <row r="1047">
          <cell r="A1047" t="str">
            <v>6525</v>
          </cell>
        </row>
        <row r="1048">
          <cell r="A1048" t="str">
            <v>6525</v>
          </cell>
        </row>
        <row r="1049">
          <cell r="A1049" t="str">
            <v>6525</v>
          </cell>
        </row>
        <row r="1050">
          <cell r="A1050" t="str">
            <v>6525</v>
          </cell>
        </row>
        <row r="1051">
          <cell r="A1051" t="str">
            <v>6525</v>
          </cell>
        </row>
        <row r="1052">
          <cell r="A1052" t="str">
            <v>6525</v>
          </cell>
        </row>
        <row r="1053">
          <cell r="A1053" t="str">
            <v>6525</v>
          </cell>
        </row>
        <row r="1054">
          <cell r="A1054" t="str">
            <v>6525</v>
          </cell>
        </row>
        <row r="1055">
          <cell r="A1055" t="str">
            <v>6525</v>
          </cell>
        </row>
        <row r="1056">
          <cell r="A1056" t="str">
            <v>6525</v>
          </cell>
        </row>
        <row r="1057">
          <cell r="A1057" t="str">
            <v>6525</v>
          </cell>
        </row>
        <row r="1058">
          <cell r="A1058" t="str">
            <v>6525</v>
          </cell>
        </row>
        <row r="1059">
          <cell r="A1059" t="str">
            <v>6525</v>
          </cell>
        </row>
        <row r="1060">
          <cell r="A1060" t="str">
            <v>6525</v>
          </cell>
        </row>
        <row r="1061">
          <cell r="A1061" t="str">
            <v>6525</v>
          </cell>
        </row>
        <row r="1062">
          <cell r="A1062" t="str">
            <v>6525</v>
          </cell>
        </row>
        <row r="1063">
          <cell r="A1063" t="str">
            <v>6530</v>
          </cell>
        </row>
        <row r="1064">
          <cell r="A1064" t="str">
            <v>6530</v>
          </cell>
        </row>
        <row r="1065">
          <cell r="A1065" t="str">
            <v>6530</v>
          </cell>
        </row>
        <row r="1066">
          <cell r="A1066" t="str">
            <v>6530</v>
          </cell>
        </row>
        <row r="1067">
          <cell r="A1067" t="str">
            <v>6530</v>
          </cell>
        </row>
        <row r="1068">
          <cell r="A1068" t="str">
            <v>6530</v>
          </cell>
        </row>
        <row r="1069">
          <cell r="A1069" t="str">
            <v>6530</v>
          </cell>
        </row>
        <row r="1070">
          <cell r="A1070" t="str">
            <v>6530</v>
          </cell>
        </row>
        <row r="1071">
          <cell r="A1071" t="str">
            <v>6530</v>
          </cell>
        </row>
        <row r="1072">
          <cell r="A1072" t="str">
            <v>6530</v>
          </cell>
        </row>
        <row r="1073">
          <cell r="A1073" t="str">
            <v>6530</v>
          </cell>
        </row>
        <row r="1074">
          <cell r="A1074" t="str">
            <v>6530</v>
          </cell>
        </row>
        <row r="1075">
          <cell r="A1075" t="str">
            <v>6530</v>
          </cell>
        </row>
        <row r="1076">
          <cell r="A1076" t="str">
            <v>6530</v>
          </cell>
        </row>
        <row r="1077">
          <cell r="A1077" t="str">
            <v>6530</v>
          </cell>
        </row>
        <row r="1078">
          <cell r="A1078" t="str">
            <v>6530</v>
          </cell>
        </row>
        <row r="1079">
          <cell r="A1079" t="str">
            <v>6530</v>
          </cell>
        </row>
        <row r="1080">
          <cell r="A1080" t="str">
            <v>6530</v>
          </cell>
        </row>
        <row r="1081">
          <cell r="A1081" t="str">
            <v>6530</v>
          </cell>
        </row>
        <row r="1082">
          <cell r="A1082" t="str">
            <v>6530</v>
          </cell>
        </row>
        <row r="1083">
          <cell r="A1083" t="str">
            <v>6530</v>
          </cell>
        </row>
        <row r="1084">
          <cell r="A1084" t="str">
            <v>6530</v>
          </cell>
        </row>
        <row r="1085">
          <cell r="A1085" t="str">
            <v>6535</v>
          </cell>
        </row>
        <row r="1086">
          <cell r="A1086" t="str">
            <v>6535</v>
          </cell>
        </row>
        <row r="1087">
          <cell r="A1087" t="str">
            <v>6535</v>
          </cell>
        </row>
        <row r="1088">
          <cell r="A1088" t="str">
            <v>6535</v>
          </cell>
        </row>
        <row r="1089">
          <cell r="A1089" t="str">
            <v>6535</v>
          </cell>
        </row>
        <row r="1090">
          <cell r="A1090" t="str">
            <v>6535</v>
          </cell>
        </row>
        <row r="1091">
          <cell r="A1091" t="str">
            <v>6535</v>
          </cell>
        </row>
        <row r="1092">
          <cell r="A1092" t="str">
            <v>6535</v>
          </cell>
        </row>
        <row r="1093">
          <cell r="A1093" t="str">
            <v>6535</v>
          </cell>
        </row>
        <row r="1094">
          <cell r="A1094" t="str">
            <v>6535</v>
          </cell>
        </row>
        <row r="1095">
          <cell r="A1095" t="str">
            <v>6535</v>
          </cell>
        </row>
        <row r="1096">
          <cell r="A1096" t="str">
            <v>6535</v>
          </cell>
        </row>
        <row r="1097">
          <cell r="A1097" t="str">
            <v>6535</v>
          </cell>
        </row>
        <row r="1098">
          <cell r="A1098" t="str">
            <v>6535</v>
          </cell>
        </row>
        <row r="1099">
          <cell r="A1099" t="str">
            <v>6535</v>
          </cell>
        </row>
        <row r="1100">
          <cell r="A1100" t="str">
            <v>6535</v>
          </cell>
        </row>
        <row r="1101">
          <cell r="A1101" t="str">
            <v>6535</v>
          </cell>
        </row>
        <row r="1102">
          <cell r="A1102" t="str">
            <v>6535</v>
          </cell>
        </row>
        <row r="1103">
          <cell r="A1103" t="str">
            <v>6535</v>
          </cell>
        </row>
        <row r="1104">
          <cell r="A1104" t="str">
            <v>6535</v>
          </cell>
        </row>
        <row r="1105">
          <cell r="A1105" t="str">
            <v>6540</v>
          </cell>
        </row>
        <row r="1106">
          <cell r="A1106" t="str">
            <v>6540</v>
          </cell>
        </row>
        <row r="1107">
          <cell r="A1107" t="str">
            <v>6540</v>
          </cell>
        </row>
        <row r="1108">
          <cell r="A1108" t="str">
            <v>6540</v>
          </cell>
        </row>
        <row r="1109">
          <cell r="A1109" t="str">
            <v>6540</v>
          </cell>
        </row>
        <row r="1110">
          <cell r="A1110" t="str">
            <v>6540</v>
          </cell>
        </row>
        <row r="1111">
          <cell r="A1111" t="str">
            <v>6540</v>
          </cell>
        </row>
        <row r="1112">
          <cell r="A1112" t="str">
            <v>6540</v>
          </cell>
        </row>
        <row r="1113">
          <cell r="A1113" t="str">
            <v>6540</v>
          </cell>
        </row>
        <row r="1114">
          <cell r="A1114" t="str">
            <v>6540</v>
          </cell>
        </row>
        <row r="1115">
          <cell r="A1115" t="str">
            <v>6540</v>
          </cell>
        </row>
        <row r="1116">
          <cell r="A1116" t="str">
            <v>6540</v>
          </cell>
        </row>
        <row r="1117">
          <cell r="A1117" t="str">
            <v>6540</v>
          </cell>
        </row>
        <row r="1118">
          <cell r="A1118" t="str">
            <v>6540</v>
          </cell>
        </row>
        <row r="1119">
          <cell r="A1119" t="str">
            <v>6540</v>
          </cell>
        </row>
        <row r="1120">
          <cell r="A1120" t="str">
            <v>6540</v>
          </cell>
        </row>
        <row r="1121">
          <cell r="A1121" t="str">
            <v>6540</v>
          </cell>
        </row>
        <row r="1122">
          <cell r="A1122" t="str">
            <v>6540</v>
          </cell>
        </row>
        <row r="1123">
          <cell r="A1123" t="str">
            <v>6540</v>
          </cell>
        </row>
        <row r="1124">
          <cell r="A1124" t="str">
            <v>6540</v>
          </cell>
        </row>
        <row r="1125">
          <cell r="A1125" t="str">
            <v>6545</v>
          </cell>
        </row>
        <row r="1126">
          <cell r="A1126" t="str">
            <v>6545</v>
          </cell>
        </row>
        <row r="1127">
          <cell r="A1127" t="str">
            <v>6545</v>
          </cell>
        </row>
        <row r="1128">
          <cell r="A1128" t="str">
            <v>6545</v>
          </cell>
        </row>
        <row r="1129">
          <cell r="A1129" t="str">
            <v>6545</v>
          </cell>
        </row>
        <row r="1130">
          <cell r="A1130" t="str">
            <v>6545</v>
          </cell>
        </row>
        <row r="1131">
          <cell r="A1131" t="str">
            <v>6545</v>
          </cell>
        </row>
        <row r="1132">
          <cell r="A1132" t="str">
            <v>6545</v>
          </cell>
        </row>
        <row r="1133">
          <cell r="A1133" t="str">
            <v>6545</v>
          </cell>
        </row>
        <row r="1134">
          <cell r="A1134" t="str">
            <v>6545</v>
          </cell>
        </row>
        <row r="1135">
          <cell r="A1135" t="str">
            <v>6545</v>
          </cell>
        </row>
        <row r="1136">
          <cell r="A1136" t="str">
            <v>6545</v>
          </cell>
        </row>
        <row r="1137">
          <cell r="A1137" t="str">
            <v>6545</v>
          </cell>
        </row>
        <row r="1138">
          <cell r="A1138" t="str">
            <v>6545</v>
          </cell>
        </row>
        <row r="1139">
          <cell r="A1139" t="str">
            <v>6545</v>
          </cell>
        </row>
        <row r="1140">
          <cell r="A1140" t="str">
            <v>6545</v>
          </cell>
        </row>
        <row r="1141">
          <cell r="A1141" t="str">
            <v>6545</v>
          </cell>
        </row>
        <row r="1142">
          <cell r="A1142" t="str">
            <v>6550</v>
          </cell>
        </row>
        <row r="1143">
          <cell r="A1143" t="str">
            <v>6550</v>
          </cell>
        </row>
        <row r="1144">
          <cell r="A1144" t="str">
            <v>6550</v>
          </cell>
        </row>
        <row r="1145">
          <cell r="A1145" t="str">
            <v>6550</v>
          </cell>
        </row>
        <row r="1146">
          <cell r="A1146" t="str">
            <v>6550</v>
          </cell>
        </row>
        <row r="1147">
          <cell r="A1147" t="str">
            <v>6550</v>
          </cell>
        </row>
        <row r="1148">
          <cell r="A1148" t="str">
            <v>6550</v>
          </cell>
        </row>
        <row r="1149">
          <cell r="A1149" t="str">
            <v>6550</v>
          </cell>
        </row>
        <row r="1150">
          <cell r="A1150" t="str">
            <v>6580</v>
          </cell>
        </row>
        <row r="1151">
          <cell r="A1151" t="str">
            <v>6580</v>
          </cell>
        </row>
        <row r="1152">
          <cell r="A1152" t="str">
            <v>6580</v>
          </cell>
        </row>
        <row r="1153">
          <cell r="A1153" t="str">
            <v>6580</v>
          </cell>
        </row>
        <row r="1154">
          <cell r="A1154" t="str">
            <v>6580</v>
          </cell>
        </row>
        <row r="1155">
          <cell r="A1155" t="str">
            <v>6580</v>
          </cell>
        </row>
        <row r="1156">
          <cell r="A1156" t="str">
            <v>6580</v>
          </cell>
        </row>
        <row r="1157">
          <cell r="A1157" t="str">
            <v>6580</v>
          </cell>
        </row>
        <row r="1158">
          <cell r="A1158" t="str">
            <v>6585</v>
          </cell>
        </row>
        <row r="1159">
          <cell r="A1159" t="str">
            <v>6585</v>
          </cell>
        </row>
        <row r="1160">
          <cell r="A1160" t="str">
            <v>6585</v>
          </cell>
        </row>
        <row r="1161">
          <cell r="A1161" t="str">
            <v>6585</v>
          </cell>
        </row>
        <row r="1162">
          <cell r="A1162" t="str">
            <v>6585</v>
          </cell>
        </row>
        <row r="1163">
          <cell r="A1163" t="str">
            <v>6585</v>
          </cell>
        </row>
        <row r="1164">
          <cell r="A1164" t="str">
            <v>6585</v>
          </cell>
        </row>
        <row r="1165">
          <cell r="A1165" t="str">
            <v>6585</v>
          </cell>
        </row>
        <row r="1166">
          <cell r="A1166" t="str">
            <v>6595</v>
          </cell>
        </row>
        <row r="1167">
          <cell r="A1167" t="str">
            <v>6595</v>
          </cell>
        </row>
        <row r="1168">
          <cell r="A1168" t="str">
            <v>6595</v>
          </cell>
        </row>
        <row r="1169">
          <cell r="A1169" t="str">
            <v>6595</v>
          </cell>
        </row>
        <row r="1170">
          <cell r="A1170" t="str">
            <v>6595</v>
          </cell>
        </row>
        <row r="1171">
          <cell r="A1171" t="str">
            <v>6595</v>
          </cell>
        </row>
        <row r="1172">
          <cell r="A1172" t="str">
            <v>6595</v>
          </cell>
        </row>
        <row r="1173">
          <cell r="A1173" t="str">
            <v>6595</v>
          </cell>
        </row>
        <row r="1174">
          <cell r="A1174" t="str">
            <v>6595</v>
          </cell>
        </row>
        <row r="1175">
          <cell r="A1175" t="str">
            <v>6595</v>
          </cell>
        </row>
        <row r="1176">
          <cell r="A1176" t="str">
            <v>6595</v>
          </cell>
        </row>
        <row r="1177">
          <cell r="A1177" t="str">
            <v>6595</v>
          </cell>
        </row>
        <row r="1178">
          <cell r="A1178" t="str">
            <v>6595</v>
          </cell>
        </row>
        <row r="1179">
          <cell r="A1179" t="str">
            <v>6595</v>
          </cell>
        </row>
        <row r="1180">
          <cell r="A1180" t="str">
            <v>6600</v>
          </cell>
        </row>
        <row r="1181">
          <cell r="A1181" t="str">
            <v>6600</v>
          </cell>
        </row>
        <row r="1182">
          <cell r="A1182" t="str">
            <v>6600</v>
          </cell>
        </row>
        <row r="1183">
          <cell r="A1183" t="str">
            <v>6600</v>
          </cell>
        </row>
        <row r="1184">
          <cell r="A1184" t="str">
            <v>6600</v>
          </cell>
        </row>
        <row r="1185">
          <cell r="A1185" t="str">
            <v>6610</v>
          </cell>
        </row>
        <row r="1186">
          <cell r="A1186" t="str">
            <v>6610</v>
          </cell>
        </row>
        <row r="1187">
          <cell r="A1187" t="str">
            <v>6610</v>
          </cell>
        </row>
        <row r="1188">
          <cell r="A1188" t="str">
            <v>6610</v>
          </cell>
        </row>
        <row r="1189">
          <cell r="A1189" t="str">
            <v>6610</v>
          </cell>
        </row>
        <row r="1190">
          <cell r="A1190" t="str">
            <v>6610</v>
          </cell>
        </row>
        <row r="1191">
          <cell r="A1191" t="str">
            <v>6610</v>
          </cell>
        </row>
        <row r="1192">
          <cell r="A1192" t="str">
            <v>6610</v>
          </cell>
        </row>
        <row r="1193">
          <cell r="A1193" t="str">
            <v>6610</v>
          </cell>
        </row>
        <row r="1194">
          <cell r="A1194" t="str">
            <v>6640</v>
          </cell>
        </row>
        <row r="1195">
          <cell r="A1195" t="str">
            <v>6640</v>
          </cell>
        </row>
        <row r="1196">
          <cell r="A1196" t="str">
            <v>6640</v>
          </cell>
        </row>
        <row r="1197">
          <cell r="A1197" t="str">
            <v>6640</v>
          </cell>
        </row>
        <row r="1198">
          <cell r="A1198" t="str">
            <v>6640</v>
          </cell>
        </row>
        <row r="1199">
          <cell r="A1199" t="str">
            <v>6640</v>
          </cell>
        </row>
        <row r="1200">
          <cell r="A1200" t="str">
            <v>6660</v>
          </cell>
        </row>
        <row r="1201">
          <cell r="A1201" t="str">
            <v>6660</v>
          </cell>
        </row>
        <row r="1202">
          <cell r="A1202" t="str">
            <v>6660</v>
          </cell>
        </row>
        <row r="1203">
          <cell r="A1203" t="str">
            <v>6660</v>
          </cell>
        </row>
        <row r="1204">
          <cell r="A1204" t="str">
            <v>6660</v>
          </cell>
        </row>
        <row r="1205">
          <cell r="A1205" t="str">
            <v>6680</v>
          </cell>
        </row>
        <row r="1206">
          <cell r="A1206" t="str">
            <v>6680</v>
          </cell>
        </row>
        <row r="1207">
          <cell r="A1207" t="str">
            <v>6680</v>
          </cell>
        </row>
        <row r="1208">
          <cell r="A1208" t="str">
            <v>6680</v>
          </cell>
        </row>
        <row r="1209">
          <cell r="A1209" t="str">
            <v>6680</v>
          </cell>
        </row>
        <row r="1210">
          <cell r="A1210" t="str">
            <v>6710</v>
          </cell>
        </row>
        <row r="1211">
          <cell r="A1211" t="str">
            <v>6710</v>
          </cell>
        </row>
        <row r="1212">
          <cell r="A1212" t="str">
            <v>6710</v>
          </cell>
        </row>
        <row r="1213">
          <cell r="A1213" t="str">
            <v>6710</v>
          </cell>
        </row>
        <row r="1214">
          <cell r="A1214" t="str">
            <v>6710</v>
          </cell>
        </row>
        <row r="1215">
          <cell r="A1215" t="str">
            <v>6715</v>
          </cell>
        </row>
        <row r="1216">
          <cell r="A1216" t="str">
            <v>6715</v>
          </cell>
        </row>
        <row r="1217">
          <cell r="A1217" t="str">
            <v>6715</v>
          </cell>
        </row>
        <row r="1218">
          <cell r="A1218" t="str">
            <v>6715</v>
          </cell>
        </row>
        <row r="1219">
          <cell r="A1219" t="str">
            <v>6715</v>
          </cell>
        </row>
        <row r="1220">
          <cell r="A1220" t="str">
            <v>6765</v>
          </cell>
        </row>
        <row r="1221">
          <cell r="A1221" t="str">
            <v>6765</v>
          </cell>
        </row>
        <row r="1222">
          <cell r="A1222" t="str">
            <v>6765</v>
          </cell>
        </row>
        <row r="1223">
          <cell r="A1223" t="str">
            <v>6765</v>
          </cell>
        </row>
        <row r="1224">
          <cell r="A1224" t="str">
            <v>6765</v>
          </cell>
        </row>
        <row r="1225">
          <cell r="A1225" t="str">
            <v>6835</v>
          </cell>
        </row>
        <row r="1226">
          <cell r="A1226" t="str">
            <v>6835</v>
          </cell>
        </row>
        <row r="1227">
          <cell r="A1227" t="str">
            <v>6905</v>
          </cell>
        </row>
        <row r="1228">
          <cell r="A1228" t="str">
            <v>6905</v>
          </cell>
        </row>
        <row r="1229">
          <cell r="A1229" t="str">
            <v>6905</v>
          </cell>
        </row>
        <row r="1230">
          <cell r="A1230" t="str">
            <v>6920</v>
          </cell>
        </row>
        <row r="1231">
          <cell r="A1231" t="str">
            <v>6920</v>
          </cell>
        </row>
        <row r="1232">
          <cell r="A1232" t="str">
            <v>6960</v>
          </cell>
        </row>
        <row r="1233">
          <cell r="A1233" t="str">
            <v>6960</v>
          </cell>
        </row>
        <row r="1234">
          <cell r="A1234" t="str">
            <v>6960</v>
          </cell>
        </row>
        <row r="1235">
          <cell r="A1235" t="str">
            <v>6960</v>
          </cell>
        </row>
        <row r="1236">
          <cell r="A1236" t="str">
            <v>6960</v>
          </cell>
        </row>
        <row r="1237">
          <cell r="A1237" t="str">
            <v>6960</v>
          </cell>
        </row>
        <row r="1238">
          <cell r="A1238" t="str">
            <v>6960</v>
          </cell>
        </row>
        <row r="1239">
          <cell r="A1239" t="str">
            <v>6960</v>
          </cell>
        </row>
        <row r="1240">
          <cell r="A1240" t="str">
            <v>6960</v>
          </cell>
        </row>
        <row r="1241">
          <cell r="A1241" t="str">
            <v>6960</v>
          </cell>
        </row>
        <row r="1242">
          <cell r="A1242" t="str">
            <v>6960</v>
          </cell>
        </row>
        <row r="1243">
          <cell r="A1243" t="str">
            <v>6960</v>
          </cell>
        </row>
        <row r="1244">
          <cell r="A1244" t="str">
            <v>6960</v>
          </cell>
        </row>
        <row r="1245">
          <cell r="A1245" t="str">
            <v>6960</v>
          </cell>
        </row>
        <row r="1246">
          <cell r="A1246" t="str">
            <v>6960</v>
          </cell>
        </row>
        <row r="1247">
          <cell r="A1247" t="str">
            <v>6960</v>
          </cell>
        </row>
        <row r="1248">
          <cell r="A1248" t="str">
            <v>6960</v>
          </cell>
        </row>
        <row r="1249">
          <cell r="A1249" t="str">
            <v>6960</v>
          </cell>
        </row>
        <row r="1250">
          <cell r="A1250" t="str">
            <v>6960</v>
          </cell>
        </row>
        <row r="1251">
          <cell r="A1251" t="str">
            <v>6965</v>
          </cell>
        </row>
        <row r="1252">
          <cell r="A1252" t="str">
            <v>6965</v>
          </cell>
        </row>
        <row r="1253">
          <cell r="A1253" t="str">
            <v>6965</v>
          </cell>
        </row>
        <row r="1254">
          <cell r="A1254" t="str">
            <v>6965</v>
          </cell>
        </row>
        <row r="1255">
          <cell r="A1255" t="str">
            <v>6965</v>
          </cell>
        </row>
        <row r="1256">
          <cell r="A1256" t="str">
            <v>6985</v>
          </cell>
        </row>
        <row r="1257">
          <cell r="A1257" t="str">
            <v>6985</v>
          </cell>
        </row>
        <row r="1258">
          <cell r="A1258" t="str">
            <v>6985</v>
          </cell>
        </row>
        <row r="1259">
          <cell r="A1259" t="str">
            <v>6985</v>
          </cell>
        </row>
        <row r="1260">
          <cell r="A1260" t="str">
            <v>6985</v>
          </cell>
        </row>
        <row r="1261">
          <cell r="A1261" t="str">
            <v>6985</v>
          </cell>
        </row>
        <row r="1262">
          <cell r="A1262" t="str">
            <v>6985</v>
          </cell>
        </row>
        <row r="1263">
          <cell r="A1263" t="str">
            <v>6985</v>
          </cell>
        </row>
        <row r="1264">
          <cell r="A1264" t="str">
            <v>6985</v>
          </cell>
        </row>
        <row r="1265">
          <cell r="A1265" t="str">
            <v>6985</v>
          </cell>
        </row>
        <row r="1266">
          <cell r="A1266" t="str">
            <v>6985</v>
          </cell>
        </row>
        <row r="1267">
          <cell r="A1267" t="str">
            <v>6985</v>
          </cell>
        </row>
        <row r="1268">
          <cell r="A1268" t="str">
            <v>6985</v>
          </cell>
        </row>
        <row r="1269">
          <cell r="A1269" t="str">
            <v>6985</v>
          </cell>
        </row>
        <row r="1270">
          <cell r="A1270" t="str">
            <v>6985</v>
          </cell>
        </row>
        <row r="1271">
          <cell r="A1271" t="str">
            <v>6985</v>
          </cell>
        </row>
        <row r="1272">
          <cell r="A1272" t="str">
            <v>6985</v>
          </cell>
        </row>
        <row r="1273">
          <cell r="A1273" t="str">
            <v>7160</v>
          </cell>
        </row>
        <row r="1274">
          <cell r="A1274" t="str">
            <v>7160</v>
          </cell>
        </row>
        <row r="1275">
          <cell r="A1275" t="str">
            <v>7160</v>
          </cell>
        </row>
        <row r="1276">
          <cell r="A1276" t="str">
            <v>7160</v>
          </cell>
        </row>
        <row r="1277">
          <cell r="A1277" t="str">
            <v>7160</v>
          </cell>
        </row>
        <row r="1278">
          <cell r="A1278" t="str">
            <v>7160</v>
          </cell>
        </row>
        <row r="1279">
          <cell r="A1279" t="str">
            <v>7160</v>
          </cell>
        </row>
        <row r="1280">
          <cell r="A1280" t="str">
            <v>7160</v>
          </cell>
        </row>
        <row r="1281">
          <cell r="A1281" t="str">
            <v>7160</v>
          </cell>
        </row>
        <row r="1282">
          <cell r="A1282" t="str">
            <v>7160</v>
          </cell>
        </row>
        <row r="1283">
          <cell r="A1283" t="str">
            <v>7160</v>
          </cell>
        </row>
        <row r="1284">
          <cell r="A1284" t="str">
            <v>7160</v>
          </cell>
        </row>
        <row r="1285">
          <cell r="A1285" t="str">
            <v>7160</v>
          </cell>
        </row>
        <row r="1286">
          <cell r="A1286" t="str">
            <v>7160</v>
          </cell>
        </row>
        <row r="1287">
          <cell r="A1287" t="str">
            <v>7160</v>
          </cell>
        </row>
        <row r="1288">
          <cell r="A1288" t="str">
            <v>7160</v>
          </cell>
        </row>
        <row r="1289">
          <cell r="A1289" t="str">
            <v>7165</v>
          </cell>
        </row>
        <row r="1290">
          <cell r="A1290" t="str">
            <v>7165</v>
          </cell>
        </row>
        <row r="1291">
          <cell r="A1291" t="str">
            <v>7165</v>
          </cell>
        </row>
        <row r="1292">
          <cell r="A1292" t="str">
            <v>7165</v>
          </cell>
        </row>
        <row r="1293">
          <cell r="A1293" t="str">
            <v>7165</v>
          </cell>
        </row>
        <row r="1294">
          <cell r="A1294" t="str">
            <v>7165</v>
          </cell>
        </row>
        <row r="1295">
          <cell r="A1295" t="str">
            <v>7165</v>
          </cell>
        </row>
        <row r="1296">
          <cell r="A1296" t="str">
            <v>7165</v>
          </cell>
        </row>
        <row r="1297">
          <cell r="A1297" t="str">
            <v>7165</v>
          </cell>
        </row>
        <row r="1298">
          <cell r="A1298" t="str">
            <v>7180</v>
          </cell>
        </row>
        <row r="1299">
          <cell r="A1299" t="str">
            <v>7180</v>
          </cell>
        </row>
        <row r="1300">
          <cell r="A1300" t="str">
            <v>7180</v>
          </cell>
        </row>
        <row r="1301">
          <cell r="A1301" t="str">
            <v>7185</v>
          </cell>
        </row>
        <row r="1302">
          <cell r="A1302" t="str">
            <v>7185</v>
          </cell>
        </row>
        <row r="1303">
          <cell r="A1303" t="str">
            <v>7185</v>
          </cell>
        </row>
        <row r="1304">
          <cell r="A1304" t="str">
            <v>7185</v>
          </cell>
        </row>
        <row r="1305">
          <cell r="A1305" t="str">
            <v>7185</v>
          </cell>
        </row>
        <row r="1306">
          <cell r="A1306" t="str">
            <v>7185</v>
          </cell>
        </row>
        <row r="1307">
          <cell r="A1307" t="str">
            <v>7205</v>
          </cell>
        </row>
        <row r="1308">
          <cell r="A1308" t="str">
            <v>7205</v>
          </cell>
        </row>
        <row r="1309">
          <cell r="A1309" t="str">
            <v>7205</v>
          </cell>
        </row>
        <row r="1310">
          <cell r="A1310" t="str">
            <v>7245</v>
          </cell>
        </row>
        <row r="1311">
          <cell r="A1311" t="str">
            <v>7245</v>
          </cell>
        </row>
        <row r="1312">
          <cell r="A1312" t="str">
            <v>7245</v>
          </cell>
        </row>
        <row r="1313">
          <cell r="A1313" t="str">
            <v>7430</v>
          </cell>
        </row>
        <row r="1314">
          <cell r="A1314" t="str">
            <v>7430</v>
          </cell>
        </row>
        <row r="1315">
          <cell r="A1315" t="str">
            <v>7430</v>
          </cell>
        </row>
        <row r="1316">
          <cell r="A1316" t="str">
            <v>7445</v>
          </cell>
        </row>
        <row r="1317">
          <cell r="A1317" t="str">
            <v>7445</v>
          </cell>
        </row>
        <row r="1318">
          <cell r="A1318" t="str">
            <v>7445</v>
          </cell>
        </row>
        <row r="1319">
          <cell r="A1319" t="str">
            <v>7510</v>
          </cell>
        </row>
        <row r="1320">
          <cell r="A1320" t="str">
            <v>7510</v>
          </cell>
        </row>
        <row r="1321">
          <cell r="A1321" t="str">
            <v>7515</v>
          </cell>
        </row>
        <row r="1322">
          <cell r="A1322" t="str">
            <v>7515</v>
          </cell>
        </row>
        <row r="1323">
          <cell r="A1323" t="str">
            <v>7520</v>
          </cell>
        </row>
        <row r="1324">
          <cell r="A1324" t="str">
            <v>7520</v>
          </cell>
        </row>
        <row r="1325">
          <cell r="A1325" t="str">
            <v>7540</v>
          </cell>
        </row>
        <row r="1326">
          <cell r="A1326" t="str">
            <v>7545</v>
          </cell>
        </row>
        <row r="1327">
          <cell r="A1327" t="str">
            <v>7545</v>
          </cell>
        </row>
        <row r="1328">
          <cell r="A1328" t="str">
            <v>7545</v>
          </cell>
        </row>
        <row r="1329">
          <cell r="A1329" t="str">
            <v>7550</v>
          </cell>
        </row>
        <row r="1330">
          <cell r="A1330" t="str">
            <v>7550</v>
          </cell>
        </row>
        <row r="1331">
          <cell r="A1331" t="str">
            <v>7550</v>
          </cell>
        </row>
        <row r="1332">
          <cell r="A1332" t="str">
            <v>7555</v>
          </cell>
        </row>
        <row r="1333">
          <cell r="A1333" t="str">
            <v>7555</v>
          </cell>
        </row>
        <row r="1334">
          <cell r="A1334" t="str">
            <v>7555</v>
          </cell>
        </row>
        <row r="1335">
          <cell r="A1335" t="str">
            <v>7555</v>
          </cell>
        </row>
        <row r="1336">
          <cell r="A1336" t="str">
            <v>7555</v>
          </cell>
        </row>
        <row r="1337">
          <cell r="A1337" t="str">
            <v>7555</v>
          </cell>
        </row>
        <row r="1338">
          <cell r="A1338" t="str">
            <v>7555</v>
          </cell>
        </row>
        <row r="1339">
          <cell r="A1339" t="str">
            <v>7555</v>
          </cell>
        </row>
        <row r="1340">
          <cell r="A1340" t="str">
            <v>7555</v>
          </cell>
        </row>
        <row r="1341">
          <cell r="A1341" t="str">
            <v>7555</v>
          </cell>
        </row>
        <row r="1342">
          <cell r="A1342" t="str">
            <v>7555</v>
          </cell>
        </row>
        <row r="1343">
          <cell r="A1343" t="str">
            <v>7555</v>
          </cell>
        </row>
        <row r="1344">
          <cell r="A1344" t="str">
            <v>7555</v>
          </cell>
        </row>
        <row r="1345">
          <cell r="A1345" t="str">
            <v>7555</v>
          </cell>
        </row>
        <row r="1346">
          <cell r="A1346" t="str">
            <v>7555</v>
          </cell>
        </row>
        <row r="1347">
          <cell r="A1347" t="str">
            <v>7555</v>
          </cell>
        </row>
        <row r="1348">
          <cell r="A1348" t="str">
            <v>7555</v>
          </cell>
        </row>
        <row r="1349">
          <cell r="A1349" t="str">
            <v>7560</v>
          </cell>
        </row>
        <row r="1350">
          <cell r="A1350" t="str">
            <v>7570</v>
          </cell>
        </row>
        <row r="1351">
          <cell r="A1351" t="str">
            <v>7710</v>
          </cell>
        </row>
        <row r="1352">
          <cell r="A1352" t="str">
            <v>7710</v>
          </cell>
        </row>
        <row r="1353">
          <cell r="A1353" t="str">
            <v>7735</v>
          </cell>
        </row>
        <row r="1354">
          <cell r="A1354" t="str">
            <v>7735</v>
          </cell>
        </row>
        <row r="1355">
          <cell r="A1355" t="str">
            <v>7735</v>
          </cell>
        </row>
        <row r="1356">
          <cell r="A1356" t="str">
            <v>7735</v>
          </cell>
        </row>
        <row r="1357">
          <cell r="A1357" t="str">
            <v>7735</v>
          </cell>
        </row>
        <row r="1358">
          <cell r="A1358" t="str">
            <v>7735</v>
          </cell>
        </row>
        <row r="1359">
          <cell r="A1359" t="str">
            <v>7735</v>
          </cell>
        </row>
        <row r="1360">
          <cell r="A1360" t="str">
            <v>7735</v>
          </cell>
        </row>
        <row r="1361">
          <cell r="A1361" t="str">
            <v>7735</v>
          </cell>
        </row>
        <row r="1362">
          <cell r="A1362" t="str">
            <v>7735</v>
          </cell>
        </row>
        <row r="1363">
          <cell r="A1363" t="str">
            <v>7735</v>
          </cell>
        </row>
        <row r="1364">
          <cell r="A1364" t="str">
            <v>7735</v>
          </cell>
        </row>
        <row r="1365">
          <cell r="A1365" t="str">
            <v>7735</v>
          </cell>
        </row>
        <row r="1366">
          <cell r="A1366" t="str">
            <v>7735</v>
          </cell>
        </row>
        <row r="1367">
          <cell r="A1367" t="str">
            <v>7735</v>
          </cell>
        </row>
        <row r="1368">
          <cell r="A1368" t="str">
            <v>7735</v>
          </cell>
        </row>
        <row r="1369">
          <cell r="A1369" t="str">
            <v>7735</v>
          </cell>
        </row>
        <row r="1370">
          <cell r="A1370" t="str">
            <v>7735</v>
          </cell>
        </row>
        <row r="1371">
          <cell r="A1371" t="str">
            <v>7735</v>
          </cell>
        </row>
        <row r="1372">
          <cell r="A1372" t="str">
            <v>7735</v>
          </cell>
        </row>
        <row r="1373">
          <cell r="A1373" t="str">
            <v>7735</v>
          </cell>
        </row>
        <row r="1374">
          <cell r="A1374" t="str">
            <v>7735</v>
          </cell>
        </row>
        <row r="1375">
          <cell r="A1375" t="str">
            <v>7750</v>
          </cell>
        </row>
        <row r="1376">
          <cell r="A1376" t="str">
            <v>7750</v>
          </cell>
        </row>
        <row r="1377">
          <cell r="A1377" t="str">
            <v>7750</v>
          </cell>
        </row>
        <row r="1378">
          <cell r="A1378" t="str">
            <v>7750</v>
          </cell>
        </row>
        <row r="1379">
          <cell r="A1379" t="str">
            <v>7750</v>
          </cell>
        </row>
        <row r="1380">
          <cell r="A1380" t="str">
            <v>7750</v>
          </cell>
        </row>
        <row r="1381">
          <cell r="A1381" t="str">
            <v>7750</v>
          </cell>
        </row>
      </sheetData>
      <sheetData sheetId="2"/>
      <sheetData sheetId="3"/>
      <sheetData sheetId="4"/>
      <sheetData sheetId="5"/>
      <sheetData sheetId="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Rates"/>
      <sheetName val="Prices &amp; Dividends"/>
      <sheetName val="Calculate"/>
      <sheetName val="E(Dividends)"/>
      <sheetName val="Cost of Equity"/>
      <sheetName val="Sample COE"/>
      <sheetName val="NCDCF Calculate"/>
      <sheetName val="NCDCF Cost of Equity"/>
      <sheetName val="DCF Goal Seek"/>
      <sheetName val="NCDCF Goal Seek"/>
    </sheetNames>
    <sheetDataSet>
      <sheetData sheetId="0" refreshError="1"/>
      <sheetData sheetId="1" refreshError="1"/>
      <sheetData sheetId="2" refreshError="1">
        <row r="15">
          <cell r="A15">
            <v>0.25</v>
          </cell>
          <cell r="B15">
            <v>0.26</v>
          </cell>
          <cell r="C15">
            <v>0.27707843216140582</v>
          </cell>
          <cell r="E15">
            <v>0.13500000000000001</v>
          </cell>
          <cell r="F15">
            <v>0.14499999999999999</v>
          </cell>
          <cell r="G15">
            <v>0.15979287064959577</v>
          </cell>
        </row>
        <row r="16">
          <cell r="A16">
            <v>0.25</v>
          </cell>
          <cell r="B16">
            <v>0.26</v>
          </cell>
          <cell r="C16">
            <v>0.2722612678017049</v>
          </cell>
          <cell r="E16">
            <v>0.13500000000000001</v>
          </cell>
          <cell r="F16">
            <v>0.14499999999999999</v>
          </cell>
          <cell r="G16">
            <v>0.15557028100787743</v>
          </cell>
        </row>
        <row r="17">
          <cell r="A17">
            <v>0.25</v>
          </cell>
          <cell r="B17">
            <v>0.26</v>
          </cell>
          <cell r="C17">
            <v>0.2675278525533562</v>
          </cell>
          <cell r="E17">
            <v>0.13500000000000001</v>
          </cell>
          <cell r="F17">
            <v>0.14499999999999999</v>
          </cell>
          <cell r="G17">
            <v>0.151459274963161</v>
          </cell>
        </row>
        <row r="18">
          <cell r="A18">
            <v>0.26</v>
          </cell>
          <cell r="B18" t="e">
            <v>#REF!</v>
          </cell>
          <cell r="C18" t="e">
            <v>#REF!</v>
          </cell>
          <cell r="E18">
            <v>0.14499999999999999</v>
          </cell>
          <cell r="F18" t="e">
            <v>#REF!</v>
          </cell>
          <cell r="G18" t="e">
            <v>#REF!</v>
          </cell>
        </row>
        <row r="22">
          <cell r="B22" t="str">
            <v>Artesian Resources</v>
          </cell>
          <cell r="F22" t="str">
            <v>California Water Service</v>
          </cell>
        </row>
        <row r="24">
          <cell r="B24">
            <v>17.23</v>
          </cell>
          <cell r="F24">
            <v>36.22</v>
          </cell>
        </row>
        <row r="25">
          <cell r="B25" t="e">
            <v>#REF!</v>
          </cell>
          <cell r="F25" t="e">
            <v>#REF!</v>
          </cell>
        </row>
        <row r="26">
          <cell r="B26">
            <v>40228</v>
          </cell>
          <cell r="F26">
            <v>40228</v>
          </cell>
        </row>
        <row r="27">
          <cell r="B27" t="e">
            <v>#REF!</v>
          </cell>
          <cell r="F27" t="e">
            <v>#REF!</v>
          </cell>
        </row>
        <row r="31">
          <cell r="B31" t="str">
            <v>divid1</v>
          </cell>
          <cell r="F31" t="str">
            <v>divid1</v>
          </cell>
        </row>
        <row r="33">
          <cell r="A33">
            <v>0.1784</v>
          </cell>
          <cell r="B33">
            <v>0.18729999999999999</v>
          </cell>
          <cell r="C33">
            <v>0.20590802945286618</v>
          </cell>
          <cell r="E33">
            <v>0.29499999999999998</v>
          </cell>
          <cell r="F33">
            <v>0.29780000000000001</v>
          </cell>
          <cell r="G33">
            <v>0.32592780067353139</v>
          </cell>
        </row>
        <row r="34">
          <cell r="A34">
            <v>0.1784</v>
          </cell>
          <cell r="B34">
            <v>0.18729999999999999</v>
          </cell>
          <cell r="C34">
            <v>0.20075465037664719</v>
          </cell>
          <cell r="E34">
            <v>0.29499999999999998</v>
          </cell>
          <cell r="F34">
            <v>0.29780000000000001</v>
          </cell>
          <cell r="G34">
            <v>0.31815045573731737</v>
          </cell>
        </row>
        <row r="35">
          <cell r="A35">
            <v>0.1784</v>
          </cell>
          <cell r="B35">
            <v>0.18729999999999999</v>
          </cell>
          <cell r="C35">
            <v>0.19573024789242305</v>
          </cell>
          <cell r="E35">
            <v>0.29499999999999998</v>
          </cell>
          <cell r="F35">
            <v>0.29780000000000001</v>
          </cell>
          <cell r="G35">
            <v>0.31055869513644346</v>
          </cell>
        </row>
        <row r="36">
          <cell r="A36">
            <v>0.18729999999999999</v>
          </cell>
          <cell r="B36" t="e">
            <v>#REF!</v>
          </cell>
          <cell r="C36" t="e">
            <v>#REF!</v>
          </cell>
          <cell r="E36">
            <v>0.29499999999999998</v>
          </cell>
          <cell r="F36">
            <v>0.29780000000000001</v>
          </cell>
          <cell r="G36">
            <v>0.30314809042575175</v>
          </cell>
        </row>
        <row r="40">
          <cell r="B40" t="str">
            <v>Conecticut Water Service</v>
          </cell>
          <cell r="F40" t="str">
            <v>Middlesex Water Co.</v>
          </cell>
        </row>
        <row r="42">
          <cell r="B42">
            <v>22.24</v>
          </cell>
          <cell r="F42">
            <v>17.11</v>
          </cell>
        </row>
        <row r="43">
          <cell r="B43" t="e">
            <v>#REF!</v>
          </cell>
          <cell r="F43" t="e">
            <v>#REF!</v>
          </cell>
        </row>
        <row r="44">
          <cell r="B44">
            <v>40252</v>
          </cell>
          <cell r="F44">
            <v>40238</v>
          </cell>
        </row>
        <row r="45">
          <cell r="B45" t="e">
            <v>#REF!</v>
          </cell>
          <cell r="F45" t="e">
            <v>#REF!</v>
          </cell>
        </row>
        <row r="49">
          <cell r="B49" t="str">
            <v>divid1</v>
          </cell>
          <cell r="F49" t="str">
            <v>divid1</v>
          </cell>
        </row>
        <row r="51">
          <cell r="A51">
            <v>0.2225</v>
          </cell>
          <cell r="B51">
            <v>0.22750000000000001</v>
          </cell>
          <cell r="C51">
            <v>0.25404368837507518</v>
          </cell>
          <cell r="E51">
            <v>0.17749999999999999</v>
          </cell>
          <cell r="F51">
            <v>0.18</v>
          </cell>
          <cell r="G51">
            <v>0.2020701837833315</v>
          </cell>
        </row>
        <row r="52">
          <cell r="A52">
            <v>0.2225</v>
          </cell>
          <cell r="B52">
            <v>0.22750000000000001</v>
          </cell>
          <cell r="C52">
            <v>0.2461004374933311</v>
          </cell>
          <cell r="E52">
            <v>0.17749999999999999</v>
          </cell>
          <cell r="F52">
            <v>0.18</v>
          </cell>
          <cell r="G52">
            <v>0.19572888237416528</v>
          </cell>
        </row>
        <row r="53">
          <cell r="A53">
            <v>0.22750000000000001</v>
          </cell>
          <cell r="B53" t="e">
            <v>#REF!</v>
          </cell>
          <cell r="C53" t="e">
            <v>#REF!</v>
          </cell>
          <cell r="E53">
            <v>0.17749999999999999</v>
          </cell>
          <cell r="F53">
            <v>0.18</v>
          </cell>
          <cell r="G53">
            <v>0.18958658164292699</v>
          </cell>
        </row>
        <row r="54">
          <cell r="A54">
            <v>0.22750000000000001</v>
          </cell>
          <cell r="B54" t="e">
            <v>#REF!</v>
          </cell>
          <cell r="C54" t="e">
            <v>#REF!</v>
          </cell>
          <cell r="E54">
            <v>0.18</v>
          </cell>
          <cell r="F54" t="e">
            <v>#REF!</v>
          </cell>
          <cell r="G54" t="e">
            <v>#REF!</v>
          </cell>
        </row>
        <row r="58">
          <cell r="B58" t="str">
            <v>York Water Co.</v>
          </cell>
          <cell r="F58">
            <v>0</v>
          </cell>
        </row>
        <row r="60">
          <cell r="B60">
            <v>13.22</v>
          </cell>
          <cell r="F60">
            <v>0</v>
          </cell>
        </row>
        <row r="61">
          <cell r="B61" t="e">
            <v>#REF!</v>
          </cell>
          <cell r="F61" t="e">
            <v>#REF!</v>
          </cell>
        </row>
        <row r="62">
          <cell r="B62">
            <v>40283</v>
          </cell>
          <cell r="F62">
            <v>0</v>
          </cell>
        </row>
        <row r="63">
          <cell r="B63" t="e">
            <v>#REF!</v>
          </cell>
          <cell r="F63" t="e">
            <v>#REF!</v>
          </cell>
        </row>
        <row r="67">
          <cell r="B67" t="str">
            <v>divid1</v>
          </cell>
          <cell r="F67" t="str">
            <v>divid1</v>
          </cell>
        </row>
        <row r="69">
          <cell r="A69">
            <v>0.126</v>
          </cell>
          <cell r="B69" t="e">
            <v>#REF!</v>
          </cell>
          <cell r="C69" t="e">
            <v>#REF!</v>
          </cell>
          <cell r="E69">
            <v>0</v>
          </cell>
          <cell r="F69" t="e">
            <v>#REF!</v>
          </cell>
          <cell r="G69" t="e">
            <v>#REF!</v>
          </cell>
        </row>
        <row r="70">
          <cell r="A70">
            <v>0.126</v>
          </cell>
          <cell r="B70" t="e">
            <v>#REF!</v>
          </cell>
          <cell r="C70" t="e">
            <v>#REF!</v>
          </cell>
          <cell r="E70">
            <v>0</v>
          </cell>
          <cell r="F70" t="e">
            <v>#REF!</v>
          </cell>
          <cell r="G70" t="e">
            <v>#REF!</v>
          </cell>
        </row>
        <row r="71">
          <cell r="A71">
            <v>0.126</v>
          </cell>
          <cell r="B71" t="e">
            <v>#REF!</v>
          </cell>
          <cell r="C71" t="e">
            <v>#REF!</v>
          </cell>
          <cell r="E71">
            <v>0</v>
          </cell>
          <cell r="F71" t="e">
            <v>#REF!</v>
          </cell>
          <cell r="G71" t="e">
            <v>#REF!</v>
          </cell>
        </row>
        <row r="72">
          <cell r="A72">
            <v>0.126</v>
          </cell>
          <cell r="B72" t="e">
            <v>#REF!</v>
          </cell>
          <cell r="C72" t="e">
            <v>#REF!</v>
          </cell>
          <cell r="E72">
            <v>0</v>
          </cell>
          <cell r="F72" t="e">
            <v>#REF!</v>
          </cell>
          <cell r="G72" t="e">
            <v>#REF!</v>
          </cell>
        </row>
        <row r="76">
          <cell r="B76">
            <v>0</v>
          </cell>
          <cell r="F76">
            <v>0</v>
          </cell>
        </row>
        <row r="78">
          <cell r="B78">
            <v>0</v>
          </cell>
          <cell r="F78">
            <v>0</v>
          </cell>
        </row>
        <row r="79">
          <cell r="B79" t="e">
            <v>#REF!</v>
          </cell>
          <cell r="F79" t="e">
            <v>#REF!</v>
          </cell>
        </row>
        <row r="80">
          <cell r="B80">
            <v>0</v>
          </cell>
          <cell r="F80">
            <v>0</v>
          </cell>
        </row>
        <row r="81">
          <cell r="B81" t="e">
            <v>#REF!</v>
          </cell>
          <cell r="F81" t="e">
            <v>#REF!</v>
          </cell>
        </row>
        <row r="85">
          <cell r="B85" t="str">
            <v>divid1</v>
          </cell>
          <cell r="F85" t="str">
            <v>divid1</v>
          </cell>
        </row>
        <row r="87">
          <cell r="B87" t="e">
            <v>#REF!</v>
          </cell>
          <cell r="F87" t="e">
            <v>#REF!</v>
          </cell>
        </row>
        <row r="88">
          <cell r="B88" t="e">
            <v>#REF!</v>
          </cell>
          <cell r="F88" t="e">
            <v>#REF!</v>
          </cell>
        </row>
        <row r="89">
          <cell r="B89" t="e">
            <v>#REF!</v>
          </cell>
          <cell r="F89" t="e">
            <v>#REF!</v>
          </cell>
        </row>
        <row r="90">
          <cell r="B90" t="e">
            <v>#REF!</v>
          </cell>
          <cell r="F90" t="e">
            <v>#REF!</v>
          </cell>
        </row>
        <row r="94">
          <cell r="B94">
            <v>0</v>
          </cell>
          <cell r="F94">
            <v>0</v>
          </cell>
        </row>
        <row r="96">
          <cell r="B96">
            <v>0</v>
          </cell>
          <cell r="F96">
            <v>0</v>
          </cell>
        </row>
        <row r="97">
          <cell r="B97" t="e">
            <v>#REF!</v>
          </cell>
          <cell r="F97" t="e">
            <v>#REF!</v>
          </cell>
        </row>
        <row r="98">
          <cell r="B98">
            <v>0</v>
          </cell>
          <cell r="F98">
            <v>0</v>
          </cell>
        </row>
        <row r="99">
          <cell r="B99" t="e">
            <v>#REF!</v>
          </cell>
          <cell r="F99">
            <v>0</v>
          </cell>
        </row>
        <row r="103">
          <cell r="B103" t="str">
            <v>divid1</v>
          </cell>
          <cell r="F103" t="str">
            <v>divid1</v>
          </cell>
        </row>
        <row r="105">
          <cell r="B105" t="e">
            <v>#REF!</v>
          </cell>
          <cell r="F105">
            <v>0</v>
          </cell>
        </row>
        <row r="106">
          <cell r="B106" t="e">
            <v>#REF!</v>
          </cell>
          <cell r="F106">
            <v>0</v>
          </cell>
        </row>
        <row r="107">
          <cell r="B107" t="e">
            <v>#REF!</v>
          </cell>
          <cell r="F107">
            <v>0</v>
          </cell>
        </row>
        <row r="108">
          <cell r="B108" t="e">
            <v>#REF!</v>
          </cell>
          <cell r="F108">
            <v>0</v>
          </cell>
        </row>
        <row r="112">
          <cell r="B112">
            <v>0</v>
          </cell>
          <cell r="F112">
            <v>0</v>
          </cell>
        </row>
        <row r="114">
          <cell r="B114">
            <v>0</v>
          </cell>
          <cell r="F114">
            <v>0</v>
          </cell>
        </row>
        <row r="115">
          <cell r="B115" t="e">
            <v>#REF!</v>
          </cell>
          <cell r="F115" t="e">
            <v>#REF!</v>
          </cell>
        </row>
        <row r="116">
          <cell r="B116">
            <v>0</v>
          </cell>
          <cell r="F116">
            <v>0</v>
          </cell>
        </row>
        <row r="117">
          <cell r="B117" t="e">
            <v>#REF!</v>
          </cell>
          <cell r="F117" t="e">
            <v>#REF!</v>
          </cell>
        </row>
        <row r="121">
          <cell r="B121" t="str">
            <v>divid1</v>
          </cell>
          <cell r="F121" t="str">
            <v>divid1</v>
          </cell>
        </row>
        <row r="123">
          <cell r="B123" t="e">
            <v>#REF!</v>
          </cell>
          <cell r="F123" t="e">
            <v>#REF!</v>
          </cell>
        </row>
        <row r="124">
          <cell r="B124" t="e">
            <v>#REF!</v>
          </cell>
          <cell r="F124" t="e">
            <v>#REF!</v>
          </cell>
        </row>
        <row r="125">
          <cell r="B125" t="e">
            <v>#REF!</v>
          </cell>
          <cell r="F125" t="e">
            <v>#REF!</v>
          </cell>
        </row>
        <row r="126">
          <cell r="B126" t="e">
            <v>#REF!</v>
          </cell>
          <cell r="F126" t="e">
            <v>#REF!</v>
          </cell>
        </row>
        <row r="130">
          <cell r="B130">
            <v>0</v>
          </cell>
          <cell r="F130">
            <v>0</v>
          </cell>
        </row>
        <row r="132">
          <cell r="B132">
            <v>0</v>
          </cell>
          <cell r="F132">
            <v>0</v>
          </cell>
        </row>
        <row r="133">
          <cell r="B133" t="e">
            <v>#REF!</v>
          </cell>
          <cell r="F133" t="e">
            <v>#REF!</v>
          </cell>
        </row>
        <row r="134">
          <cell r="B134">
            <v>0</v>
          </cell>
          <cell r="F134">
            <v>0</v>
          </cell>
        </row>
        <row r="135">
          <cell r="B135" t="e">
            <v>#REF!</v>
          </cell>
          <cell r="F135" t="e">
            <v>#REF!</v>
          </cell>
        </row>
        <row r="139">
          <cell r="B139" t="str">
            <v>divid1</v>
          </cell>
          <cell r="F139" t="str">
            <v>divid1</v>
          </cell>
        </row>
        <row r="141">
          <cell r="B141" t="e">
            <v>#REF!</v>
          </cell>
          <cell r="F141" t="e">
            <v>#REF!</v>
          </cell>
        </row>
        <row r="142">
          <cell r="B142" t="e">
            <v>#REF!</v>
          </cell>
          <cell r="F142" t="e">
            <v>#REF!</v>
          </cell>
        </row>
        <row r="143">
          <cell r="B143" t="e">
            <v>#REF!</v>
          </cell>
          <cell r="F143" t="e">
            <v>#REF!</v>
          </cell>
        </row>
        <row r="144">
          <cell r="B144" t="e">
            <v>#REF!</v>
          </cell>
          <cell r="F144" t="e">
            <v>#REF!</v>
          </cell>
        </row>
        <row r="148">
          <cell r="B148">
            <v>0</v>
          </cell>
          <cell r="F148">
            <v>0</v>
          </cell>
        </row>
        <row r="150">
          <cell r="B150">
            <v>0</v>
          </cell>
          <cell r="F150">
            <v>0</v>
          </cell>
        </row>
        <row r="151">
          <cell r="B151" t="e">
            <v>#REF!</v>
          </cell>
          <cell r="F151" t="e">
            <v>#REF!</v>
          </cell>
        </row>
        <row r="152">
          <cell r="B152">
            <v>0</v>
          </cell>
          <cell r="F152">
            <v>0</v>
          </cell>
        </row>
        <row r="153">
          <cell r="B153" t="e">
            <v>#REF!</v>
          </cell>
          <cell r="F153" t="e">
            <v>#REF!</v>
          </cell>
        </row>
        <row r="157">
          <cell r="B157" t="str">
            <v>divid1</v>
          </cell>
          <cell r="F157" t="str">
            <v>divid1</v>
          </cell>
        </row>
        <row r="159">
          <cell r="B159" t="e">
            <v>#REF!</v>
          </cell>
          <cell r="F159" t="e">
            <v>#REF!</v>
          </cell>
        </row>
        <row r="160">
          <cell r="B160" t="e">
            <v>#REF!</v>
          </cell>
          <cell r="F160" t="e">
            <v>#REF!</v>
          </cell>
        </row>
        <row r="161">
          <cell r="B161" t="e">
            <v>#REF!</v>
          </cell>
          <cell r="F161" t="e">
            <v>#REF!</v>
          </cell>
        </row>
        <row r="162">
          <cell r="B162" t="e">
            <v>#REF!</v>
          </cell>
          <cell r="F162" t="e">
            <v>#REF!</v>
          </cell>
        </row>
        <row r="166">
          <cell r="B166">
            <v>0</v>
          </cell>
          <cell r="F166">
            <v>0</v>
          </cell>
        </row>
        <row r="168">
          <cell r="B168">
            <v>0</v>
          </cell>
          <cell r="F168">
            <v>0</v>
          </cell>
        </row>
        <row r="169">
          <cell r="B169" t="e">
            <v>#REF!</v>
          </cell>
          <cell r="F169" t="e">
            <v>#REF!</v>
          </cell>
        </row>
        <row r="170">
          <cell r="B170">
            <v>0</v>
          </cell>
          <cell r="F170">
            <v>0</v>
          </cell>
        </row>
        <row r="171">
          <cell r="B171" t="e">
            <v>#REF!</v>
          </cell>
          <cell r="F171" t="e">
            <v>#REF!</v>
          </cell>
        </row>
        <row r="175">
          <cell r="B175" t="str">
            <v>divid1</v>
          </cell>
          <cell r="F175" t="str">
            <v>divid1</v>
          </cell>
        </row>
        <row r="177">
          <cell r="B177" t="e">
            <v>#REF!</v>
          </cell>
          <cell r="F177" t="e">
            <v>#REF!</v>
          </cell>
        </row>
        <row r="178">
          <cell r="B178" t="e">
            <v>#REF!</v>
          </cell>
          <cell r="F178" t="e">
            <v>#REF!</v>
          </cell>
        </row>
        <row r="179">
          <cell r="B179" t="e">
            <v>#REF!</v>
          </cell>
          <cell r="F179" t="e">
            <v>#REF!</v>
          </cell>
        </row>
        <row r="180">
          <cell r="B180" t="e">
            <v>#REF!</v>
          </cell>
          <cell r="F180"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Linkin"/>
      <sheetName val="RB"/>
      <sheetName val="SCH-A"/>
      <sheetName val="COS 1"/>
      <sheetName val="F 1-2"/>
      <sheetName val="F 2 B"/>
      <sheetName val="F 3-4"/>
      <sheetName val="F 3B 4B"/>
      <sheetName val="F 5"/>
      <sheetName val="F 5B"/>
      <sheetName val="F6"/>
      <sheetName val="F7-9"/>
      <sheetName val="Meters &amp; Services"/>
      <sheetName val="F10-11"/>
      <sheetName val="F 12-17"/>
      <sheetName val="SCH-D"/>
      <sheetName val="SCH-E"/>
      <sheetName val="SCH-F"/>
      <sheetName val="SCH-G"/>
    </sheetNames>
    <sheetDataSet>
      <sheetData sheetId="0"/>
      <sheetData sheetId="1"/>
      <sheetData sheetId="2"/>
      <sheetData sheetId="3"/>
      <sheetData sheetId="4">
        <row r="195">
          <cell r="L195">
            <v>2</v>
          </cell>
          <cell r="N195">
            <v>4</v>
          </cell>
          <cell r="P195">
            <v>6</v>
          </cell>
          <cell r="R195">
            <v>8</v>
          </cell>
          <cell r="T195">
            <v>10</v>
          </cell>
          <cell r="V195">
            <v>12</v>
          </cell>
          <cell r="X195">
            <v>14</v>
          </cell>
          <cell r="Z195">
            <v>20</v>
          </cell>
        </row>
        <row r="196">
          <cell r="L196" t="str">
            <v>Residential</v>
          </cell>
          <cell r="N196" t="str">
            <v>Commercial</v>
          </cell>
          <cell r="P196" t="str">
            <v>Industrial</v>
          </cell>
          <cell r="R196" t="str">
            <v xml:space="preserve">Public </v>
          </cell>
          <cell r="T196" t="str">
            <v>Resale</v>
          </cell>
          <cell r="V196" t="str">
            <v>Private Fire</v>
          </cell>
          <cell r="X196" t="str">
            <v>Public Fire</v>
          </cell>
          <cell r="Z196" t="str">
            <v>Total</v>
          </cell>
        </row>
        <row r="199">
          <cell r="K199">
            <v>1</v>
          </cell>
          <cell r="L199">
            <v>0.56030000000000002</v>
          </cell>
          <cell r="N199">
            <v>0.31380000000000002</v>
          </cell>
          <cell r="P199">
            <v>0.1206</v>
          </cell>
          <cell r="R199">
            <v>0</v>
          </cell>
          <cell r="T199">
            <v>0</v>
          </cell>
          <cell r="V199">
            <v>8.9999999999999998E-4</v>
          </cell>
          <cell r="X199">
            <v>4.4000000000000003E-3</v>
          </cell>
          <cell r="Z199">
            <v>1.0000000000000002</v>
          </cell>
          <cell r="AH199">
            <v>1</v>
          </cell>
          <cell r="AI199">
            <v>0.99470000000000003</v>
          </cell>
          <cell r="AK199">
            <v>0</v>
          </cell>
          <cell r="AM199">
            <v>0</v>
          </cell>
          <cell r="AO199">
            <v>0</v>
          </cell>
          <cell r="AQ199">
            <v>0</v>
          </cell>
          <cell r="AS199">
            <v>0</v>
          </cell>
          <cell r="AW199">
            <v>8.9999999999999998E-4</v>
          </cell>
          <cell r="AY199">
            <v>4.4000000000000003E-3</v>
          </cell>
        </row>
        <row r="200">
          <cell r="K200">
            <v>2</v>
          </cell>
          <cell r="L200">
            <v>0.6149</v>
          </cell>
          <cell r="N200">
            <v>0.28739999999999999</v>
          </cell>
          <cell r="P200">
            <v>9.4899999999999998E-2</v>
          </cell>
          <cell r="R200">
            <v>0</v>
          </cell>
          <cell r="T200">
            <v>0</v>
          </cell>
          <cell r="V200">
            <v>5.0000000000000001E-4</v>
          </cell>
          <cell r="X200">
            <v>2.3E-3</v>
          </cell>
          <cell r="Z200">
            <v>0.99999999999999989</v>
          </cell>
          <cell r="AH200">
            <v>2</v>
          </cell>
          <cell r="AI200">
            <v>0.52350000000000008</v>
          </cell>
          <cell r="AK200">
            <v>0.47370000000000001</v>
          </cell>
          <cell r="AM200">
            <v>0</v>
          </cell>
          <cell r="AO200">
            <v>0</v>
          </cell>
          <cell r="AQ200">
            <v>0</v>
          </cell>
          <cell r="AS200">
            <v>0</v>
          </cell>
          <cell r="AW200">
            <v>5.0000000000000001E-4</v>
          </cell>
          <cell r="AY200">
            <v>2.3E-3</v>
          </cell>
        </row>
        <row r="201">
          <cell r="K201">
            <v>3</v>
          </cell>
          <cell r="L201">
            <v>0.5847</v>
          </cell>
          <cell r="N201">
            <v>0.2732</v>
          </cell>
          <cell r="P201">
            <v>9.01E-2</v>
          </cell>
          <cell r="R201">
            <v>0</v>
          </cell>
          <cell r="T201">
            <v>0</v>
          </cell>
          <cell r="V201">
            <v>1.2E-2</v>
          </cell>
          <cell r="X201">
            <v>0.04</v>
          </cell>
          <cell r="Z201">
            <v>1</v>
          </cell>
          <cell r="AH201">
            <v>3</v>
          </cell>
          <cell r="AI201">
            <v>0.50029999999999997</v>
          </cell>
          <cell r="AK201">
            <v>0.45040000000000002</v>
          </cell>
          <cell r="AM201">
            <v>0</v>
          </cell>
          <cell r="AO201">
            <v>0</v>
          </cell>
          <cell r="AQ201">
            <v>0</v>
          </cell>
          <cell r="AS201">
            <v>0</v>
          </cell>
          <cell r="AW201">
            <v>1.15E-2</v>
          </cell>
          <cell r="AY201">
            <v>3.78E-2</v>
          </cell>
        </row>
        <row r="202">
          <cell r="K202">
            <v>4</v>
          </cell>
          <cell r="L202">
            <v>0.46829999999999999</v>
          </cell>
          <cell r="N202">
            <v>0.19219999999999998</v>
          </cell>
          <cell r="P202">
            <v>5.5800000000000002E-2</v>
          </cell>
          <cell r="R202">
            <v>0</v>
          </cell>
          <cell r="T202">
            <v>0</v>
          </cell>
          <cell r="V202">
            <v>6.6300000000000012E-2</v>
          </cell>
          <cell r="X202">
            <v>0.21739999999999998</v>
          </cell>
          <cell r="Z202">
            <v>1</v>
          </cell>
          <cell r="AH202">
            <v>4</v>
          </cell>
          <cell r="AI202">
            <v>0.2379</v>
          </cell>
          <cell r="AK202">
            <v>0</v>
          </cell>
          <cell r="AM202">
            <v>0.47839999999999999</v>
          </cell>
          <cell r="AO202">
            <v>0</v>
          </cell>
          <cell r="AQ202">
            <v>0</v>
          </cell>
          <cell r="AS202">
            <v>0</v>
          </cell>
          <cell r="AW202">
            <v>6.6300000000000012E-2</v>
          </cell>
          <cell r="AY202">
            <v>0.21739999999999998</v>
          </cell>
        </row>
        <row r="203">
          <cell r="K203">
            <v>5</v>
          </cell>
          <cell r="L203">
            <v>0.62529999999999997</v>
          </cell>
          <cell r="N203">
            <v>0.25619999999999998</v>
          </cell>
          <cell r="P203">
            <v>7.5300000000000006E-2</v>
          </cell>
          <cell r="R203">
            <v>0</v>
          </cell>
          <cell r="T203">
            <v>0</v>
          </cell>
          <cell r="V203">
            <v>9.7999999999999997E-3</v>
          </cell>
          <cell r="X203">
            <v>3.3399999999999999E-2</v>
          </cell>
          <cell r="Z203">
            <v>1</v>
          </cell>
          <cell r="AH203">
            <v>5</v>
          </cell>
          <cell r="AI203">
            <v>0.318</v>
          </cell>
          <cell r="AK203">
            <v>0</v>
          </cell>
          <cell r="AM203">
            <v>0.63880000000000003</v>
          </cell>
          <cell r="AO203">
            <v>0</v>
          </cell>
          <cell r="AQ203">
            <v>0</v>
          </cell>
          <cell r="AS203">
            <v>0</v>
          </cell>
          <cell r="AW203">
            <v>9.7999999999999997E-3</v>
          </cell>
          <cell r="AY203">
            <v>3.3399999999999999E-2</v>
          </cell>
        </row>
        <row r="205">
          <cell r="K205">
            <v>6</v>
          </cell>
          <cell r="L205">
            <v>0.47510000000000002</v>
          </cell>
          <cell r="N205">
            <v>0.19700000000000001</v>
          </cell>
          <cell r="P205">
            <v>5.7799999999999997E-2</v>
          </cell>
          <cell r="R205">
            <v>0</v>
          </cell>
          <cell r="T205">
            <v>0</v>
          </cell>
          <cell r="V205">
            <v>6.3100000000000003E-2</v>
          </cell>
          <cell r="X205">
            <v>0.20699999999999999</v>
          </cell>
          <cell r="Z205">
            <v>1</v>
          </cell>
          <cell r="AH205">
            <v>6</v>
          </cell>
          <cell r="AI205">
            <v>0.25309999999999999</v>
          </cell>
          <cell r="AK205">
            <v>2.63E-2</v>
          </cell>
          <cell r="AM205">
            <v>0.45050000000000001</v>
          </cell>
          <cell r="AW205">
            <v>6.3100000000000003E-2</v>
          </cell>
          <cell r="AY205">
            <v>0.20699999999999999</v>
          </cell>
        </row>
        <row r="206">
          <cell r="K206">
            <v>7</v>
          </cell>
          <cell r="L206">
            <v>0</v>
          </cell>
          <cell r="N206">
            <v>0</v>
          </cell>
          <cell r="P206">
            <v>0</v>
          </cell>
          <cell r="R206">
            <v>0</v>
          </cell>
          <cell r="T206">
            <v>0</v>
          </cell>
          <cell r="V206">
            <v>0</v>
          </cell>
          <cell r="X206">
            <v>1</v>
          </cell>
          <cell r="Z206">
            <v>1</v>
          </cell>
          <cell r="AH206">
            <v>7</v>
          </cell>
          <cell r="AI206">
            <v>0</v>
          </cell>
          <cell r="AK206">
            <v>0</v>
          </cell>
          <cell r="AM206">
            <v>0</v>
          </cell>
          <cell r="AO206">
            <v>0</v>
          </cell>
          <cell r="AQ206">
            <v>0</v>
          </cell>
          <cell r="AS206">
            <v>0</v>
          </cell>
          <cell r="AW206">
            <v>0</v>
          </cell>
          <cell r="AY206">
            <v>1</v>
          </cell>
        </row>
        <row r="207">
          <cell r="K207">
            <v>8</v>
          </cell>
          <cell r="L207">
            <v>0.80659999999999998</v>
          </cell>
          <cell r="N207">
            <v>0.1807</v>
          </cell>
          <cell r="P207">
            <v>1.2699999999999999E-2</v>
          </cell>
          <cell r="R207">
            <v>0</v>
          </cell>
          <cell r="T207">
            <v>0</v>
          </cell>
          <cell r="V207">
            <v>0</v>
          </cell>
          <cell r="X207">
            <v>0</v>
          </cell>
          <cell r="Z207">
            <v>1</v>
          </cell>
          <cell r="AH207">
            <v>8</v>
          </cell>
          <cell r="AI207">
            <v>0</v>
          </cell>
          <cell r="AK207">
            <v>0</v>
          </cell>
          <cell r="AM207">
            <v>0</v>
          </cell>
          <cell r="AO207">
            <v>1</v>
          </cell>
          <cell r="AQ207">
            <v>0</v>
          </cell>
          <cell r="AW207">
            <v>0</v>
          </cell>
          <cell r="AY207">
            <v>0</v>
          </cell>
        </row>
        <row r="208">
          <cell r="K208">
            <v>9</v>
          </cell>
          <cell r="L208">
            <v>0.82940000000000003</v>
          </cell>
          <cell r="N208">
            <v>0.1477</v>
          </cell>
          <cell r="P208">
            <v>5.0000000000000001E-3</v>
          </cell>
          <cell r="R208">
            <v>0</v>
          </cell>
          <cell r="T208">
            <v>0</v>
          </cell>
          <cell r="V208">
            <v>1.7899999999999999E-2</v>
          </cell>
          <cell r="X208">
            <v>0</v>
          </cell>
          <cell r="Z208">
            <v>1</v>
          </cell>
          <cell r="AH208">
            <v>9</v>
          </cell>
          <cell r="AI208">
            <v>0</v>
          </cell>
          <cell r="AK208">
            <v>0</v>
          </cell>
          <cell r="AM208">
            <v>0</v>
          </cell>
          <cell r="AO208">
            <v>0</v>
          </cell>
          <cell r="AQ208">
            <v>0.98209999999999997</v>
          </cell>
          <cell r="AS208">
            <v>0</v>
          </cell>
          <cell r="AW208">
            <v>1.7899999999999999E-2</v>
          </cell>
          <cell r="AY208">
            <v>0</v>
          </cell>
        </row>
        <row r="211">
          <cell r="K211">
            <v>10</v>
          </cell>
          <cell r="L211">
            <v>0.86160000000000003</v>
          </cell>
          <cell r="N211">
            <v>0.123</v>
          </cell>
          <cell r="P211">
            <v>2.0999999999999999E-3</v>
          </cell>
          <cell r="R211">
            <v>0</v>
          </cell>
          <cell r="T211">
            <v>0</v>
          </cell>
          <cell r="V211">
            <v>1.2999999999999999E-2</v>
          </cell>
          <cell r="X211">
            <v>2.9999999999999997E-4</v>
          </cell>
          <cell r="Z211">
            <v>1</v>
          </cell>
          <cell r="AH211">
            <v>10</v>
          </cell>
          <cell r="AI211">
            <v>0</v>
          </cell>
          <cell r="AK211">
            <v>0</v>
          </cell>
          <cell r="AM211">
            <v>0</v>
          </cell>
          <cell r="AN211">
            <v>0</v>
          </cell>
          <cell r="AO211">
            <v>0</v>
          </cell>
          <cell r="AQ211">
            <v>0</v>
          </cell>
          <cell r="AS211">
            <v>0.98670000000000002</v>
          </cell>
          <cell r="AW211">
            <v>1.2999999999999999E-2</v>
          </cell>
          <cell r="AY211">
            <v>2.9999999999999997E-4</v>
          </cell>
        </row>
        <row r="212">
          <cell r="K212">
            <v>11</v>
          </cell>
          <cell r="L212">
            <v>0.87329999999999997</v>
          </cell>
          <cell r="N212">
            <v>0.1246</v>
          </cell>
          <cell r="P212">
            <v>2.0999999999999999E-3</v>
          </cell>
          <cell r="R212">
            <v>0</v>
          </cell>
          <cell r="T212">
            <v>0</v>
          </cell>
          <cell r="V212">
            <v>0</v>
          </cell>
          <cell r="X212">
            <v>0</v>
          </cell>
          <cell r="Z212">
            <v>1</v>
          </cell>
          <cell r="AH212">
            <v>11</v>
          </cell>
          <cell r="AI212">
            <v>0</v>
          </cell>
          <cell r="AK212">
            <v>0</v>
          </cell>
          <cell r="AM212">
            <v>0</v>
          </cell>
          <cell r="AN212">
            <v>0</v>
          </cell>
          <cell r="AO212">
            <v>0</v>
          </cell>
          <cell r="AQ212">
            <v>0</v>
          </cell>
          <cell r="AS212">
            <v>1</v>
          </cell>
          <cell r="AW212">
            <v>0</v>
          </cell>
          <cell r="AY212">
            <v>0</v>
          </cell>
        </row>
        <row r="213">
          <cell r="K213">
            <v>12</v>
          </cell>
          <cell r="L213">
            <v>0.58230000000000004</v>
          </cell>
          <cell r="M213">
            <v>0</v>
          </cell>
          <cell r="N213">
            <v>0.19750000000000001</v>
          </cell>
          <cell r="O213">
            <v>0</v>
          </cell>
          <cell r="P213">
            <v>5.11E-2</v>
          </cell>
          <cell r="Q213">
            <v>0</v>
          </cell>
          <cell r="R213">
            <v>0</v>
          </cell>
          <cell r="S213">
            <v>0</v>
          </cell>
          <cell r="T213">
            <v>0</v>
          </cell>
          <cell r="U213">
            <v>0</v>
          </cell>
          <cell r="V213">
            <v>4.1300000000000003E-2</v>
          </cell>
          <cell r="W213">
            <v>0</v>
          </cell>
          <cell r="X213">
            <v>0.1278</v>
          </cell>
          <cell r="Z213">
            <v>1</v>
          </cell>
          <cell r="AH213">
            <v>12</v>
          </cell>
          <cell r="AI213">
            <v>0.18840000000000001</v>
          </cell>
          <cell r="AJ213">
            <v>0</v>
          </cell>
          <cell r="AK213">
            <v>0.18390000000000001</v>
          </cell>
          <cell r="AL213">
            <v>0</v>
          </cell>
          <cell r="AM213">
            <v>0.27760000000000001</v>
          </cell>
          <cell r="AN213">
            <v>0</v>
          </cell>
          <cell r="AO213">
            <v>0</v>
          </cell>
          <cell r="AP213">
            <v>0</v>
          </cell>
          <cell r="AQ213">
            <v>0</v>
          </cell>
          <cell r="AR213">
            <v>0</v>
          </cell>
          <cell r="AS213">
            <v>0.18099999999999999</v>
          </cell>
          <cell r="AT213">
            <v>0</v>
          </cell>
          <cell r="AU213">
            <v>0</v>
          </cell>
          <cell r="AV213">
            <v>0</v>
          </cell>
          <cell r="AW213">
            <v>4.1300000000000003E-2</v>
          </cell>
          <cell r="AX213">
            <v>0</v>
          </cell>
          <cell r="AY213">
            <v>0.1278</v>
          </cell>
        </row>
        <row r="214">
          <cell r="K214">
            <v>13</v>
          </cell>
          <cell r="L214">
            <v>0.58160000000000001</v>
          </cell>
          <cell r="N214">
            <v>0.2399</v>
          </cell>
          <cell r="P214">
            <v>7.4700000000000003E-2</v>
          </cell>
          <cell r="R214">
            <v>0</v>
          </cell>
          <cell r="T214">
            <v>0</v>
          </cell>
          <cell r="V214">
            <v>2.5000000000000001E-2</v>
          </cell>
          <cell r="X214">
            <v>7.8799999999999995E-2</v>
          </cell>
          <cell r="Z214">
            <v>1</v>
          </cell>
          <cell r="AH214">
            <v>13</v>
          </cell>
          <cell r="AI214">
            <v>0.42880000000000001</v>
          </cell>
          <cell r="AK214">
            <v>0.1963</v>
          </cell>
          <cell r="AM214">
            <v>0.1668</v>
          </cell>
          <cell r="AO214">
            <v>1.6000000000000001E-3</v>
          </cell>
          <cell r="AQ214">
            <v>8.0000000000000004E-4</v>
          </cell>
          <cell r="AS214">
            <v>0.1019</v>
          </cell>
          <cell r="AU214">
            <v>1E-4</v>
          </cell>
          <cell r="AW214">
            <v>2.5000000000000001E-2</v>
          </cell>
          <cell r="AY214">
            <v>7.8700000000000006E-2</v>
          </cell>
        </row>
        <row r="215">
          <cell r="K215">
            <v>14</v>
          </cell>
          <cell r="L215">
            <v>0.57340000000000002</v>
          </cell>
          <cell r="M215">
            <v>0</v>
          </cell>
          <cell r="N215">
            <v>0.23549999999999999</v>
          </cell>
          <cell r="O215">
            <v>0</v>
          </cell>
          <cell r="P215">
            <v>7.1499999999999994E-2</v>
          </cell>
          <cell r="Q215">
            <v>0</v>
          </cell>
          <cell r="R215">
            <v>0</v>
          </cell>
          <cell r="S215">
            <v>0</v>
          </cell>
          <cell r="T215">
            <v>0</v>
          </cell>
          <cell r="U215">
            <v>0</v>
          </cell>
          <cell r="V215">
            <v>2.86E-2</v>
          </cell>
          <cell r="W215">
            <v>0</v>
          </cell>
          <cell r="X215">
            <v>9.0999999999999998E-2</v>
          </cell>
          <cell r="Z215">
            <v>0.99999999999999989</v>
          </cell>
          <cell r="AH215">
            <v>14</v>
          </cell>
          <cell r="AI215">
            <v>0.3594</v>
          </cell>
          <cell r="AJ215">
            <v>0</v>
          </cell>
          <cell r="AK215">
            <v>0.25180000000000002</v>
          </cell>
          <cell r="AL215">
            <v>0</v>
          </cell>
          <cell r="AM215">
            <v>0.19570000000000001</v>
          </cell>
          <cell r="AN215">
            <v>0</v>
          </cell>
          <cell r="AO215">
            <v>0</v>
          </cell>
          <cell r="AP215">
            <v>0</v>
          </cell>
          <cell r="AQ215">
            <v>0</v>
          </cell>
          <cell r="AR215">
            <v>0</v>
          </cell>
          <cell r="AS215">
            <v>7.3499999999999996E-2</v>
          </cell>
          <cell r="AT215">
            <v>0</v>
          </cell>
          <cell r="AU215">
            <v>0</v>
          </cell>
          <cell r="AV215">
            <v>0</v>
          </cell>
          <cell r="AW215">
            <v>2.86E-2</v>
          </cell>
          <cell r="AX215">
            <v>0</v>
          </cell>
          <cell r="AY215">
            <v>9.0999999999999998E-2</v>
          </cell>
        </row>
        <row r="216">
          <cell r="K216">
            <v>15</v>
          </cell>
          <cell r="L216">
            <v>0.57640000000000002</v>
          </cell>
          <cell r="M216">
            <v>0</v>
          </cell>
          <cell r="N216">
            <v>0.2268</v>
          </cell>
          <cell r="O216">
            <v>0</v>
          </cell>
          <cell r="P216">
            <v>6.5500000000000003E-2</v>
          </cell>
          <cell r="Q216">
            <v>0</v>
          </cell>
          <cell r="R216">
            <v>0</v>
          </cell>
          <cell r="S216">
            <v>0</v>
          </cell>
          <cell r="T216">
            <v>0</v>
          </cell>
          <cell r="U216">
            <v>0</v>
          </cell>
          <cell r="V216">
            <v>2.06E-2</v>
          </cell>
          <cell r="W216">
            <v>0</v>
          </cell>
          <cell r="X216">
            <v>0.11070000000000001</v>
          </cell>
          <cell r="Z216">
            <v>1</v>
          </cell>
          <cell r="AH216">
            <v>15</v>
          </cell>
          <cell r="AI216">
            <v>0.32889999999999997</v>
          </cell>
          <cell r="AJ216">
            <v>0</v>
          </cell>
          <cell r="AK216">
            <v>0.24970000000000001</v>
          </cell>
          <cell r="AL216">
            <v>0</v>
          </cell>
          <cell r="AM216">
            <v>0.13700000000000001</v>
          </cell>
          <cell r="AN216">
            <v>0</v>
          </cell>
          <cell r="AO216">
            <v>8.72E-2</v>
          </cell>
          <cell r="AP216">
            <v>0</v>
          </cell>
          <cell r="AQ216">
            <v>4.7600000000000003E-2</v>
          </cell>
          <cell r="AR216">
            <v>0</v>
          </cell>
          <cell r="AS216">
            <v>1.9E-2</v>
          </cell>
          <cell r="AT216">
            <v>0</v>
          </cell>
          <cell r="AU216">
            <v>0</v>
          </cell>
          <cell r="AV216">
            <v>0</v>
          </cell>
          <cell r="AW216">
            <v>2.0500000000000001E-2</v>
          </cell>
          <cell r="AX216">
            <v>0</v>
          </cell>
          <cell r="AY216">
            <v>0.1101</v>
          </cell>
        </row>
        <row r="217">
          <cell r="K217">
            <v>16</v>
          </cell>
          <cell r="L217">
            <v>0.57450000000000001</v>
          </cell>
          <cell r="N217">
            <v>0.22819999999999999</v>
          </cell>
          <cell r="P217">
            <v>6.6400000000000001E-2</v>
          </cell>
          <cell r="R217">
            <v>0</v>
          </cell>
          <cell r="T217">
            <v>0</v>
          </cell>
          <cell r="V217">
            <v>2.0899999999999998E-2</v>
          </cell>
          <cell r="X217">
            <v>0.11</v>
          </cell>
          <cell r="Z217">
            <v>1</v>
          </cell>
          <cell r="AH217">
            <v>16</v>
          </cell>
          <cell r="AI217">
            <v>0.3362</v>
          </cell>
          <cell r="AJ217">
            <v>0</v>
          </cell>
          <cell r="AK217">
            <v>0.24909999999999999</v>
          </cell>
          <cell r="AL217">
            <v>0</v>
          </cell>
          <cell r="AM217">
            <v>0.13950000000000001</v>
          </cell>
          <cell r="AN217">
            <v>0</v>
          </cell>
          <cell r="AO217">
            <v>8.3699999999999997E-2</v>
          </cell>
          <cell r="AP217">
            <v>0</v>
          </cell>
          <cell r="AQ217">
            <v>4.5699999999999998E-2</v>
          </cell>
          <cell r="AR217">
            <v>0</v>
          </cell>
          <cell r="AS217">
            <v>1.5599999999999999E-2</v>
          </cell>
          <cell r="AT217">
            <v>0</v>
          </cell>
          <cell r="AU217">
            <v>0</v>
          </cell>
          <cell r="AV217">
            <v>0</v>
          </cell>
          <cell r="AW217">
            <v>2.0799999999999999E-2</v>
          </cell>
          <cell r="AX217">
            <v>0</v>
          </cell>
          <cell r="AY217">
            <v>0.1094</v>
          </cell>
        </row>
        <row r="218">
          <cell r="K218">
            <v>17</v>
          </cell>
          <cell r="L218">
            <v>0.58399999999999996</v>
          </cell>
          <cell r="N218">
            <v>0.23300000000000001</v>
          </cell>
          <cell r="P218">
            <v>6.9800000000000001E-2</v>
          </cell>
          <cell r="R218">
            <v>0</v>
          </cell>
          <cell r="T218">
            <v>0</v>
          </cell>
          <cell r="V218">
            <v>2.3900000000000001E-2</v>
          </cell>
          <cell r="X218">
            <v>8.9300000000000004E-2</v>
          </cell>
          <cell r="Z218">
            <v>1</v>
          </cell>
          <cell r="AH218">
            <v>17</v>
          </cell>
          <cell r="AI218">
            <v>0.38150000000000001</v>
          </cell>
          <cell r="AJ218">
            <v>0</v>
          </cell>
          <cell r="AK218">
            <v>0.2092</v>
          </cell>
          <cell r="AL218">
            <v>0</v>
          </cell>
          <cell r="AM218">
            <v>0.15859999999999999</v>
          </cell>
          <cell r="AN218">
            <v>0</v>
          </cell>
          <cell r="AO218">
            <v>3.9399999999999998E-2</v>
          </cell>
          <cell r="AP218">
            <v>0</v>
          </cell>
          <cell r="AQ218">
            <v>2.0400000000000001E-2</v>
          </cell>
          <cell r="AR218">
            <v>0</v>
          </cell>
          <cell r="AS218">
            <v>7.8E-2</v>
          </cell>
          <cell r="AT218">
            <v>0</v>
          </cell>
          <cell r="AU218">
            <v>0</v>
          </cell>
          <cell r="AV218">
            <v>0</v>
          </cell>
          <cell r="AW218">
            <v>2.3800000000000002E-2</v>
          </cell>
          <cell r="AX218">
            <v>0</v>
          </cell>
          <cell r="AY218">
            <v>8.9099999999999999E-2</v>
          </cell>
        </row>
        <row r="219">
          <cell r="AH219">
            <v>18</v>
          </cell>
          <cell r="AS219">
            <v>0</v>
          </cell>
          <cell r="AU219">
            <v>1</v>
          </cell>
        </row>
        <row r="223">
          <cell r="L223" t="str">
            <v>Check</v>
          </cell>
        </row>
        <row r="224">
          <cell r="L224" t="str">
            <v>OK</v>
          </cell>
          <cell r="N224" t="str">
            <v>ok</v>
          </cell>
        </row>
        <row r="225">
          <cell r="L225" t="str">
            <v>OK</v>
          </cell>
          <cell r="N225" t="str">
            <v>OK</v>
          </cell>
        </row>
        <row r="226">
          <cell r="L226" t="str">
            <v>OK</v>
          </cell>
          <cell r="N226" t="str">
            <v>OK</v>
          </cell>
        </row>
        <row r="227">
          <cell r="L227" t="str">
            <v>OK</v>
          </cell>
          <cell r="N227" t="str">
            <v>OK</v>
          </cell>
        </row>
        <row r="229">
          <cell r="L229" t="str">
            <v>OK</v>
          </cell>
        </row>
        <row r="230">
          <cell r="L230" t="str">
            <v>ok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oad File"/>
      <sheetName val="Chart"/>
      <sheetName val="IL"/>
      <sheetName val="start&gt;&gt;"/>
      <sheetName val="110"/>
      <sheetName val="111"/>
      <sheetName val="112"/>
      <sheetName val="113"/>
      <sheetName val="114"/>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6"/>
      <sheetName val="850"/>
      <sheetName val="data&gt;&gt;"/>
      <sheetName val="Account Balances"/>
      <sheetName val="2014 Budget"/>
      <sheetName val="CO"/>
      <sheetName val="TTM Actuals"/>
      <sheetName val="Forecast"/>
      <sheetName val="O&amp;M Templates&gt;&gt;"/>
      <sheetName val="RC Amortization"/>
      <sheetName val="Fuel Expense"/>
      <sheetName val="Def Maint Exp Schedule"/>
      <sheetName val="Bad Debt Schedule"/>
      <sheetName val="Purch W-WW Load"/>
      <sheetName val="Salary Load"/>
      <sheetName val="Misc Reg"/>
      <sheetName val="CS Print"/>
      <sheetName val="Captime"/>
    </sheetNames>
    <sheetDataSet>
      <sheetData sheetId="0">
        <row r="14">
          <cell r="C14">
            <v>41821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ustomer Count Allocation"/>
      <sheetName val="Sch Cross Ref"/>
      <sheetName val="Sch1-Rev Req"/>
      <sheetName val="Sch1-Conversion Factor"/>
      <sheetName val="Not Used Sch1-Adjustments"/>
      <sheetName val="Sch 2 - BS"/>
      <sheetName val="Sch 3 - IS"/>
      <sheetName val="Sch 4"/>
      <sheetName val="Sheet1"/>
      <sheetName val="Sch 5 - Inc Adj"/>
      <sheetName val="Sch 6 - Exp Adj"/>
      <sheetName val="Sch 7 - Tax Adj"/>
      <sheetName val="Sch8-Rate Base Detail"/>
      <sheetName val="Sch9-Weighted Cost of Capital"/>
      <sheetName val="Sch 10 - FV"/>
      <sheetName val="Tax Normalized Depreciation"/>
      <sheetName val="Synch Int"/>
      <sheetName val="Alloc Parent co Int"/>
      <sheetName val="Sch8- Rate Base Summary"/>
      <sheetName val="WP2-LT Debt 11-30-14"/>
      <sheetName val="ITC"/>
      <sheetName val="Muncie Sewer"/>
      <sheetName val="Revenue by Customer Class"/>
      <sheetName val="MAS-1 Total Rate Increase"/>
      <sheetName val="MAS-2 SFR%"/>
      <sheetName val="MAS-12 (Tunnel AD)"/>
      <sheetName val="Somerset Water Capacity Adj."/>
      <sheetName val="Calc of March 31, 2014 RB"/>
      <sheetName val="Somerset WW Capacity Adj."/>
      <sheetName val="Sheet4"/>
      <sheetName val="Disallowed Utility Property"/>
      <sheetName val="Prepaid Pension Asset"/>
      <sheetName val="WACOC - 3.31.14"/>
      <sheetName val="WP1-WACOC Forecasted"/>
      <sheetName val="LT Debt"/>
      <sheetName val="Sch11-Pfd Stock"/>
      <sheetName val="WP1-WACOC 9-30-13 (2)"/>
      <sheetName val="WP1-WACOC 9-30-13"/>
      <sheetName val="WP1-LT Debt 03-31-14"/>
      <sheetName val="WP1-LT Debt 09-30-13"/>
      <sheetName val="WP3-LT Debt 11-30-15"/>
      <sheetName val="WP4-LT Debt Calc of 13 mo avg"/>
      <sheetName val="State Income Tax Analysis"/>
      <sheetName val="Summary of Acquisition Adj"/>
      <sheetName val="Sheet3"/>
      <sheetName val="Water Groups"/>
      <sheetName val="RB Comparison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13">
          <cell r="E13" t="str">
            <v>Ended</v>
          </cell>
        </row>
        <row r="21">
          <cell r="W21">
            <v>209063186</v>
          </cell>
        </row>
      </sheetData>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 Salaries and Wages"/>
      <sheetName val="IN Operations"/>
      <sheetName val="Leadership"/>
      <sheetName val="WSC-SS&gt;&gt;"/>
      <sheetName val="Accounting"/>
      <sheetName val="Exec"/>
      <sheetName val="HR"/>
      <sheetName val="IT"/>
      <sheetName val="HSE"/>
      <sheetName val="Customer Service"/>
      <sheetName val="Billing"/>
      <sheetName val="Admin"/>
      <sheetName val="Allocation Flow Charts&gt;&gt;"/>
      <sheetName val="2017"/>
      <sheetName val="201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4">
          <cell r="B14">
            <v>1</v>
          </cell>
          <cell r="C14" t="str">
            <v>Novak, Jordon</v>
          </cell>
          <cell r="D14" t="str">
            <v>IL</v>
          </cell>
          <cell r="E14" t="str">
            <v>S</v>
          </cell>
          <cell r="F14">
            <v>76245.119999999995</v>
          </cell>
          <cell r="G14">
            <v>0</v>
          </cell>
          <cell r="H14">
            <v>0.13115593496344422</v>
          </cell>
          <cell r="I14">
            <v>42461</v>
          </cell>
          <cell r="J14">
            <v>6353.7599999999993</v>
          </cell>
          <cell r="K14">
            <v>6353.7599999999993</v>
          </cell>
          <cell r="L14">
            <v>6353.7599999999993</v>
          </cell>
          <cell r="M14">
            <v>7187.0933333333323</v>
          </cell>
          <cell r="N14">
            <v>7187.0933333333323</v>
          </cell>
          <cell r="O14">
            <v>7187.0933333333323</v>
          </cell>
          <cell r="P14">
            <v>7187.0933333333323</v>
          </cell>
          <cell r="Q14">
            <v>7187.0933333333323</v>
          </cell>
          <cell r="R14">
            <v>7187.0933333333323</v>
          </cell>
          <cell r="S14">
            <v>7187.0933333333323</v>
          </cell>
          <cell r="T14">
            <v>7187.0933333333323</v>
          </cell>
          <cell r="U14">
            <v>7187.0933333333323</v>
          </cell>
        </row>
        <row r="15">
          <cell r="B15">
            <v>2</v>
          </cell>
          <cell r="C15" t="str">
            <v>Paule, Nancy P.</v>
          </cell>
          <cell r="D15" t="str">
            <v>IL</v>
          </cell>
          <cell r="E15" t="str">
            <v>H</v>
          </cell>
          <cell r="F15">
            <v>42764.800000000003</v>
          </cell>
          <cell r="G15">
            <v>20.56</v>
          </cell>
          <cell r="H15">
            <v>0.03</v>
          </cell>
          <cell r="I15">
            <v>42461</v>
          </cell>
          <cell r="J15">
            <v>3440.8459770114946</v>
          </cell>
          <cell r="K15">
            <v>3440.8459770114946</v>
          </cell>
          <cell r="L15">
            <v>3768.5455938697319</v>
          </cell>
          <cell r="M15">
            <v>3544.0713563218396</v>
          </cell>
          <cell r="N15">
            <v>3712.8366590038318</v>
          </cell>
          <cell r="O15">
            <v>3712.8366590038318</v>
          </cell>
          <cell r="P15">
            <v>3544.0713563218396</v>
          </cell>
          <cell r="Q15">
            <v>3881.6019616858239</v>
          </cell>
          <cell r="R15">
            <v>3712.8366590038318</v>
          </cell>
          <cell r="S15">
            <v>3544.0713563218396</v>
          </cell>
          <cell r="T15">
            <v>3712.8366590038318</v>
          </cell>
          <cell r="U15">
            <v>3712.8366590038318</v>
          </cell>
        </row>
        <row r="16">
          <cell r="B16">
            <v>3</v>
          </cell>
          <cell r="C16" t="str">
            <v>Valrie, Lawanda N.</v>
          </cell>
          <cell r="D16" t="str">
            <v>IL</v>
          </cell>
          <cell r="E16" t="str">
            <v>H</v>
          </cell>
          <cell r="F16">
            <v>37128</v>
          </cell>
          <cell r="G16">
            <v>17.850000000000001</v>
          </cell>
          <cell r="H16">
            <v>0.03</v>
          </cell>
          <cell r="I16">
            <v>42461</v>
          </cell>
          <cell r="J16">
            <v>2987.3103448275861</v>
          </cell>
          <cell r="K16">
            <v>2987.3103448275861</v>
          </cell>
          <cell r="L16">
            <v>3271.8160919540228</v>
          </cell>
          <cell r="M16">
            <v>3076.9296551724137</v>
          </cell>
          <cell r="N16">
            <v>3223.4501149425287</v>
          </cell>
          <cell r="O16">
            <v>3223.4501149425287</v>
          </cell>
          <cell r="P16">
            <v>3076.9296551724137</v>
          </cell>
          <cell r="Q16">
            <v>3369.9705747126436</v>
          </cell>
          <cell r="R16">
            <v>3223.4501149425287</v>
          </cell>
          <cell r="S16">
            <v>3076.9296551724137</v>
          </cell>
          <cell r="T16">
            <v>3223.4501149425287</v>
          </cell>
          <cell r="U16">
            <v>3223.4501149425287</v>
          </cell>
        </row>
        <row r="17">
          <cell r="B17">
            <v>4</v>
          </cell>
          <cell r="C17" t="str">
            <v>Feathergill, Adam</v>
          </cell>
          <cell r="D17" t="str">
            <v>IL</v>
          </cell>
          <cell r="E17" t="str">
            <v>H</v>
          </cell>
          <cell r="F17">
            <v>35048</v>
          </cell>
          <cell r="G17">
            <v>16.850000000000001</v>
          </cell>
          <cell r="H17">
            <v>0.08</v>
          </cell>
          <cell r="I17">
            <v>42370</v>
          </cell>
          <cell r="J17">
            <v>3045.5503448275863</v>
          </cell>
          <cell r="K17">
            <v>3045.5503448275863</v>
          </cell>
          <cell r="L17">
            <v>3335.6027586206897</v>
          </cell>
          <cell r="M17">
            <v>3045.5503448275863</v>
          </cell>
          <cell r="N17">
            <v>3190.576551724138</v>
          </cell>
          <cell r="O17">
            <v>3190.576551724138</v>
          </cell>
          <cell r="P17">
            <v>3045.5503448275863</v>
          </cell>
          <cell r="Q17">
            <v>3335.6027586206897</v>
          </cell>
          <cell r="R17">
            <v>3190.576551724138</v>
          </cell>
          <cell r="S17">
            <v>3045.5503448275863</v>
          </cell>
          <cell r="T17">
            <v>3190.576551724138</v>
          </cell>
          <cell r="U17">
            <v>3190.576551724138</v>
          </cell>
        </row>
        <row r="18">
          <cell r="J18">
            <v>0</v>
          </cell>
          <cell r="K18">
            <v>0</v>
          </cell>
          <cell r="L18">
            <v>0</v>
          </cell>
          <cell r="M18">
            <v>0</v>
          </cell>
          <cell r="N18">
            <v>0</v>
          </cell>
          <cell r="O18">
            <v>0</v>
          </cell>
          <cell r="P18">
            <v>0</v>
          </cell>
          <cell r="Q18">
            <v>0</v>
          </cell>
          <cell r="R18">
            <v>0</v>
          </cell>
          <cell r="S18">
            <v>0</v>
          </cell>
          <cell r="T18">
            <v>0</v>
          </cell>
          <cell r="U18">
            <v>0</v>
          </cell>
        </row>
        <row r="19">
          <cell r="C19" t="str">
            <v>Bonus-Novak</v>
          </cell>
          <cell r="J19">
            <v>416.66666666666669</v>
          </cell>
          <cell r="K19">
            <v>416.66666666666669</v>
          </cell>
          <cell r="L19">
            <v>416.66666666666669</v>
          </cell>
          <cell r="M19">
            <v>416.66666666666669</v>
          </cell>
          <cell r="N19">
            <v>416.66666666666669</v>
          </cell>
          <cell r="O19">
            <v>416.66666666666669</v>
          </cell>
          <cell r="P19">
            <v>416.66666666666669</v>
          </cell>
          <cell r="Q19">
            <v>416.66666666666669</v>
          </cell>
          <cell r="R19">
            <v>416.66666666666669</v>
          </cell>
          <cell r="S19">
            <v>416.66666666666669</v>
          </cell>
          <cell r="T19">
            <v>416.66666666666669</v>
          </cell>
          <cell r="U19">
            <v>416.66666666666669</v>
          </cell>
        </row>
      </sheetData>
      <sheetData sheetId="12" refreshError="1"/>
      <sheetData sheetId="13"/>
      <sheetData sheetId="1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ch 11 Proposed Rates"/>
      <sheetName val="CUII Water---&gt;&gt;"/>
      <sheetName val="CUII Sch 1W Overall"/>
      <sheetName val="CUII Sch 1W two phase"/>
      <sheetName val="Sch 2W - BS"/>
      <sheetName val="CUII Sch 3W-IS"/>
      <sheetName val="CUII Sch 4W"/>
      <sheetName val="CUII Sch 5W - Inc Adj"/>
      <sheetName val="CUII Sch 7W - Exp Adj "/>
      <sheetName val="Sch 8W - Rate Base"/>
      <sheetName val="Sch 9W - Disallowed Water RB"/>
      <sheetName val="Sch 10W - ADIT Calc - Water"/>
      <sheetName val="CUII Sewer---&gt;&gt;"/>
      <sheetName val="CUII Sch 1S Overall"/>
      <sheetName val="Determination of Net Income"/>
      <sheetName val="CUII Sch 1S two phase"/>
      <sheetName val="Sch 2S - BS"/>
      <sheetName val="CUII Sch 3S-IS "/>
      <sheetName val="CUII Sch 4S"/>
      <sheetName val="CUII Sch 5S - Inc Adj"/>
      <sheetName val="CUII Sch 7S - Exp Adj"/>
      <sheetName val="Sch 8S - Rate Base"/>
      <sheetName val="Determination of RB by PHase"/>
      <sheetName val="Sch 9S - Disallowed WW RB"/>
      <sheetName val="Sch 10S - ADIT Calc - Sewer"/>
      <sheetName val="Common Expenses---&gt;&gt;"/>
      <sheetName val="6-A Salaries-Maint"/>
      <sheetName val="6-B Maint Testing"/>
      <sheetName val="6-C Transport"/>
      <sheetName val="6-D Outside Services"/>
      <sheetName val="6-E Capitalized Labor"/>
      <sheetName val="6-F Salaries - General"/>
      <sheetName val="6-G Other Office_Supplies"/>
      <sheetName val="6-H Benefits"/>
      <sheetName val="6-I Rent"/>
      <sheetName val="6-J Insurance"/>
      <sheetName val="6-K Office Utilities"/>
      <sheetName val="6-L Misc."/>
      <sheetName val="6-M Payroll Taxes"/>
      <sheetName val="TLUI Water--&gt;&gt;"/>
      <sheetName val="TLUI Sch 1W Overall"/>
      <sheetName val="TLUI Sch 1W Two Phase"/>
      <sheetName val="TLUI Sch 2W - BS"/>
      <sheetName val="TLUI Sch 3W - IS"/>
      <sheetName val="TLUI Sch 4W"/>
      <sheetName val="TLUI Sch 5W - Inc Adj"/>
      <sheetName val="TLUI Sch 7W - Exp Adj"/>
      <sheetName val="Sch TLUI 8W - Rate Base"/>
      <sheetName val="TLUI Sewer---&gt;&gt;"/>
      <sheetName val="TLUI Sch 1S Overall"/>
      <sheetName val="TLUI Sch 1S Two Phase"/>
      <sheetName val="TLUI Sch 2 - BS (3)"/>
      <sheetName val="TLUI Sch 3s - IS"/>
      <sheetName val="TLUI Sch 4S"/>
      <sheetName val="TLUI Sch 5S - Inc Adj"/>
      <sheetName val="TLUI Sch 7S - Exp Adj "/>
      <sheetName val="Sch TLUI 7S - Rate Base"/>
      <sheetName val="WSCI Water----&gt;&gt;"/>
      <sheetName val="WSCI Sch 1W Overall"/>
      <sheetName val="WSCI Sch 1W Two Phase"/>
      <sheetName val="WSCI Sch 2 - BS"/>
      <sheetName val="WSCI Sch 3W - IS"/>
      <sheetName val="WSCI Sch 4W"/>
      <sheetName val="WSCI Sch 5W - Inc Adj"/>
      <sheetName val="WSCI Sch 7W - Exp Adj"/>
      <sheetName val="WSCI Sch 8W - Rate Base"/>
      <sheetName val="WSCI Sewer----&gt;&gt;"/>
      <sheetName val="WSCI Sch 1S Overall"/>
      <sheetName val="WSCI Sch 1S Two Phase"/>
      <sheetName val="WSCI Sch 2 - BS (2)"/>
      <sheetName val="WSCI Sch 3s - IS"/>
      <sheetName val="WSCI Sch 4S"/>
      <sheetName val="WSCI Sch 5S - Inc Adj"/>
      <sheetName val="WSCI Sch 7S - Exp Adj"/>
      <sheetName val="WSCI Sch 8S - Rate Base"/>
      <sheetName val="IWSI Water----&gt;&gt;"/>
      <sheetName val="IWSI Sch 1W Overall"/>
      <sheetName val="IWSI Sch 1W Two Phase"/>
      <sheetName val="IWSI Sch 2 - BS"/>
      <sheetName val="IWSI Sch 3W - IS"/>
      <sheetName val="IWSI Sch 4W"/>
      <sheetName val="IWSI Sch 5W - Inc Adj"/>
      <sheetName val="IWSI Sch 7W - Exp Adj"/>
      <sheetName val="IWSI Sch  8W - Rate Base"/>
      <sheetName val="Expense Analysis"/>
      <sheetName val="DNU - Chemicals"/>
      <sheetName val="DNU Maint &amp; Repair"/>
      <sheetName val="DNU - Rate Case"/>
      <sheetName val="Consolidated IS"/>
      <sheetName val="6-N Purchased Power"/>
      <sheetName val="6-O Chemicals"/>
      <sheetName val="Other Workpapers"/>
      <sheetName val="Capital Projects IN"/>
      <sheetName val="Purch Water Calc"/>
      <sheetName val="Comparison of Cons IS"/>
      <sheetName val="Sheet1"/>
      <sheetName val="2015 TB"/>
      <sheetName val="wp.q ADIT"/>
      <sheetName val="Disallowed Water Rate Base (2)"/>
      <sheetName val="Chemicals 17"/>
      <sheetName val="Chemicals 16"/>
      <sheetName val="02-2016 TB"/>
      <sheetName val="Depreciation&gt;&gt;"/>
      <sheetName val="wp - rw2"/>
      <sheetName val="wp - rs2"/>
      <sheetName val="wp-p2 Allocation of Vehicles"/>
      <sheetName val="wp-p3 Allocation of Computers"/>
      <sheetName val="Cap Time Remove"/>
      <sheetName val="JPK-R2"/>
      <sheetName val="Eliminated Invoices"/>
      <sheetName val="IDC Removal"/>
      <sheetName val="1015-0917 Capital FCST"/>
      <sheetName val="wp - u1 Def Charges Summary"/>
      <sheetName val="Sewer Non-Capital"/>
      <sheetName val="Proposed Rates&gt;&gt;"/>
      <sheetName val="CiC"/>
    </sheetNames>
    <sheetDataSet>
      <sheetData sheetId="0"/>
      <sheetData sheetId="1"/>
      <sheetData sheetId="2"/>
      <sheetData sheetId="3"/>
      <sheetData sheetId="4"/>
      <sheetData sheetId="5"/>
      <sheetData sheetId="6"/>
      <sheetData sheetId="7">
        <row r="27">
          <cell r="L27">
            <v>2022705.7694300625</v>
          </cell>
        </row>
        <row r="29">
          <cell r="R29" t="str">
            <v xml:space="preserve"> </v>
          </cell>
        </row>
        <row r="60">
          <cell r="R60">
            <v>-39205</v>
          </cell>
        </row>
        <row r="65">
          <cell r="R65">
            <v>155076.9056013294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mm2"/>
      <sheetName val="summ3"/>
      <sheetName val="pjn format"/>
      <sheetName val="E"/>
      <sheetName val="schedule m"/>
      <sheetName val="summ4"/>
      <sheetName val="rev detail"/>
      <sheetName val="revenues"/>
      <sheetName val="fuel"/>
      <sheetName val="other oper main"/>
      <sheetName val="grt"/>
      <sheetName val="proforma int"/>
      <sheetName val="dcit"/>
      <sheetName val="fit"/>
    </sheetNames>
    <sheetDataSet>
      <sheetData sheetId="0">
        <row r="3">
          <cell r="A3" t="str">
            <v>POTOMAC ELECTRIC POWER COMPANY</v>
          </cell>
        </row>
        <row r="5">
          <cell r="A5" t="str">
            <v>Comparison of D.C. Revenue Requirement</v>
          </cell>
        </row>
        <row r="6">
          <cell r="A6" t="str">
            <v xml:space="preserve">December 1995 (Case 951)  vs. December 1996 (DETAIL) </v>
          </cell>
        </row>
        <row r="9">
          <cell r="J9" t="str">
            <v>Dec 95</v>
          </cell>
          <cell r="L9" t="str">
            <v>Difference</v>
          </cell>
        </row>
        <row r="10">
          <cell r="D10" t="str">
            <v>Dec 96</v>
          </cell>
          <cell r="F10" t="str">
            <v>Rev Req</v>
          </cell>
          <cell r="H10" t="str">
            <v>Dec 95</v>
          </cell>
          <cell r="J10" t="str">
            <v>Rev Req</v>
          </cell>
          <cell r="L10" t="str">
            <v>Rev Req</v>
          </cell>
        </row>
        <row r="11">
          <cell r="A11" t="str">
            <v>RATE BASE</v>
          </cell>
        </row>
        <row r="12">
          <cell r="B12" t="str">
            <v>Electric Plant in Service</v>
          </cell>
          <cell r="D12">
            <v>2535530</v>
          </cell>
          <cell r="F12">
            <v>367345</v>
          </cell>
          <cell r="H12">
            <v>2479575</v>
          </cell>
          <cell r="J12">
            <v>359238</v>
          </cell>
          <cell r="L12">
            <v>-8107</v>
          </cell>
        </row>
        <row r="13">
          <cell r="B13" t="str">
            <v>Pollution Control CWIP</v>
          </cell>
          <cell r="D13">
            <v>4115</v>
          </cell>
          <cell r="F13">
            <v>596</v>
          </cell>
          <cell r="H13">
            <v>7587</v>
          </cell>
          <cell r="J13">
            <v>1099</v>
          </cell>
          <cell r="L13">
            <v>503</v>
          </cell>
        </row>
        <row r="14">
          <cell r="B14" t="str">
            <v>Unamortized Unbilled Revenue Adj</v>
          </cell>
          <cell r="D14">
            <v>-595</v>
          </cell>
          <cell r="F14">
            <v>-86</v>
          </cell>
          <cell r="H14">
            <v>-1784</v>
          </cell>
          <cell r="J14">
            <v>-258</v>
          </cell>
          <cell r="L14">
            <v>-172</v>
          </cell>
        </row>
        <row r="15">
          <cell r="B15" t="str">
            <v>Materials &amp; Supplies</v>
          </cell>
          <cell r="D15">
            <v>56273</v>
          </cell>
          <cell r="F15">
            <v>8153</v>
          </cell>
          <cell r="H15">
            <v>59473</v>
          </cell>
          <cell r="J15">
            <v>8616</v>
          </cell>
          <cell r="L15">
            <v>463</v>
          </cell>
        </row>
        <row r="16">
          <cell r="B16" t="str">
            <v>DSM Programs (F.C. 929 vintage)</v>
          </cell>
          <cell r="D16">
            <v>18147</v>
          </cell>
          <cell r="F16">
            <v>2629</v>
          </cell>
          <cell r="H16">
            <v>20327</v>
          </cell>
          <cell r="J16">
            <v>2945</v>
          </cell>
          <cell r="L16">
            <v>316</v>
          </cell>
        </row>
        <row r="17">
          <cell r="B17" t="str">
            <v>Cash Working Capital</v>
          </cell>
          <cell r="D17">
            <v>39141</v>
          </cell>
          <cell r="F17">
            <v>5671</v>
          </cell>
          <cell r="H17">
            <v>39048</v>
          </cell>
          <cell r="J17">
            <v>5657</v>
          </cell>
          <cell r="L17">
            <v>-14</v>
          </cell>
        </row>
        <row r="18">
          <cell r="B18" t="str">
            <v>Accumulated Depreciation</v>
          </cell>
          <cell r="D18">
            <v>-693708</v>
          </cell>
          <cell r="F18">
            <v>-100504</v>
          </cell>
          <cell r="H18">
            <v>-664109</v>
          </cell>
          <cell r="J18">
            <v>-96215</v>
          </cell>
          <cell r="L18">
            <v>4289</v>
          </cell>
        </row>
        <row r="19">
          <cell r="B19" t="str">
            <v>Accumulated Amortization</v>
          </cell>
          <cell r="D19">
            <v>-5678</v>
          </cell>
          <cell r="F19">
            <v>-823</v>
          </cell>
          <cell r="H19">
            <v>-4694</v>
          </cell>
          <cell r="J19">
            <v>-680</v>
          </cell>
          <cell r="L19">
            <v>143</v>
          </cell>
        </row>
        <row r="20">
          <cell r="B20" t="str">
            <v>Accumulated Deferred Taxes</v>
          </cell>
          <cell r="D20">
            <v>-281367</v>
          </cell>
          <cell r="F20">
            <v>-40764</v>
          </cell>
          <cell r="H20">
            <v>-262891</v>
          </cell>
          <cell r="J20">
            <v>-38087</v>
          </cell>
          <cell r="L20">
            <v>2677</v>
          </cell>
        </row>
        <row r="21">
          <cell r="B21" t="str">
            <v>Customer Deposits</v>
          </cell>
          <cell r="D21">
            <v>-12814</v>
          </cell>
          <cell r="F21">
            <v>-1856</v>
          </cell>
          <cell r="H21">
            <v>-12698</v>
          </cell>
          <cell r="J21">
            <v>-1840</v>
          </cell>
          <cell r="L21">
            <v>16</v>
          </cell>
        </row>
        <row r="23">
          <cell r="B23" t="str">
            <v>TOTAL RATE BASE</v>
          </cell>
          <cell r="D23">
            <v>1659044</v>
          </cell>
          <cell r="F23">
            <v>240361</v>
          </cell>
          <cell r="H23">
            <v>1659834</v>
          </cell>
          <cell r="J23">
            <v>240475</v>
          </cell>
          <cell r="L23">
            <v>114</v>
          </cell>
        </row>
        <row r="25">
          <cell r="A25" t="str">
            <v>OPERATING REVENUE</v>
          </cell>
        </row>
        <row r="26">
          <cell r="B26" t="str">
            <v>Non-fuel base (incl 10% GRT)</v>
          </cell>
          <cell r="D26">
            <v>489726</v>
          </cell>
          <cell r="F26">
            <v>-489726</v>
          </cell>
          <cell r="H26">
            <v>480581</v>
          </cell>
          <cell r="J26">
            <v>-480581</v>
          </cell>
          <cell r="L26">
            <v>9145</v>
          </cell>
          <cell r="W26">
            <v>-9145</v>
          </cell>
          <cell r="Y26">
            <v>9145</v>
          </cell>
        </row>
        <row r="27">
          <cell r="B27" t="str">
            <v>10% GRT on Fuel In Base</v>
          </cell>
          <cell r="D27">
            <v>28143</v>
          </cell>
          <cell r="H27">
            <v>28242</v>
          </cell>
          <cell r="W27">
            <v>99</v>
          </cell>
        </row>
        <row r="28">
          <cell r="B28" t="str">
            <v xml:space="preserve">          Subtotal</v>
          </cell>
          <cell r="D28">
            <v>517869</v>
          </cell>
          <cell r="H28">
            <v>508823</v>
          </cell>
          <cell r="W28">
            <v>-9046</v>
          </cell>
        </row>
        <row r="30">
          <cell r="B30" t="str">
            <v>Fuel In Base (excl GRT)</v>
          </cell>
          <cell r="D30">
            <v>253315</v>
          </cell>
          <cell r="H30">
            <v>254200</v>
          </cell>
          <cell r="W30">
            <v>885</v>
          </cell>
          <cell r="X30" t="str">
            <v>{f}</v>
          </cell>
        </row>
        <row r="32">
          <cell r="B32" t="str">
            <v>TOTAL BASE</v>
          </cell>
          <cell r="D32">
            <v>771184</v>
          </cell>
          <cell r="H32">
            <v>763023</v>
          </cell>
          <cell r="W32">
            <v>-8161</v>
          </cell>
        </row>
        <row r="34">
          <cell r="B34" t="str">
            <v>Fuel Clause (excl GRT)</v>
          </cell>
          <cell r="D34">
            <v>-18178</v>
          </cell>
          <cell r="H34">
            <v>-21536</v>
          </cell>
          <cell r="W34">
            <v>-3358</v>
          </cell>
          <cell r="X34" t="str">
            <v>{f}</v>
          </cell>
        </row>
        <row r="35">
          <cell r="B35" t="str">
            <v>10% GRT on Fuel Clause Revenue</v>
          </cell>
          <cell r="D35">
            <v>-2020</v>
          </cell>
          <cell r="H35">
            <v>-2393</v>
          </cell>
          <cell r="W35">
            <v>-373</v>
          </cell>
        </row>
        <row r="37">
          <cell r="B37" t="str">
            <v>TOTAL FUEL CLAUSE REVENUE</v>
          </cell>
          <cell r="D37">
            <v>-20198</v>
          </cell>
          <cell r="H37">
            <v>-23929</v>
          </cell>
          <cell r="W37">
            <v>-3731</v>
          </cell>
        </row>
        <row r="38">
          <cell r="B38" t="str">
            <v xml:space="preserve"> </v>
          </cell>
          <cell r="L38" t="str">
            <v xml:space="preserve"> </v>
          </cell>
          <cell r="W38">
            <v>0</v>
          </cell>
          <cell r="Y38">
            <v>0</v>
          </cell>
        </row>
        <row r="40">
          <cell r="B40" t="str">
            <v>TOTAL SALE OF ELECTRICITY</v>
          </cell>
          <cell r="D40">
            <v>750986</v>
          </cell>
          <cell r="F40">
            <v>-489726</v>
          </cell>
          <cell r="H40">
            <v>739094</v>
          </cell>
          <cell r="L40">
            <v>9145</v>
          </cell>
          <cell r="W40">
            <v>-11892</v>
          </cell>
          <cell r="Y40">
            <v>9145</v>
          </cell>
        </row>
        <row r="42">
          <cell r="B42" t="str">
            <v>TOTAL OTHER REVENUES</v>
          </cell>
          <cell r="D42">
            <v>3810</v>
          </cell>
          <cell r="F42">
            <v>-3810</v>
          </cell>
          <cell r="H42">
            <v>3465</v>
          </cell>
          <cell r="J42">
            <v>-3465</v>
          </cell>
          <cell r="L42">
            <v>345</v>
          </cell>
          <cell r="W42">
            <v>-345</v>
          </cell>
          <cell r="Y42">
            <v>345</v>
          </cell>
        </row>
        <row r="43">
          <cell r="W43" t="str">
            <v>_</v>
          </cell>
          <cell r="Y43" t="str">
            <v>_</v>
          </cell>
        </row>
        <row r="44">
          <cell r="A44" t="str">
            <v>TOTAL OPERATING REVENUE</v>
          </cell>
          <cell r="D44">
            <v>754796</v>
          </cell>
          <cell r="F44">
            <v>-493536</v>
          </cell>
          <cell r="H44">
            <v>742559</v>
          </cell>
          <cell r="L44">
            <v>9490</v>
          </cell>
          <cell r="W44">
            <v>-12237</v>
          </cell>
          <cell r="Y44">
            <v>9490</v>
          </cell>
        </row>
        <row r="45">
          <cell r="W45" t="str">
            <v>_</v>
          </cell>
          <cell r="Y45" t="str">
            <v>_</v>
          </cell>
        </row>
        <row r="46">
          <cell r="A46" t="str">
            <v>OPERATING EXPENSES</v>
          </cell>
        </row>
        <row r="47">
          <cell r="B47" t="str">
            <v>Net Fuel &amp; Interchange</v>
          </cell>
          <cell r="D47">
            <v>186628</v>
          </cell>
          <cell r="F47">
            <v>-53899</v>
          </cell>
          <cell r="H47">
            <v>185879</v>
          </cell>
          <cell r="J47">
            <v>-51984</v>
          </cell>
          <cell r="L47">
            <v>1915</v>
          </cell>
          <cell r="W47">
            <v>-749</v>
          </cell>
          <cell r="X47" t="str">
            <v>{f}</v>
          </cell>
          <cell r="Y47">
            <v>1848</v>
          </cell>
        </row>
        <row r="48">
          <cell r="B48" t="str">
            <v>Capacity Purchase Payments</v>
          </cell>
          <cell r="D48">
            <v>48104</v>
          </cell>
          <cell r="F48">
            <v>53449</v>
          </cell>
          <cell r="H48">
            <v>50157</v>
          </cell>
          <cell r="J48">
            <v>55730</v>
          </cell>
          <cell r="L48">
            <v>2281</v>
          </cell>
          <cell r="W48">
            <v>2053</v>
          </cell>
          <cell r="Y48">
            <v>2200</v>
          </cell>
        </row>
        <row r="49">
          <cell r="B49" t="str">
            <v xml:space="preserve">                           Subtotal</v>
          </cell>
          <cell r="D49">
            <v>234732</v>
          </cell>
          <cell r="F49">
            <v>-450</v>
          </cell>
          <cell r="J49">
            <v>3746</v>
          </cell>
          <cell r="L49">
            <v>4196</v>
          </cell>
        </row>
        <row r="51">
          <cell r="B51" t="str">
            <v>Other O &amp; M</v>
          </cell>
          <cell r="D51">
            <v>127003</v>
          </cell>
          <cell r="F51">
            <v>141114</v>
          </cell>
          <cell r="H51">
            <v>121661</v>
          </cell>
          <cell r="J51">
            <v>135179</v>
          </cell>
          <cell r="L51">
            <v>-5935</v>
          </cell>
          <cell r="W51">
            <v>-5342</v>
          </cell>
          <cell r="Y51">
            <v>-5726</v>
          </cell>
        </row>
        <row r="52">
          <cell r="B52" t="str">
            <v>DSM Amortization</v>
          </cell>
          <cell r="D52">
            <v>8879</v>
          </cell>
          <cell r="F52">
            <v>9866</v>
          </cell>
          <cell r="H52">
            <v>5568</v>
          </cell>
          <cell r="J52">
            <v>6187</v>
          </cell>
          <cell r="L52">
            <v>-3679</v>
          </cell>
          <cell r="W52">
            <v>-3311</v>
          </cell>
          <cell r="Y52">
            <v>-3549</v>
          </cell>
        </row>
        <row r="53">
          <cell r="B53" t="str">
            <v>Depreciation</v>
          </cell>
          <cell r="D53">
            <v>62457</v>
          </cell>
          <cell r="F53">
            <v>69397</v>
          </cell>
          <cell r="H53">
            <v>61582</v>
          </cell>
          <cell r="J53">
            <v>68424</v>
          </cell>
          <cell r="L53">
            <v>-973</v>
          </cell>
          <cell r="W53">
            <v>-875</v>
          </cell>
          <cell r="Y53">
            <v>-938</v>
          </cell>
        </row>
        <row r="54">
          <cell r="B54" t="str">
            <v>Amortization - Other</v>
          </cell>
          <cell r="D54">
            <v>-969</v>
          </cell>
          <cell r="F54">
            <v>-1077</v>
          </cell>
          <cell r="H54">
            <v>-1043</v>
          </cell>
          <cell r="J54">
            <v>-1159</v>
          </cell>
          <cell r="L54">
            <v>-82</v>
          </cell>
          <cell r="W54">
            <v>-74</v>
          </cell>
          <cell r="Y54">
            <v>-79</v>
          </cell>
        </row>
        <row r="55">
          <cell r="B55" t="str">
            <v>Other Taxes - Excluding GRT</v>
          </cell>
          <cell r="D55">
            <v>30077</v>
          </cell>
          <cell r="F55">
            <v>33419</v>
          </cell>
          <cell r="H55">
            <v>29079</v>
          </cell>
          <cell r="J55">
            <v>32310</v>
          </cell>
          <cell r="L55">
            <v>-1109</v>
          </cell>
          <cell r="W55">
            <v>-998</v>
          </cell>
          <cell r="Y55">
            <v>-1070</v>
          </cell>
        </row>
        <row r="56">
          <cell r="B56" t="str">
            <v>Gross Receipts Tax</v>
          </cell>
          <cell r="D56">
            <v>73790</v>
          </cell>
          <cell r="F56">
            <v>-1820</v>
          </cell>
          <cell r="H56">
            <v>73876</v>
          </cell>
          <cell r="J56">
            <v>-354</v>
          </cell>
          <cell r="L56">
            <v>1466</v>
          </cell>
          <cell r="W56">
            <v>86</v>
          </cell>
          <cell r="Y56">
            <v>-1467</v>
          </cell>
        </row>
        <row r="57">
          <cell r="B57" t="str">
            <v>D.C. Income Tax</v>
          </cell>
          <cell r="D57">
            <v>15286</v>
          </cell>
          <cell r="F57">
            <v>-943</v>
          </cell>
          <cell r="H57">
            <v>17055</v>
          </cell>
          <cell r="J57">
            <v>1572</v>
          </cell>
          <cell r="L57">
            <v>2515</v>
          </cell>
          <cell r="W57">
            <v>1769</v>
          </cell>
          <cell r="Y57">
            <v>-2515</v>
          </cell>
        </row>
        <row r="58">
          <cell r="B58" t="str">
            <v>Federal Income Tax</v>
          </cell>
          <cell r="D58">
            <v>49003</v>
          </cell>
          <cell r="F58">
            <v>-3321</v>
          </cell>
          <cell r="H58">
            <v>52188</v>
          </cell>
          <cell r="J58">
            <v>4337</v>
          </cell>
          <cell r="L58">
            <v>7658</v>
          </cell>
          <cell r="W58">
            <v>3185</v>
          </cell>
          <cell r="Y58">
            <v>-7661</v>
          </cell>
        </row>
        <row r="60">
          <cell r="B60" t="str">
            <v>TOTAL OPERATING EXPENSES</v>
          </cell>
          <cell r="D60">
            <v>600258</v>
          </cell>
          <cell r="F60">
            <v>246185</v>
          </cell>
          <cell r="H60">
            <v>596002</v>
          </cell>
          <cell r="J60">
            <v>250242</v>
          </cell>
          <cell r="L60">
            <v>4057</v>
          </cell>
          <cell r="W60">
            <v>-4256</v>
          </cell>
          <cell r="Y60">
            <v>-18957</v>
          </cell>
        </row>
        <row r="62">
          <cell r="A62" t="str">
            <v>OPERATING INCOME</v>
          </cell>
          <cell r="D62">
            <v>154538</v>
          </cell>
          <cell r="F62">
            <v>-247351</v>
          </cell>
          <cell r="H62">
            <v>146557</v>
          </cell>
          <cell r="J62">
            <v>-233804</v>
          </cell>
          <cell r="L62">
            <v>13547</v>
          </cell>
          <cell r="W62">
            <v>-7981</v>
          </cell>
          <cell r="Y62">
            <v>-9467</v>
          </cell>
          <cell r="AA62">
            <v>-9873</v>
          </cell>
        </row>
        <row r="64">
          <cell r="A64" t="str">
            <v>SUBTOTAL</v>
          </cell>
          <cell r="F64">
            <v>-6990</v>
          </cell>
          <cell r="J64">
            <v>6671</v>
          </cell>
          <cell r="L64">
            <v>13661</v>
          </cell>
          <cell r="Y64">
            <v>-9467</v>
          </cell>
          <cell r="AA64">
            <v>-9873</v>
          </cell>
        </row>
        <row r="65">
          <cell r="Y65">
            <v>0</v>
          </cell>
          <cell r="AA65">
            <v>0</v>
          </cell>
        </row>
        <row r="67">
          <cell r="Y67" t="str">
            <v>_</v>
          </cell>
          <cell r="AA67" t="str">
            <v>_</v>
          </cell>
        </row>
        <row r="69">
          <cell r="A69" t="str">
            <v>CALCULATED REVENUE REQUIREMENT</v>
          </cell>
          <cell r="F69">
            <v>-7084</v>
          </cell>
          <cell r="J69">
            <v>8206</v>
          </cell>
          <cell r="L69">
            <v>15290</v>
          </cell>
          <cell r="Y69">
            <v>-9467</v>
          </cell>
          <cell r="AA69">
            <v>-9873</v>
          </cell>
        </row>
        <row r="71">
          <cell r="A71" t="str">
            <v>Unresolved difference</v>
          </cell>
          <cell r="F71">
            <v>-94</v>
          </cell>
          <cell r="J71">
            <v>1535</v>
          </cell>
          <cell r="L71">
            <v>1629</v>
          </cell>
        </row>
        <row r="81">
          <cell r="L81">
            <v>36398.59824861111</v>
          </cell>
        </row>
        <row r="82">
          <cell r="L82">
            <v>36398.59824861111</v>
          </cell>
        </row>
        <row r="83">
          <cell r="B83" t="str">
            <v>Analysis of Net Fuel &amp; Interchange</v>
          </cell>
        </row>
        <row r="85">
          <cell r="D85" t="str">
            <v>F.C. No.</v>
          </cell>
          <cell r="J85" t="str">
            <v>Revenue</v>
          </cell>
        </row>
        <row r="86">
          <cell r="D86" t="str">
            <v>939</v>
          </cell>
          <cell r="F86" t="str">
            <v>1995</v>
          </cell>
          <cell r="H86" t="str">
            <v>Difference</v>
          </cell>
          <cell r="J86" t="str">
            <v>Requirement</v>
          </cell>
        </row>
        <row r="88">
          <cell r="B88" t="str">
            <v>Net Fuel &amp; Interchange</v>
          </cell>
          <cell r="D88">
            <v>209790</v>
          </cell>
          <cell r="F88">
            <v>185879</v>
          </cell>
          <cell r="H88">
            <v>-23911</v>
          </cell>
          <cell r="J88">
            <v>-26568</v>
          </cell>
        </row>
        <row r="89">
          <cell r="B89" t="str">
            <v>Capacity purchase payments</v>
          </cell>
          <cell r="D89">
            <v>51873</v>
          </cell>
          <cell r="F89">
            <v>50157</v>
          </cell>
          <cell r="H89">
            <v>-1716</v>
          </cell>
          <cell r="J89">
            <v>-1907</v>
          </cell>
        </row>
        <row r="91">
          <cell r="B91" t="str">
            <v>Net Fuel Expense</v>
          </cell>
          <cell r="D91">
            <v>261663</v>
          </cell>
          <cell r="F91">
            <v>236036</v>
          </cell>
          <cell r="H91">
            <v>-25627</v>
          </cell>
          <cell r="J91">
            <v>-28474</v>
          </cell>
        </row>
        <row r="93">
          <cell r="B93" t="str">
            <v>Fuel Revenue</v>
          </cell>
        </row>
        <row r="94">
          <cell r="B94" t="str">
            <v xml:space="preserve">    Fuel in Base (excl GRT)</v>
          </cell>
          <cell r="D94">
            <v>253315</v>
          </cell>
          <cell r="F94">
            <v>254200</v>
          </cell>
          <cell r="H94">
            <v>885</v>
          </cell>
          <cell r="J94">
            <v>-983</v>
          </cell>
        </row>
        <row r="95">
          <cell r="B95" t="str">
            <v xml:space="preserve">    Fuel Clause (excl GRT)</v>
          </cell>
          <cell r="D95">
            <v>-18178</v>
          </cell>
          <cell r="F95">
            <v>-21536</v>
          </cell>
          <cell r="H95">
            <v>-3358</v>
          </cell>
          <cell r="J95">
            <v>3731</v>
          </cell>
        </row>
        <row r="97">
          <cell r="B97" t="str">
            <v>Net Fuel Revenue</v>
          </cell>
          <cell r="D97">
            <v>235137</v>
          </cell>
          <cell r="F97">
            <v>232664</v>
          </cell>
          <cell r="H97">
            <v>-2473</v>
          </cell>
          <cell r="J97">
            <v>2748</v>
          </cell>
        </row>
        <row r="99">
          <cell r="B99" t="str">
            <v>Difference</v>
          </cell>
          <cell r="D99">
            <v>-26526</v>
          </cell>
          <cell r="F99">
            <v>-3372</v>
          </cell>
          <cell r="H99">
            <v>23154</v>
          </cell>
          <cell r="J99">
            <v>-25727</v>
          </cell>
        </row>
        <row r="105">
          <cell r="L105">
            <v>-25727</v>
          </cell>
        </row>
        <row r="109">
          <cell r="B109" t="str">
            <v>ANALYSIS OF CHANGE IN INCOME TAXES</v>
          </cell>
          <cell r="H109">
            <v>36398.59824861111</v>
          </cell>
        </row>
        <row r="110">
          <cell r="H110">
            <v>36398.59824861111</v>
          </cell>
        </row>
        <row r="113">
          <cell r="F113" t="str">
            <v>DCIT</v>
          </cell>
          <cell r="H113" t="str">
            <v>FIT</v>
          </cell>
        </row>
        <row r="114">
          <cell r="A114" t="str">
            <v>||\027&amp;a-1R</v>
          </cell>
        </row>
        <row r="115">
          <cell r="B115" t="str">
            <v>_</v>
          </cell>
          <cell r="F115" t="str">
            <v>_</v>
          </cell>
          <cell r="H115" t="str">
            <v>_</v>
          </cell>
        </row>
        <row r="117">
          <cell r="A117" t="str">
            <v>Change in income taxes reflected in reconciliation</v>
          </cell>
          <cell r="F117">
            <v>1769</v>
          </cell>
          <cell r="H117">
            <v>3185</v>
          </cell>
        </row>
        <row r="120">
          <cell r="A120" t="str">
            <v>Known causes:</v>
          </cell>
        </row>
        <row r="122">
          <cell r="A122" t="str">
            <v>Difference in taxable income</v>
          </cell>
          <cell r="F122">
            <v>170</v>
          </cell>
          <cell r="H122">
            <v>538</v>
          </cell>
        </row>
        <row r="123">
          <cell r="A123" t="str">
            <v>Less:  amount implicitly calculated on non-taxable items</v>
          </cell>
        </row>
        <row r="124">
          <cell r="B124" t="str">
            <v xml:space="preserve">           Interest on Customer Deposits</v>
          </cell>
          <cell r="F124">
            <v>0</v>
          </cell>
          <cell r="H124">
            <v>-1</v>
          </cell>
        </row>
        <row r="125">
          <cell r="B125" t="str">
            <v xml:space="preserve">           Common Stock Issuance Costs</v>
          </cell>
          <cell r="F125">
            <v>6</v>
          </cell>
          <cell r="H125">
            <v>17</v>
          </cell>
        </row>
        <row r="126">
          <cell r="A126" t="str">
            <v>||\027&amp;a-1R</v>
          </cell>
        </row>
        <row r="127">
          <cell r="F127" t="str">
            <v>_</v>
          </cell>
          <cell r="H127" t="str">
            <v>_</v>
          </cell>
        </row>
        <row r="129">
          <cell r="B129" t="str">
            <v>Net difference in taxable income</v>
          </cell>
          <cell r="F129">
            <v>164</v>
          </cell>
          <cell r="H129">
            <v>522</v>
          </cell>
        </row>
        <row r="131">
          <cell r="B131" t="str">
            <v>Interest synchronization</v>
          </cell>
          <cell r="F131">
            <v>99</v>
          </cell>
          <cell r="H131">
            <v>311</v>
          </cell>
        </row>
        <row r="133">
          <cell r="B133" t="str">
            <v>Additional gross receipts tax</v>
          </cell>
          <cell r="F133">
            <v>135</v>
          </cell>
          <cell r="H133">
            <v>415</v>
          </cell>
        </row>
        <row r="135">
          <cell r="B135" t="str">
            <v>Permanent and flow-thru differences</v>
          </cell>
          <cell r="F135">
            <v>719</v>
          </cell>
          <cell r="H135">
            <v>4747</v>
          </cell>
        </row>
        <row r="137">
          <cell r="B137" t="str">
            <v>3.32% customer deposit interest rate</v>
          </cell>
        </row>
        <row r="139">
          <cell r="B139" t="str">
            <v>DCIT true-up</v>
          </cell>
        </row>
        <row r="141">
          <cell r="B141" t="str">
            <v>FIT 34/35% adjustments</v>
          </cell>
        </row>
        <row r="144">
          <cell r="B144" t="str">
            <v>DCIT rate change</v>
          </cell>
        </row>
        <row r="145">
          <cell r="A145" t="str">
            <v>||\027&amp;a-1R</v>
          </cell>
        </row>
        <row r="146">
          <cell r="F146" t="str">
            <v>_</v>
          </cell>
          <cell r="H146" t="str">
            <v>_</v>
          </cell>
        </row>
        <row r="148">
          <cell r="A148" t="str">
            <v>Unresolved difference</v>
          </cell>
          <cell r="F148">
            <v>652</v>
          </cell>
          <cell r="H148">
            <v>-2810</v>
          </cell>
        </row>
        <row r="152">
          <cell r="A152" t="str">
            <v>||\012</v>
          </cell>
        </row>
        <row r="162">
          <cell r="A162" t="str">
            <v>OTHER RECONCILING ITEMS</v>
          </cell>
          <cell r="D162">
            <v>36398.59824861111</v>
          </cell>
          <cell r="F162" t="str">
            <v>F.C. No.</v>
          </cell>
        </row>
        <row r="163">
          <cell r="D163">
            <v>36398.59824861111</v>
          </cell>
          <cell r="F163" t="str">
            <v>929</v>
          </cell>
          <cell r="H163" t="str">
            <v>1994</v>
          </cell>
          <cell r="L163" t="str">
            <v>Difference</v>
          </cell>
        </row>
        <row r="164">
          <cell r="A164" t="str">
            <v>||\027&amp;a-1R</v>
          </cell>
        </row>
        <row r="165">
          <cell r="F165" t="str">
            <v>_</v>
          </cell>
          <cell r="H165" t="str">
            <v>_</v>
          </cell>
          <cell r="L165" t="str">
            <v>_</v>
          </cell>
        </row>
        <row r="167">
          <cell r="A167" t="str">
            <v>Permanent &amp; Flow Through Differences for DCIT</v>
          </cell>
          <cell r="F167">
            <v>10896</v>
          </cell>
          <cell r="H167">
            <v>26589</v>
          </cell>
          <cell r="L167">
            <v>15693</v>
          </cell>
        </row>
        <row r="168">
          <cell r="A168" t="str">
            <v>||\027&amp;a-1R</v>
          </cell>
        </row>
        <row r="169">
          <cell r="L169" t="str">
            <v>_</v>
          </cell>
        </row>
        <row r="170">
          <cell r="A170" t="str">
            <v>||\027&amp;a-60V</v>
          </cell>
        </row>
        <row r="171">
          <cell r="L171" t="str">
            <v>_</v>
          </cell>
        </row>
        <row r="174">
          <cell r="A174" t="str">
            <v>Effect on DCIT</v>
          </cell>
          <cell r="L174">
            <v>719</v>
          </cell>
        </row>
        <row r="175">
          <cell r="A175" t="str">
            <v>||\027&amp;a-1R</v>
          </cell>
        </row>
        <row r="176">
          <cell r="L176" t="str">
            <v>_</v>
          </cell>
        </row>
        <row r="177">
          <cell r="A177" t="str">
            <v>||\027&amp;a-58V</v>
          </cell>
        </row>
        <row r="178">
          <cell r="L178" t="str">
            <v>_</v>
          </cell>
        </row>
        <row r="181">
          <cell r="A181" t="str">
            <v>Permanent &amp; Flow Through Differences for FIT (D.C. alloc.)</v>
          </cell>
          <cell r="F181">
            <v>-5075</v>
          </cell>
          <cell r="H181">
            <v>9207</v>
          </cell>
          <cell r="L181">
            <v>14282</v>
          </cell>
        </row>
        <row r="182">
          <cell r="A182" t="str">
            <v>||\027&amp;a-1R</v>
          </cell>
        </row>
        <row r="183">
          <cell r="L183" t="str">
            <v>_</v>
          </cell>
        </row>
        <row r="184">
          <cell r="A184" t="str">
            <v>||\027&amp;a-60V</v>
          </cell>
        </row>
        <row r="185">
          <cell r="L185" t="str">
            <v>_</v>
          </cell>
        </row>
        <row r="188">
          <cell r="A188" t="str">
            <v>Effect on FIT</v>
          </cell>
          <cell r="L188">
            <v>4747</v>
          </cell>
        </row>
        <row r="189">
          <cell r="A189" t="str">
            <v>||\027&amp;a-1R</v>
          </cell>
        </row>
        <row r="190">
          <cell r="L190" t="str">
            <v>_</v>
          </cell>
        </row>
        <row r="191">
          <cell r="A191" t="str">
            <v>||\027&amp;a-60V</v>
          </cell>
        </row>
        <row r="192">
          <cell r="L192" t="str">
            <v>_</v>
          </cell>
        </row>
        <row r="196">
          <cell r="A196" t="str">
            <v xml:space="preserve">   Removal of Implicit Tax Calculation on Non-Taxable Items</v>
          </cell>
        </row>
        <row r="197">
          <cell r="A197" t="str">
            <v>||\027&amp;a-1R</v>
          </cell>
        </row>
        <row r="198">
          <cell r="A198" t="str">
            <v>_</v>
          </cell>
          <cell r="B198" t="str">
            <v>_</v>
          </cell>
          <cell r="C198" t="str">
            <v>_</v>
          </cell>
          <cell r="D198" t="str">
            <v>_</v>
          </cell>
        </row>
        <row r="200">
          <cell r="A200" t="str">
            <v>INTEREST ON CUSTOMER DEPOSITS</v>
          </cell>
          <cell r="F200">
            <v>321</v>
          </cell>
          <cell r="H200">
            <v>324</v>
          </cell>
          <cell r="L200">
            <v>3</v>
          </cell>
        </row>
        <row r="201">
          <cell r="A201" t="str">
            <v>||\027&amp;a-1R</v>
          </cell>
        </row>
        <row r="202">
          <cell r="L202" t="str">
            <v>_</v>
          </cell>
        </row>
        <row r="203">
          <cell r="A203" t="str">
            <v>||\027&amp;a-60V</v>
          </cell>
        </row>
        <row r="204">
          <cell r="L204" t="str">
            <v>_</v>
          </cell>
        </row>
        <row r="207">
          <cell r="A207" t="str">
            <v>Effect on DCIT implicit in determination of tax change expected</v>
          </cell>
        </row>
        <row r="208">
          <cell r="B208" t="str">
            <v xml:space="preserve">    due to adjusted revenue - expense change</v>
          </cell>
          <cell r="L208">
            <v>0</v>
          </cell>
        </row>
        <row r="209">
          <cell r="A209" t="str">
            <v>||\027&amp;a-1R</v>
          </cell>
        </row>
        <row r="210">
          <cell r="L210" t="str">
            <v>_</v>
          </cell>
        </row>
        <row r="211">
          <cell r="A211" t="str">
            <v>||\027&amp;a-60V</v>
          </cell>
        </row>
        <row r="212">
          <cell r="L212" t="str">
            <v>_</v>
          </cell>
        </row>
        <row r="214">
          <cell r="A214" t="str">
            <v>Effect on FIT implicit in determination of tax change expected</v>
          </cell>
        </row>
        <row r="215">
          <cell r="B215" t="str">
            <v xml:space="preserve">    due to adjusted revenue - expense change</v>
          </cell>
          <cell r="L215">
            <v>-1</v>
          </cell>
        </row>
        <row r="216">
          <cell r="A216" t="str">
            <v>||\027&amp;a-1R</v>
          </cell>
        </row>
        <row r="217">
          <cell r="L217" t="str">
            <v>_</v>
          </cell>
        </row>
        <row r="218">
          <cell r="A218" t="str">
            <v>||\027&amp;a-60V</v>
          </cell>
        </row>
        <row r="219">
          <cell r="L219" t="str">
            <v>_</v>
          </cell>
        </row>
        <row r="224">
          <cell r="A224" t="str">
            <v>COMMON STOCK ISSUANCE COSTS</v>
          </cell>
          <cell r="F224">
            <v>54</v>
          </cell>
          <cell r="H224">
            <v>0</v>
          </cell>
          <cell r="L224">
            <v>-54</v>
          </cell>
        </row>
        <row r="225">
          <cell r="A225" t="str">
            <v>||\027&amp;a-1R</v>
          </cell>
        </row>
        <row r="226">
          <cell r="L226" t="str">
            <v>_</v>
          </cell>
        </row>
        <row r="227">
          <cell r="A227" t="str">
            <v>||\027&amp;a-60V</v>
          </cell>
        </row>
        <row r="228">
          <cell r="L228" t="str">
            <v>_</v>
          </cell>
        </row>
        <row r="231">
          <cell r="A231" t="str">
            <v>Effect on DCIT implicit in determination of tax change expected</v>
          </cell>
        </row>
        <row r="232">
          <cell r="B232" t="str">
            <v xml:space="preserve">    due to adjusted revenue - expense change</v>
          </cell>
          <cell r="L232">
            <v>6</v>
          </cell>
        </row>
        <row r="233">
          <cell r="A233" t="str">
            <v>||\027&amp;a-1R</v>
          </cell>
        </row>
        <row r="234">
          <cell r="L234" t="str">
            <v>_</v>
          </cell>
        </row>
        <row r="235">
          <cell r="A235" t="str">
            <v>||\027&amp;a-60V</v>
          </cell>
        </row>
        <row r="236">
          <cell r="L236" t="str">
            <v>_</v>
          </cell>
        </row>
        <row r="238">
          <cell r="A238" t="str">
            <v>Effect on FIT implicit in determination of tax change expected</v>
          </cell>
        </row>
        <row r="239">
          <cell r="B239" t="str">
            <v xml:space="preserve">    due to adjusted revenue - expense change</v>
          </cell>
          <cell r="L239">
            <v>17</v>
          </cell>
        </row>
        <row r="240">
          <cell r="A240" t="str">
            <v>||\027&amp;a-1R</v>
          </cell>
        </row>
        <row r="241">
          <cell r="L241" t="str">
            <v>_</v>
          </cell>
        </row>
        <row r="242">
          <cell r="A242" t="str">
            <v>||\027&amp;a-60V</v>
          </cell>
        </row>
        <row r="243">
          <cell r="L243" t="str">
            <v>_</v>
          </cell>
        </row>
        <row r="244">
          <cell r="A244" t="str">
            <v>||\012</v>
          </cell>
        </row>
        <row r="250">
          <cell r="D250" t="str">
            <v>F.C. No.</v>
          </cell>
          <cell r="F250" t="str">
            <v>F.C. No.</v>
          </cell>
          <cell r="L250" t="str">
            <v>Revenue</v>
          </cell>
          <cell r="AA250" t="str">
            <v>Int Synch</v>
          </cell>
        </row>
        <row r="251">
          <cell r="B251" t="str">
            <v xml:space="preserve">   FUNCTIONAL ANALYSIS OF SELECTED ITEMS</v>
          </cell>
          <cell r="D251" t="str">
            <v>912</v>
          </cell>
          <cell r="F251" t="str">
            <v>929</v>
          </cell>
          <cell r="H251" t="str">
            <v>Difference</v>
          </cell>
          <cell r="L251" t="str">
            <v>Requirement</v>
          </cell>
          <cell r="W251" t="str">
            <v>CT 1</v>
          </cell>
          <cell r="Y251" t="str">
            <v>CT 2</v>
          </cell>
          <cell r="AA251" t="str">
            <v>DCIT</v>
          </cell>
        </row>
        <row r="252">
          <cell r="A252" t="str">
            <v>||\027&amp;a-1R</v>
          </cell>
        </row>
        <row r="253">
          <cell r="B253" t="str">
            <v>_</v>
          </cell>
          <cell r="D253" t="str">
            <v>_</v>
          </cell>
          <cell r="F253" t="str">
            <v>_</v>
          </cell>
          <cell r="H253" t="str">
            <v>_</v>
          </cell>
          <cell r="L253" t="str">
            <v>_</v>
          </cell>
          <cell r="W253" t="str">
            <v>_</v>
          </cell>
          <cell r="Y253" t="str">
            <v>_</v>
          </cell>
          <cell r="AA253" t="str">
            <v>_</v>
          </cell>
        </row>
        <row r="255">
          <cell r="A255" t="str">
            <v>ELECTRIC PLANT IN SERVICE</v>
          </cell>
          <cell r="D255">
            <v>2535530</v>
          </cell>
          <cell r="F255">
            <v>2479575</v>
          </cell>
          <cell r="H255">
            <v>-55955</v>
          </cell>
          <cell r="L255">
            <v>-8456</v>
          </cell>
          <cell r="AA255">
            <v>234</v>
          </cell>
        </row>
        <row r="257">
          <cell r="B257" t="str">
            <v>Production</v>
          </cell>
          <cell r="D257">
            <v>735635</v>
          </cell>
          <cell r="F257">
            <v>819230</v>
          </cell>
          <cell r="H257">
            <v>83595</v>
          </cell>
          <cell r="L257">
            <v>12629</v>
          </cell>
          <cell r="W257">
            <v>721</v>
          </cell>
          <cell r="Y257">
            <v>4221</v>
          </cell>
          <cell r="AA257">
            <v>-350</v>
          </cell>
        </row>
        <row r="258">
          <cell r="B258" t="str">
            <v>Transmission</v>
          </cell>
          <cell r="D258">
            <v>251421</v>
          </cell>
          <cell r="F258">
            <v>285743</v>
          </cell>
          <cell r="H258">
            <v>34322</v>
          </cell>
          <cell r="L258">
            <v>5185</v>
          </cell>
          <cell r="W258">
            <v>-272</v>
          </cell>
          <cell r="Y258">
            <v>572</v>
          </cell>
          <cell r="AA258">
            <v>-144</v>
          </cell>
        </row>
        <row r="259">
          <cell r="B259" t="str">
            <v>Distribution</v>
          </cell>
          <cell r="D259">
            <v>888637</v>
          </cell>
          <cell r="F259">
            <v>973326</v>
          </cell>
          <cell r="H259">
            <v>84689</v>
          </cell>
          <cell r="L259">
            <v>12796</v>
          </cell>
          <cell r="W259" t="str">
            <v>-</v>
          </cell>
          <cell r="Y259" t="str">
            <v>-</v>
          </cell>
          <cell r="AA259">
            <v>-355</v>
          </cell>
        </row>
        <row r="260">
          <cell r="B260" t="str">
            <v>General</v>
          </cell>
          <cell r="D260">
            <v>128417</v>
          </cell>
          <cell r="F260">
            <v>127701</v>
          </cell>
          <cell r="H260">
            <v>-716</v>
          </cell>
          <cell r="L260">
            <v>-107</v>
          </cell>
          <cell r="W260">
            <v>33</v>
          </cell>
          <cell r="Y260">
            <v>47</v>
          </cell>
          <cell r="AA260">
            <v>3</v>
          </cell>
        </row>
        <row r="262">
          <cell r="B262" t="str">
            <v>Check</v>
          </cell>
          <cell r="D262">
            <v>2004110</v>
          </cell>
          <cell r="F262">
            <v>2206000</v>
          </cell>
          <cell r="H262">
            <v>201890</v>
          </cell>
          <cell r="L262">
            <v>30503</v>
          </cell>
          <cell r="W262">
            <v>482</v>
          </cell>
          <cell r="Y262">
            <v>4840</v>
          </cell>
          <cell r="AA262">
            <v>-846</v>
          </cell>
        </row>
        <row r="267">
          <cell r="A267" t="str">
            <v>ACCUMULATED DEPRECIATION</v>
          </cell>
          <cell r="D267">
            <v>-693708</v>
          </cell>
          <cell r="F267">
            <v>-664109</v>
          </cell>
          <cell r="H267">
            <v>29599</v>
          </cell>
          <cell r="L267">
            <v>4473</v>
          </cell>
          <cell r="AA267">
            <v>-124</v>
          </cell>
        </row>
        <row r="269">
          <cell r="B269" t="str">
            <v>Production</v>
          </cell>
          <cell r="D269">
            <v>-199863</v>
          </cell>
          <cell r="F269">
            <v>-219451</v>
          </cell>
          <cell r="H269">
            <v>-19588</v>
          </cell>
          <cell r="L269">
            <v>-2961</v>
          </cell>
          <cell r="W269">
            <v>-7</v>
          </cell>
          <cell r="Y269">
            <v>-82</v>
          </cell>
          <cell r="AA269">
            <v>81</v>
          </cell>
        </row>
        <row r="270">
          <cell r="B270" t="str">
            <v>Transmission</v>
          </cell>
          <cell r="D270">
            <v>-66783</v>
          </cell>
          <cell r="F270">
            <v>-80591</v>
          </cell>
          <cell r="H270">
            <v>-13808</v>
          </cell>
          <cell r="L270">
            <v>-2085</v>
          </cell>
          <cell r="W270">
            <v>7</v>
          </cell>
          <cell r="Y270">
            <v>-7</v>
          </cell>
          <cell r="AA270">
            <v>58</v>
          </cell>
        </row>
        <row r="271">
          <cell r="B271" t="str">
            <v>Distribution</v>
          </cell>
          <cell r="D271">
            <v>-214902</v>
          </cell>
          <cell r="F271">
            <v>-233882</v>
          </cell>
          <cell r="H271">
            <v>-18980</v>
          </cell>
          <cell r="L271">
            <v>-2868</v>
          </cell>
          <cell r="W271" t="str">
            <v>-</v>
          </cell>
          <cell r="Y271" t="str">
            <v>-</v>
          </cell>
          <cell r="AA271">
            <v>80</v>
          </cell>
        </row>
        <row r="272">
          <cell r="B272" t="str">
            <v>General</v>
          </cell>
          <cell r="D272">
            <v>-32423</v>
          </cell>
          <cell r="F272">
            <v>-41458</v>
          </cell>
          <cell r="H272">
            <v>-9035</v>
          </cell>
          <cell r="L272">
            <v>-1364</v>
          </cell>
          <cell r="W272">
            <v>-1</v>
          </cell>
          <cell r="Y272">
            <v>-2</v>
          </cell>
          <cell r="AA272">
            <v>38</v>
          </cell>
        </row>
        <row r="274">
          <cell r="B274" t="str">
            <v>Check</v>
          </cell>
          <cell r="D274">
            <v>-513971</v>
          </cell>
          <cell r="F274">
            <v>-575382</v>
          </cell>
          <cell r="H274">
            <v>-61411</v>
          </cell>
          <cell r="L274">
            <v>-9278</v>
          </cell>
          <cell r="W274">
            <v>-1</v>
          </cell>
          <cell r="Y274">
            <v>-91</v>
          </cell>
          <cell r="AA274">
            <v>257</v>
          </cell>
        </row>
        <row r="279">
          <cell r="A279" t="str">
            <v>DEPRECIATION EXPENSE</v>
          </cell>
          <cell r="D279">
            <v>62457</v>
          </cell>
          <cell r="F279">
            <v>61582</v>
          </cell>
          <cell r="H279">
            <v>-875</v>
          </cell>
          <cell r="L279">
            <v>-938</v>
          </cell>
        </row>
        <row r="281">
          <cell r="B281" t="str">
            <v>Production</v>
          </cell>
          <cell r="D281">
            <v>16437</v>
          </cell>
          <cell r="F281">
            <v>19286</v>
          </cell>
          <cell r="H281">
            <v>2849</v>
          </cell>
          <cell r="L281">
            <v>3054</v>
          </cell>
          <cell r="W281">
            <v>90</v>
          </cell>
          <cell r="Y281">
            <v>1793</v>
          </cell>
        </row>
        <row r="282">
          <cell r="B282" t="str">
            <v>Transmission</v>
          </cell>
          <cell r="D282">
            <v>5090</v>
          </cell>
          <cell r="F282">
            <v>6055</v>
          </cell>
          <cell r="H282">
            <v>965</v>
          </cell>
          <cell r="L282">
            <v>1034</v>
          </cell>
          <cell r="W282">
            <v>-88</v>
          </cell>
          <cell r="Y282">
            <v>228</v>
          </cell>
        </row>
        <row r="283">
          <cell r="B283" t="str">
            <v>Distribution</v>
          </cell>
          <cell r="D283">
            <v>21931</v>
          </cell>
          <cell r="F283">
            <v>23566</v>
          </cell>
          <cell r="H283">
            <v>1635</v>
          </cell>
          <cell r="L283">
            <v>1752</v>
          </cell>
          <cell r="W283" t="str">
            <v>-</v>
          </cell>
          <cell r="Y283" t="str">
            <v>-</v>
          </cell>
        </row>
        <row r="284">
          <cell r="B284" t="str">
            <v>General</v>
          </cell>
          <cell r="D284">
            <v>5568</v>
          </cell>
          <cell r="F284">
            <v>6383</v>
          </cell>
          <cell r="H284">
            <v>815</v>
          </cell>
          <cell r="L284">
            <v>874</v>
          </cell>
          <cell r="W284">
            <v>17</v>
          </cell>
          <cell r="Y284">
            <v>17</v>
          </cell>
        </row>
        <row r="286">
          <cell r="B286" t="str">
            <v>Check</v>
          </cell>
          <cell r="D286">
            <v>49026</v>
          </cell>
          <cell r="F286">
            <v>55290</v>
          </cell>
          <cell r="H286">
            <v>6264</v>
          </cell>
          <cell r="L286">
            <v>6714</v>
          </cell>
          <cell r="W286">
            <v>19</v>
          </cell>
          <cell r="Y286">
            <v>2038</v>
          </cell>
        </row>
        <row r="289">
          <cell r="B289" t="str">
            <v>TOTAL PER ABOVE</v>
          </cell>
          <cell r="W289">
            <v>500</v>
          </cell>
          <cell r="Y289">
            <v>6787</v>
          </cell>
        </row>
        <row r="290">
          <cell r="B290" t="str">
            <v>ADT</v>
          </cell>
          <cell r="W290">
            <v>-3</v>
          </cell>
          <cell r="Y290">
            <v>-1</v>
          </cell>
        </row>
        <row r="291">
          <cell r="B291" t="str">
            <v xml:space="preserve">TOTAL </v>
          </cell>
          <cell r="W291" t="str">
            <v xml:space="preserve">      ------</v>
          </cell>
          <cell r="Y291" t="str">
            <v xml:space="preserve">      ------</v>
          </cell>
        </row>
        <row r="292">
          <cell r="W292">
            <v>497</v>
          </cell>
          <cell r="Y292">
            <v>6786</v>
          </cell>
        </row>
        <row r="293">
          <cell r="A293" t="str">
            <v>||\012</v>
          </cell>
        </row>
        <row r="309">
          <cell r="A309" t="str">
            <v>STATION H CT-1</v>
          </cell>
        </row>
        <row r="310">
          <cell r="D310" t="str">
            <v>912</v>
          </cell>
          <cell r="F310" t="str">
            <v>8 &amp; 4</v>
          </cell>
          <cell r="H310" t="str">
            <v>Difference</v>
          </cell>
          <cell r="L310" t="str">
            <v>DCIT</v>
          </cell>
          <cell r="W310" t="str">
            <v>FIT</v>
          </cell>
          <cell r="Y310" t="str">
            <v>REV REQ</v>
          </cell>
        </row>
        <row r="311">
          <cell r="D311" t="str">
            <v>-</v>
          </cell>
          <cell r="F311" t="str">
            <v>-</v>
          </cell>
          <cell r="H311" t="str">
            <v>-</v>
          </cell>
          <cell r="L311" t="str">
            <v>-</v>
          </cell>
          <cell r="W311" t="str">
            <v>-</v>
          </cell>
          <cell r="Y311" t="str">
            <v>-</v>
          </cell>
        </row>
        <row r="312">
          <cell r="A312" t="str">
            <v>RATE BASE</v>
          </cell>
        </row>
        <row r="314">
          <cell r="A314" t="str">
            <v>SYSTEM EPIS</v>
          </cell>
        </row>
        <row r="315">
          <cell r="A315" t="str">
            <v xml:space="preserve">  Production</v>
          </cell>
          <cell r="D315">
            <v>101890</v>
          </cell>
          <cell r="F315">
            <v>110769</v>
          </cell>
        </row>
        <row r="316">
          <cell r="A316" t="str">
            <v xml:space="preserve">  Transmission</v>
          </cell>
          <cell r="D316">
            <v>28340</v>
          </cell>
          <cell r="F316">
            <v>23088</v>
          </cell>
        </row>
        <row r="317">
          <cell r="A317" t="str">
            <v xml:space="preserve">  General</v>
          </cell>
          <cell r="D317" t="str">
            <v>-</v>
          </cell>
          <cell r="F317">
            <v>466</v>
          </cell>
        </row>
        <row r="319">
          <cell r="A319" t="str">
            <v>D.C. ALLOCATED EPIS</v>
          </cell>
        </row>
        <row r="320">
          <cell r="A320" t="str">
            <v xml:space="preserve">  Production</v>
          </cell>
          <cell r="D320">
            <v>38504</v>
          </cell>
          <cell r="F320">
            <v>43300</v>
          </cell>
        </row>
        <row r="321">
          <cell r="A321" t="str">
            <v xml:space="preserve">  Transmission </v>
          </cell>
          <cell r="D321">
            <v>10710</v>
          </cell>
          <cell r="F321">
            <v>9025</v>
          </cell>
        </row>
        <row r="322">
          <cell r="A322" t="str">
            <v xml:space="preserve">  General </v>
          </cell>
          <cell r="D322" t="str">
            <v>-</v>
          </cell>
          <cell r="F322">
            <v>202</v>
          </cell>
        </row>
        <row r="323">
          <cell r="D323" t="str">
            <v>-</v>
          </cell>
          <cell r="F323" t="str">
            <v>-</v>
          </cell>
        </row>
        <row r="324">
          <cell r="D324">
            <v>49214</v>
          </cell>
          <cell r="F324">
            <v>52527</v>
          </cell>
        </row>
        <row r="325">
          <cell r="A325" t="str">
            <v>D.C. AFUDC</v>
          </cell>
        </row>
        <row r="326">
          <cell r="A326" t="str">
            <v xml:space="preserve">  Production</v>
          </cell>
          <cell r="D326">
            <v>8572</v>
          </cell>
          <cell r="F326">
            <v>8542</v>
          </cell>
        </row>
        <row r="327">
          <cell r="A327" t="str">
            <v xml:space="preserve">  Transmission </v>
          </cell>
          <cell r="D327">
            <v>1437</v>
          </cell>
          <cell r="F327">
            <v>1332</v>
          </cell>
        </row>
        <row r="328">
          <cell r="A328" t="str">
            <v xml:space="preserve">  General </v>
          </cell>
          <cell r="D328" t="str">
            <v>-</v>
          </cell>
          <cell r="F328">
            <v>20</v>
          </cell>
        </row>
        <row r="329">
          <cell r="D329" t="str">
            <v>-</v>
          </cell>
          <cell r="F329" t="str">
            <v>-</v>
          </cell>
        </row>
        <row r="330">
          <cell r="D330">
            <v>10009</v>
          </cell>
          <cell r="F330">
            <v>9894</v>
          </cell>
        </row>
        <row r="332">
          <cell r="A332" t="str">
            <v>Net EPIS</v>
          </cell>
        </row>
        <row r="333">
          <cell r="A333" t="str">
            <v xml:space="preserve">  Production</v>
          </cell>
          <cell r="D333">
            <v>47076</v>
          </cell>
          <cell r="F333">
            <v>51842</v>
          </cell>
          <cell r="H333">
            <v>4766</v>
          </cell>
          <cell r="Y333">
            <v>861</v>
          </cell>
        </row>
        <row r="334">
          <cell r="A334" t="str">
            <v xml:space="preserve">  Transmission </v>
          </cell>
          <cell r="D334">
            <v>12147</v>
          </cell>
          <cell r="F334">
            <v>10357</v>
          </cell>
          <cell r="H334">
            <v>-1790</v>
          </cell>
          <cell r="Y334">
            <v>-323</v>
          </cell>
        </row>
        <row r="335">
          <cell r="A335" t="str">
            <v xml:space="preserve">  General </v>
          </cell>
          <cell r="D335" t="str">
            <v>-</v>
          </cell>
          <cell r="F335">
            <v>222</v>
          </cell>
          <cell r="H335">
            <v>222</v>
          </cell>
          <cell r="Y335">
            <v>40</v>
          </cell>
        </row>
        <row r="336">
          <cell r="D336" t="str">
            <v>-</v>
          </cell>
          <cell r="F336" t="str">
            <v>-</v>
          </cell>
          <cell r="H336" t="str">
            <v>-</v>
          </cell>
          <cell r="Y336" t="str">
            <v>-</v>
          </cell>
        </row>
        <row r="337">
          <cell r="A337" t="str">
            <v xml:space="preserve">  Net EPIS</v>
          </cell>
          <cell r="D337">
            <v>59223</v>
          </cell>
          <cell r="F337">
            <v>62421</v>
          </cell>
          <cell r="H337">
            <v>3198</v>
          </cell>
          <cell r="Y337">
            <v>578</v>
          </cell>
        </row>
        <row r="338">
          <cell r="Y338" t="str">
            <v>=</v>
          </cell>
        </row>
        <row r="339">
          <cell r="A339" t="str">
            <v>ACCUMULATED DEPR</v>
          </cell>
        </row>
        <row r="340">
          <cell r="A340" t="str">
            <v xml:space="preserve">  Production</v>
          </cell>
          <cell r="D340">
            <v>-795</v>
          </cell>
          <cell r="F340">
            <v>-836</v>
          </cell>
          <cell r="H340">
            <v>-41</v>
          </cell>
          <cell r="Y340">
            <v>-7</v>
          </cell>
        </row>
        <row r="341">
          <cell r="A341" t="str">
            <v xml:space="preserve">  Transmission </v>
          </cell>
          <cell r="D341">
            <v>-147</v>
          </cell>
          <cell r="F341">
            <v>-107</v>
          </cell>
          <cell r="H341">
            <v>40</v>
          </cell>
          <cell r="Y341">
            <v>7</v>
          </cell>
        </row>
        <row r="342">
          <cell r="A342" t="str">
            <v xml:space="preserve">  General </v>
          </cell>
          <cell r="D342" t="str">
            <v>-</v>
          </cell>
          <cell r="F342">
            <v>-8</v>
          </cell>
          <cell r="H342">
            <v>-8</v>
          </cell>
          <cell r="Y342">
            <v>-1</v>
          </cell>
        </row>
        <row r="343">
          <cell r="D343" t="str">
            <v>-</v>
          </cell>
          <cell r="F343" t="str">
            <v>-</v>
          </cell>
          <cell r="H343" t="str">
            <v>-</v>
          </cell>
          <cell r="Y343" t="str">
            <v>-</v>
          </cell>
        </row>
        <row r="344">
          <cell r="A344" t="str">
            <v xml:space="preserve">  Accum depr</v>
          </cell>
          <cell r="D344">
            <v>-942</v>
          </cell>
          <cell r="F344">
            <v>-951</v>
          </cell>
          <cell r="H344">
            <v>-9</v>
          </cell>
          <cell r="Y344">
            <v>-1</v>
          </cell>
        </row>
        <row r="345">
          <cell r="Y345" t="str">
            <v>=</v>
          </cell>
        </row>
        <row r="347">
          <cell r="A347" t="str">
            <v>ADT  (Assume all production)</v>
          </cell>
          <cell r="D347">
            <v>2</v>
          </cell>
          <cell r="F347">
            <v>-14</v>
          </cell>
          <cell r="H347">
            <v>-16</v>
          </cell>
          <cell r="Y347">
            <v>-3</v>
          </cell>
        </row>
        <row r="348">
          <cell r="D348" t="str">
            <v>-</v>
          </cell>
          <cell r="F348" t="str">
            <v>-</v>
          </cell>
          <cell r="H348" t="str">
            <v>-</v>
          </cell>
          <cell r="Y348" t="str">
            <v>=</v>
          </cell>
        </row>
        <row r="349">
          <cell r="A349" t="str">
            <v>NET RATE BASE</v>
          </cell>
        </row>
        <row r="350">
          <cell r="A350" t="str">
            <v xml:space="preserve">  Production</v>
          </cell>
          <cell r="D350">
            <v>46283</v>
          </cell>
          <cell r="F350">
            <v>50992</v>
          </cell>
          <cell r="H350">
            <v>4709</v>
          </cell>
          <cell r="Y350">
            <v>851</v>
          </cell>
        </row>
        <row r="351">
          <cell r="A351" t="str">
            <v xml:space="preserve">  Transmission </v>
          </cell>
          <cell r="D351">
            <v>12000</v>
          </cell>
          <cell r="F351">
            <v>10250</v>
          </cell>
          <cell r="H351">
            <v>-1750</v>
          </cell>
          <cell r="Y351">
            <v>-316</v>
          </cell>
        </row>
        <row r="352">
          <cell r="A352" t="str">
            <v xml:space="preserve">  General </v>
          </cell>
          <cell r="D352" t="str">
            <v>-</v>
          </cell>
          <cell r="F352">
            <v>214</v>
          </cell>
          <cell r="H352">
            <v>214</v>
          </cell>
          <cell r="Y352">
            <v>39</v>
          </cell>
        </row>
        <row r="353">
          <cell r="D353" t="str">
            <v>-</v>
          </cell>
          <cell r="F353" t="str">
            <v>-</v>
          </cell>
          <cell r="H353" t="str">
            <v>-</v>
          </cell>
          <cell r="Y353" t="str">
            <v>-</v>
          </cell>
        </row>
        <row r="355">
          <cell r="A355" t="str">
            <v>NET ADDITION TO RATE BASE</v>
          </cell>
          <cell r="D355">
            <v>58283</v>
          </cell>
          <cell r="F355">
            <v>61456</v>
          </cell>
          <cell r="H355">
            <v>3173</v>
          </cell>
          <cell r="Y355">
            <v>574</v>
          </cell>
        </row>
        <row r="357">
          <cell r="A357" t="str">
            <v>INTEREST SYNCH:    (attribute 100% to EPIS)</v>
          </cell>
        </row>
        <row r="358">
          <cell r="B358" t="str">
            <v>wtd cost of debt (912)</v>
          </cell>
          <cell r="D358">
            <v>3.9900000000000005E-2</v>
          </cell>
          <cell r="F358">
            <v>3.9900000000000005E-2</v>
          </cell>
          <cell r="H358">
            <v>3.9900000000000005E-2</v>
          </cell>
        </row>
        <row r="360">
          <cell r="A360" t="str">
            <v xml:space="preserve">  Production</v>
          </cell>
          <cell r="D360">
            <v>1847</v>
          </cell>
          <cell r="F360">
            <v>2035</v>
          </cell>
          <cell r="H360">
            <v>188</v>
          </cell>
          <cell r="L360">
            <v>-20</v>
          </cell>
          <cell r="W360">
            <v>-57</v>
          </cell>
          <cell r="Y360">
            <v>-140</v>
          </cell>
        </row>
        <row r="361">
          <cell r="A361" t="str">
            <v xml:space="preserve">  Transmission </v>
          </cell>
          <cell r="D361">
            <v>479</v>
          </cell>
          <cell r="F361">
            <v>409</v>
          </cell>
          <cell r="H361">
            <v>-70</v>
          </cell>
          <cell r="L361">
            <v>7</v>
          </cell>
          <cell r="W361">
            <v>21</v>
          </cell>
          <cell r="Y361">
            <v>51</v>
          </cell>
        </row>
        <row r="362">
          <cell r="A362" t="str">
            <v xml:space="preserve">  General </v>
          </cell>
          <cell r="D362">
            <v>0</v>
          </cell>
          <cell r="F362">
            <v>9</v>
          </cell>
          <cell r="H362">
            <v>9</v>
          </cell>
          <cell r="L362">
            <v>-1</v>
          </cell>
          <cell r="W362">
            <v>-3</v>
          </cell>
          <cell r="Y362">
            <v>-7</v>
          </cell>
        </row>
        <row r="363">
          <cell r="D363" t="str">
            <v>-</v>
          </cell>
          <cell r="F363" t="str">
            <v>-</v>
          </cell>
          <cell r="H363" t="str">
            <v>-</v>
          </cell>
          <cell r="L363" t="str">
            <v>-</v>
          </cell>
          <cell r="W363" t="str">
            <v>-</v>
          </cell>
          <cell r="Y363" t="str">
            <v>-</v>
          </cell>
        </row>
        <row r="364">
          <cell r="D364">
            <v>2326</v>
          </cell>
          <cell r="F364">
            <v>2453</v>
          </cell>
          <cell r="H364">
            <v>127</v>
          </cell>
          <cell r="L364">
            <v>-14</v>
          </cell>
          <cell r="W364">
            <v>-39</v>
          </cell>
          <cell r="Y364">
            <v>-96</v>
          </cell>
        </row>
        <row r="365">
          <cell r="A365" t="str">
            <v>TOTAL REVENUE REQUIREMENT ASSOC W/ RATE BASE</v>
          </cell>
        </row>
        <row r="366">
          <cell r="A366" t="str">
            <v xml:space="preserve">  Production</v>
          </cell>
          <cell r="Y366">
            <v>711</v>
          </cell>
        </row>
        <row r="367">
          <cell r="A367" t="str">
            <v xml:space="preserve">  Transmission </v>
          </cell>
          <cell r="Y367">
            <v>-265</v>
          </cell>
        </row>
        <row r="368">
          <cell r="A368" t="str">
            <v xml:space="preserve">  General </v>
          </cell>
          <cell r="Y368">
            <v>32</v>
          </cell>
        </row>
        <row r="369">
          <cell r="Y369" t="str">
            <v>-</v>
          </cell>
        </row>
        <row r="370">
          <cell r="Y370">
            <v>478</v>
          </cell>
        </row>
        <row r="372">
          <cell r="A372" t="str">
            <v>Depreciation exp</v>
          </cell>
        </row>
        <row r="373">
          <cell r="A373" t="str">
            <v xml:space="preserve">  Production</v>
          </cell>
          <cell r="D373">
            <v>1589</v>
          </cell>
          <cell r="F373">
            <v>1673</v>
          </cell>
          <cell r="H373">
            <v>84</v>
          </cell>
          <cell r="Y373">
            <v>90</v>
          </cell>
        </row>
        <row r="374">
          <cell r="A374" t="str">
            <v xml:space="preserve">  Transmission </v>
          </cell>
          <cell r="D374">
            <v>295</v>
          </cell>
          <cell r="F374">
            <v>213</v>
          </cell>
          <cell r="H374">
            <v>-82</v>
          </cell>
          <cell r="Y374">
            <v>-88</v>
          </cell>
        </row>
        <row r="375">
          <cell r="A375" t="str">
            <v xml:space="preserve">  General </v>
          </cell>
          <cell r="D375" t="str">
            <v>-</v>
          </cell>
          <cell r="F375">
            <v>16</v>
          </cell>
          <cell r="H375">
            <v>16</v>
          </cell>
          <cell r="Y375">
            <v>17</v>
          </cell>
        </row>
        <row r="376">
          <cell r="D376" t="str">
            <v>-</v>
          </cell>
          <cell r="F376" t="str">
            <v>-</v>
          </cell>
          <cell r="H376" t="str">
            <v>-</v>
          </cell>
          <cell r="Y376" t="str">
            <v>-</v>
          </cell>
        </row>
        <row r="377">
          <cell r="D377">
            <v>1884</v>
          </cell>
          <cell r="F377">
            <v>1902</v>
          </cell>
          <cell r="H377">
            <v>18</v>
          </cell>
          <cell r="Y377">
            <v>19</v>
          </cell>
        </row>
        <row r="379">
          <cell r="A379" t="str">
            <v>Total revenue requirement impact with int synch</v>
          </cell>
          <cell r="Y379">
            <v>497</v>
          </cell>
        </row>
        <row r="380">
          <cell r="Y380" t="str">
            <v>=</v>
          </cell>
        </row>
        <row r="382">
          <cell r="A382" t="str">
            <v>||\012</v>
          </cell>
        </row>
        <row r="388">
          <cell r="A388" t="str">
            <v>STATION H CT-2</v>
          </cell>
        </row>
        <row r="389">
          <cell r="D389" t="str">
            <v>912</v>
          </cell>
          <cell r="F389" t="str">
            <v>8 &amp; 4</v>
          </cell>
          <cell r="H389" t="str">
            <v>Difference</v>
          </cell>
          <cell r="L389" t="str">
            <v>DCIT</v>
          </cell>
          <cell r="W389" t="str">
            <v>FIT</v>
          </cell>
          <cell r="Y389" t="str">
            <v>REV REQ</v>
          </cell>
        </row>
        <row r="390">
          <cell r="D390" t="str">
            <v>-</v>
          </cell>
          <cell r="F390" t="str">
            <v>-</v>
          </cell>
          <cell r="H390" t="str">
            <v>-</v>
          </cell>
          <cell r="L390" t="str">
            <v>-</v>
          </cell>
          <cell r="W390" t="str">
            <v>-</v>
          </cell>
          <cell r="Y390" t="str">
            <v>-</v>
          </cell>
        </row>
        <row r="391">
          <cell r="A391" t="str">
            <v>RATE BASE</v>
          </cell>
        </row>
        <row r="393">
          <cell r="A393" t="str">
            <v>SYSTEM EPIS</v>
          </cell>
        </row>
        <row r="394">
          <cell r="A394" t="str">
            <v xml:space="preserve">  Production</v>
          </cell>
          <cell r="F394">
            <v>61694</v>
          </cell>
        </row>
        <row r="395">
          <cell r="A395" t="str">
            <v xml:space="preserve">  Transmission</v>
          </cell>
          <cell r="F395">
            <v>8781</v>
          </cell>
        </row>
        <row r="396">
          <cell r="A396" t="str">
            <v xml:space="preserve">  General</v>
          </cell>
          <cell r="F396">
            <v>642</v>
          </cell>
        </row>
        <row r="398">
          <cell r="A398" t="str">
            <v>D.C. ALLOCATED EPIS</v>
          </cell>
        </row>
        <row r="399">
          <cell r="A399" t="str">
            <v xml:space="preserve">  Production</v>
          </cell>
          <cell r="F399">
            <v>24122</v>
          </cell>
        </row>
        <row r="400">
          <cell r="A400" t="str">
            <v xml:space="preserve">  Transmission </v>
          </cell>
          <cell r="F400">
            <v>3433</v>
          </cell>
        </row>
        <row r="401">
          <cell r="A401" t="str">
            <v xml:space="preserve">  General </v>
          </cell>
          <cell r="F401">
            <v>278</v>
          </cell>
        </row>
        <row r="402">
          <cell r="F402" t="str">
            <v>-</v>
          </cell>
        </row>
        <row r="403">
          <cell r="F403">
            <v>27833</v>
          </cell>
        </row>
        <row r="404">
          <cell r="A404" t="str">
            <v xml:space="preserve">D.C. AFUDC </v>
          </cell>
        </row>
        <row r="405">
          <cell r="A405" t="str">
            <v xml:space="preserve">  Production</v>
          </cell>
          <cell r="F405">
            <v>3140</v>
          </cell>
        </row>
        <row r="406">
          <cell r="A406" t="str">
            <v xml:space="preserve">  Transmission </v>
          </cell>
          <cell r="F406">
            <v>179</v>
          </cell>
        </row>
        <row r="407">
          <cell r="A407" t="str">
            <v xml:space="preserve">  General </v>
          </cell>
          <cell r="F407">
            <v>19</v>
          </cell>
        </row>
        <row r="408">
          <cell r="F408" t="str">
            <v>-</v>
          </cell>
        </row>
        <row r="409">
          <cell r="F409">
            <v>3338</v>
          </cell>
        </row>
        <row r="411">
          <cell r="A411" t="str">
            <v>D.C. CCRF</v>
          </cell>
        </row>
        <row r="412">
          <cell r="A412" t="str">
            <v xml:space="preserve">  Production</v>
          </cell>
          <cell r="F412">
            <v>593</v>
          </cell>
        </row>
        <row r="413">
          <cell r="A413" t="str">
            <v xml:space="preserve">  Transmission </v>
          </cell>
          <cell r="F413">
            <v>169</v>
          </cell>
        </row>
        <row r="414">
          <cell r="F414" t="str">
            <v>-</v>
          </cell>
        </row>
      </sheetData>
      <sheetData sheetId="1">
        <row r="2">
          <cell r="A2" t="str">
            <v>POTOMAC ELECTRIC POWER COMPANY</v>
          </cell>
        </row>
        <row r="4">
          <cell r="A4" t="str">
            <v>Comparison of D.C. Revenue Requirement</v>
          </cell>
        </row>
        <row r="5">
          <cell r="A5" t="str">
            <v>Formal Case 939 (Per Order; 12/31/94  6&amp;6)  vs. December 1995 (Actual)</v>
          </cell>
        </row>
        <row r="6">
          <cell r="J6" t="str">
            <v>Revenue</v>
          </cell>
        </row>
        <row r="7">
          <cell r="J7" t="str">
            <v>Requirement</v>
          </cell>
        </row>
        <row r="8">
          <cell r="J8" t="str">
            <v>Including Effect</v>
          </cell>
        </row>
        <row r="9">
          <cell r="D9" t="str">
            <v>F.C. 939</v>
          </cell>
          <cell r="F9" t="str">
            <v>12 Months</v>
          </cell>
          <cell r="J9" t="str">
            <v>Of Interest</v>
          </cell>
        </row>
        <row r="10">
          <cell r="D10" t="str">
            <v>Per Order</v>
          </cell>
          <cell r="F10" t="str">
            <v>Ended 12/31/95</v>
          </cell>
          <cell r="H10" t="str">
            <v>Difference</v>
          </cell>
          <cell r="J10" t="str">
            <v>Synch</v>
          </cell>
        </row>
        <row r="11">
          <cell r="A11" t="str">
            <v>RATE BASE</v>
          </cell>
        </row>
        <row r="12">
          <cell r="B12" t="str">
            <v>Electric Plant in Service</v>
          </cell>
          <cell r="D12">
            <v>2535530</v>
          </cell>
          <cell r="F12">
            <v>2479575</v>
          </cell>
          <cell r="H12">
            <v>-55955</v>
          </cell>
          <cell r="J12">
            <v>-8238</v>
          </cell>
          <cell r="L12">
            <v>242</v>
          </cell>
          <cell r="N12">
            <v>1178</v>
          </cell>
        </row>
        <row r="13">
          <cell r="B13" t="str">
            <v>Pollution Control CWIP</v>
          </cell>
          <cell r="D13">
            <v>4115</v>
          </cell>
          <cell r="F13">
            <v>7587</v>
          </cell>
          <cell r="H13">
            <v>3472</v>
          </cell>
          <cell r="J13">
            <v>511</v>
          </cell>
          <cell r="L13">
            <v>-15</v>
          </cell>
          <cell r="N13">
            <v>-73</v>
          </cell>
        </row>
        <row r="14">
          <cell r="B14" t="str">
            <v>Unamortized Unbilled Revenue Adj</v>
          </cell>
          <cell r="D14">
            <v>-595</v>
          </cell>
          <cell r="F14">
            <v>-1784</v>
          </cell>
          <cell r="H14">
            <v>-1189</v>
          </cell>
          <cell r="J14">
            <v>-175</v>
          </cell>
          <cell r="L14">
            <v>5</v>
          </cell>
          <cell r="N14">
            <v>25</v>
          </cell>
        </row>
        <row r="15">
          <cell r="B15" t="str">
            <v>Materials &amp; Supplies</v>
          </cell>
          <cell r="D15">
            <v>56273</v>
          </cell>
          <cell r="F15">
            <v>59473</v>
          </cell>
          <cell r="H15">
            <v>3200</v>
          </cell>
          <cell r="J15">
            <v>471</v>
          </cell>
          <cell r="L15">
            <v>-14</v>
          </cell>
          <cell r="N15">
            <v>-67</v>
          </cell>
        </row>
        <row r="16">
          <cell r="B16" t="str">
            <v>DSM Programs (F.C. 929 vintage)</v>
          </cell>
          <cell r="D16">
            <v>18147</v>
          </cell>
          <cell r="F16">
            <v>20327</v>
          </cell>
          <cell r="H16">
            <v>2180</v>
          </cell>
          <cell r="J16">
            <v>321</v>
          </cell>
          <cell r="L16">
            <v>-9</v>
          </cell>
          <cell r="N16">
            <v>-46</v>
          </cell>
        </row>
        <row r="17">
          <cell r="B17" t="str">
            <v>Cash Working Capital</v>
          </cell>
          <cell r="D17">
            <v>39141</v>
          </cell>
          <cell r="F17">
            <v>39048</v>
          </cell>
          <cell r="H17">
            <v>-93</v>
          </cell>
          <cell r="J17">
            <v>-14</v>
          </cell>
          <cell r="L17">
            <v>0</v>
          </cell>
          <cell r="N17">
            <v>2</v>
          </cell>
        </row>
        <row r="18">
          <cell r="B18" t="str">
            <v>Accumulated Depreciation</v>
          </cell>
          <cell r="D18">
            <v>-693708</v>
          </cell>
          <cell r="F18">
            <v>-664109</v>
          </cell>
          <cell r="H18">
            <v>29599</v>
          </cell>
          <cell r="J18">
            <v>4358</v>
          </cell>
          <cell r="L18">
            <v>-128</v>
          </cell>
          <cell r="N18">
            <v>-623</v>
          </cell>
        </row>
        <row r="19">
          <cell r="B19" t="str">
            <v>Accumulated Amortization</v>
          </cell>
          <cell r="D19">
            <v>-5678</v>
          </cell>
          <cell r="F19">
            <v>-4694</v>
          </cell>
          <cell r="H19">
            <v>984</v>
          </cell>
          <cell r="J19">
            <v>145</v>
          </cell>
          <cell r="L19">
            <v>-4</v>
          </cell>
          <cell r="N19">
            <v>-21</v>
          </cell>
        </row>
        <row r="20">
          <cell r="B20" t="str">
            <v>Accumulated Deferred Taxes</v>
          </cell>
          <cell r="D20">
            <v>-281367</v>
          </cell>
          <cell r="F20">
            <v>-262891</v>
          </cell>
          <cell r="H20">
            <v>18476</v>
          </cell>
          <cell r="J20">
            <v>2720</v>
          </cell>
          <cell r="L20">
            <v>-80</v>
          </cell>
          <cell r="N20">
            <v>-389</v>
          </cell>
        </row>
        <row r="21">
          <cell r="B21" t="str">
            <v>Customer Deposits</v>
          </cell>
          <cell r="D21">
            <v>-12814</v>
          </cell>
          <cell r="F21">
            <v>-12698</v>
          </cell>
          <cell r="H21">
            <v>116</v>
          </cell>
          <cell r="J21">
            <v>17</v>
          </cell>
          <cell r="L21">
            <v>-1</v>
          </cell>
          <cell r="N21">
            <v>-2</v>
          </cell>
        </row>
        <row r="23">
          <cell r="B23" t="str">
            <v>TOTAL RATE BASE</v>
          </cell>
          <cell r="D23">
            <v>1659044</v>
          </cell>
          <cell r="F23">
            <v>1659834</v>
          </cell>
          <cell r="H23">
            <v>790</v>
          </cell>
          <cell r="J23">
            <v>116</v>
          </cell>
          <cell r="L23">
            <v>-4</v>
          </cell>
          <cell r="N23">
            <v>-16</v>
          </cell>
        </row>
        <row r="25">
          <cell r="A25" t="str">
            <v>OPERATING REVENUE</v>
          </cell>
        </row>
        <row r="26">
          <cell r="B26" t="str">
            <v>Non-fuel base (incl 10% GRT)</v>
          </cell>
          <cell r="D26">
            <v>489726</v>
          </cell>
          <cell r="F26">
            <v>480581</v>
          </cell>
          <cell r="H26">
            <v>-9145</v>
          </cell>
          <cell r="J26">
            <v>9145</v>
          </cell>
        </row>
        <row r="27">
          <cell r="B27" t="str">
            <v>10% GRT on Fuel In Base</v>
          </cell>
          <cell r="D27">
            <v>28143</v>
          </cell>
          <cell r="F27">
            <v>28242</v>
          </cell>
          <cell r="H27">
            <v>99</v>
          </cell>
        </row>
        <row r="28">
          <cell r="B28" t="str">
            <v xml:space="preserve">          Subtotal</v>
          </cell>
          <cell r="D28">
            <v>517869</v>
          </cell>
          <cell r="F28">
            <v>508823</v>
          </cell>
          <cell r="H28">
            <v>-9046</v>
          </cell>
        </row>
        <row r="30">
          <cell r="B30" t="str">
            <v>Fuel In Base (excl GRT)</v>
          </cell>
          <cell r="D30">
            <v>253315</v>
          </cell>
          <cell r="F30">
            <v>254200</v>
          </cell>
          <cell r="H30">
            <v>885</v>
          </cell>
        </row>
        <row r="32">
          <cell r="B32" t="str">
            <v>TOTAL BASE BEFORE GRANTED INCR</v>
          </cell>
          <cell r="D32">
            <v>771184</v>
          </cell>
          <cell r="F32">
            <v>763023</v>
          </cell>
          <cell r="H32">
            <v>-8161</v>
          </cell>
        </row>
        <row r="34">
          <cell r="B34" t="str">
            <v>Fuel Clause (excl GRT)</v>
          </cell>
          <cell r="D34">
            <v>-18178</v>
          </cell>
          <cell r="F34">
            <v>-21536</v>
          </cell>
          <cell r="H34">
            <v>-3358</v>
          </cell>
        </row>
        <row r="35">
          <cell r="B35" t="str">
            <v>10% GRT on Fuel Clause Revenue</v>
          </cell>
          <cell r="D35">
            <v>-2020</v>
          </cell>
          <cell r="F35">
            <v>-2393</v>
          </cell>
          <cell r="H35">
            <v>-373</v>
          </cell>
        </row>
        <row r="37">
          <cell r="B37" t="str">
            <v>TOTAL FUEL CLAUSE REVENUE</v>
          </cell>
          <cell r="D37">
            <v>-20198</v>
          </cell>
          <cell r="F37">
            <v>-23929</v>
          </cell>
          <cell r="H37">
            <v>-3731</v>
          </cell>
        </row>
        <row r="39">
          <cell r="B39" t="str">
            <v>SALE OF ELEC BEFORE GRANTED INCR</v>
          </cell>
          <cell r="D39">
            <v>750986</v>
          </cell>
          <cell r="F39">
            <v>739094</v>
          </cell>
          <cell r="H39">
            <v>-11892</v>
          </cell>
        </row>
        <row r="41">
          <cell r="B41" t="str">
            <v>Granted increase (10% GRT)</v>
          </cell>
          <cell r="D41">
            <v>27887</v>
          </cell>
          <cell r="H41">
            <v>-27887</v>
          </cell>
          <cell r="J41">
            <v>27887</v>
          </cell>
        </row>
        <row r="43">
          <cell r="B43" t="str">
            <v>TOTAL SALE OF ELECTRICITY</v>
          </cell>
          <cell r="D43">
            <v>778873</v>
          </cell>
          <cell r="F43">
            <v>739094</v>
          </cell>
          <cell r="H43">
            <v>-39779</v>
          </cell>
          <cell r="J43">
            <v>37032</v>
          </cell>
        </row>
        <row r="45">
          <cell r="B45" t="str">
            <v>TOTAL OTHER REVENUES</v>
          </cell>
          <cell r="D45">
            <v>3810</v>
          </cell>
          <cell r="F45">
            <v>3465</v>
          </cell>
          <cell r="H45">
            <v>-345</v>
          </cell>
          <cell r="J45">
            <v>345</v>
          </cell>
        </row>
        <row r="47">
          <cell r="A47" t="str">
            <v>TOTAL OPERATING REVENUE</v>
          </cell>
          <cell r="D47">
            <v>782683</v>
          </cell>
          <cell r="F47">
            <v>742559</v>
          </cell>
          <cell r="H47">
            <v>-40124</v>
          </cell>
          <cell r="J47">
            <v>37377</v>
          </cell>
        </row>
        <row r="49">
          <cell r="A49" t="str">
            <v>OPERATING EXPENSES</v>
          </cell>
        </row>
        <row r="50">
          <cell r="B50" t="str">
            <v>Net Fuel &amp; Interchange</v>
          </cell>
          <cell r="D50">
            <v>186628</v>
          </cell>
          <cell r="F50">
            <v>185879</v>
          </cell>
          <cell r="H50">
            <v>-749</v>
          </cell>
        </row>
        <row r="51">
          <cell r="B51" t="str">
            <v>Capacity Purchase Payments</v>
          </cell>
          <cell r="D51">
            <v>48104</v>
          </cell>
          <cell r="F51">
            <v>50157</v>
          </cell>
          <cell r="H51">
            <v>2053</v>
          </cell>
        </row>
        <row r="52">
          <cell r="B52" t="str">
            <v xml:space="preserve">                           Subtotal</v>
          </cell>
          <cell r="D52">
            <v>234732</v>
          </cell>
          <cell r="F52">
            <v>236036</v>
          </cell>
          <cell r="H52">
            <v>1304</v>
          </cell>
          <cell r="J52">
            <v>4197</v>
          </cell>
        </row>
        <row r="54">
          <cell r="B54" t="str">
            <v>Other O &amp; M</v>
          </cell>
          <cell r="D54">
            <v>127003</v>
          </cell>
          <cell r="F54">
            <v>121661</v>
          </cell>
          <cell r="H54">
            <v>-5342</v>
          </cell>
          <cell r="J54">
            <v>-5936</v>
          </cell>
        </row>
        <row r="55">
          <cell r="B55" t="str">
            <v>DSM Amortization</v>
          </cell>
          <cell r="D55">
            <v>8879</v>
          </cell>
          <cell r="F55">
            <v>5568</v>
          </cell>
          <cell r="H55">
            <v>-3311</v>
          </cell>
          <cell r="J55">
            <v>-3679</v>
          </cell>
        </row>
        <row r="56">
          <cell r="B56" t="str">
            <v>Depreciation</v>
          </cell>
          <cell r="D56">
            <v>62457</v>
          </cell>
          <cell r="F56">
            <v>61582</v>
          </cell>
          <cell r="H56">
            <v>-875</v>
          </cell>
          <cell r="J56">
            <v>-972</v>
          </cell>
        </row>
        <row r="57">
          <cell r="B57" t="str">
            <v>Amortization - Other</v>
          </cell>
          <cell r="D57">
            <v>-969</v>
          </cell>
          <cell r="F57">
            <v>-1043</v>
          </cell>
          <cell r="H57">
            <v>-74</v>
          </cell>
          <cell r="J57">
            <v>-82</v>
          </cell>
        </row>
        <row r="58">
          <cell r="B58" t="str">
            <v>Other Taxes - Excluding GRT</v>
          </cell>
          <cell r="D58">
            <v>30077</v>
          </cell>
          <cell r="F58">
            <v>29079</v>
          </cell>
          <cell r="H58">
            <v>-998</v>
          </cell>
          <cell r="J58">
            <v>-1109</v>
          </cell>
        </row>
        <row r="59">
          <cell r="B59" t="str">
            <v>Gross Receipts Tax</v>
          </cell>
          <cell r="D59">
            <v>73790</v>
          </cell>
          <cell r="F59">
            <v>73876</v>
          </cell>
          <cell r="H59">
            <v>86</v>
          </cell>
          <cell r="J59">
            <v>4553</v>
          </cell>
        </row>
        <row r="60">
          <cell r="B60" t="str">
            <v>D.C. Income Tax</v>
          </cell>
          <cell r="D60">
            <v>15286</v>
          </cell>
          <cell r="F60">
            <v>17055</v>
          </cell>
          <cell r="H60">
            <v>1769</v>
          </cell>
          <cell r="J60">
            <v>1851</v>
          </cell>
        </row>
        <row r="61">
          <cell r="B61" t="str">
            <v>Federal Income Tax</v>
          </cell>
          <cell r="D61">
            <v>49003</v>
          </cell>
          <cell r="F61">
            <v>52188</v>
          </cell>
          <cell r="H61">
            <v>3185</v>
          </cell>
          <cell r="J61">
            <v>4436</v>
          </cell>
        </row>
        <row r="63">
          <cell r="B63" t="str">
            <v>TOTAL OPERATING EXPENSES</v>
          </cell>
          <cell r="D63">
            <v>600258</v>
          </cell>
          <cell r="F63">
            <v>596002</v>
          </cell>
          <cell r="H63">
            <v>-4256</v>
          </cell>
          <cell r="J63">
            <v>3259</v>
          </cell>
        </row>
        <row r="65">
          <cell r="A65" t="str">
            <v>OPERATING INCOME</v>
          </cell>
          <cell r="D65">
            <v>182425</v>
          </cell>
          <cell r="F65">
            <v>146557</v>
          </cell>
          <cell r="H65">
            <v>-35868</v>
          </cell>
          <cell r="J65">
            <v>40636</v>
          </cell>
        </row>
        <row r="67">
          <cell r="A67" t="str">
            <v>SUBTOTAL</v>
          </cell>
          <cell r="J67">
            <v>40752</v>
          </cell>
        </row>
        <row r="72">
          <cell r="A72" t="str">
            <v>CALCULATED REVENUE REQUIREMENT</v>
          </cell>
          <cell r="D72">
            <v>-60037</v>
          </cell>
          <cell r="F72">
            <v>8206</v>
          </cell>
          <cell r="J72">
            <v>8206</v>
          </cell>
        </row>
        <row r="74">
          <cell r="A74" t="str">
            <v>Unresolved difference</v>
          </cell>
          <cell r="J74">
            <v>32546</v>
          </cell>
        </row>
      </sheetData>
      <sheetData sheetId="2">
        <row r="2">
          <cell r="A2" t="str">
            <v>POTOMAC ELECTRIC POWER COMPANY</v>
          </cell>
        </row>
        <row r="4">
          <cell r="A4" t="str">
            <v>Comparison of D.C. Revenue Requirement</v>
          </cell>
        </row>
        <row r="5">
          <cell r="A5" t="str">
            <v>December 1996 (Detailed Filing)  vs. December 1995 (Actual used in F.C. 951)</v>
          </cell>
        </row>
        <row r="6">
          <cell r="J6" t="str">
            <v>Revenue</v>
          </cell>
        </row>
        <row r="7">
          <cell r="J7" t="str">
            <v>Requirement</v>
          </cell>
        </row>
        <row r="8">
          <cell r="J8" t="str">
            <v>Including Effect</v>
          </cell>
        </row>
        <row r="9">
          <cell r="D9" t="str">
            <v>12 Months</v>
          </cell>
          <cell r="F9" t="str">
            <v>12 Months</v>
          </cell>
          <cell r="J9" t="str">
            <v>Of Interest</v>
          </cell>
        </row>
        <row r="10">
          <cell r="D10" t="str">
            <v>Ended 12/31/96</v>
          </cell>
          <cell r="F10" t="str">
            <v>Ended 12/31/95</v>
          </cell>
          <cell r="H10" t="str">
            <v>Difference</v>
          </cell>
          <cell r="J10" t="str">
            <v>Synch</v>
          </cell>
        </row>
        <row r="11">
          <cell r="A11" t="str">
            <v>RATE BASE</v>
          </cell>
        </row>
        <row r="12">
          <cell r="B12" t="str">
            <v>Electric Plant in Service</v>
          </cell>
          <cell r="D12">
            <v>2535530</v>
          </cell>
          <cell r="F12">
            <v>2479575</v>
          </cell>
          <cell r="H12">
            <v>55955</v>
          </cell>
          <cell r="J12">
            <v>8107</v>
          </cell>
          <cell r="L12">
            <v>-242</v>
          </cell>
          <cell r="N12">
            <v>-1175</v>
          </cell>
        </row>
        <row r="13">
          <cell r="B13" t="str">
            <v>Pollution Control CWIP</v>
          </cell>
          <cell r="D13">
            <v>4115</v>
          </cell>
          <cell r="F13">
            <v>7587</v>
          </cell>
          <cell r="H13">
            <v>-3472</v>
          </cell>
          <cell r="J13">
            <v>-503</v>
          </cell>
          <cell r="L13">
            <v>15</v>
          </cell>
          <cell r="N13">
            <v>73</v>
          </cell>
        </row>
        <row r="14">
          <cell r="B14" t="str">
            <v>Unamortized Unbilled Revenue Adj</v>
          </cell>
          <cell r="D14">
            <v>-595</v>
          </cell>
          <cell r="F14">
            <v>-1784</v>
          </cell>
          <cell r="H14">
            <v>1189</v>
          </cell>
          <cell r="J14">
            <v>172</v>
          </cell>
          <cell r="L14">
            <v>-5</v>
          </cell>
          <cell r="N14">
            <v>-25</v>
          </cell>
        </row>
        <row r="15">
          <cell r="B15" t="str">
            <v>Materials &amp; Supplies</v>
          </cell>
          <cell r="D15">
            <v>56273</v>
          </cell>
          <cell r="F15">
            <v>59473</v>
          </cell>
          <cell r="H15">
            <v>-3200</v>
          </cell>
          <cell r="J15">
            <v>-464</v>
          </cell>
          <cell r="L15">
            <v>14</v>
          </cell>
          <cell r="N15">
            <v>67</v>
          </cell>
        </row>
        <row r="16">
          <cell r="B16" t="str">
            <v>DSM Programs (F.C. 929 vintage)</v>
          </cell>
          <cell r="D16">
            <v>18147</v>
          </cell>
          <cell r="F16">
            <v>20327</v>
          </cell>
          <cell r="H16">
            <v>-2180</v>
          </cell>
          <cell r="J16">
            <v>-316</v>
          </cell>
          <cell r="L16">
            <v>9</v>
          </cell>
          <cell r="N16">
            <v>46</v>
          </cell>
        </row>
        <row r="17">
          <cell r="B17" t="str">
            <v>Cash Working Capital</v>
          </cell>
          <cell r="D17">
            <v>39141</v>
          </cell>
          <cell r="F17">
            <v>39048</v>
          </cell>
          <cell r="H17">
            <v>93</v>
          </cell>
          <cell r="J17">
            <v>13</v>
          </cell>
          <cell r="L17">
            <v>0</v>
          </cell>
          <cell r="N17">
            <v>-2</v>
          </cell>
        </row>
        <row r="18">
          <cell r="B18" t="str">
            <v>Accumulated Depreciation</v>
          </cell>
          <cell r="D18">
            <v>-693708</v>
          </cell>
          <cell r="F18">
            <v>-664109</v>
          </cell>
          <cell r="H18">
            <v>-29599</v>
          </cell>
          <cell r="J18">
            <v>-4288</v>
          </cell>
          <cell r="L18">
            <v>128</v>
          </cell>
          <cell r="N18">
            <v>622</v>
          </cell>
        </row>
        <row r="19">
          <cell r="B19" t="str">
            <v>Accumulated Amortization</v>
          </cell>
          <cell r="D19">
            <v>-5678</v>
          </cell>
          <cell r="F19">
            <v>-4694</v>
          </cell>
          <cell r="H19">
            <v>-984</v>
          </cell>
          <cell r="J19">
            <v>-143</v>
          </cell>
          <cell r="L19">
            <v>4</v>
          </cell>
          <cell r="N19">
            <v>21</v>
          </cell>
        </row>
        <row r="20">
          <cell r="B20" t="str">
            <v>Accumulated Deferred Taxes</v>
          </cell>
          <cell r="D20">
            <v>-281367</v>
          </cell>
          <cell r="F20">
            <v>-262891</v>
          </cell>
          <cell r="H20">
            <v>-18476</v>
          </cell>
          <cell r="J20">
            <v>-2677</v>
          </cell>
          <cell r="L20">
            <v>80</v>
          </cell>
          <cell r="N20">
            <v>388</v>
          </cell>
        </row>
        <row r="21">
          <cell r="B21" t="str">
            <v>Customer Deposits</v>
          </cell>
          <cell r="D21">
            <v>-12814</v>
          </cell>
          <cell r="F21">
            <v>-12698</v>
          </cell>
          <cell r="H21">
            <v>-116</v>
          </cell>
          <cell r="J21">
            <v>-17</v>
          </cell>
          <cell r="L21">
            <v>1</v>
          </cell>
          <cell r="N21">
            <v>2</v>
          </cell>
        </row>
        <row r="23">
          <cell r="B23" t="str">
            <v>TOTAL RATE BASE</v>
          </cell>
          <cell r="D23">
            <v>1659044</v>
          </cell>
          <cell r="F23">
            <v>1659834</v>
          </cell>
          <cell r="H23">
            <v>-790</v>
          </cell>
          <cell r="J23">
            <v>-116</v>
          </cell>
          <cell r="K23">
            <v>-136</v>
          </cell>
          <cell r="L23">
            <v>3</v>
          </cell>
          <cell r="N23">
            <v>17</v>
          </cell>
        </row>
        <row r="25">
          <cell r="A25" t="str">
            <v>OPERATING REVENUE</v>
          </cell>
        </row>
        <row r="26">
          <cell r="B26" t="str">
            <v>Weather norm Non-fuel base (incl 10% GRT)</v>
          </cell>
          <cell r="D26">
            <v>479202</v>
          </cell>
          <cell r="F26">
            <v>476470</v>
          </cell>
          <cell r="H26">
            <v>2732</v>
          </cell>
          <cell r="J26">
            <v>-2732</v>
          </cell>
        </row>
        <row r="28">
          <cell r="B28" t="str">
            <v>ECRR - Conserv (incl. GRT)</v>
          </cell>
          <cell r="D28">
            <v>9638</v>
          </cell>
          <cell r="F28">
            <v>3763</v>
          </cell>
          <cell r="H28">
            <v>5875</v>
          </cell>
        </row>
        <row r="30">
          <cell r="B30" t="str">
            <v>ECRR CAA (Weather norm, incl. GRT)</v>
          </cell>
          <cell r="D30">
            <v>2349</v>
          </cell>
          <cell r="F30">
            <v>348</v>
          </cell>
          <cell r="H30">
            <v>2001</v>
          </cell>
          <cell r="J30">
            <v>-2001</v>
          </cell>
        </row>
        <row r="32">
          <cell r="B32" t="str">
            <v>Fuel In Base (excl GRT)</v>
          </cell>
          <cell r="D32">
            <v>253315</v>
          </cell>
          <cell r="F32">
            <v>254200</v>
          </cell>
          <cell r="H32">
            <v>-885</v>
          </cell>
        </row>
        <row r="33">
          <cell r="B33" t="str">
            <v>Fuel Clause (excl GRT)</v>
          </cell>
          <cell r="D33">
            <v>-18178</v>
          </cell>
          <cell r="F33">
            <v>-21536</v>
          </cell>
          <cell r="H33">
            <v>3358</v>
          </cell>
        </row>
        <row r="34">
          <cell r="B34" t="str">
            <v xml:space="preserve">        Total Fuel Recovery </v>
          </cell>
          <cell r="D34">
            <v>235137</v>
          </cell>
          <cell r="F34">
            <v>232664</v>
          </cell>
          <cell r="H34">
            <v>2473</v>
          </cell>
        </row>
        <row r="36">
          <cell r="B36" t="str">
            <v>10% GRT on Fuel Clause Revenue</v>
          </cell>
          <cell r="D36">
            <v>-2020</v>
          </cell>
          <cell r="F36">
            <v>-2393</v>
          </cell>
          <cell r="H36">
            <v>373</v>
          </cell>
        </row>
        <row r="37">
          <cell r="B37" t="str">
            <v>10% GRT on Fuel In Base</v>
          </cell>
          <cell r="D37">
            <v>28143</v>
          </cell>
          <cell r="F37">
            <v>28242</v>
          </cell>
          <cell r="H37">
            <v>-99</v>
          </cell>
        </row>
        <row r="39">
          <cell r="B39" t="str">
            <v>TOTAL FUEL  REVENUE (FIB + Fuel Clause)</v>
          </cell>
          <cell r="D39">
            <v>261260</v>
          </cell>
          <cell r="F39">
            <v>258513</v>
          </cell>
          <cell r="H39">
            <v>2747</v>
          </cell>
        </row>
        <row r="41">
          <cell r="B41" t="str">
            <v>TOTAL SALE OF ELECTRICITY</v>
          </cell>
          <cell r="D41">
            <v>752449</v>
          </cell>
          <cell r="F41">
            <v>739094</v>
          </cell>
          <cell r="H41">
            <v>13355</v>
          </cell>
          <cell r="J41">
            <v>-4733</v>
          </cell>
        </row>
        <row r="43">
          <cell r="B43" t="str">
            <v>TOTAL OTHER REVENUES</v>
          </cell>
          <cell r="D43">
            <v>3810</v>
          </cell>
          <cell r="F43">
            <v>3465</v>
          </cell>
          <cell r="H43">
            <v>345</v>
          </cell>
          <cell r="J43">
            <v>-345</v>
          </cell>
        </row>
        <row r="45">
          <cell r="A45" t="str">
            <v>TOTAL OPERATING REVENUE</v>
          </cell>
          <cell r="D45">
            <v>756259</v>
          </cell>
          <cell r="F45">
            <v>742559</v>
          </cell>
          <cell r="H45">
            <v>13700</v>
          </cell>
          <cell r="J45">
            <v>-5078</v>
          </cell>
        </row>
        <row r="47">
          <cell r="A47" t="str">
            <v>OPERATING EXPENSES</v>
          </cell>
        </row>
        <row r="48">
          <cell r="B48" t="str">
            <v>Net Fuel &amp; Interchange</v>
          </cell>
          <cell r="D48">
            <v>186628</v>
          </cell>
          <cell r="F48">
            <v>185879</v>
          </cell>
          <cell r="H48">
            <v>749</v>
          </cell>
        </row>
        <row r="49">
          <cell r="B49" t="str">
            <v>Capacity Purchase Payments</v>
          </cell>
          <cell r="D49">
            <v>48104</v>
          </cell>
          <cell r="F49">
            <v>50157</v>
          </cell>
          <cell r="H49">
            <v>-2053</v>
          </cell>
        </row>
        <row r="50">
          <cell r="B50" t="str">
            <v xml:space="preserve">                           Subtotal</v>
          </cell>
          <cell r="D50">
            <v>234732</v>
          </cell>
          <cell r="F50">
            <v>236036</v>
          </cell>
          <cell r="H50">
            <v>-1304</v>
          </cell>
          <cell r="J50">
            <v>-4197</v>
          </cell>
        </row>
        <row r="52">
          <cell r="B52" t="str">
            <v>Other O &amp; M</v>
          </cell>
          <cell r="D52">
            <v>127003</v>
          </cell>
          <cell r="F52">
            <v>121661</v>
          </cell>
          <cell r="H52">
            <v>5342</v>
          </cell>
          <cell r="J52">
            <v>5936</v>
          </cell>
        </row>
        <row r="53">
          <cell r="B53" t="str">
            <v>DSM Amortization - F.C. 929</v>
          </cell>
          <cell r="D53">
            <v>2181</v>
          </cell>
          <cell r="F53">
            <v>2181</v>
          </cell>
          <cell r="H53">
            <v>0</v>
          </cell>
          <cell r="J53">
            <v>0</v>
          </cell>
        </row>
        <row r="54">
          <cell r="B54" t="str">
            <v>DSM Amortization  - ECRR consv. component</v>
          </cell>
          <cell r="D54">
            <v>6698</v>
          </cell>
          <cell r="F54">
            <v>3387</v>
          </cell>
          <cell r="H54">
            <v>3311</v>
          </cell>
          <cell r="J54">
            <v>-2196</v>
          </cell>
        </row>
        <row r="55">
          <cell r="B55" t="str">
            <v>Depreciation</v>
          </cell>
          <cell r="D55">
            <v>62457</v>
          </cell>
          <cell r="F55">
            <v>61582</v>
          </cell>
          <cell r="H55">
            <v>875</v>
          </cell>
          <cell r="J55">
            <v>972</v>
          </cell>
        </row>
        <row r="56">
          <cell r="B56" t="str">
            <v>Amortization - Other</v>
          </cell>
          <cell r="D56">
            <v>-969</v>
          </cell>
          <cell r="F56">
            <v>-1043</v>
          </cell>
          <cell r="H56">
            <v>74</v>
          </cell>
          <cell r="J56">
            <v>82</v>
          </cell>
        </row>
        <row r="57">
          <cell r="B57" t="str">
            <v>Other Taxes - Excluding GRT</v>
          </cell>
          <cell r="D57">
            <v>30077</v>
          </cell>
          <cell r="F57">
            <v>29079</v>
          </cell>
          <cell r="H57">
            <v>998</v>
          </cell>
          <cell r="J57">
            <v>1109</v>
          </cell>
        </row>
        <row r="58">
          <cell r="B58" t="str">
            <v>Gross Receipts Tax</v>
          </cell>
          <cell r="D58">
            <v>73790</v>
          </cell>
          <cell r="F58">
            <v>73876</v>
          </cell>
          <cell r="H58">
            <v>-86</v>
          </cell>
          <cell r="J58">
            <v>-1467</v>
          </cell>
        </row>
        <row r="59">
          <cell r="B59" t="str">
            <v>D.C. Income Tax</v>
          </cell>
          <cell r="D59">
            <v>15286</v>
          </cell>
          <cell r="F59">
            <v>17055</v>
          </cell>
          <cell r="H59">
            <v>-1769</v>
          </cell>
          <cell r="J59">
            <v>-2515</v>
          </cell>
        </row>
        <row r="60">
          <cell r="B60" t="str">
            <v>Federal Income Tax</v>
          </cell>
          <cell r="D60">
            <v>49003</v>
          </cell>
          <cell r="F60">
            <v>52188</v>
          </cell>
          <cell r="H60">
            <v>-3185</v>
          </cell>
          <cell r="J60">
            <v>-7660</v>
          </cell>
        </row>
        <row r="62">
          <cell r="B62" t="str">
            <v>TOTAL OPERATING EXPENSES</v>
          </cell>
          <cell r="D62">
            <v>600258</v>
          </cell>
          <cell r="F62">
            <v>596002</v>
          </cell>
          <cell r="H62">
            <v>4256</v>
          </cell>
          <cell r="J62">
            <v>-9936</v>
          </cell>
        </row>
        <row r="64">
          <cell r="A64" t="str">
            <v>OPERATING INCOME</v>
          </cell>
          <cell r="D64">
            <v>156001</v>
          </cell>
          <cell r="F64">
            <v>146557</v>
          </cell>
          <cell r="H64">
            <v>9444</v>
          </cell>
          <cell r="J64">
            <v>-15014</v>
          </cell>
        </row>
        <row r="66">
          <cell r="A66" t="str">
            <v>SUBTOTAL</v>
          </cell>
          <cell r="J66">
            <v>-15130</v>
          </cell>
        </row>
        <row r="68">
          <cell r="A68" t="str">
            <v>CALCULATED REVENUE REQUIREMENT</v>
          </cell>
          <cell r="D68">
            <v>-9860</v>
          </cell>
          <cell r="F68">
            <v>8206</v>
          </cell>
          <cell r="J68">
            <v>-18066</v>
          </cell>
        </row>
        <row r="70">
          <cell r="A70" t="str">
            <v>Unresolved difference</v>
          </cell>
          <cell r="J70">
            <v>-2936</v>
          </cell>
        </row>
        <row r="72">
          <cell r="B72" t="str">
            <v>W/C non-fuel base</v>
          </cell>
          <cell r="D72">
            <v>479202</v>
          </cell>
          <cell r="F72">
            <v>476470</v>
          </cell>
        </row>
        <row r="73">
          <cell r="B73" t="str">
            <v>ECRR Clean Air surcharge revenue</v>
          </cell>
          <cell r="D73">
            <v>2349</v>
          </cell>
          <cell r="F73">
            <v>348</v>
          </cell>
        </row>
        <row r="74">
          <cell r="D74">
            <v>481551</v>
          </cell>
          <cell r="F74">
            <v>476818</v>
          </cell>
        </row>
        <row r="76">
          <cell r="B76" t="str">
            <v>Weather-normalized MWH</v>
          </cell>
          <cell r="D76">
            <v>10137317</v>
          </cell>
          <cell r="F76">
            <v>10231788</v>
          </cell>
        </row>
        <row r="78">
          <cell r="D78">
            <v>4.7502999999999997E-2</v>
          </cell>
          <cell r="F78">
            <v>4.6601999999999998E-2</v>
          </cell>
        </row>
        <row r="80">
          <cell r="B80" t="str">
            <v>Revenue difference due to rate</v>
          </cell>
          <cell r="D80">
            <v>-9134</v>
          </cell>
        </row>
        <row r="81">
          <cell r="B81" t="str">
            <v>Revenue difference due to KWH</v>
          </cell>
          <cell r="D81">
            <v>4403</v>
          </cell>
        </row>
        <row r="82">
          <cell r="D82">
            <v>-4731</v>
          </cell>
        </row>
      </sheetData>
      <sheetData sheetId="3">
        <row r="2">
          <cell r="A2" t="str">
            <v>POTOMAC ELECTRIC POWER COMPANY</v>
          </cell>
        </row>
        <row r="3">
          <cell r="A3" t="str">
            <v>District of Columbia</v>
          </cell>
        </row>
        <row r="4">
          <cell r="A4" t="str">
            <v>Analysis of Revenue Requirement -- Twelve Months Ended December 31, 1995 vs. 1996</v>
          </cell>
        </row>
        <row r="6">
          <cell r="A6" t="str">
            <v>(DOLLARS IN THOUSANDS)</v>
          </cell>
        </row>
        <row r="7">
          <cell r="G7" t="str">
            <v>Non-Fuel Base</v>
          </cell>
          <cell r="W7" t="str">
            <v>D.C. Adjusted</v>
          </cell>
        </row>
        <row r="8">
          <cell r="C8" t="str">
            <v xml:space="preserve"> 1995</v>
          </cell>
          <cell r="E8" t="str">
            <v>Rate</v>
          </cell>
          <cell r="G8" t="str">
            <v>plus Other</v>
          </cell>
          <cell r="I8" t="str">
            <v>ECRR</v>
          </cell>
          <cell r="O8" t="str">
            <v>Depreciation</v>
          </cell>
          <cell r="Q8" t="str">
            <v>'Other'</v>
          </cell>
          <cell r="U8" t="str">
            <v xml:space="preserve">Other </v>
          </cell>
          <cell r="W8" t="str">
            <v>12 Mos. Ended</v>
          </cell>
        </row>
        <row r="9">
          <cell r="C9" t="str">
            <v>F.C. 951</v>
          </cell>
          <cell r="E9" t="str">
            <v>Base</v>
          </cell>
          <cell r="G9" t="str">
            <v>Revenues</v>
          </cell>
          <cell r="I9" t="str">
            <v>Surcharge</v>
          </cell>
          <cell r="K9" t="str">
            <v>Fuel-Related</v>
          </cell>
          <cell r="M9" t="str">
            <v>Other O &amp; M</v>
          </cell>
          <cell r="O9" t="str">
            <v>&amp; Amort.</v>
          </cell>
          <cell r="Q9" t="str">
            <v>Other Taxes</v>
          </cell>
          <cell r="S9" t="str">
            <v>Schedule M</v>
          </cell>
          <cell r="U9" t="str">
            <v>Impacts</v>
          </cell>
          <cell r="W9" t="str">
            <v>12/31/96</v>
          </cell>
        </row>
        <row r="10">
          <cell r="A10" t="str">
            <v>RATE BASE</v>
          </cell>
        </row>
        <row r="11">
          <cell r="B11" t="str">
            <v>EPIS, PC CWIP</v>
          </cell>
          <cell r="C11">
            <v>2487162</v>
          </cell>
          <cell r="E11">
            <v>52483</v>
          </cell>
          <cell r="W11">
            <v>2539645</v>
          </cell>
        </row>
        <row r="12">
          <cell r="B12" t="str">
            <v>Accum Depr, ADT</v>
          </cell>
          <cell r="C12">
            <v>-927000</v>
          </cell>
          <cell r="E12">
            <v>-48075</v>
          </cell>
          <cell r="W12">
            <v>-975075</v>
          </cell>
        </row>
        <row r="13">
          <cell r="B13" t="str">
            <v>M &amp; S</v>
          </cell>
          <cell r="C13">
            <v>59473</v>
          </cell>
          <cell r="E13">
            <v>-3200</v>
          </cell>
          <cell r="W13">
            <v>56273</v>
          </cell>
        </row>
        <row r="14">
          <cell r="B14" t="str">
            <v>CWC</v>
          </cell>
          <cell r="C14">
            <v>39048</v>
          </cell>
          <cell r="E14">
            <v>93</v>
          </cell>
          <cell r="W14">
            <v>39141</v>
          </cell>
        </row>
        <row r="15">
          <cell r="B15" t="str">
            <v>Other</v>
          </cell>
          <cell r="C15">
            <v>1151</v>
          </cell>
          <cell r="E15">
            <v>-2091</v>
          </cell>
          <cell r="W15">
            <v>-940</v>
          </cell>
        </row>
        <row r="17">
          <cell r="B17" t="str">
            <v>Total Rate Base</v>
          </cell>
          <cell r="C17">
            <v>1659834</v>
          </cell>
          <cell r="E17">
            <v>-790</v>
          </cell>
          <cell r="W17">
            <v>1659044</v>
          </cell>
        </row>
        <row r="19">
          <cell r="A19" t="str">
            <v>OPERATING REVENUE</v>
          </cell>
        </row>
        <row r="20">
          <cell r="B20" t="str">
            <v>Non-fuel Base incl GRT</v>
          </cell>
          <cell r="C20">
            <v>476470</v>
          </cell>
          <cell r="G20">
            <v>2732</v>
          </cell>
          <cell r="W20">
            <v>479202</v>
          </cell>
        </row>
        <row r="21">
          <cell r="B21" t="str">
            <v>Old CAAA Surcharge</v>
          </cell>
          <cell r="C21">
            <v>0</v>
          </cell>
          <cell r="G21">
            <v>0</v>
          </cell>
          <cell r="W21">
            <v>0</v>
          </cell>
        </row>
        <row r="22">
          <cell r="B22" t="str">
            <v xml:space="preserve">    Subtotal</v>
          </cell>
          <cell r="C22">
            <v>476470</v>
          </cell>
          <cell r="G22">
            <v>2732</v>
          </cell>
          <cell r="W22">
            <v>479202</v>
          </cell>
        </row>
        <row r="24">
          <cell r="B24" t="str">
            <v>Fuel in Base excl GRT</v>
          </cell>
          <cell r="C24">
            <v>254200</v>
          </cell>
          <cell r="K24">
            <v>-885</v>
          </cell>
          <cell r="W24">
            <v>253315</v>
          </cell>
        </row>
        <row r="25">
          <cell r="B25" t="str">
            <v>Fuel Adj. Clause excl GRT</v>
          </cell>
          <cell r="C25">
            <v>-21536</v>
          </cell>
          <cell r="K25">
            <v>3358</v>
          </cell>
          <cell r="W25">
            <v>-18178</v>
          </cell>
        </row>
        <row r="26">
          <cell r="B26" t="str">
            <v>GRT on FIB &amp; FAC</v>
          </cell>
          <cell r="C26">
            <v>25849</v>
          </cell>
          <cell r="K26">
            <v>274</v>
          </cell>
          <cell r="W26">
            <v>26123</v>
          </cell>
        </row>
        <row r="28">
          <cell r="B28" t="str">
            <v>ECRR Surcharge</v>
          </cell>
        </row>
        <row r="29">
          <cell r="B29" t="str">
            <v xml:space="preserve">    Clean Air Component</v>
          </cell>
          <cell r="C29">
            <v>348</v>
          </cell>
          <cell r="I29">
            <v>2001</v>
          </cell>
          <cell r="W29">
            <v>2349</v>
          </cell>
        </row>
        <row r="30">
          <cell r="B30" t="str">
            <v xml:space="preserve">    Conservation Component</v>
          </cell>
          <cell r="C30">
            <v>3763</v>
          </cell>
          <cell r="I30">
            <v>5875</v>
          </cell>
          <cell r="W30">
            <v>9638</v>
          </cell>
        </row>
        <row r="32">
          <cell r="B32" t="str">
            <v>Other  Revenue</v>
          </cell>
          <cell r="C32">
            <v>3465</v>
          </cell>
          <cell r="G32">
            <v>345</v>
          </cell>
          <cell r="W32">
            <v>3810</v>
          </cell>
        </row>
        <row r="34">
          <cell r="B34" t="str">
            <v>Total Operating Revenue</v>
          </cell>
          <cell r="C34">
            <v>742559</v>
          </cell>
          <cell r="G34">
            <v>3077</v>
          </cell>
          <cell r="I34">
            <v>7876</v>
          </cell>
          <cell r="K34">
            <v>2747</v>
          </cell>
          <cell r="W34">
            <v>756259</v>
          </cell>
        </row>
        <row r="36">
          <cell r="A36" t="str">
            <v>OPERATING EXPENSE</v>
          </cell>
        </row>
        <row r="37">
          <cell r="B37" t="str">
            <v>Recoverable F &amp; I</v>
          </cell>
          <cell r="C37">
            <v>178834</v>
          </cell>
          <cell r="K37">
            <v>1145</v>
          </cell>
          <cell r="W37">
            <v>179979</v>
          </cell>
        </row>
        <row r="38">
          <cell r="B38" t="str">
            <v>Non-recoverable fuel</v>
          </cell>
          <cell r="C38">
            <v>7045</v>
          </cell>
          <cell r="M38">
            <v>-396</v>
          </cell>
          <cell r="W38">
            <v>6649</v>
          </cell>
        </row>
        <row r="39">
          <cell r="B39" t="str">
            <v xml:space="preserve">   Total F &amp; I</v>
          </cell>
          <cell r="C39">
            <v>185879</v>
          </cell>
          <cell r="W39">
            <v>186628</v>
          </cell>
        </row>
        <row r="41">
          <cell r="B41" t="str">
            <v>Capacity Purchases</v>
          </cell>
          <cell r="C41">
            <v>50157</v>
          </cell>
          <cell r="K41">
            <v>-2053</v>
          </cell>
          <cell r="W41">
            <v>48104</v>
          </cell>
        </row>
        <row r="42">
          <cell r="B42" t="str">
            <v>Other O &amp; M</v>
          </cell>
          <cell r="C42">
            <v>121661</v>
          </cell>
          <cell r="M42">
            <v>5342</v>
          </cell>
          <cell r="W42">
            <v>127003</v>
          </cell>
        </row>
        <row r="43">
          <cell r="B43" t="str">
            <v>DSM Amortization</v>
          </cell>
          <cell r="C43">
            <v>5568</v>
          </cell>
          <cell r="I43">
            <v>3311</v>
          </cell>
          <cell r="W43">
            <v>8879</v>
          </cell>
        </row>
        <row r="44">
          <cell r="B44" t="str">
            <v>Other Amortization</v>
          </cell>
          <cell r="C44">
            <v>-1043</v>
          </cell>
          <cell r="O44">
            <v>74</v>
          </cell>
          <cell r="W44">
            <v>-969</v>
          </cell>
        </row>
        <row r="45">
          <cell r="B45" t="str">
            <v>Depreciation</v>
          </cell>
          <cell r="C45">
            <v>61582</v>
          </cell>
          <cell r="O45">
            <v>875</v>
          </cell>
          <cell r="W45">
            <v>62457</v>
          </cell>
        </row>
        <row r="46">
          <cell r="B46" t="str">
            <v>'Other' Other taxes</v>
          </cell>
          <cell r="C46">
            <v>29079</v>
          </cell>
          <cell r="Q46">
            <v>998</v>
          </cell>
          <cell r="W46">
            <v>30077</v>
          </cell>
        </row>
        <row r="48">
          <cell r="B48" t="str">
            <v>GRT @ 10% of rev change</v>
          </cell>
          <cell r="C48">
            <v>73876</v>
          </cell>
          <cell r="G48">
            <v>308</v>
          </cell>
          <cell r="I48">
            <v>788</v>
          </cell>
          <cell r="K48">
            <v>275</v>
          </cell>
          <cell r="U48">
            <v>-1457</v>
          </cell>
          <cell r="W48">
            <v>73790</v>
          </cell>
        </row>
        <row r="50">
          <cell r="B50" t="str">
            <v>DCIT @ 9.975% of op inc chng</v>
          </cell>
          <cell r="C50">
            <v>17055</v>
          </cell>
          <cell r="G50">
            <v>276</v>
          </cell>
          <cell r="I50">
            <v>377</v>
          </cell>
          <cell r="K50">
            <v>337</v>
          </cell>
          <cell r="M50">
            <v>-493</v>
          </cell>
          <cell r="O50">
            <v>-95</v>
          </cell>
          <cell r="Q50">
            <v>-100</v>
          </cell>
          <cell r="S50">
            <v>395</v>
          </cell>
          <cell r="U50">
            <v>-2466</v>
          </cell>
          <cell r="W50">
            <v>15286</v>
          </cell>
        </row>
        <row r="52">
          <cell r="B52" t="str">
            <v>FIT @ 35% of op inc change</v>
          </cell>
          <cell r="C52">
            <v>52188</v>
          </cell>
          <cell r="G52">
            <v>873</v>
          </cell>
          <cell r="I52">
            <v>1190</v>
          </cell>
          <cell r="K52">
            <v>1065</v>
          </cell>
          <cell r="M52">
            <v>-1559</v>
          </cell>
          <cell r="O52">
            <v>-299</v>
          </cell>
          <cell r="Q52">
            <v>-314</v>
          </cell>
          <cell r="S52">
            <v>941</v>
          </cell>
          <cell r="U52">
            <v>-5082</v>
          </cell>
          <cell r="W52">
            <v>49003</v>
          </cell>
        </row>
        <row r="54">
          <cell r="B54" t="str">
            <v>Total Operating Expense</v>
          </cell>
          <cell r="C54">
            <v>596002</v>
          </cell>
          <cell r="G54">
            <v>1457</v>
          </cell>
          <cell r="I54">
            <v>5666</v>
          </cell>
          <cell r="K54">
            <v>769</v>
          </cell>
          <cell r="M54">
            <v>2894</v>
          </cell>
          <cell r="O54">
            <v>555</v>
          </cell>
          <cell r="Q54">
            <v>584</v>
          </cell>
          <cell r="S54">
            <v>1336</v>
          </cell>
          <cell r="U54">
            <v>-9005</v>
          </cell>
          <cell r="W54">
            <v>600258</v>
          </cell>
        </row>
        <row r="56">
          <cell r="A56" t="str">
            <v>OPERATING INCOME</v>
          </cell>
          <cell r="C56">
            <v>146557</v>
          </cell>
          <cell r="G56">
            <v>1620</v>
          </cell>
          <cell r="I56">
            <v>2210</v>
          </cell>
          <cell r="K56">
            <v>1978</v>
          </cell>
          <cell r="M56">
            <v>-2894</v>
          </cell>
          <cell r="O56">
            <v>-555</v>
          </cell>
          <cell r="Q56">
            <v>-584</v>
          </cell>
          <cell r="S56">
            <v>-1336</v>
          </cell>
          <cell r="U56">
            <v>9005</v>
          </cell>
          <cell r="W56">
            <v>156001</v>
          </cell>
        </row>
        <row r="59">
          <cell r="A59" t="str">
            <v>AUTHORIZED RATE OF RETURN</v>
          </cell>
          <cell r="C59">
            <v>9.0900000000000009E-2</v>
          </cell>
          <cell r="W59">
            <v>9.0900000000000009E-2</v>
          </cell>
        </row>
        <row r="62">
          <cell r="A62" t="str">
            <v>REVENUE REQUIREMENT</v>
          </cell>
          <cell r="C62">
            <v>8206</v>
          </cell>
          <cell r="E62">
            <v>-136</v>
          </cell>
          <cell r="G62">
            <v>-3076</v>
          </cell>
          <cell r="I62">
            <v>-4196</v>
          </cell>
          <cell r="K62">
            <v>-3756</v>
          </cell>
          <cell r="M62">
            <v>5495</v>
          </cell>
          <cell r="O62">
            <v>1054</v>
          </cell>
          <cell r="Q62">
            <v>1109</v>
          </cell>
          <cell r="S62">
            <v>2537</v>
          </cell>
          <cell r="U62">
            <v>-8891</v>
          </cell>
          <cell r="W62">
            <v>-9860</v>
          </cell>
        </row>
        <row r="65">
          <cell r="U65">
            <v>17098.765736845726</v>
          </cell>
        </row>
        <row r="66">
          <cell r="S66" t="str">
            <v>rev req of i/s</v>
          </cell>
          <cell r="U66">
            <v>8207.7657368457258</v>
          </cell>
        </row>
      </sheetData>
      <sheetData sheetId="4">
        <row r="2">
          <cell r="A2" t="str">
            <v>Calendar year 1995</v>
          </cell>
        </row>
        <row r="4">
          <cell r="G4" t="str">
            <v>DC alloc</v>
          </cell>
        </row>
        <row r="5">
          <cell r="D5" t="str">
            <v>Direct</v>
          </cell>
          <cell r="E5" t="str">
            <v>Syst</v>
          </cell>
          <cell r="G5" t="str">
            <v>syst @</v>
          </cell>
        </row>
        <row r="6">
          <cell r="B6" t="str">
            <v xml:space="preserve">syst </v>
          </cell>
          <cell r="C6" t="str">
            <v>DC</v>
          </cell>
          <cell r="D6" t="str">
            <v>DCIT</v>
          </cell>
          <cell r="E6" t="str">
            <v>DCIT</v>
          </cell>
          <cell r="G6" t="str">
            <v>.09975</v>
          </cell>
        </row>
        <row r="8">
          <cell r="A8" t="str">
            <v>depr</v>
          </cell>
          <cell r="C8">
            <v>-15</v>
          </cell>
          <cell r="D8">
            <v>1</v>
          </cell>
        </row>
        <row r="9">
          <cell r="C9">
            <v>345</v>
          </cell>
          <cell r="D9">
            <v>-34</v>
          </cell>
        </row>
        <row r="10">
          <cell r="B10">
            <v>-39</v>
          </cell>
          <cell r="C10">
            <v>-14</v>
          </cell>
          <cell r="E10">
            <v>2</v>
          </cell>
          <cell r="G10">
            <v>1</v>
          </cell>
        </row>
        <row r="14">
          <cell r="A14" t="str">
            <v>rev</v>
          </cell>
          <cell r="C14">
            <v>8427</v>
          </cell>
          <cell r="D14">
            <v>841</v>
          </cell>
        </row>
        <row r="16">
          <cell r="A16" t="str">
            <v>def fuel</v>
          </cell>
          <cell r="C16">
            <v>122</v>
          </cell>
          <cell r="D16">
            <v>-12</v>
          </cell>
        </row>
        <row r="18">
          <cell r="A18" t="str">
            <v>other tax</v>
          </cell>
          <cell r="C18">
            <v>843</v>
          </cell>
          <cell r="D18">
            <v>-84</v>
          </cell>
        </row>
        <row r="19">
          <cell r="B19">
            <v>-273</v>
          </cell>
          <cell r="C19">
            <v>-106</v>
          </cell>
          <cell r="E19">
            <v>12</v>
          </cell>
          <cell r="G19">
            <v>11</v>
          </cell>
        </row>
        <row r="20">
          <cell r="B20">
            <v>-592</v>
          </cell>
          <cell r="C20">
            <v>-231</v>
          </cell>
          <cell r="E20">
            <v>26</v>
          </cell>
          <cell r="G20">
            <v>23</v>
          </cell>
        </row>
        <row r="21">
          <cell r="B21">
            <v>1775</v>
          </cell>
          <cell r="C21">
            <v>473</v>
          </cell>
          <cell r="E21">
            <v>-78</v>
          </cell>
          <cell r="G21">
            <v>-47</v>
          </cell>
        </row>
        <row r="22">
          <cell r="B22">
            <v>514</v>
          </cell>
          <cell r="C22">
            <v>200</v>
          </cell>
          <cell r="E22">
            <v>-23</v>
          </cell>
          <cell r="G22">
            <v>-20</v>
          </cell>
        </row>
        <row r="23">
          <cell r="D23">
            <v>279</v>
          </cell>
        </row>
        <row r="27">
          <cell r="A27" t="str">
            <v>interest</v>
          </cell>
          <cell r="C27">
            <v>-369</v>
          </cell>
          <cell r="D27">
            <v>37</v>
          </cell>
        </row>
        <row r="28">
          <cell r="C28">
            <v>-23</v>
          </cell>
          <cell r="D28">
            <v>2</v>
          </cell>
        </row>
        <row r="31">
          <cell r="A31" t="str">
            <v>other o&amp;m</v>
          </cell>
          <cell r="B31">
            <v>6130</v>
          </cell>
          <cell r="C31">
            <v>2389</v>
          </cell>
          <cell r="E31">
            <v>-270</v>
          </cell>
          <cell r="G31">
            <v>-238</v>
          </cell>
        </row>
        <row r="32">
          <cell r="B32">
            <v>-3527</v>
          </cell>
          <cell r="C32">
            <v>-1374</v>
          </cell>
          <cell r="E32">
            <v>156</v>
          </cell>
          <cell r="G32">
            <v>137</v>
          </cell>
        </row>
        <row r="33">
          <cell r="B33">
            <v>-7999</v>
          </cell>
          <cell r="C33">
            <v>-3117</v>
          </cell>
          <cell r="E33">
            <v>353</v>
          </cell>
          <cell r="G33">
            <v>311</v>
          </cell>
        </row>
        <row r="34">
          <cell r="B34">
            <v>-672</v>
          </cell>
          <cell r="C34">
            <v>-262</v>
          </cell>
          <cell r="E34">
            <v>30</v>
          </cell>
          <cell r="G34">
            <v>26</v>
          </cell>
        </row>
        <row r="35">
          <cell r="B35">
            <v>-216</v>
          </cell>
          <cell r="C35">
            <v>-84</v>
          </cell>
          <cell r="E35">
            <v>10</v>
          </cell>
          <cell r="G35">
            <v>8</v>
          </cell>
        </row>
        <row r="36">
          <cell r="B36">
            <v>-1097</v>
          </cell>
          <cell r="C36">
            <v>-428</v>
          </cell>
          <cell r="E36">
            <v>48</v>
          </cell>
          <cell r="G36">
            <v>43</v>
          </cell>
        </row>
        <row r="37">
          <cell r="B37">
            <v>-888</v>
          </cell>
          <cell r="C37">
            <v>-346</v>
          </cell>
          <cell r="E37">
            <v>39</v>
          </cell>
          <cell r="G37">
            <v>35</v>
          </cell>
        </row>
        <row r="38">
          <cell r="B38">
            <v>208</v>
          </cell>
          <cell r="D38">
            <v>-21</v>
          </cell>
        </row>
        <row r="41">
          <cell r="D41">
            <v>1009</v>
          </cell>
          <cell r="E41">
            <v>305</v>
          </cell>
          <cell r="F41">
            <v>1314</v>
          </cell>
          <cell r="G41">
            <v>290</v>
          </cell>
        </row>
        <row r="42">
          <cell r="G42">
            <v>-305</v>
          </cell>
        </row>
        <row r="43">
          <cell r="G43">
            <v>-15</v>
          </cell>
        </row>
        <row r="48">
          <cell r="A48" t="str">
            <v>Formal Case No. 939</v>
          </cell>
        </row>
        <row r="50">
          <cell r="G50" t="str">
            <v>DC alloc</v>
          </cell>
        </row>
        <row r="51">
          <cell r="D51" t="str">
            <v>Direct</v>
          </cell>
          <cell r="E51" t="str">
            <v>Syst</v>
          </cell>
          <cell r="G51" t="str">
            <v>syst @</v>
          </cell>
        </row>
        <row r="52">
          <cell r="B52" t="str">
            <v xml:space="preserve">syst </v>
          </cell>
          <cell r="C52" t="str">
            <v>DC</v>
          </cell>
          <cell r="D52" t="str">
            <v>DCIT</v>
          </cell>
          <cell r="E52" t="str">
            <v>DCIT</v>
          </cell>
          <cell r="G52" t="str">
            <v>.09975</v>
          </cell>
        </row>
        <row r="54">
          <cell r="A54" t="str">
            <v>depr</v>
          </cell>
          <cell r="C54">
            <v>-15</v>
          </cell>
          <cell r="D54">
            <v>1</v>
          </cell>
        </row>
        <row r="55">
          <cell r="C55">
            <v>345</v>
          </cell>
          <cell r="D55">
            <v>-34</v>
          </cell>
        </row>
        <row r="56">
          <cell r="B56">
            <v>-39</v>
          </cell>
          <cell r="C56">
            <v>-14</v>
          </cell>
          <cell r="E56">
            <v>2</v>
          </cell>
          <cell r="G56">
            <v>1</v>
          </cell>
        </row>
        <row r="60">
          <cell r="A60" t="str">
            <v>rev</v>
          </cell>
          <cell r="C60">
            <v>8427</v>
          </cell>
          <cell r="D60">
            <v>841</v>
          </cell>
        </row>
        <row r="62">
          <cell r="A62" t="str">
            <v>def fuel</v>
          </cell>
          <cell r="C62">
            <v>122</v>
          </cell>
          <cell r="D62">
            <v>-12</v>
          </cell>
        </row>
        <row r="64">
          <cell r="A64" t="str">
            <v>other tax</v>
          </cell>
          <cell r="C64">
            <v>843</v>
          </cell>
          <cell r="D64">
            <v>-84</v>
          </cell>
        </row>
        <row r="65">
          <cell r="B65">
            <v>-273</v>
          </cell>
          <cell r="C65">
            <v>-106</v>
          </cell>
          <cell r="E65">
            <v>12</v>
          </cell>
          <cell r="G65">
            <v>11</v>
          </cell>
        </row>
        <row r="66">
          <cell r="B66">
            <v>-592</v>
          </cell>
          <cell r="C66">
            <v>-231</v>
          </cell>
          <cell r="E66">
            <v>26</v>
          </cell>
          <cell r="G66">
            <v>23</v>
          </cell>
        </row>
        <row r="67">
          <cell r="B67">
            <v>1775</v>
          </cell>
          <cell r="C67">
            <v>473</v>
          </cell>
          <cell r="E67">
            <v>-78</v>
          </cell>
          <cell r="G67">
            <v>-47</v>
          </cell>
        </row>
        <row r="68">
          <cell r="B68">
            <v>514</v>
          </cell>
          <cell r="C68">
            <v>200</v>
          </cell>
          <cell r="E68">
            <v>-23</v>
          </cell>
          <cell r="G68">
            <v>-20</v>
          </cell>
        </row>
        <row r="69">
          <cell r="D69">
            <v>279</v>
          </cell>
        </row>
        <row r="73">
          <cell r="A73" t="str">
            <v>interest</v>
          </cell>
          <cell r="C73">
            <v>-369</v>
          </cell>
          <cell r="D73">
            <v>37</v>
          </cell>
        </row>
        <row r="74">
          <cell r="C74">
            <v>-23</v>
          </cell>
          <cell r="D74">
            <v>2</v>
          </cell>
        </row>
        <row r="77">
          <cell r="A77" t="str">
            <v>other o&amp;m</v>
          </cell>
          <cell r="B77">
            <v>6130</v>
          </cell>
          <cell r="C77">
            <v>2389</v>
          </cell>
          <cell r="E77">
            <v>-270</v>
          </cell>
          <cell r="G77">
            <v>-238</v>
          </cell>
        </row>
        <row r="78">
          <cell r="B78">
            <v>-3527</v>
          </cell>
          <cell r="C78">
            <v>-1374</v>
          </cell>
          <cell r="E78">
            <v>156</v>
          </cell>
          <cell r="G78">
            <v>137</v>
          </cell>
        </row>
        <row r="79">
          <cell r="B79">
            <v>-7999</v>
          </cell>
          <cell r="C79">
            <v>-3117</v>
          </cell>
          <cell r="E79">
            <v>353</v>
          </cell>
          <cell r="G79">
            <v>311</v>
          </cell>
        </row>
        <row r="80">
          <cell r="B80">
            <v>-672</v>
          </cell>
          <cell r="C80">
            <v>-262</v>
          </cell>
          <cell r="E80">
            <v>30</v>
          </cell>
          <cell r="G80">
            <v>26</v>
          </cell>
        </row>
        <row r="81">
          <cell r="B81">
            <v>-216</v>
          </cell>
          <cell r="C81">
            <v>-84</v>
          </cell>
          <cell r="E81">
            <v>10</v>
          </cell>
          <cell r="G81">
            <v>8</v>
          </cell>
        </row>
        <row r="82">
          <cell r="B82">
            <v>-1097</v>
          </cell>
          <cell r="C82">
            <v>-428</v>
          </cell>
          <cell r="E82">
            <v>48</v>
          </cell>
          <cell r="G82">
            <v>43</v>
          </cell>
        </row>
        <row r="83">
          <cell r="B83">
            <v>-888</v>
          </cell>
          <cell r="C83">
            <v>-346</v>
          </cell>
          <cell r="E83">
            <v>39</v>
          </cell>
          <cell r="G83">
            <v>35</v>
          </cell>
        </row>
        <row r="84">
          <cell r="B84">
            <v>208</v>
          </cell>
          <cell r="D84">
            <v>-21</v>
          </cell>
        </row>
        <row r="87">
          <cell r="D87">
            <v>1009</v>
          </cell>
          <cell r="E87">
            <v>305</v>
          </cell>
          <cell r="F87">
            <v>1314</v>
          </cell>
          <cell r="G87">
            <v>290</v>
          </cell>
        </row>
        <row r="88">
          <cell r="G88">
            <v>-305</v>
          </cell>
        </row>
        <row r="89">
          <cell r="G89">
            <v>-15</v>
          </cell>
        </row>
      </sheetData>
      <sheetData sheetId="5">
        <row r="1">
          <cell r="A1" t="str">
            <v>IMPACT OF SCHEDULE "M" ITEMS</v>
          </cell>
          <cell r="K1" t="str">
            <v>Difference</v>
          </cell>
        </row>
        <row r="2">
          <cell r="K2" t="str">
            <v>in DC alloc.</v>
          </cell>
          <cell r="L2" t="str">
            <v>Impact on</v>
          </cell>
        </row>
        <row r="3">
          <cell r="C3" t="str">
            <v>F.C. 951 (1995 Actual)</v>
          </cell>
          <cell r="G3" t="str">
            <v>1996 Actual</v>
          </cell>
          <cell r="K3" t="str">
            <v>Perm/Flowthr</v>
          </cell>
          <cell r="L3" t="str">
            <v>FIT</v>
          </cell>
          <cell r="M3" t="str">
            <v>Rev Req</v>
          </cell>
        </row>
        <row r="4">
          <cell r="C4" t="str">
            <v>System</v>
          </cell>
          <cell r="D4" t="str">
            <v>Alloc</v>
          </cell>
          <cell r="E4" t="str">
            <v>DC</v>
          </cell>
          <cell r="G4" t="str">
            <v>System</v>
          </cell>
          <cell r="H4" t="str">
            <v>Alloc</v>
          </cell>
          <cell r="I4" t="str">
            <v>DC</v>
          </cell>
        </row>
        <row r="5">
          <cell r="A5" t="str">
            <v>Perm/Flow Thru - Federal</v>
          </cell>
        </row>
        <row r="6">
          <cell r="B6" t="str">
            <v>Excess Tax/Book</v>
          </cell>
          <cell r="C6">
            <v>26209390</v>
          </cell>
          <cell r="D6">
            <v>0.36070000000000002</v>
          </cell>
          <cell r="E6">
            <v>9454000</v>
          </cell>
          <cell r="G6">
            <v>28190176</v>
          </cell>
          <cell r="H6">
            <v>0.35339999999999999</v>
          </cell>
          <cell r="I6">
            <v>9963000</v>
          </cell>
          <cell r="K6">
            <v>509000</v>
          </cell>
          <cell r="L6">
            <v>178150</v>
          </cell>
          <cell r="M6">
            <v>338273</v>
          </cell>
        </row>
        <row r="7">
          <cell r="B7" t="str">
            <v>Bond Interest</v>
          </cell>
          <cell r="C7">
            <v>438294</v>
          </cell>
          <cell r="D7">
            <v>0.43540000000000001</v>
          </cell>
          <cell r="E7">
            <v>191000</v>
          </cell>
          <cell r="G7">
            <v>665531</v>
          </cell>
          <cell r="H7">
            <v>0.4289</v>
          </cell>
          <cell r="I7">
            <v>285000</v>
          </cell>
          <cell r="K7">
            <v>94000</v>
          </cell>
          <cell r="L7">
            <v>32900</v>
          </cell>
          <cell r="M7">
            <v>62471</v>
          </cell>
        </row>
        <row r="8">
          <cell r="B8" t="str">
            <v>Book Depr AFUDC - DC</v>
          </cell>
          <cell r="C8">
            <v>819411</v>
          </cell>
          <cell r="D8">
            <v>1</v>
          </cell>
          <cell r="E8">
            <v>819000</v>
          </cell>
          <cell r="G8">
            <v>828575</v>
          </cell>
          <cell r="H8">
            <v>1</v>
          </cell>
          <cell r="I8">
            <v>829000</v>
          </cell>
          <cell r="K8">
            <v>10000</v>
          </cell>
          <cell r="L8">
            <v>3500</v>
          </cell>
          <cell r="M8">
            <v>6646</v>
          </cell>
        </row>
        <row r="9">
          <cell r="B9" t="str">
            <v>Book Depr AFUDC - Md</v>
          </cell>
          <cell r="C9">
            <v>1059627</v>
          </cell>
          <cell r="D9">
            <v>0</v>
          </cell>
          <cell r="E9">
            <v>0</v>
          </cell>
          <cell r="G9">
            <v>1127018</v>
          </cell>
          <cell r="H9">
            <v>0</v>
          </cell>
          <cell r="I9">
            <v>0</v>
          </cell>
          <cell r="K9">
            <v>0</v>
          </cell>
          <cell r="L9">
            <v>0</v>
          </cell>
          <cell r="M9">
            <v>0</v>
          </cell>
        </row>
        <row r="10">
          <cell r="B10" t="str">
            <v>Book Depr AFUDC - Smeco</v>
          </cell>
          <cell r="C10">
            <v>323702</v>
          </cell>
          <cell r="D10">
            <v>0</v>
          </cell>
          <cell r="E10">
            <v>0</v>
          </cell>
          <cell r="G10">
            <v>323169</v>
          </cell>
          <cell r="H10">
            <v>0</v>
          </cell>
          <cell r="I10">
            <v>0</v>
          </cell>
          <cell r="K10">
            <v>0</v>
          </cell>
          <cell r="L10">
            <v>0</v>
          </cell>
          <cell r="M10">
            <v>0</v>
          </cell>
        </row>
        <row r="11">
          <cell r="B11" t="str">
            <v>Removal Cost - Post 80</v>
          </cell>
          <cell r="C11">
            <v>-30280941</v>
          </cell>
          <cell r="D11">
            <v>0.36070000000000002</v>
          </cell>
          <cell r="E11">
            <v>-10922000</v>
          </cell>
          <cell r="G11">
            <v>-17052020</v>
          </cell>
          <cell r="H11">
            <v>0.35339999999999999</v>
          </cell>
          <cell r="I11">
            <v>-6026000</v>
          </cell>
          <cell r="K11">
            <v>4896000</v>
          </cell>
          <cell r="L11">
            <v>1713600</v>
          </cell>
          <cell r="M11">
            <v>3253797</v>
          </cell>
        </row>
        <row r="12">
          <cell r="B12" t="str">
            <v>Removal Cost - Pre 81</v>
          </cell>
          <cell r="C12">
            <v>9696662</v>
          </cell>
          <cell r="D12">
            <v>1</v>
          </cell>
          <cell r="E12">
            <v>9697000</v>
          </cell>
          <cell r="G12">
            <v>6840155</v>
          </cell>
          <cell r="H12">
            <v>1</v>
          </cell>
          <cell r="I12">
            <v>6840000</v>
          </cell>
          <cell r="K12">
            <v>-2857000</v>
          </cell>
          <cell r="L12">
            <v>-999950</v>
          </cell>
          <cell r="M12">
            <v>-1898713</v>
          </cell>
        </row>
        <row r="13">
          <cell r="B13" t="str">
            <v>Software Amort</v>
          </cell>
          <cell r="C13">
            <v>-15862</v>
          </cell>
          <cell r="D13">
            <v>0.43540000000000001</v>
          </cell>
          <cell r="E13">
            <v>-7000</v>
          </cell>
          <cell r="G13">
            <v>1042131</v>
          </cell>
          <cell r="H13">
            <v>0.4289</v>
          </cell>
          <cell r="I13">
            <v>447000</v>
          </cell>
          <cell r="K13">
            <v>454000</v>
          </cell>
          <cell r="L13">
            <v>158900</v>
          </cell>
          <cell r="M13">
            <v>301721</v>
          </cell>
        </row>
        <row r="14">
          <cell r="B14" t="str">
            <v>Md Prop tax adj</v>
          </cell>
          <cell r="C14">
            <v>-1660392</v>
          </cell>
          <cell r="D14">
            <v>0.26629999999999998</v>
          </cell>
          <cell r="E14">
            <v>-442000</v>
          </cell>
          <cell r="G14">
            <v>-2268203</v>
          </cell>
          <cell r="H14">
            <v>0.26939999999999997</v>
          </cell>
          <cell r="I14">
            <v>-611000</v>
          </cell>
          <cell r="K14">
            <v>-169000</v>
          </cell>
          <cell r="L14">
            <v>-59150</v>
          </cell>
          <cell r="M14">
            <v>-112314</v>
          </cell>
        </row>
        <row r="15">
          <cell r="B15" t="str">
            <v>FERC Norm</v>
          </cell>
          <cell r="C15">
            <v>803652</v>
          </cell>
          <cell r="D15">
            <v>0</v>
          </cell>
          <cell r="E15">
            <v>0</v>
          </cell>
          <cell r="G15">
            <v>1287864</v>
          </cell>
          <cell r="H15">
            <v>0</v>
          </cell>
          <cell r="I15">
            <v>0</v>
          </cell>
          <cell r="K15">
            <v>0</v>
          </cell>
          <cell r="L15">
            <v>0</v>
          </cell>
          <cell r="M15">
            <v>0</v>
          </cell>
        </row>
        <row r="16">
          <cell r="B16" t="str">
            <v>AFUDC Eq amort Control Center</v>
          </cell>
          <cell r="C16">
            <v>1045460</v>
          </cell>
          <cell r="D16">
            <v>0.31990000000000002</v>
          </cell>
          <cell r="E16">
            <v>334000</v>
          </cell>
          <cell r="G16">
            <v>1105236</v>
          </cell>
          <cell r="H16">
            <v>0.31990000000000002</v>
          </cell>
          <cell r="I16">
            <v>354000</v>
          </cell>
          <cell r="K16">
            <v>20000</v>
          </cell>
          <cell r="L16">
            <v>7000</v>
          </cell>
          <cell r="M16">
            <v>13292</v>
          </cell>
        </row>
        <row r="17">
          <cell r="B17" t="str">
            <v>Norm - SMECO</v>
          </cell>
          <cell r="C17">
            <v>-186336</v>
          </cell>
          <cell r="D17">
            <v>0</v>
          </cell>
          <cell r="E17">
            <v>0</v>
          </cell>
          <cell r="G17">
            <v>-168324</v>
          </cell>
          <cell r="H17">
            <v>0</v>
          </cell>
          <cell r="I17">
            <v>0</v>
          </cell>
          <cell r="K17">
            <v>0</v>
          </cell>
          <cell r="L17">
            <v>0</v>
          </cell>
          <cell r="M17">
            <v>0</v>
          </cell>
        </row>
        <row r="18">
          <cell r="B18" t="str">
            <v>Norm Md</v>
          </cell>
          <cell r="C18" t="str">
            <v>-</v>
          </cell>
          <cell r="D18">
            <v>0</v>
          </cell>
          <cell r="E18">
            <v>0</v>
          </cell>
          <cell r="G18" t="str">
            <v>-</v>
          </cell>
          <cell r="H18">
            <v>0</v>
          </cell>
          <cell r="I18">
            <v>0</v>
          </cell>
          <cell r="K18">
            <v>0</v>
          </cell>
          <cell r="L18">
            <v>0</v>
          </cell>
          <cell r="M18">
            <v>0</v>
          </cell>
        </row>
        <row r="19">
          <cell r="B19" t="str">
            <v>Norm System</v>
          </cell>
          <cell r="C19">
            <v>-2611152</v>
          </cell>
          <cell r="D19">
            <v>0.33090000000000003</v>
          </cell>
          <cell r="E19">
            <v>-864000</v>
          </cell>
          <cell r="G19">
            <v>-4337160</v>
          </cell>
          <cell r="H19">
            <v>0.32350000000000001</v>
          </cell>
          <cell r="I19">
            <v>-1402000</v>
          </cell>
          <cell r="K19">
            <v>-538000</v>
          </cell>
          <cell r="L19">
            <v>-188300</v>
          </cell>
          <cell r="M19">
            <v>-357546</v>
          </cell>
        </row>
        <row r="20">
          <cell r="B20" t="str">
            <v>Norm DC (48-46)</v>
          </cell>
          <cell r="C20">
            <v>-46188</v>
          </cell>
          <cell r="D20">
            <v>1</v>
          </cell>
          <cell r="E20">
            <v>-46000</v>
          </cell>
          <cell r="G20">
            <v>-46188</v>
          </cell>
          <cell r="H20">
            <v>1</v>
          </cell>
          <cell r="I20">
            <v>-46000</v>
          </cell>
          <cell r="K20">
            <v>0</v>
          </cell>
          <cell r="L20">
            <v>0</v>
          </cell>
          <cell r="M20">
            <v>0</v>
          </cell>
        </row>
        <row r="21">
          <cell r="B21" t="str">
            <v>Non-Ded meal exp</v>
          </cell>
          <cell r="C21">
            <v>310660</v>
          </cell>
          <cell r="D21">
            <v>0.38969999999999999</v>
          </cell>
          <cell r="E21">
            <v>121000</v>
          </cell>
          <cell r="G21">
            <v>399582</v>
          </cell>
          <cell r="H21">
            <v>0.38629999999999998</v>
          </cell>
          <cell r="I21">
            <v>154000</v>
          </cell>
          <cell r="K21">
            <v>33000</v>
          </cell>
          <cell r="L21">
            <v>11550</v>
          </cell>
          <cell r="M21">
            <v>21931</v>
          </cell>
        </row>
        <row r="22">
          <cell r="B22" t="str">
            <v>Environ tax</v>
          </cell>
          <cell r="C22">
            <v>-30982</v>
          </cell>
          <cell r="D22">
            <v>0.41889999999999999</v>
          </cell>
          <cell r="E22">
            <v>-13000</v>
          </cell>
          <cell r="G22">
            <v>102178</v>
          </cell>
          <cell r="H22">
            <v>0.44059999999999999</v>
          </cell>
          <cell r="I22">
            <v>45000</v>
          </cell>
          <cell r="K22">
            <v>58000</v>
          </cell>
          <cell r="L22">
            <v>20300</v>
          </cell>
          <cell r="M22">
            <v>38546</v>
          </cell>
        </row>
        <row r="23">
          <cell r="B23" t="str">
            <v>Pa tax adj</v>
          </cell>
          <cell r="C23">
            <v>-3521</v>
          </cell>
          <cell r="D23">
            <v>0.39879999999999999</v>
          </cell>
          <cell r="E23">
            <v>-1000</v>
          </cell>
          <cell r="G23">
            <v>-91363</v>
          </cell>
          <cell r="H23">
            <v>0.3891</v>
          </cell>
          <cell r="I23">
            <v>-36000</v>
          </cell>
          <cell r="K23">
            <v>-35000</v>
          </cell>
          <cell r="L23">
            <v>-12250</v>
          </cell>
          <cell r="M23">
            <v>-23260</v>
          </cell>
        </row>
        <row r="24">
          <cell r="B24" t="str">
            <v>Research fuel cr</v>
          </cell>
          <cell r="C24">
            <v>333279</v>
          </cell>
          <cell r="D24">
            <v>0.38969999999999999</v>
          </cell>
          <cell r="E24">
            <v>130000</v>
          </cell>
          <cell r="G24">
            <v>186854</v>
          </cell>
          <cell r="H24">
            <v>0.32269999999999999</v>
          </cell>
          <cell r="I24">
            <v>60000</v>
          </cell>
          <cell r="K24">
            <v>-70000</v>
          </cell>
          <cell r="L24">
            <v>-24500</v>
          </cell>
          <cell r="M24">
            <v>-46521</v>
          </cell>
        </row>
        <row r="25">
          <cell r="B25" t="str">
            <v>Fuel excise tax w/o</v>
          </cell>
          <cell r="G25">
            <v>52981</v>
          </cell>
          <cell r="H25">
            <v>0.39140000000000003</v>
          </cell>
          <cell r="I25">
            <v>21000</v>
          </cell>
          <cell r="K25">
            <v>21000</v>
          </cell>
          <cell r="L25">
            <v>7350</v>
          </cell>
          <cell r="M25">
            <v>13956</v>
          </cell>
        </row>
        <row r="26">
          <cell r="B26" t="str">
            <v>Diesel fuel cr</v>
          </cell>
          <cell r="C26">
            <v>56210</v>
          </cell>
          <cell r="D26">
            <v>1.8800000000000001E-2</v>
          </cell>
          <cell r="E26">
            <v>1000</v>
          </cell>
          <cell r="G26">
            <v>44789</v>
          </cell>
          <cell r="H26">
            <v>0.32269999999999999</v>
          </cell>
          <cell r="I26">
            <v>14000</v>
          </cell>
          <cell r="K26">
            <v>13000</v>
          </cell>
          <cell r="L26">
            <v>4550</v>
          </cell>
          <cell r="M26">
            <v>8640</v>
          </cell>
        </row>
        <row r="27">
          <cell r="B27" t="str">
            <v>Gain of st/bond sale</v>
          </cell>
          <cell r="C27">
            <v>54</v>
          </cell>
          <cell r="D27">
            <v>0.43540000000000001</v>
          </cell>
          <cell r="E27">
            <v>0</v>
          </cell>
          <cell r="G27">
            <v>0</v>
          </cell>
          <cell r="I27">
            <v>0</v>
          </cell>
          <cell r="K27">
            <v>0</v>
          </cell>
          <cell r="L27">
            <v>0</v>
          </cell>
          <cell r="M27">
            <v>0</v>
          </cell>
        </row>
        <row r="28">
          <cell r="B28" t="str">
            <v>Book depr-ccrf eq</v>
          </cell>
          <cell r="C28">
            <v>60122</v>
          </cell>
          <cell r="D28">
            <v>0.51890000000000003</v>
          </cell>
          <cell r="E28">
            <v>31000</v>
          </cell>
          <cell r="G28">
            <v>196185</v>
          </cell>
          <cell r="H28">
            <v>0.05</v>
          </cell>
          <cell r="I28">
            <v>10000</v>
          </cell>
          <cell r="K28">
            <v>-21000</v>
          </cell>
          <cell r="L28">
            <v>-7350</v>
          </cell>
          <cell r="M28">
            <v>-13956</v>
          </cell>
        </row>
        <row r="29">
          <cell r="B29" t="str">
            <v>CCRF</v>
          </cell>
          <cell r="C29">
            <v>5166883</v>
          </cell>
          <cell r="D29">
            <v>0.36909999999999998</v>
          </cell>
          <cell r="E29">
            <v>1907000</v>
          </cell>
          <cell r="G29">
            <v>5222300</v>
          </cell>
          <cell r="H29">
            <v>0.30049999999999999</v>
          </cell>
          <cell r="I29">
            <v>1569000</v>
          </cell>
          <cell r="K29">
            <v>-338000</v>
          </cell>
          <cell r="L29">
            <v>-118300</v>
          </cell>
          <cell r="M29">
            <v>-224629</v>
          </cell>
        </row>
        <row r="30">
          <cell r="B30" t="str">
            <v>CCRF Eq amort DC DSM</v>
          </cell>
          <cell r="G30">
            <v>614287</v>
          </cell>
          <cell r="H30">
            <v>1</v>
          </cell>
          <cell r="I30">
            <v>614000</v>
          </cell>
          <cell r="K30">
            <v>614000</v>
          </cell>
          <cell r="L30">
            <v>214900</v>
          </cell>
          <cell r="M30">
            <v>408054</v>
          </cell>
        </row>
        <row r="31">
          <cell r="B31" t="str">
            <v>Fines &amp; Penalties</v>
          </cell>
          <cell r="C31">
            <v>15695</v>
          </cell>
          <cell r="D31">
            <v>0.39879999999999999</v>
          </cell>
          <cell r="E31">
            <v>6000</v>
          </cell>
          <cell r="G31">
            <v>0</v>
          </cell>
          <cell r="H31">
            <v>0.38829999999999998</v>
          </cell>
          <cell r="I31">
            <v>0</v>
          </cell>
          <cell r="K31">
            <v>-6000</v>
          </cell>
          <cell r="L31">
            <v>-2100</v>
          </cell>
          <cell r="M31">
            <v>-3987</v>
          </cell>
        </row>
        <row r="33">
          <cell r="C33">
            <v>11503727</v>
          </cell>
          <cell r="E33">
            <v>10396000</v>
          </cell>
          <cell r="G33">
            <v>24265753</v>
          </cell>
          <cell r="I33">
            <v>13084000</v>
          </cell>
          <cell r="K33">
            <v>2688000</v>
          </cell>
          <cell r="L33">
            <v>940800</v>
          </cell>
          <cell r="M33">
            <v>1786401</v>
          </cell>
        </row>
        <row r="37">
          <cell r="D37" t="str">
            <v>1996</v>
          </cell>
        </row>
        <row r="38">
          <cell r="C38" t="str">
            <v>F.C. 951</v>
          </cell>
          <cell r="D38" t="str">
            <v>Actual</v>
          </cell>
          <cell r="E38" t="str">
            <v>Schedule M</v>
          </cell>
          <cell r="G38" t="str">
            <v>Impact on</v>
          </cell>
        </row>
        <row r="39">
          <cell r="A39" t="str">
            <v>Perm/Flow Thru - DC</v>
          </cell>
          <cell r="C39" t="str">
            <v>System</v>
          </cell>
          <cell r="D39" t="str">
            <v>System</v>
          </cell>
          <cell r="E39" t="str">
            <v>Difference</v>
          </cell>
          <cell r="G39" t="str">
            <v>DCIT</v>
          </cell>
          <cell r="H39" t="str">
            <v>Rev Req</v>
          </cell>
        </row>
        <row r="40">
          <cell r="B40" t="str">
            <v>Excess Tax/Book</v>
          </cell>
          <cell r="C40">
            <v>26209390</v>
          </cell>
          <cell r="D40">
            <v>28190176</v>
          </cell>
          <cell r="E40">
            <v>1980786</v>
          </cell>
          <cell r="G40">
            <v>87155</v>
          </cell>
          <cell r="H40">
            <v>165491</v>
          </cell>
        </row>
        <row r="41">
          <cell r="B41" t="str">
            <v>Bond Interest</v>
          </cell>
          <cell r="C41">
            <v>438294</v>
          </cell>
          <cell r="D41">
            <v>665531</v>
          </cell>
          <cell r="E41">
            <v>227237</v>
          </cell>
          <cell r="G41">
            <v>9998</v>
          </cell>
          <cell r="H41">
            <v>18984</v>
          </cell>
        </row>
        <row r="42">
          <cell r="B42" t="str">
            <v>Book Depr AFUDC - DC</v>
          </cell>
          <cell r="C42">
            <v>819411</v>
          </cell>
          <cell r="D42">
            <v>828575</v>
          </cell>
          <cell r="E42">
            <v>9164</v>
          </cell>
          <cell r="G42">
            <v>403</v>
          </cell>
          <cell r="H42">
            <v>765</v>
          </cell>
        </row>
        <row r="43">
          <cell r="B43" t="str">
            <v>Book Depr AFUDC - Md</v>
          </cell>
          <cell r="C43">
            <v>1059627</v>
          </cell>
          <cell r="D43">
            <v>1127018</v>
          </cell>
          <cell r="E43">
            <v>67391</v>
          </cell>
          <cell r="G43">
            <v>2965</v>
          </cell>
          <cell r="H43">
            <v>5630</v>
          </cell>
        </row>
        <row r="44">
          <cell r="B44" t="str">
            <v>Book Depr AFUDC - Smeco</v>
          </cell>
          <cell r="C44">
            <v>323702</v>
          </cell>
          <cell r="D44">
            <v>323169</v>
          </cell>
          <cell r="E44">
            <v>-533</v>
          </cell>
          <cell r="G44">
            <v>-23</v>
          </cell>
          <cell r="H44">
            <v>-44</v>
          </cell>
        </row>
        <row r="45">
          <cell r="B45" t="str">
            <v xml:space="preserve">Removal Cost </v>
          </cell>
          <cell r="C45">
            <v>-3909816</v>
          </cell>
          <cell r="D45">
            <v>1550521</v>
          </cell>
          <cell r="E45">
            <v>5460337</v>
          </cell>
          <cell r="G45">
            <v>240255</v>
          </cell>
          <cell r="H45">
            <v>456198</v>
          </cell>
        </row>
        <row r="46">
          <cell r="B46" t="str">
            <v>Software Amort</v>
          </cell>
          <cell r="C46">
            <v>-15862</v>
          </cell>
          <cell r="D46">
            <v>1042131</v>
          </cell>
          <cell r="E46">
            <v>1057993</v>
          </cell>
          <cell r="G46">
            <v>46552</v>
          </cell>
          <cell r="H46">
            <v>88393</v>
          </cell>
        </row>
        <row r="47">
          <cell r="B47" t="str">
            <v>Md Prop tax adj</v>
          </cell>
          <cell r="C47">
            <v>-1660392</v>
          </cell>
          <cell r="D47">
            <v>-2268203</v>
          </cell>
          <cell r="E47">
            <v>-607811</v>
          </cell>
          <cell r="G47">
            <v>-26744</v>
          </cell>
          <cell r="H47">
            <v>-50782</v>
          </cell>
        </row>
        <row r="48">
          <cell r="B48" t="str">
            <v>AFUDC Eq amort Control Center</v>
          </cell>
          <cell r="C48">
            <v>1045460</v>
          </cell>
          <cell r="D48">
            <v>1105236</v>
          </cell>
          <cell r="E48">
            <v>59776</v>
          </cell>
          <cell r="G48">
            <v>2630</v>
          </cell>
          <cell r="H48">
            <v>4994</v>
          </cell>
        </row>
        <row r="49">
          <cell r="B49" t="str">
            <v>Non-Ded meal exp</v>
          </cell>
          <cell r="C49">
            <v>310660</v>
          </cell>
          <cell r="D49">
            <v>399582</v>
          </cell>
          <cell r="E49">
            <v>88922</v>
          </cell>
          <cell r="G49">
            <v>3913</v>
          </cell>
          <cell r="H49">
            <v>7430</v>
          </cell>
        </row>
        <row r="50">
          <cell r="B50" t="str">
            <v>CCRF</v>
          </cell>
          <cell r="C50">
            <v>5166883</v>
          </cell>
          <cell r="D50">
            <v>5222300</v>
          </cell>
          <cell r="E50">
            <v>55417</v>
          </cell>
          <cell r="G50">
            <v>2438</v>
          </cell>
          <cell r="H50">
            <v>4629</v>
          </cell>
        </row>
        <row r="51">
          <cell r="B51" t="str">
            <v>Fines &amp; Penalties</v>
          </cell>
          <cell r="C51">
            <v>15695</v>
          </cell>
          <cell r="D51">
            <v>0</v>
          </cell>
          <cell r="E51">
            <v>-15695</v>
          </cell>
          <cell r="G51">
            <v>-691</v>
          </cell>
          <cell r="H51">
            <v>-1312</v>
          </cell>
        </row>
        <row r="52">
          <cell r="B52" t="str">
            <v>Book Depr on Cap Taxes</v>
          </cell>
          <cell r="C52">
            <v>922881</v>
          </cell>
          <cell r="D52">
            <v>923000</v>
          </cell>
          <cell r="E52">
            <v>119</v>
          </cell>
          <cell r="G52">
            <v>5</v>
          </cell>
          <cell r="H52">
            <v>9</v>
          </cell>
        </row>
        <row r="53">
          <cell r="B53" t="str">
            <v>Book depr CCRF eq</v>
          </cell>
          <cell r="C53">
            <v>60122</v>
          </cell>
          <cell r="D53">
            <v>196185</v>
          </cell>
          <cell r="E53">
            <v>136063</v>
          </cell>
          <cell r="G53">
            <v>5987</v>
          </cell>
        </row>
        <row r="54">
          <cell r="B54" t="str">
            <v xml:space="preserve">Other </v>
          </cell>
          <cell r="C54">
            <v>355040</v>
          </cell>
          <cell r="D54">
            <v>807071</v>
          </cell>
          <cell r="E54">
            <v>452031</v>
          </cell>
          <cell r="G54">
            <v>19889</v>
          </cell>
          <cell r="H54">
            <v>37765</v>
          </cell>
        </row>
        <row r="56">
          <cell r="C56">
            <v>31141095</v>
          </cell>
          <cell r="D56">
            <v>40112292</v>
          </cell>
          <cell r="E56">
            <v>8971197</v>
          </cell>
          <cell r="G56">
            <v>394732</v>
          </cell>
          <cell r="H56">
            <v>738150</v>
          </cell>
          <cell r="M56">
            <v>738150</v>
          </cell>
        </row>
        <row r="58">
          <cell r="K58" t="str">
            <v>Total Schedule M revreq</v>
          </cell>
          <cell r="M58">
            <v>2524551</v>
          </cell>
        </row>
      </sheetData>
      <sheetData sheetId="6">
        <row r="2">
          <cell r="A2" t="str">
            <v>POTOMAC ELECTRIC POWER COMPANY</v>
          </cell>
        </row>
        <row r="4">
          <cell r="A4" t="str">
            <v>Comparison of D.C. Revenue Requirement</v>
          </cell>
        </row>
        <row r="5">
          <cell r="A5" t="str">
            <v>Twelve Months Ended December 31, 1995 (Actual)  vs. December 31, 1998 (Projected)</v>
          </cell>
        </row>
        <row r="6">
          <cell r="J6" t="str">
            <v>Revenue</v>
          </cell>
        </row>
        <row r="7">
          <cell r="J7" t="str">
            <v>Requirement</v>
          </cell>
        </row>
        <row r="8">
          <cell r="J8" t="str">
            <v>Including Effect</v>
          </cell>
        </row>
        <row r="9">
          <cell r="D9" t="str">
            <v>12 Months</v>
          </cell>
          <cell r="F9" t="str">
            <v>12 Months</v>
          </cell>
          <cell r="J9" t="str">
            <v>Of Interest</v>
          </cell>
        </row>
        <row r="10">
          <cell r="D10" t="str">
            <v>Ended 12/31/95</v>
          </cell>
          <cell r="F10" t="str">
            <v>Ended 12/31/98</v>
          </cell>
          <cell r="H10" t="str">
            <v>Difference</v>
          </cell>
          <cell r="J10" t="str">
            <v>Synch</v>
          </cell>
        </row>
        <row r="11">
          <cell r="A11" t="str">
            <v>RATE BASE</v>
          </cell>
        </row>
        <row r="12">
          <cell r="B12" t="str">
            <v>Electric Plant in Service</v>
          </cell>
          <cell r="D12">
            <v>2479575</v>
          </cell>
          <cell r="F12">
            <v>2672559</v>
          </cell>
          <cell r="H12">
            <v>192984</v>
          </cell>
          <cell r="J12">
            <v>28422</v>
          </cell>
          <cell r="L12">
            <v>-834</v>
          </cell>
          <cell r="N12">
            <v>-4053</v>
          </cell>
        </row>
        <row r="13">
          <cell r="B13" t="str">
            <v>Pollution Control CWIP</v>
          </cell>
          <cell r="D13">
            <v>7587</v>
          </cell>
          <cell r="F13">
            <v>4464</v>
          </cell>
          <cell r="H13">
            <v>-3123</v>
          </cell>
          <cell r="J13">
            <v>-460</v>
          </cell>
          <cell r="L13">
            <v>13</v>
          </cell>
          <cell r="N13">
            <v>66</v>
          </cell>
        </row>
        <row r="14">
          <cell r="B14" t="str">
            <v>Unamortized Unbilled Revenue Adj</v>
          </cell>
          <cell r="D14">
            <v>-1784</v>
          </cell>
          <cell r="F14">
            <v>0</v>
          </cell>
          <cell r="H14">
            <v>1784</v>
          </cell>
          <cell r="J14">
            <v>263</v>
          </cell>
          <cell r="L14">
            <v>-8</v>
          </cell>
          <cell r="N14">
            <v>-37</v>
          </cell>
        </row>
        <row r="15">
          <cell r="B15" t="str">
            <v>Materials &amp; Supplies</v>
          </cell>
          <cell r="D15">
            <v>59473</v>
          </cell>
          <cell r="F15">
            <v>55619</v>
          </cell>
          <cell r="H15">
            <v>-3854</v>
          </cell>
          <cell r="J15">
            <v>-567</v>
          </cell>
          <cell r="L15">
            <v>17</v>
          </cell>
          <cell r="N15">
            <v>81</v>
          </cell>
        </row>
        <row r="16">
          <cell r="B16" t="str">
            <v>DSM Programs (F.C. 929 vintage)</v>
          </cell>
          <cell r="D16">
            <v>20327</v>
          </cell>
          <cell r="F16">
            <v>13784</v>
          </cell>
          <cell r="H16">
            <v>-6543</v>
          </cell>
          <cell r="J16">
            <v>-964</v>
          </cell>
          <cell r="L16">
            <v>28</v>
          </cell>
          <cell r="N16">
            <v>137</v>
          </cell>
        </row>
        <row r="17">
          <cell r="B17" t="str">
            <v>Cash Working Capital</v>
          </cell>
          <cell r="D17">
            <v>39048</v>
          </cell>
          <cell r="F17">
            <v>42303</v>
          </cell>
          <cell r="H17">
            <v>3255</v>
          </cell>
          <cell r="J17">
            <v>480</v>
          </cell>
          <cell r="L17">
            <v>-14</v>
          </cell>
          <cell r="N17">
            <v>-68</v>
          </cell>
        </row>
        <row r="18">
          <cell r="B18" t="str">
            <v>Accumulated Depreciation</v>
          </cell>
          <cell r="D18">
            <v>-664109</v>
          </cell>
          <cell r="F18">
            <v>-763765</v>
          </cell>
          <cell r="H18">
            <v>-99656</v>
          </cell>
          <cell r="J18">
            <v>-14677</v>
          </cell>
          <cell r="L18">
            <v>431</v>
          </cell>
          <cell r="N18">
            <v>2093</v>
          </cell>
        </row>
        <row r="19">
          <cell r="B19" t="str">
            <v>Accumulated Amortization</v>
          </cell>
          <cell r="D19">
            <v>-4694</v>
          </cell>
          <cell r="F19">
            <v>-7559</v>
          </cell>
          <cell r="H19">
            <v>-2865</v>
          </cell>
          <cell r="J19">
            <v>-423</v>
          </cell>
          <cell r="L19">
            <v>12</v>
          </cell>
          <cell r="N19">
            <v>60</v>
          </cell>
        </row>
        <row r="20">
          <cell r="B20" t="str">
            <v>Accumulated Deferred Taxes</v>
          </cell>
          <cell r="D20">
            <v>-262891</v>
          </cell>
          <cell r="F20">
            <v>-317886</v>
          </cell>
          <cell r="H20">
            <v>-54995</v>
          </cell>
          <cell r="J20">
            <v>-8099</v>
          </cell>
          <cell r="L20">
            <v>238</v>
          </cell>
          <cell r="N20">
            <v>1155</v>
          </cell>
        </row>
        <row r="21">
          <cell r="B21" t="str">
            <v>Customer Deposits</v>
          </cell>
          <cell r="D21">
            <v>-12698</v>
          </cell>
          <cell r="F21">
            <v>-13450</v>
          </cell>
          <cell r="H21">
            <v>-752</v>
          </cell>
          <cell r="J21">
            <v>-111</v>
          </cell>
          <cell r="L21">
            <v>3</v>
          </cell>
          <cell r="N21">
            <v>16</v>
          </cell>
        </row>
        <row r="23">
          <cell r="B23" t="str">
            <v>TOTAL RATE BASE</v>
          </cell>
          <cell r="D23">
            <v>1659834</v>
          </cell>
          <cell r="F23">
            <v>1686069</v>
          </cell>
          <cell r="H23">
            <v>26235</v>
          </cell>
          <cell r="J23">
            <v>3864</v>
          </cell>
          <cell r="L23">
            <v>-114</v>
          </cell>
          <cell r="N23">
            <v>-550</v>
          </cell>
        </row>
        <row r="25">
          <cell r="A25" t="str">
            <v>OPERATING REVENUE</v>
          </cell>
        </row>
        <row r="26">
          <cell r="B26" t="str">
            <v>Weather norm Non-fuel base (incl 10% GRT)</v>
          </cell>
          <cell r="D26">
            <v>476470</v>
          </cell>
          <cell r="F26">
            <v>481101</v>
          </cell>
          <cell r="H26">
            <v>4631</v>
          </cell>
          <cell r="J26">
            <v>-4631</v>
          </cell>
        </row>
        <row r="28">
          <cell r="B28" t="str">
            <v>ECRR - Weather normalized (incl. GRT)</v>
          </cell>
          <cell r="D28">
            <v>3763</v>
          </cell>
          <cell r="F28">
            <v>14726</v>
          </cell>
          <cell r="H28">
            <v>10963</v>
          </cell>
        </row>
        <row r="30">
          <cell r="B30" t="str">
            <v>CAA/ECRR CAA (Weather norm, incl. GRT)</v>
          </cell>
          <cell r="D30">
            <v>348</v>
          </cell>
          <cell r="F30">
            <v>3036</v>
          </cell>
          <cell r="H30">
            <v>2688</v>
          </cell>
          <cell r="J30">
            <v>-2688</v>
          </cell>
        </row>
        <row r="32">
          <cell r="B32" t="str">
            <v>Fuel In Base (excl GRT)</v>
          </cell>
          <cell r="D32">
            <v>254200</v>
          </cell>
          <cell r="F32">
            <v>250883</v>
          </cell>
          <cell r="H32">
            <v>-3317</v>
          </cell>
        </row>
        <row r="33">
          <cell r="B33" t="str">
            <v>Fuel Clause (excl GRT)</v>
          </cell>
          <cell r="D33">
            <v>-21536</v>
          </cell>
          <cell r="F33">
            <v>16280</v>
          </cell>
          <cell r="H33">
            <v>37816</v>
          </cell>
        </row>
        <row r="34">
          <cell r="B34" t="str">
            <v xml:space="preserve">        Total Fuel Recovery </v>
          </cell>
          <cell r="D34">
            <v>232664</v>
          </cell>
          <cell r="F34">
            <v>267163</v>
          </cell>
          <cell r="H34">
            <v>34499</v>
          </cell>
        </row>
        <row r="36">
          <cell r="B36" t="str">
            <v>10% GRT on Fuel Clause Revenue</v>
          </cell>
          <cell r="D36">
            <v>-2393</v>
          </cell>
          <cell r="F36">
            <v>1809</v>
          </cell>
          <cell r="H36">
            <v>4202</v>
          </cell>
        </row>
        <row r="37">
          <cell r="B37" t="str">
            <v>10% GRT on Fuel In Base</v>
          </cell>
          <cell r="D37">
            <v>28242</v>
          </cell>
          <cell r="F37">
            <v>27873</v>
          </cell>
          <cell r="H37">
            <v>-369</v>
          </cell>
        </row>
        <row r="39">
          <cell r="B39" t="str">
            <v>TOTAL FUEL  REVENUE (FIB + Fuel Clause)</v>
          </cell>
          <cell r="D39">
            <v>258513</v>
          </cell>
          <cell r="F39">
            <v>296845</v>
          </cell>
          <cell r="H39">
            <v>38332</v>
          </cell>
        </row>
        <row r="41">
          <cell r="B41" t="str">
            <v>TOTAL SALE OF ELECTRICITY</v>
          </cell>
          <cell r="D41">
            <v>739094</v>
          </cell>
          <cell r="F41">
            <v>795708</v>
          </cell>
          <cell r="H41">
            <v>56614</v>
          </cell>
          <cell r="J41">
            <v>-7319</v>
          </cell>
        </row>
        <row r="43">
          <cell r="B43" t="str">
            <v>TOTAL OTHER REVENUES</v>
          </cell>
          <cell r="D43">
            <v>3465</v>
          </cell>
          <cell r="F43">
            <v>2716</v>
          </cell>
          <cell r="H43">
            <v>-749</v>
          </cell>
          <cell r="J43">
            <v>749</v>
          </cell>
        </row>
        <row r="45">
          <cell r="A45" t="str">
            <v>TOTAL OPERATING REVENUE</v>
          </cell>
          <cell r="D45">
            <v>742559</v>
          </cell>
          <cell r="F45">
            <v>798424</v>
          </cell>
          <cell r="H45">
            <v>55865</v>
          </cell>
          <cell r="J45">
            <v>-6570</v>
          </cell>
        </row>
        <row r="47">
          <cell r="A47" t="str">
            <v>OPERATING EXPENSES</v>
          </cell>
        </row>
        <row r="48">
          <cell r="B48" t="str">
            <v>Net Fuel &amp; Interchange</v>
          </cell>
          <cell r="D48">
            <v>185879</v>
          </cell>
          <cell r="F48">
            <v>213342</v>
          </cell>
          <cell r="H48">
            <v>27463</v>
          </cell>
        </row>
        <row r="49">
          <cell r="B49" t="str">
            <v>Capacity Purchase Payments</v>
          </cell>
          <cell r="D49">
            <v>50157</v>
          </cell>
          <cell r="F49">
            <v>56062</v>
          </cell>
          <cell r="H49">
            <v>5905</v>
          </cell>
        </row>
        <row r="50">
          <cell r="B50" t="str">
            <v xml:space="preserve">                           Subtotal</v>
          </cell>
          <cell r="D50">
            <v>236036</v>
          </cell>
          <cell r="F50">
            <v>269404</v>
          </cell>
          <cell r="H50">
            <v>33368</v>
          </cell>
          <cell r="J50">
            <v>-1257</v>
          </cell>
        </row>
        <row r="52">
          <cell r="B52" t="str">
            <v>Other O &amp; M</v>
          </cell>
          <cell r="D52">
            <v>121661</v>
          </cell>
          <cell r="F52">
            <v>124700</v>
          </cell>
          <cell r="H52">
            <v>3039</v>
          </cell>
          <cell r="J52">
            <v>3377</v>
          </cell>
        </row>
        <row r="53">
          <cell r="B53" t="str">
            <v>DSM Amortization - F.C. 929</v>
          </cell>
          <cell r="D53">
            <v>2181</v>
          </cell>
          <cell r="F53">
            <v>2181</v>
          </cell>
          <cell r="H53">
            <v>0</v>
          </cell>
          <cell r="J53">
            <v>0</v>
          </cell>
        </row>
        <row r="54">
          <cell r="B54" t="str">
            <v>DSM Amortization  - ECRR consv. component</v>
          </cell>
          <cell r="D54">
            <v>3387</v>
          </cell>
          <cell r="F54">
            <v>13254</v>
          </cell>
          <cell r="H54">
            <v>9867</v>
          </cell>
          <cell r="J54">
            <v>0</v>
          </cell>
        </row>
        <row r="55">
          <cell r="B55" t="str">
            <v>Depreciation</v>
          </cell>
          <cell r="D55">
            <v>61582</v>
          </cell>
          <cell r="F55">
            <v>64540</v>
          </cell>
          <cell r="H55">
            <v>2958</v>
          </cell>
          <cell r="J55">
            <v>3287</v>
          </cell>
        </row>
        <row r="56">
          <cell r="B56" t="str">
            <v>Amortization - Other</v>
          </cell>
          <cell r="D56">
            <v>-1043</v>
          </cell>
          <cell r="F56">
            <v>986</v>
          </cell>
          <cell r="H56">
            <v>2029</v>
          </cell>
          <cell r="J56">
            <v>2254</v>
          </cell>
        </row>
        <row r="57">
          <cell r="B57" t="str">
            <v>Other Taxes - Excluding GRT</v>
          </cell>
          <cell r="D57">
            <v>29079</v>
          </cell>
          <cell r="F57">
            <v>31264</v>
          </cell>
          <cell r="H57">
            <v>2185</v>
          </cell>
          <cell r="J57">
            <v>2428</v>
          </cell>
        </row>
        <row r="58">
          <cell r="B58" t="str">
            <v>Gross Receipts Tax</v>
          </cell>
          <cell r="D58">
            <v>73876</v>
          </cell>
          <cell r="F58">
            <v>79854</v>
          </cell>
          <cell r="H58">
            <v>5978</v>
          </cell>
          <cell r="J58">
            <v>-1467</v>
          </cell>
        </row>
        <row r="59">
          <cell r="B59" t="str">
            <v>D.C. Income Tax</v>
          </cell>
          <cell r="D59">
            <v>17055</v>
          </cell>
          <cell r="F59">
            <v>14102</v>
          </cell>
          <cell r="H59">
            <v>-2953</v>
          </cell>
          <cell r="J59">
            <v>-3977</v>
          </cell>
        </row>
        <row r="60">
          <cell r="B60" t="str">
            <v>Federal Income Tax</v>
          </cell>
          <cell r="D60">
            <v>52188</v>
          </cell>
          <cell r="F60">
            <v>50452</v>
          </cell>
          <cell r="H60">
            <v>-1736</v>
          </cell>
          <cell r="J60">
            <v>-4908</v>
          </cell>
        </row>
        <row r="62">
          <cell r="B62" t="str">
            <v>TOTAL OPERATING EXPENSES</v>
          </cell>
          <cell r="D62">
            <v>596002</v>
          </cell>
          <cell r="F62">
            <v>650737</v>
          </cell>
          <cell r="H62">
            <v>54735</v>
          </cell>
          <cell r="J62">
            <v>-263</v>
          </cell>
        </row>
        <row r="64">
          <cell r="A64" t="str">
            <v>OPERATING INCOME</v>
          </cell>
          <cell r="D64">
            <v>146557</v>
          </cell>
          <cell r="F64">
            <v>147687</v>
          </cell>
          <cell r="H64">
            <v>1130</v>
          </cell>
          <cell r="J64">
            <v>-6833</v>
          </cell>
        </row>
        <row r="66">
          <cell r="A66" t="str">
            <v>SUBTOTAL</v>
          </cell>
          <cell r="J66">
            <v>-2969</v>
          </cell>
        </row>
        <row r="71">
          <cell r="A71" t="str">
            <v>CALCULATED REVENUE REQUIREMENT</v>
          </cell>
          <cell r="D71">
            <v>8206</v>
          </cell>
          <cell r="F71">
            <v>9629</v>
          </cell>
          <cell r="J71">
            <v>1423</v>
          </cell>
        </row>
        <row r="73">
          <cell r="A73" t="str">
            <v>Unresolved difference</v>
          </cell>
          <cell r="J73">
            <v>4392</v>
          </cell>
        </row>
      </sheetData>
      <sheetData sheetId="7">
        <row r="3">
          <cell r="A3" t="str">
            <v>1998 Detail</v>
          </cell>
        </row>
        <row r="5">
          <cell r="C5" t="str">
            <v>ccrf</v>
          </cell>
          <cell r="F5" t="str">
            <v>nonccrf</v>
          </cell>
          <cell r="I5" t="str">
            <v>total</v>
          </cell>
        </row>
        <row r="7">
          <cell r="C7" t="str">
            <v>net</v>
          </cell>
          <cell r="D7" t="str">
            <v>grt surch</v>
          </cell>
          <cell r="F7" t="str">
            <v>net</v>
          </cell>
          <cell r="G7" t="str">
            <v>grt surch</v>
          </cell>
          <cell r="I7" t="str">
            <v>net</v>
          </cell>
          <cell r="J7" t="str">
            <v>grt surch</v>
          </cell>
        </row>
        <row r="8">
          <cell r="A8" t="str">
            <v>RES pre-95</v>
          </cell>
          <cell r="C8">
            <v>1432554</v>
          </cell>
          <cell r="D8">
            <v>-2767</v>
          </cell>
          <cell r="F8">
            <v>1426786</v>
          </cell>
          <cell r="G8">
            <v>-3267</v>
          </cell>
          <cell r="I8">
            <v>2859340</v>
          </cell>
          <cell r="J8">
            <v>-6034</v>
          </cell>
        </row>
        <row r="9">
          <cell r="A9">
            <v>95</v>
          </cell>
          <cell r="C9">
            <v>57386</v>
          </cell>
          <cell r="D9">
            <v>-428</v>
          </cell>
          <cell r="F9">
            <v>85725</v>
          </cell>
          <cell r="G9">
            <v>-637</v>
          </cell>
          <cell r="I9">
            <v>143111</v>
          </cell>
          <cell r="J9">
            <v>-1065</v>
          </cell>
        </row>
        <row r="10">
          <cell r="A10">
            <v>96</v>
          </cell>
          <cell r="C10">
            <v>40153</v>
          </cell>
          <cell r="D10">
            <v>-299</v>
          </cell>
          <cell r="F10">
            <v>55040</v>
          </cell>
          <cell r="G10">
            <v>-411</v>
          </cell>
          <cell r="I10">
            <v>95193</v>
          </cell>
          <cell r="J10">
            <v>-710</v>
          </cell>
        </row>
        <row r="12">
          <cell r="A12" t="str">
            <v>NON-RES pre-95</v>
          </cell>
          <cell r="C12">
            <v>6240721</v>
          </cell>
          <cell r="D12">
            <v>-12714</v>
          </cell>
          <cell r="F12">
            <v>6207624</v>
          </cell>
          <cell r="G12">
            <v>-14943</v>
          </cell>
          <cell r="I12">
            <v>12448345</v>
          </cell>
          <cell r="J12">
            <v>-27657</v>
          </cell>
        </row>
        <row r="13">
          <cell r="A13">
            <v>95</v>
          </cell>
          <cell r="C13">
            <v>943158</v>
          </cell>
          <cell r="D13">
            <v>-6951</v>
          </cell>
          <cell r="F13">
            <v>1361726</v>
          </cell>
          <cell r="G13">
            <v>-10033</v>
          </cell>
          <cell r="I13">
            <v>2304884</v>
          </cell>
          <cell r="J13">
            <v>-16984</v>
          </cell>
        </row>
        <row r="14">
          <cell r="A14">
            <v>96</v>
          </cell>
          <cell r="C14">
            <v>357368</v>
          </cell>
          <cell r="D14">
            <v>-2633</v>
          </cell>
          <cell r="F14">
            <v>468528</v>
          </cell>
          <cell r="G14">
            <v>-3453</v>
          </cell>
          <cell r="I14">
            <v>825896</v>
          </cell>
          <cell r="J14">
            <v>-6086</v>
          </cell>
        </row>
        <row r="16">
          <cell r="A16" t="str">
            <v>total dsm</v>
          </cell>
          <cell r="C16">
            <v>9071340</v>
          </cell>
          <cell r="D16">
            <v>-25792</v>
          </cell>
          <cell r="F16">
            <v>9605429</v>
          </cell>
          <cell r="G16">
            <v>-32744</v>
          </cell>
          <cell r="I16">
            <v>18676769</v>
          </cell>
          <cell r="J16">
            <v>-58536</v>
          </cell>
        </row>
        <row r="18">
          <cell r="A18" t="str">
            <v>caa</v>
          </cell>
          <cell r="I18">
            <v>2349389</v>
          </cell>
          <cell r="J18">
            <v>-5618</v>
          </cell>
        </row>
        <row r="20">
          <cell r="A20" t="str">
            <v>total ecrr</v>
          </cell>
          <cell r="I20">
            <v>21026158</v>
          </cell>
          <cell r="J20">
            <v>-64154</v>
          </cell>
        </row>
      </sheetData>
      <sheetData sheetId="8">
        <row r="4">
          <cell r="C4" t="str">
            <v>GRT</v>
          </cell>
          <cell r="E4">
            <v>0.1111</v>
          </cell>
          <cell r="G4">
            <v>0.1</v>
          </cell>
        </row>
        <row r="5">
          <cell r="C5" t="str">
            <v>Surcharge</v>
          </cell>
          <cell r="E5">
            <v>-1.0989000000000001E-2</v>
          </cell>
          <cell r="G5">
            <v>-0.01</v>
          </cell>
        </row>
        <row r="6">
          <cell r="E6">
            <v>0</v>
          </cell>
          <cell r="G6">
            <v>0</v>
          </cell>
        </row>
        <row r="9">
          <cell r="A9" t="str">
            <v>POTOMAC ELECTRIC POWER COMPANY</v>
          </cell>
        </row>
        <row r="11">
          <cell r="A11" t="str">
            <v>District of Columbia</v>
          </cell>
        </row>
        <row r="12">
          <cell r="A12" t="str">
            <v>Composition of Revenues</v>
          </cell>
        </row>
        <row r="13">
          <cell r="A13" t="str">
            <v>1998 Projected in F.C. 951 vs. 1998 Actual</v>
          </cell>
        </row>
        <row r="14">
          <cell r="G14" t="str">
            <v>1998 Projected in F.C. 951</v>
          </cell>
        </row>
        <row r="16">
          <cell r="C16" t="str">
            <v>`Normal'</v>
          </cell>
          <cell r="E16" t="str">
            <v>GRT</v>
          </cell>
          <cell r="G16" t="str">
            <v>Total (000 $)</v>
          </cell>
          <cell r="I16" t="str">
            <v>MWH</v>
          </cell>
          <cell r="K16" t="str">
            <v>Rate/kwh</v>
          </cell>
        </row>
        <row r="18">
          <cell r="A18" t="str">
            <v>Non-Fuel Base</v>
          </cell>
        </row>
        <row r="19">
          <cell r="B19" t="str">
            <v>Original Annualized</v>
          </cell>
          <cell r="C19">
            <v>434298</v>
          </cell>
          <cell r="E19">
            <v>48255</v>
          </cell>
          <cell r="G19">
            <v>482553</v>
          </cell>
          <cell r="I19">
            <v>10315570</v>
          </cell>
          <cell r="K19">
            <v>4.6779000000000001E-2</v>
          </cell>
        </row>
        <row r="20">
          <cell r="B20" t="str">
            <v>ECRR - CAAA component</v>
          </cell>
          <cell r="C20">
            <v>313</v>
          </cell>
          <cell r="E20">
            <v>35</v>
          </cell>
          <cell r="G20">
            <v>348</v>
          </cell>
        </row>
        <row r="21">
          <cell r="A21" t="str">
            <v xml:space="preserve"> </v>
          </cell>
          <cell r="B21" t="str">
            <v>ECRR  - conserv. component (excl. ccrf)</v>
          </cell>
          <cell r="C21">
            <v>3387</v>
          </cell>
          <cell r="E21">
            <v>376</v>
          </cell>
          <cell r="G21">
            <v>3763</v>
          </cell>
        </row>
        <row r="22">
          <cell r="B22" t="str">
            <v>GRT on  Fuel in Base</v>
          </cell>
          <cell r="C22" t="str">
            <v>-</v>
          </cell>
          <cell r="E22">
            <v>28242</v>
          </cell>
          <cell r="G22">
            <v>28242</v>
          </cell>
        </row>
        <row r="24">
          <cell r="B24" t="str">
            <v>Non-fuel base before weather normalization</v>
          </cell>
          <cell r="C24">
            <v>437998</v>
          </cell>
          <cell r="E24">
            <v>76908</v>
          </cell>
          <cell r="G24">
            <v>514906</v>
          </cell>
        </row>
        <row r="25">
          <cell r="I25">
            <v>-83782</v>
          </cell>
          <cell r="K25">
            <v>7.2605000000000003E-2</v>
          </cell>
        </row>
        <row r="26">
          <cell r="A26" t="str">
            <v xml:space="preserve"> Weather Normalization</v>
          </cell>
          <cell r="I26">
            <v>10231788</v>
          </cell>
          <cell r="K26">
            <v>4.6567999999999998E-2</v>
          </cell>
        </row>
        <row r="27">
          <cell r="B27" t="str">
            <v>Original Annualized</v>
          </cell>
          <cell r="C27">
            <v>-5475</v>
          </cell>
          <cell r="E27">
            <v>-608</v>
          </cell>
          <cell r="G27">
            <v>-6083</v>
          </cell>
          <cell r="I27">
            <v>476470</v>
          </cell>
        </row>
        <row r="30">
          <cell r="A30" t="str">
            <v>Non-fuel base after weather normalization</v>
          </cell>
          <cell r="C30">
            <v>432523</v>
          </cell>
          <cell r="E30">
            <v>76300</v>
          </cell>
          <cell r="G30">
            <v>508823</v>
          </cell>
        </row>
        <row r="32">
          <cell r="A32" t="str">
            <v>Fuel in Base (Non-W/N)</v>
          </cell>
          <cell r="C32">
            <v>254200</v>
          </cell>
          <cell r="E32" t="str">
            <v>-</v>
          </cell>
          <cell r="G32">
            <v>254200</v>
          </cell>
        </row>
        <row r="34">
          <cell r="A34" t="str">
            <v>Total base revenue (incl. FIB) before W/N</v>
          </cell>
          <cell r="C34">
            <v>692198</v>
          </cell>
          <cell r="E34">
            <v>76908</v>
          </cell>
          <cell r="G34">
            <v>769106</v>
          </cell>
        </row>
        <row r="35">
          <cell r="A35" t="str">
            <v>Total base revenue (incl. FIB) after W/N</v>
          </cell>
          <cell r="C35">
            <v>686723</v>
          </cell>
          <cell r="E35">
            <v>76300</v>
          </cell>
          <cell r="G35">
            <v>763023</v>
          </cell>
        </row>
        <row r="37">
          <cell r="A37" t="str">
            <v>FUEL REVENUE - Non W/N</v>
          </cell>
          <cell r="C37">
            <v>-21536</v>
          </cell>
          <cell r="E37">
            <v>-2393</v>
          </cell>
          <cell r="G37">
            <v>-23929</v>
          </cell>
        </row>
        <row r="40">
          <cell r="A40" t="str">
            <v>TOTAL REVENUE Non Weather Normalized</v>
          </cell>
          <cell r="G40">
            <v>745177</v>
          </cell>
        </row>
        <row r="43">
          <cell r="A43" t="str">
            <v>TOTAL REVENUE - WEATHER NORMALIZED</v>
          </cell>
          <cell r="G43">
            <v>739094</v>
          </cell>
        </row>
        <row r="46">
          <cell r="G46" t="str">
            <v>1998 Actual</v>
          </cell>
        </row>
        <row r="48">
          <cell r="C48" t="str">
            <v>`Normal'</v>
          </cell>
          <cell r="E48" t="str">
            <v>GRT</v>
          </cell>
          <cell r="G48" t="str">
            <v>Total (000 $)</v>
          </cell>
          <cell r="I48" t="str">
            <v>MWH</v>
          </cell>
          <cell r="K48" t="str">
            <v>Rate/kwh</v>
          </cell>
        </row>
        <row r="50">
          <cell r="A50" t="str">
            <v>Non-Fuel Base</v>
          </cell>
        </row>
        <row r="51">
          <cell r="B51" t="str">
            <v>Original Annualized</v>
          </cell>
          <cell r="C51">
            <v>430761</v>
          </cell>
          <cell r="E51">
            <v>47862</v>
          </cell>
          <cell r="G51">
            <v>478623</v>
          </cell>
          <cell r="I51">
            <v>10136667</v>
          </cell>
          <cell r="K51">
            <v>4.7217000000000002E-2</v>
          </cell>
        </row>
        <row r="52">
          <cell r="B52" t="str">
            <v>ECRR - CAAA component</v>
          </cell>
          <cell r="C52">
            <v>2114</v>
          </cell>
          <cell r="E52">
            <v>235</v>
          </cell>
          <cell r="G52">
            <v>2349</v>
          </cell>
        </row>
        <row r="53">
          <cell r="B53" t="str">
            <v>ECRR  - conserv. component (excl. ccrf)</v>
          </cell>
          <cell r="C53">
            <v>8674</v>
          </cell>
          <cell r="E53">
            <v>964</v>
          </cell>
          <cell r="G53">
            <v>9638</v>
          </cell>
        </row>
        <row r="54">
          <cell r="B54" t="str">
            <v>GRT on  Fuel in Base</v>
          </cell>
          <cell r="C54" t="str">
            <v>-</v>
          </cell>
          <cell r="E54">
            <v>28143</v>
          </cell>
          <cell r="G54">
            <v>28143</v>
          </cell>
        </row>
        <row r="55">
          <cell r="B55" t="str">
            <v>GRT Surcharge Credit</v>
          </cell>
          <cell r="E55">
            <v>-1463</v>
          </cell>
          <cell r="G55">
            <v>-1463</v>
          </cell>
        </row>
        <row r="57">
          <cell r="B57" t="str">
            <v>Non-fuel base before W/N</v>
          </cell>
          <cell r="C57">
            <v>441549</v>
          </cell>
          <cell r="E57">
            <v>75741</v>
          </cell>
          <cell r="G57">
            <v>517290</v>
          </cell>
        </row>
        <row r="58">
          <cell r="I58">
            <v>651</v>
          </cell>
          <cell r="K58">
            <v>0.889401</v>
          </cell>
        </row>
        <row r="59">
          <cell r="A59" t="str">
            <v>Weather Normalization</v>
          </cell>
          <cell r="I59">
            <v>10137318</v>
          </cell>
          <cell r="K59">
            <v>4.7271000000000001E-2</v>
          </cell>
        </row>
        <row r="60">
          <cell r="B60" t="str">
            <v>Original Annualized</v>
          </cell>
          <cell r="C60">
            <v>521</v>
          </cell>
          <cell r="E60">
            <v>58</v>
          </cell>
          <cell r="G60">
            <v>579</v>
          </cell>
          <cell r="I60">
            <v>479202</v>
          </cell>
        </row>
        <row r="63">
          <cell r="A63" t="str">
            <v>Non-fuel base after W/N</v>
          </cell>
          <cell r="C63">
            <v>442070</v>
          </cell>
          <cell r="E63">
            <v>75799</v>
          </cell>
          <cell r="G63">
            <v>517869</v>
          </cell>
        </row>
        <row r="66">
          <cell r="A66" t="str">
            <v>Fuel in Base (Non-W/N)</v>
          </cell>
          <cell r="C66">
            <v>253315</v>
          </cell>
          <cell r="E66" t="str">
            <v>-</v>
          </cell>
          <cell r="G66">
            <v>253315</v>
          </cell>
        </row>
        <row r="68">
          <cell r="A68" t="str">
            <v>Total base revenue (incl. FIB) before W/N</v>
          </cell>
          <cell r="C68">
            <v>694864</v>
          </cell>
          <cell r="E68">
            <v>75741</v>
          </cell>
          <cell r="G68">
            <v>770605</v>
          </cell>
        </row>
        <row r="69">
          <cell r="A69" t="str">
            <v>Total base revenue (incl. FIB) after W/N</v>
          </cell>
          <cell r="C69">
            <v>695385</v>
          </cell>
          <cell r="E69">
            <v>75799</v>
          </cell>
          <cell r="G69">
            <v>771184</v>
          </cell>
        </row>
        <row r="72">
          <cell r="A72" t="str">
            <v>FUEL REVENUE - annualized</v>
          </cell>
          <cell r="C72">
            <v>-18178</v>
          </cell>
          <cell r="E72">
            <v>-2020</v>
          </cell>
          <cell r="G72">
            <v>-20198</v>
          </cell>
        </row>
        <row r="75">
          <cell r="A75" t="str">
            <v>TOTAL REVENUE Non Weather Normalized per above</v>
          </cell>
          <cell r="G75">
            <v>750407</v>
          </cell>
        </row>
        <row r="79">
          <cell r="A79" t="str">
            <v>Total annualized revenue per Order,  before  Weather Normalization</v>
          </cell>
          <cell r="G79">
            <v>750407</v>
          </cell>
        </row>
        <row r="81">
          <cell r="A81" t="str">
            <v>TOTAL REVENUE - WEATHER NORMALIZED</v>
          </cell>
          <cell r="G81">
            <v>750986</v>
          </cell>
        </row>
        <row r="94">
          <cell r="A94" t="str">
            <v>POTOMAC ELECTRIC POWER COMPANY</v>
          </cell>
        </row>
        <row r="96">
          <cell r="A96" t="str">
            <v>District of Columbia</v>
          </cell>
        </row>
        <row r="97">
          <cell r="A97" t="str">
            <v>Composition of Revenues</v>
          </cell>
        </row>
        <row r="98">
          <cell r="A98" t="str">
            <v>1998 Projected</v>
          </cell>
        </row>
        <row r="101">
          <cell r="C101" t="str">
            <v>`Normal'</v>
          </cell>
          <cell r="E101" t="str">
            <v>GRT</v>
          </cell>
          <cell r="G101" t="str">
            <v>Total</v>
          </cell>
        </row>
        <row r="103">
          <cell r="A103" t="str">
            <v>Non-Fuel Base</v>
          </cell>
        </row>
        <row r="104">
          <cell r="B104" t="str">
            <v>Original Annualized</v>
          </cell>
          <cell r="C104">
            <v>432991</v>
          </cell>
          <cell r="E104">
            <v>48110</v>
          </cell>
          <cell r="G104">
            <v>481101</v>
          </cell>
          <cell r="I104">
            <v>10181982</v>
          </cell>
          <cell r="K104">
            <v>4.725E-2</v>
          </cell>
        </row>
        <row r="105">
          <cell r="B105" t="str">
            <v>ECRR - CAAA component</v>
          </cell>
          <cell r="C105">
            <v>2732</v>
          </cell>
          <cell r="E105">
            <v>304</v>
          </cell>
          <cell r="G105">
            <v>3036</v>
          </cell>
        </row>
        <row r="106">
          <cell r="A106" t="str">
            <v xml:space="preserve"> </v>
          </cell>
          <cell r="B106" t="str">
            <v>ECRR  - conserv. component (excl. ccrf)</v>
          </cell>
          <cell r="C106">
            <v>13253</v>
          </cell>
          <cell r="E106">
            <v>1473</v>
          </cell>
          <cell r="G106">
            <v>14726</v>
          </cell>
        </row>
        <row r="107">
          <cell r="B107" t="str">
            <v>GRT on  Fuel in Base</v>
          </cell>
          <cell r="C107" t="str">
            <v>-</v>
          </cell>
          <cell r="E107">
            <v>27873</v>
          </cell>
          <cell r="G107">
            <v>27873</v>
          </cell>
        </row>
        <row r="109">
          <cell r="B109" t="str">
            <v>Non-fuel base before weather normalization</v>
          </cell>
          <cell r="C109">
            <v>448976</v>
          </cell>
          <cell r="E109">
            <v>77760</v>
          </cell>
          <cell r="G109">
            <v>526736</v>
          </cell>
        </row>
        <row r="111">
          <cell r="A111" t="str">
            <v xml:space="preserve"> Weather Normalization</v>
          </cell>
        </row>
        <row r="112">
          <cell r="B112" t="str">
            <v>Original Annualized</v>
          </cell>
          <cell r="C112">
            <v>0</v>
          </cell>
          <cell r="E112">
            <v>0</v>
          </cell>
          <cell r="G112">
            <v>0</v>
          </cell>
        </row>
        <row r="113">
          <cell r="B113" t="str">
            <v>ECRR - CAAA component</v>
          </cell>
        </row>
        <row r="114">
          <cell r="B114" t="str">
            <v>ECRR  - conserv. component (excl. ccrf)</v>
          </cell>
        </row>
        <row r="116">
          <cell r="B116" t="str">
            <v xml:space="preserve">     Subtotal W/N</v>
          </cell>
          <cell r="C116">
            <v>0</v>
          </cell>
          <cell r="E116">
            <v>0</v>
          </cell>
          <cell r="G116">
            <v>0</v>
          </cell>
        </row>
        <row r="119">
          <cell r="A119" t="str">
            <v>Non-fuel base after weather normalization</v>
          </cell>
          <cell r="C119">
            <v>448976</v>
          </cell>
          <cell r="E119">
            <v>77760</v>
          </cell>
          <cell r="G119">
            <v>526736</v>
          </cell>
        </row>
        <row r="121">
          <cell r="A121" t="str">
            <v>Fuel in Base (Non-W/N)</v>
          </cell>
          <cell r="C121">
            <v>250883</v>
          </cell>
          <cell r="E121" t="str">
            <v>-</v>
          </cell>
          <cell r="G121">
            <v>250883</v>
          </cell>
        </row>
        <row r="123">
          <cell r="A123" t="str">
            <v>Total base revenue (incl. FIB) before W/N</v>
          </cell>
          <cell r="C123">
            <v>699859</v>
          </cell>
          <cell r="E123">
            <v>77760</v>
          </cell>
          <cell r="G123">
            <v>777619</v>
          </cell>
        </row>
        <row r="124">
          <cell r="A124" t="str">
            <v>Total base revenue (incl. FIB) after W/N</v>
          </cell>
          <cell r="C124">
            <v>699859</v>
          </cell>
          <cell r="E124">
            <v>77760</v>
          </cell>
          <cell r="G124">
            <v>777619</v>
          </cell>
        </row>
        <row r="127">
          <cell r="A127" t="str">
            <v>FUEL REVENUE - Non W/N</v>
          </cell>
          <cell r="C127">
            <v>16280</v>
          </cell>
          <cell r="E127">
            <v>1809</v>
          </cell>
          <cell r="G127">
            <v>18089</v>
          </cell>
        </row>
        <row r="130">
          <cell r="A130" t="str">
            <v>TOTAL REVENUE Non Weather Normalized</v>
          </cell>
          <cell r="G130">
            <v>795708</v>
          </cell>
          <cell r="I130">
            <v>795708</v>
          </cell>
        </row>
        <row r="133">
          <cell r="A133" t="str">
            <v>TOTAL REVENUE - WEATHER NORMALIZED</v>
          </cell>
          <cell r="G133">
            <v>795708</v>
          </cell>
        </row>
      </sheetData>
      <sheetData sheetId="9">
        <row r="1">
          <cell r="A1" t="str">
            <v>1998 Test Year</v>
          </cell>
        </row>
        <row r="3">
          <cell r="A3" t="str">
            <v>Analysis of Fuel Costs vs. Fuel Revenues</v>
          </cell>
        </row>
        <row r="7">
          <cell r="B7" t="str">
            <v>January</v>
          </cell>
          <cell r="C7" t="str">
            <v>February</v>
          </cell>
          <cell r="D7" t="str">
            <v>March</v>
          </cell>
          <cell r="E7" t="str">
            <v>April</v>
          </cell>
          <cell r="F7" t="str">
            <v>May</v>
          </cell>
          <cell r="G7" t="str">
            <v>June</v>
          </cell>
          <cell r="H7" t="str">
            <v>July</v>
          </cell>
          <cell r="I7" t="str">
            <v>August</v>
          </cell>
          <cell r="J7" t="str">
            <v>September</v>
          </cell>
          <cell r="K7" t="str">
            <v>October</v>
          </cell>
          <cell r="L7" t="str">
            <v>November</v>
          </cell>
          <cell r="M7" t="str">
            <v>December</v>
          </cell>
        </row>
        <row r="9">
          <cell r="A9" t="str">
            <v>Net F &amp; I</v>
          </cell>
          <cell r="B9">
            <v>47744</v>
          </cell>
          <cell r="C9">
            <v>44444</v>
          </cell>
          <cell r="D9">
            <v>41206</v>
          </cell>
          <cell r="E9">
            <v>36006</v>
          </cell>
          <cell r="F9">
            <v>40284</v>
          </cell>
          <cell r="G9">
            <v>52076</v>
          </cell>
          <cell r="H9">
            <v>58041</v>
          </cell>
          <cell r="I9">
            <v>56874</v>
          </cell>
          <cell r="J9">
            <v>49789</v>
          </cell>
          <cell r="K9">
            <v>41424</v>
          </cell>
          <cell r="L9">
            <v>41692</v>
          </cell>
          <cell r="M9">
            <v>50296</v>
          </cell>
          <cell r="N9">
            <v>559876</v>
          </cell>
        </row>
        <row r="10">
          <cell r="A10" t="str">
            <v>EUM credits</v>
          </cell>
          <cell r="G10">
            <v>3049</v>
          </cell>
          <cell r="H10">
            <v>3291</v>
          </cell>
          <cell r="I10">
            <v>3291</v>
          </cell>
          <cell r="J10">
            <v>3170</v>
          </cell>
          <cell r="K10">
            <v>3048</v>
          </cell>
          <cell r="N10">
            <v>15849</v>
          </cell>
        </row>
        <row r="11">
          <cell r="A11" t="str">
            <v>Handling,</v>
          </cell>
        </row>
        <row r="12">
          <cell r="A12" t="str">
            <v xml:space="preserve">  unit tr, ppl</v>
          </cell>
          <cell r="B12">
            <v>1623</v>
          </cell>
          <cell r="C12">
            <v>1627</v>
          </cell>
          <cell r="D12">
            <v>1633</v>
          </cell>
          <cell r="E12">
            <v>1637</v>
          </cell>
          <cell r="F12">
            <v>1642</v>
          </cell>
          <cell r="G12">
            <v>1645</v>
          </cell>
          <cell r="H12">
            <v>1651</v>
          </cell>
          <cell r="I12">
            <v>1655</v>
          </cell>
          <cell r="J12">
            <v>1660</v>
          </cell>
          <cell r="K12">
            <v>1665</v>
          </cell>
          <cell r="L12">
            <v>1670</v>
          </cell>
          <cell r="M12">
            <v>1674</v>
          </cell>
          <cell r="N12">
            <v>19782</v>
          </cell>
        </row>
        <row r="14">
          <cell r="A14" t="str">
            <v>Allocable for cost of service</v>
          </cell>
          <cell r="B14">
            <v>46121</v>
          </cell>
          <cell r="C14">
            <v>42817</v>
          </cell>
          <cell r="D14">
            <v>39573</v>
          </cell>
          <cell r="E14">
            <v>34369</v>
          </cell>
          <cell r="F14">
            <v>38642</v>
          </cell>
          <cell r="G14">
            <v>47382</v>
          </cell>
          <cell r="H14">
            <v>53099</v>
          </cell>
          <cell r="I14">
            <v>51928</v>
          </cell>
          <cell r="J14">
            <v>44959</v>
          </cell>
          <cell r="K14">
            <v>36711</v>
          </cell>
          <cell r="L14">
            <v>40022</v>
          </cell>
          <cell r="M14">
            <v>48622</v>
          </cell>
          <cell r="N14">
            <v>524245</v>
          </cell>
        </row>
        <row r="16">
          <cell r="A16" t="str">
            <v>kwh sales</v>
          </cell>
        </row>
        <row r="17">
          <cell r="A17" t="str">
            <v xml:space="preserve">  Allocator</v>
          </cell>
          <cell r="B17">
            <v>0.36128199999999999</v>
          </cell>
          <cell r="C17">
            <v>0.36627599999999999</v>
          </cell>
          <cell r="D17">
            <v>0.38165100000000002</v>
          </cell>
          <cell r="E17">
            <v>0.39855600000000002</v>
          </cell>
          <cell r="F17">
            <v>0.413937</v>
          </cell>
          <cell r="G17">
            <v>0.39697900000000003</v>
          </cell>
          <cell r="H17">
            <v>0.39024900000000001</v>
          </cell>
          <cell r="I17">
            <v>0.39258599999999999</v>
          </cell>
          <cell r="J17">
            <v>0.39800200000000002</v>
          </cell>
          <cell r="K17">
            <v>0.40197100000000002</v>
          </cell>
          <cell r="L17">
            <v>0.38983800000000002</v>
          </cell>
          <cell r="M17">
            <v>0.36885299999999999</v>
          </cell>
        </row>
        <row r="18">
          <cell r="A18" t="str">
            <v>DC F &amp; I</v>
          </cell>
          <cell r="B18">
            <v>16663</v>
          </cell>
          <cell r="C18">
            <v>15683</v>
          </cell>
          <cell r="D18">
            <v>15103</v>
          </cell>
          <cell r="E18">
            <v>13698</v>
          </cell>
          <cell r="F18">
            <v>15995</v>
          </cell>
          <cell r="G18">
            <v>18810</v>
          </cell>
          <cell r="H18">
            <v>20722</v>
          </cell>
          <cell r="I18">
            <v>20386</v>
          </cell>
          <cell r="J18">
            <v>17894</v>
          </cell>
          <cell r="K18">
            <v>14757</v>
          </cell>
          <cell r="L18">
            <v>15602</v>
          </cell>
          <cell r="M18">
            <v>17934</v>
          </cell>
          <cell r="N18">
            <v>203247</v>
          </cell>
        </row>
        <row r="19">
          <cell r="A19" t="str">
            <v>D.C. EUM  credits, directly assigned</v>
          </cell>
          <cell r="G19">
            <v>408</v>
          </cell>
          <cell r="H19">
            <v>522</v>
          </cell>
          <cell r="I19">
            <v>522</v>
          </cell>
          <cell r="J19">
            <v>466</v>
          </cell>
          <cell r="K19">
            <v>408</v>
          </cell>
          <cell r="N19">
            <v>2326</v>
          </cell>
        </row>
        <row r="20">
          <cell r="A20" t="str">
            <v>Net F &amp; I for cost of service</v>
          </cell>
          <cell r="B20">
            <v>16663</v>
          </cell>
          <cell r="C20">
            <v>15683</v>
          </cell>
          <cell r="D20">
            <v>15103</v>
          </cell>
          <cell r="E20">
            <v>13698</v>
          </cell>
          <cell r="F20">
            <v>15995</v>
          </cell>
          <cell r="G20">
            <v>19218</v>
          </cell>
          <cell r="H20">
            <v>21244</v>
          </cell>
          <cell r="I20">
            <v>20908</v>
          </cell>
          <cell r="J20">
            <v>18360</v>
          </cell>
          <cell r="K20">
            <v>15165</v>
          </cell>
          <cell r="L20">
            <v>15602</v>
          </cell>
          <cell r="M20">
            <v>17934</v>
          </cell>
          <cell r="N20">
            <v>205573</v>
          </cell>
        </row>
        <row r="23">
          <cell r="A23" t="str">
            <v>System capacity purchases</v>
          </cell>
          <cell r="B23">
            <v>12360</v>
          </cell>
          <cell r="C23">
            <v>12360</v>
          </cell>
          <cell r="D23">
            <v>12360</v>
          </cell>
          <cell r="E23">
            <v>12360</v>
          </cell>
          <cell r="F23">
            <v>12360</v>
          </cell>
          <cell r="G23">
            <v>12387</v>
          </cell>
          <cell r="H23">
            <v>12387</v>
          </cell>
          <cell r="I23">
            <v>12387</v>
          </cell>
          <cell r="J23">
            <v>12387</v>
          </cell>
          <cell r="K23">
            <v>12368</v>
          </cell>
          <cell r="L23">
            <v>12360</v>
          </cell>
          <cell r="M23">
            <v>12355</v>
          </cell>
          <cell r="N23">
            <v>148431</v>
          </cell>
        </row>
        <row r="24">
          <cell r="A24" t="str">
            <v>A &amp; E NCP  allocator, D.C.</v>
          </cell>
          <cell r="B24">
            <v>0.37769999999999998</v>
          </cell>
          <cell r="C24">
            <v>0.37769999999999998</v>
          </cell>
          <cell r="D24">
            <v>0.37769999999999998</v>
          </cell>
          <cell r="E24">
            <v>0.37769999999999998</v>
          </cell>
          <cell r="F24">
            <v>0.37769999999999998</v>
          </cell>
          <cell r="G24">
            <v>0.37769999999999998</v>
          </cell>
          <cell r="H24">
            <v>0.37769999999999998</v>
          </cell>
          <cell r="I24">
            <v>0.37769999999999998</v>
          </cell>
          <cell r="J24">
            <v>0.37769999999999998</v>
          </cell>
          <cell r="K24">
            <v>0.37769999999999998</v>
          </cell>
          <cell r="L24">
            <v>0.37769999999999998</v>
          </cell>
          <cell r="M24">
            <v>0.37769999999999998</v>
          </cell>
        </row>
        <row r="25">
          <cell r="A25" t="str">
            <v>D.C. Cap Purchase, allocated on demand</v>
          </cell>
          <cell r="B25">
            <v>4668</v>
          </cell>
          <cell r="C25">
            <v>4668</v>
          </cell>
          <cell r="D25">
            <v>4668</v>
          </cell>
          <cell r="E25">
            <v>4668</v>
          </cell>
          <cell r="F25">
            <v>4668</v>
          </cell>
          <cell r="G25">
            <v>4679</v>
          </cell>
          <cell r="H25">
            <v>4679</v>
          </cell>
          <cell r="I25">
            <v>4679</v>
          </cell>
          <cell r="J25">
            <v>4679</v>
          </cell>
          <cell r="K25">
            <v>4671</v>
          </cell>
          <cell r="L25">
            <v>4668</v>
          </cell>
          <cell r="M25">
            <v>4667</v>
          </cell>
          <cell r="N25">
            <v>56062</v>
          </cell>
        </row>
        <row r="27">
          <cell r="A27" t="str">
            <v>D.C. Cap Purch, allocated on KWH sales</v>
          </cell>
          <cell r="B27">
            <v>4465</v>
          </cell>
          <cell r="C27">
            <v>4527</v>
          </cell>
          <cell r="D27">
            <v>4717</v>
          </cell>
          <cell r="E27">
            <v>4926</v>
          </cell>
          <cell r="F27">
            <v>5116</v>
          </cell>
          <cell r="G27">
            <v>4917</v>
          </cell>
          <cell r="H27">
            <v>4834</v>
          </cell>
          <cell r="I27">
            <v>4863</v>
          </cell>
          <cell r="J27">
            <v>4930</v>
          </cell>
          <cell r="K27">
            <v>4972</v>
          </cell>
          <cell r="L27">
            <v>4818</v>
          </cell>
          <cell r="M27">
            <v>4557</v>
          </cell>
          <cell r="N27">
            <v>57642</v>
          </cell>
        </row>
        <row r="29">
          <cell r="A29" t="str">
            <v xml:space="preserve">Total D.C. recoverable fuel cost </v>
          </cell>
        </row>
        <row r="30">
          <cell r="A30" t="str">
            <v xml:space="preserve">     included in cost of service</v>
          </cell>
          <cell r="B30">
            <v>21331</v>
          </cell>
          <cell r="C30">
            <v>20351</v>
          </cell>
          <cell r="D30">
            <v>19771</v>
          </cell>
          <cell r="E30">
            <v>18366</v>
          </cell>
          <cell r="F30">
            <v>20663</v>
          </cell>
          <cell r="G30">
            <v>23897</v>
          </cell>
          <cell r="H30">
            <v>25923</v>
          </cell>
          <cell r="I30">
            <v>25587</v>
          </cell>
          <cell r="J30">
            <v>23039</v>
          </cell>
          <cell r="K30">
            <v>19836</v>
          </cell>
          <cell r="L30">
            <v>20270</v>
          </cell>
          <cell r="M30">
            <v>22601</v>
          </cell>
          <cell r="N30">
            <v>261635</v>
          </cell>
        </row>
        <row r="32">
          <cell r="A32" t="str">
            <v>D.C. non-recoverable fuel cost included</v>
          </cell>
        </row>
        <row r="33">
          <cell r="A33" t="str">
            <v xml:space="preserve">     in cost of service:</v>
          </cell>
          <cell r="B33">
            <v>586</v>
          </cell>
          <cell r="C33">
            <v>596</v>
          </cell>
          <cell r="D33">
            <v>623</v>
          </cell>
          <cell r="E33">
            <v>652</v>
          </cell>
          <cell r="F33">
            <v>680</v>
          </cell>
          <cell r="G33">
            <v>653</v>
          </cell>
          <cell r="H33">
            <v>644</v>
          </cell>
          <cell r="I33">
            <v>650</v>
          </cell>
          <cell r="J33">
            <v>661</v>
          </cell>
          <cell r="K33">
            <v>669</v>
          </cell>
          <cell r="L33">
            <v>651</v>
          </cell>
          <cell r="M33">
            <v>617</v>
          </cell>
          <cell r="N33">
            <v>7682</v>
          </cell>
        </row>
        <row r="35">
          <cell r="A35" t="str">
            <v>Fuel cost in cost of service</v>
          </cell>
          <cell r="B35">
            <v>21917</v>
          </cell>
          <cell r="C35">
            <v>20947</v>
          </cell>
          <cell r="D35">
            <v>20394</v>
          </cell>
          <cell r="E35">
            <v>19018</v>
          </cell>
          <cell r="F35">
            <v>21343</v>
          </cell>
          <cell r="G35">
            <v>24550</v>
          </cell>
          <cell r="H35">
            <v>26567</v>
          </cell>
          <cell r="I35">
            <v>26237</v>
          </cell>
          <cell r="J35">
            <v>23700</v>
          </cell>
          <cell r="K35">
            <v>20505</v>
          </cell>
          <cell r="L35">
            <v>20921</v>
          </cell>
          <cell r="M35">
            <v>23218</v>
          </cell>
          <cell r="N35">
            <v>269317</v>
          </cell>
        </row>
        <row r="37">
          <cell r="A37" t="str">
            <v>Fuel to be recovered in FAC</v>
          </cell>
        </row>
        <row r="38">
          <cell r="A38" t="str">
            <v xml:space="preserve">      Net F &amp; I, incl EUM credits</v>
          </cell>
          <cell r="B38">
            <v>46121</v>
          </cell>
          <cell r="C38">
            <v>42817</v>
          </cell>
          <cell r="D38">
            <v>39573</v>
          </cell>
          <cell r="E38">
            <v>34369</v>
          </cell>
          <cell r="F38">
            <v>38642</v>
          </cell>
          <cell r="G38">
            <v>50431</v>
          </cell>
          <cell r="H38">
            <v>56390</v>
          </cell>
          <cell r="I38">
            <v>55219</v>
          </cell>
          <cell r="J38">
            <v>48129</v>
          </cell>
          <cell r="K38">
            <v>39759</v>
          </cell>
          <cell r="L38">
            <v>40022</v>
          </cell>
          <cell r="M38">
            <v>48622</v>
          </cell>
          <cell r="N38">
            <v>540094</v>
          </cell>
        </row>
        <row r="39">
          <cell r="A39" t="str">
            <v xml:space="preserve">      Capacity</v>
          </cell>
          <cell r="B39">
            <v>12360</v>
          </cell>
          <cell r="C39">
            <v>12360</v>
          </cell>
          <cell r="D39">
            <v>12360</v>
          </cell>
          <cell r="E39">
            <v>12360</v>
          </cell>
          <cell r="F39">
            <v>12360</v>
          </cell>
          <cell r="G39">
            <v>12387</v>
          </cell>
          <cell r="H39">
            <v>12387</v>
          </cell>
          <cell r="I39">
            <v>12387</v>
          </cell>
          <cell r="J39">
            <v>12387</v>
          </cell>
          <cell r="K39">
            <v>12368</v>
          </cell>
          <cell r="L39">
            <v>12360</v>
          </cell>
          <cell r="M39">
            <v>12355</v>
          </cell>
          <cell r="N39">
            <v>148431</v>
          </cell>
        </row>
        <row r="40">
          <cell r="B40">
            <v>58481</v>
          </cell>
          <cell r="C40">
            <v>55177</v>
          </cell>
          <cell r="D40">
            <v>51933</v>
          </cell>
          <cell r="E40">
            <v>46729</v>
          </cell>
          <cell r="F40">
            <v>51002</v>
          </cell>
          <cell r="G40">
            <v>62818</v>
          </cell>
          <cell r="H40">
            <v>68777</v>
          </cell>
          <cell r="I40">
            <v>67606</v>
          </cell>
          <cell r="J40">
            <v>60516</v>
          </cell>
          <cell r="K40">
            <v>52127</v>
          </cell>
          <cell r="L40">
            <v>52382</v>
          </cell>
          <cell r="M40">
            <v>60977</v>
          </cell>
          <cell r="N40">
            <v>688525</v>
          </cell>
        </row>
        <row r="41">
          <cell r="B41">
            <v>0.36128199999999999</v>
          </cell>
          <cell r="C41">
            <v>0.36627599999999999</v>
          </cell>
          <cell r="D41">
            <v>0.38165100000000002</v>
          </cell>
          <cell r="E41">
            <v>0.39855600000000002</v>
          </cell>
          <cell r="F41">
            <v>0.413937</v>
          </cell>
          <cell r="G41">
            <v>0.39697900000000003</v>
          </cell>
          <cell r="H41">
            <v>0.39024900000000001</v>
          </cell>
          <cell r="I41">
            <v>0.39258599999999999</v>
          </cell>
          <cell r="J41">
            <v>0.39800200000000002</v>
          </cell>
          <cell r="K41">
            <v>0.40197100000000002</v>
          </cell>
          <cell r="L41">
            <v>0.38983800000000002</v>
          </cell>
          <cell r="M41">
            <v>0.36885299999999999</v>
          </cell>
        </row>
        <row r="42">
          <cell r="A42" t="str">
            <v xml:space="preserve">      Net D.C. recoverable</v>
          </cell>
          <cell r="B42">
            <v>21128</v>
          </cell>
          <cell r="C42">
            <v>20210</v>
          </cell>
          <cell r="D42">
            <v>19820</v>
          </cell>
          <cell r="E42">
            <v>18624</v>
          </cell>
          <cell r="F42">
            <v>21112</v>
          </cell>
          <cell r="G42">
            <v>24937</v>
          </cell>
          <cell r="H42">
            <v>26840</v>
          </cell>
          <cell r="I42">
            <v>26541</v>
          </cell>
          <cell r="J42">
            <v>24085</v>
          </cell>
          <cell r="K42">
            <v>20954</v>
          </cell>
          <cell r="L42">
            <v>20420</v>
          </cell>
          <cell r="M42">
            <v>22492</v>
          </cell>
          <cell r="N42">
            <v>267163</v>
          </cell>
        </row>
        <row r="44">
          <cell r="A44" t="str">
            <v>D.C. fuel in base (per Revenue Analysis)</v>
          </cell>
          <cell r="B44">
            <v>21108</v>
          </cell>
          <cell r="C44">
            <v>19240</v>
          </cell>
          <cell r="D44">
            <v>19521</v>
          </cell>
          <cell r="E44">
            <v>18099</v>
          </cell>
          <cell r="F44">
            <v>20330</v>
          </cell>
          <cell r="G44">
            <v>22591</v>
          </cell>
          <cell r="H44">
            <v>26027</v>
          </cell>
          <cell r="I44">
            <v>25168</v>
          </cell>
          <cell r="J44">
            <v>20661</v>
          </cell>
          <cell r="K44">
            <v>18672</v>
          </cell>
          <cell r="L44">
            <v>18671</v>
          </cell>
          <cell r="M44">
            <v>20795</v>
          </cell>
          <cell r="N44">
            <v>250883</v>
          </cell>
        </row>
        <row r="46">
          <cell r="A46" t="str">
            <v xml:space="preserve">D.C. fuel revenue excl GRT </v>
          </cell>
          <cell r="B46">
            <v>20</v>
          </cell>
          <cell r="C46">
            <v>970</v>
          </cell>
          <cell r="D46">
            <v>299</v>
          </cell>
          <cell r="E46">
            <v>525</v>
          </cell>
          <cell r="F46">
            <v>782</v>
          </cell>
          <cell r="G46">
            <v>2346</v>
          </cell>
          <cell r="H46">
            <v>813</v>
          </cell>
          <cell r="I46">
            <v>1373</v>
          </cell>
          <cell r="J46">
            <v>3424</v>
          </cell>
          <cell r="K46">
            <v>2282</v>
          </cell>
          <cell r="L46">
            <v>1749</v>
          </cell>
          <cell r="M46">
            <v>1697</v>
          </cell>
          <cell r="N46">
            <v>16280</v>
          </cell>
        </row>
        <row r="47">
          <cell r="A47" t="str">
            <v>GRT</v>
          </cell>
          <cell r="B47">
            <v>2</v>
          </cell>
          <cell r="C47">
            <v>108</v>
          </cell>
          <cell r="D47">
            <v>33</v>
          </cell>
          <cell r="E47">
            <v>58</v>
          </cell>
          <cell r="F47">
            <v>87</v>
          </cell>
          <cell r="G47">
            <v>261</v>
          </cell>
          <cell r="H47">
            <v>90</v>
          </cell>
          <cell r="I47">
            <v>153</v>
          </cell>
          <cell r="J47">
            <v>380</v>
          </cell>
          <cell r="K47">
            <v>254</v>
          </cell>
          <cell r="L47">
            <v>194</v>
          </cell>
          <cell r="M47">
            <v>189</v>
          </cell>
          <cell r="N47">
            <v>1809</v>
          </cell>
        </row>
        <row r="48">
          <cell r="A48" t="str">
            <v>Fuel revenue currently included  in COS</v>
          </cell>
          <cell r="B48">
            <v>22</v>
          </cell>
          <cell r="C48">
            <v>1078</v>
          </cell>
          <cell r="D48">
            <v>332</v>
          </cell>
          <cell r="E48">
            <v>583</v>
          </cell>
          <cell r="F48">
            <v>869</v>
          </cell>
          <cell r="G48">
            <v>2607</v>
          </cell>
          <cell r="H48">
            <v>903</v>
          </cell>
          <cell r="I48">
            <v>1526</v>
          </cell>
          <cell r="J48">
            <v>3804</v>
          </cell>
          <cell r="K48">
            <v>2536</v>
          </cell>
          <cell r="L48">
            <v>1943</v>
          </cell>
          <cell r="M48">
            <v>1886</v>
          </cell>
          <cell r="N48">
            <v>16280</v>
          </cell>
        </row>
      </sheetData>
      <sheetData sheetId="10">
        <row r="3">
          <cell r="A3" t="str">
            <v>ANALYSIS OF OTHER O &amp; M</v>
          </cell>
        </row>
        <row r="5">
          <cell r="C5" t="str">
            <v xml:space="preserve"> 1996 DETAIL</v>
          </cell>
          <cell r="G5" t="str">
            <v>FC 951</v>
          </cell>
        </row>
        <row r="6">
          <cell r="C6" t="str">
            <v>12 mos. ended 12/31/1998</v>
          </cell>
          <cell r="G6" t="str">
            <v>12 mos. ended 12/31/1995</v>
          </cell>
          <cell r="N6" t="str">
            <v>Change due</v>
          </cell>
          <cell r="O6" t="str">
            <v>Change due</v>
          </cell>
        </row>
        <row r="7">
          <cell r="N7" t="str">
            <v xml:space="preserve">D </v>
          </cell>
          <cell r="O7" t="str">
            <v xml:space="preserve">D </v>
          </cell>
        </row>
        <row r="8">
          <cell r="C8" t="str">
            <v>System</v>
          </cell>
          <cell r="D8" t="str">
            <v>DC</v>
          </cell>
          <cell r="G8" t="str">
            <v>System</v>
          </cell>
          <cell r="H8" t="str">
            <v>DC</v>
          </cell>
          <cell r="K8" t="str">
            <v>System</v>
          </cell>
          <cell r="L8" t="str">
            <v>DC</v>
          </cell>
          <cell r="N8" t="str">
            <v>Costs</v>
          </cell>
          <cell r="O8" t="str">
            <v>Allocator</v>
          </cell>
          <cell r="P8" t="str">
            <v>Net</v>
          </cell>
          <cell r="Q8" t="str">
            <v>Check</v>
          </cell>
        </row>
        <row r="10">
          <cell r="A10" t="str">
            <v>Unadjusted</v>
          </cell>
          <cell r="C10">
            <v>313967</v>
          </cell>
          <cell r="D10">
            <v>121408</v>
          </cell>
          <cell r="E10">
            <v>0.38669999999999999</v>
          </cell>
          <cell r="G10">
            <v>301638</v>
          </cell>
          <cell r="H10">
            <v>118054</v>
          </cell>
          <cell r="I10">
            <v>0.39140000000000003</v>
          </cell>
          <cell r="K10">
            <v>12329</v>
          </cell>
          <cell r="L10">
            <v>3354</v>
          </cell>
          <cell r="N10">
            <v>4826</v>
          </cell>
          <cell r="O10">
            <v>-1476</v>
          </cell>
          <cell r="P10">
            <v>3350</v>
          </cell>
          <cell r="Q10">
            <v>3354</v>
          </cell>
        </row>
        <row r="11">
          <cell r="A11" t="str">
            <v>Contr Ctr Lease</v>
          </cell>
          <cell r="C11">
            <v>15251</v>
          </cell>
          <cell r="D11">
            <v>6014</v>
          </cell>
          <cell r="E11">
            <v>0.39433000000000001</v>
          </cell>
          <cell r="G11">
            <v>15251</v>
          </cell>
          <cell r="H11">
            <v>6055</v>
          </cell>
          <cell r="I11">
            <v>0.39700000000000002</v>
          </cell>
          <cell r="K11">
            <v>0</v>
          </cell>
          <cell r="L11">
            <v>-41</v>
          </cell>
          <cell r="N11">
            <v>0</v>
          </cell>
          <cell r="O11">
            <v>-41</v>
          </cell>
          <cell r="P11">
            <v>-41</v>
          </cell>
          <cell r="Q11">
            <v>41</v>
          </cell>
        </row>
        <row r="12">
          <cell r="C12">
            <v>329218</v>
          </cell>
          <cell r="D12">
            <v>127422</v>
          </cell>
          <cell r="E12">
            <v>0.38700000000000001</v>
          </cell>
          <cell r="G12">
            <v>316889</v>
          </cell>
          <cell r="H12">
            <v>124109</v>
          </cell>
        </row>
        <row r="14">
          <cell r="A14" t="str">
            <v>RMA's</v>
          </cell>
        </row>
        <row r="15">
          <cell r="B15" t="str">
            <v>Wages</v>
          </cell>
          <cell r="C15">
            <v>4582</v>
          </cell>
          <cell r="D15">
            <v>1774</v>
          </cell>
          <cell r="E15">
            <v>0.38716</v>
          </cell>
          <cell r="G15">
            <v>6130</v>
          </cell>
          <cell r="H15">
            <v>2389</v>
          </cell>
          <cell r="I15">
            <v>0.38969999999999999</v>
          </cell>
          <cell r="K15">
            <v>-1548</v>
          </cell>
          <cell r="L15">
            <v>-615</v>
          </cell>
        </row>
        <row r="16">
          <cell r="B16" t="str">
            <v>VSP</v>
          </cell>
          <cell r="C16">
            <v>-11996</v>
          </cell>
          <cell r="D16">
            <v>-4644</v>
          </cell>
          <cell r="E16">
            <v>0.38716</v>
          </cell>
          <cell r="G16">
            <v>-7999</v>
          </cell>
          <cell r="H16">
            <v>-3117</v>
          </cell>
          <cell r="I16">
            <v>0.38969999999999999</v>
          </cell>
          <cell r="K16">
            <v>-3997</v>
          </cell>
          <cell r="L16">
            <v>-1527</v>
          </cell>
        </row>
        <row r="17">
          <cell r="B17" t="str">
            <v>Restaffing</v>
          </cell>
          <cell r="C17">
            <v>8062</v>
          </cell>
          <cell r="D17">
            <v>3121</v>
          </cell>
          <cell r="E17">
            <v>0.38716</v>
          </cell>
          <cell r="G17">
            <v>0</v>
          </cell>
          <cell r="H17">
            <v>0</v>
          </cell>
          <cell r="K17">
            <v>8062</v>
          </cell>
          <cell r="L17">
            <v>3121</v>
          </cell>
        </row>
        <row r="18">
          <cell r="C18">
            <v>648</v>
          </cell>
          <cell r="D18">
            <v>251</v>
          </cell>
          <cell r="G18">
            <v>-1869</v>
          </cell>
          <cell r="H18">
            <v>-728</v>
          </cell>
        </row>
        <row r="19">
          <cell r="B19" t="str">
            <v>VSP</v>
          </cell>
          <cell r="C19">
            <v>2038</v>
          </cell>
          <cell r="D19">
            <v>789</v>
          </cell>
          <cell r="E19">
            <v>0.38716</v>
          </cell>
        </row>
        <row r="20">
          <cell r="B20" t="str">
            <v>Gainshare</v>
          </cell>
          <cell r="C20">
            <v>0</v>
          </cell>
          <cell r="D20">
            <v>0</v>
          </cell>
          <cell r="E20">
            <v>0.38716</v>
          </cell>
          <cell r="G20">
            <v>-3527</v>
          </cell>
          <cell r="H20">
            <v>-1374</v>
          </cell>
          <cell r="I20">
            <v>0.38969999999999999</v>
          </cell>
          <cell r="K20">
            <v>3527</v>
          </cell>
          <cell r="L20">
            <v>1374</v>
          </cell>
        </row>
        <row r="21">
          <cell r="B21" t="str">
            <v>Benefits</v>
          </cell>
          <cell r="C21">
            <v>2888</v>
          </cell>
          <cell r="D21">
            <v>1118</v>
          </cell>
          <cell r="E21">
            <v>0.38716</v>
          </cell>
          <cell r="K21">
            <v>2888</v>
          </cell>
          <cell r="L21">
            <v>1118</v>
          </cell>
        </row>
        <row r="22">
          <cell r="B22" t="str">
            <v>SERP</v>
          </cell>
          <cell r="C22">
            <v>-583</v>
          </cell>
          <cell r="D22">
            <v>-226</v>
          </cell>
          <cell r="E22">
            <v>0.38716</v>
          </cell>
          <cell r="G22">
            <v>-672</v>
          </cell>
          <cell r="H22">
            <v>-262</v>
          </cell>
          <cell r="I22">
            <v>0.38969999999999999</v>
          </cell>
          <cell r="K22">
            <v>89</v>
          </cell>
          <cell r="L22">
            <v>36</v>
          </cell>
        </row>
        <row r="23">
          <cell r="B23" t="str">
            <v>EPRI</v>
          </cell>
          <cell r="C23">
            <v>-3045</v>
          </cell>
          <cell r="D23">
            <v>-1179</v>
          </cell>
          <cell r="E23">
            <v>0.38716</v>
          </cell>
          <cell r="G23">
            <v>-216</v>
          </cell>
          <cell r="H23">
            <v>-84</v>
          </cell>
          <cell r="I23">
            <v>0.38969999999999999</v>
          </cell>
          <cell r="K23">
            <v>-2829</v>
          </cell>
          <cell r="L23">
            <v>-1095</v>
          </cell>
        </row>
        <row r="24">
          <cell r="B24" t="str">
            <v>Ind Contr</v>
          </cell>
          <cell r="C24">
            <v>-1233</v>
          </cell>
          <cell r="D24">
            <v>-477</v>
          </cell>
          <cell r="E24">
            <v>0.38716</v>
          </cell>
          <cell r="G24">
            <v>-1097</v>
          </cell>
          <cell r="H24">
            <v>-428</v>
          </cell>
          <cell r="I24">
            <v>0.38969999999999999</v>
          </cell>
          <cell r="K24">
            <v>-136</v>
          </cell>
          <cell r="L24">
            <v>-49</v>
          </cell>
        </row>
        <row r="25">
          <cell r="B25" t="str">
            <v>Adv</v>
          </cell>
          <cell r="C25">
            <v>-4423</v>
          </cell>
          <cell r="D25">
            <v>-1286</v>
          </cell>
          <cell r="E25">
            <v>0.29085</v>
          </cell>
          <cell r="G25">
            <v>-888</v>
          </cell>
          <cell r="H25">
            <v>-346</v>
          </cell>
          <cell r="I25">
            <v>0.38969999999999999</v>
          </cell>
          <cell r="K25">
            <v>-3535</v>
          </cell>
          <cell r="L25">
            <v>-940</v>
          </cell>
        </row>
        <row r="26">
          <cell r="B26" t="str">
            <v>Cust Dep Int</v>
          </cell>
          <cell r="C26">
            <v>505</v>
          </cell>
          <cell r="D26">
            <v>505</v>
          </cell>
          <cell r="E26">
            <v>1</v>
          </cell>
          <cell r="G26">
            <v>566</v>
          </cell>
          <cell r="H26">
            <v>566</v>
          </cell>
          <cell r="I26">
            <v>1</v>
          </cell>
          <cell r="K26">
            <v>-61</v>
          </cell>
          <cell r="L26">
            <v>-61</v>
          </cell>
        </row>
        <row r="27">
          <cell r="B27" t="str">
            <v>Reg</v>
          </cell>
          <cell r="C27">
            <v>48</v>
          </cell>
          <cell r="D27">
            <v>48</v>
          </cell>
          <cell r="E27">
            <v>1</v>
          </cell>
          <cell r="G27">
            <v>208</v>
          </cell>
          <cell r="H27">
            <v>208</v>
          </cell>
          <cell r="I27">
            <v>1</v>
          </cell>
          <cell r="K27">
            <v>-160</v>
          </cell>
          <cell r="L27">
            <v>-160</v>
          </cell>
        </row>
        <row r="28">
          <cell r="B28" t="str">
            <v>Y2K</v>
          </cell>
          <cell r="C28">
            <v>-1671</v>
          </cell>
          <cell r="D28">
            <v>-647</v>
          </cell>
          <cell r="E28">
            <v>0.38716</v>
          </cell>
          <cell r="K28">
            <v>-1671</v>
          </cell>
          <cell r="L28">
            <v>-647</v>
          </cell>
        </row>
        <row r="29">
          <cell r="B29" t="str">
            <v>PJM</v>
          </cell>
          <cell r="C29">
            <v>1998</v>
          </cell>
          <cell r="D29">
            <v>774</v>
          </cell>
          <cell r="E29">
            <v>0.38716</v>
          </cell>
          <cell r="K29">
            <v>1998</v>
          </cell>
          <cell r="L29">
            <v>774</v>
          </cell>
        </row>
        <row r="32">
          <cell r="B32" t="str">
            <v>subtotal RMA's</v>
          </cell>
          <cell r="C32">
            <v>-2830</v>
          </cell>
          <cell r="D32">
            <v>-330</v>
          </cell>
          <cell r="G32">
            <v>-7495</v>
          </cell>
          <cell r="H32">
            <v>-2448</v>
          </cell>
          <cell r="K32">
            <v>110</v>
          </cell>
          <cell r="L32">
            <v>350</v>
          </cell>
          <cell r="N32">
            <v>1856</v>
          </cell>
          <cell r="O32">
            <v>277</v>
          </cell>
          <cell r="P32">
            <v>2133</v>
          </cell>
          <cell r="Q32">
            <v>-2118</v>
          </cell>
        </row>
        <row r="35">
          <cell r="B35" t="str">
            <v>Total</v>
          </cell>
          <cell r="C35">
            <v>326388</v>
          </cell>
          <cell r="D35">
            <v>127092</v>
          </cell>
          <cell r="E35">
            <v>0.38940000000000002</v>
          </cell>
          <cell r="G35">
            <v>309394</v>
          </cell>
          <cell r="H35">
            <v>121661</v>
          </cell>
          <cell r="I35">
            <v>0.39319999999999999</v>
          </cell>
          <cell r="K35">
            <v>16994</v>
          </cell>
          <cell r="L35">
            <v>5431</v>
          </cell>
          <cell r="N35">
            <v>6682</v>
          </cell>
          <cell r="O35">
            <v>-1240</v>
          </cell>
          <cell r="P35">
            <v>5442</v>
          </cell>
          <cell r="Q35">
            <v>5431</v>
          </cell>
        </row>
      </sheetData>
      <sheetData sheetId="11">
        <row r="1">
          <cell r="O1" t="str">
            <v>POTOMAC ELECTRIC POWER COMPANY</v>
          </cell>
        </row>
        <row r="2">
          <cell r="O2" t="str">
            <v>District of Columbia</v>
          </cell>
        </row>
        <row r="3">
          <cell r="O3" t="str">
            <v>Analysis of Revenue Requirement -- F.C. 939 Per Order vs. Twelve Months Ended December 31, 1995</v>
          </cell>
        </row>
        <row r="5">
          <cell r="A5" t="str">
            <v>RECONCILIATION OF GROSS RECEIPTS TAX CALC</v>
          </cell>
          <cell r="J5">
            <v>36398.59824861111</v>
          </cell>
          <cell r="O5" t="str">
            <v>Summary of Gross Receipts Tax Calculation vs. Cost of Service</v>
          </cell>
          <cell r="AA5" t="str">
            <v>Analysis of F.C. 939 gross receipts tax - Impact of June 94 increase to 10%</v>
          </cell>
        </row>
        <row r="6">
          <cell r="J6">
            <v>36398.59824861111</v>
          </cell>
        </row>
        <row r="7">
          <cell r="O7" t="str">
            <v>Formal Case 939</v>
          </cell>
        </row>
        <row r="9">
          <cell r="D9" t="str">
            <v xml:space="preserve"> </v>
          </cell>
          <cell r="J9" t="str">
            <v>Revenue</v>
          </cell>
          <cell r="Q9" t="str">
            <v>Forfeited</v>
          </cell>
          <cell r="V9" t="str">
            <v>Calc rate</v>
          </cell>
          <cell r="W9" t="str">
            <v xml:space="preserve">GRT on </v>
          </cell>
          <cell r="X9" t="str">
            <v xml:space="preserve">GRT on </v>
          </cell>
          <cell r="Y9" t="str">
            <v xml:space="preserve">GRT on </v>
          </cell>
        </row>
        <row r="10">
          <cell r="D10" t="str">
            <v>1996</v>
          </cell>
          <cell r="F10" t="str">
            <v>1995</v>
          </cell>
          <cell r="H10" t="str">
            <v>Difference</v>
          </cell>
          <cell r="J10" t="str">
            <v>Requirement</v>
          </cell>
          <cell r="Q10" t="str">
            <v>Discounts</v>
          </cell>
          <cell r="R10" t="str">
            <v>rents, other</v>
          </cell>
          <cell r="U10" t="str">
            <v>Calc rate</v>
          </cell>
          <cell r="V10" t="str">
            <v>on  Rev</v>
          </cell>
          <cell r="W10" t="str">
            <v>Total Rev</v>
          </cell>
          <cell r="X10" t="str">
            <v xml:space="preserve"> Rev excl</v>
          </cell>
          <cell r="Y10" t="str">
            <v xml:space="preserve"> Rev excl</v>
          </cell>
        </row>
        <row r="11">
          <cell r="P11" t="str">
            <v>Sale of Elec</v>
          </cell>
          <cell r="Q11" t="str">
            <v>&amp; Misc</v>
          </cell>
          <cell r="R11" t="str">
            <v>(A/C 454,456)</v>
          </cell>
          <cell r="S11" t="str">
            <v>Total</v>
          </cell>
          <cell r="T11" t="str">
            <v>GRT</v>
          </cell>
          <cell r="U11" t="str">
            <v>on total Rev</v>
          </cell>
          <cell r="V11" t="str">
            <v>excl rents</v>
          </cell>
          <cell r="W11" t="str">
            <v>@ 10%</v>
          </cell>
          <cell r="X11" t="str">
            <v>rents@ 10%</v>
          </cell>
          <cell r="Y11" t="str">
            <v>rents@ avg</v>
          </cell>
          <cell r="Z11">
            <v>9.973333333333334E-2</v>
          </cell>
          <cell r="AB11" t="str">
            <v>rev subj to grt</v>
          </cell>
        </row>
        <row r="12">
          <cell r="A12" t="str">
            <v>Per Book GRT</v>
          </cell>
          <cell r="D12">
            <v>74456</v>
          </cell>
          <cell r="F12">
            <v>73033</v>
          </cell>
          <cell r="H12">
            <v>1423</v>
          </cell>
        </row>
        <row r="13">
          <cell r="O13" t="str">
            <v>January</v>
          </cell>
          <cell r="P13">
            <v>52664</v>
          </cell>
          <cell r="Q13">
            <v>151</v>
          </cell>
          <cell r="R13">
            <v>170</v>
          </cell>
          <cell r="S13">
            <v>52985</v>
          </cell>
          <cell r="T13">
            <v>5097</v>
          </cell>
          <cell r="U13">
            <v>9.6199999999999994E-2</v>
          </cell>
          <cell r="V13">
            <v>9.6500000000000002E-2</v>
          </cell>
          <cell r="W13">
            <v>5299</v>
          </cell>
          <cell r="X13">
            <v>5282</v>
          </cell>
          <cell r="Y13">
            <v>5267</v>
          </cell>
          <cell r="Z13">
            <v>170</v>
          </cell>
          <cell r="AA13" t="str">
            <v>January</v>
          </cell>
          <cell r="AB13">
            <v>52815</v>
          </cell>
        </row>
        <row r="14">
          <cell r="A14" t="str">
            <v>RMA's</v>
          </cell>
          <cell r="D14">
            <v>-666</v>
          </cell>
          <cell r="F14">
            <v>843</v>
          </cell>
          <cell r="O14" t="str">
            <v>February</v>
          </cell>
          <cell r="P14">
            <v>46992</v>
          </cell>
          <cell r="Q14">
            <v>154</v>
          </cell>
          <cell r="R14">
            <v>70</v>
          </cell>
          <cell r="S14">
            <v>47216</v>
          </cell>
          <cell r="T14">
            <v>4558</v>
          </cell>
          <cell r="U14">
            <v>9.6500000000000002E-2</v>
          </cell>
          <cell r="V14">
            <v>9.6699999999999994E-2</v>
          </cell>
          <cell r="W14">
            <v>4722</v>
          </cell>
          <cell r="X14">
            <v>4715</v>
          </cell>
          <cell r="Y14">
            <v>4702</v>
          </cell>
          <cell r="Z14">
            <v>144</v>
          </cell>
          <cell r="AA14" t="str">
            <v>February</v>
          </cell>
          <cell r="AB14">
            <v>47146</v>
          </cell>
        </row>
        <row r="15">
          <cell r="H15">
            <v>-1509</v>
          </cell>
          <cell r="O15" t="str">
            <v>March</v>
          </cell>
          <cell r="P15">
            <v>48772</v>
          </cell>
          <cell r="Q15">
            <v>121</v>
          </cell>
          <cell r="R15">
            <v>78</v>
          </cell>
          <cell r="S15">
            <v>48971</v>
          </cell>
          <cell r="T15">
            <v>4722</v>
          </cell>
          <cell r="U15">
            <v>9.64E-2</v>
          </cell>
          <cell r="V15">
            <v>9.6600000000000005E-2</v>
          </cell>
          <cell r="W15">
            <v>4897</v>
          </cell>
          <cell r="X15">
            <v>4889</v>
          </cell>
          <cell r="Y15">
            <v>4876</v>
          </cell>
          <cell r="Z15">
            <v>154</v>
          </cell>
          <cell r="AA15" t="str">
            <v>March</v>
          </cell>
          <cell r="AB15">
            <v>48893</v>
          </cell>
        </row>
        <row r="16">
          <cell r="A16" t="str">
            <v>Rate Relief</v>
          </cell>
          <cell r="O16" t="str">
            <v>April</v>
          </cell>
          <cell r="P16">
            <v>46322</v>
          </cell>
          <cell r="Q16">
            <v>140</v>
          </cell>
          <cell r="R16">
            <v>74</v>
          </cell>
          <cell r="S16">
            <v>46536</v>
          </cell>
          <cell r="T16">
            <v>4489</v>
          </cell>
          <cell r="U16">
            <v>9.6500000000000002E-2</v>
          </cell>
          <cell r="V16">
            <v>9.6600000000000005E-2</v>
          </cell>
          <cell r="W16">
            <v>4654</v>
          </cell>
          <cell r="X16">
            <v>4646</v>
          </cell>
          <cell r="Y16">
            <v>4634</v>
          </cell>
          <cell r="Z16">
            <v>145</v>
          </cell>
          <cell r="AA16" t="str">
            <v>April</v>
          </cell>
          <cell r="AB16">
            <v>46462</v>
          </cell>
        </row>
        <row r="17">
          <cell r="O17" t="str">
            <v>May</v>
          </cell>
          <cell r="P17">
            <v>58870</v>
          </cell>
          <cell r="Q17">
            <v>121</v>
          </cell>
          <cell r="R17">
            <v>79</v>
          </cell>
          <cell r="S17">
            <v>59070</v>
          </cell>
          <cell r="T17">
            <v>5706</v>
          </cell>
          <cell r="U17">
            <v>9.6600000000000005E-2</v>
          </cell>
          <cell r="V17">
            <v>9.6699999999999994E-2</v>
          </cell>
          <cell r="W17">
            <v>5907</v>
          </cell>
          <cell r="X17">
            <v>5899</v>
          </cell>
          <cell r="Y17">
            <v>5883</v>
          </cell>
          <cell r="Z17">
            <v>177</v>
          </cell>
          <cell r="AA17" t="str">
            <v>May</v>
          </cell>
          <cell r="AB17">
            <v>58991</v>
          </cell>
        </row>
        <row r="18">
          <cell r="A18" t="str">
            <v>Adjusted GRT (including surcharge)</v>
          </cell>
          <cell r="D18">
            <v>73790</v>
          </cell>
          <cell r="F18">
            <v>73876</v>
          </cell>
          <cell r="H18">
            <v>-86</v>
          </cell>
          <cell r="J18">
            <v>-86</v>
          </cell>
          <cell r="O18" t="str">
            <v>June</v>
          </cell>
          <cell r="P18">
            <v>84250</v>
          </cell>
          <cell r="Q18">
            <v>98</v>
          </cell>
          <cell r="R18">
            <v>148</v>
          </cell>
          <cell r="S18">
            <v>84496</v>
          </cell>
          <cell r="T18">
            <v>8526</v>
          </cell>
          <cell r="U18">
            <v>0.1009</v>
          </cell>
          <cell r="V18">
            <v>0.1011</v>
          </cell>
          <cell r="W18">
            <v>8450</v>
          </cell>
          <cell r="X18">
            <v>8435</v>
          </cell>
          <cell r="AA18" t="str">
            <v>June</v>
          </cell>
          <cell r="AB18">
            <v>84348</v>
          </cell>
        </row>
        <row r="19">
          <cell r="O19" t="str">
            <v>July</v>
          </cell>
          <cell r="P19">
            <v>91100</v>
          </cell>
          <cell r="Q19">
            <v>185</v>
          </cell>
          <cell r="R19">
            <v>63</v>
          </cell>
          <cell r="S19">
            <v>91348</v>
          </cell>
          <cell r="T19">
            <v>9112</v>
          </cell>
          <cell r="U19">
            <v>9.98E-2</v>
          </cell>
          <cell r="V19">
            <v>9.98E-2</v>
          </cell>
          <cell r="W19">
            <v>9135</v>
          </cell>
          <cell r="X19">
            <v>9129</v>
          </cell>
          <cell r="AA19" t="str">
            <v>July</v>
          </cell>
          <cell r="AB19">
            <v>91285</v>
          </cell>
        </row>
        <row r="20">
          <cell r="O20" t="str">
            <v>August</v>
          </cell>
          <cell r="P20">
            <v>84377</v>
          </cell>
          <cell r="Q20">
            <v>173</v>
          </cell>
          <cell r="R20">
            <v>61</v>
          </cell>
          <cell r="S20">
            <v>84611</v>
          </cell>
          <cell r="T20">
            <v>8439</v>
          </cell>
          <cell r="U20">
            <v>9.9699999999999997E-2</v>
          </cell>
          <cell r="V20">
            <v>9.98E-2</v>
          </cell>
          <cell r="W20">
            <v>8461</v>
          </cell>
          <cell r="X20">
            <v>8455</v>
          </cell>
          <cell r="AA20" t="str">
            <v>August</v>
          </cell>
          <cell r="AB20">
            <v>84550</v>
          </cell>
        </row>
        <row r="21">
          <cell r="A21" t="str">
            <v>Change in total D.C. operating rev</v>
          </cell>
          <cell r="D21">
            <v>754796</v>
          </cell>
          <cell r="F21">
            <v>742559</v>
          </cell>
          <cell r="O21" t="str">
            <v>September</v>
          </cell>
          <cell r="P21">
            <v>72823</v>
          </cell>
          <cell r="Q21">
            <v>150</v>
          </cell>
          <cell r="R21">
            <v>63</v>
          </cell>
          <cell r="S21">
            <v>73036</v>
          </cell>
          <cell r="T21">
            <v>7281</v>
          </cell>
          <cell r="U21">
            <v>9.9699999999999997E-2</v>
          </cell>
          <cell r="V21">
            <v>9.98E-2</v>
          </cell>
          <cell r="W21">
            <v>7304</v>
          </cell>
          <cell r="X21">
            <v>7297</v>
          </cell>
          <cell r="AA21" t="str">
            <v>September</v>
          </cell>
          <cell r="AB21">
            <v>72973</v>
          </cell>
        </row>
        <row r="22">
          <cell r="A22" t="str">
            <v xml:space="preserve">    less D.C. rent</v>
          </cell>
          <cell r="D22">
            <v>-519</v>
          </cell>
          <cell r="F22">
            <v>-624</v>
          </cell>
          <cell r="O22" t="str">
            <v>October</v>
          </cell>
          <cell r="P22">
            <v>56854</v>
          </cell>
          <cell r="Q22">
            <v>121</v>
          </cell>
          <cell r="R22">
            <v>62</v>
          </cell>
          <cell r="S22">
            <v>57037</v>
          </cell>
          <cell r="T22">
            <v>5681</v>
          </cell>
          <cell r="U22">
            <v>9.9599999999999994E-2</v>
          </cell>
          <cell r="V22">
            <v>9.9699999999999997E-2</v>
          </cell>
          <cell r="W22">
            <v>5704</v>
          </cell>
          <cell r="X22">
            <v>5698</v>
          </cell>
          <cell r="AA22" t="str">
            <v>October</v>
          </cell>
          <cell r="AB22">
            <v>56975</v>
          </cell>
        </row>
        <row r="23">
          <cell r="O23" t="str">
            <v>November</v>
          </cell>
          <cell r="P23">
            <v>45464</v>
          </cell>
          <cell r="Q23">
            <v>98</v>
          </cell>
          <cell r="R23">
            <v>65</v>
          </cell>
          <cell r="S23">
            <v>45627</v>
          </cell>
          <cell r="T23">
            <v>4540</v>
          </cell>
          <cell r="U23">
            <v>9.9500000000000005E-2</v>
          </cell>
          <cell r="V23">
            <v>9.9599999999999994E-2</v>
          </cell>
          <cell r="W23">
            <v>4563</v>
          </cell>
          <cell r="X23">
            <v>4556</v>
          </cell>
          <cell r="AA23" t="str">
            <v>November</v>
          </cell>
          <cell r="AB23">
            <v>45562</v>
          </cell>
        </row>
        <row r="24">
          <cell r="A24" t="str">
            <v>Pure change in rev excl. rent</v>
          </cell>
          <cell r="D24">
            <v>754277</v>
          </cell>
          <cell r="F24">
            <v>741935</v>
          </cell>
          <cell r="H24">
            <v>12342</v>
          </cell>
          <cell r="O24" t="str">
            <v>December</v>
          </cell>
          <cell r="P24">
            <v>51221</v>
          </cell>
          <cell r="Q24">
            <v>110</v>
          </cell>
          <cell r="R24">
            <v>64</v>
          </cell>
          <cell r="S24">
            <v>51395</v>
          </cell>
          <cell r="T24">
            <v>5117</v>
          </cell>
          <cell r="U24">
            <v>9.9599999999999994E-2</v>
          </cell>
          <cell r="V24">
            <v>9.9699999999999997E-2</v>
          </cell>
          <cell r="W24">
            <v>5140</v>
          </cell>
          <cell r="X24">
            <v>5133</v>
          </cell>
          <cell r="AA24" t="str">
            <v>December</v>
          </cell>
          <cell r="AB24">
            <v>51331</v>
          </cell>
        </row>
        <row r="26">
          <cell r="A26" t="str">
            <v>GRT rate</v>
          </cell>
          <cell r="D26">
            <v>0.1</v>
          </cell>
          <cell r="F26">
            <v>0.1</v>
          </cell>
          <cell r="P26">
            <v>739709</v>
          </cell>
          <cell r="Q26">
            <v>1622</v>
          </cell>
          <cell r="R26">
            <v>997</v>
          </cell>
          <cell r="S26">
            <v>742328</v>
          </cell>
          <cell r="T26">
            <v>73268</v>
          </cell>
          <cell r="W26">
            <v>74236</v>
          </cell>
          <cell r="X26">
            <v>74134</v>
          </cell>
          <cell r="Z26">
            <v>790</v>
          </cell>
        </row>
        <row r="27">
          <cell r="A27" t="str">
            <v>Change to GRT expense due to</v>
          </cell>
        </row>
        <row r="28">
          <cell r="A28" t="str">
            <v xml:space="preserve">      revenue change</v>
          </cell>
          <cell r="D28">
            <v>75428</v>
          </cell>
          <cell r="F28">
            <v>74194</v>
          </cell>
          <cell r="H28">
            <v>1234</v>
          </cell>
          <cell r="O28" t="str">
            <v>Less alocation of TEB rent</v>
          </cell>
          <cell r="S28">
            <v>-228</v>
          </cell>
        </row>
        <row r="29">
          <cell r="O29" t="str">
            <v>D.C. revenue in unadjusted cost of service</v>
          </cell>
          <cell r="S29">
            <v>742100</v>
          </cell>
        </row>
        <row r="30">
          <cell r="S30">
            <v>0.1</v>
          </cell>
        </row>
        <row r="31">
          <cell r="A31" t="str">
            <v>Net undefined change</v>
          </cell>
          <cell r="D31">
            <v>-1638</v>
          </cell>
          <cell r="F31">
            <v>-318</v>
          </cell>
          <cell r="H31">
            <v>-1320</v>
          </cell>
          <cell r="J31">
            <v>-1467</v>
          </cell>
          <cell r="O31" t="str">
            <v>GRT on cost of service revenue @ 10%</v>
          </cell>
          <cell r="S31">
            <v>74210</v>
          </cell>
        </row>
        <row r="33">
          <cell r="O33" t="str">
            <v>LESS:  GRT on D.C. rental income still in COS:</v>
          </cell>
        </row>
        <row r="34">
          <cell r="Q34">
            <v>0.1</v>
          </cell>
          <cell r="R34">
            <v>769</v>
          </cell>
          <cell r="S34">
            <v>-77</v>
          </cell>
        </row>
        <row r="35">
          <cell r="O35" t="str">
            <v>Unexplained difference (some of which may</v>
          </cell>
        </row>
        <row r="36">
          <cell r="O36" t="str">
            <v xml:space="preserve">        be due to deduction on GRT return of </v>
          </cell>
        </row>
        <row r="37">
          <cell r="B37" t="str">
            <v xml:space="preserve">NOTE:  Forfeited Discount &amp; Misc. Service revenues are subject to GRT;  rent collected in  </v>
          </cell>
          <cell r="O37" t="str">
            <v xml:space="preserve">        bad debt expense</v>
          </cell>
          <cell r="S37">
            <v>-865</v>
          </cell>
        </row>
        <row r="38">
          <cell r="B38" t="str">
            <v xml:space="preserve">                                the District falls under the property tax return</v>
          </cell>
        </row>
        <row r="39">
          <cell r="O39" t="str">
            <v>GRT per unadjusted cost of service</v>
          </cell>
          <cell r="S39">
            <v>73268</v>
          </cell>
        </row>
        <row r="40">
          <cell r="Q40" t="str">
            <v>Revenue</v>
          </cell>
          <cell r="R40" t="str">
            <v>GRT @ 10%</v>
          </cell>
        </row>
        <row r="41">
          <cell r="P41" t="str">
            <v>RMA's</v>
          </cell>
          <cell r="Q41">
            <v>887</v>
          </cell>
          <cell r="R41">
            <v>89</v>
          </cell>
        </row>
        <row r="42">
          <cell r="P42" t="str">
            <v>Rate Relief</v>
          </cell>
          <cell r="Q42">
            <v>27887</v>
          </cell>
          <cell r="R42">
            <v>2789</v>
          </cell>
        </row>
        <row r="43">
          <cell r="S43">
            <v>2878</v>
          </cell>
        </row>
        <row r="44">
          <cell r="O44" t="str">
            <v>GRT per fully adjusted cost of service</v>
          </cell>
          <cell r="S44">
            <v>76146</v>
          </cell>
        </row>
        <row r="53">
          <cell r="O53" t="str">
            <v>POTOMAC ELECTRIC POWER COMPANY</v>
          </cell>
        </row>
        <row r="54">
          <cell r="O54" t="str">
            <v>District of Columbia</v>
          </cell>
        </row>
        <row r="55">
          <cell r="O55" t="str">
            <v>Analysis of Revenue Requirement -- F.C. 939 Per Order vs. Twelve Months Ended December 31, 1995</v>
          </cell>
        </row>
        <row r="57">
          <cell r="O57" t="str">
            <v>Summary of Gross Receipts Tax Calculation vs. Cost of Service</v>
          </cell>
        </row>
        <row r="59">
          <cell r="O59" t="str">
            <v>12 Months Ended December 31, 1995</v>
          </cell>
        </row>
        <row r="60">
          <cell r="Z60" t="str">
            <v xml:space="preserve">GRT on </v>
          </cell>
        </row>
        <row r="61">
          <cell r="Q61" t="str">
            <v>ECRR CCRF</v>
          </cell>
          <cell r="R61" t="str">
            <v>Forfeited</v>
          </cell>
          <cell r="X61" t="str">
            <v>Calc rate</v>
          </cell>
          <cell r="Y61" t="str">
            <v xml:space="preserve">GRT on </v>
          </cell>
          <cell r="Z61" t="str">
            <v xml:space="preserve"> Rev excl</v>
          </cell>
          <cell r="AA61" t="str">
            <v xml:space="preserve">GRT on </v>
          </cell>
        </row>
        <row r="62">
          <cell r="Q62" t="str">
            <v xml:space="preserve">incl in </v>
          </cell>
          <cell r="R62" t="str">
            <v>Discounts</v>
          </cell>
          <cell r="S62" t="str">
            <v>rents, other</v>
          </cell>
          <cell r="W62" t="str">
            <v>Calc rate</v>
          </cell>
          <cell r="X62" t="str">
            <v>on  Rev</v>
          </cell>
          <cell r="Y62" t="str">
            <v>Total Rev</v>
          </cell>
          <cell r="Z62" t="str">
            <v>ECRR CCRF</v>
          </cell>
          <cell r="AA62" t="str">
            <v xml:space="preserve"> Rev excl</v>
          </cell>
        </row>
        <row r="63">
          <cell r="P63" t="str">
            <v>Sale of Elec</v>
          </cell>
          <cell r="Q63" t="str">
            <v>Sale of Elec</v>
          </cell>
          <cell r="R63" t="str">
            <v>&amp; Misc</v>
          </cell>
          <cell r="S63" t="str">
            <v>(A/C 454,456)</v>
          </cell>
          <cell r="T63" t="str">
            <v>Total</v>
          </cell>
          <cell r="U63" t="str">
            <v>GRT</v>
          </cell>
          <cell r="W63" t="str">
            <v>on total Rev</v>
          </cell>
          <cell r="X63" t="str">
            <v>excl rents</v>
          </cell>
          <cell r="Y63" t="str">
            <v>@ 10%</v>
          </cell>
          <cell r="Z63" t="str">
            <v>&amp; rents@ 10%</v>
          </cell>
          <cell r="AA63" t="str">
            <v>rents@ 10%</v>
          </cell>
        </row>
        <row r="65">
          <cell r="O65" t="str">
            <v>January</v>
          </cell>
          <cell r="P65">
            <v>46286</v>
          </cell>
          <cell r="R65">
            <v>153</v>
          </cell>
          <cell r="S65">
            <v>61</v>
          </cell>
          <cell r="T65">
            <v>46500</v>
          </cell>
          <cell r="U65">
            <v>4609</v>
          </cell>
          <cell r="W65">
            <v>9.9099999999999994E-2</v>
          </cell>
          <cell r="X65">
            <v>9.9199999999999997E-2</v>
          </cell>
          <cell r="Y65">
            <v>4650</v>
          </cell>
          <cell r="Z65">
            <v>4644</v>
          </cell>
          <cell r="AA65">
            <v>4644</v>
          </cell>
        </row>
        <row r="66">
          <cell r="O66" t="str">
            <v>February</v>
          </cell>
          <cell r="P66">
            <v>46718</v>
          </cell>
          <cell r="R66">
            <v>132</v>
          </cell>
          <cell r="S66">
            <v>69</v>
          </cell>
          <cell r="T66">
            <v>46919</v>
          </cell>
          <cell r="U66">
            <v>4665</v>
          </cell>
          <cell r="W66">
            <v>9.9400000000000002E-2</v>
          </cell>
          <cell r="X66">
            <v>9.9599999999999994E-2</v>
          </cell>
          <cell r="Y66">
            <v>4692</v>
          </cell>
          <cell r="Z66">
            <v>4685</v>
          </cell>
          <cell r="AA66">
            <v>4685</v>
          </cell>
        </row>
        <row r="67">
          <cell r="O67" t="str">
            <v>March</v>
          </cell>
          <cell r="P67">
            <v>45720</v>
          </cell>
          <cell r="R67">
            <v>173</v>
          </cell>
          <cell r="S67">
            <v>85</v>
          </cell>
          <cell r="T67">
            <v>45978</v>
          </cell>
          <cell r="U67">
            <v>4566</v>
          </cell>
          <cell r="W67">
            <v>9.9299999999999999E-2</v>
          </cell>
          <cell r="X67">
            <v>9.9500000000000005E-2</v>
          </cell>
          <cell r="Y67">
            <v>4598</v>
          </cell>
          <cell r="Z67">
            <v>4589</v>
          </cell>
          <cell r="AA67">
            <v>4589</v>
          </cell>
        </row>
        <row r="68">
          <cell r="O68" t="str">
            <v>April</v>
          </cell>
          <cell r="P68">
            <v>43862</v>
          </cell>
          <cell r="R68">
            <v>193</v>
          </cell>
          <cell r="S68">
            <v>58</v>
          </cell>
          <cell r="T68">
            <v>44113</v>
          </cell>
          <cell r="U68">
            <v>4378</v>
          </cell>
          <cell r="W68">
            <v>9.9199999999999997E-2</v>
          </cell>
          <cell r="X68">
            <v>9.9400000000000002E-2</v>
          </cell>
          <cell r="Y68">
            <v>4411</v>
          </cell>
          <cell r="Z68">
            <v>4406</v>
          </cell>
          <cell r="AA68">
            <v>4406</v>
          </cell>
        </row>
        <row r="69">
          <cell r="O69" t="str">
            <v>May</v>
          </cell>
          <cell r="P69">
            <v>55767</v>
          </cell>
          <cell r="R69">
            <v>142</v>
          </cell>
          <cell r="S69">
            <v>70</v>
          </cell>
          <cell r="T69">
            <v>55979</v>
          </cell>
          <cell r="U69">
            <v>5569</v>
          </cell>
          <cell r="W69">
            <v>9.9500000000000005E-2</v>
          </cell>
          <cell r="X69">
            <v>9.9599999999999994E-2</v>
          </cell>
          <cell r="Y69">
            <v>5598</v>
          </cell>
          <cell r="Z69">
            <v>5591</v>
          </cell>
          <cell r="AA69">
            <v>5591</v>
          </cell>
        </row>
        <row r="70">
          <cell r="O70" t="str">
            <v>June</v>
          </cell>
          <cell r="P70">
            <v>74626</v>
          </cell>
          <cell r="R70">
            <v>148</v>
          </cell>
          <cell r="S70">
            <v>72</v>
          </cell>
          <cell r="T70">
            <v>74846</v>
          </cell>
          <cell r="U70">
            <v>7457</v>
          </cell>
          <cell r="W70">
            <v>9.9599999999999994E-2</v>
          </cell>
          <cell r="X70">
            <v>9.9699999999999997E-2</v>
          </cell>
          <cell r="Y70">
            <v>7485</v>
          </cell>
          <cell r="Z70">
            <v>7477</v>
          </cell>
          <cell r="AA70">
            <v>7477</v>
          </cell>
        </row>
        <row r="71">
          <cell r="O71" t="str">
            <v>July</v>
          </cell>
          <cell r="P71">
            <v>93894</v>
          </cell>
          <cell r="Q71">
            <v>581</v>
          </cell>
          <cell r="R71">
            <v>189</v>
          </cell>
          <cell r="S71">
            <v>66</v>
          </cell>
          <cell r="T71">
            <v>94149</v>
          </cell>
          <cell r="U71">
            <v>9394</v>
          </cell>
          <cell r="V71">
            <v>58</v>
          </cell>
          <cell r="W71">
            <v>9.98E-2</v>
          </cell>
          <cell r="X71">
            <v>9.98E-2</v>
          </cell>
          <cell r="Y71">
            <v>9415</v>
          </cell>
          <cell r="Z71">
            <v>9350</v>
          </cell>
          <cell r="AA71">
            <v>9408</v>
          </cell>
        </row>
        <row r="72">
          <cell r="O72" t="str">
            <v>August</v>
          </cell>
          <cell r="P72">
            <v>97484</v>
          </cell>
          <cell r="Q72">
            <v>879</v>
          </cell>
          <cell r="R72">
            <v>206</v>
          </cell>
          <cell r="S72">
            <v>68</v>
          </cell>
          <cell r="T72">
            <v>97758</v>
          </cell>
          <cell r="U72">
            <v>9742</v>
          </cell>
          <cell r="V72">
            <v>88</v>
          </cell>
          <cell r="W72">
            <v>9.9699999999999997E-2</v>
          </cell>
          <cell r="X72">
            <v>9.9699999999999997E-2</v>
          </cell>
          <cell r="Y72">
            <v>9776</v>
          </cell>
          <cell r="Z72">
            <v>9681</v>
          </cell>
          <cell r="AA72">
            <v>9769</v>
          </cell>
        </row>
        <row r="73">
          <cell r="O73" t="str">
            <v>September</v>
          </cell>
          <cell r="P73">
            <v>75406</v>
          </cell>
          <cell r="Q73">
            <v>673</v>
          </cell>
          <cell r="R73">
            <v>314</v>
          </cell>
          <cell r="S73">
            <v>77</v>
          </cell>
          <cell r="T73">
            <v>75797</v>
          </cell>
          <cell r="U73">
            <v>7552</v>
          </cell>
          <cell r="V73">
            <v>67</v>
          </cell>
          <cell r="W73">
            <v>9.9599999999999994E-2</v>
          </cell>
          <cell r="X73">
            <v>9.9699999999999997E-2</v>
          </cell>
          <cell r="Y73">
            <v>7580</v>
          </cell>
          <cell r="Z73">
            <v>7505</v>
          </cell>
          <cell r="AA73">
            <v>7572</v>
          </cell>
        </row>
        <row r="74">
          <cell r="O74" t="str">
            <v>October</v>
          </cell>
          <cell r="P74">
            <v>56308</v>
          </cell>
          <cell r="Q74">
            <v>620</v>
          </cell>
          <cell r="R74">
            <v>349</v>
          </cell>
          <cell r="S74">
            <v>66</v>
          </cell>
          <cell r="T74">
            <v>56723</v>
          </cell>
          <cell r="U74">
            <v>5631</v>
          </cell>
          <cell r="V74">
            <v>62</v>
          </cell>
          <cell r="W74">
            <v>9.9299999999999999E-2</v>
          </cell>
          <cell r="X74">
            <v>9.9400000000000002E-2</v>
          </cell>
          <cell r="Y74">
            <v>5672</v>
          </cell>
          <cell r="Z74">
            <v>5604</v>
          </cell>
          <cell r="AA74">
            <v>5666</v>
          </cell>
        </row>
        <row r="75">
          <cell r="O75" t="str">
            <v>November</v>
          </cell>
          <cell r="P75">
            <v>47232</v>
          </cell>
          <cell r="Q75">
            <v>613</v>
          </cell>
          <cell r="R75">
            <v>384</v>
          </cell>
          <cell r="S75">
            <v>77</v>
          </cell>
          <cell r="T75">
            <v>47693</v>
          </cell>
          <cell r="U75">
            <v>4738</v>
          </cell>
          <cell r="V75">
            <v>61</v>
          </cell>
          <cell r="W75">
            <v>9.9299999999999999E-2</v>
          </cell>
          <cell r="X75">
            <v>9.9500000000000005E-2</v>
          </cell>
          <cell r="Y75">
            <v>4769</v>
          </cell>
          <cell r="Z75">
            <v>4700</v>
          </cell>
          <cell r="AA75">
            <v>4762</v>
          </cell>
        </row>
        <row r="76">
          <cell r="O76" t="str">
            <v>December</v>
          </cell>
          <cell r="P76">
            <v>51424</v>
          </cell>
          <cell r="Q76">
            <v>695</v>
          </cell>
          <cell r="R76">
            <v>345</v>
          </cell>
          <cell r="S76">
            <v>70</v>
          </cell>
          <cell r="T76">
            <v>51839</v>
          </cell>
          <cell r="U76">
            <v>5138</v>
          </cell>
          <cell r="V76">
            <v>70</v>
          </cell>
          <cell r="W76">
            <v>9.9099999999999994E-2</v>
          </cell>
          <cell r="X76">
            <v>9.9199999999999997E-2</v>
          </cell>
          <cell r="Y76">
            <v>5184</v>
          </cell>
          <cell r="Z76">
            <v>5107</v>
          </cell>
          <cell r="AA76">
            <v>5177</v>
          </cell>
        </row>
        <row r="78">
          <cell r="P78">
            <v>734727</v>
          </cell>
          <cell r="Q78">
            <v>4061</v>
          </cell>
          <cell r="R78">
            <v>2728</v>
          </cell>
          <cell r="S78">
            <v>839</v>
          </cell>
          <cell r="T78">
            <v>738294</v>
          </cell>
          <cell r="U78">
            <v>73439</v>
          </cell>
          <cell r="V78">
            <v>406</v>
          </cell>
          <cell r="Y78">
            <v>73830</v>
          </cell>
          <cell r="Z78">
            <v>73339</v>
          </cell>
          <cell r="AA78">
            <v>73746</v>
          </cell>
        </row>
        <row r="79">
          <cell r="O79" t="str">
            <v>Less ECRR CCRF</v>
          </cell>
          <cell r="T79">
            <v>-4061</v>
          </cell>
        </row>
        <row r="80">
          <cell r="O80" t="str">
            <v>Less alocation of TEB rent</v>
          </cell>
          <cell r="T80">
            <v>-100</v>
          </cell>
        </row>
        <row r="81">
          <cell r="O81" t="str">
            <v>D.C. revenue in unadjusted cost of service</v>
          </cell>
          <cell r="T81">
            <v>734133</v>
          </cell>
        </row>
        <row r="82">
          <cell r="T82">
            <v>0.1</v>
          </cell>
        </row>
        <row r="83">
          <cell r="O83" t="str">
            <v>GRT on cost of service revenue @ 10%</v>
          </cell>
          <cell r="T83">
            <v>73413</v>
          </cell>
        </row>
        <row r="85">
          <cell r="O85" t="str">
            <v>LESS:  GRT on D.C. rental income still in COS:</v>
          </cell>
        </row>
        <row r="86">
          <cell r="R86">
            <v>0.1</v>
          </cell>
          <cell r="S86">
            <v>739</v>
          </cell>
          <cell r="T86">
            <v>-74</v>
          </cell>
        </row>
        <row r="87">
          <cell r="O87" t="str">
            <v>Unexplained difference (some of which may</v>
          </cell>
        </row>
        <row r="88">
          <cell r="O88" t="str">
            <v xml:space="preserve">        be due to deduction on GRT return of </v>
          </cell>
        </row>
        <row r="89">
          <cell r="O89" t="str">
            <v xml:space="preserve">        bad debt expense</v>
          </cell>
          <cell r="T89">
            <v>-306</v>
          </cell>
        </row>
        <row r="91">
          <cell r="O91" t="str">
            <v>GRT per unadjusted cost of service</v>
          </cell>
          <cell r="T91">
            <v>73033</v>
          </cell>
        </row>
        <row r="92">
          <cell r="R92" t="str">
            <v>Revenue</v>
          </cell>
          <cell r="S92" t="str">
            <v>GRT @ 10%</v>
          </cell>
        </row>
        <row r="93">
          <cell r="P93" t="str">
            <v>RMA's</v>
          </cell>
          <cell r="R93">
            <v>8427</v>
          </cell>
          <cell r="S93">
            <v>843</v>
          </cell>
        </row>
        <row r="95">
          <cell r="T95">
            <v>843</v>
          </cell>
        </row>
        <row r="96">
          <cell r="O96" t="str">
            <v>GRT per fully adjusted cost of service</v>
          </cell>
          <cell r="T96">
            <v>73876</v>
          </cell>
        </row>
      </sheetData>
      <sheetData sheetId="12">
        <row r="2">
          <cell r="A2" t="str">
            <v xml:space="preserve">   EFFECT OF CHANGE IN PRO-FORMA INTEREST</v>
          </cell>
          <cell r="J2">
            <v>36398.59824861111</v>
          </cell>
        </row>
        <row r="3">
          <cell r="J3">
            <v>36398.59824861111</v>
          </cell>
        </row>
        <row r="5">
          <cell r="D5" t="str">
            <v>1996</v>
          </cell>
          <cell r="F5" t="str">
            <v>1995</v>
          </cell>
          <cell r="H5" t="str">
            <v>Difference</v>
          </cell>
          <cell r="J5" t="str">
            <v>Rev Req</v>
          </cell>
        </row>
        <row r="7">
          <cell r="A7" t="str">
            <v>Adjusted Rate Base</v>
          </cell>
          <cell r="D7">
            <v>1659044</v>
          </cell>
          <cell r="F7">
            <v>1659834</v>
          </cell>
          <cell r="H7">
            <v>-790</v>
          </cell>
        </row>
        <row r="8">
          <cell r="A8" t="str">
            <v>Weighted Cost of Debt</v>
          </cell>
          <cell r="D8">
            <v>3.5099999999999999E-2</v>
          </cell>
          <cell r="F8">
            <v>3.5099999999999999E-2</v>
          </cell>
        </row>
        <row r="9">
          <cell r="A9" t="str">
            <v>Pro-forma interest</v>
          </cell>
          <cell r="D9">
            <v>58232</v>
          </cell>
          <cell r="F9">
            <v>58260</v>
          </cell>
          <cell r="H9">
            <v>-28</v>
          </cell>
        </row>
        <row r="10">
          <cell r="A10" t="str">
            <v>ccrf debt</v>
          </cell>
          <cell r="D10">
            <v>-1945</v>
          </cell>
          <cell r="F10">
            <v>-984</v>
          </cell>
          <cell r="H10">
            <v>-961</v>
          </cell>
        </row>
        <row r="11">
          <cell r="D11">
            <v>56287</v>
          </cell>
          <cell r="F11">
            <v>57276</v>
          </cell>
          <cell r="H11">
            <v>-989</v>
          </cell>
        </row>
        <row r="14">
          <cell r="B14" t="str">
            <v>Change in DCIT</v>
          </cell>
          <cell r="D14">
            <v>-5615</v>
          </cell>
          <cell r="F14">
            <v>-5713</v>
          </cell>
          <cell r="H14">
            <v>99</v>
          </cell>
          <cell r="J14">
            <v>122</v>
          </cell>
        </row>
        <row r="16">
          <cell r="B16" t="str">
            <v>Change in FIT</v>
          </cell>
          <cell r="D16">
            <v>-17681</v>
          </cell>
          <cell r="F16">
            <v>-17992</v>
          </cell>
          <cell r="H16">
            <v>311</v>
          </cell>
          <cell r="J16">
            <v>591</v>
          </cell>
        </row>
        <row r="19">
          <cell r="A19" t="str">
            <v>ANALYSIS OF CHANGE</v>
          </cell>
        </row>
        <row r="21">
          <cell r="A21" t="str">
            <v>Change due to Rate Base:</v>
          </cell>
        </row>
        <row r="22">
          <cell r="B22" t="str">
            <v xml:space="preserve">      DCIT  =  747 x .0351 x .09975</v>
          </cell>
          <cell r="H22">
            <v>3</v>
          </cell>
          <cell r="J22">
            <v>4</v>
          </cell>
        </row>
        <row r="23">
          <cell r="B23" t="str">
            <v xml:space="preserve">      FIT  =  747 x .0351 x .3150875</v>
          </cell>
          <cell r="H23">
            <v>9</v>
          </cell>
          <cell r="J23">
            <v>17</v>
          </cell>
        </row>
        <row r="24">
          <cell r="J24">
            <v>21</v>
          </cell>
        </row>
        <row r="26">
          <cell r="A26" t="str">
            <v>Change due to CCRF</v>
          </cell>
        </row>
        <row r="27">
          <cell r="B27" t="str">
            <v xml:space="preserve">      DCIT  =  961  x .09975</v>
          </cell>
          <cell r="H27">
            <v>96</v>
          </cell>
          <cell r="J27">
            <v>118</v>
          </cell>
        </row>
        <row r="28">
          <cell r="B28" t="str">
            <v xml:space="preserve">      FIT  =  961 x .3150875</v>
          </cell>
          <cell r="H28">
            <v>302</v>
          </cell>
          <cell r="J28">
            <v>574</v>
          </cell>
        </row>
        <row r="29">
          <cell r="J29">
            <v>692</v>
          </cell>
        </row>
        <row r="31">
          <cell r="A31" t="str">
            <v>Change due to Embedded Cost of Debt</v>
          </cell>
        </row>
        <row r="32">
          <cell r="B32" t="str">
            <v xml:space="preserve">      DCIT  =  (.0351 - .0351) x 1,640,272 x .099755</v>
          </cell>
          <cell r="H32">
            <v>0</v>
          </cell>
          <cell r="J32">
            <v>0</v>
          </cell>
        </row>
        <row r="33">
          <cell r="B33" t="str">
            <v xml:space="preserve">      FIT  =  (.0351 - .0351) x 1,640,272 x ..3150875</v>
          </cell>
          <cell r="H33">
            <v>0</v>
          </cell>
          <cell r="J33">
            <v>0</v>
          </cell>
        </row>
        <row r="35">
          <cell r="B35" t="str">
            <v>Total</v>
          </cell>
          <cell r="J35">
            <v>0</v>
          </cell>
        </row>
        <row r="39">
          <cell r="B39" t="str">
            <v>Total DCIT</v>
          </cell>
          <cell r="H39">
            <v>99</v>
          </cell>
          <cell r="J39">
            <v>122</v>
          </cell>
        </row>
        <row r="42">
          <cell r="B42" t="str">
            <v>Total FIT</v>
          </cell>
          <cell r="H42">
            <v>311</v>
          </cell>
          <cell r="J42">
            <v>591</v>
          </cell>
        </row>
        <row r="45">
          <cell r="A45" t="str">
            <v>EFFECT OF CHANGE IN ALLOWED RATE OF RETURN</v>
          </cell>
        </row>
        <row r="47">
          <cell r="D47" t="str">
            <v>F.C. No.</v>
          </cell>
          <cell r="L47" t="str">
            <v>Revenue</v>
          </cell>
        </row>
        <row r="48">
          <cell r="D48" t="str">
            <v>939</v>
          </cell>
          <cell r="F48" t="str">
            <v>1995</v>
          </cell>
          <cell r="H48" t="str">
            <v>Difference</v>
          </cell>
          <cell r="J48" t="str">
            <v>Rate Base</v>
          </cell>
          <cell r="L48" t="str">
            <v>Requirement</v>
          </cell>
        </row>
        <row r="50">
          <cell r="A50" t="str">
            <v>After-tax weighted cost of debt</v>
          </cell>
          <cell r="D50">
            <v>2.0500000000000001E-2</v>
          </cell>
          <cell r="F50">
            <v>2.0500000000000001E-2</v>
          </cell>
          <cell r="H50">
            <v>0</v>
          </cell>
          <cell r="J50">
            <v>1659834</v>
          </cell>
          <cell r="L50">
            <v>0</v>
          </cell>
        </row>
        <row r="52">
          <cell r="A52" t="str">
            <v>Weighted cost of equity</v>
          </cell>
          <cell r="D52">
            <v>5.5800000000000002E-2</v>
          </cell>
          <cell r="F52">
            <v>5.5800000000000002E-2</v>
          </cell>
          <cell r="H52">
            <v>0</v>
          </cell>
          <cell r="J52">
            <v>1659834</v>
          </cell>
          <cell r="L52">
            <v>0</v>
          </cell>
        </row>
        <row r="55">
          <cell r="B55" t="str">
            <v>Total allowed rate of return</v>
          </cell>
          <cell r="D55">
            <v>7.6300000000000007E-2</v>
          </cell>
          <cell r="F55">
            <v>7.6300000000000007E-2</v>
          </cell>
          <cell r="H55">
            <v>0</v>
          </cell>
          <cell r="J55">
            <v>1659834</v>
          </cell>
          <cell r="L55">
            <v>0</v>
          </cell>
        </row>
        <row r="59">
          <cell r="L59">
            <v>0</v>
          </cell>
          <cell r="N59">
            <v>0</v>
          </cell>
          <cell r="P59">
            <v>0</v>
          </cell>
        </row>
        <row r="61">
          <cell r="L61" t="str">
            <v>_</v>
          </cell>
          <cell r="N61" t="str">
            <v>_</v>
          </cell>
          <cell r="P61" t="str">
            <v>_</v>
          </cell>
        </row>
        <row r="63">
          <cell r="L63" t="str">
            <v>_</v>
          </cell>
          <cell r="N63" t="str">
            <v>_</v>
          </cell>
          <cell r="P63" t="str">
            <v>_</v>
          </cell>
        </row>
        <row r="65">
          <cell r="A65" t="str">
            <v xml:space="preserve">   EFFECT OF CHANGE IN PRO-FORMA INTEREST</v>
          </cell>
          <cell r="J65">
            <v>36398.59824861111</v>
          </cell>
        </row>
        <row r="66">
          <cell r="J66">
            <v>36398.59824861111</v>
          </cell>
        </row>
        <row r="68">
          <cell r="D68" t="str">
            <v>1995</v>
          </cell>
          <cell r="F68" t="str">
            <v>1998</v>
          </cell>
          <cell r="H68" t="str">
            <v>Difference</v>
          </cell>
          <cell r="J68" t="str">
            <v>Rev Req</v>
          </cell>
        </row>
        <row r="70">
          <cell r="A70" t="str">
            <v>Adjusted Rate Base</v>
          </cell>
          <cell r="D70">
            <v>1659834</v>
          </cell>
          <cell r="F70">
            <v>1686069</v>
          </cell>
          <cell r="H70">
            <v>26235</v>
          </cell>
        </row>
        <row r="71">
          <cell r="A71" t="str">
            <v>Weighted Cost of Debt</v>
          </cell>
          <cell r="D71">
            <v>3.5099999999999999E-2</v>
          </cell>
          <cell r="F71">
            <v>3.5200000000000002E-2</v>
          </cell>
        </row>
        <row r="72">
          <cell r="A72" t="str">
            <v>Pro-forma interest</v>
          </cell>
          <cell r="D72">
            <v>58260</v>
          </cell>
          <cell r="F72">
            <v>59350</v>
          </cell>
          <cell r="H72">
            <v>1090</v>
          </cell>
        </row>
        <row r="77">
          <cell r="B77" t="str">
            <v>Change in DCIT</v>
          </cell>
          <cell r="D77">
            <v>-5811</v>
          </cell>
          <cell r="F77">
            <v>-5920</v>
          </cell>
          <cell r="H77">
            <v>-109</v>
          </cell>
          <cell r="J77">
            <v>-135</v>
          </cell>
        </row>
        <row r="79">
          <cell r="B79" t="str">
            <v>Change in FIT</v>
          </cell>
          <cell r="D79">
            <v>-18301</v>
          </cell>
          <cell r="F79">
            <v>-18643</v>
          </cell>
          <cell r="H79">
            <v>-342</v>
          </cell>
          <cell r="J79">
            <v>-649</v>
          </cell>
        </row>
        <row r="82">
          <cell r="A82" t="str">
            <v>ANALYSIS OF CHANGE</v>
          </cell>
        </row>
        <row r="84">
          <cell r="A84" t="str">
            <v>Change due to Rate Base:</v>
          </cell>
        </row>
        <row r="85">
          <cell r="B85" t="str">
            <v xml:space="preserve">      DCIT  =  44,589 x .0351 x .09975</v>
          </cell>
          <cell r="H85">
            <v>-92</v>
          </cell>
          <cell r="J85">
            <v>-114</v>
          </cell>
        </row>
        <row r="86">
          <cell r="B86" t="str">
            <v xml:space="preserve">      FIT  =  44,589 x .0351 x .3150875</v>
          </cell>
          <cell r="H86">
            <v>-290</v>
          </cell>
          <cell r="J86">
            <v>-551</v>
          </cell>
        </row>
        <row r="88">
          <cell r="J88">
            <v>-665</v>
          </cell>
        </row>
        <row r="91">
          <cell r="A91" t="str">
            <v>Change due to Embedded Cost of Debt</v>
          </cell>
        </row>
        <row r="92">
          <cell r="B92" t="str">
            <v xml:space="preserve">      DCIT  =  (.0352 - .0351) x 1,686,069 x .099755</v>
          </cell>
          <cell r="H92">
            <v>17</v>
          </cell>
          <cell r="J92">
            <v>21</v>
          </cell>
        </row>
        <row r="93">
          <cell r="B93" t="str">
            <v xml:space="preserve">      FIT  =  (.0352 - .0351) x 1,686,069 x ..3150875</v>
          </cell>
          <cell r="H93">
            <v>53</v>
          </cell>
          <cell r="J93">
            <v>101</v>
          </cell>
        </row>
        <row r="95">
          <cell r="B95" t="str">
            <v>Total</v>
          </cell>
          <cell r="J95">
            <v>122</v>
          </cell>
        </row>
        <row r="99">
          <cell r="B99" t="str">
            <v>Total DCIT</v>
          </cell>
          <cell r="H99">
            <v>-75</v>
          </cell>
          <cell r="J99">
            <v>-93</v>
          </cell>
        </row>
        <row r="102">
          <cell r="B102" t="str">
            <v>Total FIT</v>
          </cell>
          <cell r="H102">
            <v>-237</v>
          </cell>
          <cell r="J102">
            <v>-450</v>
          </cell>
        </row>
        <row r="105">
          <cell r="A105" t="str">
            <v>EFFECT OF CHANGE IN ALLOWED RATE OF RETURN</v>
          </cell>
        </row>
        <row r="107">
          <cell r="L107" t="str">
            <v>Revenue</v>
          </cell>
        </row>
        <row r="108">
          <cell r="D108" t="str">
            <v>1995</v>
          </cell>
          <cell r="F108" t="str">
            <v>1995</v>
          </cell>
          <cell r="H108" t="str">
            <v>Difference</v>
          </cell>
          <cell r="J108" t="str">
            <v>Rate Base</v>
          </cell>
          <cell r="L108" t="str">
            <v>Requirement</v>
          </cell>
        </row>
        <row r="110">
          <cell r="A110" t="str">
            <v>After-tax weighted cost of debt</v>
          </cell>
          <cell r="D110">
            <v>2.0500000000000001E-2</v>
          </cell>
          <cell r="F110">
            <v>2.06E-2</v>
          </cell>
          <cell r="H110">
            <v>9.9999999999999395E-5</v>
          </cell>
          <cell r="J110">
            <v>1686069</v>
          </cell>
          <cell r="L110">
            <v>169</v>
          </cell>
        </row>
        <row r="112">
          <cell r="A112" t="str">
            <v>Weighted cost of equity</v>
          </cell>
          <cell r="D112">
            <v>5.5800000000000002E-2</v>
          </cell>
          <cell r="F112">
            <v>5.5400000000000005E-2</v>
          </cell>
          <cell r="H112">
            <v>-3.9999999999999758E-4</v>
          </cell>
          <cell r="J112">
            <v>1686069</v>
          </cell>
          <cell r="L112">
            <v>-674</v>
          </cell>
        </row>
        <row r="115">
          <cell r="B115" t="str">
            <v>Total allowed rate of return</v>
          </cell>
          <cell r="D115">
            <v>7.6300000000000007E-2</v>
          </cell>
          <cell r="F115">
            <v>7.6000000000000012E-2</v>
          </cell>
          <cell r="H115">
            <v>-2.9999999999999472E-4</v>
          </cell>
          <cell r="J115">
            <v>1686069</v>
          </cell>
          <cell r="L115">
            <v>-506</v>
          </cell>
        </row>
        <row r="117">
          <cell r="L117">
            <v>-505</v>
          </cell>
        </row>
      </sheetData>
      <sheetData sheetId="13">
        <row r="2">
          <cell r="A2" t="str">
            <v>RECONCILIATION OF D.C. INCOME TAX CALCULATION</v>
          </cell>
        </row>
      </sheetData>
      <sheetData sheetId="14">
        <row r="1">
          <cell r="J1" t="str">
            <v>AJK</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RAM-2"/>
      <sheetName val="Schedule RAM-3"/>
      <sheetName val="Schedule RAM-4"/>
      <sheetName val="Schedule RAM-5"/>
      <sheetName val="Schedule RAM-6"/>
      <sheetName val="Schedule RAM-7"/>
      <sheetName val="Schedule RAM-8"/>
      <sheetName val="Schedule RAM-9"/>
      <sheetName val="Schedule RAM-10"/>
      <sheetName val="Schedule RAM-11"/>
      <sheetName val="Schedule RAM-12"/>
      <sheetName val="Schedule RAM-13"/>
      <sheetName val="Schedule RAM-14"/>
      <sheetName val="Schedule RAM-15"/>
      <sheetName val="Schedule RAM-16"/>
      <sheetName val="Schedule RAM-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all ROR - (Sc 1 - p. 1)"/>
      <sheetName val="Summary of ROE (Sc 1 - p. 2)"/>
      <sheetName val="Risk Adjustment (Sc 1 - p. 3)"/>
      <sheetName val="Market Cap. (Sc 1 - p. 5)"/>
      <sheetName val="Bond Ratings"/>
      <sheetName val="Yield spreads"/>
      <sheetName val="5 yr IL Amer"/>
      <sheetName val="H2O Cap And Fin Stats (Sch4)"/>
      <sheetName val="awr 5yr"/>
      <sheetName val="wtr 5yr"/>
      <sheetName val="cwt 5yr"/>
      <sheetName val="msex 5yr"/>
      <sheetName val="sjw 5yr"/>
      <sheetName val="yorw 5yr"/>
      <sheetName val="H20 STD "/>
      <sheetName val="H20 No STD "/>
      <sheetName val="Utility Sample Fin Stats"/>
      <sheetName val="AGL 5yr"/>
      <sheetName val="LNT 5yr"/>
      <sheetName val="AEP 5yr"/>
      <sheetName val="ATO 5yr"/>
      <sheetName val="CNL 5yr"/>
      <sheetName val="ED 5yr"/>
      <sheetName val="DPL 5yr"/>
      <sheetName val="FPL 5yr"/>
      <sheetName val="HE 5yr"/>
      <sheetName val="TEG 5yr"/>
      <sheetName val="LG 5yr"/>
      <sheetName val="NJR 5yr"/>
      <sheetName val="GAS 5yr"/>
      <sheetName val="NU 5yr"/>
      <sheetName val="NWN 5yr"/>
      <sheetName val="NST 5yr"/>
      <sheetName val="PNY 5yr"/>
      <sheetName val="PNW 5yr"/>
      <sheetName val="PGN 5yr"/>
      <sheetName val="SCG 5yr"/>
      <sheetName val="SO 5yr"/>
      <sheetName val="SWX 5yr"/>
      <sheetName val="VVC 5yr"/>
      <sheetName val="WGL 5yr"/>
      <sheetName val="WEC 5yr"/>
      <sheetName val="XEL 5yr"/>
      <sheetName val="Utility Cap Struct (incl STD)"/>
      <sheetName val="DCF Summary"/>
      <sheetName val="Qtrly growth DCF"/>
      <sheetName val="Qtrly Cash Flow DCF"/>
      <sheetName val="Two-Stage DCF"/>
      <sheetName val="Three-Stage DCF"/>
      <sheetName val="EIA Ann. Outlook Table 20"/>
      <sheetName val="Market Premium (S&amp;P 500 DCF)"/>
      <sheetName val="CAPM Backup (Sc 12 - p. 2)"/>
      <sheetName val="Risk-Free Rate (Sc 12 - WP)"/>
      <sheetName val="Calculate"/>
      <sheetName val="GDP Growth"/>
      <sheetName val="Zachs Data"/>
      <sheetName val="AGL"/>
      <sheetName val="LNT"/>
      <sheetName val="AEP"/>
      <sheetName val="ATO"/>
      <sheetName val="CNL"/>
      <sheetName val="ED"/>
      <sheetName val="DPL"/>
      <sheetName val="EGN"/>
      <sheetName val="FPL"/>
      <sheetName val="HE"/>
      <sheetName val="TEG"/>
      <sheetName val="LG"/>
      <sheetName val="NJR"/>
      <sheetName val="GAS"/>
      <sheetName val="NU"/>
      <sheetName val="NWN"/>
      <sheetName val="NST"/>
      <sheetName val="PNY"/>
      <sheetName val="PNW"/>
      <sheetName val="PGN"/>
      <sheetName val="SCG"/>
      <sheetName val="SO"/>
      <sheetName val="SWX"/>
      <sheetName val="VVC"/>
      <sheetName val="WGL"/>
      <sheetName val="WEC"/>
      <sheetName val="XEL"/>
      <sheetName val="AWR"/>
      <sheetName val="WTR"/>
      <sheetName val="CWT"/>
      <sheetName val="MSEX"/>
      <sheetName val="SJW"/>
      <sheetName val="YORW"/>
      <sheetName val="Return Data"/>
      <sheetName val="S&amp;P 500 Stats"/>
      <sheetName val="DCF Goal Seek"/>
      <sheetName val="NCDCF Goal Se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11">
          <cell r="C11">
            <v>0.1452</v>
          </cell>
          <cell r="G11">
            <v>0.1095</v>
          </cell>
        </row>
        <row r="29">
          <cell r="C29">
            <v>0.1191</v>
          </cell>
          <cell r="G29">
            <v>0.1348</v>
          </cell>
        </row>
        <row r="47">
          <cell r="C47">
            <v>0.1583</v>
          </cell>
          <cell r="G47">
            <v>0.12870000000000001</v>
          </cell>
        </row>
        <row r="65">
          <cell r="C65">
            <v>0.11409999999999999</v>
          </cell>
          <cell r="G65">
            <v>0.12670000000000001</v>
          </cell>
        </row>
        <row r="83">
          <cell r="C83">
            <v>0.1182</v>
          </cell>
          <cell r="G83">
            <v>0.1183</v>
          </cell>
        </row>
        <row r="101">
          <cell r="C101">
            <v>0.20910000000000001</v>
          </cell>
          <cell r="G101">
            <v>0.1019</v>
          </cell>
        </row>
        <row r="119">
          <cell r="C119">
            <v>0.1686</v>
          </cell>
        </row>
        <row r="137">
          <cell r="C137">
            <v>0.1258</v>
          </cell>
          <cell r="G137">
            <v>0.1177</v>
          </cell>
        </row>
        <row r="155">
          <cell r="C155">
            <v>0.2132</v>
          </cell>
          <cell r="G155">
            <v>0.14219999999999999</v>
          </cell>
        </row>
        <row r="173">
          <cell r="C173">
            <v>0.11559999999999999</v>
          </cell>
          <cell r="G173">
            <v>0.13189999999999999</v>
          </cell>
        </row>
        <row r="191">
          <cell r="C191">
            <v>0.14269999999999999</v>
          </cell>
          <cell r="G191">
            <v>0.1089</v>
          </cell>
        </row>
        <row r="209">
          <cell r="C209">
            <v>0.122</v>
          </cell>
          <cell r="G209">
            <v>0.1242</v>
          </cell>
        </row>
        <row r="227">
          <cell r="C227">
            <v>0.14419999999999999</v>
          </cell>
          <cell r="G227">
            <v>0.1227</v>
          </cell>
        </row>
        <row r="245">
          <cell r="C245">
            <v>0.11409999999999999</v>
          </cell>
          <cell r="G245">
            <v>0.1096</v>
          </cell>
        </row>
        <row r="263">
          <cell r="C263">
            <v>0.128</v>
          </cell>
          <cell r="G263">
            <v>0.1341</v>
          </cell>
        </row>
        <row r="281">
          <cell r="C281">
            <v>0.1154</v>
          </cell>
          <cell r="G281">
            <v>0.1202</v>
          </cell>
        </row>
        <row r="299">
          <cell r="C299">
            <v>0.12590000000000001</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Cs"/>
      <sheetName val="Input Schedule"/>
      <sheetName val="Control Panel"/>
      <sheetName val="TB for the Filing Template"/>
      <sheetName val="COPY ELECTRONIC TB HERE"/>
      <sheetName val="Linked TB"/>
      <sheetName val="Sch.A-B.S"/>
      <sheetName val="Sch.B-I.S"/>
      <sheetName val="Sch.C-R.B"/>
      <sheetName val="Sch.D&amp;E-REV"/>
      <sheetName val="Sch.F-growth"/>
      <sheetName val="Proposed Rates"/>
      <sheetName val="wp.a-uncoll"/>
      <sheetName val="wp-b-salary"/>
      <sheetName val="wp-b1-Staff Alloc"/>
      <sheetName val="wp-appendix"/>
      <sheetName val="wp-b2-ops charged to plant"/>
      <sheetName val="wp-b3 Calc of Health and Other "/>
      <sheetName val="wp-d-rc.exp"/>
      <sheetName val="wp-e-toi"/>
      <sheetName val="wp-f-depr"/>
      <sheetName val="wp-g-inc.tx"/>
      <sheetName val="wp.h-cap.struc"/>
      <sheetName val="wp-i-wc"/>
      <sheetName val="wp-j-pf.plant"/>
      <sheetName val="wp-k-Purchased Wtr."/>
      <sheetName val="wp-m-penalties"/>
      <sheetName val="wp-l-GL additions - Galena"/>
      <sheetName val="wp-n-CPI"/>
      <sheetName val="wp-o-Purchased Power"/>
      <sheetName val="WP- P - Allocations"/>
      <sheetName val="wp - r7 (w)- 2008"/>
      <sheetName val="wp - r7(s) - 2008"/>
      <sheetName val="Mapping (2)"/>
      <sheetName val="2008 - TB"/>
      <sheetName val="xxxRate-Rev Comp"/>
      <sheetName val="Consumption Data"/>
      <sheetName val="Mapping"/>
      <sheetName val="For Testimony"/>
      <sheetName val="Bill Factor Computation"/>
      <sheetName val="Computation of Rates"/>
    </sheetNames>
    <sheetDataSet>
      <sheetData sheetId="0"/>
      <sheetData sheetId="1">
        <row r="3">
          <cell r="C3" t="str">
            <v>Galena Territory Utilities, Inc.</v>
          </cell>
        </row>
      </sheetData>
      <sheetData sheetId="2"/>
      <sheetData sheetId="3"/>
      <sheetData sheetId="4">
        <row r="1">
          <cell r="A1" t="str">
            <v>Account Number</v>
          </cell>
        </row>
      </sheetData>
      <sheetData sheetId="5">
        <row r="9">
          <cell r="A9">
            <v>1020</v>
          </cell>
          <cell r="B9" t="str">
            <v>ORGANIZATION</v>
          </cell>
          <cell r="C9">
            <v>43138.07</v>
          </cell>
          <cell r="D9">
            <v>0</v>
          </cell>
          <cell r="E9">
            <v>43138.07</v>
          </cell>
          <cell r="F9">
            <v>43138.07</v>
          </cell>
          <cell r="G9">
            <v>0</v>
          </cell>
        </row>
        <row r="10">
          <cell r="A10">
            <v>1025</v>
          </cell>
          <cell r="B10" t="str">
            <v>FRANCHISES</v>
          </cell>
          <cell r="C10">
            <v>37950.85</v>
          </cell>
          <cell r="D10">
            <v>0</v>
          </cell>
          <cell r="E10">
            <v>37950.85</v>
          </cell>
          <cell r="F10">
            <v>37950.85</v>
          </cell>
          <cell r="G10">
            <v>0</v>
          </cell>
        </row>
        <row r="11">
          <cell r="A11">
            <v>1030</v>
          </cell>
          <cell r="B11" t="str">
            <v>LAND &amp; LAND RIGHTS PUMP</v>
          </cell>
          <cell r="C11">
            <v>0</v>
          </cell>
          <cell r="D11">
            <v>0</v>
          </cell>
          <cell r="E11">
            <v>0</v>
          </cell>
          <cell r="F11">
            <v>0</v>
          </cell>
          <cell r="G11">
            <v>0</v>
          </cell>
        </row>
        <row r="12">
          <cell r="A12">
            <v>1040</v>
          </cell>
          <cell r="B12" t="str">
            <v>LAND &amp; LAND RIGHTS TRANS D</v>
          </cell>
          <cell r="C12">
            <v>0</v>
          </cell>
          <cell r="D12">
            <v>0</v>
          </cell>
          <cell r="E12">
            <v>0</v>
          </cell>
          <cell r="F12">
            <v>0</v>
          </cell>
          <cell r="G12">
            <v>0</v>
          </cell>
        </row>
        <row r="13">
          <cell r="A13">
            <v>1045</v>
          </cell>
          <cell r="B13" t="str">
            <v>LAND &amp; LAND RIGHTS GEN PLT</v>
          </cell>
          <cell r="C13">
            <v>10494.99</v>
          </cell>
          <cell r="D13">
            <v>0</v>
          </cell>
          <cell r="E13">
            <v>10494.99</v>
          </cell>
          <cell r="F13">
            <v>10494.99</v>
          </cell>
          <cell r="G13">
            <v>0</v>
          </cell>
        </row>
        <row r="14">
          <cell r="A14">
            <v>1050</v>
          </cell>
          <cell r="B14" t="str">
            <v>STRUCT &amp; IMPRV SRC SUPPLY</v>
          </cell>
          <cell r="C14">
            <v>79558.31</v>
          </cell>
          <cell r="D14">
            <v>0</v>
          </cell>
          <cell r="E14">
            <v>79558.31</v>
          </cell>
          <cell r="F14">
            <v>79558.31</v>
          </cell>
          <cell r="G14">
            <v>0</v>
          </cell>
        </row>
        <row r="15">
          <cell r="A15">
            <v>1055</v>
          </cell>
          <cell r="B15" t="str">
            <v>STRUCT &amp; IMPRV WTR TRT PLT</v>
          </cell>
          <cell r="C15">
            <v>43512.4</v>
          </cell>
          <cell r="D15">
            <v>0</v>
          </cell>
          <cell r="E15">
            <v>43512.4</v>
          </cell>
          <cell r="F15">
            <v>43512.4</v>
          </cell>
          <cell r="G15">
            <v>0</v>
          </cell>
        </row>
        <row r="16">
          <cell r="A16">
            <v>1065</v>
          </cell>
          <cell r="B16" t="str">
            <v>STRUCT &amp; IMPRV GEN PLT</v>
          </cell>
          <cell r="C16">
            <v>62522.1</v>
          </cell>
          <cell r="D16">
            <v>0</v>
          </cell>
          <cell r="E16">
            <v>62522.1</v>
          </cell>
          <cell r="F16">
            <v>62522.1</v>
          </cell>
          <cell r="G16">
            <v>0</v>
          </cell>
        </row>
        <row r="17">
          <cell r="A17">
            <v>1070</v>
          </cell>
          <cell r="B17" t="str">
            <v>COLLECTING RESERVOIRS</v>
          </cell>
          <cell r="C17">
            <v>330</v>
          </cell>
          <cell r="D17">
            <v>0</v>
          </cell>
          <cell r="E17">
            <v>330</v>
          </cell>
          <cell r="F17">
            <v>330</v>
          </cell>
          <cell r="G17">
            <v>0</v>
          </cell>
        </row>
        <row r="18">
          <cell r="A18">
            <v>1080</v>
          </cell>
          <cell r="B18" t="str">
            <v>WELLS &amp; SPRINGS</v>
          </cell>
          <cell r="C18">
            <v>1274929.95</v>
          </cell>
          <cell r="D18">
            <v>0</v>
          </cell>
          <cell r="E18">
            <v>1274929.95</v>
          </cell>
          <cell r="F18">
            <v>1274929.95</v>
          </cell>
          <cell r="G18">
            <v>0</v>
          </cell>
        </row>
        <row r="19">
          <cell r="A19">
            <v>1090</v>
          </cell>
          <cell r="B19" t="str">
            <v>SUPPLY MAINS</v>
          </cell>
          <cell r="C19">
            <v>22596.35</v>
          </cell>
          <cell r="D19">
            <v>0</v>
          </cell>
          <cell r="E19">
            <v>22596.35</v>
          </cell>
          <cell r="F19">
            <v>22596.35</v>
          </cell>
          <cell r="G19">
            <v>0</v>
          </cell>
        </row>
        <row r="20">
          <cell r="A20">
            <v>1100</v>
          </cell>
          <cell r="B20" t="str">
            <v>ELECTRIC PUMP EQUIP SRC PUMP</v>
          </cell>
          <cell r="C20">
            <v>423.04</v>
          </cell>
          <cell r="D20">
            <v>0</v>
          </cell>
          <cell r="E20">
            <v>423.04</v>
          </cell>
          <cell r="F20">
            <v>423.04</v>
          </cell>
          <cell r="G20">
            <v>0</v>
          </cell>
        </row>
        <row r="21">
          <cell r="A21">
            <v>1105</v>
          </cell>
          <cell r="B21" t="str">
            <v>ELECTRIC PUMP EQUIP WTP</v>
          </cell>
          <cell r="C21">
            <v>394762.47</v>
          </cell>
          <cell r="D21">
            <v>0</v>
          </cell>
          <cell r="E21">
            <v>394762.47</v>
          </cell>
          <cell r="F21">
            <v>394762.47</v>
          </cell>
          <cell r="G21">
            <v>0</v>
          </cell>
        </row>
        <row r="22">
          <cell r="A22">
            <v>1110</v>
          </cell>
          <cell r="B22" t="str">
            <v>ELECTRIC PUMP EQUIP TRANS DIST</v>
          </cell>
          <cell r="C22">
            <v>15863.11</v>
          </cell>
          <cell r="D22">
            <v>0</v>
          </cell>
          <cell r="E22">
            <v>15863.11</v>
          </cell>
          <cell r="F22">
            <v>15863.11</v>
          </cell>
          <cell r="G22">
            <v>0</v>
          </cell>
        </row>
        <row r="23">
          <cell r="A23">
            <v>1115</v>
          </cell>
          <cell r="B23" t="str">
            <v>WATER TREATMENT EQPT</v>
          </cell>
          <cell r="C23">
            <v>229094.63</v>
          </cell>
          <cell r="D23">
            <v>0</v>
          </cell>
          <cell r="E23">
            <v>229094.63</v>
          </cell>
          <cell r="F23">
            <v>229094.63</v>
          </cell>
          <cell r="G23">
            <v>0</v>
          </cell>
        </row>
        <row r="24">
          <cell r="A24">
            <v>1120</v>
          </cell>
          <cell r="B24" t="str">
            <v>DIST RESV &amp; STANDPIPES</v>
          </cell>
          <cell r="C24">
            <v>485121.65</v>
          </cell>
          <cell r="D24">
            <v>0</v>
          </cell>
          <cell r="E24">
            <v>485121.65</v>
          </cell>
          <cell r="F24">
            <v>485121.65</v>
          </cell>
          <cell r="G24">
            <v>0</v>
          </cell>
        </row>
        <row r="25">
          <cell r="A25">
            <v>1125</v>
          </cell>
          <cell r="B25" t="str">
            <v>TRANS &amp; DISTR MAINS</v>
          </cell>
          <cell r="C25">
            <v>2379125</v>
          </cell>
          <cell r="D25">
            <v>0</v>
          </cell>
          <cell r="E25">
            <v>2379125</v>
          </cell>
          <cell r="F25">
            <v>2379125</v>
          </cell>
          <cell r="G25">
            <v>0</v>
          </cell>
        </row>
        <row r="26">
          <cell r="A26">
            <v>1130</v>
          </cell>
          <cell r="B26" t="str">
            <v>SERVICE LINES</v>
          </cell>
          <cell r="C26">
            <v>1217396.19</v>
          </cell>
          <cell r="D26">
            <v>0</v>
          </cell>
          <cell r="E26">
            <v>1217396.19</v>
          </cell>
          <cell r="F26">
            <v>1217396.19</v>
          </cell>
          <cell r="G26">
            <v>0</v>
          </cell>
        </row>
        <row r="27">
          <cell r="A27">
            <v>1135</v>
          </cell>
          <cell r="B27" t="str">
            <v>METERS</v>
          </cell>
          <cell r="C27">
            <v>156316.25</v>
          </cell>
          <cell r="D27">
            <v>0</v>
          </cell>
          <cell r="E27">
            <v>156316.25</v>
          </cell>
          <cell r="F27">
            <v>156316.25</v>
          </cell>
          <cell r="G27">
            <v>0</v>
          </cell>
        </row>
        <row r="28">
          <cell r="A28">
            <v>1140</v>
          </cell>
          <cell r="B28" t="str">
            <v>METER INSTALLATIONS</v>
          </cell>
          <cell r="C28">
            <v>34610.76</v>
          </cell>
          <cell r="D28">
            <v>0</v>
          </cell>
          <cell r="E28">
            <v>34610.76</v>
          </cell>
          <cell r="F28">
            <v>34610.76</v>
          </cell>
          <cell r="G28">
            <v>0</v>
          </cell>
        </row>
        <row r="29">
          <cell r="A29">
            <v>1145</v>
          </cell>
          <cell r="B29" t="str">
            <v>HYDRANTS</v>
          </cell>
          <cell r="C29">
            <v>165101.60999999999</v>
          </cell>
          <cell r="D29">
            <v>0</v>
          </cell>
          <cell r="E29">
            <v>165101.60999999999</v>
          </cell>
          <cell r="F29">
            <v>165101.60999999999</v>
          </cell>
          <cell r="G29">
            <v>0</v>
          </cell>
        </row>
        <row r="30">
          <cell r="A30">
            <v>1165</v>
          </cell>
          <cell r="B30" t="str">
            <v>OTH PLT&amp;MISC EQUIP WTP</v>
          </cell>
          <cell r="C30">
            <v>0</v>
          </cell>
          <cell r="D30">
            <v>0</v>
          </cell>
          <cell r="E30">
            <v>0</v>
          </cell>
          <cell r="F30">
            <v>0</v>
          </cell>
          <cell r="G30">
            <v>0</v>
          </cell>
        </row>
        <row r="31">
          <cell r="A31">
            <v>1175</v>
          </cell>
          <cell r="B31" t="str">
            <v>OFFICE STRUCT &amp; IMPRV</v>
          </cell>
          <cell r="C31">
            <v>59229.13</v>
          </cell>
          <cell r="D31">
            <v>0</v>
          </cell>
          <cell r="E31">
            <v>59229.13</v>
          </cell>
          <cell r="F31">
            <v>43467.08977035353</v>
          </cell>
          <cell r="G31">
            <v>15762.040229646467</v>
          </cell>
        </row>
        <row r="32">
          <cell r="A32">
            <v>1180</v>
          </cell>
          <cell r="B32" t="str">
            <v>OFFICE FURN &amp; EQPT</v>
          </cell>
          <cell r="C32">
            <v>17350.169999999998</v>
          </cell>
          <cell r="D32">
            <v>0</v>
          </cell>
          <cell r="E32">
            <v>17350.169999999998</v>
          </cell>
          <cell r="F32">
            <v>12732.947401403577</v>
          </cell>
          <cell r="G32">
            <v>4617.2225985964214</v>
          </cell>
        </row>
        <row r="33">
          <cell r="A33">
            <v>1190</v>
          </cell>
          <cell r="B33" t="str">
            <v>TOOL SHOP &amp; MISC EQPT</v>
          </cell>
          <cell r="C33">
            <v>40415.42</v>
          </cell>
          <cell r="D33">
            <v>0</v>
          </cell>
          <cell r="E33">
            <v>40415.42</v>
          </cell>
          <cell r="F33">
            <v>29660.079242199598</v>
          </cell>
          <cell r="G33">
            <v>10755.340757800401</v>
          </cell>
        </row>
        <row r="34">
          <cell r="A34">
            <v>1195</v>
          </cell>
          <cell r="B34" t="str">
            <v>LABORATORY EQUIPMENT</v>
          </cell>
          <cell r="C34">
            <v>3510.8</v>
          </cell>
          <cell r="D34">
            <v>0</v>
          </cell>
          <cell r="E34">
            <v>3510.8</v>
          </cell>
          <cell r="F34">
            <v>2576.5068432671083</v>
          </cell>
          <cell r="G34">
            <v>934.29315673289193</v>
          </cell>
        </row>
        <row r="35">
          <cell r="A35">
            <v>1205</v>
          </cell>
          <cell r="B35" t="str">
            <v>COMMUNICATION EQPT</v>
          </cell>
          <cell r="C35">
            <v>17360.419999999998</v>
          </cell>
          <cell r="D35">
            <v>0</v>
          </cell>
          <cell r="E35">
            <v>17360.419999999998</v>
          </cell>
          <cell r="F35">
            <v>12740.469674145825</v>
          </cell>
          <cell r="G35">
            <v>4619.9503258541736</v>
          </cell>
        </row>
        <row r="36">
          <cell r="A36">
            <v>1210</v>
          </cell>
          <cell r="B36" t="str">
            <v>MISC EQUIPMENT</v>
          </cell>
          <cell r="C36">
            <v>0</v>
          </cell>
          <cell r="D36">
            <v>0</v>
          </cell>
          <cell r="E36">
            <v>0</v>
          </cell>
          <cell r="F36">
            <v>0</v>
          </cell>
          <cell r="G36">
            <v>0</v>
          </cell>
        </row>
        <row r="37">
          <cell r="A37">
            <v>1245</v>
          </cell>
          <cell r="B37" t="str">
            <v>ORGANIZATION</v>
          </cell>
          <cell r="C37">
            <v>0</v>
          </cell>
          <cell r="D37">
            <v>0</v>
          </cell>
          <cell r="E37">
            <v>0</v>
          </cell>
          <cell r="F37">
            <v>0</v>
          </cell>
          <cell r="G37">
            <v>0</v>
          </cell>
        </row>
        <row r="38">
          <cell r="A38">
            <v>1260</v>
          </cell>
          <cell r="B38" t="str">
            <v>LAND &amp; LAND RIGHTS INTANG PLT</v>
          </cell>
          <cell r="C38">
            <v>0</v>
          </cell>
          <cell r="D38">
            <v>404.42</v>
          </cell>
          <cell r="E38">
            <v>404.42</v>
          </cell>
          <cell r="F38">
            <v>0</v>
          </cell>
          <cell r="G38">
            <v>404.42</v>
          </cell>
        </row>
        <row r="39">
          <cell r="A39">
            <v>1285</v>
          </cell>
          <cell r="B39" t="str">
            <v>LAND &amp; LAND RIGHTS GEN PL</v>
          </cell>
          <cell r="C39">
            <v>0</v>
          </cell>
          <cell r="D39">
            <v>0</v>
          </cell>
          <cell r="E39">
            <v>0</v>
          </cell>
          <cell r="F39">
            <v>0</v>
          </cell>
          <cell r="G39">
            <v>0</v>
          </cell>
        </row>
        <row r="40">
          <cell r="A40">
            <v>1295</v>
          </cell>
          <cell r="B40" t="str">
            <v>STRUCT/IMPRV PUMP PLT LS</v>
          </cell>
          <cell r="C40">
            <v>0</v>
          </cell>
          <cell r="D40">
            <v>69659.899999999994</v>
          </cell>
          <cell r="E40">
            <v>69659.899999999994</v>
          </cell>
          <cell r="F40">
            <v>0</v>
          </cell>
          <cell r="G40">
            <v>69659.899999999994</v>
          </cell>
        </row>
        <row r="41">
          <cell r="A41">
            <v>1315</v>
          </cell>
          <cell r="B41" t="str">
            <v>STRUCT/IMPRV GEN PLT</v>
          </cell>
          <cell r="C41">
            <v>0</v>
          </cell>
          <cell r="D41">
            <v>3340.06</v>
          </cell>
          <cell r="E41">
            <v>3340.06</v>
          </cell>
          <cell r="F41">
            <v>0</v>
          </cell>
          <cell r="G41">
            <v>3340.06</v>
          </cell>
        </row>
        <row r="42">
          <cell r="A42">
            <v>1345</v>
          </cell>
          <cell r="B42" t="str">
            <v>SEWER FORCE MAIN/SRVC LINES</v>
          </cell>
          <cell r="C42">
            <v>0</v>
          </cell>
          <cell r="D42">
            <v>158513.96</v>
          </cell>
          <cell r="E42">
            <v>158513.96</v>
          </cell>
          <cell r="F42">
            <v>0</v>
          </cell>
          <cell r="G42">
            <v>158513.96</v>
          </cell>
        </row>
        <row r="43">
          <cell r="A43">
            <v>1350</v>
          </cell>
          <cell r="B43" t="str">
            <v>SEWER GRAVITY MAIN/MANHOLES</v>
          </cell>
          <cell r="C43">
            <v>0</v>
          </cell>
          <cell r="D43">
            <v>885282.71</v>
          </cell>
          <cell r="E43">
            <v>885282.71</v>
          </cell>
          <cell r="F43">
            <v>0</v>
          </cell>
          <cell r="G43">
            <v>885282.71</v>
          </cell>
        </row>
        <row r="44">
          <cell r="A44">
            <v>1365</v>
          </cell>
          <cell r="B44" t="str">
            <v>FLOW MEASURE DEVICES</v>
          </cell>
          <cell r="C44">
            <v>0</v>
          </cell>
          <cell r="D44">
            <v>0</v>
          </cell>
          <cell r="E44">
            <v>0</v>
          </cell>
          <cell r="F44">
            <v>0</v>
          </cell>
          <cell r="G44">
            <v>0</v>
          </cell>
        </row>
        <row r="45">
          <cell r="A45">
            <v>1380</v>
          </cell>
          <cell r="B45" t="str">
            <v>PUMPING EQUIPMENT PUMP PLT</v>
          </cell>
          <cell r="C45">
            <v>0</v>
          </cell>
          <cell r="D45">
            <v>1512</v>
          </cell>
          <cell r="E45">
            <v>1512</v>
          </cell>
          <cell r="F45">
            <v>0</v>
          </cell>
          <cell r="G45">
            <v>1512</v>
          </cell>
        </row>
        <row r="46">
          <cell r="A46">
            <v>1400</v>
          </cell>
          <cell r="B46" t="str">
            <v>TREAT/DISP EQUIP TRT PLT</v>
          </cell>
          <cell r="C46">
            <v>0</v>
          </cell>
          <cell r="D46">
            <v>1013800.96</v>
          </cell>
          <cell r="E46">
            <v>1013800.96</v>
          </cell>
          <cell r="F46">
            <v>0</v>
          </cell>
          <cell r="G46">
            <v>1013800.96</v>
          </cell>
        </row>
        <row r="47">
          <cell r="A47">
            <v>1410</v>
          </cell>
          <cell r="B47" t="str">
            <v>PLANT SEWERS TRTMT PLT</v>
          </cell>
          <cell r="C47">
            <v>0</v>
          </cell>
          <cell r="D47">
            <v>1112</v>
          </cell>
          <cell r="E47">
            <v>1112</v>
          </cell>
          <cell r="F47">
            <v>0</v>
          </cell>
          <cell r="G47">
            <v>1112</v>
          </cell>
        </row>
        <row r="48">
          <cell r="A48">
            <v>1415</v>
          </cell>
          <cell r="B48" t="str">
            <v>PLANT SEWERS RECLAIM WTP</v>
          </cell>
          <cell r="C48">
            <v>0</v>
          </cell>
          <cell r="D48">
            <v>0</v>
          </cell>
          <cell r="E48">
            <v>0</v>
          </cell>
          <cell r="F48">
            <v>0</v>
          </cell>
          <cell r="G48">
            <v>0</v>
          </cell>
        </row>
        <row r="49">
          <cell r="A49">
            <v>1425</v>
          </cell>
          <cell r="B49" t="str">
            <v>OTHER PLT TANGIBLE</v>
          </cell>
          <cell r="C49">
            <v>0</v>
          </cell>
          <cell r="D49">
            <v>695</v>
          </cell>
          <cell r="E49">
            <v>695</v>
          </cell>
          <cell r="F49">
            <v>0</v>
          </cell>
          <cell r="G49">
            <v>695</v>
          </cell>
        </row>
        <row r="50">
          <cell r="A50">
            <v>1430</v>
          </cell>
          <cell r="B50" t="str">
            <v>OTHER PLT COLLECTION</v>
          </cell>
          <cell r="C50">
            <v>0</v>
          </cell>
          <cell r="D50">
            <v>0</v>
          </cell>
          <cell r="E50">
            <v>0</v>
          </cell>
          <cell r="F50">
            <v>0</v>
          </cell>
          <cell r="G50">
            <v>0</v>
          </cell>
        </row>
        <row r="51">
          <cell r="A51">
            <v>1435</v>
          </cell>
          <cell r="B51" t="str">
            <v>OTHER PLT PUMP</v>
          </cell>
          <cell r="C51">
            <v>0</v>
          </cell>
          <cell r="D51">
            <v>1432.73</v>
          </cell>
          <cell r="E51">
            <v>1432.73</v>
          </cell>
          <cell r="F51">
            <v>0</v>
          </cell>
          <cell r="G51">
            <v>1432.73</v>
          </cell>
        </row>
        <row r="52">
          <cell r="A52">
            <v>1440</v>
          </cell>
          <cell r="B52" t="str">
            <v>OTHER PLT TREATMENT</v>
          </cell>
          <cell r="C52">
            <v>0</v>
          </cell>
          <cell r="D52">
            <v>1158.08</v>
          </cell>
          <cell r="E52">
            <v>1158.08</v>
          </cell>
          <cell r="F52">
            <v>0</v>
          </cell>
          <cell r="G52">
            <v>1158.08</v>
          </cell>
        </row>
        <row r="53">
          <cell r="A53">
            <v>1445</v>
          </cell>
          <cell r="B53" t="str">
            <v>OTHER PLT RECLAIM WTR TRT</v>
          </cell>
          <cell r="C53">
            <v>0</v>
          </cell>
          <cell r="D53">
            <v>363.38</v>
          </cell>
          <cell r="E53">
            <v>363.38</v>
          </cell>
          <cell r="F53">
            <v>0</v>
          </cell>
          <cell r="G53">
            <v>363.38</v>
          </cell>
        </row>
        <row r="54">
          <cell r="A54">
            <v>1455</v>
          </cell>
          <cell r="B54" t="str">
            <v>OFFICE STRUCT &amp; IMPRV</v>
          </cell>
          <cell r="C54">
            <v>0</v>
          </cell>
          <cell r="D54">
            <v>12860</v>
          </cell>
          <cell r="E54">
            <v>12860</v>
          </cell>
          <cell r="F54">
            <v>9437.7002405192579</v>
          </cell>
          <cell r="G54">
            <v>3422.2997594807421</v>
          </cell>
        </row>
        <row r="55">
          <cell r="A55">
            <v>1460</v>
          </cell>
          <cell r="B55" t="str">
            <v>OFFICE FURN &amp; EQPT</v>
          </cell>
          <cell r="C55">
            <v>0</v>
          </cell>
          <cell r="D55">
            <v>0</v>
          </cell>
          <cell r="E55">
            <v>0</v>
          </cell>
          <cell r="F55">
            <v>0</v>
          </cell>
          <cell r="G55">
            <v>0</v>
          </cell>
        </row>
        <row r="56">
          <cell r="A56">
            <v>1470</v>
          </cell>
          <cell r="B56" t="str">
            <v>TOOL SHOP &amp; MISC EQPT</v>
          </cell>
          <cell r="C56">
            <v>0</v>
          </cell>
          <cell r="D56">
            <v>0</v>
          </cell>
          <cell r="E56">
            <v>0</v>
          </cell>
          <cell r="F56">
            <v>0</v>
          </cell>
          <cell r="G56">
            <v>0</v>
          </cell>
        </row>
        <row r="57">
          <cell r="A57">
            <v>1480</v>
          </cell>
          <cell r="B57" t="str">
            <v>POWER OPERATED EQUIP</v>
          </cell>
          <cell r="C57">
            <v>0</v>
          </cell>
          <cell r="D57">
            <v>0</v>
          </cell>
          <cell r="E57">
            <v>0</v>
          </cell>
          <cell r="F57">
            <v>0</v>
          </cell>
          <cell r="G57">
            <v>0</v>
          </cell>
        </row>
        <row r="58">
          <cell r="A58">
            <v>1500</v>
          </cell>
          <cell r="B58" t="str">
            <v>OTHER TANGIBLE PLT SEWER</v>
          </cell>
          <cell r="C58">
            <v>0</v>
          </cell>
          <cell r="D58">
            <v>0</v>
          </cell>
          <cell r="E58">
            <v>0</v>
          </cell>
          <cell r="F58">
            <v>0</v>
          </cell>
          <cell r="G58">
            <v>0</v>
          </cell>
        </row>
        <row r="59">
          <cell r="A59">
            <v>1540</v>
          </cell>
          <cell r="B59" t="str">
            <v>REUSE TRANMISSION &amp; DIST</v>
          </cell>
          <cell r="C59">
            <v>0</v>
          </cell>
          <cell r="D59">
            <v>258.06</v>
          </cell>
          <cell r="E59">
            <v>258.06</v>
          </cell>
          <cell r="F59">
            <v>0</v>
          </cell>
          <cell r="G59">
            <v>258.06</v>
          </cell>
        </row>
        <row r="60">
          <cell r="C60">
            <v>0</v>
          </cell>
          <cell r="D60">
            <v>0</v>
          </cell>
          <cell r="E60">
            <v>0</v>
          </cell>
          <cell r="F60">
            <v>0</v>
          </cell>
          <cell r="G60">
            <v>0</v>
          </cell>
        </row>
        <row r="61">
          <cell r="A61" t="str">
            <v>TOTAL</v>
          </cell>
          <cell r="B61" t="str">
            <v>PLANT IN SERVICE</v>
          </cell>
          <cell r="C61">
            <v>6790713.669999999</v>
          </cell>
          <cell r="D61">
            <v>2150393.2599999998</v>
          </cell>
          <cell r="E61">
            <v>8941106.9300000016</v>
          </cell>
          <cell r="F61">
            <v>6763462.5231718877</v>
          </cell>
          <cell r="G61">
            <v>2177644.406828111</v>
          </cell>
        </row>
        <row r="62">
          <cell r="B62">
            <v>27251.14682811033</v>
          </cell>
        </row>
        <row r="63">
          <cell r="A63">
            <v>1555</v>
          </cell>
          <cell r="B63" t="str">
            <v>TRANSPORTATION EQPT WTR</v>
          </cell>
          <cell r="C63">
            <v>123737.65</v>
          </cell>
          <cell r="D63">
            <v>0</v>
          </cell>
          <cell r="E63">
            <v>123737.65</v>
          </cell>
          <cell r="F63">
            <v>90808.619686336518</v>
          </cell>
          <cell r="G63">
            <v>32929.030313663476</v>
          </cell>
        </row>
        <row r="64">
          <cell r="C64">
            <v>0</v>
          </cell>
          <cell r="D64">
            <v>0</v>
          </cell>
          <cell r="E64">
            <v>0</v>
          </cell>
          <cell r="F64">
            <v>0</v>
          </cell>
          <cell r="G64">
            <v>0</v>
          </cell>
        </row>
        <row r="65">
          <cell r="A65" t="str">
            <v>TOTAL</v>
          </cell>
          <cell r="B65" t="str">
            <v>TRANSPORTATION EQPT</v>
          </cell>
          <cell r="C65">
            <v>123737.65</v>
          </cell>
          <cell r="D65">
            <v>0</v>
          </cell>
          <cell r="E65">
            <v>123737.65</v>
          </cell>
          <cell r="F65">
            <v>90808.619686336518</v>
          </cell>
          <cell r="G65">
            <v>32929.030313663476</v>
          </cell>
        </row>
        <row r="67">
          <cell r="A67">
            <v>1580</v>
          </cell>
          <cell r="B67" t="str">
            <v>MAINFRAME COMPUTER WTR</v>
          </cell>
          <cell r="C67">
            <v>5838.87</v>
          </cell>
          <cell r="D67">
            <v>0</v>
          </cell>
          <cell r="E67">
            <v>5838.87</v>
          </cell>
          <cell r="F67">
            <v>4285.0314777107833</v>
          </cell>
          <cell r="G67">
            <v>1553.8385222892166</v>
          </cell>
        </row>
        <row r="68">
          <cell r="A68">
            <v>1585</v>
          </cell>
          <cell r="B68" t="str">
            <v>MINI COMPUTERS WTR</v>
          </cell>
          <cell r="C68">
            <v>31323.360000000001</v>
          </cell>
          <cell r="D68">
            <v>0</v>
          </cell>
          <cell r="E68">
            <v>31323.360000000001</v>
          </cell>
          <cell r="F68">
            <v>22987.595816941783</v>
          </cell>
          <cell r="G68">
            <v>8335.7641830582179</v>
          </cell>
        </row>
        <row r="69">
          <cell r="A69">
            <v>1590</v>
          </cell>
          <cell r="B69" t="str">
            <v>COMP SYS COST WTR</v>
          </cell>
          <cell r="C69">
            <v>229551.67</v>
          </cell>
          <cell r="D69">
            <v>0</v>
          </cell>
          <cell r="E69">
            <v>229551.67</v>
          </cell>
          <cell r="F69">
            <v>168463.44099304802</v>
          </cell>
          <cell r="G69">
            <v>61088.229006951995</v>
          </cell>
        </row>
        <row r="70">
          <cell r="A70">
            <v>1595</v>
          </cell>
          <cell r="B70" t="str">
            <v>MICRO SYS COST WTR</v>
          </cell>
          <cell r="C70">
            <v>6912.58</v>
          </cell>
          <cell r="D70">
            <v>0</v>
          </cell>
          <cell r="E70">
            <v>6912.58</v>
          </cell>
          <cell r="F70">
            <v>5073.0060597673883</v>
          </cell>
          <cell r="G70">
            <v>1839.5739402326117</v>
          </cell>
        </row>
        <row r="71">
          <cell r="A71">
            <v>1640</v>
          </cell>
          <cell r="B71" t="str">
            <v>OTHER PLANT</v>
          </cell>
          <cell r="C71">
            <v>0</v>
          </cell>
          <cell r="D71">
            <v>0</v>
          </cell>
          <cell r="E71">
            <v>0</v>
          </cell>
          <cell r="F71">
            <v>0</v>
          </cell>
          <cell r="G71">
            <v>0</v>
          </cell>
        </row>
        <row r="72">
          <cell r="C72">
            <v>0</v>
          </cell>
          <cell r="D72">
            <v>0</v>
          </cell>
          <cell r="E72">
            <v>0</v>
          </cell>
          <cell r="F72">
            <v>0</v>
          </cell>
          <cell r="G72">
            <v>0</v>
          </cell>
        </row>
        <row r="73">
          <cell r="A73" t="str">
            <v>TOTAL</v>
          </cell>
          <cell r="B73" t="str">
            <v>COMPUTER EQUIPMENT</v>
          </cell>
          <cell r="C73">
            <v>273626.48000000004</v>
          </cell>
          <cell r="D73">
            <v>0</v>
          </cell>
          <cell r="E73">
            <v>273626.48000000004</v>
          </cell>
          <cell r="F73">
            <v>200809.07434746798</v>
          </cell>
          <cell r="G73">
            <v>72817.405652532048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LDC"/>
      <sheetName val="___snlqueryparms"/>
      <sheetName val="Selection"/>
      <sheetName val="Credit Ratings-DO Not"/>
      <sheetName val="Regulation"/>
    </sheetNames>
    <sheetDataSet>
      <sheetData sheetId="0" refreshError="1"/>
      <sheetData sheetId="1" refreshError="1"/>
      <sheetData sheetId="2" refreshError="1"/>
      <sheetData sheetId="3">
        <row r="5">
          <cell r="E5" t="str">
            <v>A1</v>
          </cell>
          <cell r="F5">
            <v>15</v>
          </cell>
        </row>
        <row r="6">
          <cell r="E6" t="str">
            <v>A2</v>
          </cell>
          <cell r="F6">
            <v>14</v>
          </cell>
        </row>
        <row r="7">
          <cell r="E7" t="str">
            <v>A3</v>
          </cell>
          <cell r="F7">
            <v>13</v>
          </cell>
        </row>
        <row r="8">
          <cell r="E8" t="str">
            <v>Aa1</v>
          </cell>
          <cell r="F8">
            <v>18</v>
          </cell>
        </row>
        <row r="9">
          <cell r="E9" t="str">
            <v>Aa2</v>
          </cell>
          <cell r="F9">
            <v>17</v>
          </cell>
        </row>
        <row r="10">
          <cell r="E10" t="str">
            <v>Aa3</v>
          </cell>
          <cell r="F10">
            <v>16</v>
          </cell>
        </row>
        <row r="11">
          <cell r="E11" t="str">
            <v>Aaa</v>
          </cell>
          <cell r="F11">
            <v>19</v>
          </cell>
        </row>
        <row r="12">
          <cell r="E12" t="str">
            <v>B1</v>
          </cell>
          <cell r="F12">
            <v>6</v>
          </cell>
        </row>
        <row r="13">
          <cell r="E13" t="str">
            <v>B2</v>
          </cell>
          <cell r="F13">
            <v>5</v>
          </cell>
        </row>
        <row r="14">
          <cell r="E14" t="str">
            <v>B3</v>
          </cell>
          <cell r="F14">
            <v>4</v>
          </cell>
        </row>
        <row r="15">
          <cell r="E15" t="str">
            <v>Ba1</v>
          </cell>
          <cell r="F15">
            <v>9</v>
          </cell>
        </row>
        <row r="16">
          <cell r="E16" t="str">
            <v>Ba2</v>
          </cell>
          <cell r="F16">
            <v>8</v>
          </cell>
        </row>
        <row r="17">
          <cell r="E17" t="str">
            <v>Ba3</v>
          </cell>
          <cell r="F17">
            <v>7</v>
          </cell>
        </row>
        <row r="18">
          <cell r="E18" t="str">
            <v>Baa1</v>
          </cell>
          <cell r="F18">
            <v>12</v>
          </cell>
        </row>
        <row r="19">
          <cell r="E19" t="str">
            <v>Baa2</v>
          </cell>
          <cell r="F19">
            <v>11</v>
          </cell>
        </row>
        <row r="20">
          <cell r="E20" t="str">
            <v>Baa3</v>
          </cell>
          <cell r="F20">
            <v>10</v>
          </cell>
        </row>
        <row r="21">
          <cell r="E21" t="str">
            <v>C</v>
          </cell>
          <cell r="F21">
            <v>1</v>
          </cell>
        </row>
        <row r="22">
          <cell r="E22" t="str">
            <v>Ca</v>
          </cell>
          <cell r="F22">
            <v>2</v>
          </cell>
        </row>
        <row r="23">
          <cell r="E23" t="str">
            <v>Caa</v>
          </cell>
          <cell r="F23">
            <v>3</v>
          </cell>
        </row>
      </sheetData>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Control Panel"/>
      <sheetName val="COPY ELECTRONIC TB HERE"/>
      <sheetName val="Linked TB"/>
      <sheetName val="Sch.A-B.S"/>
      <sheetName val="Sch.B-I.S"/>
      <sheetName val="Sch.C-R.B"/>
      <sheetName val="Sch.D&amp;E-REV"/>
      <sheetName val="Sch.F-growth"/>
      <sheetName val="wp.a-uncoll"/>
      <sheetName val="wp-b-salary"/>
      <sheetName val="wp-b2-ops charged to plant"/>
      <sheetName val="wp-c-def charges"/>
      <sheetName val="wp-c2-calc of def charges"/>
      <sheetName val="wp-d-rc.exp"/>
      <sheetName val="wp-e-toi"/>
      <sheetName val="wp-f-depr"/>
      <sheetName val="wp-g-inc.tx"/>
      <sheetName val="wp.h-cap.struc"/>
      <sheetName val="wp-i-wc"/>
      <sheetName val="wp-j-pf.plant"/>
      <sheetName val="wp-k-retirements"/>
      <sheetName val="wp-l-GL additions"/>
      <sheetName val="wp-m-penalties"/>
      <sheetName val="wp-n-CPI"/>
      <sheetName val="wp-o-project phoenix "/>
      <sheetName val="wp-p1-allocation of vehicles"/>
      <sheetName val="wp-p1a-adjustment to trans exp"/>
      <sheetName val="wp-p2-allocation of computers"/>
      <sheetName val="wp-p3-allocations of WSC base"/>
      <sheetName val="wp-p4-allocation of WSC expense"/>
      <sheetName val="wp-p5-alloc of cws office exp"/>
      <sheetName val="wp-p6-closed office exp"/>
      <sheetName val="wp-u-Insurance Exp"/>
      <sheetName val="wp-appendix"/>
      <sheetName val="xxxRate-Rev Comp"/>
      <sheetName val="Allocation data summary"/>
      <sheetName val="Allocation data"/>
      <sheetName val="Consumption Data"/>
      <sheetName val="ERC Count NB 12-07"/>
      <sheetName val="wp-q-Def Chrgs"/>
      <sheetName val="CWS Systems 08 RC template"/>
    </sheetNames>
    <sheetDataSet>
      <sheetData sheetId="0" refreshError="1">
        <row r="3">
          <cell r="C3" t="str">
            <v>CWS Systems, Inc.</v>
          </cell>
        </row>
        <row r="5">
          <cell r="C5" t="str">
            <v>W-778, Sub XXX</v>
          </cell>
        </row>
        <row r="7">
          <cell r="C7">
            <v>39447</v>
          </cell>
        </row>
        <row r="11">
          <cell r="C11">
            <v>8658</v>
          </cell>
        </row>
        <row r="12">
          <cell r="C12">
            <v>4085.7</v>
          </cell>
        </row>
      </sheetData>
      <sheetData sheetId="1" refreshError="1"/>
      <sheetData sheetId="2" refreshError="1">
        <row r="1">
          <cell r="A1" t="str">
            <v>Account Number</v>
          </cell>
          <cell r="B1" t="str">
            <v>Account Name</v>
          </cell>
          <cell r="C1" t="str">
            <v>IS/BS</v>
          </cell>
          <cell r="D1" t="str">
            <v>Balance DR/(CR)</v>
          </cell>
        </row>
        <row r="2">
          <cell r="A2" t="str">
            <v>1020</v>
          </cell>
          <cell r="B2" t="str">
            <v>ORGANIZATION</v>
          </cell>
          <cell r="C2" t="str">
            <v>BS</v>
          </cell>
          <cell r="D2">
            <v>189479.66</v>
          </cell>
          <cell r="E2" t="b">
            <v>0</v>
          </cell>
        </row>
        <row r="3">
          <cell r="A3" t="str">
            <v>1045</v>
          </cell>
          <cell r="B3" t="str">
            <v>LAND &amp; LAND RIGHTS GEN PLT</v>
          </cell>
          <cell r="C3" t="str">
            <v>BS</v>
          </cell>
          <cell r="D3">
            <v>50949.45</v>
          </cell>
          <cell r="E3" t="b">
            <v>0</v>
          </cell>
        </row>
        <row r="4">
          <cell r="A4" t="str">
            <v>1050</v>
          </cell>
          <cell r="B4" t="str">
            <v>STRUCT &amp; IMPRV SRC SUPPLY</v>
          </cell>
          <cell r="C4" t="str">
            <v>BS</v>
          </cell>
          <cell r="D4">
            <v>452181.11</v>
          </cell>
          <cell r="E4" t="b">
            <v>0</v>
          </cell>
        </row>
        <row r="5">
          <cell r="A5" t="str">
            <v>1055</v>
          </cell>
          <cell r="B5" t="str">
            <v>STRUCT &amp; IMPRV WTR TRT PLT</v>
          </cell>
          <cell r="C5" t="str">
            <v>BS</v>
          </cell>
          <cell r="D5">
            <v>184343.38</v>
          </cell>
          <cell r="E5" t="b">
            <v>0</v>
          </cell>
        </row>
        <row r="6">
          <cell r="A6" t="str">
            <v>1080</v>
          </cell>
          <cell r="B6" t="str">
            <v>WELLS &amp; SPRINGS</v>
          </cell>
          <cell r="C6" t="str">
            <v>BS</v>
          </cell>
          <cell r="D6">
            <v>1687630.31</v>
          </cell>
          <cell r="E6" t="b">
            <v>0</v>
          </cell>
        </row>
        <row r="7">
          <cell r="A7" t="str">
            <v>1100</v>
          </cell>
          <cell r="B7" t="str">
            <v>ELECTRIC PUMP EQUIP SRC PUMP</v>
          </cell>
          <cell r="C7" t="str">
            <v>BS</v>
          </cell>
          <cell r="D7">
            <v>490</v>
          </cell>
          <cell r="E7" t="b">
            <v>0</v>
          </cell>
        </row>
        <row r="8">
          <cell r="A8" t="str">
            <v>1105</v>
          </cell>
          <cell r="B8" t="str">
            <v>ELECTRIC PUMP EQUIP WTP</v>
          </cell>
          <cell r="C8" t="str">
            <v>BS</v>
          </cell>
          <cell r="D8">
            <v>942325.82</v>
          </cell>
          <cell r="E8" t="b">
            <v>0</v>
          </cell>
        </row>
        <row r="9">
          <cell r="A9" t="str">
            <v>1115</v>
          </cell>
          <cell r="B9" t="str">
            <v>WATER TREATMENT EQPT</v>
          </cell>
          <cell r="C9" t="str">
            <v>BS</v>
          </cell>
          <cell r="D9">
            <v>304205.25</v>
          </cell>
          <cell r="E9" t="b">
            <v>0</v>
          </cell>
        </row>
        <row r="10">
          <cell r="A10" t="str">
            <v>1120</v>
          </cell>
          <cell r="B10" t="str">
            <v>DIST RESV &amp; STANDPIPES</v>
          </cell>
          <cell r="C10" t="str">
            <v>BS</v>
          </cell>
          <cell r="D10">
            <v>1231742.08</v>
          </cell>
          <cell r="E10" t="b">
            <v>0</v>
          </cell>
        </row>
        <row r="11">
          <cell r="A11" t="str">
            <v>1125</v>
          </cell>
          <cell r="B11" t="str">
            <v>TRANS &amp; DISTR MAINS</v>
          </cell>
          <cell r="C11" t="str">
            <v>BS</v>
          </cell>
          <cell r="D11">
            <v>5047635.62</v>
          </cell>
          <cell r="E11" t="b">
            <v>0</v>
          </cell>
        </row>
        <row r="12">
          <cell r="A12" t="str">
            <v>1130</v>
          </cell>
          <cell r="B12" t="str">
            <v>SERVICE LINES</v>
          </cell>
          <cell r="C12" t="str">
            <v>BS</v>
          </cell>
          <cell r="D12">
            <v>1382625.43</v>
          </cell>
          <cell r="E12" t="b">
            <v>0</v>
          </cell>
        </row>
        <row r="13">
          <cell r="A13" t="str">
            <v>1135</v>
          </cell>
          <cell r="B13" t="str">
            <v>METERS</v>
          </cell>
          <cell r="C13" t="str">
            <v>BS</v>
          </cell>
          <cell r="D13">
            <v>382942.89</v>
          </cell>
          <cell r="E13" t="b">
            <v>0</v>
          </cell>
        </row>
        <row r="14">
          <cell r="A14" t="str">
            <v>1140</v>
          </cell>
          <cell r="B14" t="str">
            <v>METER INSTALLATIONS</v>
          </cell>
          <cell r="C14" t="str">
            <v>BS</v>
          </cell>
          <cell r="D14">
            <v>94239.85</v>
          </cell>
          <cell r="E14" t="b">
            <v>0</v>
          </cell>
        </row>
        <row r="15">
          <cell r="A15" t="str">
            <v>1145</v>
          </cell>
          <cell r="B15" t="str">
            <v>HYDRANTS</v>
          </cell>
          <cell r="C15" t="str">
            <v>BS</v>
          </cell>
          <cell r="D15">
            <v>245340.06</v>
          </cell>
          <cell r="E15" t="b">
            <v>0</v>
          </cell>
        </row>
        <row r="16">
          <cell r="A16" t="str">
            <v>1175</v>
          </cell>
          <cell r="B16" t="str">
            <v>OFFICE STRUCT &amp; IMPRV</v>
          </cell>
          <cell r="C16" t="str">
            <v>BS</v>
          </cell>
          <cell r="D16">
            <v>135331.54999999999</v>
          </cell>
          <cell r="E16" t="b">
            <v>0</v>
          </cell>
        </row>
        <row r="17">
          <cell r="A17" t="str">
            <v>1180</v>
          </cell>
          <cell r="B17" t="str">
            <v>OFFICE FURN &amp; EQPT</v>
          </cell>
          <cell r="C17" t="str">
            <v>BS</v>
          </cell>
          <cell r="D17">
            <v>57413.88</v>
          </cell>
          <cell r="E17" t="b">
            <v>0</v>
          </cell>
        </row>
        <row r="18">
          <cell r="A18" t="str">
            <v>1190</v>
          </cell>
          <cell r="B18" t="str">
            <v>TOOL SHOP &amp; MISC EQPT</v>
          </cell>
          <cell r="C18" t="str">
            <v>BS</v>
          </cell>
          <cell r="D18">
            <v>200282.85</v>
          </cell>
          <cell r="E18" t="b">
            <v>0</v>
          </cell>
        </row>
        <row r="19">
          <cell r="A19" t="str">
            <v>1195</v>
          </cell>
          <cell r="B19" t="str">
            <v>LABORATORY EQUIPMENT</v>
          </cell>
          <cell r="C19" t="str">
            <v>BS</v>
          </cell>
          <cell r="D19">
            <v>10394.76</v>
          </cell>
          <cell r="E19" t="b">
            <v>0</v>
          </cell>
        </row>
        <row r="20">
          <cell r="A20" t="str">
            <v>1205</v>
          </cell>
          <cell r="B20" t="str">
            <v>COMMUNICATION EQPT</v>
          </cell>
          <cell r="C20" t="str">
            <v>BS</v>
          </cell>
          <cell r="D20">
            <v>44641.02</v>
          </cell>
          <cell r="E20" t="b">
            <v>0</v>
          </cell>
        </row>
        <row r="21">
          <cell r="A21" t="str">
            <v>1245</v>
          </cell>
          <cell r="B21" t="str">
            <v>ORGANIZATION</v>
          </cell>
          <cell r="C21" t="str">
            <v>BS</v>
          </cell>
          <cell r="D21">
            <v>21939.08</v>
          </cell>
          <cell r="E21" t="b">
            <v>0</v>
          </cell>
        </row>
        <row r="22">
          <cell r="A22" t="str">
            <v>1295</v>
          </cell>
          <cell r="B22" t="str">
            <v>STRUCT/IMPRV PUMP PLT LS</v>
          </cell>
          <cell r="C22" t="str">
            <v>BS</v>
          </cell>
          <cell r="D22">
            <v>911729.54</v>
          </cell>
          <cell r="E22" t="b">
            <v>0</v>
          </cell>
        </row>
        <row r="23">
          <cell r="A23" t="str">
            <v>1315</v>
          </cell>
          <cell r="B23" t="str">
            <v>STRUCT/IMPRV GEN PLT</v>
          </cell>
          <cell r="C23" t="str">
            <v>BS</v>
          </cell>
          <cell r="D23">
            <v>223512.25</v>
          </cell>
          <cell r="E23" t="b">
            <v>0</v>
          </cell>
        </row>
        <row r="24">
          <cell r="A24" t="str">
            <v>1345</v>
          </cell>
          <cell r="B24" t="str">
            <v>SEWER FORCE MAIN/SRVC LINES</v>
          </cell>
          <cell r="C24" t="str">
            <v>BS</v>
          </cell>
          <cell r="D24">
            <v>551516.54</v>
          </cell>
          <cell r="E24" t="b">
            <v>0</v>
          </cell>
        </row>
        <row r="25">
          <cell r="A25" t="str">
            <v>1350</v>
          </cell>
          <cell r="B25" t="str">
            <v>SEWER GRAVITY MAIN/MANHOLES</v>
          </cell>
          <cell r="C25" t="str">
            <v>BS</v>
          </cell>
          <cell r="D25">
            <v>4613708.05</v>
          </cell>
          <cell r="E25" t="b">
            <v>0</v>
          </cell>
        </row>
        <row r="26">
          <cell r="A26" t="str">
            <v>1400</v>
          </cell>
          <cell r="B26" t="str">
            <v>TREAT/DISP EQUIP TRT PLT</v>
          </cell>
          <cell r="C26" t="str">
            <v>BS</v>
          </cell>
          <cell r="D26">
            <v>2884960.49</v>
          </cell>
          <cell r="E26" t="b">
            <v>0</v>
          </cell>
        </row>
        <row r="27">
          <cell r="A27" t="str">
            <v>1470</v>
          </cell>
          <cell r="B27" t="str">
            <v>TOOL SHOP &amp; MISC EQPT</v>
          </cell>
          <cell r="C27" t="str">
            <v>BS</v>
          </cell>
          <cell r="D27">
            <v>25316</v>
          </cell>
          <cell r="E27" t="b">
            <v>0</v>
          </cell>
        </row>
        <row r="28">
          <cell r="A28" t="str">
            <v>1555</v>
          </cell>
          <cell r="B28" t="str">
            <v>TRANSPORTATION EQPT WTR</v>
          </cell>
          <cell r="C28" t="str">
            <v>BS</v>
          </cell>
          <cell r="D28">
            <v>122297</v>
          </cell>
          <cell r="E28" t="b">
            <v>0</v>
          </cell>
        </row>
        <row r="29">
          <cell r="A29" t="str">
            <v>1580</v>
          </cell>
          <cell r="B29" t="str">
            <v>MAINFRAME COMPUTER WTR</v>
          </cell>
          <cell r="C29" t="str">
            <v>BS</v>
          </cell>
          <cell r="D29">
            <v>23721</v>
          </cell>
          <cell r="E29" t="b">
            <v>0</v>
          </cell>
        </row>
        <row r="30">
          <cell r="A30" t="str">
            <v>1585</v>
          </cell>
          <cell r="B30" t="str">
            <v>MINI COMPUTERS WTR</v>
          </cell>
          <cell r="C30" t="str">
            <v>BS</v>
          </cell>
          <cell r="D30">
            <v>49541</v>
          </cell>
          <cell r="E30" t="b">
            <v>0</v>
          </cell>
        </row>
        <row r="31">
          <cell r="A31" t="str">
            <v>1590</v>
          </cell>
          <cell r="B31" t="str">
            <v>COMP SYS COST WTR</v>
          </cell>
          <cell r="C31" t="str">
            <v>BS</v>
          </cell>
          <cell r="D31">
            <v>35153</v>
          </cell>
          <cell r="E31" t="b">
            <v>0</v>
          </cell>
        </row>
        <row r="32">
          <cell r="A32" t="str">
            <v>1595</v>
          </cell>
          <cell r="B32" t="str">
            <v>MICRO SYS COST WTR</v>
          </cell>
          <cell r="C32" t="str">
            <v>BS</v>
          </cell>
          <cell r="D32">
            <v>20956</v>
          </cell>
          <cell r="E32" t="b">
            <v>0</v>
          </cell>
        </row>
        <row r="33">
          <cell r="A33" t="str">
            <v>1665</v>
          </cell>
          <cell r="B33" t="str">
            <v>WIP - CAPITALIZED TIME</v>
          </cell>
          <cell r="C33" t="str">
            <v>BS</v>
          </cell>
          <cell r="D33">
            <v>9054.2999999999993</v>
          </cell>
          <cell r="E33" t="b">
            <v>0</v>
          </cell>
        </row>
        <row r="34">
          <cell r="A34" t="str">
            <v>1666</v>
          </cell>
          <cell r="B34" t="str">
            <v>WIP - INTEREST DURING CONSTR</v>
          </cell>
          <cell r="C34" t="str">
            <v>BS</v>
          </cell>
          <cell r="D34">
            <v>35020.559999999998</v>
          </cell>
          <cell r="E34" t="b">
            <v>0</v>
          </cell>
        </row>
        <row r="35">
          <cell r="A35" t="str">
            <v>1667</v>
          </cell>
          <cell r="B35" t="str">
            <v>WIP - ENGINEERING</v>
          </cell>
          <cell r="C35" t="str">
            <v>BS</v>
          </cell>
          <cell r="D35">
            <v>49126.77</v>
          </cell>
          <cell r="E35" t="b">
            <v>0</v>
          </cell>
        </row>
        <row r="36">
          <cell r="A36" t="str">
            <v>1668</v>
          </cell>
          <cell r="B36" t="str">
            <v>WIP - LABOR/INSTALLATION</v>
          </cell>
          <cell r="C36" t="str">
            <v>BS</v>
          </cell>
          <cell r="D36">
            <v>563730.27</v>
          </cell>
          <cell r="E36" t="b">
            <v>0</v>
          </cell>
        </row>
        <row r="37">
          <cell r="A37" t="str">
            <v>1669</v>
          </cell>
          <cell r="B37" t="str">
            <v>WIP - EQUIPMENT</v>
          </cell>
          <cell r="C37" t="str">
            <v>BS</v>
          </cell>
          <cell r="D37">
            <v>35221.550000000003</v>
          </cell>
          <cell r="E37" t="b">
            <v>0</v>
          </cell>
        </row>
        <row r="38">
          <cell r="A38" t="str">
            <v>1670</v>
          </cell>
          <cell r="B38" t="str">
            <v>WIP - MATERIAL</v>
          </cell>
          <cell r="C38" t="str">
            <v>BS</v>
          </cell>
          <cell r="D38">
            <v>14662.02</v>
          </cell>
          <cell r="E38" t="b">
            <v>0</v>
          </cell>
        </row>
        <row r="39">
          <cell r="A39" t="str">
            <v>1671</v>
          </cell>
          <cell r="B39" t="str">
            <v>WIP - ELECTRICAL</v>
          </cell>
          <cell r="C39" t="str">
            <v>BS</v>
          </cell>
          <cell r="D39">
            <v>1678.03</v>
          </cell>
          <cell r="E39" t="b">
            <v>0</v>
          </cell>
        </row>
        <row r="40">
          <cell r="A40" t="str">
            <v>1672</v>
          </cell>
          <cell r="B40" t="str">
            <v>WIP - PIPING</v>
          </cell>
          <cell r="C40" t="str">
            <v>BS</v>
          </cell>
          <cell r="D40">
            <v>79047.41</v>
          </cell>
          <cell r="E40" t="b">
            <v>0</v>
          </cell>
        </row>
        <row r="41">
          <cell r="A41" t="str">
            <v>1673</v>
          </cell>
          <cell r="B41" t="str">
            <v>WIP - SITE WORK</v>
          </cell>
          <cell r="C41" t="str">
            <v>BS</v>
          </cell>
          <cell r="D41">
            <v>6645</v>
          </cell>
          <cell r="E41" t="b">
            <v>0</v>
          </cell>
        </row>
        <row r="42">
          <cell r="A42" t="str">
            <v>1674</v>
          </cell>
          <cell r="B42" t="str">
            <v>WIP - BUILDING ADDITION</v>
          </cell>
          <cell r="C42" t="str">
            <v>BS</v>
          </cell>
          <cell r="D42">
            <v>4631.18</v>
          </cell>
          <cell r="E42" t="b">
            <v>0</v>
          </cell>
        </row>
        <row r="43">
          <cell r="A43" t="str">
            <v>1692</v>
          </cell>
          <cell r="B43" t="str">
            <v>WIP - WELL HOUSE</v>
          </cell>
          <cell r="C43" t="str">
            <v>BS</v>
          </cell>
          <cell r="D43">
            <v>24942.22</v>
          </cell>
          <cell r="E43" t="b">
            <v>0</v>
          </cell>
        </row>
        <row r="44">
          <cell r="A44" t="str">
            <v>1697</v>
          </cell>
          <cell r="B44" t="str">
            <v>WIP - CLOSE CP TO GL LEGACY</v>
          </cell>
          <cell r="C44" t="str">
            <v>BS</v>
          </cell>
          <cell r="D44">
            <v>-67742.179999999993</v>
          </cell>
          <cell r="E44" t="b">
            <v>0</v>
          </cell>
        </row>
        <row r="45">
          <cell r="A45" t="str">
            <v>1698</v>
          </cell>
          <cell r="B45" t="str">
            <v>WIP - J/E CLEARING LEGACY</v>
          </cell>
          <cell r="C45" t="str">
            <v>BS</v>
          </cell>
          <cell r="D45">
            <v>67742.179999999993</v>
          </cell>
          <cell r="E45" t="b">
            <v>0</v>
          </cell>
        </row>
        <row r="46">
          <cell r="A46" t="str">
            <v>1705</v>
          </cell>
          <cell r="B46" t="str">
            <v>WIP - CAPITALIZED TIME</v>
          </cell>
          <cell r="C46" t="str">
            <v>BS</v>
          </cell>
          <cell r="D46">
            <v>4029.81</v>
          </cell>
          <cell r="E46" t="b">
            <v>0</v>
          </cell>
        </row>
        <row r="47">
          <cell r="A47" t="str">
            <v>1706</v>
          </cell>
          <cell r="B47" t="str">
            <v>WIP - INTEREST DURING CONSTR</v>
          </cell>
          <cell r="C47" t="str">
            <v>BS</v>
          </cell>
          <cell r="D47">
            <v>5289.94</v>
          </cell>
          <cell r="E47" t="b">
            <v>0</v>
          </cell>
        </row>
        <row r="48">
          <cell r="A48" t="str">
            <v>1707</v>
          </cell>
          <cell r="B48" t="str">
            <v>WIP - ENGINEERING</v>
          </cell>
          <cell r="C48" t="str">
            <v>BS</v>
          </cell>
          <cell r="D48">
            <v>55875.55</v>
          </cell>
          <cell r="E48" t="b">
            <v>0</v>
          </cell>
        </row>
        <row r="49">
          <cell r="A49" t="str">
            <v>1708</v>
          </cell>
          <cell r="B49" t="str">
            <v>WIP - LABOR/INSTALLATION</v>
          </cell>
          <cell r="C49" t="str">
            <v>BS</v>
          </cell>
          <cell r="D49">
            <v>233617.36</v>
          </cell>
          <cell r="E49" t="b">
            <v>0</v>
          </cell>
        </row>
        <row r="50">
          <cell r="A50" t="str">
            <v>1709</v>
          </cell>
          <cell r="B50" t="str">
            <v>WIP - EQUIPMENT</v>
          </cell>
          <cell r="C50" t="str">
            <v>BS</v>
          </cell>
          <cell r="D50">
            <v>183106.77</v>
          </cell>
          <cell r="E50" t="b">
            <v>0</v>
          </cell>
        </row>
        <row r="51">
          <cell r="A51" t="str">
            <v>1710</v>
          </cell>
          <cell r="B51" t="str">
            <v>WIP - MATERIAL</v>
          </cell>
          <cell r="C51" t="str">
            <v>BS</v>
          </cell>
          <cell r="D51">
            <v>11144</v>
          </cell>
          <cell r="E51" t="b">
            <v>0</v>
          </cell>
        </row>
        <row r="52">
          <cell r="A52" t="str">
            <v>1722</v>
          </cell>
          <cell r="B52" t="str">
            <v>WIP - MODIFICATION/LIFT STN</v>
          </cell>
          <cell r="C52" t="str">
            <v>BS</v>
          </cell>
          <cell r="D52">
            <v>2546.73</v>
          </cell>
          <cell r="E52" t="b">
            <v>0</v>
          </cell>
        </row>
        <row r="53">
          <cell r="A53" t="str">
            <v>1726</v>
          </cell>
          <cell r="B53" t="str">
            <v>WIP - PUMPS/EQUIPMENT</v>
          </cell>
          <cell r="C53" t="str">
            <v>BS</v>
          </cell>
          <cell r="D53">
            <v>24926.95</v>
          </cell>
          <cell r="E53" t="b">
            <v>0</v>
          </cell>
        </row>
        <row r="54">
          <cell r="A54" t="str">
            <v>1749</v>
          </cell>
          <cell r="B54" t="str">
            <v>WIP - MATERIAL</v>
          </cell>
          <cell r="C54" t="str">
            <v>BS</v>
          </cell>
          <cell r="D54">
            <v>476539</v>
          </cell>
          <cell r="E54" t="b">
            <v>0</v>
          </cell>
        </row>
        <row r="55">
          <cell r="A55" t="str">
            <v>1835</v>
          </cell>
          <cell r="B55" t="str">
            <v>ACC DEPR-ORGANIZATION</v>
          </cell>
          <cell r="C55" t="str">
            <v>BS</v>
          </cell>
          <cell r="D55">
            <v>30335.48</v>
          </cell>
          <cell r="E55" t="b">
            <v>0</v>
          </cell>
        </row>
        <row r="56">
          <cell r="A56" t="str">
            <v>1845</v>
          </cell>
          <cell r="B56" t="str">
            <v>ACC DEPR-STRUCT&amp;IMPRV SRC SPLY</v>
          </cell>
          <cell r="C56" t="str">
            <v>BS</v>
          </cell>
          <cell r="D56">
            <v>-90364.34</v>
          </cell>
          <cell r="E56" t="b">
            <v>0</v>
          </cell>
        </row>
        <row r="57">
          <cell r="A57" t="str">
            <v>1850</v>
          </cell>
          <cell r="B57" t="str">
            <v>ACC DEPR-STRUCT&amp;IMPRV WTP</v>
          </cell>
          <cell r="C57" t="str">
            <v>BS</v>
          </cell>
          <cell r="D57">
            <v>703.09</v>
          </cell>
          <cell r="E57" t="b">
            <v>0</v>
          </cell>
        </row>
        <row r="58">
          <cell r="A58" t="str">
            <v>1875</v>
          </cell>
          <cell r="B58" t="str">
            <v>ACC DEPR-WELLS &amp; SPRINGS</v>
          </cell>
          <cell r="C58" t="str">
            <v>BS</v>
          </cell>
          <cell r="D58">
            <v>-306071.78999999998</v>
          </cell>
          <cell r="E58" t="b">
            <v>0</v>
          </cell>
        </row>
        <row r="59">
          <cell r="A59" t="str">
            <v>1895</v>
          </cell>
          <cell r="B59" t="str">
            <v>ACC DEPR-ELECT PUMP EQUIP SRC PUMP</v>
          </cell>
          <cell r="C59" t="str">
            <v>BS</v>
          </cell>
          <cell r="D59">
            <v>7151.25</v>
          </cell>
          <cell r="E59" t="b">
            <v>0</v>
          </cell>
        </row>
        <row r="60">
          <cell r="A60" t="str">
            <v>1900</v>
          </cell>
          <cell r="B60" t="str">
            <v>ACC DEPR-ELECT PUMP EQUIP WTP</v>
          </cell>
          <cell r="C60" t="str">
            <v>BS</v>
          </cell>
          <cell r="D60">
            <v>-186369.45</v>
          </cell>
          <cell r="E60" t="b">
            <v>0</v>
          </cell>
        </row>
        <row r="61">
          <cell r="A61" t="str">
            <v>1910</v>
          </cell>
          <cell r="B61" t="str">
            <v>ACC DEPR-WATER TREATMENT EQPT</v>
          </cell>
          <cell r="C61" t="str">
            <v>BS</v>
          </cell>
          <cell r="D61">
            <v>-52957.78</v>
          </cell>
          <cell r="E61" t="b">
            <v>0</v>
          </cell>
        </row>
        <row r="62">
          <cell r="A62" t="str">
            <v>1915</v>
          </cell>
          <cell r="B62" t="str">
            <v>ACC DEPR-DIST RESV &amp; STANDPIPE</v>
          </cell>
          <cell r="C62" t="str">
            <v>BS</v>
          </cell>
          <cell r="D62">
            <v>-251998.26</v>
          </cell>
          <cell r="E62" t="b">
            <v>0</v>
          </cell>
        </row>
        <row r="63">
          <cell r="A63" t="str">
            <v>1920</v>
          </cell>
          <cell r="B63" t="str">
            <v>ACC DEPR-TRANS &amp; DISTR MAINS</v>
          </cell>
          <cell r="C63" t="str">
            <v>BS</v>
          </cell>
          <cell r="D63">
            <v>-1032300.64</v>
          </cell>
          <cell r="E63" t="b">
            <v>0</v>
          </cell>
        </row>
        <row r="64">
          <cell r="A64" t="str">
            <v>1925</v>
          </cell>
          <cell r="B64" t="str">
            <v>ACC DEPR-SERVICE LINES</v>
          </cell>
          <cell r="C64" t="str">
            <v>BS</v>
          </cell>
          <cell r="D64">
            <v>-255462.81</v>
          </cell>
          <cell r="E64" t="b">
            <v>0</v>
          </cell>
        </row>
        <row r="65">
          <cell r="A65" t="str">
            <v>1930</v>
          </cell>
          <cell r="B65" t="str">
            <v>ACC DEPR-METERS</v>
          </cell>
          <cell r="C65" t="str">
            <v>BS</v>
          </cell>
          <cell r="D65">
            <v>-64577.56</v>
          </cell>
          <cell r="E65" t="b">
            <v>0</v>
          </cell>
        </row>
        <row r="66">
          <cell r="A66" t="str">
            <v>1935</v>
          </cell>
          <cell r="B66" t="str">
            <v>ACC DEPR-METER INSTALLS</v>
          </cell>
          <cell r="C66" t="str">
            <v>BS</v>
          </cell>
          <cell r="D66">
            <v>-18378.68</v>
          </cell>
          <cell r="E66" t="b">
            <v>0</v>
          </cell>
        </row>
        <row r="67">
          <cell r="A67" t="str">
            <v>1940</v>
          </cell>
          <cell r="B67" t="str">
            <v>ACC DEPR-HYDRANTS</v>
          </cell>
          <cell r="C67" t="str">
            <v>BS</v>
          </cell>
          <cell r="D67">
            <v>-45588.43</v>
          </cell>
          <cell r="E67" t="b">
            <v>0</v>
          </cell>
        </row>
        <row r="68">
          <cell r="A68" t="str">
            <v>1970</v>
          </cell>
          <cell r="B68" t="str">
            <v>ACC DEPR-OFFICE STRUCTURE</v>
          </cell>
          <cell r="C68" t="str">
            <v>BS</v>
          </cell>
          <cell r="D68">
            <v>-54125.64</v>
          </cell>
          <cell r="E68" t="b">
            <v>0</v>
          </cell>
        </row>
        <row r="69">
          <cell r="A69" t="str">
            <v>1975</v>
          </cell>
          <cell r="B69" t="str">
            <v>ACC DEPR-OFFICE FURN/EQPT</v>
          </cell>
          <cell r="C69" t="str">
            <v>BS</v>
          </cell>
          <cell r="D69">
            <v>-43798.75</v>
          </cell>
          <cell r="E69" t="b">
            <v>0</v>
          </cell>
        </row>
        <row r="70">
          <cell r="A70" t="str">
            <v>1985</v>
          </cell>
          <cell r="B70" t="str">
            <v>ACC DEPR-TOOL SHOP &amp; MISC EQPT</v>
          </cell>
          <cell r="C70" t="str">
            <v>BS</v>
          </cell>
          <cell r="D70">
            <v>-41202.620000000003</v>
          </cell>
          <cell r="E70" t="b">
            <v>0</v>
          </cell>
        </row>
        <row r="71">
          <cell r="A71" t="str">
            <v>1990</v>
          </cell>
          <cell r="B71" t="str">
            <v>ACC DEPR-LABORATORY EQUIPMENT</v>
          </cell>
          <cell r="C71" t="str">
            <v>BS</v>
          </cell>
          <cell r="D71">
            <v>-2144.7199999999998</v>
          </cell>
          <cell r="E71" t="b">
            <v>0</v>
          </cell>
        </row>
        <row r="72">
          <cell r="A72" t="str">
            <v>2000</v>
          </cell>
          <cell r="B72" t="str">
            <v>ACC DEPR-COMMUNICATION EQPT</v>
          </cell>
          <cell r="C72" t="str">
            <v>BS</v>
          </cell>
          <cell r="D72">
            <v>-18254.939999999999</v>
          </cell>
          <cell r="E72" t="b">
            <v>0</v>
          </cell>
        </row>
        <row r="73">
          <cell r="A73" t="str">
            <v>2030</v>
          </cell>
          <cell r="B73" t="str">
            <v>ACC DEPR-ORGANIZATION</v>
          </cell>
          <cell r="C73" t="str">
            <v>BS</v>
          </cell>
          <cell r="D73">
            <v>16483.27</v>
          </cell>
          <cell r="E73" t="b">
            <v>0</v>
          </cell>
        </row>
        <row r="74">
          <cell r="A74" t="str">
            <v>2055</v>
          </cell>
          <cell r="B74" t="str">
            <v>ACC DEPR-STRUCT/IMPRV PUMP PLT LS</v>
          </cell>
          <cell r="C74" t="str">
            <v>BS</v>
          </cell>
          <cell r="D74">
            <v>-173394.09</v>
          </cell>
          <cell r="E74" t="b">
            <v>0</v>
          </cell>
        </row>
        <row r="75">
          <cell r="A75" t="str">
            <v>2075</v>
          </cell>
          <cell r="B75" t="str">
            <v>ACC DEPR-STRUCT/IMPRV GEN PLT</v>
          </cell>
          <cell r="C75" t="str">
            <v>BS</v>
          </cell>
          <cell r="D75">
            <v>-35024.949999999997</v>
          </cell>
          <cell r="E75" t="b">
            <v>0</v>
          </cell>
        </row>
        <row r="76">
          <cell r="A76" t="str">
            <v>2105</v>
          </cell>
          <cell r="B76" t="str">
            <v>ACC DEPR-SEWER FORCE MAIN/SRVC LINES</v>
          </cell>
          <cell r="C76" t="str">
            <v>BS</v>
          </cell>
          <cell r="D76">
            <v>-131555.21</v>
          </cell>
          <cell r="E76" t="b">
            <v>0</v>
          </cell>
        </row>
        <row r="77">
          <cell r="A77" t="str">
            <v>2110</v>
          </cell>
          <cell r="B77" t="str">
            <v>ACC DEPR-SEWER GRVTY MAIN/MAN</v>
          </cell>
          <cell r="C77" t="str">
            <v>BS</v>
          </cell>
          <cell r="D77">
            <v>-927119.53</v>
          </cell>
          <cell r="E77" t="b">
            <v>0</v>
          </cell>
        </row>
        <row r="78">
          <cell r="A78" t="str">
            <v>2160</v>
          </cell>
          <cell r="B78" t="str">
            <v>ACC DEPR-TREAT/DISP EQP TRT PLT</v>
          </cell>
          <cell r="C78" t="str">
            <v>BS</v>
          </cell>
          <cell r="D78">
            <v>-561701.07999999996</v>
          </cell>
          <cell r="E78" t="b">
            <v>0</v>
          </cell>
        </row>
        <row r="79">
          <cell r="A79" t="str">
            <v>2230</v>
          </cell>
          <cell r="B79" t="str">
            <v>ACC DEPR-TOOL SHOP &amp; MISC EQPT</v>
          </cell>
          <cell r="C79" t="str">
            <v>BS</v>
          </cell>
          <cell r="D79">
            <v>-6148.34</v>
          </cell>
          <cell r="E79" t="b">
            <v>0</v>
          </cell>
        </row>
        <row r="80">
          <cell r="A80" t="str">
            <v>2300</v>
          </cell>
          <cell r="B80" t="str">
            <v>ACC DEPR-TRANSPORTATION WTR</v>
          </cell>
          <cell r="C80" t="str">
            <v>BS</v>
          </cell>
          <cell r="D80">
            <v>-75633.990000000005</v>
          </cell>
          <cell r="E80" t="b">
            <v>0</v>
          </cell>
        </row>
        <row r="81">
          <cell r="A81" t="str">
            <v>2320</v>
          </cell>
          <cell r="B81" t="str">
            <v>ACC DEPR-MAINFRAME COMP WTR</v>
          </cell>
          <cell r="C81" t="str">
            <v>BS</v>
          </cell>
          <cell r="D81">
            <v>-22758</v>
          </cell>
          <cell r="E81" t="b">
            <v>0</v>
          </cell>
        </row>
        <row r="82">
          <cell r="A82" t="str">
            <v>2325</v>
          </cell>
          <cell r="B82" t="str">
            <v>ACC DEPR-MINI COMP WTR</v>
          </cell>
          <cell r="C82" t="str">
            <v>BS</v>
          </cell>
          <cell r="D82">
            <v>-38433</v>
          </cell>
          <cell r="E82" t="b">
            <v>0</v>
          </cell>
        </row>
        <row r="83">
          <cell r="A83" t="str">
            <v>2330</v>
          </cell>
          <cell r="B83" t="str">
            <v>COMP SYS AMORTIZATION WTR</v>
          </cell>
          <cell r="C83" t="str">
            <v>BS</v>
          </cell>
          <cell r="D83">
            <v>-34446</v>
          </cell>
          <cell r="E83" t="b">
            <v>0</v>
          </cell>
        </row>
        <row r="84">
          <cell r="A84" t="str">
            <v>2335</v>
          </cell>
          <cell r="B84" t="str">
            <v>MICRO SYS AMORTIZATION WTR</v>
          </cell>
          <cell r="C84" t="str">
            <v>BS</v>
          </cell>
          <cell r="D84">
            <v>-10714</v>
          </cell>
          <cell r="E84" t="b">
            <v>0</v>
          </cell>
        </row>
        <row r="85">
          <cell r="A85" t="str">
            <v>2400</v>
          </cell>
          <cell r="B85" t="str">
            <v>UTILITY PAA WTR PLANT AMORT</v>
          </cell>
          <cell r="C85" t="str">
            <v>BS</v>
          </cell>
          <cell r="D85">
            <v>-641167.39</v>
          </cell>
          <cell r="E85" t="b">
            <v>0</v>
          </cell>
        </row>
        <row r="86">
          <cell r="A86" t="str">
            <v>2410</v>
          </cell>
          <cell r="B86" t="str">
            <v>UTILITY PAA SWR PLANT AMORT</v>
          </cell>
          <cell r="C86" t="str">
            <v>BS</v>
          </cell>
          <cell r="D86">
            <v>-60675.85</v>
          </cell>
          <cell r="E86" t="b">
            <v>0</v>
          </cell>
        </row>
        <row r="87">
          <cell r="A87" t="str">
            <v>2420</v>
          </cell>
          <cell r="B87" t="str">
            <v>ACC AMORT UTIL PAA-WATER</v>
          </cell>
          <cell r="C87" t="str">
            <v>BS</v>
          </cell>
          <cell r="D87">
            <v>126171</v>
          </cell>
          <cell r="E87" t="b">
            <v>0</v>
          </cell>
        </row>
        <row r="88">
          <cell r="A88" t="str">
            <v>2425</v>
          </cell>
          <cell r="B88" t="str">
            <v>ACC AMORT UTIL PAA-SEWER</v>
          </cell>
          <cell r="C88" t="str">
            <v>BS</v>
          </cell>
          <cell r="D88">
            <v>21848.79</v>
          </cell>
          <cell r="E88" t="b">
            <v>0</v>
          </cell>
        </row>
        <row r="89">
          <cell r="A89" t="str">
            <v>2640</v>
          </cell>
          <cell r="B89" t="str">
            <v>CASH-CHASE-WSC DISBURSEMENT</v>
          </cell>
          <cell r="C89" t="str">
            <v>BS</v>
          </cell>
          <cell r="D89">
            <v>-14.59</v>
          </cell>
          <cell r="E89" t="b">
            <v>0</v>
          </cell>
        </row>
        <row r="90">
          <cell r="A90" t="str">
            <v>2665</v>
          </cell>
          <cell r="B90" t="str">
            <v>CASH UNAPPLIED</v>
          </cell>
          <cell r="C90" t="str">
            <v>BS</v>
          </cell>
          <cell r="D90">
            <v>-2216.33</v>
          </cell>
          <cell r="E90" t="b">
            <v>0</v>
          </cell>
        </row>
        <row r="91">
          <cell r="A91" t="str">
            <v>2675</v>
          </cell>
          <cell r="B91" t="str">
            <v>A/R-CUSTOMER TRADE CC&amp;B</v>
          </cell>
          <cell r="C91" t="str">
            <v>BS</v>
          </cell>
          <cell r="D91">
            <v>325247.61</v>
          </cell>
          <cell r="E91" t="b">
            <v>0</v>
          </cell>
        </row>
        <row r="92">
          <cell r="A92" t="str">
            <v>2680</v>
          </cell>
          <cell r="B92" t="str">
            <v>A/R-CUSTOMER ACCRUAL</v>
          </cell>
          <cell r="C92" t="str">
            <v>BS</v>
          </cell>
          <cell r="D92">
            <v>216135</v>
          </cell>
          <cell r="E92" t="b">
            <v>0</v>
          </cell>
        </row>
        <row r="93">
          <cell r="A93" t="str">
            <v>2685</v>
          </cell>
          <cell r="B93" t="str">
            <v>A/R-CUSTOMER REFUNDS</v>
          </cell>
          <cell r="C93" t="str">
            <v>BS</v>
          </cell>
          <cell r="D93">
            <v>-8552.57</v>
          </cell>
          <cell r="E93" t="b">
            <v>0</v>
          </cell>
        </row>
        <row r="94">
          <cell r="A94" t="str">
            <v>2690</v>
          </cell>
          <cell r="B94" t="str">
            <v>ACCUM PROV UNCOLLECT ACCTS</v>
          </cell>
          <cell r="C94" t="str">
            <v>BS</v>
          </cell>
          <cell r="D94">
            <v>-71930.97</v>
          </cell>
          <cell r="E94" t="b">
            <v>0</v>
          </cell>
        </row>
        <row r="95">
          <cell r="A95" t="str">
            <v>2710</v>
          </cell>
          <cell r="B95" t="str">
            <v>A/R ASSOC COS</v>
          </cell>
          <cell r="C95" t="str">
            <v>BS</v>
          </cell>
          <cell r="D95">
            <v>-291543.51</v>
          </cell>
          <cell r="E95" t="b">
            <v>0</v>
          </cell>
        </row>
        <row r="96">
          <cell r="A96" t="str">
            <v>2775</v>
          </cell>
          <cell r="B96" t="str">
            <v>SPECIAL DEPOSITS</v>
          </cell>
          <cell r="C96" t="str">
            <v>BS</v>
          </cell>
          <cell r="D96">
            <v>20</v>
          </cell>
          <cell r="E96" t="b">
            <v>0</v>
          </cell>
        </row>
        <row r="97">
          <cell r="A97" t="str">
            <v>2785</v>
          </cell>
          <cell r="B97" t="str">
            <v>PREPAYMENTS</v>
          </cell>
          <cell r="C97" t="str">
            <v>BS</v>
          </cell>
          <cell r="D97">
            <v>0</v>
          </cell>
          <cell r="E97" t="b">
            <v>0</v>
          </cell>
        </row>
        <row r="98">
          <cell r="A98" t="str">
            <v>2795</v>
          </cell>
          <cell r="B98" t="str">
            <v>PREPAID REIMBURSEMENTS</v>
          </cell>
          <cell r="C98" t="str">
            <v>BS</v>
          </cell>
          <cell r="D98">
            <v>5307.49</v>
          </cell>
          <cell r="E98" t="b">
            <v>0</v>
          </cell>
        </row>
        <row r="99">
          <cell r="A99" t="str">
            <v>2855</v>
          </cell>
          <cell r="B99" t="str">
            <v>PRELIMINARY SURVEY</v>
          </cell>
          <cell r="C99" t="str">
            <v>BS</v>
          </cell>
          <cell r="D99">
            <v>127</v>
          </cell>
          <cell r="E99" t="b">
            <v>0</v>
          </cell>
        </row>
        <row r="100">
          <cell r="A100" t="str">
            <v>2920</v>
          </cell>
          <cell r="B100" t="str">
            <v>RATE CASE ACCUM AMORT</v>
          </cell>
          <cell r="C100" t="str">
            <v>BS</v>
          </cell>
          <cell r="D100">
            <v>0.01</v>
          </cell>
          <cell r="E100" t="b">
            <v>0</v>
          </cell>
        </row>
        <row r="101">
          <cell r="A101" t="str">
            <v>2930</v>
          </cell>
          <cell r="B101" t="str">
            <v>MISC REG ACCUM AMORT</v>
          </cell>
          <cell r="C101" t="str">
            <v>BS</v>
          </cell>
          <cell r="D101">
            <v>1158.28</v>
          </cell>
          <cell r="E101" t="b">
            <v>0</v>
          </cell>
        </row>
        <row r="102">
          <cell r="A102" t="str">
            <v>2960</v>
          </cell>
          <cell r="B102" t="str">
            <v>DEF CHGS-TANK MAINT&amp;REP WTR</v>
          </cell>
          <cell r="C102" t="str">
            <v>BS</v>
          </cell>
          <cell r="D102">
            <v>63645</v>
          </cell>
          <cell r="E102" t="b">
            <v>0</v>
          </cell>
        </row>
        <row r="103">
          <cell r="A103" t="str">
            <v>2965</v>
          </cell>
          <cell r="B103" t="str">
            <v>DEF CHGS-RELOCATION EXPENSES</v>
          </cell>
          <cell r="C103" t="str">
            <v>BS</v>
          </cell>
          <cell r="D103">
            <v>7406.24</v>
          </cell>
          <cell r="E103" t="b">
            <v>0</v>
          </cell>
        </row>
        <row r="104">
          <cell r="A104" t="str">
            <v>2980</v>
          </cell>
          <cell r="B104" t="str">
            <v>DEF CHGS-EMP FEES</v>
          </cell>
          <cell r="C104" t="str">
            <v>BS</v>
          </cell>
          <cell r="D104">
            <v>5341</v>
          </cell>
          <cell r="E104" t="b">
            <v>0</v>
          </cell>
        </row>
        <row r="105">
          <cell r="A105" t="str">
            <v>3005</v>
          </cell>
          <cell r="B105" t="str">
            <v>DEF CHGS-VOC TESTING</v>
          </cell>
          <cell r="C105" t="str">
            <v>BS</v>
          </cell>
          <cell r="D105">
            <v>47656.75</v>
          </cell>
          <cell r="E105" t="b">
            <v>0</v>
          </cell>
        </row>
        <row r="106">
          <cell r="A106" t="str">
            <v>3040</v>
          </cell>
          <cell r="B106" t="str">
            <v>DEF CHGS-TANK MAINT&amp;REP SWR</v>
          </cell>
          <cell r="C106" t="str">
            <v>BS</v>
          </cell>
          <cell r="D106">
            <v>33200</v>
          </cell>
          <cell r="E106" t="b">
            <v>0</v>
          </cell>
        </row>
        <row r="107">
          <cell r="A107" t="str">
            <v>3110</v>
          </cell>
          <cell r="B107" t="str">
            <v>AMORT - TANK MAINT&amp;REP WTR</v>
          </cell>
          <cell r="C107" t="str">
            <v>BS</v>
          </cell>
          <cell r="D107">
            <v>-49579</v>
          </cell>
          <cell r="E107" t="b">
            <v>0</v>
          </cell>
        </row>
        <row r="108">
          <cell r="A108" t="str">
            <v>3120</v>
          </cell>
          <cell r="B108" t="str">
            <v>AMORT - RELOCATION EXP</v>
          </cell>
          <cell r="C108" t="str">
            <v>BS</v>
          </cell>
          <cell r="D108">
            <v>-2512.0500000000002</v>
          </cell>
          <cell r="E108" t="b">
            <v>0</v>
          </cell>
        </row>
        <row r="109">
          <cell r="A109" t="str">
            <v>3135</v>
          </cell>
          <cell r="B109" t="str">
            <v>AMORT - EMPLOYEE FEES</v>
          </cell>
          <cell r="C109" t="str">
            <v>BS</v>
          </cell>
          <cell r="D109">
            <v>-59</v>
          </cell>
          <cell r="E109" t="b">
            <v>0</v>
          </cell>
        </row>
        <row r="110">
          <cell r="A110" t="str">
            <v>3160</v>
          </cell>
          <cell r="B110" t="str">
            <v>AMORT - VOC TESTING</v>
          </cell>
          <cell r="C110" t="str">
            <v>BS</v>
          </cell>
          <cell r="D110">
            <v>-29698.61</v>
          </cell>
          <cell r="E110" t="b">
            <v>0</v>
          </cell>
        </row>
        <row r="111">
          <cell r="A111" t="str">
            <v>3195</v>
          </cell>
          <cell r="B111" t="str">
            <v>AMORT - TANK MAINT&amp;REP SWR</v>
          </cell>
          <cell r="C111" t="str">
            <v>BS</v>
          </cell>
          <cell r="D111">
            <v>-31068</v>
          </cell>
          <cell r="E111" t="b">
            <v>0</v>
          </cell>
        </row>
        <row r="112">
          <cell r="A112" t="str">
            <v>3430</v>
          </cell>
          <cell r="B112" t="str">
            <v>CIAC-OTHER TANGIBLE PLT WATER</v>
          </cell>
          <cell r="C112" t="str">
            <v>BS</v>
          </cell>
          <cell r="D112">
            <v>-4994188.88</v>
          </cell>
          <cell r="E112" t="b">
            <v>0</v>
          </cell>
        </row>
        <row r="113">
          <cell r="A113" t="str">
            <v>3435</v>
          </cell>
          <cell r="B113" t="str">
            <v>CIAC-WATER-TAP</v>
          </cell>
          <cell r="C113" t="str">
            <v>BS</v>
          </cell>
          <cell r="D113">
            <v>-1149303.08</v>
          </cell>
          <cell r="E113" t="b">
            <v>0</v>
          </cell>
        </row>
        <row r="114">
          <cell r="A114" t="str">
            <v>3450</v>
          </cell>
          <cell r="B114" t="str">
            <v>CIAC-WTR PLT MOD FEE</v>
          </cell>
          <cell r="C114" t="str">
            <v>BS</v>
          </cell>
          <cell r="D114">
            <v>-179355</v>
          </cell>
          <cell r="E114" t="b">
            <v>0</v>
          </cell>
        </row>
        <row r="115">
          <cell r="A115" t="str">
            <v>3455</v>
          </cell>
          <cell r="B115" t="str">
            <v>CIAC-WTR PLT MTR FEE</v>
          </cell>
          <cell r="C115" t="str">
            <v>BS</v>
          </cell>
          <cell r="D115">
            <v>-33025</v>
          </cell>
          <cell r="E115" t="b">
            <v>0</v>
          </cell>
        </row>
        <row r="116">
          <cell r="A116" t="str">
            <v>3520</v>
          </cell>
          <cell r="B116" t="str">
            <v>CIAC-STRUCT/IMPRV GEN PLT</v>
          </cell>
          <cell r="C116" t="str">
            <v>BS</v>
          </cell>
          <cell r="D116">
            <v>-6128482.1799999997</v>
          </cell>
          <cell r="E116" t="b">
            <v>0</v>
          </cell>
        </row>
        <row r="117">
          <cell r="A117" t="str">
            <v>3705</v>
          </cell>
          <cell r="B117" t="str">
            <v>CIAC-SEWER-TAP</v>
          </cell>
          <cell r="C117" t="str">
            <v>BS</v>
          </cell>
          <cell r="D117">
            <v>-1060950.04</v>
          </cell>
          <cell r="E117" t="b">
            <v>0</v>
          </cell>
        </row>
        <row r="118">
          <cell r="A118" t="str">
            <v>3720</v>
          </cell>
          <cell r="B118" t="str">
            <v>CIAC-SWR PLT MOD FEE</v>
          </cell>
          <cell r="C118" t="str">
            <v>BS</v>
          </cell>
          <cell r="D118">
            <v>-262275</v>
          </cell>
          <cell r="E118" t="b">
            <v>0</v>
          </cell>
        </row>
        <row r="119">
          <cell r="A119" t="str">
            <v>3800</v>
          </cell>
          <cell r="B119" t="str">
            <v>ACC AMORT ORGANIZATION</v>
          </cell>
          <cell r="C119" t="str">
            <v>BS</v>
          </cell>
          <cell r="D119">
            <v>-3789.7</v>
          </cell>
          <cell r="E119" t="b">
            <v>0</v>
          </cell>
        </row>
        <row r="120">
          <cell r="A120" t="str">
            <v>3975</v>
          </cell>
          <cell r="B120" t="str">
            <v>ACC AMORT OTHER TANG PLT WATER</v>
          </cell>
          <cell r="C120" t="str">
            <v>BS</v>
          </cell>
          <cell r="D120">
            <v>1110012.94</v>
          </cell>
          <cell r="E120" t="b">
            <v>0</v>
          </cell>
        </row>
        <row r="121">
          <cell r="A121" t="str">
            <v>3980</v>
          </cell>
          <cell r="B121" t="str">
            <v>ACC AMORT WATER-CIAC TAP</v>
          </cell>
          <cell r="C121" t="str">
            <v>BS</v>
          </cell>
          <cell r="D121">
            <v>34955.230000000003</v>
          </cell>
          <cell r="E121" t="b">
            <v>0</v>
          </cell>
        </row>
        <row r="122">
          <cell r="A122" t="str">
            <v>4000</v>
          </cell>
          <cell r="B122" t="str">
            <v>ACC AMORT WTR PLT MOD FEE-NC</v>
          </cell>
          <cell r="C122" t="str">
            <v>BS</v>
          </cell>
          <cell r="D122">
            <v>3094.26</v>
          </cell>
          <cell r="E122" t="b">
            <v>0</v>
          </cell>
        </row>
        <row r="123">
          <cell r="A123" t="str">
            <v>4005</v>
          </cell>
          <cell r="B123" t="str">
            <v>ACC AMORT WTR PLT MTR FEE-NC</v>
          </cell>
          <cell r="C123" t="str">
            <v>BS</v>
          </cell>
          <cell r="D123">
            <v>574.28</v>
          </cell>
          <cell r="E123" t="b">
            <v>0</v>
          </cell>
        </row>
        <row r="124">
          <cell r="A124" t="str">
            <v>4030</v>
          </cell>
          <cell r="B124" t="str">
            <v>ACC AMORT ORGANIZATION</v>
          </cell>
          <cell r="C124" t="str">
            <v>BS</v>
          </cell>
          <cell r="D124">
            <v>0</v>
          </cell>
          <cell r="E124" t="b">
            <v>0</v>
          </cell>
        </row>
        <row r="125">
          <cell r="A125" t="str">
            <v>4070</v>
          </cell>
          <cell r="B125" t="str">
            <v>ACC AMORTSTRUCT/IMPRV GEN PLT</v>
          </cell>
          <cell r="C125" t="str">
            <v>BS</v>
          </cell>
          <cell r="D125">
            <v>1522574.99</v>
          </cell>
          <cell r="E125" t="b">
            <v>0</v>
          </cell>
        </row>
        <row r="126">
          <cell r="A126" t="str">
            <v>4265</v>
          </cell>
          <cell r="B126" t="str">
            <v>ACC AMORT SEWER-TAP</v>
          </cell>
          <cell r="C126" t="str">
            <v>BS</v>
          </cell>
          <cell r="D126">
            <v>26182.34</v>
          </cell>
          <cell r="E126" t="b">
            <v>0</v>
          </cell>
        </row>
        <row r="127">
          <cell r="A127" t="str">
            <v>4280</v>
          </cell>
          <cell r="B127" t="str">
            <v>ACC AMORT SWR PLT MOD FEE-NC</v>
          </cell>
          <cell r="C127" t="str">
            <v>BS</v>
          </cell>
          <cell r="D127">
            <v>4561.0200000000004</v>
          </cell>
          <cell r="E127" t="b">
            <v>0</v>
          </cell>
        </row>
        <row r="128">
          <cell r="A128" t="str">
            <v>4369</v>
          </cell>
          <cell r="B128" t="str">
            <v>DEF FED TAX - CIAC PRE 1987</v>
          </cell>
          <cell r="C128" t="str">
            <v>BS</v>
          </cell>
          <cell r="D128">
            <v>75068</v>
          </cell>
          <cell r="E128" t="b">
            <v>0</v>
          </cell>
        </row>
        <row r="129">
          <cell r="A129" t="str">
            <v>4371</v>
          </cell>
          <cell r="B129" t="str">
            <v>DEF FED TAX - TAP FEE POST 2000</v>
          </cell>
          <cell r="C129" t="str">
            <v>BS</v>
          </cell>
          <cell r="D129">
            <v>694298</v>
          </cell>
          <cell r="E129" t="b">
            <v>0</v>
          </cell>
        </row>
        <row r="130">
          <cell r="A130" t="str">
            <v>4377</v>
          </cell>
          <cell r="B130" t="str">
            <v>DEF FED TAX - DEF MAINT</v>
          </cell>
          <cell r="C130" t="str">
            <v>BS</v>
          </cell>
          <cell r="D130">
            <v>-20325</v>
          </cell>
          <cell r="E130" t="b">
            <v>0</v>
          </cell>
        </row>
        <row r="131">
          <cell r="A131" t="str">
            <v>4383</v>
          </cell>
          <cell r="B131" t="str">
            <v>DEF FED TAX - ORGN EXP</v>
          </cell>
          <cell r="C131" t="str">
            <v>BS</v>
          </cell>
          <cell r="D131">
            <v>-75212</v>
          </cell>
          <cell r="E131" t="b">
            <v>0</v>
          </cell>
        </row>
        <row r="132">
          <cell r="A132" t="str">
            <v>4385</v>
          </cell>
          <cell r="B132" t="str">
            <v>DEF FED TAX - BAD DEBT</v>
          </cell>
          <cell r="C132" t="str">
            <v>BS</v>
          </cell>
          <cell r="D132">
            <v>48776</v>
          </cell>
          <cell r="E132" t="b">
            <v>0</v>
          </cell>
        </row>
        <row r="133">
          <cell r="A133" t="str">
            <v>4387</v>
          </cell>
          <cell r="B133" t="str">
            <v>DEF FED TAX - DEPRECIATION</v>
          </cell>
          <cell r="C133" t="str">
            <v>BS</v>
          </cell>
          <cell r="D133">
            <v>-1318655</v>
          </cell>
          <cell r="E133" t="b">
            <v>0</v>
          </cell>
        </row>
        <row r="134">
          <cell r="A134" t="str">
            <v>4419</v>
          </cell>
          <cell r="B134" t="str">
            <v>DEF ST TAX - CIAC PRE 1987</v>
          </cell>
          <cell r="C134" t="str">
            <v>BS</v>
          </cell>
          <cell r="D134">
            <v>18331</v>
          </cell>
          <cell r="E134" t="b">
            <v>0</v>
          </cell>
        </row>
        <row r="135">
          <cell r="A135" t="str">
            <v>4421</v>
          </cell>
          <cell r="B135" t="str">
            <v>DEF ST TAX - TAP FEE POST 2000</v>
          </cell>
          <cell r="C135" t="str">
            <v>BS</v>
          </cell>
          <cell r="D135">
            <v>153686</v>
          </cell>
          <cell r="E135" t="b">
            <v>0</v>
          </cell>
        </row>
        <row r="136">
          <cell r="A136" t="str">
            <v>4427</v>
          </cell>
          <cell r="B136" t="str">
            <v>DEF ST TAX - DEF MAINT</v>
          </cell>
          <cell r="C136" t="str">
            <v>BS</v>
          </cell>
          <cell r="D136">
            <v>-4431</v>
          </cell>
          <cell r="E136" t="b">
            <v>0</v>
          </cell>
        </row>
        <row r="137">
          <cell r="A137" t="str">
            <v>4433</v>
          </cell>
          <cell r="B137" t="str">
            <v>DEF ST TAX - ORGN EXP</v>
          </cell>
          <cell r="C137" t="str">
            <v>BS</v>
          </cell>
          <cell r="D137">
            <v>-488</v>
          </cell>
          <cell r="E137" t="b">
            <v>0</v>
          </cell>
        </row>
        <row r="138">
          <cell r="A138" t="str">
            <v>4435</v>
          </cell>
          <cell r="B138" t="str">
            <v>DEF ST TAX - BAD DEBT</v>
          </cell>
          <cell r="C138" t="str">
            <v>BS</v>
          </cell>
          <cell r="D138">
            <v>-191</v>
          </cell>
          <cell r="E138" t="b">
            <v>0</v>
          </cell>
        </row>
        <row r="139">
          <cell r="A139" t="str">
            <v>4437</v>
          </cell>
          <cell r="B139" t="str">
            <v>DEF ST TAX - DEPRECIATION</v>
          </cell>
          <cell r="C139" t="str">
            <v>BS</v>
          </cell>
          <cell r="D139">
            <v>-245103</v>
          </cell>
          <cell r="E139" t="b">
            <v>0</v>
          </cell>
        </row>
        <row r="140">
          <cell r="A140" t="str">
            <v>4515</v>
          </cell>
          <cell r="B140" t="str">
            <v>A/P TRADE</v>
          </cell>
          <cell r="C140" t="str">
            <v>BS</v>
          </cell>
          <cell r="D140">
            <v>-100763.32</v>
          </cell>
          <cell r="E140" t="b">
            <v>0</v>
          </cell>
        </row>
        <row r="141">
          <cell r="A141" t="str">
            <v>4525</v>
          </cell>
          <cell r="B141" t="str">
            <v>A/P TRADE - ACCRUAL</v>
          </cell>
          <cell r="C141" t="str">
            <v>BS</v>
          </cell>
          <cell r="D141">
            <v>-22838.400000000001</v>
          </cell>
          <cell r="E141" t="b">
            <v>0</v>
          </cell>
        </row>
        <row r="142">
          <cell r="A142" t="str">
            <v>4527</v>
          </cell>
          <cell r="B142" t="str">
            <v>A/P TRADE - RECD NOT VOUCHERED</v>
          </cell>
          <cell r="C142" t="str">
            <v>BS</v>
          </cell>
          <cell r="D142">
            <v>-84617.77</v>
          </cell>
          <cell r="E142" t="b">
            <v>0</v>
          </cell>
        </row>
        <row r="143">
          <cell r="A143" t="str">
            <v>4535</v>
          </cell>
          <cell r="B143" t="str">
            <v>A/P-ASSOC COMPANIES</v>
          </cell>
          <cell r="C143" t="str">
            <v>BS</v>
          </cell>
          <cell r="D143">
            <v>12229199.16</v>
          </cell>
          <cell r="E143" t="b">
            <v>0</v>
          </cell>
        </row>
        <row r="144">
          <cell r="A144" t="str">
            <v>4545</v>
          </cell>
          <cell r="B144" t="str">
            <v>A/P MISCELLANEOUS</v>
          </cell>
          <cell r="C144" t="str">
            <v>BS</v>
          </cell>
          <cell r="D144">
            <v>194180.94</v>
          </cell>
          <cell r="E144" t="b">
            <v>0</v>
          </cell>
        </row>
        <row r="145">
          <cell r="A145" t="str">
            <v>4565</v>
          </cell>
          <cell r="B145" t="str">
            <v>ADVANCES FROM UTILITIES INC</v>
          </cell>
          <cell r="C145" t="str">
            <v>BS</v>
          </cell>
          <cell r="D145">
            <v>-8918414.7899999991</v>
          </cell>
          <cell r="E145" t="b">
            <v>0</v>
          </cell>
        </row>
        <row r="146">
          <cell r="A146" t="str">
            <v>4595</v>
          </cell>
          <cell r="B146" t="str">
            <v>CUSTOMER DEPOSITS</v>
          </cell>
          <cell r="C146" t="str">
            <v>BS</v>
          </cell>
          <cell r="D146">
            <v>-91705</v>
          </cell>
          <cell r="E146" t="b">
            <v>0</v>
          </cell>
        </row>
        <row r="147">
          <cell r="A147" t="str">
            <v>4612</v>
          </cell>
          <cell r="B147" t="str">
            <v>ACCRUED TAXES GENERAL</v>
          </cell>
          <cell r="C147" t="str">
            <v>BS</v>
          </cell>
          <cell r="D147">
            <v>-4936.16</v>
          </cell>
          <cell r="E147" t="b">
            <v>0</v>
          </cell>
        </row>
        <row r="148">
          <cell r="A148" t="str">
            <v>4614</v>
          </cell>
          <cell r="B148" t="str">
            <v>ACCRUED GROSS RECEIPT TAX</v>
          </cell>
          <cell r="C148" t="str">
            <v>BS</v>
          </cell>
          <cell r="D148">
            <v>-34276</v>
          </cell>
          <cell r="E148" t="b">
            <v>0</v>
          </cell>
        </row>
        <row r="149">
          <cell r="A149" t="str">
            <v>4630</v>
          </cell>
          <cell r="B149" t="str">
            <v>ACCRUED PERS PROP &amp; ICT TAX</v>
          </cell>
          <cell r="C149" t="str">
            <v>BS</v>
          </cell>
          <cell r="D149">
            <v>-1800</v>
          </cell>
          <cell r="E149" t="b">
            <v>0</v>
          </cell>
        </row>
        <row r="150">
          <cell r="A150" t="str">
            <v>4634</v>
          </cell>
          <cell r="B150" t="str">
            <v>ACCRUED SALES TAX</v>
          </cell>
          <cell r="C150" t="str">
            <v>BS</v>
          </cell>
          <cell r="D150">
            <v>-64.099999999999994</v>
          </cell>
          <cell r="E150" t="b">
            <v>0</v>
          </cell>
        </row>
        <row r="151">
          <cell r="A151" t="str">
            <v>4661</v>
          </cell>
          <cell r="B151" t="str">
            <v>ACCRUED ST INCOME TAX</v>
          </cell>
          <cell r="C151" t="str">
            <v>BS</v>
          </cell>
          <cell r="D151">
            <v>74448</v>
          </cell>
          <cell r="E151" t="b">
            <v>0</v>
          </cell>
        </row>
        <row r="152">
          <cell r="A152" t="str">
            <v>4685</v>
          </cell>
          <cell r="B152" t="str">
            <v>ACCRUED CUST DEP INTEREST</v>
          </cell>
          <cell r="C152" t="str">
            <v>BS</v>
          </cell>
          <cell r="D152">
            <v>-19570.3</v>
          </cell>
          <cell r="E152" t="b">
            <v>0</v>
          </cell>
        </row>
        <row r="153">
          <cell r="A153" t="str">
            <v>4715</v>
          </cell>
          <cell r="B153" t="str">
            <v>DEFERRED REVENUE</v>
          </cell>
          <cell r="C153" t="str">
            <v>BS</v>
          </cell>
          <cell r="D153">
            <v>-55535</v>
          </cell>
          <cell r="E153" t="b">
            <v>0</v>
          </cell>
        </row>
        <row r="154">
          <cell r="A154" t="str">
            <v>4735</v>
          </cell>
          <cell r="B154" t="str">
            <v>PAYABLE TO DEVELOPER</v>
          </cell>
          <cell r="C154" t="str">
            <v>BS</v>
          </cell>
          <cell r="D154">
            <v>-96778.83</v>
          </cell>
          <cell r="E154" t="b">
            <v>0</v>
          </cell>
        </row>
        <row r="155">
          <cell r="A155" t="str">
            <v>4780</v>
          </cell>
          <cell r="B155" t="str">
            <v>PAID IN CAPITAL</v>
          </cell>
          <cell r="C155" t="str">
            <v>BS</v>
          </cell>
          <cell r="D155">
            <v>-2600000</v>
          </cell>
          <cell r="E155" t="b">
            <v>0</v>
          </cell>
        </row>
        <row r="156">
          <cell r="A156" t="str">
            <v>4785</v>
          </cell>
          <cell r="B156" t="str">
            <v>MISC PAID IN CAPITAL</v>
          </cell>
          <cell r="C156" t="str">
            <v>BS</v>
          </cell>
          <cell r="D156">
            <v>-2766343.12</v>
          </cell>
          <cell r="E156" t="b">
            <v>0</v>
          </cell>
        </row>
        <row r="157">
          <cell r="A157" t="str">
            <v>4998</v>
          </cell>
          <cell r="B157" t="str">
            <v>RETAINED EARN-PRIOR YEARS</v>
          </cell>
          <cell r="C157" t="str">
            <v>BS</v>
          </cell>
          <cell r="D157">
            <v>-4683394.33</v>
          </cell>
          <cell r="E157" t="b">
            <v>0</v>
          </cell>
        </row>
        <row r="158">
          <cell r="A158" t="str">
            <v>5025</v>
          </cell>
          <cell r="B158" t="str">
            <v>WATER REVENUE-RESIDENTIAL</v>
          </cell>
          <cell r="C158" t="str">
            <v>IS</v>
          </cell>
          <cell r="D158">
            <v>-1722662.95</v>
          </cell>
          <cell r="E158" t="b">
            <v>0</v>
          </cell>
        </row>
        <row r="159">
          <cell r="A159" t="str">
            <v>5030</v>
          </cell>
          <cell r="B159" t="str">
            <v>WATER REVENUE-ACCRUALS</v>
          </cell>
          <cell r="C159" t="str">
            <v>IS</v>
          </cell>
          <cell r="D159">
            <v>-1433</v>
          </cell>
          <cell r="E159" t="b">
            <v>0</v>
          </cell>
        </row>
        <row r="160">
          <cell r="A160" t="str">
            <v>5035</v>
          </cell>
          <cell r="B160" t="str">
            <v>WATER REVENUE-COMMERCIAL</v>
          </cell>
          <cell r="C160" t="str">
            <v>IS</v>
          </cell>
          <cell r="D160">
            <v>-141408.35999999999</v>
          </cell>
          <cell r="E160" t="b">
            <v>0</v>
          </cell>
        </row>
        <row r="161">
          <cell r="A161" t="str">
            <v>5100</v>
          </cell>
          <cell r="B161" t="str">
            <v>SEWER REVENUE-RESIDENTIAL</v>
          </cell>
          <cell r="C161" t="str">
            <v>IS</v>
          </cell>
          <cell r="D161">
            <v>-969752.58</v>
          </cell>
          <cell r="E161" t="b">
            <v>0</v>
          </cell>
        </row>
        <row r="162">
          <cell r="A162" t="str">
            <v>5105</v>
          </cell>
          <cell r="B162" t="str">
            <v>SEWER REVENUE-ACCRUALS</v>
          </cell>
          <cell r="C162" t="str">
            <v>IS</v>
          </cell>
          <cell r="D162">
            <v>5887</v>
          </cell>
          <cell r="E162" t="b">
            <v>0</v>
          </cell>
        </row>
        <row r="163">
          <cell r="A163" t="str">
            <v>5110</v>
          </cell>
          <cell r="B163" t="str">
            <v>SEWER REVENUE-COMMERCIAL</v>
          </cell>
          <cell r="C163" t="str">
            <v>IS</v>
          </cell>
          <cell r="D163">
            <v>-135811.04</v>
          </cell>
          <cell r="E163" t="b">
            <v>0</v>
          </cell>
        </row>
        <row r="164">
          <cell r="A164" t="str">
            <v>5265</v>
          </cell>
          <cell r="B164" t="str">
            <v>FORFEITED DISCOUNTS</v>
          </cell>
          <cell r="C164" t="str">
            <v>IS</v>
          </cell>
          <cell r="D164">
            <v>-11600.3</v>
          </cell>
          <cell r="E164" t="b">
            <v>0</v>
          </cell>
        </row>
        <row r="165">
          <cell r="A165" t="str">
            <v>5270</v>
          </cell>
          <cell r="B165" t="str">
            <v>MISC SERVICE REVENUE</v>
          </cell>
          <cell r="C165" t="str">
            <v>IS</v>
          </cell>
          <cell r="D165">
            <v>-51128.160000000003</v>
          </cell>
          <cell r="E165" t="b">
            <v>0</v>
          </cell>
        </row>
        <row r="166">
          <cell r="A166" t="str">
            <v>5455</v>
          </cell>
          <cell r="B166" t="str">
            <v>PURCHASED SEWER TREATMENT</v>
          </cell>
          <cell r="C166" t="str">
            <v>IS</v>
          </cell>
          <cell r="D166">
            <v>161100</v>
          </cell>
          <cell r="E166" t="b">
            <v>0</v>
          </cell>
        </row>
        <row r="167">
          <cell r="A167" t="str">
            <v>5460</v>
          </cell>
          <cell r="B167" t="str">
            <v>PURCHASED SEWER - BILLINGS</v>
          </cell>
          <cell r="C167" t="str">
            <v>IS</v>
          </cell>
          <cell r="D167">
            <v>-152144.29999999999</v>
          </cell>
          <cell r="E167" t="b">
            <v>0</v>
          </cell>
        </row>
        <row r="168">
          <cell r="A168" t="str">
            <v>5465</v>
          </cell>
          <cell r="B168" t="str">
            <v>ELEC PWR - WATER SYSTEM</v>
          </cell>
          <cell r="C168" t="str">
            <v>IS</v>
          </cell>
          <cell r="D168">
            <v>166203.19</v>
          </cell>
          <cell r="E168" t="b">
            <v>0</v>
          </cell>
        </row>
        <row r="169">
          <cell r="A169" t="str">
            <v>5470</v>
          </cell>
          <cell r="B169" t="str">
            <v>ELEC PWR - SWR SYSTEM</v>
          </cell>
          <cell r="C169" t="str">
            <v>IS</v>
          </cell>
          <cell r="D169">
            <v>151512.17000000001</v>
          </cell>
          <cell r="E169" t="b">
            <v>0</v>
          </cell>
        </row>
        <row r="170">
          <cell r="A170" t="str">
            <v>5480</v>
          </cell>
          <cell r="B170" t="str">
            <v>CHLORINE</v>
          </cell>
          <cell r="C170" t="str">
            <v>IS</v>
          </cell>
          <cell r="D170">
            <v>20993.919999999998</v>
          </cell>
          <cell r="E170" t="b">
            <v>0</v>
          </cell>
        </row>
        <row r="171">
          <cell r="A171" t="str">
            <v>5485</v>
          </cell>
          <cell r="B171" t="str">
            <v>ODOR CONTROL CHEMICALS</v>
          </cell>
          <cell r="C171" t="str">
            <v>IS</v>
          </cell>
          <cell r="D171">
            <v>1335.2</v>
          </cell>
          <cell r="E171" t="b">
            <v>0</v>
          </cell>
        </row>
        <row r="172">
          <cell r="A172" t="str">
            <v>5490</v>
          </cell>
          <cell r="B172" t="str">
            <v>OTHER TREATMENT CHEMICALS</v>
          </cell>
          <cell r="C172" t="str">
            <v>IS</v>
          </cell>
          <cell r="D172">
            <v>66984</v>
          </cell>
          <cell r="E172" t="b">
            <v>0</v>
          </cell>
        </row>
        <row r="173">
          <cell r="A173" t="str">
            <v>5495</v>
          </cell>
          <cell r="B173" t="str">
            <v>METER READING</v>
          </cell>
          <cell r="C173" t="str">
            <v>IS</v>
          </cell>
          <cell r="D173">
            <v>42094.78</v>
          </cell>
          <cell r="E173" t="b">
            <v>0</v>
          </cell>
        </row>
        <row r="174">
          <cell r="A174" t="str">
            <v>5505</v>
          </cell>
          <cell r="B174" t="str">
            <v>AGENCY EXPENSE</v>
          </cell>
          <cell r="C174" t="str">
            <v>IS</v>
          </cell>
          <cell r="D174">
            <v>797.96</v>
          </cell>
          <cell r="E174" t="b">
            <v>0</v>
          </cell>
        </row>
        <row r="175">
          <cell r="A175" t="str">
            <v>5510</v>
          </cell>
          <cell r="B175" t="str">
            <v>UNCOLLECTIBLE ACCOUNTS</v>
          </cell>
          <cell r="C175" t="str">
            <v>IS</v>
          </cell>
          <cell r="D175">
            <v>10423.36</v>
          </cell>
          <cell r="E175" t="b">
            <v>0</v>
          </cell>
        </row>
        <row r="176">
          <cell r="A176" t="str">
            <v>5525</v>
          </cell>
          <cell r="B176" t="str">
            <v>BILL STOCK</v>
          </cell>
          <cell r="C176" t="str">
            <v>IS</v>
          </cell>
          <cell r="D176">
            <v>2279</v>
          </cell>
          <cell r="E176" t="b">
            <v>0</v>
          </cell>
        </row>
        <row r="177">
          <cell r="A177" t="str">
            <v>5530</v>
          </cell>
          <cell r="B177" t="str">
            <v>BILLING COMPUTER SUPPLIES</v>
          </cell>
          <cell r="C177" t="str">
            <v>IS</v>
          </cell>
          <cell r="D177">
            <v>1178</v>
          </cell>
          <cell r="E177" t="b">
            <v>0</v>
          </cell>
        </row>
        <row r="178">
          <cell r="A178" t="str">
            <v>5535</v>
          </cell>
          <cell r="B178" t="str">
            <v>BILLING ENVELOPES</v>
          </cell>
          <cell r="C178" t="str">
            <v>IS</v>
          </cell>
          <cell r="D178">
            <v>5337</v>
          </cell>
          <cell r="E178" t="b">
            <v>0</v>
          </cell>
        </row>
        <row r="179">
          <cell r="A179" t="str">
            <v>5540</v>
          </cell>
          <cell r="B179" t="str">
            <v>BILLING POSTAGE</v>
          </cell>
          <cell r="C179" t="str">
            <v>IS</v>
          </cell>
          <cell r="D179">
            <v>39424</v>
          </cell>
          <cell r="E179" t="b">
            <v>0</v>
          </cell>
        </row>
        <row r="180">
          <cell r="A180" t="str">
            <v>5545</v>
          </cell>
          <cell r="B180" t="str">
            <v>CUSTOMER SERVICE PRINTING</v>
          </cell>
          <cell r="C180" t="str">
            <v>IS</v>
          </cell>
          <cell r="D180">
            <v>1169.1500000000001</v>
          </cell>
          <cell r="E180" t="b">
            <v>0</v>
          </cell>
        </row>
        <row r="181">
          <cell r="A181" t="str">
            <v>5625</v>
          </cell>
          <cell r="B181" t="str">
            <v>401K/ESOP CONTRIBUTIONS</v>
          </cell>
          <cell r="C181" t="str">
            <v>IS</v>
          </cell>
          <cell r="D181">
            <v>20172</v>
          </cell>
          <cell r="E181" t="b">
            <v>0</v>
          </cell>
        </row>
        <row r="182">
          <cell r="A182" t="str">
            <v>5630</v>
          </cell>
          <cell r="B182" t="str">
            <v>DENTAL PREMIUMS</v>
          </cell>
          <cell r="C182" t="str">
            <v>IS</v>
          </cell>
          <cell r="D182">
            <v>440</v>
          </cell>
          <cell r="E182" t="b">
            <v>0</v>
          </cell>
        </row>
        <row r="183">
          <cell r="A183" t="str">
            <v>5635</v>
          </cell>
          <cell r="B183" t="str">
            <v>DENTAL INS REIMBURSEMENTS</v>
          </cell>
          <cell r="C183" t="str">
            <v>IS</v>
          </cell>
          <cell r="D183">
            <v>2994</v>
          </cell>
          <cell r="E183" t="b">
            <v>0</v>
          </cell>
        </row>
        <row r="184">
          <cell r="A184" t="str">
            <v>5640</v>
          </cell>
          <cell r="B184" t="str">
            <v>EMP PENSIONS &amp; BENEFITS</v>
          </cell>
          <cell r="C184" t="str">
            <v>IS</v>
          </cell>
          <cell r="D184">
            <v>7</v>
          </cell>
          <cell r="E184" t="b">
            <v>0</v>
          </cell>
        </row>
        <row r="185">
          <cell r="A185" t="str">
            <v>5645</v>
          </cell>
          <cell r="B185" t="str">
            <v>EMPLOYEE INS DEDUCTIONS</v>
          </cell>
          <cell r="C185" t="str">
            <v>IS</v>
          </cell>
          <cell r="D185">
            <v>-10059</v>
          </cell>
          <cell r="E185" t="b">
            <v>0</v>
          </cell>
        </row>
        <row r="186">
          <cell r="A186" t="str">
            <v>5650</v>
          </cell>
          <cell r="B186" t="str">
            <v>HEALTH COSTS &amp; OTHER</v>
          </cell>
          <cell r="C186" t="str">
            <v>IS</v>
          </cell>
          <cell r="D186">
            <v>821</v>
          </cell>
          <cell r="E186" t="b">
            <v>0</v>
          </cell>
        </row>
        <row r="187">
          <cell r="A187" t="str">
            <v>5655</v>
          </cell>
          <cell r="B187" t="str">
            <v>HEALTH INS REIMBURSEMENTS</v>
          </cell>
          <cell r="C187" t="str">
            <v>IS</v>
          </cell>
          <cell r="D187">
            <v>97118</v>
          </cell>
          <cell r="E187" t="b">
            <v>0</v>
          </cell>
        </row>
        <row r="188">
          <cell r="A188" t="str">
            <v>5660</v>
          </cell>
          <cell r="B188" t="str">
            <v>OTHER EMP PENSION/BENEFITS</v>
          </cell>
          <cell r="C188" t="str">
            <v>IS</v>
          </cell>
          <cell r="D188">
            <v>10012.34</v>
          </cell>
          <cell r="E188" t="b">
            <v>0</v>
          </cell>
        </row>
        <row r="189">
          <cell r="A189" t="str">
            <v>5665</v>
          </cell>
          <cell r="B189" t="str">
            <v>PENSION CONTRIBUTIONS</v>
          </cell>
          <cell r="C189" t="str">
            <v>IS</v>
          </cell>
          <cell r="D189">
            <v>15207</v>
          </cell>
          <cell r="E189" t="b">
            <v>0</v>
          </cell>
        </row>
        <row r="190">
          <cell r="A190" t="str">
            <v>5670</v>
          </cell>
          <cell r="B190" t="str">
            <v>TERM LIFE INS</v>
          </cell>
          <cell r="C190" t="str">
            <v>IS</v>
          </cell>
          <cell r="D190">
            <v>1426</v>
          </cell>
          <cell r="E190" t="b">
            <v>0</v>
          </cell>
        </row>
        <row r="191">
          <cell r="A191" t="str">
            <v>5675</v>
          </cell>
          <cell r="B191" t="str">
            <v>TERM LIFE INS-OPT</v>
          </cell>
          <cell r="C191" t="str">
            <v>IS</v>
          </cell>
          <cell r="D191">
            <v>24</v>
          </cell>
          <cell r="E191" t="b">
            <v>0</v>
          </cell>
        </row>
        <row r="192">
          <cell r="A192" t="str">
            <v>5680</v>
          </cell>
          <cell r="B192" t="str">
            <v>DEPEND LIFE INS-OPT</v>
          </cell>
          <cell r="C192" t="str">
            <v>IS</v>
          </cell>
          <cell r="D192">
            <v>2</v>
          </cell>
          <cell r="E192" t="b">
            <v>0</v>
          </cell>
        </row>
        <row r="193">
          <cell r="A193" t="str">
            <v>5690</v>
          </cell>
          <cell r="B193" t="str">
            <v>TUITION</v>
          </cell>
          <cell r="C193" t="str">
            <v>IS</v>
          </cell>
          <cell r="D193">
            <v>564</v>
          </cell>
          <cell r="E193" t="b">
            <v>0</v>
          </cell>
        </row>
        <row r="194">
          <cell r="A194" t="str">
            <v>5715</v>
          </cell>
          <cell r="B194" t="str">
            <v>INSURANCE-OTHER</v>
          </cell>
          <cell r="C194" t="str">
            <v>IS</v>
          </cell>
          <cell r="D194">
            <v>36266</v>
          </cell>
          <cell r="E194" t="b">
            <v>0</v>
          </cell>
        </row>
        <row r="195">
          <cell r="A195" t="str">
            <v>5735</v>
          </cell>
          <cell r="B195" t="str">
            <v>COMPUTER MAINTENANCE</v>
          </cell>
          <cell r="C195" t="str">
            <v>IS</v>
          </cell>
          <cell r="D195">
            <v>38458</v>
          </cell>
          <cell r="E195" t="b">
            <v>0</v>
          </cell>
        </row>
        <row r="196">
          <cell r="A196" t="str">
            <v>5740</v>
          </cell>
          <cell r="B196" t="str">
            <v>COMPUTER SUPPLIES</v>
          </cell>
          <cell r="C196" t="str">
            <v>IS</v>
          </cell>
          <cell r="D196">
            <v>1709</v>
          </cell>
          <cell r="E196" t="b">
            <v>0</v>
          </cell>
        </row>
        <row r="197">
          <cell r="A197" t="str">
            <v>5745</v>
          </cell>
          <cell r="B197" t="str">
            <v>COMPUTER AMORT &amp; PROG COST</v>
          </cell>
          <cell r="C197" t="str">
            <v>IS</v>
          </cell>
          <cell r="D197">
            <v>5052</v>
          </cell>
          <cell r="E197" t="b">
            <v>0</v>
          </cell>
        </row>
        <row r="198">
          <cell r="A198" t="str">
            <v>5750</v>
          </cell>
          <cell r="B198" t="str">
            <v>INTERNET SUPPLIER</v>
          </cell>
          <cell r="C198" t="str">
            <v>IS</v>
          </cell>
          <cell r="D198">
            <v>2311</v>
          </cell>
          <cell r="E198" t="b">
            <v>0</v>
          </cell>
        </row>
        <row r="199">
          <cell r="A199" t="str">
            <v>5755</v>
          </cell>
          <cell r="B199" t="str">
            <v>MICROFILMING</v>
          </cell>
          <cell r="C199" t="str">
            <v>IS</v>
          </cell>
          <cell r="D199">
            <v>409</v>
          </cell>
          <cell r="E199" t="b">
            <v>0</v>
          </cell>
        </row>
        <row r="200">
          <cell r="A200" t="str">
            <v>5760</v>
          </cell>
          <cell r="B200" t="str">
            <v>WEBSITE DEVELOPMENT</v>
          </cell>
          <cell r="C200" t="str">
            <v>IS</v>
          </cell>
          <cell r="D200">
            <v>988</v>
          </cell>
          <cell r="E200" t="b">
            <v>0</v>
          </cell>
        </row>
        <row r="201">
          <cell r="A201" t="str">
            <v>5790</v>
          </cell>
          <cell r="B201" t="str">
            <v>BANK SERVICE CHARGE</v>
          </cell>
          <cell r="C201" t="str">
            <v>IS</v>
          </cell>
          <cell r="D201">
            <v>12495</v>
          </cell>
          <cell r="E201" t="b">
            <v>0</v>
          </cell>
        </row>
        <row r="202">
          <cell r="A202" t="str">
            <v>5800</v>
          </cell>
          <cell r="B202" t="str">
            <v>LETTER OF CREDIT FEE</v>
          </cell>
          <cell r="C202" t="str">
            <v>IS</v>
          </cell>
          <cell r="D202">
            <v>40105.33</v>
          </cell>
          <cell r="E202" t="b">
            <v>0</v>
          </cell>
        </row>
        <row r="203">
          <cell r="A203" t="str">
            <v>5810</v>
          </cell>
          <cell r="B203" t="str">
            <v>MEMBERSHIPS</v>
          </cell>
          <cell r="C203" t="str">
            <v>IS</v>
          </cell>
          <cell r="D203">
            <v>2421</v>
          </cell>
          <cell r="E203" t="b">
            <v>0</v>
          </cell>
        </row>
        <row r="204">
          <cell r="A204" t="str">
            <v>5820</v>
          </cell>
          <cell r="B204" t="str">
            <v>TRAINING EXPENSE</v>
          </cell>
          <cell r="C204" t="str">
            <v>IS</v>
          </cell>
          <cell r="D204">
            <v>6550.84</v>
          </cell>
          <cell r="E204" t="b">
            <v>0</v>
          </cell>
        </row>
        <row r="205">
          <cell r="A205" t="str">
            <v>5825</v>
          </cell>
          <cell r="B205" t="str">
            <v>OTHER MISC EXPENSE</v>
          </cell>
          <cell r="C205" t="str">
            <v>IS</v>
          </cell>
          <cell r="D205">
            <v>7774.72</v>
          </cell>
          <cell r="E205" t="b">
            <v>0</v>
          </cell>
        </row>
        <row r="206">
          <cell r="A206" t="str">
            <v>5855</v>
          </cell>
          <cell r="B206" t="str">
            <v>ANSWERING SERVICE</v>
          </cell>
          <cell r="C206" t="str">
            <v>IS</v>
          </cell>
          <cell r="D206">
            <v>3809</v>
          </cell>
          <cell r="E206" t="b">
            <v>0</v>
          </cell>
        </row>
        <row r="207">
          <cell r="A207" t="str">
            <v>5860</v>
          </cell>
          <cell r="B207" t="str">
            <v>CLEANING SUPPLIES</v>
          </cell>
          <cell r="C207" t="str">
            <v>IS</v>
          </cell>
          <cell r="D207">
            <v>276.19</v>
          </cell>
          <cell r="E207" t="b">
            <v>0</v>
          </cell>
        </row>
        <row r="208">
          <cell r="A208" t="str">
            <v>5865</v>
          </cell>
          <cell r="B208" t="str">
            <v>COPY MACHINE</v>
          </cell>
          <cell r="C208" t="str">
            <v>IS</v>
          </cell>
          <cell r="D208">
            <v>3465</v>
          </cell>
          <cell r="E208" t="b">
            <v>0</v>
          </cell>
        </row>
        <row r="209">
          <cell r="A209" t="str">
            <v>5880</v>
          </cell>
          <cell r="B209" t="str">
            <v>OFFICE SUPPLY STORES</v>
          </cell>
          <cell r="C209" t="str">
            <v>IS</v>
          </cell>
          <cell r="D209">
            <v>3869</v>
          </cell>
          <cell r="E209" t="b">
            <v>0</v>
          </cell>
        </row>
        <row r="210">
          <cell r="A210" t="str">
            <v>5885</v>
          </cell>
          <cell r="B210" t="str">
            <v>PRINTING/BLUEPRINTS</v>
          </cell>
          <cell r="C210" t="str">
            <v>IS</v>
          </cell>
          <cell r="D210">
            <v>1729.01</v>
          </cell>
          <cell r="E210" t="b">
            <v>0</v>
          </cell>
        </row>
        <row r="211">
          <cell r="A211" t="str">
            <v>5890</v>
          </cell>
          <cell r="B211" t="str">
            <v>PUBL SUBSCRIPTIONS/TAPES</v>
          </cell>
          <cell r="C211" t="str">
            <v>IS</v>
          </cell>
          <cell r="D211">
            <v>1291.44</v>
          </cell>
          <cell r="E211" t="b">
            <v>0</v>
          </cell>
        </row>
        <row r="212">
          <cell r="A212" t="str">
            <v>5895</v>
          </cell>
          <cell r="B212" t="str">
            <v>SHIPPING CHARGES</v>
          </cell>
          <cell r="C212" t="str">
            <v>IS</v>
          </cell>
          <cell r="D212">
            <v>7466.77</v>
          </cell>
          <cell r="E212" t="b">
            <v>0</v>
          </cell>
        </row>
        <row r="213">
          <cell r="A213" t="str">
            <v>5900</v>
          </cell>
          <cell r="B213" t="str">
            <v>OTHER OFFICE EXPENSES</v>
          </cell>
          <cell r="C213" t="str">
            <v>IS</v>
          </cell>
          <cell r="D213">
            <v>25701.32</v>
          </cell>
          <cell r="E213" t="b">
            <v>0</v>
          </cell>
        </row>
        <row r="214">
          <cell r="A214" t="str">
            <v>5930</v>
          </cell>
          <cell r="B214" t="str">
            <v>OFFICE ELECTRIC</v>
          </cell>
          <cell r="C214" t="str">
            <v>IS</v>
          </cell>
          <cell r="D214">
            <v>3532.48</v>
          </cell>
          <cell r="E214" t="b">
            <v>0</v>
          </cell>
        </row>
        <row r="215">
          <cell r="A215" t="str">
            <v>5935</v>
          </cell>
          <cell r="B215" t="str">
            <v>OFFICE GAS</v>
          </cell>
          <cell r="C215" t="str">
            <v>IS</v>
          </cell>
          <cell r="D215">
            <v>1070.56</v>
          </cell>
          <cell r="E215" t="b">
            <v>0</v>
          </cell>
        </row>
        <row r="216">
          <cell r="A216" t="str">
            <v>5940</v>
          </cell>
          <cell r="B216" t="str">
            <v>OFFICE WATER</v>
          </cell>
          <cell r="C216" t="str">
            <v>IS</v>
          </cell>
          <cell r="D216">
            <v>120</v>
          </cell>
          <cell r="E216" t="b">
            <v>0</v>
          </cell>
        </row>
        <row r="217">
          <cell r="A217" t="str">
            <v>5945</v>
          </cell>
          <cell r="B217" t="str">
            <v>OFFICE TELECOM</v>
          </cell>
          <cell r="C217" t="str">
            <v>IS</v>
          </cell>
          <cell r="D217">
            <v>52337.29</v>
          </cell>
          <cell r="E217" t="b">
            <v>0</v>
          </cell>
        </row>
        <row r="218">
          <cell r="A218" t="str">
            <v>5950</v>
          </cell>
          <cell r="B218" t="str">
            <v>OFFICE GARBAGE REMOVAL</v>
          </cell>
          <cell r="C218" t="str">
            <v>IS</v>
          </cell>
          <cell r="D218">
            <v>5453.61</v>
          </cell>
          <cell r="E218" t="b">
            <v>0</v>
          </cell>
        </row>
        <row r="219">
          <cell r="A219" t="str">
            <v>5955</v>
          </cell>
          <cell r="B219" t="str">
            <v>OFFICE LANDSCAPE / MOW / PLOW</v>
          </cell>
          <cell r="C219" t="str">
            <v>IS</v>
          </cell>
          <cell r="D219">
            <v>39959</v>
          </cell>
          <cell r="E219" t="b">
            <v>0</v>
          </cell>
        </row>
        <row r="220">
          <cell r="A220" t="str">
            <v>5960</v>
          </cell>
          <cell r="B220" t="str">
            <v>OFFICE ALARM SYS PHONE EXP</v>
          </cell>
          <cell r="C220" t="str">
            <v>IS</v>
          </cell>
          <cell r="D220">
            <v>5646.87</v>
          </cell>
          <cell r="E220" t="b">
            <v>0</v>
          </cell>
        </row>
        <row r="221">
          <cell r="A221" t="str">
            <v>5965</v>
          </cell>
          <cell r="B221" t="str">
            <v>OFFICE MAINTENANCE</v>
          </cell>
          <cell r="C221" t="str">
            <v>IS</v>
          </cell>
          <cell r="D221">
            <v>3670</v>
          </cell>
          <cell r="E221" t="b">
            <v>0</v>
          </cell>
        </row>
        <row r="222">
          <cell r="A222" t="str">
            <v>5970</v>
          </cell>
          <cell r="B222" t="str">
            <v>OFFICE CLEANING SERVICE</v>
          </cell>
          <cell r="C222" t="str">
            <v>IS</v>
          </cell>
          <cell r="D222">
            <v>2902</v>
          </cell>
          <cell r="E222" t="b">
            <v>0</v>
          </cell>
        </row>
        <row r="223">
          <cell r="A223" t="str">
            <v>5975</v>
          </cell>
          <cell r="B223" t="str">
            <v>OFFICE MACHINE/HEAT&amp;COOL</v>
          </cell>
          <cell r="C223" t="str">
            <v>IS</v>
          </cell>
          <cell r="D223">
            <v>245</v>
          </cell>
          <cell r="E223" t="b">
            <v>0</v>
          </cell>
        </row>
        <row r="224">
          <cell r="A224" t="str">
            <v>5985</v>
          </cell>
          <cell r="B224" t="str">
            <v>TELEMETERING PHONE EXPENSE</v>
          </cell>
          <cell r="C224" t="str">
            <v>IS</v>
          </cell>
          <cell r="D224">
            <v>2222</v>
          </cell>
          <cell r="E224" t="b">
            <v>0</v>
          </cell>
        </row>
        <row r="225">
          <cell r="A225" t="str">
            <v>6005</v>
          </cell>
          <cell r="B225" t="str">
            <v>ACCOUNTING STUDIES</v>
          </cell>
          <cell r="C225" t="str">
            <v>IS</v>
          </cell>
          <cell r="D225">
            <v>6826</v>
          </cell>
          <cell r="E225" t="b">
            <v>0</v>
          </cell>
        </row>
        <row r="226">
          <cell r="A226" t="str">
            <v>6010</v>
          </cell>
          <cell r="B226" t="str">
            <v>AUDIT FEES</v>
          </cell>
          <cell r="C226" t="str">
            <v>IS</v>
          </cell>
          <cell r="D226">
            <v>7890</v>
          </cell>
          <cell r="E226" t="b">
            <v>0</v>
          </cell>
        </row>
        <row r="227">
          <cell r="A227" t="str">
            <v>6015</v>
          </cell>
          <cell r="B227" t="str">
            <v>EMPLOY FINDER FEES</v>
          </cell>
          <cell r="C227" t="str">
            <v>IS</v>
          </cell>
          <cell r="D227">
            <v>14522</v>
          </cell>
          <cell r="E227" t="b">
            <v>0</v>
          </cell>
        </row>
        <row r="228">
          <cell r="A228" t="str">
            <v>6020</v>
          </cell>
          <cell r="B228" t="str">
            <v>ENGINEERING FEES</v>
          </cell>
          <cell r="C228" t="str">
            <v>IS</v>
          </cell>
          <cell r="D228">
            <v>138.75</v>
          </cell>
          <cell r="E228" t="b">
            <v>0</v>
          </cell>
        </row>
        <row r="229">
          <cell r="A229" t="str">
            <v>6025</v>
          </cell>
          <cell r="B229" t="str">
            <v>LEGAL FEES</v>
          </cell>
          <cell r="C229" t="str">
            <v>IS</v>
          </cell>
          <cell r="D229">
            <v>5044.5</v>
          </cell>
          <cell r="E229" t="b">
            <v>0</v>
          </cell>
        </row>
        <row r="230">
          <cell r="A230" t="str">
            <v>6035</v>
          </cell>
          <cell r="B230" t="str">
            <v>PAYROLL SERVICES</v>
          </cell>
          <cell r="C230" t="str">
            <v>IS</v>
          </cell>
          <cell r="D230">
            <v>2665</v>
          </cell>
          <cell r="E230" t="b">
            <v>0</v>
          </cell>
        </row>
        <row r="231">
          <cell r="A231" t="str">
            <v>6040</v>
          </cell>
          <cell r="B231" t="str">
            <v>TAX RETURN REVIEW</v>
          </cell>
          <cell r="C231" t="str">
            <v>IS</v>
          </cell>
          <cell r="D231">
            <v>2035</v>
          </cell>
          <cell r="E231" t="b">
            <v>0</v>
          </cell>
        </row>
        <row r="232">
          <cell r="A232" t="str">
            <v>6045</v>
          </cell>
          <cell r="B232" t="str">
            <v>TEMP EMPLOY - CLERICAL</v>
          </cell>
          <cell r="C232" t="str">
            <v>IS</v>
          </cell>
          <cell r="D232">
            <v>16490</v>
          </cell>
          <cell r="E232" t="b">
            <v>0</v>
          </cell>
        </row>
        <row r="233">
          <cell r="A233" t="str">
            <v>6050</v>
          </cell>
          <cell r="B233" t="str">
            <v>OTHER OUTSIDE SERVICES</v>
          </cell>
          <cell r="C233" t="str">
            <v>IS</v>
          </cell>
          <cell r="D233">
            <v>2846</v>
          </cell>
          <cell r="E233" t="b">
            <v>0</v>
          </cell>
        </row>
        <row r="234">
          <cell r="A234" t="str">
            <v>6065</v>
          </cell>
          <cell r="B234" t="str">
            <v>RATE CASE AMORT EXPENSE</v>
          </cell>
          <cell r="C234" t="str">
            <v>IS</v>
          </cell>
          <cell r="D234">
            <v>280.22000000000003</v>
          </cell>
          <cell r="E234" t="b">
            <v>0</v>
          </cell>
        </row>
        <row r="235">
          <cell r="A235" t="str">
            <v>6090</v>
          </cell>
          <cell r="B235" t="str">
            <v>RENT</v>
          </cell>
          <cell r="C235" t="str">
            <v>IS</v>
          </cell>
          <cell r="D235">
            <v>34077.879999999997</v>
          </cell>
          <cell r="E235" t="b">
            <v>0</v>
          </cell>
        </row>
        <row r="236">
          <cell r="A236" t="str">
            <v>6105</v>
          </cell>
          <cell r="B236" t="str">
            <v>SALARIES-SYSTEM PROJECT</v>
          </cell>
          <cell r="C236" t="str">
            <v>IS</v>
          </cell>
          <cell r="D236">
            <v>16150</v>
          </cell>
          <cell r="E236" t="b">
            <v>0</v>
          </cell>
        </row>
        <row r="237">
          <cell r="A237" t="str">
            <v>6110</v>
          </cell>
          <cell r="B237" t="str">
            <v>SALARIES-ACCTG/FINANCE</v>
          </cell>
          <cell r="C237" t="str">
            <v>IS</v>
          </cell>
          <cell r="D237">
            <v>39554</v>
          </cell>
          <cell r="E237" t="b">
            <v>0</v>
          </cell>
        </row>
        <row r="238">
          <cell r="A238" t="str">
            <v>6115</v>
          </cell>
          <cell r="B238" t="str">
            <v>SALARIES-ADMIN</v>
          </cell>
          <cell r="C238" t="str">
            <v>IS</v>
          </cell>
          <cell r="D238">
            <v>9578</v>
          </cell>
          <cell r="E238" t="b">
            <v>0</v>
          </cell>
        </row>
        <row r="239">
          <cell r="A239" t="str">
            <v>6120</v>
          </cell>
          <cell r="B239" t="str">
            <v>SALARIES-OFFICERS/STKHLDR</v>
          </cell>
          <cell r="C239" t="str">
            <v>IS</v>
          </cell>
          <cell r="D239">
            <v>40809</v>
          </cell>
          <cell r="E239" t="b">
            <v>0</v>
          </cell>
        </row>
        <row r="240">
          <cell r="A240" t="str">
            <v>6125</v>
          </cell>
          <cell r="B240" t="str">
            <v>SALARIES-HR</v>
          </cell>
          <cell r="C240" t="str">
            <v>IS</v>
          </cell>
          <cell r="D240">
            <v>15655</v>
          </cell>
          <cell r="E240" t="b">
            <v>0</v>
          </cell>
        </row>
        <row r="241">
          <cell r="A241" t="str">
            <v>6130</v>
          </cell>
          <cell r="B241" t="str">
            <v>SALARIES-MIS</v>
          </cell>
          <cell r="C241" t="str">
            <v>IS</v>
          </cell>
          <cell r="D241">
            <v>13147</v>
          </cell>
          <cell r="E241" t="b">
            <v>0</v>
          </cell>
        </row>
        <row r="242">
          <cell r="A242" t="str">
            <v>6135</v>
          </cell>
          <cell r="B242" t="str">
            <v>SALARIES-LEADERSHIP OPS</v>
          </cell>
          <cell r="C242" t="str">
            <v>IS</v>
          </cell>
          <cell r="D242">
            <v>12732</v>
          </cell>
          <cell r="E242" t="b">
            <v>0</v>
          </cell>
        </row>
        <row r="243">
          <cell r="A243" t="str">
            <v>6140</v>
          </cell>
          <cell r="B243" t="str">
            <v>SALARIES-REGULATORY</v>
          </cell>
          <cell r="C243" t="str">
            <v>IS</v>
          </cell>
          <cell r="D243">
            <v>31715</v>
          </cell>
          <cell r="E243" t="b">
            <v>0</v>
          </cell>
        </row>
        <row r="244">
          <cell r="A244" t="str">
            <v>6145</v>
          </cell>
          <cell r="B244" t="str">
            <v>SALARIES-CUSTOMER SERVICE</v>
          </cell>
          <cell r="C244" t="str">
            <v>IS</v>
          </cell>
          <cell r="D244">
            <v>245</v>
          </cell>
          <cell r="E244" t="b">
            <v>0</v>
          </cell>
        </row>
        <row r="245">
          <cell r="A245" t="str">
            <v>6150</v>
          </cell>
          <cell r="B245" t="str">
            <v>SALARIES-OPERATIONS FIELD</v>
          </cell>
          <cell r="C245" t="str">
            <v>IS</v>
          </cell>
          <cell r="D245">
            <v>451427</v>
          </cell>
          <cell r="E245" t="b">
            <v>0</v>
          </cell>
        </row>
        <row r="246">
          <cell r="A246" t="str">
            <v>6155</v>
          </cell>
          <cell r="B246" t="str">
            <v>SALARIES-OPERATIONS OFFICE</v>
          </cell>
          <cell r="C246" t="str">
            <v>IS</v>
          </cell>
          <cell r="D246">
            <v>93948</v>
          </cell>
          <cell r="E246" t="b">
            <v>0</v>
          </cell>
        </row>
        <row r="247">
          <cell r="A247" t="str">
            <v>6160</v>
          </cell>
          <cell r="B247" t="str">
            <v>SALARIES-CHGD TO PLT-WSC</v>
          </cell>
          <cell r="C247" t="str">
            <v>IS</v>
          </cell>
          <cell r="D247">
            <v>-110584.68</v>
          </cell>
          <cell r="E247" t="b">
            <v>0</v>
          </cell>
        </row>
        <row r="248">
          <cell r="A248" t="str">
            <v>6165</v>
          </cell>
          <cell r="B248" t="str">
            <v>CAPITALIZED TIME ADJUSTMENT</v>
          </cell>
          <cell r="C248" t="str">
            <v>IS</v>
          </cell>
          <cell r="D248">
            <v>-2222.35</v>
          </cell>
          <cell r="E248" t="b">
            <v>0</v>
          </cell>
        </row>
        <row r="249">
          <cell r="A249" t="str">
            <v>6185</v>
          </cell>
          <cell r="B249" t="str">
            <v>MARKETING: TRAVELS/LODGING</v>
          </cell>
          <cell r="C249" t="str">
            <v>IS</v>
          </cell>
          <cell r="D249">
            <v>10112.68</v>
          </cell>
          <cell r="E249" t="b">
            <v>0</v>
          </cell>
        </row>
        <row r="250">
          <cell r="A250" t="str">
            <v>6200</v>
          </cell>
          <cell r="B250" t="str">
            <v>MARKETING: MEALS &amp; RELATED EXP</v>
          </cell>
          <cell r="C250" t="str">
            <v>IS</v>
          </cell>
          <cell r="D250">
            <v>2277.9</v>
          </cell>
          <cell r="E250" t="b">
            <v>0</v>
          </cell>
        </row>
        <row r="251">
          <cell r="A251" t="str">
            <v>6215</v>
          </cell>
          <cell r="B251" t="str">
            <v>FUEL</v>
          </cell>
          <cell r="C251" t="str">
            <v>IS</v>
          </cell>
          <cell r="D251">
            <v>30973.66</v>
          </cell>
          <cell r="E251" t="b">
            <v>0</v>
          </cell>
        </row>
        <row r="252">
          <cell r="A252" t="str">
            <v>6220</v>
          </cell>
          <cell r="B252" t="str">
            <v>AUTO REPAIR/TIRES</v>
          </cell>
          <cell r="C252" t="str">
            <v>IS</v>
          </cell>
          <cell r="D252">
            <v>12446.35</v>
          </cell>
          <cell r="E252" t="b">
            <v>0</v>
          </cell>
        </row>
        <row r="253">
          <cell r="A253" t="str">
            <v>6225</v>
          </cell>
          <cell r="B253" t="str">
            <v>AUTO LICENSES</v>
          </cell>
          <cell r="C253" t="str">
            <v>IS</v>
          </cell>
          <cell r="D253">
            <v>2560.3000000000002</v>
          </cell>
          <cell r="E253" t="b">
            <v>0</v>
          </cell>
        </row>
        <row r="254">
          <cell r="A254" t="str">
            <v>6230</v>
          </cell>
          <cell r="B254" t="str">
            <v>OTHER TRANS EXPENSES</v>
          </cell>
          <cell r="C254" t="str">
            <v>IS</v>
          </cell>
          <cell r="D254">
            <v>917</v>
          </cell>
          <cell r="E254" t="b">
            <v>0</v>
          </cell>
        </row>
        <row r="255">
          <cell r="A255" t="str">
            <v>6255</v>
          </cell>
          <cell r="B255" t="str">
            <v>TEST-WATER</v>
          </cell>
          <cell r="C255" t="str">
            <v>IS</v>
          </cell>
          <cell r="D255">
            <v>32727.37</v>
          </cell>
          <cell r="E255" t="b">
            <v>0</v>
          </cell>
        </row>
        <row r="256">
          <cell r="A256" t="str">
            <v>6260</v>
          </cell>
          <cell r="B256" t="str">
            <v>TEST-EQUIP/CHEMICAL</v>
          </cell>
          <cell r="C256" t="str">
            <v>IS</v>
          </cell>
          <cell r="D256">
            <v>9462.18</v>
          </cell>
          <cell r="E256" t="b">
            <v>0</v>
          </cell>
        </row>
        <row r="257">
          <cell r="A257" t="str">
            <v>6270</v>
          </cell>
          <cell r="B257" t="str">
            <v>TEST-SEWER</v>
          </cell>
          <cell r="C257" t="str">
            <v>IS</v>
          </cell>
          <cell r="D257">
            <v>13522</v>
          </cell>
          <cell r="E257" t="b">
            <v>0</v>
          </cell>
        </row>
        <row r="258">
          <cell r="A258" t="str">
            <v>6285</v>
          </cell>
          <cell r="B258" t="str">
            <v>WATER-MAINT SUPPLIES</v>
          </cell>
          <cell r="C258" t="str">
            <v>IS</v>
          </cell>
          <cell r="D258">
            <v>7256.43</v>
          </cell>
          <cell r="E258" t="b">
            <v>0</v>
          </cell>
        </row>
        <row r="259">
          <cell r="A259" t="str">
            <v>6290</v>
          </cell>
          <cell r="B259" t="str">
            <v>WATER-MAINT REPAIRS</v>
          </cell>
          <cell r="C259" t="str">
            <v>IS</v>
          </cell>
          <cell r="D259">
            <v>32511.13</v>
          </cell>
          <cell r="E259" t="b">
            <v>0</v>
          </cell>
        </row>
        <row r="260">
          <cell r="A260" t="str">
            <v>6295</v>
          </cell>
          <cell r="B260" t="str">
            <v>WATER-MAIN BREAKS</v>
          </cell>
          <cell r="C260" t="str">
            <v>IS</v>
          </cell>
          <cell r="D260">
            <v>9266.1</v>
          </cell>
          <cell r="E260" t="b">
            <v>0</v>
          </cell>
        </row>
        <row r="261">
          <cell r="A261" t="str">
            <v>6300</v>
          </cell>
          <cell r="B261" t="str">
            <v>WATER-ELEC EQUIPT REPAIR</v>
          </cell>
          <cell r="C261" t="str">
            <v>IS</v>
          </cell>
          <cell r="D261">
            <v>6185.92</v>
          </cell>
          <cell r="E261" t="b">
            <v>0</v>
          </cell>
        </row>
        <row r="262">
          <cell r="A262" t="str">
            <v>6305</v>
          </cell>
          <cell r="B262" t="str">
            <v>WATER-PERMITS</v>
          </cell>
          <cell r="C262" t="str">
            <v>IS</v>
          </cell>
          <cell r="D262">
            <v>17421</v>
          </cell>
          <cell r="E262" t="b">
            <v>0</v>
          </cell>
        </row>
        <row r="263">
          <cell r="A263" t="str">
            <v>6310</v>
          </cell>
          <cell r="B263" t="str">
            <v>WATER-OTHER MAINT EXP</v>
          </cell>
          <cell r="C263" t="str">
            <v>IS</v>
          </cell>
          <cell r="D263">
            <v>19800.23</v>
          </cell>
          <cell r="E263" t="b">
            <v>0</v>
          </cell>
        </row>
        <row r="264">
          <cell r="A264" t="str">
            <v>6320</v>
          </cell>
          <cell r="B264" t="str">
            <v>SEWER-MAINT SUPPLIES</v>
          </cell>
          <cell r="C264" t="str">
            <v>IS</v>
          </cell>
          <cell r="D264">
            <v>1269.28</v>
          </cell>
          <cell r="E264" t="b">
            <v>0</v>
          </cell>
        </row>
        <row r="265">
          <cell r="A265" t="str">
            <v>6325</v>
          </cell>
          <cell r="B265" t="str">
            <v>SEWER-MAINT REPAIRS</v>
          </cell>
          <cell r="C265" t="str">
            <v>IS</v>
          </cell>
          <cell r="D265">
            <v>2810.49</v>
          </cell>
          <cell r="E265" t="b">
            <v>0</v>
          </cell>
        </row>
        <row r="266">
          <cell r="A266" t="str">
            <v>6330</v>
          </cell>
          <cell r="B266" t="str">
            <v>SEWER-MAIN BREAKS</v>
          </cell>
          <cell r="C266" t="str">
            <v>IS</v>
          </cell>
          <cell r="D266">
            <v>3277.64</v>
          </cell>
          <cell r="E266" t="b">
            <v>0</v>
          </cell>
        </row>
        <row r="267">
          <cell r="A267" t="str">
            <v>6335</v>
          </cell>
          <cell r="B267" t="str">
            <v>SEWER-ELEC EQUIPT REPAIR</v>
          </cell>
          <cell r="C267" t="str">
            <v>IS</v>
          </cell>
          <cell r="D267">
            <v>7034.48</v>
          </cell>
          <cell r="E267" t="b">
            <v>0</v>
          </cell>
        </row>
        <row r="268">
          <cell r="A268" t="str">
            <v>6340</v>
          </cell>
          <cell r="B268" t="str">
            <v>SEWER-PERMITS</v>
          </cell>
          <cell r="C268" t="str">
            <v>IS</v>
          </cell>
          <cell r="D268">
            <v>3070</v>
          </cell>
          <cell r="E268" t="b">
            <v>0</v>
          </cell>
        </row>
        <row r="269">
          <cell r="A269" t="str">
            <v>6345</v>
          </cell>
          <cell r="B269" t="str">
            <v>SEWER-OTHER MAINT EXP</v>
          </cell>
          <cell r="C269" t="str">
            <v>IS</v>
          </cell>
          <cell r="D269">
            <v>12004.53</v>
          </cell>
          <cell r="E269" t="b">
            <v>0</v>
          </cell>
        </row>
        <row r="270">
          <cell r="A270" t="str">
            <v>6355</v>
          </cell>
          <cell r="B270" t="str">
            <v>DEFERRED MAINT EXPENSE</v>
          </cell>
          <cell r="C270" t="str">
            <v>IS</v>
          </cell>
          <cell r="D270">
            <v>35318.660000000003</v>
          </cell>
          <cell r="E270" t="b">
            <v>0</v>
          </cell>
        </row>
        <row r="271">
          <cell r="A271" t="str">
            <v>6360</v>
          </cell>
          <cell r="B271" t="str">
            <v>COMMUNICATION EXPENSE</v>
          </cell>
          <cell r="C271" t="str">
            <v>IS</v>
          </cell>
          <cell r="D271">
            <v>21088.61</v>
          </cell>
          <cell r="E271" t="b">
            <v>0</v>
          </cell>
        </row>
        <row r="272">
          <cell r="A272" t="str">
            <v>6370</v>
          </cell>
          <cell r="B272" t="str">
            <v>OPER CONTRACTED WORKERS</v>
          </cell>
          <cell r="C272" t="str">
            <v>IS</v>
          </cell>
          <cell r="D272">
            <v>4275</v>
          </cell>
          <cell r="E272" t="b">
            <v>0</v>
          </cell>
        </row>
        <row r="273">
          <cell r="A273" t="str">
            <v>6385</v>
          </cell>
          <cell r="B273" t="str">
            <v>UNIFORMS</v>
          </cell>
          <cell r="C273" t="str">
            <v>IS</v>
          </cell>
          <cell r="D273">
            <v>1756.13</v>
          </cell>
          <cell r="E273" t="b">
            <v>0</v>
          </cell>
        </row>
        <row r="274">
          <cell r="A274" t="str">
            <v>6390</v>
          </cell>
          <cell r="B274" t="str">
            <v>WEATHER/HURRICANE COSTS</v>
          </cell>
          <cell r="C274" t="str">
            <v>IS</v>
          </cell>
          <cell r="D274">
            <v>125.98</v>
          </cell>
          <cell r="E274" t="b">
            <v>0</v>
          </cell>
        </row>
        <row r="275">
          <cell r="A275" t="str">
            <v>6400</v>
          </cell>
          <cell r="B275" t="str">
            <v>SEWER RODDING</v>
          </cell>
          <cell r="C275" t="str">
            <v>IS</v>
          </cell>
          <cell r="D275">
            <v>9235</v>
          </cell>
          <cell r="E275" t="b">
            <v>0</v>
          </cell>
        </row>
        <row r="276">
          <cell r="A276" t="str">
            <v>6410</v>
          </cell>
          <cell r="B276" t="str">
            <v>SLUDGE HAULING</v>
          </cell>
          <cell r="C276" t="str">
            <v>IS</v>
          </cell>
          <cell r="D276">
            <v>44332</v>
          </cell>
          <cell r="E276" t="b">
            <v>0</v>
          </cell>
        </row>
        <row r="277">
          <cell r="A277" t="str">
            <v>6445</v>
          </cell>
          <cell r="B277" t="str">
            <v>DEPREC-WATER PLANT</v>
          </cell>
          <cell r="C277" t="str">
            <v>IS</v>
          </cell>
          <cell r="D277">
            <v>6644.58</v>
          </cell>
          <cell r="E277" t="b">
            <v>0</v>
          </cell>
        </row>
        <row r="278">
          <cell r="A278" t="str">
            <v>6455</v>
          </cell>
          <cell r="B278" t="str">
            <v>DEPREC-STRUCT &amp; IMPRV SRC SUPPLY</v>
          </cell>
          <cell r="C278" t="str">
            <v>IS</v>
          </cell>
          <cell r="D278">
            <v>8343.48</v>
          </cell>
          <cell r="E278" t="b">
            <v>0</v>
          </cell>
        </row>
        <row r="279">
          <cell r="A279" t="str">
            <v>6460</v>
          </cell>
          <cell r="B279" t="str">
            <v>DEPREC-STRUCT &amp; IMPRV WTP</v>
          </cell>
          <cell r="C279" t="str">
            <v>IS</v>
          </cell>
          <cell r="D279">
            <v>3483.69</v>
          </cell>
          <cell r="E279" t="b">
            <v>0</v>
          </cell>
        </row>
        <row r="280">
          <cell r="A280" t="str">
            <v>6485</v>
          </cell>
          <cell r="B280" t="str">
            <v>DEPREC-WELLS &amp; SPRINGS</v>
          </cell>
          <cell r="C280" t="str">
            <v>IS</v>
          </cell>
          <cell r="D280">
            <v>32258.79</v>
          </cell>
          <cell r="E280" t="b">
            <v>0</v>
          </cell>
        </row>
        <row r="281">
          <cell r="A281" t="str">
            <v>6505</v>
          </cell>
          <cell r="B281" t="str">
            <v>DEPREC-ELEC PUMP EQP SRC PUMP</v>
          </cell>
          <cell r="C281" t="str">
            <v>IS</v>
          </cell>
          <cell r="D281">
            <v>-595.17999999999995</v>
          </cell>
          <cell r="E281" t="b">
            <v>0</v>
          </cell>
        </row>
        <row r="282">
          <cell r="A282" t="str">
            <v>6510</v>
          </cell>
          <cell r="B282" t="str">
            <v>DEPREC-ELEC PUMP EQP WTP</v>
          </cell>
          <cell r="C282" t="str">
            <v>IS</v>
          </cell>
          <cell r="D282">
            <v>18535.57</v>
          </cell>
          <cell r="E282" t="b">
            <v>0</v>
          </cell>
        </row>
        <row r="283">
          <cell r="A283" t="str">
            <v>6520</v>
          </cell>
          <cell r="B283" t="str">
            <v>DEPREC-WATER TREATMENT EQPT</v>
          </cell>
          <cell r="C283" t="str">
            <v>IS</v>
          </cell>
          <cell r="D283">
            <v>5880.47</v>
          </cell>
          <cell r="E283" t="b">
            <v>0</v>
          </cell>
        </row>
        <row r="284">
          <cell r="A284" t="str">
            <v>6525</v>
          </cell>
          <cell r="B284" t="str">
            <v>DEPREC-DIST RESV &amp; STANDPIPES</v>
          </cell>
          <cell r="C284" t="str">
            <v>IS</v>
          </cell>
          <cell r="D284">
            <v>21995.84</v>
          </cell>
          <cell r="E284" t="b">
            <v>0</v>
          </cell>
        </row>
        <row r="285">
          <cell r="A285" t="str">
            <v>6530</v>
          </cell>
          <cell r="B285" t="str">
            <v>DEPREC-TRANS &amp; DISTR MAINS</v>
          </cell>
          <cell r="C285" t="str">
            <v>IS</v>
          </cell>
          <cell r="D285">
            <v>88386.58</v>
          </cell>
          <cell r="E285" t="b">
            <v>0</v>
          </cell>
        </row>
        <row r="286">
          <cell r="A286" t="str">
            <v>6535</v>
          </cell>
          <cell r="B286" t="str">
            <v>DEPREC-SERVICE LINES</v>
          </cell>
          <cell r="C286" t="str">
            <v>IS</v>
          </cell>
          <cell r="D286">
            <v>26065.77</v>
          </cell>
          <cell r="E286" t="b">
            <v>0</v>
          </cell>
        </row>
        <row r="287">
          <cell r="A287" t="str">
            <v>6540</v>
          </cell>
          <cell r="B287" t="str">
            <v>DEPREC-METERS</v>
          </cell>
          <cell r="C287" t="str">
            <v>IS</v>
          </cell>
          <cell r="D287">
            <v>7213.06</v>
          </cell>
          <cell r="E287" t="b">
            <v>0</v>
          </cell>
        </row>
        <row r="288">
          <cell r="A288" t="str">
            <v>6545</v>
          </cell>
          <cell r="B288" t="str">
            <v>DEPREC-METER INSTALLS</v>
          </cell>
          <cell r="C288" t="str">
            <v>IS</v>
          </cell>
          <cell r="D288">
            <v>1763.55</v>
          </cell>
          <cell r="E288" t="b">
            <v>0</v>
          </cell>
        </row>
        <row r="289">
          <cell r="A289" t="str">
            <v>6550</v>
          </cell>
          <cell r="B289" t="str">
            <v>DEPREC-HYDRANTS</v>
          </cell>
          <cell r="C289" t="str">
            <v>IS</v>
          </cell>
          <cell r="D289">
            <v>4489.3999999999996</v>
          </cell>
          <cell r="E289" t="b">
            <v>0</v>
          </cell>
        </row>
        <row r="290">
          <cell r="A290" t="str">
            <v>6580</v>
          </cell>
          <cell r="B290" t="str">
            <v>DEPREC-OFFICE STRUCTURE</v>
          </cell>
          <cell r="C290" t="str">
            <v>IS</v>
          </cell>
          <cell r="D290">
            <v>2280</v>
          </cell>
          <cell r="E290" t="b">
            <v>0</v>
          </cell>
        </row>
        <row r="291">
          <cell r="A291" t="str">
            <v>6585</v>
          </cell>
          <cell r="B291" t="str">
            <v>DEPREC-OFFICE FURN/EQPT</v>
          </cell>
          <cell r="C291" t="str">
            <v>IS</v>
          </cell>
          <cell r="D291">
            <v>847.4</v>
          </cell>
          <cell r="E291" t="b">
            <v>0</v>
          </cell>
        </row>
        <row r="292">
          <cell r="A292" t="str">
            <v>6595</v>
          </cell>
          <cell r="B292" t="str">
            <v>DEPREC-TOOL SHOP &amp; MISC EQPT</v>
          </cell>
          <cell r="C292" t="str">
            <v>IS</v>
          </cell>
          <cell r="D292">
            <v>3730.18</v>
          </cell>
          <cell r="E292" t="b">
            <v>0</v>
          </cell>
        </row>
        <row r="293">
          <cell r="A293" t="str">
            <v>6600</v>
          </cell>
          <cell r="B293" t="str">
            <v>DEPREC-LABORATORY EQUIPMENT</v>
          </cell>
          <cell r="C293" t="str">
            <v>IS</v>
          </cell>
          <cell r="D293">
            <v>175.88</v>
          </cell>
          <cell r="E293" t="b">
            <v>0</v>
          </cell>
        </row>
        <row r="294">
          <cell r="A294" t="str">
            <v>6610</v>
          </cell>
          <cell r="B294" t="str">
            <v>DEPREC-COMMUNICATION EQPT</v>
          </cell>
          <cell r="C294" t="str">
            <v>IS</v>
          </cell>
          <cell r="D294">
            <v>552.08000000000004</v>
          </cell>
          <cell r="E294" t="b">
            <v>0</v>
          </cell>
        </row>
        <row r="295">
          <cell r="A295" t="str">
            <v>6640</v>
          </cell>
          <cell r="B295" t="str">
            <v>DEPREC-ORGANIZATION</v>
          </cell>
          <cell r="C295" t="str">
            <v>IS</v>
          </cell>
          <cell r="D295">
            <v>389.8</v>
          </cell>
          <cell r="E295" t="b">
            <v>0</v>
          </cell>
        </row>
        <row r="296">
          <cell r="A296" t="str">
            <v>6660</v>
          </cell>
          <cell r="B296" t="str">
            <v>DEPREC-STRUCT/IMPRV PUMP</v>
          </cell>
          <cell r="C296" t="str">
            <v>IS</v>
          </cell>
          <cell r="D296">
            <v>14702.52</v>
          </cell>
          <cell r="E296" t="b">
            <v>0</v>
          </cell>
        </row>
        <row r="297">
          <cell r="A297" t="str">
            <v>6680</v>
          </cell>
          <cell r="B297" t="str">
            <v>DEPREC-STRUCT/IMPRV GEN PLT</v>
          </cell>
          <cell r="C297" t="str">
            <v>IS</v>
          </cell>
          <cell r="D297">
            <v>2776.85</v>
          </cell>
          <cell r="E297" t="b">
            <v>0</v>
          </cell>
        </row>
        <row r="298">
          <cell r="A298" t="str">
            <v>6710</v>
          </cell>
          <cell r="B298" t="str">
            <v>DEPREC-SEWER FORCE MAIN/SRVC</v>
          </cell>
          <cell r="C298" t="str">
            <v>IS</v>
          </cell>
          <cell r="D298">
            <v>10786.75</v>
          </cell>
          <cell r="E298" t="b">
            <v>0</v>
          </cell>
        </row>
        <row r="299">
          <cell r="A299" t="str">
            <v>6715</v>
          </cell>
          <cell r="B299" t="str">
            <v>DEPREC-SEWER GRAVITY MAIN/MANH</v>
          </cell>
          <cell r="C299" t="str">
            <v>IS</v>
          </cell>
          <cell r="D299">
            <v>74899.59</v>
          </cell>
          <cell r="E299" t="b">
            <v>0</v>
          </cell>
        </row>
        <row r="300">
          <cell r="A300" t="str">
            <v>6765</v>
          </cell>
          <cell r="B300" t="str">
            <v>DEPREC-TREAT/DISP EQ TRT PLT</v>
          </cell>
          <cell r="C300" t="str">
            <v>IS</v>
          </cell>
          <cell r="D300">
            <v>47227.26</v>
          </cell>
          <cell r="E300" t="b">
            <v>0</v>
          </cell>
        </row>
        <row r="301">
          <cell r="A301" t="str">
            <v>6835</v>
          </cell>
          <cell r="B301" t="str">
            <v>DEPREC-TOOL SHOP &amp; MISC EQPT</v>
          </cell>
          <cell r="C301" t="str">
            <v>IS</v>
          </cell>
          <cell r="D301">
            <v>399.99</v>
          </cell>
          <cell r="E301" t="b">
            <v>0</v>
          </cell>
        </row>
        <row r="302">
          <cell r="A302" t="str">
            <v>6905</v>
          </cell>
          <cell r="B302" t="str">
            <v>DEPREC-AUTO TRANS</v>
          </cell>
          <cell r="C302" t="str">
            <v>IS</v>
          </cell>
          <cell r="D302">
            <v>3074.99</v>
          </cell>
          <cell r="E302" t="b">
            <v>0</v>
          </cell>
        </row>
        <row r="303">
          <cell r="A303" t="str">
            <v>6920</v>
          </cell>
          <cell r="B303" t="str">
            <v xml:space="preserve">DEPREC-COMPUTER </v>
          </cell>
          <cell r="C303" t="str">
            <v>IS</v>
          </cell>
          <cell r="D303">
            <v>15586</v>
          </cell>
          <cell r="E303" t="b">
            <v>0</v>
          </cell>
        </row>
        <row r="304">
          <cell r="A304" t="str">
            <v>6960</v>
          </cell>
          <cell r="B304" t="str">
            <v>AMORT OF UTIL PAA-WATER</v>
          </cell>
          <cell r="C304" t="str">
            <v>IS</v>
          </cell>
          <cell r="D304">
            <v>-6270.2</v>
          </cell>
          <cell r="E304" t="b">
            <v>0</v>
          </cell>
        </row>
        <row r="305">
          <cell r="A305" t="str">
            <v>6965</v>
          </cell>
          <cell r="B305" t="str">
            <v>AMORT OF UTIL PAA-SEWER</v>
          </cell>
          <cell r="C305" t="str">
            <v>IS</v>
          </cell>
          <cell r="D305">
            <v>-1278.94</v>
          </cell>
          <cell r="E305" t="b">
            <v>0</v>
          </cell>
        </row>
        <row r="306">
          <cell r="A306" t="str">
            <v>6985</v>
          </cell>
          <cell r="B306" t="str">
            <v>AMORT EXP-CIA-WATER</v>
          </cell>
          <cell r="C306" t="str">
            <v>IS</v>
          </cell>
          <cell r="D306">
            <v>-72.709999999999994</v>
          </cell>
          <cell r="E306" t="b">
            <v>0</v>
          </cell>
        </row>
        <row r="307">
          <cell r="A307" t="str">
            <v>7160</v>
          </cell>
          <cell r="B307" t="str">
            <v>AMORT-OTHER TANGIBLE PLT WATER</v>
          </cell>
          <cell r="C307" t="str">
            <v>IS</v>
          </cell>
          <cell r="D307">
            <v>-99796.18</v>
          </cell>
          <cell r="E307" t="b">
            <v>0</v>
          </cell>
        </row>
        <row r="308">
          <cell r="A308" t="str">
            <v>7165</v>
          </cell>
          <cell r="B308" t="str">
            <v>AMORT-WATER-TAP</v>
          </cell>
          <cell r="C308" t="str">
            <v>IS</v>
          </cell>
          <cell r="D308">
            <v>-22374.09</v>
          </cell>
          <cell r="E308" t="b">
            <v>0</v>
          </cell>
        </row>
        <row r="309">
          <cell r="A309" t="str">
            <v>7180</v>
          </cell>
          <cell r="B309" t="str">
            <v>AMORT-WTR PLT MOD FEE</v>
          </cell>
          <cell r="C309" t="str">
            <v>IS</v>
          </cell>
          <cell r="D309">
            <v>-3094.26</v>
          </cell>
          <cell r="E309" t="b">
            <v>0</v>
          </cell>
        </row>
        <row r="310">
          <cell r="A310" t="str">
            <v>7185</v>
          </cell>
          <cell r="B310" t="str">
            <v>AMORT-WTR PLT MTR FEE</v>
          </cell>
          <cell r="C310" t="str">
            <v>IS</v>
          </cell>
          <cell r="D310">
            <v>-574.28</v>
          </cell>
          <cell r="E310" t="b">
            <v>0</v>
          </cell>
        </row>
        <row r="311">
          <cell r="A311" t="str">
            <v>7205</v>
          </cell>
          <cell r="B311" t="str">
            <v>AMORT-ORGANIZATION</v>
          </cell>
          <cell r="C311" t="str">
            <v>IS</v>
          </cell>
          <cell r="D311">
            <v>0</v>
          </cell>
          <cell r="E311" t="b">
            <v>0</v>
          </cell>
        </row>
        <row r="312">
          <cell r="A312" t="str">
            <v>7245</v>
          </cell>
          <cell r="B312" t="str">
            <v>AMORT-STRUCT/IMPRV GEN PLT</v>
          </cell>
          <cell r="C312" t="str">
            <v>IS</v>
          </cell>
          <cell r="D312">
            <v>-122587.09</v>
          </cell>
          <cell r="E312" t="b">
            <v>0</v>
          </cell>
        </row>
        <row r="313">
          <cell r="A313" t="str">
            <v>7430</v>
          </cell>
          <cell r="B313" t="str">
            <v>AMORT-SEWER-TAP</v>
          </cell>
          <cell r="C313" t="str">
            <v>IS</v>
          </cell>
          <cell r="D313">
            <v>-21055.82</v>
          </cell>
          <cell r="E313" t="b">
            <v>0</v>
          </cell>
        </row>
        <row r="314">
          <cell r="A314" t="str">
            <v>7445</v>
          </cell>
          <cell r="B314" t="str">
            <v>AMORT-SWR PLT MOD FEE</v>
          </cell>
          <cell r="C314" t="str">
            <v>IS</v>
          </cell>
          <cell r="D314">
            <v>-4561.0200000000004</v>
          </cell>
          <cell r="E314" t="b">
            <v>0</v>
          </cell>
        </row>
        <row r="315">
          <cell r="A315" t="str">
            <v>7510</v>
          </cell>
          <cell r="B315" t="str">
            <v>FICA EXPENSE</v>
          </cell>
          <cell r="C315" t="str">
            <v>IS</v>
          </cell>
          <cell r="D315">
            <v>55868</v>
          </cell>
          <cell r="E315" t="b">
            <v>0</v>
          </cell>
        </row>
        <row r="316">
          <cell r="A316" t="str">
            <v>7515</v>
          </cell>
          <cell r="B316" t="str">
            <v>FEDERAL UNEMPLOYMENT TAX</v>
          </cell>
          <cell r="C316" t="str">
            <v>IS</v>
          </cell>
          <cell r="D316">
            <v>1318</v>
          </cell>
          <cell r="E316" t="b">
            <v>0</v>
          </cell>
        </row>
        <row r="317">
          <cell r="A317" t="str">
            <v>7520</v>
          </cell>
          <cell r="B317" t="str">
            <v>STATE UNEMPLOYMENT TAX</v>
          </cell>
          <cell r="C317" t="str">
            <v>IS</v>
          </cell>
          <cell r="D317">
            <v>4893</v>
          </cell>
          <cell r="E317" t="b">
            <v>0</v>
          </cell>
        </row>
        <row r="318">
          <cell r="A318" t="str">
            <v>7540</v>
          </cell>
          <cell r="B318" t="str">
            <v>GROSS RECEIPTS TAX</v>
          </cell>
          <cell r="C318" t="str">
            <v>IS</v>
          </cell>
          <cell r="D318">
            <v>141261</v>
          </cell>
          <cell r="E318" t="b">
            <v>0</v>
          </cell>
        </row>
        <row r="319">
          <cell r="A319" t="str">
            <v>7545</v>
          </cell>
          <cell r="B319" t="str">
            <v>PERSONAL PROPERTY/ICT TAX</v>
          </cell>
          <cell r="C319" t="str">
            <v>IS</v>
          </cell>
          <cell r="D319">
            <v>10340.540000000001</v>
          </cell>
          <cell r="E319" t="b">
            <v>0</v>
          </cell>
        </row>
        <row r="320">
          <cell r="A320" t="str">
            <v>7550</v>
          </cell>
          <cell r="B320" t="str">
            <v>PROPERTY/OTHER GENERAL TAX</v>
          </cell>
          <cell r="C320" t="str">
            <v>IS</v>
          </cell>
          <cell r="D320">
            <v>5072.16</v>
          </cell>
          <cell r="E320" t="b">
            <v>0</v>
          </cell>
        </row>
        <row r="321">
          <cell r="A321" t="str">
            <v>7555</v>
          </cell>
          <cell r="B321" t="str">
            <v>REAL ESTATE TAX</v>
          </cell>
          <cell r="C321" t="str">
            <v>IS</v>
          </cell>
          <cell r="D321">
            <v>8990.58</v>
          </cell>
          <cell r="E321" t="b">
            <v>0</v>
          </cell>
        </row>
        <row r="322">
          <cell r="A322" t="str">
            <v>7560</v>
          </cell>
          <cell r="B322" t="str">
            <v>SALES/USE TAX EXPENSE</v>
          </cell>
          <cell r="C322" t="str">
            <v>IS</v>
          </cell>
          <cell r="D322">
            <v>418.17</v>
          </cell>
          <cell r="E322" t="b">
            <v>0</v>
          </cell>
        </row>
        <row r="323">
          <cell r="A323" t="str">
            <v>7570</v>
          </cell>
          <cell r="B323" t="str">
            <v>UTILITY/COMMISSION TAX</v>
          </cell>
          <cell r="C323" t="str">
            <v>IS</v>
          </cell>
          <cell r="D323">
            <v>3556.72</v>
          </cell>
          <cell r="E323" t="b">
            <v>0</v>
          </cell>
        </row>
        <row r="324">
          <cell r="A324" t="str">
            <v>7610</v>
          </cell>
          <cell r="B324" t="str">
            <v>INCOME TAXES-STATE</v>
          </cell>
          <cell r="C324" t="str">
            <v>IS</v>
          </cell>
          <cell r="D324">
            <v>0</v>
          </cell>
          <cell r="E324" t="b">
            <v>0</v>
          </cell>
        </row>
        <row r="325">
          <cell r="A325" t="str">
            <v>7691</v>
          </cell>
          <cell r="B325" t="str">
            <v>NET BOOK VALUE-DISPOSAL</v>
          </cell>
          <cell r="C325" t="str">
            <v>IS</v>
          </cell>
          <cell r="D325">
            <v>0</v>
          </cell>
          <cell r="E325" t="b">
            <v>0</v>
          </cell>
        </row>
        <row r="326">
          <cell r="A326" t="str">
            <v>7710</v>
          </cell>
          <cell r="B326" t="str">
            <v>INTEREST EXPENSE-INTERCO</v>
          </cell>
          <cell r="C326" t="str">
            <v>IS</v>
          </cell>
          <cell r="D326">
            <v>242307.5</v>
          </cell>
          <cell r="E326" t="b">
            <v>0</v>
          </cell>
        </row>
        <row r="327">
          <cell r="A327" t="str">
            <v>7735</v>
          </cell>
          <cell r="B327" t="str">
            <v>S/T INT EXP BANK ONE</v>
          </cell>
          <cell r="C327" t="str">
            <v>IS</v>
          </cell>
          <cell r="D327">
            <v>5379.91</v>
          </cell>
          <cell r="E327" t="b">
            <v>0</v>
          </cell>
        </row>
        <row r="328">
          <cell r="A328" t="str">
            <v>7750</v>
          </cell>
          <cell r="B328" t="str">
            <v>INTEREST DURING CONSTRUCTION</v>
          </cell>
          <cell r="C328" t="str">
            <v>IS</v>
          </cell>
          <cell r="D328">
            <v>-27361.35</v>
          </cell>
          <cell r="E328" t="b">
            <v>0</v>
          </cell>
        </row>
        <row r="329">
          <cell r="D329">
            <v>0</v>
          </cell>
        </row>
        <row r="330">
          <cell r="A330" t="str">
            <v>Trial balance variance</v>
          </cell>
          <cell r="D330">
            <v>-1.6552803572267294E-9</v>
          </cell>
        </row>
        <row r="332">
          <cell r="A332" t="str">
            <v>Balance Sheet</v>
          </cell>
          <cell r="C332" t="str">
            <v>BS</v>
          </cell>
          <cell r="D332">
            <v>420906.28999999817</v>
          </cell>
        </row>
        <row r="333">
          <cell r="A333" t="str">
            <v>Income Statement</v>
          </cell>
          <cell r="C333" t="str">
            <v>IS</v>
          </cell>
          <cell r="D333">
            <v>-420906.29000000126</v>
          </cell>
        </row>
        <row r="334">
          <cell r="A334" t="str">
            <v>Trial balance variance</v>
          </cell>
          <cell r="D334">
            <v>-3.0850060284137726E-9</v>
          </cell>
        </row>
      </sheetData>
      <sheetData sheetId="3" refreshError="1">
        <row r="531">
          <cell r="B531" t="str">
            <v>CUSTOMERS</v>
          </cell>
          <cell r="C531">
            <v>8658</v>
          </cell>
          <cell r="D531">
            <v>4085.7</v>
          </cell>
          <cell r="E531">
            <v>12743.7</v>
          </cell>
          <cell r="F531">
            <v>0.67939452435320979</v>
          </cell>
          <cell r="G531">
            <v>0.32060547564679015</v>
          </cell>
          <cell r="H531">
            <v>1</v>
          </cell>
        </row>
        <row r="532">
          <cell r="B532" t="str">
            <v>REVENUES</v>
          </cell>
          <cell r="C532">
            <v>-1865504.31</v>
          </cell>
          <cell r="D532">
            <v>-1099676.6199999999</v>
          </cell>
          <cell r="E532">
            <v>-2965180.9299999997</v>
          </cell>
          <cell r="F532">
            <v>0.62913675557734017</v>
          </cell>
          <cell r="G532">
            <v>0.37086324442265989</v>
          </cell>
          <cell r="H532">
            <v>1</v>
          </cell>
        </row>
        <row r="533">
          <cell r="B533" t="str">
            <v>PLANT IN SERVICE</v>
          </cell>
          <cell r="C533">
            <v>12644194.970000001</v>
          </cell>
          <cell r="D533">
            <v>9232681.9499999993</v>
          </cell>
          <cell r="E533">
            <v>21876876.920000002</v>
          </cell>
          <cell r="F533">
            <v>0.57797075040636103</v>
          </cell>
          <cell r="G533">
            <v>0.42202924959363891</v>
          </cell>
          <cell r="H533">
            <v>1</v>
          </cell>
        </row>
        <row r="534">
          <cell r="B534" t="str">
            <v>NET PLANT</v>
          </cell>
          <cell r="C534">
            <v>10036803.390000001</v>
          </cell>
          <cell r="D534">
            <v>7414222.0199999996</v>
          </cell>
          <cell r="E534">
            <v>17451025.41</v>
          </cell>
          <cell r="F534">
            <v>0.5751411824916941</v>
          </cell>
          <cell r="G534">
            <v>0.4248588175083059</v>
          </cell>
          <cell r="H534">
            <v>1</v>
          </cell>
        </row>
        <row r="535">
          <cell r="B535" t="str">
            <v>DEFERRED MAINTENANCE</v>
          </cell>
          <cell r="C535">
            <v>33967.245631959326</v>
          </cell>
          <cell r="D535">
            <v>11523.37436804069</v>
          </cell>
          <cell r="E535">
            <v>45490.620000000017</v>
          </cell>
          <cell r="F535">
            <v>0.74668680338846372</v>
          </cell>
          <cell r="G535">
            <v>0.25331319661153628</v>
          </cell>
          <cell r="H535">
            <v>1</v>
          </cell>
        </row>
        <row r="536">
          <cell r="B536" t="str">
            <v>CIAC</v>
          </cell>
          <cell r="C536">
            <v>-5211024.95</v>
          </cell>
          <cell r="D536">
            <v>-5898388.8700000001</v>
          </cell>
          <cell r="E536">
            <v>-11109413.82</v>
          </cell>
          <cell r="F536">
            <v>0.46906389791860326</v>
          </cell>
          <cell r="G536">
            <v>0.53093610208139674</v>
          </cell>
          <cell r="H536">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Data"/>
      <sheetName val="Index"/>
      <sheetName val="Water - Return - RB"/>
      <sheetName val="Sewer - Return - RB"/>
      <sheetName val="Combined  Rate Base"/>
      <sheetName val="Water Rate Base"/>
      <sheetName val="Sewer Rate Base "/>
      <sheetName val="Plant Adj"/>
      <sheetName val="Total accum. deprec."/>
      <sheetName val="transfer accum. deprec."/>
      <sheetName val="accum. deprec."/>
      <sheetName val="CIAC"/>
      <sheetName val="WSC RB"/>
      <sheetName val="CWS Off RB"/>
      <sheetName val="Deferred Charges-rate base"/>
      <sheetName val="ADIT"/>
      <sheetName val="Combined noi"/>
      <sheetName val="Water noi"/>
      <sheetName val="Water footnotes"/>
      <sheetName val="Sewer noi"/>
      <sheetName val="Sewer footnotes"/>
      <sheetName val="Uncollect"/>
      <sheetName val="Adj-Exp"/>
      <sheetName val="Power"/>
      <sheetName val="Salaries"/>
      <sheetName val="Maint - Common"/>
      <sheetName val="Trans"/>
      <sheetName val="Rate Case"/>
      <sheetName val="WSC Exp"/>
      <sheetName val="WSC Exp Adj"/>
      <sheetName val="WSC Adj Factors"/>
      <sheetName val="CWS Off Exp"/>
      <sheetName val="CWS Off Factor"/>
      <sheetName val="Water Inc. Taxes"/>
      <sheetName val="Prod Deduct"/>
      <sheetName val="Sewer Inc. Taxes"/>
      <sheetName val="Water Rev. Req."/>
      <sheetName val="Sewer Rev. Req."/>
      <sheetName val="Water - Return - OR"/>
      <sheetName val="Water Ratios"/>
      <sheetName val="Sewer - Return - OR"/>
      <sheetName val="Sewer Ratios"/>
      <sheetName val="Plant Detail"/>
      <sheetName val="Book Expenses"/>
      <sheetName val="Vehicles"/>
      <sheetName val="WSC Salary"/>
      <sheetName val="Cust Equiv"/>
      <sheetName val="WSC Detail"/>
      <sheetName val="WSC Detail-PS"/>
      <sheetName val="WSC RB Compare"/>
      <sheetName val="Out Svc"/>
      <sheetName val="Insur"/>
      <sheetName val="Rents"/>
      <sheetName val="Prop Tax"/>
      <sheetName val="Amortization"/>
      <sheetName val="Misc Rev"/>
    </sheetNames>
    <sheetDataSet>
      <sheetData sheetId="0">
        <row r="2">
          <cell r="C2" t="str">
            <v>TRANSYLVANIA UTILITIES, INC.</v>
          </cell>
        </row>
        <row r="5">
          <cell r="C5" t="str">
            <v xml:space="preserve">  </v>
          </cell>
        </row>
      </sheetData>
      <sheetData sheetId="1"/>
      <sheetData sheetId="2"/>
      <sheetData sheetId="3"/>
      <sheetData sheetId="4">
        <row r="12">
          <cell r="I12">
            <v>4145611</v>
          </cell>
        </row>
      </sheetData>
      <sheetData sheetId="5"/>
      <sheetData sheetId="6"/>
      <sheetData sheetId="7"/>
      <sheetData sheetId="8">
        <row r="16">
          <cell r="E16">
            <v>2800232</v>
          </cell>
        </row>
      </sheetData>
      <sheetData sheetId="9">
        <row r="17">
          <cell r="G17">
            <v>368529</v>
          </cell>
        </row>
      </sheetData>
      <sheetData sheetId="10">
        <row r="117">
          <cell r="D117">
            <v>1406993</v>
          </cell>
        </row>
      </sheetData>
      <sheetData sheetId="11">
        <row r="34">
          <cell r="E34">
            <v>-310890</v>
          </cell>
        </row>
      </sheetData>
      <sheetData sheetId="12">
        <row r="48">
          <cell r="J48">
            <v>7631</v>
          </cell>
        </row>
      </sheetData>
      <sheetData sheetId="13">
        <row r="26">
          <cell r="H26">
            <v>12615</v>
          </cell>
        </row>
      </sheetData>
      <sheetData sheetId="14">
        <row r="21">
          <cell r="E21">
            <v>48293</v>
          </cell>
        </row>
      </sheetData>
      <sheetData sheetId="15">
        <row r="21">
          <cell r="I21">
            <v>-247366</v>
          </cell>
        </row>
      </sheetData>
      <sheetData sheetId="16"/>
      <sheetData sheetId="17">
        <row r="44">
          <cell r="I44">
            <v>288289</v>
          </cell>
        </row>
      </sheetData>
      <sheetData sheetId="18"/>
      <sheetData sheetId="19">
        <row r="44">
          <cell r="I44">
            <v>243099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2">
          <cell r="A2" t="str">
            <v>Middlesex Water Company</v>
          </cell>
        </row>
        <row r="5">
          <cell r="A5" t="str">
            <v>Proxy Group of Six</v>
          </cell>
        </row>
        <row r="6">
          <cell r="A6" t="str">
            <v>Water Companies</v>
          </cell>
          <cell r="F6" t="str">
            <v>Middlesex</v>
          </cell>
          <cell r="I6" t="str">
            <v>Proxy Group of Six</v>
          </cell>
        </row>
        <row r="7">
          <cell r="F7" t="str">
            <v>Water Company</v>
          </cell>
          <cell r="I7" t="str">
            <v>Water Companies</v>
          </cell>
        </row>
        <row r="8">
          <cell r="A8" t="str">
            <v>American Water Works Co., Inc.</v>
          </cell>
        </row>
        <row r="9">
          <cell r="A9" t="str">
            <v>Aquarion Company</v>
          </cell>
        </row>
        <row r="10">
          <cell r="A10" t="str">
            <v>Connecticut Water Service, Inc.</v>
          </cell>
        </row>
        <row r="11">
          <cell r="A11" t="str">
            <v>E'Town Corporation</v>
          </cell>
        </row>
        <row r="12">
          <cell r="A12" t="str">
            <v>Philadelphia Suburban Corp.</v>
          </cell>
        </row>
        <row r="13">
          <cell r="A13" t="str">
            <v>United Water Resources, Inc.</v>
          </cell>
        </row>
        <row r="15">
          <cell r="A15" t="str">
            <v>Average</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J043-0110"/>
      <sheetName val="Debt Exp Input"/>
      <sheetName val="Expense Amortization Tables"/>
      <sheetName val="Loss Input"/>
      <sheetName val="Loss Amortization Tables"/>
      <sheetName val="186004-2013"/>
      <sheetName val="186004-2014"/>
    </sheetNames>
    <sheetDataSet>
      <sheetData sheetId="0">
        <row r="1">
          <cell r="A1" t="str">
            <v>No</v>
          </cell>
        </row>
        <row r="2">
          <cell r="A2" t="str">
            <v>Yes</v>
          </cell>
        </row>
      </sheetData>
      <sheetData sheetId="1"/>
      <sheetData sheetId="2"/>
      <sheetData sheetId="3"/>
      <sheetData sheetId="4"/>
      <sheetData sheetId="5">
        <row r="31">
          <cell r="BF31">
            <v>566.79677570093452</v>
          </cell>
        </row>
      </sheetData>
      <sheetData sheetId="6"/>
      <sheetData sheetId="7">
        <row r="3">
          <cell r="F3">
            <v>21406.831685393259</v>
          </cell>
        </row>
      </sheetData>
      <sheetData sheetId="8"/>
      <sheetData sheetId="9"/>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Rates"/>
      <sheetName val="Prices &amp; Dividends"/>
      <sheetName val="Calculate"/>
      <sheetName val="E(Dividends)"/>
      <sheetName val="Cost of Equity"/>
      <sheetName val="Sample COE"/>
      <sheetName val="NCDCF Calculate"/>
      <sheetName val="NCDCF Cost of Equity"/>
      <sheetName val="DCF Goal Seek"/>
      <sheetName val="NCDCF Goal Seek"/>
    </sheetNames>
    <sheetDataSet>
      <sheetData sheetId="0" refreshError="1"/>
      <sheetData sheetId="1" refreshError="1"/>
      <sheetData sheetId="2">
        <row r="87">
          <cell r="A87">
            <v>0.27</v>
          </cell>
          <cell r="B87" t="e">
            <v>#REF!</v>
          </cell>
          <cell r="C87" t="e">
            <v>#REF!</v>
          </cell>
          <cell r="E87">
            <v>0.62</v>
          </cell>
          <cell r="F87" t="e">
            <v>#REF!</v>
          </cell>
          <cell r="G87" t="e">
            <v>#REF!</v>
          </cell>
        </row>
        <row r="88">
          <cell r="A88">
            <v>0.27</v>
          </cell>
          <cell r="B88" t="e">
            <v>#REF!</v>
          </cell>
          <cell r="C88" t="e">
            <v>#REF!</v>
          </cell>
          <cell r="E88">
            <v>0.62</v>
          </cell>
          <cell r="F88" t="e">
            <v>#REF!</v>
          </cell>
          <cell r="G88" t="e">
            <v>#REF!</v>
          </cell>
        </row>
        <row r="89">
          <cell r="A89">
            <v>0.27</v>
          </cell>
          <cell r="B89" t="e">
            <v>#REF!</v>
          </cell>
          <cell r="C89" t="e">
            <v>#REF!</v>
          </cell>
          <cell r="E89">
            <v>0.62</v>
          </cell>
          <cell r="F89" t="e">
            <v>#REF!</v>
          </cell>
          <cell r="G89" t="e">
            <v>#REF!</v>
          </cell>
        </row>
        <row r="90">
          <cell r="A90">
            <v>0.27</v>
          </cell>
          <cell r="B90" t="e">
            <v>#REF!</v>
          </cell>
          <cell r="C90" t="e">
            <v>#REF!</v>
          </cell>
          <cell r="E90">
            <v>0.62</v>
          </cell>
          <cell r="F90" t="e">
            <v>#REF!</v>
          </cell>
          <cell r="G90" t="e">
            <v>#REF!</v>
          </cell>
        </row>
        <row r="105">
          <cell r="A105">
            <v>0.47</v>
          </cell>
          <cell r="B105" t="e">
            <v>#REF!</v>
          </cell>
          <cell r="C105" t="e">
            <v>#REF!</v>
          </cell>
          <cell r="E105">
            <v>0.33500000000000002</v>
          </cell>
          <cell r="F105">
            <v>0.34</v>
          </cell>
          <cell r="G105">
            <v>0.38095279950307515</v>
          </cell>
        </row>
        <row r="106">
          <cell r="A106">
            <v>0.47</v>
          </cell>
          <cell r="B106" t="e">
            <v>#REF!</v>
          </cell>
          <cell r="C106" t="e">
            <v>#REF!</v>
          </cell>
          <cell r="E106">
            <v>0.33500000000000002</v>
          </cell>
          <cell r="F106">
            <v>0.34</v>
          </cell>
          <cell r="G106">
            <v>0.36943388121172338</v>
          </cell>
        </row>
        <row r="107">
          <cell r="A107">
            <v>0.47</v>
          </cell>
          <cell r="B107" t="e">
            <v>#REF!</v>
          </cell>
          <cell r="C107" t="e">
            <v>#REF!</v>
          </cell>
          <cell r="E107">
            <v>0.33500000000000002</v>
          </cell>
          <cell r="F107">
            <v>0.34</v>
          </cell>
          <cell r="G107">
            <v>0.35826326191902946</v>
          </cell>
        </row>
        <row r="108">
          <cell r="A108">
            <v>0.47</v>
          </cell>
          <cell r="B108" t="e">
            <v>#REF!</v>
          </cell>
          <cell r="C108" t="e">
            <v>#REF!</v>
          </cell>
          <cell r="E108">
            <v>0.34</v>
          </cell>
          <cell r="F108">
            <v>0.36312000000000005</v>
          </cell>
          <cell r="G108">
            <v>0.37105567794817562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e Schedules=&gt;"/>
      <sheetName val="19 v 20 Salary Bridge"/>
      <sheetName val="2020 F (Prior) vs 2020 B"/>
      <sheetName val="2021 F (Prior) vs 2021 B"/>
      <sheetName val="20B v 20F Bridge"/>
      <sheetName val="20 F vs 20 P BvF Bridge Graph"/>
      <sheetName val="2020 B vs 2021 B"/>
      <sheetName val="2021 B vs 2022 B"/>
      <sheetName val="2022 B vs 2023 B"/>
      <sheetName val="2023 F vs 2024 B"/>
      <sheetName val="Sal FCST Summary Data"/>
      <sheetName val="Sal FCST Summary Data - Region"/>
      <sheetName val="2020 - 2024 FCST &gt;&gt;&gt;"/>
      <sheetName val="Detail Budget Summary"/>
      <sheetName val="Salary Data"/>
      <sheetName val="Headcount Data"/>
      <sheetName val="Overtime"/>
      <sheetName val="Vacancy"/>
      <sheetName val="Manual Perform - Load 700 File"/>
      <sheetName val="Cert Bonuses - Load 700 File"/>
      <sheetName val="Vacancy Rate"/>
      <sheetName val="Report Data"/>
      <sheetName val="Tamiment FS"/>
      <sheetName val="IS"/>
      <sheetName val="2019 Salary_Detail"/>
      <sheetName val="2019 Sub Salary_Detail"/>
      <sheetName val="2019 FCST &gt;&gt;&gt;"/>
      <sheetName val="Lead Tab"/>
      <sheetName val="SAL-AvB"/>
      <sheetName val="Budget"/>
      <sheetName val="Actuals"/>
      <sheetName val="Overtime Actuals"/>
      <sheetName val="Forecast &gt;&gt;&gt;"/>
      <sheetName val="Finance &amp; Exec FCST"/>
      <sheetName val="Salary Forecast"/>
      <sheetName val="Allocated FCST"/>
      <sheetName val="700 EBITDA Forecast - SAL"/>
      <sheetName val="Forecast Layer"/>
      <sheetName val="AUX &gt;&gt;&gt;"/>
      <sheetName val="700 GL Extraction"/>
      <sheetName val="JDE CO"/>
      <sheetName val="Headcount MWMA"/>
      <sheetName val="JK Salary Forecast"/>
      <sheetName val="Map"/>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3">
          <cell r="G13" t="str">
            <v xml:space="preserve">MWMA Salary Variance </v>
          </cell>
        </row>
        <row r="14">
          <cell r="G14">
            <v>43677</v>
          </cell>
        </row>
        <row r="15">
          <cell r="G15">
            <v>43755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LDC"/>
      <sheetName val="___snlqueryparms"/>
      <sheetName val="Selection"/>
      <sheetName val="Credit Ratings-DO Not"/>
      <sheetName val="Regulation"/>
    </sheetNames>
    <sheetDataSet>
      <sheetData sheetId="0" refreshError="1"/>
      <sheetData sheetId="1" refreshError="1"/>
      <sheetData sheetId="2" refreshError="1"/>
      <sheetData sheetId="3">
        <row r="5">
          <cell r="B5" t="str">
            <v>A</v>
          </cell>
          <cell r="C5">
            <v>16</v>
          </cell>
        </row>
        <row r="6">
          <cell r="B6" t="str">
            <v>A-</v>
          </cell>
          <cell r="C6">
            <v>15</v>
          </cell>
        </row>
        <row r="7">
          <cell r="B7" t="str">
            <v>A+</v>
          </cell>
          <cell r="C7">
            <v>17</v>
          </cell>
        </row>
        <row r="8">
          <cell r="B8" t="str">
            <v>AA</v>
          </cell>
          <cell r="C8">
            <v>19</v>
          </cell>
        </row>
        <row r="9">
          <cell r="B9" t="str">
            <v>AA-</v>
          </cell>
          <cell r="C9">
            <v>18</v>
          </cell>
        </row>
        <row r="10">
          <cell r="B10" t="str">
            <v>AA+</v>
          </cell>
          <cell r="C10">
            <v>20</v>
          </cell>
        </row>
        <row r="11">
          <cell r="B11" t="str">
            <v>AAA</v>
          </cell>
          <cell r="C11">
            <v>21</v>
          </cell>
        </row>
        <row r="12">
          <cell r="B12" t="str">
            <v>B</v>
          </cell>
          <cell r="C12">
            <v>7</v>
          </cell>
        </row>
        <row r="13">
          <cell r="B13" t="str">
            <v>B-</v>
          </cell>
          <cell r="C13">
            <v>6</v>
          </cell>
        </row>
        <row r="14">
          <cell r="B14" t="str">
            <v>B+</v>
          </cell>
          <cell r="C14">
            <v>8</v>
          </cell>
        </row>
        <row r="15">
          <cell r="B15" t="str">
            <v>BB</v>
          </cell>
          <cell r="C15">
            <v>10</v>
          </cell>
        </row>
        <row r="16">
          <cell r="B16" t="str">
            <v>BB-</v>
          </cell>
          <cell r="C16">
            <v>9</v>
          </cell>
        </row>
        <row r="17">
          <cell r="B17" t="str">
            <v>BB+</v>
          </cell>
          <cell r="C17">
            <v>11</v>
          </cell>
        </row>
        <row r="18">
          <cell r="B18" t="str">
            <v>BBB</v>
          </cell>
          <cell r="C18">
            <v>13</v>
          </cell>
        </row>
        <row r="19">
          <cell r="B19" t="str">
            <v>BBB-</v>
          </cell>
          <cell r="C19">
            <v>12</v>
          </cell>
        </row>
        <row r="20">
          <cell r="B20" t="str">
            <v>BBB+</v>
          </cell>
          <cell r="C20">
            <v>14</v>
          </cell>
        </row>
        <row r="21">
          <cell r="B21" t="str">
            <v>C</v>
          </cell>
          <cell r="C21">
            <v>1</v>
          </cell>
        </row>
        <row r="22">
          <cell r="B22" t="str">
            <v>CC</v>
          </cell>
          <cell r="C22">
            <v>2</v>
          </cell>
        </row>
        <row r="23">
          <cell r="B23" t="str">
            <v>CCC</v>
          </cell>
          <cell r="C23">
            <v>4</v>
          </cell>
        </row>
        <row r="24">
          <cell r="B24" t="str">
            <v>CCC-</v>
          </cell>
          <cell r="C24">
            <v>3</v>
          </cell>
        </row>
        <row r="25">
          <cell r="B25" t="str">
            <v>CCC+</v>
          </cell>
          <cell r="C25">
            <v>5</v>
          </cell>
        </row>
        <row r="26">
          <cell r="B26" t="str">
            <v>NR</v>
          </cell>
          <cell r="C26">
            <v>0</v>
          </cell>
        </row>
      </sheetData>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Model"/>
      <sheetName val="Bank Case - Blair"/>
      <sheetName val="Bank Case Buildup"/>
      <sheetName val="Net Sales"/>
      <sheetName val="Gross Profit"/>
      <sheetName val="expenses"/>
      <sheetName val="monthly - base case"/>
      <sheetName val="Standalone Base Case"/>
    </sheetNames>
    <sheetDataSet>
      <sheetData sheetId="0"/>
      <sheetData sheetId="1"/>
      <sheetData sheetId="2"/>
      <sheetData sheetId="3"/>
      <sheetData sheetId="4"/>
      <sheetData sheetId="5"/>
      <sheetData sheetId="6"/>
      <sheetData sheetId="7"/>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Linked TB - Direct"/>
      <sheetName val="CIAC Allocation"/>
      <sheetName val="Index of Schedules"/>
      <sheetName val="Schedule 1"/>
      <sheetName val="Schedule 2"/>
      <sheetName val="Schedule 3"/>
      <sheetName val="Schedule 4"/>
      <sheetName val="Schedule 5"/>
      <sheetName val="Schedule 6"/>
      <sheetName val="Schedule 7"/>
      <sheetName val="TTM 03 17 Title"/>
      <sheetName val="TTM 03 17 IS"/>
      <sheetName val="TTM 03 17 BS"/>
      <sheetName val="TTM 03 17 RE"/>
      <sheetName val="TTM 03 17 Cap."/>
      <sheetName val="TTM 03 17 Cash Flow"/>
      <sheetName val="F-1A"/>
      <sheetName val="F-1B"/>
      <sheetName val="F-2A"/>
      <sheetName val="F-2B"/>
      <sheetName val="F-3A"/>
      <sheetName val="F-3C"/>
      <sheetName val="Schedule 8"/>
      <sheetName val="W-9"/>
      <sheetName val="S-9"/>
      <sheetName val="C-9"/>
      <sheetName val="W-11"/>
      <sheetName val="S-11"/>
      <sheetName val="C-11"/>
      <sheetName val="W-12"/>
      <sheetName val="S-12"/>
      <sheetName val="C-12"/>
      <sheetName val="W-14"/>
      <sheetName val="S-14"/>
      <sheetName val="C-14"/>
      <sheetName val="W-16"/>
      <sheetName val="S-16"/>
      <sheetName val="W-19"/>
      <sheetName val="S-19"/>
      <sheetName val="C-19"/>
      <sheetName val="W-21"/>
      <sheetName val="S-21"/>
      <sheetName val="C-21"/>
      <sheetName val="W-22"/>
      <sheetName val="S-22"/>
      <sheetName val="C-22"/>
      <sheetName val="W-24"/>
      <sheetName val="S-24"/>
      <sheetName val="C-24"/>
      <sheetName val="W-25"/>
      <sheetName val="S-25"/>
      <sheetName val="W-26"/>
      <sheetName val="S-26"/>
      <sheetName val="C-29B"/>
      <sheetName val="C-30 "/>
      <sheetName val="C-30B"/>
      <sheetName val="C-31"/>
      <sheetName val="C-34"/>
      <sheetName val="C-35"/>
      <sheetName val="C-35B"/>
      <sheetName val="C-35C"/>
      <sheetName val="C-36"/>
      <sheetName val="C-36a"/>
      <sheetName val="C-37"/>
      <sheetName val="C-37B"/>
      <sheetName val="C-37C"/>
      <sheetName val="C-38"/>
      <sheetName val="C-39"/>
      <sheetName val="C-42"/>
      <sheetName val="C-43"/>
      <sheetName val="C-50"/>
      <sheetName val="Rate Adjustment"/>
      <sheetName val="Allocation"/>
      <sheetName val="TB"/>
      <sheetName val="Revenue Requirement"/>
      <sheetName val="Return"/>
      <sheetName val="Fix.-Var O&amp;M"/>
      <sheetName val="Schedule 29 &gt;&gt;&gt;"/>
      <sheetName val="Index"/>
      <sheetName val="Adjustment 1 Revenue"/>
      <sheetName val="Backbills Adjustment"/>
      <sheetName val="Fix-Var. Revenue"/>
      <sheetName val="Usage Normalization"/>
      <sheetName val="Adjustment 2 Uncollectible"/>
      <sheetName val="Adjustment 3, 11, &amp; 12 Salary"/>
      <sheetName val="Linked TB"/>
      <sheetName val="Adjustment 3 ERC"/>
      <sheetName val="WSC TB 03.31.16"/>
      <sheetName val="Adjustment 11 WSC Salary"/>
      <sheetName val="Adjustment 11 Office Salary"/>
      <sheetName val="Adjustment 12 Benefits"/>
      <sheetName val="Adjustment 4 Chemicals"/>
      <sheetName val="Adjustment 5 Electricity"/>
      <sheetName val="Adjustment 5 Support"/>
      <sheetName val="Adjustment 6 Def. Maintenance"/>
      <sheetName val="Adjustment 7 Sewer Rodding"/>
      <sheetName val="Adjustment 8 Rate Case "/>
      <sheetName val="Adjustment 9 Sewer Permit"/>
      <sheetName val="Adjustment 10 WSC Interest"/>
      <sheetName val="MPSC UA TB "/>
      <sheetName val="Adjustment 13 TOTI"/>
      <sheetName val="Adjustment 14 Property Tax"/>
      <sheetName val="Adjustment 15 D&amp;A"/>
      <sheetName val="Adjustment 16 Computers Depr."/>
      <sheetName val="Adjustment 17 Vehicles Depr."/>
      <sheetName val=" PAA adj."/>
      <sheetName val="Adjustment 18 Interest"/>
      <sheetName val="Adjustment 19 Income Tax"/>
      <sheetName val="Capital Structure "/>
      <sheetName val="Adjustment 20 Working Capital"/>
      <sheetName val="wp-n-CPI"/>
      <sheetName val="Adjustment 21-25 Plant and Depr"/>
      <sheetName val="Adjustment 21 Projects"/>
      <sheetName val="Adjustment 22 Plant Spending"/>
      <sheetName val="Adjustment 22 Sewer Jetter "/>
      <sheetName val="Adjustment 23 Captime Additions"/>
      <sheetName val="Adjustment 24 CWIP"/>
      <sheetName val="Handy-Whitman calculation"/>
      <sheetName val="Power Usage"/>
      <sheetName val="Deferred Maintenance GL"/>
      <sheetName val="Vehicle Depreciation Schedule"/>
      <sheetName val="Computer Depreciation Schedule"/>
      <sheetName val="Adjustment 26 CIAC &amp; Amort."/>
      <sheetName val="Adjustment 27 ADIT"/>
      <sheetName val="Adjustment 28 Vehicle Insur."/>
      <sheetName val="Input Schedule"/>
      <sheetName val="NARUC"/>
      <sheetName val="03.31.17 ERC"/>
      <sheetName val="Balance Sheet"/>
      <sheetName val="Income Statement"/>
      <sheetName val="Rate Base"/>
      <sheetName val="Adjustment 16b. Interest "/>
      <sheetName val="Adjustment 17b Income 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row r="3">
          <cell r="C3" t="str">
            <v>Massanutten Public Service Corp.</v>
          </cell>
        </row>
        <row r="11">
          <cell r="C11">
            <v>2979.800000000002</v>
          </cell>
          <cell r="D11">
            <v>0.50088248642651834</v>
          </cell>
        </row>
        <row r="12">
          <cell r="C12">
            <v>2969.300000000002</v>
          </cell>
          <cell r="D12">
            <v>0.49911751357348172</v>
          </cell>
        </row>
      </sheetData>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 Bridge"/>
      <sheetName val="2018 Bridge"/>
      <sheetName val="Sheet6"/>
      <sheetName val="Sheet5"/>
      <sheetName val="Salary by Type"/>
      <sheetName val="Salaries"/>
      <sheetName val="Pivot-Detailed Analysis-2017ROY"/>
      <sheetName val="Pivot-Detailed Analysis-2018"/>
      <sheetName val="Detailed Analysis"/>
      <sheetName val="Detail&gt;&gt;"/>
      <sheetName val="700"/>
      <sheetName val="IL"/>
      <sheetName val="IN"/>
      <sheetName val="KY"/>
      <sheetName val="MAR"/>
      <sheetName val="Other&gt;&gt;"/>
      <sheetName val="Lubertozzi"/>
      <sheetName val="Lubertozzi Pivot"/>
      <sheetName val="Bonus"/>
      <sheetName val="700-SL"/>
    </sheetNames>
    <sheetDataSet>
      <sheetData sheetId="0"/>
      <sheetData sheetId="1"/>
      <sheetData sheetId="2"/>
      <sheetData sheetId="3"/>
      <sheetData sheetId="4"/>
      <sheetData sheetId="5">
        <row r="15">
          <cell r="BH15">
            <v>1.9E-2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64">
          <cell r="B64">
            <v>1099696</v>
          </cell>
          <cell r="C64">
            <v>1</v>
          </cell>
          <cell r="D64">
            <v>6135</v>
          </cell>
          <cell r="E64" t="str">
            <v>Lubertozzi, Steven M.</v>
          </cell>
          <cell r="F64" t="str">
            <v>S</v>
          </cell>
          <cell r="G64">
            <v>24158.34</v>
          </cell>
          <cell r="H64">
            <v>24158.34</v>
          </cell>
          <cell r="I64">
            <v>24158.34</v>
          </cell>
          <cell r="J64">
            <v>24158.34</v>
          </cell>
          <cell r="K64">
            <v>24158.34</v>
          </cell>
          <cell r="L64">
            <v>24158.34</v>
          </cell>
          <cell r="M64">
            <v>26099.75686666667</v>
          </cell>
          <cell r="N64">
            <v>26099.75686666667</v>
          </cell>
          <cell r="O64">
            <v>26099.75686666667</v>
          </cell>
          <cell r="P64">
            <v>26099.75686666667</v>
          </cell>
          <cell r="Q64">
            <v>26099.75686666667</v>
          </cell>
          <cell r="R64">
            <v>26099.75686666667</v>
          </cell>
          <cell r="S64">
            <v>26099.75686666667</v>
          </cell>
          <cell r="T64">
            <v>26099.75686666667</v>
          </cell>
          <cell r="U64">
            <v>26099.75686666667</v>
          </cell>
          <cell r="V64">
            <v>26099.75686666667</v>
          </cell>
          <cell r="W64">
            <v>26099.75686666667</v>
          </cell>
          <cell r="X64">
            <v>26099.75686666667</v>
          </cell>
          <cell r="Y64">
            <v>26882.749572666671</v>
          </cell>
          <cell r="Z64">
            <v>26882.749572666671</v>
          </cell>
          <cell r="AA64">
            <v>26882.749572666671</v>
          </cell>
          <cell r="AB64">
            <v>26882.749572666671</v>
          </cell>
          <cell r="AC64">
            <v>26882.749572666671</v>
          </cell>
          <cell r="AD64">
            <v>26882.749572666671</v>
          </cell>
          <cell r="AE64">
            <v>26882.749572666671</v>
          </cell>
          <cell r="AF64">
            <v>26882.749572666671</v>
          </cell>
          <cell r="AG64">
            <v>26882.749572666671</v>
          </cell>
          <cell r="AH64">
            <v>26882.749572666671</v>
          </cell>
          <cell r="AI64">
            <v>26882.749572666671</v>
          </cell>
          <cell r="AJ64">
            <v>26882.749572666671</v>
          </cell>
          <cell r="AK64">
            <v>27689.232059846672</v>
          </cell>
          <cell r="AL64">
            <v>27689.232059846672</v>
          </cell>
          <cell r="AM64">
            <v>27689.232059846672</v>
          </cell>
          <cell r="AN64">
            <v>27689.232059846672</v>
          </cell>
          <cell r="AO64">
            <v>27689.232059846672</v>
          </cell>
          <cell r="AP64">
            <v>27689.232059846672</v>
          </cell>
          <cell r="AQ64">
            <v>27689.232059846672</v>
          </cell>
          <cell r="AR64">
            <v>27689.232059846672</v>
          </cell>
          <cell r="AS64">
            <v>27689.232059846672</v>
          </cell>
          <cell r="AT64">
            <v>27689.232059846672</v>
          </cell>
          <cell r="AU64">
            <v>27689.232059846672</v>
          </cell>
          <cell r="AV64">
            <v>27689.232059846672</v>
          </cell>
          <cell r="AW64">
            <v>313197.08240000001</v>
          </cell>
          <cell r="AX64">
            <v>322592.99487200007</v>
          </cell>
          <cell r="AY64">
            <v>332270.78471816005</v>
          </cell>
          <cell r="AZ64">
            <v>289900.08</v>
          </cell>
          <cell r="BA64">
            <v>-16774.250600000028</v>
          </cell>
        </row>
        <row r="65">
          <cell r="B65">
            <v>1099901</v>
          </cell>
          <cell r="C65">
            <v>2</v>
          </cell>
          <cell r="D65">
            <v>6135</v>
          </cell>
          <cell r="E65" t="str">
            <v>Kersey, Justin P.</v>
          </cell>
          <cell r="F65" t="str">
            <v>S</v>
          </cell>
          <cell r="G65">
            <v>12504.800000000001</v>
          </cell>
          <cell r="H65">
            <v>12504.800000000001</v>
          </cell>
          <cell r="I65">
            <v>12504.800000000001</v>
          </cell>
          <cell r="J65">
            <v>12504.800000000001</v>
          </cell>
          <cell r="K65">
            <v>12504.800000000001</v>
          </cell>
          <cell r="L65">
            <v>12504.800000000001</v>
          </cell>
          <cell r="M65">
            <v>12504.800000000001</v>
          </cell>
          <cell r="N65">
            <v>12504.800000000001</v>
          </cell>
          <cell r="O65">
            <v>12504.800000000001</v>
          </cell>
          <cell r="P65">
            <v>12879.944000000001</v>
          </cell>
          <cell r="Q65">
            <v>12879.944000000001</v>
          </cell>
          <cell r="R65">
            <v>12879.944000000001</v>
          </cell>
          <cell r="S65">
            <v>12879.944000000001</v>
          </cell>
          <cell r="T65">
            <v>12879.944000000001</v>
          </cell>
          <cell r="U65">
            <v>12879.944000000001</v>
          </cell>
          <cell r="V65">
            <v>12879.944000000001</v>
          </cell>
          <cell r="W65">
            <v>12879.944000000001</v>
          </cell>
          <cell r="X65">
            <v>12879.944000000001</v>
          </cell>
          <cell r="Y65">
            <v>12879.944000000001</v>
          </cell>
          <cell r="Z65">
            <v>12879.944000000001</v>
          </cell>
          <cell r="AA65">
            <v>12879.944000000001</v>
          </cell>
          <cell r="AB65">
            <v>13266.342320000002</v>
          </cell>
          <cell r="AC65">
            <v>13266.342320000002</v>
          </cell>
          <cell r="AD65">
            <v>13266.342320000002</v>
          </cell>
          <cell r="AE65">
            <v>13266.342320000002</v>
          </cell>
          <cell r="AF65">
            <v>13266.342320000002</v>
          </cell>
          <cell r="AG65">
            <v>13266.342320000002</v>
          </cell>
          <cell r="AH65">
            <v>13266.342320000002</v>
          </cell>
          <cell r="AI65">
            <v>13266.342320000002</v>
          </cell>
          <cell r="AJ65">
            <v>13266.342320000002</v>
          </cell>
          <cell r="AK65">
            <v>13266.342320000002</v>
          </cell>
          <cell r="AL65">
            <v>13266.342320000002</v>
          </cell>
          <cell r="AM65">
            <v>13266.342320000002</v>
          </cell>
          <cell r="AN65">
            <v>13664.332589600002</v>
          </cell>
          <cell r="AO65">
            <v>13664.332589600002</v>
          </cell>
          <cell r="AP65">
            <v>13664.332589600002</v>
          </cell>
          <cell r="AQ65">
            <v>13664.332589600002</v>
          </cell>
          <cell r="AR65">
            <v>13664.332589600002</v>
          </cell>
          <cell r="AS65">
            <v>13664.332589600002</v>
          </cell>
          <cell r="AT65">
            <v>13664.332589600002</v>
          </cell>
          <cell r="AU65">
            <v>13664.332589600002</v>
          </cell>
          <cell r="AV65">
            <v>13664.332589600002</v>
          </cell>
          <cell r="AW65">
            <v>153433.89600000001</v>
          </cell>
          <cell r="AX65">
            <v>158036.91287999999</v>
          </cell>
          <cell r="AY65">
            <v>162778.02026640001</v>
          </cell>
          <cell r="AZ65">
            <v>150057.60000000001</v>
          </cell>
          <cell r="BA65">
            <v>0</v>
          </cell>
        </row>
        <row r="66">
          <cell r="B66">
            <v>1099924</v>
          </cell>
          <cell r="C66">
            <v>3</v>
          </cell>
          <cell r="D66">
            <v>6135</v>
          </cell>
          <cell r="E66" t="str">
            <v>Guttormsen, Robert A</v>
          </cell>
          <cell r="F66" t="str">
            <v>S</v>
          </cell>
          <cell r="G66">
            <v>7200.02</v>
          </cell>
          <cell r="H66">
            <v>7200.02</v>
          </cell>
          <cell r="I66">
            <v>7200.02</v>
          </cell>
          <cell r="J66">
            <v>7200.02</v>
          </cell>
          <cell r="K66">
            <v>7200.02</v>
          </cell>
          <cell r="L66">
            <v>7200.02</v>
          </cell>
          <cell r="M66">
            <v>7200.02</v>
          </cell>
          <cell r="N66">
            <v>7200.02</v>
          </cell>
          <cell r="O66">
            <v>7200.02</v>
          </cell>
          <cell r="P66">
            <v>7416.0206000000007</v>
          </cell>
          <cell r="Q66">
            <v>7416.0206000000007</v>
          </cell>
          <cell r="R66">
            <v>7416.0206000000007</v>
          </cell>
          <cell r="S66">
            <v>7416.0206000000007</v>
          </cell>
          <cell r="T66">
            <v>7416.0206000000007</v>
          </cell>
          <cell r="U66">
            <v>7416.0206000000007</v>
          </cell>
          <cell r="V66">
            <v>7416.0206000000007</v>
          </cell>
          <cell r="W66">
            <v>7416.0206000000007</v>
          </cell>
          <cell r="X66">
            <v>7416.0206000000007</v>
          </cell>
          <cell r="Y66">
            <v>7416.0206000000007</v>
          </cell>
          <cell r="Z66">
            <v>7416.0206000000007</v>
          </cell>
          <cell r="AA66">
            <v>7416.0206000000007</v>
          </cell>
          <cell r="AB66">
            <v>7638.5012180000012</v>
          </cell>
          <cell r="AC66">
            <v>7638.5012180000012</v>
          </cell>
          <cell r="AD66">
            <v>7638.5012180000012</v>
          </cell>
          <cell r="AE66">
            <v>7638.5012180000012</v>
          </cell>
          <cell r="AF66">
            <v>7638.5012180000012</v>
          </cell>
          <cell r="AG66">
            <v>7638.5012180000012</v>
          </cell>
          <cell r="AH66">
            <v>7638.5012180000012</v>
          </cell>
          <cell r="AI66">
            <v>7638.5012180000012</v>
          </cell>
          <cell r="AJ66">
            <v>7638.5012180000012</v>
          </cell>
          <cell r="AK66">
            <v>7638.5012180000012</v>
          </cell>
          <cell r="AL66">
            <v>7638.5012180000012</v>
          </cell>
          <cell r="AM66">
            <v>7638.5012180000012</v>
          </cell>
          <cell r="AN66">
            <v>7867.6562545400011</v>
          </cell>
          <cell r="AO66">
            <v>7867.6562545400011</v>
          </cell>
          <cell r="AP66">
            <v>7867.6562545400011</v>
          </cell>
          <cell r="AQ66">
            <v>7867.6562545400011</v>
          </cell>
          <cell r="AR66">
            <v>7867.6562545400011</v>
          </cell>
          <cell r="AS66">
            <v>7867.6562545400011</v>
          </cell>
          <cell r="AT66">
            <v>7867.6562545400011</v>
          </cell>
          <cell r="AU66">
            <v>7867.6562545400011</v>
          </cell>
          <cell r="AV66">
            <v>7867.6562545400011</v>
          </cell>
          <cell r="AW66">
            <v>88344.245400000029</v>
          </cell>
          <cell r="AX66">
            <v>90994.57276200004</v>
          </cell>
          <cell r="AY66">
            <v>93724.409944860003</v>
          </cell>
          <cell r="AZ66">
            <v>86400.24</v>
          </cell>
          <cell r="BA66">
            <v>0</v>
          </cell>
        </row>
        <row r="67">
          <cell r="B67">
            <v>1001015</v>
          </cell>
          <cell r="C67">
            <v>4</v>
          </cell>
          <cell r="D67">
            <v>6135</v>
          </cell>
          <cell r="E67" t="str">
            <v>Brown, Perry</v>
          </cell>
          <cell r="F67" t="str">
            <v>S</v>
          </cell>
          <cell r="G67">
            <v>5166.68</v>
          </cell>
          <cell r="H67">
            <v>5166.68</v>
          </cell>
          <cell r="I67">
            <v>5166.68</v>
          </cell>
          <cell r="J67">
            <v>5166.68</v>
          </cell>
          <cell r="K67">
            <v>5166.68</v>
          </cell>
          <cell r="L67">
            <v>5166.68</v>
          </cell>
          <cell r="M67">
            <v>5166.68</v>
          </cell>
          <cell r="N67">
            <v>5166.68</v>
          </cell>
          <cell r="O67">
            <v>5166.68</v>
          </cell>
          <cell r="P67">
            <v>5321.6804000000002</v>
          </cell>
          <cell r="Q67">
            <v>5321.6804000000002</v>
          </cell>
          <cell r="R67">
            <v>5321.6804000000002</v>
          </cell>
          <cell r="S67">
            <v>5321.6804000000002</v>
          </cell>
          <cell r="T67">
            <v>5321.6804000000002</v>
          </cell>
          <cell r="U67">
            <v>5321.6804000000002</v>
          </cell>
          <cell r="V67">
            <v>5321.6804000000002</v>
          </cell>
          <cell r="W67">
            <v>5321.6804000000002</v>
          </cell>
          <cell r="X67">
            <v>5321.6804000000002</v>
          </cell>
          <cell r="Y67">
            <v>5321.6804000000002</v>
          </cell>
          <cell r="Z67">
            <v>5321.6804000000002</v>
          </cell>
          <cell r="AA67">
            <v>5321.6804000000002</v>
          </cell>
          <cell r="AB67">
            <v>5481.3308120000002</v>
          </cell>
          <cell r="AC67">
            <v>5481.3308120000002</v>
          </cell>
          <cell r="AD67">
            <v>5481.3308120000002</v>
          </cell>
          <cell r="AE67">
            <v>5481.3308120000002</v>
          </cell>
          <cell r="AF67">
            <v>5481.3308120000002</v>
          </cell>
          <cell r="AG67">
            <v>5481.3308120000002</v>
          </cell>
          <cell r="AH67">
            <v>5481.3308120000002</v>
          </cell>
          <cell r="AI67">
            <v>5481.3308120000002</v>
          </cell>
          <cell r="AJ67">
            <v>5481.3308120000002</v>
          </cell>
          <cell r="AK67">
            <v>5481.3308120000002</v>
          </cell>
          <cell r="AL67">
            <v>5481.3308120000002</v>
          </cell>
          <cell r="AM67">
            <v>5481.3308120000002</v>
          </cell>
          <cell r="AN67">
            <v>5645.7707363600002</v>
          </cell>
          <cell r="AO67">
            <v>5645.7707363600002</v>
          </cell>
          <cell r="AP67">
            <v>5645.7707363600002</v>
          </cell>
          <cell r="AQ67">
            <v>5645.7707363600002</v>
          </cell>
          <cell r="AR67">
            <v>5645.7707363600002</v>
          </cell>
          <cell r="AS67">
            <v>5645.7707363600002</v>
          </cell>
          <cell r="AT67">
            <v>5645.7707363600002</v>
          </cell>
          <cell r="AU67">
            <v>5645.7707363600002</v>
          </cell>
          <cell r="AV67">
            <v>5645.7707363600002</v>
          </cell>
          <cell r="AW67">
            <v>63395.163599999993</v>
          </cell>
          <cell r="AX67">
            <v>65297.018508000001</v>
          </cell>
          <cell r="AY67">
            <v>67255.929063239993</v>
          </cell>
          <cell r="AZ67">
            <v>62000.160000000003</v>
          </cell>
          <cell r="BA67">
            <v>0</v>
          </cell>
        </row>
        <row r="68">
          <cell r="B68">
            <v>1001070</v>
          </cell>
          <cell r="C68">
            <v>5</v>
          </cell>
          <cell r="D68">
            <v>6135</v>
          </cell>
          <cell r="E68" t="str">
            <v>Aqil, Shamim</v>
          </cell>
          <cell r="F68" t="str">
            <v>S</v>
          </cell>
          <cell r="G68">
            <v>4526.26</v>
          </cell>
          <cell r="H68">
            <v>4526.26</v>
          </cell>
          <cell r="I68">
            <v>4526.26</v>
          </cell>
          <cell r="J68">
            <v>4526.26</v>
          </cell>
          <cell r="K68">
            <v>4526.26</v>
          </cell>
          <cell r="L68">
            <v>4526.26</v>
          </cell>
          <cell r="M68">
            <v>4526.26</v>
          </cell>
          <cell r="N68">
            <v>4526.26</v>
          </cell>
          <cell r="O68">
            <v>4526.26</v>
          </cell>
          <cell r="P68">
            <v>4662.0478000000003</v>
          </cell>
          <cell r="Q68">
            <v>4662.0478000000003</v>
          </cell>
          <cell r="R68">
            <v>4662.0478000000003</v>
          </cell>
          <cell r="S68">
            <v>4662.0478000000003</v>
          </cell>
          <cell r="T68">
            <v>4662.0478000000003</v>
          </cell>
          <cell r="U68">
            <v>4662.0478000000003</v>
          </cell>
          <cell r="V68">
            <v>4662.0478000000003</v>
          </cell>
          <cell r="W68">
            <v>4662.0478000000003</v>
          </cell>
          <cell r="X68">
            <v>4662.0478000000003</v>
          </cell>
          <cell r="Y68">
            <v>4662.0478000000003</v>
          </cell>
          <cell r="Z68">
            <v>4662.0478000000003</v>
          </cell>
          <cell r="AA68">
            <v>4662.0478000000003</v>
          </cell>
          <cell r="AB68">
            <v>4801.9092340000007</v>
          </cell>
          <cell r="AC68">
            <v>4801.9092340000007</v>
          </cell>
          <cell r="AD68">
            <v>4801.9092340000007</v>
          </cell>
          <cell r="AE68">
            <v>4801.9092340000007</v>
          </cell>
          <cell r="AF68">
            <v>4801.9092340000007</v>
          </cell>
          <cell r="AG68">
            <v>4801.9092340000007</v>
          </cell>
          <cell r="AH68">
            <v>4801.9092340000007</v>
          </cell>
          <cell r="AI68">
            <v>4801.9092340000007</v>
          </cell>
          <cell r="AJ68">
            <v>4801.9092340000007</v>
          </cell>
          <cell r="AK68">
            <v>4801.9092340000007</v>
          </cell>
          <cell r="AL68">
            <v>4801.9092340000007</v>
          </cell>
          <cell r="AM68">
            <v>4801.9092340000007</v>
          </cell>
          <cell r="AN68">
            <v>4945.9665110200012</v>
          </cell>
          <cell r="AO68">
            <v>4945.9665110200012</v>
          </cell>
          <cell r="AP68">
            <v>4945.9665110200012</v>
          </cell>
          <cell r="AQ68">
            <v>4945.9665110200012</v>
          </cell>
          <cell r="AR68">
            <v>4945.9665110200012</v>
          </cell>
          <cell r="AS68">
            <v>4945.9665110200012</v>
          </cell>
          <cell r="AT68">
            <v>4945.9665110200012</v>
          </cell>
          <cell r="AU68">
            <v>4945.9665110200012</v>
          </cell>
          <cell r="AV68">
            <v>4945.9665110200012</v>
          </cell>
          <cell r="AW68">
            <v>55537.210200000001</v>
          </cell>
          <cell r="AX68">
            <v>57203.32650599999</v>
          </cell>
          <cell r="AY68">
            <v>58919.426301180007</v>
          </cell>
          <cell r="AZ68">
            <v>54315.12</v>
          </cell>
          <cell r="BA68">
            <v>0</v>
          </cell>
        </row>
        <row r="69">
          <cell r="B69">
            <v>1001219</v>
          </cell>
          <cell r="C69">
            <v>6</v>
          </cell>
          <cell r="D69">
            <v>6135</v>
          </cell>
          <cell r="E69" t="str">
            <v>Vacant (Krylov, Gregory)</v>
          </cell>
          <cell r="F69" t="str">
            <v>S</v>
          </cell>
          <cell r="G69">
            <v>4666.76</v>
          </cell>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v>0</v>
          </cell>
          <cell r="AX69">
            <v>0</v>
          </cell>
          <cell r="AY69">
            <v>0</v>
          </cell>
          <cell r="AZ69">
            <v>56001.120000000003</v>
          </cell>
          <cell r="BA69">
            <v>57261.145199999999</v>
          </cell>
        </row>
        <row r="70">
          <cell r="B70">
            <v>1001305</v>
          </cell>
          <cell r="C70">
            <v>7</v>
          </cell>
          <cell r="D70">
            <v>6135</v>
          </cell>
          <cell r="E70" t="str">
            <v>Norton, John</v>
          </cell>
          <cell r="F70" t="str">
            <v>S</v>
          </cell>
          <cell r="G70">
            <v>9583.34</v>
          </cell>
          <cell r="H70">
            <v>9583.34</v>
          </cell>
          <cell r="I70">
            <v>9583.34</v>
          </cell>
          <cell r="J70">
            <v>9583.34</v>
          </cell>
          <cell r="K70">
            <v>9583.34</v>
          </cell>
          <cell r="L70">
            <v>9583.34</v>
          </cell>
          <cell r="M70">
            <v>9583.34</v>
          </cell>
          <cell r="N70">
            <v>9583.34</v>
          </cell>
          <cell r="O70">
            <v>9583.34</v>
          </cell>
          <cell r="P70">
            <v>9870.8402000000006</v>
          </cell>
          <cell r="Q70">
            <v>9870.8402000000006</v>
          </cell>
          <cell r="R70">
            <v>9870.8402000000006</v>
          </cell>
          <cell r="S70">
            <v>9870.8402000000006</v>
          </cell>
          <cell r="T70">
            <v>9870.8402000000006</v>
          </cell>
          <cell r="U70">
            <v>9870.8402000000006</v>
          </cell>
          <cell r="V70">
            <v>9870.8402000000006</v>
          </cell>
          <cell r="W70">
            <v>9870.8402000000006</v>
          </cell>
          <cell r="X70">
            <v>9870.8402000000006</v>
          </cell>
          <cell r="Y70">
            <v>9870.8402000000006</v>
          </cell>
          <cell r="Z70">
            <v>9870.8402000000006</v>
          </cell>
          <cell r="AA70">
            <v>9870.8402000000006</v>
          </cell>
          <cell r="AB70">
            <v>10166.965406000001</v>
          </cell>
          <cell r="AC70">
            <v>10166.965406000001</v>
          </cell>
          <cell r="AD70">
            <v>10166.965406000001</v>
          </cell>
          <cell r="AE70">
            <v>10166.965406000001</v>
          </cell>
          <cell r="AF70">
            <v>10166.965406000001</v>
          </cell>
          <cell r="AG70">
            <v>10166.965406000001</v>
          </cell>
          <cell r="AH70">
            <v>10166.965406000001</v>
          </cell>
          <cell r="AI70">
            <v>10166.965406000001</v>
          </cell>
          <cell r="AJ70">
            <v>10166.965406000001</v>
          </cell>
          <cell r="AK70">
            <v>10166.965406000001</v>
          </cell>
          <cell r="AL70">
            <v>10166.965406000001</v>
          </cell>
          <cell r="AM70">
            <v>10166.965406000001</v>
          </cell>
          <cell r="AN70">
            <v>10471.974368180001</v>
          </cell>
          <cell r="AO70">
            <v>10471.974368180001</v>
          </cell>
          <cell r="AP70">
            <v>10471.974368180001</v>
          </cell>
          <cell r="AQ70">
            <v>10471.974368180001</v>
          </cell>
          <cell r="AR70">
            <v>10471.974368180001</v>
          </cell>
          <cell r="AS70">
            <v>10471.974368180001</v>
          </cell>
          <cell r="AT70">
            <v>10471.974368180001</v>
          </cell>
          <cell r="AU70">
            <v>10471.974368180001</v>
          </cell>
          <cell r="AV70">
            <v>10471.974368180001</v>
          </cell>
          <cell r="AW70">
            <v>117587.58180000003</v>
          </cell>
          <cell r="AX70">
            <v>121115.20925400003</v>
          </cell>
          <cell r="AY70">
            <v>124748.66553162002</v>
          </cell>
          <cell r="AZ70">
            <v>115000.08</v>
          </cell>
          <cell r="BA70">
            <v>0</v>
          </cell>
        </row>
        <row r="71">
          <cell r="B71">
            <v>1001365</v>
          </cell>
          <cell r="C71">
            <v>8</v>
          </cell>
          <cell r="D71">
            <v>6135</v>
          </cell>
          <cell r="E71" t="str">
            <v>Cabrera, Ramil</v>
          </cell>
          <cell r="F71" t="str">
            <v>S</v>
          </cell>
          <cell r="G71">
            <v>9304.18</v>
          </cell>
          <cell r="H71">
            <v>9304.18</v>
          </cell>
          <cell r="I71">
            <v>9304.18</v>
          </cell>
          <cell r="J71">
            <v>9304.18</v>
          </cell>
          <cell r="K71">
            <v>9304.18</v>
          </cell>
          <cell r="L71">
            <v>9304.18</v>
          </cell>
          <cell r="M71">
            <v>9304.18</v>
          </cell>
          <cell r="N71">
            <v>9304.18</v>
          </cell>
          <cell r="O71">
            <v>9304.18</v>
          </cell>
          <cell r="P71">
            <v>9583.3054000000011</v>
          </cell>
          <cell r="Q71">
            <v>9583.3054000000011</v>
          </cell>
          <cell r="R71">
            <v>9583.3054000000011</v>
          </cell>
          <cell r="S71">
            <v>9583.3054000000011</v>
          </cell>
          <cell r="T71">
            <v>9583.3054000000011</v>
          </cell>
          <cell r="U71">
            <v>9583.3054000000011</v>
          </cell>
          <cell r="V71">
            <v>9583.3054000000011</v>
          </cell>
          <cell r="W71">
            <v>9583.3054000000011</v>
          </cell>
          <cell r="X71">
            <v>9583.3054000000011</v>
          </cell>
          <cell r="Y71">
            <v>9583.3054000000011</v>
          </cell>
          <cell r="Z71">
            <v>9583.3054000000011</v>
          </cell>
          <cell r="AA71">
            <v>9583.3054000000011</v>
          </cell>
          <cell r="AB71">
            <v>9870.8045620000012</v>
          </cell>
          <cell r="AC71">
            <v>9870.8045620000012</v>
          </cell>
          <cell r="AD71">
            <v>9870.8045620000012</v>
          </cell>
          <cell r="AE71">
            <v>9870.8045620000012</v>
          </cell>
          <cell r="AF71">
            <v>9870.8045620000012</v>
          </cell>
          <cell r="AG71">
            <v>9870.8045620000012</v>
          </cell>
          <cell r="AH71">
            <v>9870.8045620000012</v>
          </cell>
          <cell r="AI71">
            <v>9870.8045620000012</v>
          </cell>
          <cell r="AJ71">
            <v>9870.8045620000012</v>
          </cell>
          <cell r="AK71">
            <v>9870.8045620000012</v>
          </cell>
          <cell r="AL71">
            <v>9870.8045620000012</v>
          </cell>
          <cell r="AM71">
            <v>9870.8045620000012</v>
          </cell>
          <cell r="AN71">
            <v>10166.928698860002</v>
          </cell>
          <cell r="AO71">
            <v>10166.928698860002</v>
          </cell>
          <cell r="AP71">
            <v>10166.928698860002</v>
          </cell>
          <cell r="AQ71">
            <v>10166.928698860002</v>
          </cell>
          <cell r="AR71">
            <v>10166.928698860002</v>
          </cell>
          <cell r="AS71">
            <v>10166.928698860002</v>
          </cell>
          <cell r="AT71">
            <v>10166.928698860002</v>
          </cell>
          <cell r="AU71">
            <v>10166.928698860002</v>
          </cell>
          <cell r="AV71">
            <v>10166.928698860002</v>
          </cell>
          <cell r="AW71">
            <v>114162.28859999999</v>
          </cell>
          <cell r="AX71">
            <v>117587.15725800004</v>
          </cell>
          <cell r="AY71">
            <v>121114.77197574005</v>
          </cell>
          <cell r="AZ71">
            <v>111650.16</v>
          </cell>
          <cell r="BA71">
            <v>0</v>
          </cell>
        </row>
        <row r="72">
          <cell r="C72">
            <v>9</v>
          </cell>
          <cell r="D72">
            <v>6135</v>
          </cell>
          <cell r="E72"/>
          <cell r="F72" t="str">
            <v>S</v>
          </cell>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v>0</v>
          </cell>
          <cell r="AX72">
            <v>0</v>
          </cell>
          <cell r="AY72">
            <v>0</v>
          </cell>
          <cell r="AZ72">
            <v>26000</v>
          </cell>
          <cell r="BA72">
            <v>26585</v>
          </cell>
        </row>
        <row r="73">
          <cell r="B73"/>
          <cell r="C73">
            <v>10</v>
          </cell>
          <cell r="D73">
            <v>6135</v>
          </cell>
          <cell r="E73"/>
          <cell r="F73" t="str">
            <v>S</v>
          </cell>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v>0</v>
          </cell>
          <cell r="AX73">
            <v>0</v>
          </cell>
          <cell r="AY73">
            <v>0</v>
          </cell>
          <cell r="AZ73">
            <v>26000</v>
          </cell>
          <cell r="BA73">
            <v>26585</v>
          </cell>
        </row>
        <row r="74">
          <cell r="B74" t="str">
            <v>Bonus</v>
          </cell>
          <cell r="C74">
            <v>11</v>
          </cell>
          <cell r="D74">
            <v>6135</v>
          </cell>
          <cell r="E74" t="str">
            <v>Misc Increases</v>
          </cell>
          <cell r="F74" t="str">
            <v>S</v>
          </cell>
          <cell r="G74"/>
          <cell r="H74"/>
          <cell r="I74"/>
          <cell r="J74"/>
          <cell r="K74"/>
          <cell r="L74"/>
          <cell r="M74">
            <v>1458.3333333333333</v>
          </cell>
          <cell r="N74">
            <v>1458.3333333333333</v>
          </cell>
          <cell r="O74">
            <v>1458.3333333333333</v>
          </cell>
          <cell r="P74">
            <v>1458.3333333333333</v>
          </cell>
          <cell r="Q74">
            <v>1458.3333333333333</v>
          </cell>
          <cell r="R74">
            <v>1458.3333333333333</v>
          </cell>
          <cell r="S74">
            <v>1458.3333333333333</v>
          </cell>
          <cell r="T74">
            <v>1458.3333333333333</v>
          </cell>
          <cell r="U74">
            <v>1458.3333333333333</v>
          </cell>
          <cell r="V74">
            <v>1458.3333333333333</v>
          </cell>
          <cell r="W74">
            <v>1458.3333333333333</v>
          </cell>
          <cell r="X74">
            <v>1458.3333333333333</v>
          </cell>
          <cell r="Y74">
            <v>1502.0833333333333</v>
          </cell>
          <cell r="Z74">
            <v>1502.0833333333333</v>
          </cell>
          <cell r="AA74">
            <v>1502.0833333333333</v>
          </cell>
          <cell r="AB74">
            <v>1502.0833333333333</v>
          </cell>
          <cell r="AC74">
            <v>1502.0833333333333</v>
          </cell>
          <cell r="AD74">
            <v>1502.0833333333333</v>
          </cell>
          <cell r="AE74">
            <v>1502.0833333333333</v>
          </cell>
          <cell r="AF74">
            <v>1502.0833333333333</v>
          </cell>
          <cell r="AG74">
            <v>1502.0833333333333</v>
          </cell>
          <cell r="AH74">
            <v>1502.0833333333333</v>
          </cell>
          <cell r="AI74">
            <v>1502.0833333333333</v>
          </cell>
          <cell r="AJ74">
            <v>1502.0833333333333</v>
          </cell>
          <cell r="AK74">
            <v>1547.1458333333333</v>
          </cell>
          <cell r="AL74">
            <v>1547.1458333333333</v>
          </cell>
          <cell r="AM74">
            <v>1547.1458333333333</v>
          </cell>
          <cell r="AN74">
            <v>1547.1458333333333</v>
          </cell>
          <cell r="AO74">
            <v>1547.1458333333333</v>
          </cell>
          <cell r="AP74">
            <v>1547.1458333333333</v>
          </cell>
          <cell r="AQ74">
            <v>1547.1458333333333</v>
          </cell>
          <cell r="AR74">
            <v>1547.1458333333333</v>
          </cell>
          <cell r="AS74">
            <v>1547.1458333333333</v>
          </cell>
          <cell r="AT74">
            <v>1547.1458333333333</v>
          </cell>
          <cell r="AU74">
            <v>1547.1458333333333</v>
          </cell>
          <cell r="AV74">
            <v>1547.1458333333333</v>
          </cell>
          <cell r="AW74">
            <v>17500.000000000004</v>
          </cell>
          <cell r="AX74">
            <v>18025</v>
          </cell>
          <cell r="AY74">
            <v>18565.75</v>
          </cell>
          <cell r="AZ74"/>
          <cell r="BA74">
            <v>-17500.000000000004</v>
          </cell>
        </row>
        <row r="75">
          <cell r="B75" t="str">
            <v>Misc</v>
          </cell>
          <cell r="C75">
            <v>12</v>
          </cell>
          <cell r="D75">
            <v>6160</v>
          </cell>
          <cell r="E75" t="str">
            <v>Misc Increases</v>
          </cell>
          <cell r="F75" t="str">
            <v>S</v>
          </cell>
          <cell r="G75"/>
          <cell r="H75"/>
          <cell r="I75"/>
          <cell r="J75"/>
          <cell r="K75"/>
          <cell r="L75"/>
          <cell r="M75">
            <v>3000</v>
          </cell>
          <cell r="N75">
            <v>3000</v>
          </cell>
          <cell r="O75">
            <v>3000</v>
          </cell>
          <cell r="P75">
            <v>3000</v>
          </cell>
          <cell r="Q75">
            <v>3000</v>
          </cell>
          <cell r="R75">
            <v>3000</v>
          </cell>
          <cell r="S75">
            <v>3000</v>
          </cell>
          <cell r="T75">
            <v>3000</v>
          </cell>
          <cell r="U75">
            <v>3000</v>
          </cell>
          <cell r="V75">
            <v>3000</v>
          </cell>
          <cell r="W75">
            <v>3000</v>
          </cell>
          <cell r="X75">
            <v>3000</v>
          </cell>
          <cell r="Y75">
            <v>3000</v>
          </cell>
          <cell r="Z75">
            <v>3000</v>
          </cell>
          <cell r="AA75">
            <v>3000</v>
          </cell>
          <cell r="AB75">
            <v>3000</v>
          </cell>
          <cell r="AC75">
            <v>3000</v>
          </cell>
          <cell r="AD75">
            <v>3000</v>
          </cell>
          <cell r="AE75">
            <v>3000</v>
          </cell>
          <cell r="AF75">
            <v>3000</v>
          </cell>
          <cell r="AG75">
            <v>3000</v>
          </cell>
          <cell r="AH75">
            <v>3000</v>
          </cell>
          <cell r="AI75">
            <v>3000</v>
          </cell>
          <cell r="AJ75">
            <v>3000</v>
          </cell>
          <cell r="AK75">
            <v>3000</v>
          </cell>
          <cell r="AL75">
            <v>3000</v>
          </cell>
          <cell r="AM75">
            <v>3000</v>
          </cell>
          <cell r="AN75">
            <v>3000</v>
          </cell>
          <cell r="AO75">
            <v>3000</v>
          </cell>
          <cell r="AP75">
            <v>3000</v>
          </cell>
          <cell r="AQ75">
            <v>3000</v>
          </cell>
          <cell r="AR75">
            <v>3000</v>
          </cell>
          <cell r="AS75">
            <v>3000</v>
          </cell>
          <cell r="AT75">
            <v>3000</v>
          </cell>
          <cell r="AU75">
            <v>3000</v>
          </cell>
          <cell r="AV75">
            <v>3000</v>
          </cell>
          <cell r="AW75">
            <v>36000</v>
          </cell>
          <cell r="AX75">
            <v>36000</v>
          </cell>
          <cell r="AY75">
            <v>36000</v>
          </cell>
          <cell r="AZ75"/>
          <cell r="BA75">
            <v>-36000</v>
          </cell>
        </row>
        <row r="76">
          <cell r="B76" t="str">
            <v>LTIP</v>
          </cell>
          <cell r="C76">
            <v>13</v>
          </cell>
          <cell r="D76">
            <v>6160</v>
          </cell>
          <cell r="E76" t="str">
            <v>LTIP (MWMA)</v>
          </cell>
          <cell r="F76" t="str">
            <v>S</v>
          </cell>
          <cell r="G76"/>
          <cell r="H76"/>
          <cell r="I76"/>
          <cell r="J76"/>
          <cell r="K76"/>
          <cell r="L76">
            <v>33333</v>
          </cell>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v>0</v>
          </cell>
          <cell r="AX76">
            <v>0</v>
          </cell>
          <cell r="AY76">
            <v>0</v>
          </cell>
          <cell r="AZ76"/>
          <cell r="BA76">
            <v>0</v>
          </cell>
        </row>
        <row r="77">
          <cell r="B77" t="str">
            <v>EIP</v>
          </cell>
          <cell r="C77">
            <v>14</v>
          </cell>
          <cell r="D77">
            <v>6160</v>
          </cell>
          <cell r="E77" t="str">
            <v>EIP (MWMA)</v>
          </cell>
          <cell r="F77" t="str">
            <v>S</v>
          </cell>
          <cell r="G77">
            <v>4785.6333333333341</v>
          </cell>
          <cell r="H77">
            <v>4785.6333333333341</v>
          </cell>
          <cell r="I77">
            <v>4785.6333333333341</v>
          </cell>
          <cell r="J77">
            <v>4785.6333333333341</v>
          </cell>
          <cell r="K77">
            <v>4785.6333333333341</v>
          </cell>
          <cell r="L77">
            <v>4785.6333333333341</v>
          </cell>
          <cell r="M77">
            <v>5219.9513733333342</v>
          </cell>
          <cell r="N77">
            <v>5219.9513733333342</v>
          </cell>
          <cell r="O77">
            <v>5219.9513733333342</v>
          </cell>
          <cell r="P77">
            <v>5219.9513733333342</v>
          </cell>
          <cell r="Q77">
            <v>5219.9513733333342</v>
          </cell>
          <cell r="R77">
            <v>5219.9513733333342</v>
          </cell>
          <cell r="S77">
            <v>5219.9513733333342</v>
          </cell>
          <cell r="T77">
            <v>5219.9513733333342</v>
          </cell>
          <cell r="U77">
            <v>5219.9513733333342</v>
          </cell>
          <cell r="V77">
            <v>5219.9513733333342</v>
          </cell>
          <cell r="W77">
            <v>5219.9513733333342</v>
          </cell>
          <cell r="X77">
            <v>5219.9513733333342</v>
          </cell>
          <cell r="Y77">
            <v>5376.5499145333342</v>
          </cell>
          <cell r="Z77">
            <v>5376.5499145333342</v>
          </cell>
          <cell r="AA77">
            <v>5376.5499145333342</v>
          </cell>
          <cell r="AB77">
            <v>5376.5499145333342</v>
          </cell>
          <cell r="AC77">
            <v>5376.5499145333342</v>
          </cell>
          <cell r="AD77">
            <v>5376.5499145333342</v>
          </cell>
          <cell r="AE77">
            <v>5376.5499145333342</v>
          </cell>
          <cell r="AF77">
            <v>5376.5499145333342</v>
          </cell>
          <cell r="AG77">
            <v>5376.5499145333342</v>
          </cell>
          <cell r="AH77">
            <v>5376.5499145333342</v>
          </cell>
          <cell r="AI77">
            <v>5376.5499145333342</v>
          </cell>
          <cell r="AJ77">
            <v>5376.5499145333342</v>
          </cell>
          <cell r="AK77">
            <v>5537.8464119693344</v>
          </cell>
          <cell r="AL77">
            <v>5537.8464119693344</v>
          </cell>
          <cell r="AM77">
            <v>5537.8464119693344</v>
          </cell>
          <cell r="AN77">
            <v>5537.8464119693344</v>
          </cell>
          <cell r="AO77">
            <v>5537.8464119693344</v>
          </cell>
          <cell r="AP77">
            <v>5537.8464119693344</v>
          </cell>
          <cell r="AQ77">
            <v>5537.8464119693344</v>
          </cell>
          <cell r="AR77">
            <v>5537.8464119693344</v>
          </cell>
          <cell r="AS77">
            <v>5537.8464119693344</v>
          </cell>
          <cell r="AT77">
            <v>5537.8464119693344</v>
          </cell>
          <cell r="AU77">
            <v>5537.8464119693344</v>
          </cell>
          <cell r="AV77">
            <v>5537.8464119693344</v>
          </cell>
          <cell r="AW77">
            <v>62639.416480000022</v>
          </cell>
          <cell r="AX77">
            <v>64518.598974399996</v>
          </cell>
          <cell r="AY77">
            <v>66454.156943632028</v>
          </cell>
          <cell r="AZ77"/>
          <cell r="BA77">
            <v>-62639.416480000022</v>
          </cell>
        </row>
        <row r="78">
          <cell r="B78" t="str">
            <v>STIP</v>
          </cell>
          <cell r="C78">
            <v>15</v>
          </cell>
          <cell r="D78">
            <v>6160</v>
          </cell>
          <cell r="E78" t="str">
            <v>STIP (MWMA)</v>
          </cell>
          <cell r="F78" t="str">
            <v>S</v>
          </cell>
          <cell r="G78"/>
          <cell r="H78"/>
          <cell r="I78"/>
          <cell r="J78"/>
          <cell r="K78"/>
          <cell r="L78"/>
          <cell r="M78"/>
          <cell r="N78"/>
          <cell r="O78"/>
          <cell r="P78"/>
          <cell r="Q78"/>
          <cell r="R78"/>
          <cell r="S78"/>
          <cell r="T78"/>
          <cell r="U78"/>
          <cell r="V78"/>
          <cell r="W78"/>
          <cell r="X78"/>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cell r="BA78">
            <v>0</v>
          </cell>
        </row>
        <row r="79">
          <cell r="B79" t="str">
            <v>P50</v>
          </cell>
          <cell r="C79">
            <v>16</v>
          </cell>
          <cell r="D79">
            <v>6160</v>
          </cell>
          <cell r="E79" t="str">
            <v>700 P50</v>
          </cell>
          <cell r="F79" t="str">
            <v>S</v>
          </cell>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v>0</v>
          </cell>
          <cell r="AX79">
            <v>0</v>
          </cell>
          <cell r="AY79">
            <v>0</v>
          </cell>
          <cell r="AZ79"/>
          <cell r="BA79">
            <v>0</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Control Panel"/>
      <sheetName val="COPY ELECTRONIC TB HERE"/>
      <sheetName val="Linked TB"/>
      <sheetName val="Sch.A-B.S"/>
      <sheetName val="Sch.B-I.S"/>
      <sheetName val="Sch.C-R.B"/>
      <sheetName val="wp.h-cap.struc"/>
      <sheetName val="Sch.D&amp;E-REV"/>
      <sheetName val="wp.a-uncoll"/>
      <sheetName val="wp-b-salary"/>
      <sheetName val="wp-b1-Staff Alloc"/>
      <sheetName val="wp-b2-ops charged to plant"/>
      <sheetName val="wp-b3 Calc of Health and Other "/>
      <sheetName val="wp-c-def charges"/>
      <sheetName val="wp-c1-calc of def charges"/>
      <sheetName val="wp-d-rc.exp"/>
      <sheetName val="wp-e-toi"/>
      <sheetName val="wp-e1-franchise tax"/>
      <sheetName val="wp-f-depr"/>
      <sheetName val="wp-g-inc.tx"/>
      <sheetName val="wp-i-wc"/>
      <sheetName val="wp-j-pf.plant"/>
      <sheetName val="wp-k-Purchased Wtr."/>
      <sheetName val="wp-l-GL additions"/>
      <sheetName val="wp-m-penalties"/>
      <sheetName val="wp-n-CPI"/>
      <sheetName val="wp-o-Purchased Power - WG"/>
      <sheetName val="wp-p Allocation Expenses - WG."/>
      <sheetName val="wp-appendix"/>
      <sheetName val="xxxRate-Rev Comp"/>
      <sheetName val="Consumption Data"/>
      <sheetName val="TB for Filing "/>
      <sheetName val="ERCs"/>
      <sheetName val="Mapping"/>
      <sheetName val="Sch.F-growth"/>
      <sheetName val="Linked TB for app"/>
    </sheetNames>
    <sheetDataSet>
      <sheetData sheetId="0">
        <row r="11">
          <cell r="C11">
            <v>768.5</v>
          </cell>
        </row>
        <row r="20">
          <cell r="C20">
            <v>2.3300000000000001E-2</v>
          </cell>
          <cell r="D20">
            <v>0</v>
          </cell>
        </row>
      </sheetData>
      <sheetData sheetId="1" refreshError="1"/>
      <sheetData sheetId="2">
        <row r="2">
          <cell r="A2">
            <v>1020</v>
          </cell>
        </row>
      </sheetData>
      <sheetData sheetId="3"/>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B.S"/>
      <sheetName val="Sch.B-I.S"/>
      <sheetName val="Sch.C-R.B"/>
      <sheetName val="Sch.D&amp;E-REV"/>
      <sheetName val="wp.a-uncoll"/>
      <sheetName val="Sch.F-growth"/>
      <sheetName val="wp-b-salary"/>
      <sheetName val="wp-b1-Staff Alloc"/>
      <sheetName val="wp-b2-ops charged to plant"/>
      <sheetName val="wp-b3 Calc of Health and Other "/>
      <sheetName val="wp-d-rc.exp"/>
      <sheetName val="wp-e-toi"/>
      <sheetName val="wp-f-depr"/>
      <sheetName val="wp-g-inc.tx"/>
      <sheetName val="wp.h-cap.struc"/>
      <sheetName val="wp-i-wc"/>
      <sheetName val="wp-j-pf.plant"/>
      <sheetName val="wp-k-Purchased Wtr."/>
      <sheetName val="wp-l-GL additions App Can"/>
      <sheetName val="wp-m-penalties"/>
      <sheetName val="wp-n-CPI"/>
      <sheetName val="wp-o-Purchased Power - WG"/>
      <sheetName val=" WP - P -Allocations"/>
      <sheetName val="wp-q - Prior Rate Order"/>
      <sheetName val="wp-q1-ITC"/>
      <sheetName val="wp-q2-UPIS"/>
      <sheetName val="wp-q3-CIAC"/>
      <sheetName val="wp-q4-Advances"/>
      <sheetName val="wp-q5-PHFU"/>
      <sheetName val="wp-q6-COA"/>
      <sheetName val="wp - r - Lead Schedule"/>
      <sheetName val="wp - r1 - 2002"/>
      <sheetName val="wp - r2 - 2003"/>
      <sheetName val="wp - r3 - 2004"/>
      <sheetName val="wp - r4 - 2005"/>
      <sheetName val="wp - r5 - 2006"/>
      <sheetName val="wp - r6 - 2007"/>
      <sheetName val="wp - r7 - 2008"/>
      <sheetName val="xxxRate-Rev Comp"/>
      <sheetName val="Consumption Data"/>
      <sheetName val="Mapping"/>
      <sheetName val="2002 - TB"/>
      <sheetName val="2003 - TB"/>
      <sheetName val="2004 - TB"/>
      <sheetName val="2005 - TB"/>
      <sheetName val="2006 - TB"/>
      <sheetName val="2007 - TB"/>
      <sheetName val="2008 - TB"/>
      <sheetName val="Mapping (2)"/>
      <sheetName val="ERCs"/>
      <sheetName val="Input Schedule"/>
      <sheetName val="Control Panel"/>
      <sheetName val="TB for Template"/>
      <sheetName val="COPY ELECTRONIC TB HERE"/>
      <sheetName val="Linked TB"/>
      <sheetName val="wp-append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
          <cell r="A1" t="str">
            <v xml:space="preserve">Apple Canyon </v>
          </cell>
        </row>
        <row r="2">
          <cell r="A2" t="str">
            <v>Trail Balance - 02</v>
          </cell>
        </row>
        <row r="4">
          <cell r="A4" t="str">
            <v>PERIOD ENDING: 12/31/02               12:29:13 22 DEC 2008 (NV.1CO.TB5LY) PAGE 1</v>
          </cell>
        </row>
        <row r="5">
          <cell r="A5" t="str">
            <v xml:space="preserve">COMPANY: C-005 APPLE CANYON UTILITY CO.                                         </v>
          </cell>
        </row>
        <row r="7">
          <cell r="A7" t="str">
            <v>DETAIL TB BY SUB</v>
          </cell>
        </row>
        <row r="9">
          <cell r="A9" t="str">
            <v xml:space="preserve">                  U T I L I T I E S ,  I N C O R P O R A T E D</v>
          </cell>
        </row>
        <row r="11">
          <cell r="A11" t="str">
            <v xml:space="preserve">                              DETAIL TRIAL BALANCE</v>
          </cell>
        </row>
        <row r="13">
          <cell r="A13" t="str">
            <v>ACCOUNT</v>
          </cell>
          <cell r="B13" t="str">
            <v>DESCRIPTION</v>
          </cell>
          <cell r="C13" t="str">
            <v>BEG-BALANCE</v>
          </cell>
          <cell r="D13" t="str">
            <v>CURRENT</v>
          </cell>
          <cell r="E13" t="str">
            <v>END-BALANCE</v>
          </cell>
        </row>
        <row r="14">
          <cell r="A14" t="str">
            <v>-------</v>
          </cell>
          <cell r="B14" t="str">
            <v>-----------</v>
          </cell>
          <cell r="C14" t="str">
            <v>-----------</v>
          </cell>
          <cell r="D14" t="str">
            <v>-------</v>
          </cell>
          <cell r="E14" t="str">
            <v>-----------</v>
          </cell>
        </row>
        <row r="16">
          <cell r="A16">
            <v>3011001</v>
          </cell>
          <cell r="B16" t="str">
            <v>ORGANIZATION</v>
          </cell>
          <cell r="C16">
            <v>20135.29</v>
          </cell>
          <cell r="D16">
            <v>0</v>
          </cell>
          <cell r="E16">
            <v>20135.29</v>
          </cell>
        </row>
        <row r="17">
          <cell r="A17">
            <v>3033020</v>
          </cell>
          <cell r="B17" t="str">
            <v>LAND &amp; LAND RIGHTS (PUMP PLT)</v>
          </cell>
          <cell r="C17">
            <v>-885.06</v>
          </cell>
          <cell r="D17">
            <v>0</v>
          </cell>
          <cell r="E17">
            <v>-885.06</v>
          </cell>
        </row>
        <row r="18">
          <cell r="A18">
            <v>3036010</v>
          </cell>
          <cell r="B18" t="str">
            <v>LAND &amp; LAND RIGHTS</v>
          </cell>
          <cell r="C18">
            <v>5000</v>
          </cell>
          <cell r="D18">
            <v>0</v>
          </cell>
          <cell r="E18">
            <v>5000</v>
          </cell>
        </row>
        <row r="19">
          <cell r="A19">
            <v>3043021</v>
          </cell>
          <cell r="B19" t="str">
            <v>STRUCT &amp; IMPRV (PUMP PLT)</v>
          </cell>
          <cell r="C19">
            <v>24315.96</v>
          </cell>
          <cell r="D19">
            <v>0</v>
          </cell>
          <cell r="E19">
            <v>24315.96</v>
          </cell>
        </row>
        <row r="20">
          <cell r="A20">
            <v>3044031</v>
          </cell>
          <cell r="B20" t="str">
            <v>STRUCT &amp; IMPRV (WATER T P)</v>
          </cell>
          <cell r="C20">
            <v>240.56</v>
          </cell>
          <cell r="D20">
            <v>0</v>
          </cell>
          <cell r="E20">
            <v>240.56</v>
          </cell>
        </row>
        <row r="21">
          <cell r="A21">
            <v>3072014</v>
          </cell>
          <cell r="B21" t="str">
            <v>WELLS &amp; SPRINGS</v>
          </cell>
          <cell r="C21">
            <v>64251.97</v>
          </cell>
          <cell r="D21">
            <v>0</v>
          </cell>
          <cell r="E21">
            <v>64251.97</v>
          </cell>
        </row>
        <row r="22">
          <cell r="A22">
            <v>3113025</v>
          </cell>
          <cell r="B22" t="str">
            <v>ELECTRIC PUMP EQUIP</v>
          </cell>
          <cell r="C22">
            <v>79290.22</v>
          </cell>
          <cell r="D22">
            <v>0</v>
          </cell>
          <cell r="E22">
            <v>79290.22</v>
          </cell>
        </row>
        <row r="23">
          <cell r="A23">
            <v>3204032</v>
          </cell>
          <cell r="B23" t="str">
            <v>WATER TREATMENT EQPT</v>
          </cell>
          <cell r="C23">
            <v>8626.89</v>
          </cell>
          <cell r="D23">
            <v>0</v>
          </cell>
          <cell r="E23">
            <v>8626.89</v>
          </cell>
        </row>
        <row r="24">
          <cell r="A24">
            <v>3305042</v>
          </cell>
          <cell r="B24" t="str">
            <v>DIST RESV &amp; STNDPIPES</v>
          </cell>
          <cell r="C24">
            <v>57860.05</v>
          </cell>
          <cell r="D24">
            <v>0</v>
          </cell>
          <cell r="E24">
            <v>57860.05</v>
          </cell>
        </row>
        <row r="25">
          <cell r="A25">
            <v>3315043</v>
          </cell>
          <cell r="B25" t="str">
            <v>TRANS &amp; DISTR MAINS</v>
          </cell>
          <cell r="C25">
            <v>1221117.72</v>
          </cell>
          <cell r="D25">
            <v>0</v>
          </cell>
          <cell r="E25">
            <v>1221117.72</v>
          </cell>
        </row>
        <row r="26">
          <cell r="A26">
            <v>3335045</v>
          </cell>
          <cell r="B26" t="str">
            <v>SERVICE LINES</v>
          </cell>
          <cell r="C26">
            <v>299623.11</v>
          </cell>
          <cell r="D26">
            <v>0</v>
          </cell>
          <cell r="E26">
            <v>299623.11</v>
          </cell>
        </row>
        <row r="27">
          <cell r="A27">
            <v>3345046</v>
          </cell>
          <cell r="B27" t="str">
            <v>METERS</v>
          </cell>
          <cell r="C27">
            <v>26037.22</v>
          </cell>
          <cell r="D27">
            <v>0</v>
          </cell>
          <cell r="E27">
            <v>26037.22</v>
          </cell>
        </row>
        <row r="28">
          <cell r="A28">
            <v>3345047</v>
          </cell>
          <cell r="B28" t="str">
            <v>METER INSTALLATIONS</v>
          </cell>
          <cell r="C28">
            <v>9886.74</v>
          </cell>
          <cell r="D28">
            <v>0</v>
          </cell>
          <cell r="E28">
            <v>9886.74</v>
          </cell>
        </row>
        <row r="29">
          <cell r="A29">
            <v>3355048</v>
          </cell>
          <cell r="B29" t="str">
            <v>HYDRANTS</v>
          </cell>
          <cell r="C29">
            <v>68752.42</v>
          </cell>
          <cell r="D29">
            <v>0</v>
          </cell>
          <cell r="E29">
            <v>68752.42</v>
          </cell>
        </row>
        <row r="30">
          <cell r="A30">
            <v>3406090</v>
          </cell>
          <cell r="B30" t="str">
            <v>OFF STRUCT &amp; IMPRV</v>
          </cell>
          <cell r="C30">
            <v>30739.46</v>
          </cell>
          <cell r="D30">
            <v>0</v>
          </cell>
          <cell r="E30">
            <v>30739.46</v>
          </cell>
        </row>
        <row r="31">
          <cell r="A31">
            <v>3466094</v>
          </cell>
          <cell r="B31" t="str">
            <v>TOOLS SHOP &amp; MISC EQPT</v>
          </cell>
          <cell r="C31">
            <v>8174.43</v>
          </cell>
          <cell r="D31">
            <v>0</v>
          </cell>
          <cell r="E31">
            <v>8174.43</v>
          </cell>
        </row>
        <row r="32">
          <cell r="A32">
            <v>3466097</v>
          </cell>
          <cell r="B32" t="str">
            <v>COMMUNICATION EQPT</v>
          </cell>
          <cell r="C32">
            <v>1642.69</v>
          </cell>
          <cell r="D32">
            <v>0</v>
          </cell>
          <cell r="E32">
            <v>1642.69</v>
          </cell>
        </row>
        <row r="34">
          <cell r="A34">
            <v>101.1</v>
          </cell>
          <cell r="B34" t="str">
            <v>WTR UTILITY PLANT IN SERVICE</v>
          </cell>
          <cell r="C34">
            <v>1924809.67</v>
          </cell>
          <cell r="D34">
            <v>0</v>
          </cell>
          <cell r="E34">
            <v>1924809.67</v>
          </cell>
        </row>
        <row r="36">
          <cell r="A36">
            <v>1032000</v>
          </cell>
          <cell r="B36" t="str">
            <v>PLT HELD FUTURE USE-WTR</v>
          </cell>
          <cell r="C36">
            <v>40534.410000000003</v>
          </cell>
          <cell r="D36">
            <v>0</v>
          </cell>
          <cell r="E36">
            <v>40534.410000000003</v>
          </cell>
        </row>
        <row r="38">
          <cell r="A38">
            <v>103.1</v>
          </cell>
          <cell r="B38" t="str">
            <v>PLANT HELD FOR FUTURE USE</v>
          </cell>
          <cell r="C38">
            <v>40534.410000000003</v>
          </cell>
          <cell r="D38">
            <v>0</v>
          </cell>
          <cell r="E38">
            <v>40534.410000000003</v>
          </cell>
        </row>
        <row r="40">
          <cell r="A40">
            <v>1052091</v>
          </cell>
          <cell r="B40" t="str">
            <v>WATER PLANT IN PROCESS</v>
          </cell>
          <cell r="C40">
            <v>109587.35</v>
          </cell>
          <cell r="D40">
            <v>0</v>
          </cell>
          <cell r="E40">
            <v>109587.35</v>
          </cell>
        </row>
        <row r="42">
          <cell r="A42">
            <v>105.1</v>
          </cell>
          <cell r="B42" t="str">
            <v>WORK IN PROGRESS</v>
          </cell>
          <cell r="C42">
            <v>109587.35</v>
          </cell>
          <cell r="D42">
            <v>0</v>
          </cell>
          <cell r="E42">
            <v>109587.35</v>
          </cell>
        </row>
        <row r="44">
          <cell r="A44">
            <v>1083010</v>
          </cell>
          <cell r="B44" t="str">
            <v>ACCUM DEPR-WATER PLANT</v>
          </cell>
          <cell r="C44">
            <v>-468145.84</v>
          </cell>
          <cell r="D44">
            <v>0</v>
          </cell>
          <cell r="E44">
            <v>-468145.84</v>
          </cell>
        </row>
        <row r="46">
          <cell r="A46">
            <v>108.3</v>
          </cell>
          <cell r="B46" t="str">
            <v>ACCUM DEPR WATER PLANT</v>
          </cell>
          <cell r="C46">
            <v>-468145.84</v>
          </cell>
          <cell r="D46">
            <v>0</v>
          </cell>
          <cell r="E46">
            <v>-468145.84</v>
          </cell>
        </row>
        <row r="48">
          <cell r="A48">
            <v>1311001</v>
          </cell>
          <cell r="B48" t="str">
            <v>CASH UNAPPLIED-NSF'S</v>
          </cell>
          <cell r="C48">
            <v>30</v>
          </cell>
          <cell r="D48">
            <v>0</v>
          </cell>
          <cell r="E48">
            <v>30</v>
          </cell>
        </row>
        <row r="50">
          <cell r="A50">
            <v>131.1</v>
          </cell>
          <cell r="B50" t="str">
            <v>CASH UNAPPLIED</v>
          </cell>
          <cell r="C50">
            <v>30</v>
          </cell>
          <cell r="D50">
            <v>0</v>
          </cell>
          <cell r="E50">
            <v>30</v>
          </cell>
        </row>
        <row r="52">
          <cell r="A52">
            <v>1411000</v>
          </cell>
          <cell r="B52" t="str">
            <v>A/R-CUSTOMER</v>
          </cell>
          <cell r="C52">
            <v>34122.730000000003</v>
          </cell>
          <cell r="D52">
            <v>0</v>
          </cell>
          <cell r="E52">
            <v>34122.730000000003</v>
          </cell>
        </row>
        <row r="53">
          <cell r="A53">
            <v>1411002</v>
          </cell>
          <cell r="B53" t="str">
            <v>A/R-CUSTOMER ACCRUAL</v>
          </cell>
          <cell r="C53">
            <v>27456</v>
          </cell>
          <cell r="D53">
            <v>0</v>
          </cell>
          <cell r="E53">
            <v>27456</v>
          </cell>
        </row>
        <row r="55">
          <cell r="A55">
            <v>141.1</v>
          </cell>
          <cell r="B55" t="str">
            <v>ACCOUNTS RECEIVABLE CUSTOMER</v>
          </cell>
          <cell r="C55">
            <v>61578.73</v>
          </cell>
          <cell r="D55">
            <v>0</v>
          </cell>
          <cell r="E55">
            <v>61578.73</v>
          </cell>
        </row>
        <row r="57">
          <cell r="A57">
            <v>1431000</v>
          </cell>
          <cell r="B57" t="str">
            <v>ACCUM PROV UNCOLLECT ACCTS</v>
          </cell>
          <cell r="C57">
            <v>-19694.59</v>
          </cell>
          <cell r="D57">
            <v>0</v>
          </cell>
          <cell r="E57">
            <v>-19694.59</v>
          </cell>
        </row>
        <row r="59">
          <cell r="A59">
            <v>143.1</v>
          </cell>
          <cell r="B59" t="str">
            <v>ACCUM PROV UNCOLL AC</v>
          </cell>
          <cell r="C59">
            <v>-19694.59</v>
          </cell>
          <cell r="D59">
            <v>0</v>
          </cell>
          <cell r="E59">
            <v>-19694.59</v>
          </cell>
        </row>
        <row r="61">
          <cell r="A61">
            <v>1512000</v>
          </cell>
          <cell r="B61" t="str">
            <v>INVENTORY</v>
          </cell>
          <cell r="C61">
            <v>3037.98</v>
          </cell>
          <cell r="D61">
            <v>0</v>
          </cell>
          <cell r="E61">
            <v>3037.98</v>
          </cell>
        </row>
        <row r="64">
          <cell r="A64" t="str">
            <v>PERIOD ENDING: 12/31/02               12:29:13 22 DEC 2008 (NV.1CO.TB5LY) PAGE 2</v>
          </cell>
        </row>
        <row r="65">
          <cell r="A65" t="str">
            <v xml:space="preserve">COMPANY: C-005 APPLE CANYON UTILITY CO.                                         </v>
          </cell>
        </row>
        <row r="67">
          <cell r="A67" t="str">
            <v>DETAIL TB BY SUB</v>
          </cell>
        </row>
        <row r="69">
          <cell r="A69" t="str">
            <v xml:space="preserve">                  U T I L I T I E S ,  I N C O R P O R A T E D</v>
          </cell>
        </row>
        <row r="71">
          <cell r="A71" t="str">
            <v xml:space="preserve">                              DETAIL TRIAL BALANCE</v>
          </cell>
        </row>
        <row r="73">
          <cell r="A73" t="str">
            <v>ACCOUNT               DESCRIPTION                  BEG-BALANCE       CURRENT       END-BALANCE</v>
          </cell>
        </row>
        <row r="74">
          <cell r="A74" t="str">
            <v>-------               -----------                  -----------       -------       -----------</v>
          </cell>
        </row>
        <row r="75">
          <cell r="A75">
            <v>151.19999999999999</v>
          </cell>
          <cell r="B75" t="str">
            <v>INVENTORY</v>
          </cell>
          <cell r="C75">
            <v>3037.98</v>
          </cell>
          <cell r="D75">
            <v>0</v>
          </cell>
          <cell r="E75">
            <v>3037.98</v>
          </cell>
        </row>
        <row r="77">
          <cell r="A77">
            <v>1862024</v>
          </cell>
          <cell r="B77" t="str">
            <v>DEF CHGS-TANK MAINT&amp;REP(WTR)-4</v>
          </cell>
          <cell r="C77">
            <v>9915</v>
          </cell>
          <cell r="D77">
            <v>0</v>
          </cell>
          <cell r="E77">
            <v>9915</v>
          </cell>
        </row>
        <row r="78">
          <cell r="A78">
            <v>1865024</v>
          </cell>
          <cell r="B78" t="str">
            <v>AMORT - TANK MAINT&amp;REP (WTR)-4</v>
          </cell>
          <cell r="C78">
            <v>-7952</v>
          </cell>
          <cell r="D78">
            <v>0</v>
          </cell>
          <cell r="E78">
            <v>-7952</v>
          </cell>
        </row>
        <row r="80">
          <cell r="A80">
            <v>186.2</v>
          </cell>
          <cell r="B80" t="str">
            <v>OTHER DEFERRED CHARGES</v>
          </cell>
          <cell r="C80">
            <v>1963</v>
          </cell>
          <cell r="D80">
            <v>0</v>
          </cell>
          <cell r="E80">
            <v>1963</v>
          </cell>
        </row>
        <row r="82">
          <cell r="A82">
            <v>1901011</v>
          </cell>
          <cell r="B82" t="str">
            <v>DEF FED TAX - CIAC PRE 1987</v>
          </cell>
          <cell r="C82">
            <v>6604</v>
          </cell>
          <cell r="D82">
            <v>0</v>
          </cell>
          <cell r="E82">
            <v>6604</v>
          </cell>
        </row>
        <row r="83">
          <cell r="A83">
            <v>1901012</v>
          </cell>
          <cell r="B83" t="str">
            <v>DEF FED TAX-TAP FEE POST 2000</v>
          </cell>
          <cell r="C83">
            <v>8374</v>
          </cell>
          <cell r="D83">
            <v>0</v>
          </cell>
          <cell r="E83">
            <v>8374</v>
          </cell>
        </row>
        <row r="84">
          <cell r="A84">
            <v>1901021</v>
          </cell>
          <cell r="B84" t="str">
            <v>DEF FED TAX - DEF MAINT</v>
          </cell>
          <cell r="C84">
            <v>-618</v>
          </cell>
          <cell r="D84">
            <v>0</v>
          </cell>
          <cell r="E84">
            <v>-618</v>
          </cell>
        </row>
        <row r="85">
          <cell r="A85">
            <v>1901024</v>
          </cell>
          <cell r="B85" t="str">
            <v>DEF FED TAX - ORGN EXP</v>
          </cell>
          <cell r="C85">
            <v>-176</v>
          </cell>
          <cell r="D85">
            <v>0</v>
          </cell>
          <cell r="E85">
            <v>-176</v>
          </cell>
        </row>
        <row r="86">
          <cell r="A86">
            <v>1901025</v>
          </cell>
          <cell r="B86" t="str">
            <v>DEF FED TAX - BAD DEBTS '86</v>
          </cell>
          <cell r="C86">
            <v>11910</v>
          </cell>
          <cell r="D86">
            <v>0</v>
          </cell>
          <cell r="E86">
            <v>11910</v>
          </cell>
        </row>
        <row r="87">
          <cell r="A87">
            <v>1901026</v>
          </cell>
          <cell r="B87" t="str">
            <v>DEF FED TAX - BAD DEBTS CURRENT</v>
          </cell>
          <cell r="C87">
            <v>-6065</v>
          </cell>
          <cell r="D87">
            <v>0</v>
          </cell>
          <cell r="E87">
            <v>-6065</v>
          </cell>
        </row>
        <row r="88">
          <cell r="A88">
            <v>1901031</v>
          </cell>
          <cell r="B88" t="str">
            <v>DEF FED TAX - DEPRECIATION</v>
          </cell>
          <cell r="C88">
            <v>-66897</v>
          </cell>
          <cell r="D88">
            <v>0</v>
          </cell>
          <cell r="E88">
            <v>-66897</v>
          </cell>
        </row>
        <row r="90">
          <cell r="A90">
            <v>190.1</v>
          </cell>
          <cell r="B90" t="str">
            <v>ACCUM DEFERRED FIT</v>
          </cell>
          <cell r="C90">
            <v>-46868</v>
          </cell>
          <cell r="D90">
            <v>0</v>
          </cell>
          <cell r="E90">
            <v>-46868</v>
          </cell>
        </row>
        <row r="92">
          <cell r="A92">
            <v>1902011</v>
          </cell>
          <cell r="B92" t="str">
            <v>DEF ST TAX - CIAC PRE 1987</v>
          </cell>
          <cell r="C92">
            <v>1041</v>
          </cell>
          <cell r="D92">
            <v>0</v>
          </cell>
          <cell r="E92">
            <v>1041</v>
          </cell>
        </row>
        <row r="93">
          <cell r="A93">
            <v>1902012</v>
          </cell>
          <cell r="B93" t="str">
            <v>DEF ST TAX-TAP FEE POST 2000</v>
          </cell>
          <cell r="C93">
            <v>1940</v>
          </cell>
          <cell r="D93">
            <v>0</v>
          </cell>
          <cell r="E93">
            <v>1940</v>
          </cell>
        </row>
        <row r="94">
          <cell r="A94">
            <v>1902021</v>
          </cell>
          <cell r="B94" t="str">
            <v>DEF ST TAX - DEF MAINT</v>
          </cell>
          <cell r="C94">
            <v>-142</v>
          </cell>
          <cell r="D94">
            <v>0</v>
          </cell>
          <cell r="E94">
            <v>-142</v>
          </cell>
        </row>
        <row r="96">
          <cell r="A96">
            <v>190.2</v>
          </cell>
          <cell r="B96" t="str">
            <v>ACCUM DEFERRED SIT</v>
          </cell>
          <cell r="C96">
            <v>2839</v>
          </cell>
          <cell r="D96">
            <v>0</v>
          </cell>
          <cell r="E96">
            <v>2839</v>
          </cell>
        </row>
        <row r="98">
          <cell r="A98">
            <v>2021010</v>
          </cell>
          <cell r="B98" t="str">
            <v>COMMON STOCK</v>
          </cell>
          <cell r="C98">
            <v>-450000</v>
          </cell>
          <cell r="D98">
            <v>0</v>
          </cell>
          <cell r="E98">
            <v>-450000</v>
          </cell>
        </row>
        <row r="100">
          <cell r="A100">
            <v>202.1</v>
          </cell>
          <cell r="B100" t="e">
            <v>#NAME?</v>
          </cell>
          <cell r="C100">
            <v>-450000</v>
          </cell>
          <cell r="D100">
            <v>0</v>
          </cell>
          <cell r="E100">
            <v>-450000</v>
          </cell>
        </row>
        <row r="102">
          <cell r="A102">
            <v>2112000</v>
          </cell>
          <cell r="B102" t="str">
            <v>MISC PAID-IN CAPITAL</v>
          </cell>
          <cell r="C102">
            <v>-32142.12</v>
          </cell>
          <cell r="D102">
            <v>0</v>
          </cell>
          <cell r="E102">
            <v>-32142.12</v>
          </cell>
        </row>
        <row r="104">
          <cell r="A104">
            <v>211.2</v>
          </cell>
          <cell r="B104" t="str">
            <v>MISC PAID IN CAPITAL</v>
          </cell>
          <cell r="C104">
            <v>-32142.12</v>
          </cell>
          <cell r="D104">
            <v>0</v>
          </cell>
          <cell r="E104">
            <v>-32142.12</v>
          </cell>
        </row>
        <row r="106">
          <cell r="A106">
            <v>2151000</v>
          </cell>
          <cell r="B106" t="str">
            <v>RETAINED EARN-PRIOR YEARS</v>
          </cell>
          <cell r="C106">
            <v>-187535.61</v>
          </cell>
          <cell r="D106">
            <v>-29054.87</v>
          </cell>
          <cell r="E106">
            <v>-216590.48</v>
          </cell>
        </row>
        <row r="108">
          <cell r="A108">
            <v>215.1</v>
          </cell>
          <cell r="B108" t="str">
            <v>RETAINED EARNINGS PRIOR</v>
          </cell>
          <cell r="C108">
            <v>-187535.61</v>
          </cell>
          <cell r="D108">
            <v>-29054.87</v>
          </cell>
          <cell r="E108">
            <v>-216590.48</v>
          </cell>
        </row>
        <row r="110">
          <cell r="A110">
            <v>2334002</v>
          </cell>
          <cell r="B110" t="str">
            <v>A/P WATER SERVICE CORP</v>
          </cell>
          <cell r="C110">
            <v>-1392489.68</v>
          </cell>
          <cell r="D110">
            <v>-65456.5</v>
          </cell>
          <cell r="E110">
            <v>-1457946.18</v>
          </cell>
        </row>
        <row r="111">
          <cell r="A111">
            <v>2334003</v>
          </cell>
          <cell r="B111" t="str">
            <v>A/P WATER SERVICE DISB</v>
          </cell>
          <cell r="C111">
            <v>2273305.02</v>
          </cell>
          <cell r="D111">
            <v>0</v>
          </cell>
          <cell r="E111">
            <v>2273305.02</v>
          </cell>
        </row>
        <row r="113">
          <cell r="A113">
            <v>233.4</v>
          </cell>
          <cell r="B113" t="str">
            <v>ACCTS PAYABLE ASSOC COS</v>
          </cell>
          <cell r="C113">
            <v>880815.34</v>
          </cell>
          <cell r="D113">
            <v>-65456.5</v>
          </cell>
          <cell r="E113">
            <v>815358.84</v>
          </cell>
        </row>
        <row r="115">
          <cell r="A115">
            <v>2361104</v>
          </cell>
          <cell r="B115" t="str">
            <v>ACCRUED UTIL OR COMM TAX</v>
          </cell>
          <cell r="C115">
            <v>-254</v>
          </cell>
          <cell r="D115">
            <v>0</v>
          </cell>
          <cell r="E115">
            <v>-254</v>
          </cell>
        </row>
        <row r="117">
          <cell r="A117">
            <v>236.1</v>
          </cell>
          <cell r="B117" t="str">
            <v>ACCRUED TAXES</v>
          </cell>
          <cell r="C117">
            <v>-254</v>
          </cell>
          <cell r="D117">
            <v>0</v>
          </cell>
          <cell r="E117">
            <v>-254</v>
          </cell>
        </row>
        <row r="119">
          <cell r="A119">
            <v>2413000</v>
          </cell>
          <cell r="B119" t="str">
            <v>ADVANCES FROM UTILITIES INC</v>
          </cell>
          <cell r="C119">
            <v>-642834.84</v>
          </cell>
          <cell r="D119">
            <v>-62333.5</v>
          </cell>
          <cell r="E119">
            <v>-705168.34</v>
          </cell>
        </row>
        <row r="121">
          <cell r="A121">
            <v>241.3</v>
          </cell>
          <cell r="B121" t="str">
            <v>ADVANCES FROM UI</v>
          </cell>
          <cell r="C121">
            <v>-642834.84</v>
          </cell>
          <cell r="D121">
            <v>-62333.5</v>
          </cell>
          <cell r="E121">
            <v>-705168.34</v>
          </cell>
        </row>
        <row r="123">
          <cell r="A123">
            <v>2525000</v>
          </cell>
          <cell r="B123" t="str">
            <v>ADV-IN-AID OF CONST-WATER</v>
          </cell>
          <cell r="C123">
            <v>-450000</v>
          </cell>
          <cell r="D123">
            <v>0</v>
          </cell>
          <cell r="E123">
            <v>-450000</v>
          </cell>
        </row>
        <row r="125">
          <cell r="A125" t="str">
            <v>PERIOD ENDING: 12/31/02               12:29:13 22 DEC 2008 (NV.1CO.TB5LY) PAGE 3</v>
          </cell>
        </row>
        <row r="126">
          <cell r="A126" t="str">
            <v xml:space="preserve">COMPANY: C-005 APPLE CANYON UTILITY CO.                                         </v>
          </cell>
        </row>
        <row r="128">
          <cell r="A128" t="str">
            <v>DETAIL TB BY SUB</v>
          </cell>
        </row>
        <row r="130">
          <cell r="A130" t="str">
            <v xml:space="preserve">                  U T I L I T I E S ,  I N C O R P O R A T E D</v>
          </cell>
        </row>
        <row r="132">
          <cell r="A132" t="str">
            <v xml:space="preserve">                              DETAIL TRIAL BALANCE</v>
          </cell>
        </row>
        <row r="134">
          <cell r="A134" t="str">
            <v>ACCOUNT               DESCRIPTION                  BEG-BALANCE       CURRENT       END-BALANCE</v>
          </cell>
        </row>
        <row r="135">
          <cell r="A135" t="str">
            <v>-------               -----------                  -----------       -------       -----------</v>
          </cell>
        </row>
        <row r="137">
          <cell r="A137">
            <v>252.1</v>
          </cell>
          <cell r="B137" t="str">
            <v>ADVANCES IN AID WATER</v>
          </cell>
          <cell r="C137">
            <v>-450000</v>
          </cell>
          <cell r="D137">
            <v>0</v>
          </cell>
          <cell r="E137">
            <v>-450000</v>
          </cell>
        </row>
        <row r="139">
          <cell r="A139">
            <v>2551000</v>
          </cell>
          <cell r="B139" t="str">
            <v>UNAMORT INVEST TAX CREDIT</v>
          </cell>
          <cell r="C139">
            <v>-2290</v>
          </cell>
          <cell r="D139">
            <v>0</v>
          </cell>
          <cell r="E139">
            <v>-2290</v>
          </cell>
        </row>
        <row r="141">
          <cell r="A141">
            <v>255.1</v>
          </cell>
          <cell r="B141" t="str">
            <v>UNAMORT INVEST TAX CREDIT</v>
          </cell>
          <cell r="C141">
            <v>-2290</v>
          </cell>
          <cell r="D141">
            <v>0</v>
          </cell>
          <cell r="E141">
            <v>-2290</v>
          </cell>
        </row>
        <row r="143">
          <cell r="A143">
            <v>2711000</v>
          </cell>
          <cell r="B143" t="str">
            <v>CIAC-WATER-UNDISTR.</v>
          </cell>
          <cell r="C143">
            <v>-658521.63</v>
          </cell>
          <cell r="D143">
            <v>0</v>
          </cell>
          <cell r="E143">
            <v>-658521.63</v>
          </cell>
        </row>
        <row r="144">
          <cell r="A144">
            <v>2711010</v>
          </cell>
          <cell r="B144" t="str">
            <v>CIAC-WATER-TAX</v>
          </cell>
          <cell r="C144">
            <v>-26800</v>
          </cell>
          <cell r="D144">
            <v>0</v>
          </cell>
          <cell r="E144">
            <v>-26800</v>
          </cell>
        </row>
        <row r="146">
          <cell r="A146">
            <v>271.10000000000002</v>
          </cell>
          <cell r="B146" t="str">
            <v>CONTRIBUTIONS IN AID WATER</v>
          </cell>
          <cell r="C146">
            <v>-685321.63</v>
          </cell>
          <cell r="D146">
            <v>0</v>
          </cell>
          <cell r="E146">
            <v>-685321.63</v>
          </cell>
        </row>
        <row r="148">
          <cell r="A148">
            <v>2722000</v>
          </cell>
          <cell r="B148" t="str">
            <v>ACC AMORT-CIA-WATER</v>
          </cell>
          <cell r="C148">
            <v>116736.02</v>
          </cell>
          <cell r="D148">
            <v>0</v>
          </cell>
          <cell r="E148">
            <v>116736.02</v>
          </cell>
        </row>
        <row r="150">
          <cell r="A150">
            <v>272.10000000000002</v>
          </cell>
          <cell r="B150" t="str">
            <v>ACCUM AMORT OF CIA WATER</v>
          </cell>
          <cell r="C150">
            <v>116736.02</v>
          </cell>
          <cell r="D150">
            <v>0</v>
          </cell>
          <cell r="E150">
            <v>116736.02</v>
          </cell>
        </row>
        <row r="151">
          <cell r="C151" t="str">
            <v>---------------</v>
          </cell>
          <cell r="D151" t="str">
            <v>---------------</v>
          </cell>
          <cell r="E151" t="str">
            <v>---------------</v>
          </cell>
        </row>
        <row r="152">
          <cell r="B152" t="str">
            <v>TOTAL BALANCE SHEET</v>
          </cell>
          <cell r="C152">
            <v>156844.87</v>
          </cell>
          <cell r="D152">
            <v>-156844.87</v>
          </cell>
          <cell r="E152">
            <v>0</v>
          </cell>
        </row>
        <row r="154">
          <cell r="A154" t="str">
            <v>PERIOD ENDING: 12/31/02               12:29:13 22 DEC 2008 (NV.1CO.TB5LY) PAGE 4</v>
          </cell>
        </row>
        <row r="155">
          <cell r="A155" t="str">
            <v xml:space="preserve">COMPANY: C-005 APPLE CANYON UTILITY CO.                                         </v>
          </cell>
        </row>
        <row r="157">
          <cell r="A157" t="str">
            <v>DETAIL TB BY SUB</v>
          </cell>
        </row>
        <row r="159">
          <cell r="A159" t="str">
            <v xml:space="preserve">                  U T I L I T I E S ,  I N C O R P O R A T E D</v>
          </cell>
        </row>
        <row r="161">
          <cell r="A161" t="str">
            <v xml:space="preserve">                              DETAIL TRIAL BALANCE</v>
          </cell>
        </row>
        <row r="163">
          <cell r="A163" t="str">
            <v>ACCOUNT               DESCRIPTION                  BEG-BALANCE       CURRENT       END-BALANCE</v>
          </cell>
        </row>
        <row r="164">
          <cell r="A164" t="str">
            <v>-------               -----------                  -----------       -------       -----------</v>
          </cell>
        </row>
        <row r="165">
          <cell r="A165">
            <v>4611020</v>
          </cell>
          <cell r="B165" t="str">
            <v>WATER REVENUE-METERED</v>
          </cell>
          <cell r="C165">
            <v>-241551.91</v>
          </cell>
          <cell r="D165">
            <v>0</v>
          </cell>
          <cell r="E165">
            <v>-241551.91</v>
          </cell>
        </row>
        <row r="166">
          <cell r="A166">
            <v>4611099</v>
          </cell>
          <cell r="B166" t="str">
            <v>WATER REVENUE ACCRUALS</v>
          </cell>
          <cell r="C166">
            <v>-976</v>
          </cell>
          <cell r="D166">
            <v>0</v>
          </cell>
          <cell r="E166">
            <v>-976</v>
          </cell>
        </row>
        <row r="167">
          <cell r="A167">
            <v>4612030</v>
          </cell>
          <cell r="B167" t="str">
            <v>WATER REVENUE-COMMERCIAL</v>
          </cell>
          <cell r="C167">
            <v>-7485.38</v>
          </cell>
          <cell r="D167">
            <v>0</v>
          </cell>
          <cell r="E167">
            <v>-7485.38</v>
          </cell>
        </row>
        <row r="169">
          <cell r="A169">
            <v>400.1</v>
          </cell>
          <cell r="B169" t="str">
            <v>WATER REVENUE</v>
          </cell>
          <cell r="C169">
            <v>-250013.29</v>
          </cell>
          <cell r="D169">
            <v>0</v>
          </cell>
          <cell r="E169">
            <v>-250013.29</v>
          </cell>
        </row>
        <row r="171">
          <cell r="A171">
            <v>4701000</v>
          </cell>
          <cell r="B171" t="str">
            <v>FORFEITED DISCOUNTS</v>
          </cell>
          <cell r="C171">
            <v>-1445.42</v>
          </cell>
          <cell r="D171">
            <v>0</v>
          </cell>
          <cell r="E171">
            <v>-1445.42</v>
          </cell>
        </row>
        <row r="173">
          <cell r="A173">
            <v>400.3</v>
          </cell>
          <cell r="B173" t="str">
            <v>FORFEITED DISCOUNTS</v>
          </cell>
          <cell r="C173">
            <v>-1445.42</v>
          </cell>
          <cell r="D173">
            <v>0</v>
          </cell>
          <cell r="E173">
            <v>-1445.42</v>
          </cell>
        </row>
        <row r="175">
          <cell r="A175">
            <v>4711000</v>
          </cell>
          <cell r="B175" t="str">
            <v>MISC SERVICE REVENUES</v>
          </cell>
          <cell r="C175">
            <v>-378.65</v>
          </cell>
          <cell r="D175">
            <v>0</v>
          </cell>
          <cell r="E175">
            <v>-378.65</v>
          </cell>
        </row>
        <row r="176">
          <cell r="A176">
            <v>4741001</v>
          </cell>
          <cell r="B176" t="str">
            <v>NEW CUSTOMER CHGE - WATER</v>
          </cell>
          <cell r="C176">
            <v>-450</v>
          </cell>
          <cell r="D176">
            <v>0</v>
          </cell>
          <cell r="E176">
            <v>-450</v>
          </cell>
        </row>
        <row r="177">
          <cell r="A177">
            <v>4741008</v>
          </cell>
          <cell r="B177" t="str">
            <v>NSF CHECK CHARGE</v>
          </cell>
          <cell r="C177">
            <v>-14</v>
          </cell>
          <cell r="D177">
            <v>0</v>
          </cell>
          <cell r="E177">
            <v>-14</v>
          </cell>
        </row>
        <row r="179">
          <cell r="A179">
            <v>400.4</v>
          </cell>
          <cell r="B179" t="str">
            <v>MISC. SERVICE REVENUES</v>
          </cell>
          <cell r="C179">
            <v>-842.65</v>
          </cell>
          <cell r="D179">
            <v>0</v>
          </cell>
          <cell r="E179">
            <v>-842.65</v>
          </cell>
        </row>
        <row r="181">
          <cell r="A181">
            <v>6151010</v>
          </cell>
          <cell r="B181" t="str">
            <v>ELEC PWR - WATER SYSTEM</v>
          </cell>
          <cell r="C181">
            <v>17466.990000000002</v>
          </cell>
          <cell r="D181">
            <v>0</v>
          </cell>
          <cell r="E181">
            <v>17466.990000000002</v>
          </cell>
        </row>
        <row r="183">
          <cell r="A183" t="str">
            <v>401.1E</v>
          </cell>
          <cell r="B183" t="str">
            <v>ELECTRIC POWER</v>
          </cell>
          <cell r="C183">
            <v>17466.990000000002</v>
          </cell>
          <cell r="D183">
            <v>0</v>
          </cell>
          <cell r="E183">
            <v>17466.990000000002</v>
          </cell>
        </row>
        <row r="185">
          <cell r="A185">
            <v>6181010</v>
          </cell>
          <cell r="B185" t="str">
            <v>CHLORINE</v>
          </cell>
          <cell r="C185">
            <v>4564.09</v>
          </cell>
          <cell r="D185">
            <v>0</v>
          </cell>
          <cell r="E185">
            <v>4564.09</v>
          </cell>
        </row>
        <row r="186">
          <cell r="A186">
            <v>6181090</v>
          </cell>
          <cell r="B186" t="str">
            <v>OTHER CHEMICALS (TREATMENT)</v>
          </cell>
          <cell r="C186">
            <v>3994.83</v>
          </cell>
          <cell r="D186">
            <v>0</v>
          </cell>
          <cell r="E186">
            <v>3994.83</v>
          </cell>
        </row>
        <row r="188">
          <cell r="A188" t="str">
            <v>401.1F</v>
          </cell>
          <cell r="B188" t="str">
            <v>CHEMICALS</v>
          </cell>
          <cell r="C188">
            <v>8558.92</v>
          </cell>
          <cell r="D188">
            <v>0</v>
          </cell>
          <cell r="E188">
            <v>8558.92</v>
          </cell>
        </row>
        <row r="190">
          <cell r="A190">
            <v>6361000</v>
          </cell>
          <cell r="B190" t="str">
            <v>METER READING</v>
          </cell>
          <cell r="C190">
            <v>2106</v>
          </cell>
          <cell r="D190">
            <v>0</v>
          </cell>
          <cell r="E190">
            <v>2106</v>
          </cell>
        </row>
        <row r="192">
          <cell r="A192" t="str">
            <v>401.1G</v>
          </cell>
          <cell r="B192" t="str">
            <v>METER READING</v>
          </cell>
          <cell r="C192">
            <v>2106</v>
          </cell>
          <cell r="D192">
            <v>0</v>
          </cell>
          <cell r="E192">
            <v>2106</v>
          </cell>
        </row>
        <row r="194">
          <cell r="A194">
            <v>6019020</v>
          </cell>
          <cell r="B194" t="str">
            <v>SALARIES-CHGD TO PLT-WSC</v>
          </cell>
          <cell r="C194">
            <v>-9481.5</v>
          </cell>
          <cell r="D194">
            <v>0</v>
          </cell>
          <cell r="E194">
            <v>-9481.5</v>
          </cell>
        </row>
        <row r="195">
          <cell r="A195">
            <v>6019040</v>
          </cell>
          <cell r="B195" t="str">
            <v>SALARIES-OPS FIELD</v>
          </cell>
          <cell r="C195">
            <v>0</v>
          </cell>
          <cell r="D195">
            <v>50476.5</v>
          </cell>
          <cell r="E195">
            <v>50476.5</v>
          </cell>
        </row>
        <row r="196">
          <cell r="A196">
            <v>6019045</v>
          </cell>
          <cell r="B196" t="str">
            <v>SALARIES-WTR SERV-COMPUTERS</v>
          </cell>
          <cell r="C196">
            <v>0</v>
          </cell>
          <cell r="D196">
            <v>1311</v>
          </cell>
          <cell r="E196">
            <v>1311</v>
          </cell>
        </row>
        <row r="197">
          <cell r="A197">
            <v>6019054</v>
          </cell>
          <cell r="B197" t="str">
            <v>SALARIES-IL ADMIN</v>
          </cell>
          <cell r="C197">
            <v>0</v>
          </cell>
          <cell r="D197">
            <v>8119.98</v>
          </cell>
          <cell r="E197">
            <v>8119.98</v>
          </cell>
        </row>
        <row r="198">
          <cell r="A198">
            <v>6019070</v>
          </cell>
          <cell r="B198" t="str">
            <v>SALARIES-IL ADMIN OFFICE</v>
          </cell>
          <cell r="C198">
            <v>0</v>
          </cell>
          <cell r="D198">
            <v>11432.53</v>
          </cell>
          <cell r="E198">
            <v>11432.53</v>
          </cell>
        </row>
        <row r="200">
          <cell r="A200" t="str">
            <v>401.1H</v>
          </cell>
          <cell r="B200" t="str">
            <v>SALARIES</v>
          </cell>
          <cell r="C200">
            <v>-9481.5</v>
          </cell>
          <cell r="D200">
            <v>71340.009999999995</v>
          </cell>
          <cell r="E200">
            <v>61858.51</v>
          </cell>
        </row>
        <row r="202">
          <cell r="A202">
            <v>6708000</v>
          </cell>
          <cell r="B202" t="str">
            <v>UNCOLLECTIBLE ACCOUNTS</v>
          </cell>
          <cell r="C202">
            <v>7042.64</v>
          </cell>
          <cell r="D202">
            <v>0</v>
          </cell>
          <cell r="E202">
            <v>7042.64</v>
          </cell>
        </row>
        <row r="203">
          <cell r="A203">
            <v>6708001</v>
          </cell>
          <cell r="B203" t="str">
            <v>AGENCY EXPENSE</v>
          </cell>
          <cell r="C203">
            <v>0</v>
          </cell>
          <cell r="D203">
            <v>36.1</v>
          </cell>
          <cell r="E203">
            <v>36.1</v>
          </cell>
        </row>
        <row r="205">
          <cell r="A205" t="str">
            <v>401.1K</v>
          </cell>
          <cell r="B205" t="str">
            <v>UNCOLLECTIBLE ACCOUNTS</v>
          </cell>
          <cell r="C205">
            <v>7042.64</v>
          </cell>
          <cell r="D205">
            <v>36.1</v>
          </cell>
          <cell r="E205">
            <v>7078.74</v>
          </cell>
        </row>
        <row r="207">
          <cell r="A207">
            <v>6319011</v>
          </cell>
          <cell r="B207" t="str">
            <v>ENGINEERING FEES</v>
          </cell>
          <cell r="C207">
            <v>74.34</v>
          </cell>
          <cell r="D207">
            <v>0</v>
          </cell>
          <cell r="E207">
            <v>74.34</v>
          </cell>
        </row>
        <row r="208">
          <cell r="A208">
            <v>6329002</v>
          </cell>
          <cell r="B208" t="str">
            <v>AUDIT FEES</v>
          </cell>
          <cell r="C208">
            <v>0</v>
          </cell>
          <cell r="D208">
            <v>874.95</v>
          </cell>
          <cell r="E208">
            <v>874.95</v>
          </cell>
        </row>
        <row r="209">
          <cell r="A209">
            <v>6329014</v>
          </cell>
          <cell r="B209" t="str">
            <v>TAX RETURN REVIEW</v>
          </cell>
          <cell r="C209">
            <v>0</v>
          </cell>
          <cell r="D209">
            <v>554.08000000000004</v>
          </cell>
          <cell r="E209">
            <v>554.08000000000004</v>
          </cell>
        </row>
        <row r="210">
          <cell r="A210">
            <v>6369003</v>
          </cell>
          <cell r="B210" t="str">
            <v>TEMP EMPLOY - CLERICAL</v>
          </cell>
          <cell r="C210">
            <v>0</v>
          </cell>
          <cell r="D210">
            <v>92.16</v>
          </cell>
          <cell r="E210">
            <v>92.16</v>
          </cell>
        </row>
        <row r="211">
          <cell r="A211">
            <v>6369005</v>
          </cell>
          <cell r="B211" t="str">
            <v>PAYROLL SERVICES</v>
          </cell>
          <cell r="C211">
            <v>0</v>
          </cell>
          <cell r="D211">
            <v>198</v>
          </cell>
          <cell r="E211">
            <v>198</v>
          </cell>
        </row>
        <row r="212">
          <cell r="A212">
            <v>6369006</v>
          </cell>
          <cell r="B212" t="str">
            <v>EMPLOY FINDER FEES</v>
          </cell>
          <cell r="C212">
            <v>0</v>
          </cell>
          <cell r="D212">
            <v>480.06</v>
          </cell>
          <cell r="E212">
            <v>480.06</v>
          </cell>
        </row>
        <row r="214">
          <cell r="A214" t="str">
            <v>PERIOD ENDING: 12/31/02               12:29:13 22 DEC 2008 (NV.1CO.TB5LY) PAGE 5</v>
          </cell>
        </row>
        <row r="215">
          <cell r="A215" t="str">
            <v xml:space="preserve">COMPANY: C-005 APPLE CANYON UTILITY CO.                                         </v>
          </cell>
        </row>
        <row r="217">
          <cell r="A217" t="str">
            <v>DETAIL TB BY SUB</v>
          </cell>
        </row>
        <row r="219">
          <cell r="A219" t="str">
            <v xml:space="preserve">                  U T I L I T I E S ,  I N C O R P O R A T E D</v>
          </cell>
        </row>
        <row r="221">
          <cell r="A221" t="str">
            <v xml:space="preserve">                              DETAIL TRIAL BALANCE</v>
          </cell>
        </row>
        <row r="223">
          <cell r="A223" t="str">
            <v>ACCOUNT               DESCRIPTION                  BEG-BALANCE       CURRENT       END-BALANCE</v>
          </cell>
        </row>
        <row r="224">
          <cell r="A224" t="str">
            <v>-------               -----------                  -----------       -------       -----------</v>
          </cell>
        </row>
        <row r="225">
          <cell r="A225">
            <v>6369008</v>
          </cell>
          <cell r="B225" t="str">
            <v>DIRECTORS FEES</v>
          </cell>
          <cell r="C225">
            <v>0</v>
          </cell>
          <cell r="D225">
            <v>104.94</v>
          </cell>
          <cell r="E225">
            <v>104.94</v>
          </cell>
        </row>
        <row r="226">
          <cell r="A226">
            <v>6369090</v>
          </cell>
          <cell r="B226" t="str">
            <v>OTHER DIR OUTSIDE SERVICES</v>
          </cell>
          <cell r="C226">
            <v>0</v>
          </cell>
          <cell r="D226">
            <v>59.83</v>
          </cell>
          <cell r="E226">
            <v>59.83</v>
          </cell>
        </row>
        <row r="228">
          <cell r="A228" t="str">
            <v>401.1L</v>
          </cell>
          <cell r="B228" t="str">
            <v>OUTSIDE SERVICES-DIRECT</v>
          </cell>
          <cell r="C228">
            <v>74.34</v>
          </cell>
          <cell r="D228">
            <v>2364.02</v>
          </cell>
          <cell r="E228">
            <v>2438.36</v>
          </cell>
        </row>
        <row r="230">
          <cell r="A230">
            <v>6369007</v>
          </cell>
          <cell r="B230" t="str">
            <v>COMPUTER MAINT</v>
          </cell>
          <cell r="C230">
            <v>0</v>
          </cell>
          <cell r="D230">
            <v>533.79999999999995</v>
          </cell>
          <cell r="E230">
            <v>533.79999999999995</v>
          </cell>
        </row>
        <row r="231">
          <cell r="A231">
            <v>6369009</v>
          </cell>
          <cell r="B231" t="str">
            <v>COMPUTER-AMORT &amp; PROG COST</v>
          </cell>
          <cell r="C231">
            <v>0</v>
          </cell>
          <cell r="D231">
            <v>258</v>
          </cell>
          <cell r="E231">
            <v>258</v>
          </cell>
        </row>
        <row r="232">
          <cell r="A232">
            <v>6759003</v>
          </cell>
          <cell r="B232" t="str">
            <v>COMPUTER SUPPLIES</v>
          </cell>
          <cell r="C232">
            <v>0</v>
          </cell>
          <cell r="D232">
            <v>1213.49</v>
          </cell>
          <cell r="E232">
            <v>1213.49</v>
          </cell>
        </row>
        <row r="233">
          <cell r="A233">
            <v>6759016</v>
          </cell>
          <cell r="B233" t="str">
            <v>MICROFILMING</v>
          </cell>
          <cell r="C233">
            <v>0</v>
          </cell>
          <cell r="D233">
            <v>65</v>
          </cell>
          <cell r="E233">
            <v>65</v>
          </cell>
        </row>
        <row r="235">
          <cell r="A235" t="str">
            <v>401.1LL</v>
          </cell>
          <cell r="B235" t="str">
            <v>IT DEPARTMENT</v>
          </cell>
          <cell r="C235">
            <v>0</v>
          </cell>
          <cell r="D235">
            <v>2070.29</v>
          </cell>
          <cell r="E235">
            <v>2070.29</v>
          </cell>
        </row>
        <row r="237">
          <cell r="A237">
            <v>6049010</v>
          </cell>
          <cell r="B237" t="str">
            <v>HEALTH INS REIMBURSEMENTS</v>
          </cell>
          <cell r="C237">
            <v>0</v>
          </cell>
          <cell r="D237">
            <v>7579.79</v>
          </cell>
          <cell r="E237">
            <v>7579.79</v>
          </cell>
        </row>
        <row r="238">
          <cell r="A238">
            <v>6049011</v>
          </cell>
          <cell r="B238" t="str">
            <v>EMPLOYEE INS DEDUCTIONS</v>
          </cell>
          <cell r="C238">
            <v>0</v>
          </cell>
          <cell r="D238">
            <v>-436.48</v>
          </cell>
          <cell r="E238">
            <v>-436.48</v>
          </cell>
        </row>
        <row r="239">
          <cell r="A239">
            <v>6049012</v>
          </cell>
          <cell r="B239" t="str">
            <v>HEALTH COSTS &amp; OTHER</v>
          </cell>
          <cell r="C239">
            <v>0</v>
          </cell>
          <cell r="D239">
            <v>56.19</v>
          </cell>
          <cell r="E239">
            <v>56.19</v>
          </cell>
        </row>
        <row r="240">
          <cell r="A240">
            <v>6049015</v>
          </cell>
          <cell r="B240" t="str">
            <v>DENTAL INS REIMBURSEMENTS</v>
          </cell>
          <cell r="C240">
            <v>0</v>
          </cell>
          <cell r="D240">
            <v>149.21</v>
          </cell>
          <cell r="E240">
            <v>149.21</v>
          </cell>
        </row>
        <row r="241">
          <cell r="A241">
            <v>6049020</v>
          </cell>
          <cell r="B241" t="str">
            <v>PENSION CONTRIBUTIONS</v>
          </cell>
          <cell r="C241">
            <v>0</v>
          </cell>
          <cell r="D241">
            <v>1822.93</v>
          </cell>
          <cell r="E241">
            <v>1822.93</v>
          </cell>
        </row>
        <row r="242">
          <cell r="A242">
            <v>6049050</v>
          </cell>
          <cell r="B242" t="str">
            <v>HEALTH INS PREMIUMS</v>
          </cell>
          <cell r="C242">
            <v>0</v>
          </cell>
          <cell r="D242">
            <v>360.53</v>
          </cell>
          <cell r="E242">
            <v>360.53</v>
          </cell>
        </row>
        <row r="243">
          <cell r="A243">
            <v>6049055</v>
          </cell>
          <cell r="B243" t="str">
            <v>DENTAL PREMIUMS</v>
          </cell>
          <cell r="C243">
            <v>0</v>
          </cell>
          <cell r="D243">
            <v>17.149999999999999</v>
          </cell>
          <cell r="E243">
            <v>17.149999999999999</v>
          </cell>
        </row>
        <row r="244">
          <cell r="A244">
            <v>6049060</v>
          </cell>
          <cell r="B244" t="str">
            <v>TERM LIFE INS</v>
          </cell>
          <cell r="C244">
            <v>0</v>
          </cell>
          <cell r="D244">
            <v>65.83</v>
          </cell>
          <cell r="E244">
            <v>65.83</v>
          </cell>
        </row>
        <row r="245">
          <cell r="A245">
            <v>6049070</v>
          </cell>
          <cell r="B245" t="str">
            <v>401K/ESOP CONTRIBUTIONS</v>
          </cell>
          <cell r="C245">
            <v>0</v>
          </cell>
          <cell r="D245">
            <v>2498.5700000000002</v>
          </cell>
          <cell r="E245">
            <v>2498.5700000000002</v>
          </cell>
        </row>
        <row r="246">
          <cell r="A246">
            <v>6049080</v>
          </cell>
          <cell r="B246" t="str">
            <v>DISABILITY INSURANCE</v>
          </cell>
          <cell r="C246">
            <v>0</v>
          </cell>
          <cell r="D246">
            <v>30.82</v>
          </cell>
          <cell r="E246">
            <v>30.82</v>
          </cell>
        </row>
        <row r="247">
          <cell r="A247">
            <v>6049090</v>
          </cell>
          <cell r="B247" t="str">
            <v>OTHER EMP PENS &amp; BENEFITS</v>
          </cell>
          <cell r="C247">
            <v>454.94</v>
          </cell>
          <cell r="D247">
            <v>322.33</v>
          </cell>
          <cell r="E247">
            <v>777.27</v>
          </cell>
        </row>
        <row r="249">
          <cell r="A249" t="str">
            <v>401.1N</v>
          </cell>
          <cell r="B249" t="str">
            <v>EMPLOYEE PENSION&amp;BENEFITS</v>
          </cell>
          <cell r="C249">
            <v>454.94</v>
          </cell>
          <cell r="D249">
            <v>12466.87</v>
          </cell>
          <cell r="E249">
            <v>12921.81</v>
          </cell>
        </row>
        <row r="251">
          <cell r="A251">
            <v>6599090</v>
          </cell>
          <cell r="B251" t="str">
            <v>OTHER INS</v>
          </cell>
          <cell r="C251">
            <v>0</v>
          </cell>
          <cell r="D251">
            <v>8467</v>
          </cell>
          <cell r="E251">
            <v>8467</v>
          </cell>
        </row>
        <row r="253">
          <cell r="A253" t="str">
            <v>401.1O</v>
          </cell>
          <cell r="B253" t="str">
            <v>INSURANCE</v>
          </cell>
          <cell r="C253">
            <v>0</v>
          </cell>
          <cell r="D253">
            <v>8467</v>
          </cell>
          <cell r="E253">
            <v>8467</v>
          </cell>
        </row>
        <row r="255">
          <cell r="A255">
            <v>6419027</v>
          </cell>
          <cell r="B255" t="str">
            <v>RENT-BURLA ENTERPRISES</v>
          </cell>
          <cell r="C255">
            <v>0</v>
          </cell>
          <cell r="D255">
            <v>431.28</v>
          </cell>
          <cell r="E255">
            <v>431.28</v>
          </cell>
        </row>
        <row r="257">
          <cell r="A257" t="str">
            <v>401.1Q</v>
          </cell>
          <cell r="B257" t="str">
            <v>RENT</v>
          </cell>
          <cell r="C257">
            <v>0</v>
          </cell>
          <cell r="D257">
            <v>431.28</v>
          </cell>
          <cell r="E257">
            <v>431.28</v>
          </cell>
        </row>
        <row r="259">
          <cell r="A259">
            <v>6759001</v>
          </cell>
          <cell r="B259" t="str">
            <v>PUBL SUBSCRIPTIONS &amp; TAPES</v>
          </cell>
          <cell r="C259">
            <v>0</v>
          </cell>
          <cell r="D259">
            <v>34.590000000000003</v>
          </cell>
          <cell r="E259">
            <v>34.590000000000003</v>
          </cell>
        </row>
        <row r="260">
          <cell r="A260">
            <v>6759002</v>
          </cell>
          <cell r="B260" t="str">
            <v>ANSWERING SERV</v>
          </cell>
          <cell r="C260">
            <v>0</v>
          </cell>
          <cell r="D260">
            <v>450.86</v>
          </cell>
          <cell r="E260">
            <v>450.86</v>
          </cell>
        </row>
        <row r="261">
          <cell r="A261">
            <v>6759004</v>
          </cell>
          <cell r="B261" t="str">
            <v>PRINTING &amp; BLUEPRINTS</v>
          </cell>
          <cell r="C261">
            <v>226.29</v>
          </cell>
          <cell r="D261">
            <v>340.64</v>
          </cell>
          <cell r="E261">
            <v>566.92999999999995</v>
          </cell>
        </row>
        <row r="262">
          <cell r="A262">
            <v>6759006</v>
          </cell>
          <cell r="B262" t="str">
            <v>UPS &amp; AIR FREIGHT</v>
          </cell>
          <cell r="C262">
            <v>415.78</v>
          </cell>
          <cell r="D262">
            <v>93</v>
          </cell>
          <cell r="E262">
            <v>508.78</v>
          </cell>
        </row>
        <row r="263">
          <cell r="A263">
            <v>6759008</v>
          </cell>
          <cell r="B263" t="str">
            <v>XEROX</v>
          </cell>
          <cell r="C263">
            <v>0</v>
          </cell>
          <cell r="D263">
            <v>86.01</v>
          </cell>
          <cell r="E263">
            <v>86.01</v>
          </cell>
        </row>
        <row r="264">
          <cell r="A264">
            <v>6759009</v>
          </cell>
          <cell r="B264" t="str">
            <v>OFFICE SUPPLY STORES</v>
          </cell>
          <cell r="C264">
            <v>0</v>
          </cell>
          <cell r="D264">
            <v>493.31</v>
          </cell>
          <cell r="E264">
            <v>493.31</v>
          </cell>
        </row>
        <row r="265">
          <cell r="A265">
            <v>6759010</v>
          </cell>
          <cell r="B265" t="str">
            <v>REIM OFFICE EMPLOYEE EXPENSES</v>
          </cell>
          <cell r="C265">
            <v>0</v>
          </cell>
          <cell r="D265">
            <v>32.880000000000003</v>
          </cell>
          <cell r="E265">
            <v>32.880000000000003</v>
          </cell>
        </row>
        <row r="266">
          <cell r="A266">
            <v>6759013</v>
          </cell>
          <cell r="B266" t="str">
            <v>CLEANING SUPPLIES</v>
          </cell>
          <cell r="C266">
            <v>0</v>
          </cell>
          <cell r="D266">
            <v>54.61</v>
          </cell>
          <cell r="E266">
            <v>54.61</v>
          </cell>
        </row>
        <row r="267">
          <cell r="A267">
            <v>6759014</v>
          </cell>
          <cell r="B267" t="str">
            <v>MEMBERSHIPS - OFFICE EMPLOYEE</v>
          </cell>
          <cell r="C267">
            <v>0</v>
          </cell>
          <cell r="D267">
            <v>21.87</v>
          </cell>
          <cell r="E267">
            <v>21.87</v>
          </cell>
        </row>
        <row r="268">
          <cell r="A268">
            <v>6759090</v>
          </cell>
          <cell r="B268" t="str">
            <v>OTHER OFFICE EXPENSES</v>
          </cell>
          <cell r="C268">
            <v>0</v>
          </cell>
          <cell r="D268">
            <v>28.65</v>
          </cell>
          <cell r="E268">
            <v>28.65</v>
          </cell>
        </row>
        <row r="270">
          <cell r="A270" t="str">
            <v>401.1R</v>
          </cell>
          <cell r="B270" t="str">
            <v>OFFICE SUPPLIES</v>
          </cell>
          <cell r="C270">
            <v>642.07000000000005</v>
          </cell>
          <cell r="D270">
            <v>1636.42</v>
          </cell>
          <cell r="E270">
            <v>2278.4899999999998</v>
          </cell>
        </row>
        <row r="272">
          <cell r="A272">
            <v>6759005</v>
          </cell>
          <cell r="B272" t="str">
            <v>POSTAGE &amp; POSTAGE METER-OFFICE</v>
          </cell>
          <cell r="C272">
            <v>2463</v>
          </cell>
          <cell r="D272">
            <v>145</v>
          </cell>
          <cell r="E272">
            <v>2608</v>
          </cell>
        </row>
        <row r="275">
          <cell r="A275" t="str">
            <v>PERIOD ENDING: 12/31/02               12:29:13 22 DEC 2008 (NV.1CO.TB5LY) PAGE 6</v>
          </cell>
        </row>
        <row r="276">
          <cell r="A276" t="str">
            <v xml:space="preserve">COMPANY: C-005 APPLE CANYON UTILITY CO.                                         </v>
          </cell>
        </row>
        <row r="278">
          <cell r="A278" t="str">
            <v>DETAIL TB BY SUB</v>
          </cell>
        </row>
        <row r="280">
          <cell r="A280" t="str">
            <v xml:space="preserve">                  U T I L I T I E S ,  I N C O R P O R A T E D</v>
          </cell>
        </row>
        <row r="282">
          <cell r="A282" t="str">
            <v xml:space="preserve">                              DETAIL TRIAL BALANCE</v>
          </cell>
        </row>
        <row r="284">
          <cell r="A284" t="str">
            <v>ACCOUNT               DESCRIPTION                  BEG-BALANCE       CURRENT       END-BALANCE</v>
          </cell>
        </row>
        <row r="285">
          <cell r="A285" t="str">
            <v>-------               -----------                  -----------       -------       -----------</v>
          </cell>
        </row>
        <row r="286">
          <cell r="A286" t="str">
            <v>401.1RR</v>
          </cell>
          <cell r="B286" t="str">
            <v>BILLING &amp; CUSTOMER SERVICE</v>
          </cell>
          <cell r="C286">
            <v>2463</v>
          </cell>
          <cell r="D286">
            <v>145</v>
          </cell>
          <cell r="E286">
            <v>2608</v>
          </cell>
        </row>
        <row r="288">
          <cell r="A288">
            <v>6759110</v>
          </cell>
          <cell r="B288" t="str">
            <v>OFFICE TELEPHONE</v>
          </cell>
          <cell r="C288">
            <v>0</v>
          </cell>
          <cell r="D288">
            <v>121.51</v>
          </cell>
          <cell r="E288">
            <v>121.51</v>
          </cell>
        </row>
        <row r="289">
          <cell r="A289">
            <v>6759120</v>
          </cell>
          <cell r="B289" t="str">
            <v>OFFICE ELECTRIC</v>
          </cell>
          <cell r="C289">
            <v>0</v>
          </cell>
          <cell r="D289">
            <v>370.75</v>
          </cell>
          <cell r="E289">
            <v>370.75</v>
          </cell>
        </row>
        <row r="290">
          <cell r="A290">
            <v>6759130</v>
          </cell>
          <cell r="B290" t="str">
            <v>OFFICE GAS</v>
          </cell>
          <cell r="C290">
            <v>0</v>
          </cell>
          <cell r="D290">
            <v>59.59</v>
          </cell>
          <cell r="E290">
            <v>59.59</v>
          </cell>
        </row>
        <row r="291">
          <cell r="A291">
            <v>6759135</v>
          </cell>
          <cell r="B291" t="str">
            <v>OPERATIONS TELEPHONES</v>
          </cell>
          <cell r="C291">
            <v>2140.67</v>
          </cell>
          <cell r="D291">
            <v>99.55</v>
          </cell>
          <cell r="E291">
            <v>2240.2199999999998</v>
          </cell>
        </row>
        <row r="292">
          <cell r="A292">
            <v>6759136</v>
          </cell>
          <cell r="B292" t="str">
            <v>OPERATIONS TELEPHONES-LONG DIST</v>
          </cell>
          <cell r="C292">
            <v>0</v>
          </cell>
          <cell r="D292">
            <v>47.94</v>
          </cell>
          <cell r="E292">
            <v>47.94</v>
          </cell>
        </row>
        <row r="293">
          <cell r="A293">
            <v>6759190</v>
          </cell>
          <cell r="B293" t="str">
            <v>OTHER OFFICE UTILITIES</v>
          </cell>
          <cell r="C293">
            <v>0</v>
          </cell>
          <cell r="D293">
            <v>37.26</v>
          </cell>
          <cell r="E293">
            <v>37.26</v>
          </cell>
        </row>
        <row r="295">
          <cell r="A295" t="str">
            <v>401.1S</v>
          </cell>
          <cell r="B295" t="str">
            <v>OFFICE UTILITIES</v>
          </cell>
          <cell r="C295">
            <v>2140.67</v>
          </cell>
          <cell r="D295">
            <v>736.6</v>
          </cell>
          <cell r="E295">
            <v>2877.27</v>
          </cell>
        </row>
        <row r="297">
          <cell r="A297">
            <v>6759210</v>
          </cell>
          <cell r="B297" t="str">
            <v>OFFICE CLEANING SERV</v>
          </cell>
          <cell r="C297">
            <v>0</v>
          </cell>
          <cell r="D297">
            <v>370.78</v>
          </cell>
          <cell r="E297">
            <v>370.78</v>
          </cell>
        </row>
        <row r="298">
          <cell r="A298">
            <v>6759220</v>
          </cell>
          <cell r="B298" t="str">
            <v>LNDSCPING MOWING &amp; SNOWPLWNG</v>
          </cell>
          <cell r="C298">
            <v>0</v>
          </cell>
          <cell r="D298">
            <v>328.36</v>
          </cell>
          <cell r="E298">
            <v>328.36</v>
          </cell>
        </row>
        <row r="299">
          <cell r="A299">
            <v>6759230</v>
          </cell>
          <cell r="B299" t="str">
            <v>OFFICE GARBAGE REMOVAL</v>
          </cell>
          <cell r="C299">
            <v>0</v>
          </cell>
          <cell r="D299">
            <v>19.440000000000001</v>
          </cell>
          <cell r="E299">
            <v>19.440000000000001</v>
          </cell>
        </row>
        <row r="300">
          <cell r="A300">
            <v>6759260</v>
          </cell>
          <cell r="B300" t="str">
            <v>REPAIR OFF MACH &amp; HEATING</v>
          </cell>
          <cell r="C300">
            <v>0</v>
          </cell>
          <cell r="D300">
            <v>71.81</v>
          </cell>
          <cell r="E300">
            <v>71.81</v>
          </cell>
        </row>
        <row r="301">
          <cell r="A301">
            <v>6759290</v>
          </cell>
          <cell r="B301" t="str">
            <v>OTHER OFFICE MAINT</v>
          </cell>
          <cell r="C301">
            <v>0</v>
          </cell>
          <cell r="D301">
            <v>607.75</v>
          </cell>
          <cell r="E301">
            <v>607.75</v>
          </cell>
        </row>
        <row r="303">
          <cell r="A303" t="str">
            <v>401.1U</v>
          </cell>
          <cell r="B303" t="str">
            <v>OFFICE MAINTENANCE</v>
          </cell>
          <cell r="C303">
            <v>0</v>
          </cell>
          <cell r="D303">
            <v>1398.14</v>
          </cell>
          <cell r="E303">
            <v>1398.14</v>
          </cell>
        </row>
        <row r="305">
          <cell r="A305">
            <v>7048055</v>
          </cell>
          <cell r="B305" t="str">
            <v>OFFICE EDUCATION/TRAIN. EXP</v>
          </cell>
          <cell r="C305">
            <v>0</v>
          </cell>
          <cell r="D305">
            <v>54.4</v>
          </cell>
          <cell r="E305">
            <v>54.4</v>
          </cell>
        </row>
        <row r="306">
          <cell r="A306">
            <v>7758370</v>
          </cell>
          <cell r="B306" t="str">
            <v>MEALS &amp; RELATED EXP</v>
          </cell>
          <cell r="C306">
            <v>0</v>
          </cell>
          <cell r="D306">
            <v>77.91</v>
          </cell>
          <cell r="E306">
            <v>77.91</v>
          </cell>
        </row>
        <row r="307">
          <cell r="A307">
            <v>7758380</v>
          </cell>
          <cell r="B307" t="str">
            <v>BANK SERV CHARGES</v>
          </cell>
          <cell r="C307">
            <v>0</v>
          </cell>
          <cell r="D307">
            <v>1089.72</v>
          </cell>
          <cell r="E307">
            <v>1089.72</v>
          </cell>
        </row>
        <row r="308">
          <cell r="A308">
            <v>7758390</v>
          </cell>
          <cell r="B308" t="str">
            <v>OTHER MISC GENERAL</v>
          </cell>
          <cell r="C308">
            <v>975</v>
          </cell>
          <cell r="D308">
            <v>166</v>
          </cell>
          <cell r="E308">
            <v>1141</v>
          </cell>
        </row>
        <row r="310">
          <cell r="A310" t="str">
            <v>401.1V</v>
          </cell>
          <cell r="B310" t="str">
            <v>MISCELLANEOUS EXPENSE</v>
          </cell>
          <cell r="C310">
            <v>975</v>
          </cell>
          <cell r="D310">
            <v>1388.03</v>
          </cell>
          <cell r="E310">
            <v>2363.0300000000002</v>
          </cell>
        </row>
        <row r="312">
          <cell r="A312">
            <v>6755090</v>
          </cell>
          <cell r="B312" t="str">
            <v>WATER-OTHER MAINT EXP</v>
          </cell>
          <cell r="C312">
            <v>1600.71</v>
          </cell>
          <cell r="D312">
            <v>0</v>
          </cell>
          <cell r="E312">
            <v>1600.71</v>
          </cell>
        </row>
        <row r="313">
          <cell r="A313">
            <v>6759503</v>
          </cell>
          <cell r="B313" t="str">
            <v>WATER-MAINT SUPPLIES</v>
          </cell>
          <cell r="C313">
            <v>5004.8900000000003</v>
          </cell>
          <cell r="D313">
            <v>0</v>
          </cell>
          <cell r="E313">
            <v>5004.8900000000003</v>
          </cell>
        </row>
        <row r="314">
          <cell r="A314">
            <v>6759506</v>
          </cell>
          <cell r="B314" t="str">
            <v>WATER-MAINT REPAIRS</v>
          </cell>
          <cell r="C314">
            <v>5903.29</v>
          </cell>
          <cell r="D314">
            <v>0</v>
          </cell>
          <cell r="E314">
            <v>5903.29</v>
          </cell>
        </row>
        <row r="315">
          <cell r="A315">
            <v>6759509</v>
          </cell>
          <cell r="B315" t="str">
            <v>WATER-ELEC EQUIPT REPAIR</v>
          </cell>
          <cell r="C315">
            <v>505</v>
          </cell>
          <cell r="D315">
            <v>0</v>
          </cell>
          <cell r="E315">
            <v>505</v>
          </cell>
        </row>
        <row r="317">
          <cell r="A317" t="str">
            <v>401.1X</v>
          </cell>
          <cell r="B317" t="str">
            <v>MAINTENANCE-WATER PLANT</v>
          </cell>
          <cell r="C317">
            <v>13013.89</v>
          </cell>
          <cell r="D317">
            <v>0</v>
          </cell>
          <cell r="E317">
            <v>13013.89</v>
          </cell>
        </row>
        <row r="319">
          <cell r="A319">
            <v>6759080</v>
          </cell>
          <cell r="B319" t="str">
            <v>MAINT-DEFERRED CHARGES</v>
          </cell>
          <cell r="C319">
            <v>996</v>
          </cell>
          <cell r="D319">
            <v>0</v>
          </cell>
          <cell r="E319">
            <v>996</v>
          </cell>
        </row>
        <row r="320">
          <cell r="A320">
            <v>6759405</v>
          </cell>
          <cell r="B320" t="str">
            <v>COMMUNICATION EXPENSES</v>
          </cell>
          <cell r="C320">
            <v>276.37</v>
          </cell>
          <cell r="D320">
            <v>960.61</v>
          </cell>
          <cell r="E320">
            <v>1236.98</v>
          </cell>
        </row>
        <row r="321">
          <cell r="A321">
            <v>6759412</v>
          </cell>
          <cell r="B321" t="str">
            <v>UNIFORMS</v>
          </cell>
          <cell r="C321">
            <v>281.20999999999998</v>
          </cell>
          <cell r="D321">
            <v>0</v>
          </cell>
          <cell r="E321">
            <v>281.20999999999998</v>
          </cell>
        </row>
        <row r="323">
          <cell r="A323" t="str">
            <v>401.1Z</v>
          </cell>
          <cell r="B323" t="str">
            <v>MAINTENANCE-WTR&amp;SWR PLANT</v>
          </cell>
          <cell r="C323">
            <v>1553.58</v>
          </cell>
          <cell r="D323">
            <v>960.61</v>
          </cell>
          <cell r="E323">
            <v>2514.19</v>
          </cell>
        </row>
        <row r="325">
          <cell r="A325">
            <v>6205003</v>
          </cell>
          <cell r="B325" t="str">
            <v>OPERATORS EXPENSES</v>
          </cell>
          <cell r="C325">
            <v>0</v>
          </cell>
          <cell r="D325">
            <v>51.87</v>
          </cell>
          <cell r="E325">
            <v>51.87</v>
          </cell>
        </row>
        <row r="326">
          <cell r="A326">
            <v>6759017</v>
          </cell>
          <cell r="B326" t="str">
            <v>OPERATORS-CLEANING SUPPLIES</v>
          </cell>
          <cell r="C326">
            <v>153.75</v>
          </cell>
          <cell r="D326">
            <v>0</v>
          </cell>
          <cell r="E326">
            <v>153.75</v>
          </cell>
        </row>
        <row r="327">
          <cell r="A327">
            <v>6759018</v>
          </cell>
          <cell r="B327" t="str">
            <v>OPERATORS-OTHER OFFICE EXPENSE</v>
          </cell>
          <cell r="C327">
            <v>980.93</v>
          </cell>
          <cell r="D327">
            <v>122.65</v>
          </cell>
          <cell r="E327">
            <v>1103.58</v>
          </cell>
        </row>
        <row r="328">
          <cell r="A328">
            <v>6759410</v>
          </cell>
          <cell r="B328" t="str">
            <v>OPERATORS ED EXPENSES</v>
          </cell>
          <cell r="C328">
            <v>362.86</v>
          </cell>
          <cell r="D328">
            <v>11.92</v>
          </cell>
          <cell r="E328">
            <v>374.78</v>
          </cell>
        </row>
        <row r="329">
          <cell r="A329">
            <v>6759413</v>
          </cell>
          <cell r="B329" t="str">
            <v>OPERATORS-POSTAGE</v>
          </cell>
          <cell r="C329">
            <v>485.3</v>
          </cell>
          <cell r="D329">
            <v>16.04</v>
          </cell>
          <cell r="E329">
            <v>501.34</v>
          </cell>
        </row>
        <row r="330">
          <cell r="A330">
            <v>6759414</v>
          </cell>
          <cell r="B330" t="str">
            <v>OPERATORS-OFFICE SUPPLY STORES</v>
          </cell>
          <cell r="C330">
            <v>29.12</v>
          </cell>
          <cell r="D330">
            <v>77.900000000000006</v>
          </cell>
          <cell r="E330">
            <v>107.02</v>
          </cell>
        </row>
        <row r="331">
          <cell r="A331">
            <v>6759416</v>
          </cell>
          <cell r="B331" t="str">
            <v>OPERATORS-MEMBERSHIPS</v>
          </cell>
          <cell r="C331">
            <v>110</v>
          </cell>
          <cell r="D331">
            <v>234.94</v>
          </cell>
          <cell r="E331">
            <v>344.94</v>
          </cell>
        </row>
        <row r="333">
          <cell r="A333" t="str">
            <v>401.1ZZ</v>
          </cell>
          <cell r="B333" t="str">
            <v>OPERATORS EXPENSES</v>
          </cell>
          <cell r="C333">
            <v>2121.96</v>
          </cell>
          <cell r="D333">
            <v>515.32000000000005</v>
          </cell>
          <cell r="E333">
            <v>2637.28</v>
          </cell>
        </row>
        <row r="336">
          <cell r="A336" t="str">
            <v>PERIOD ENDING: 12/31/02               12:29:13 22 DEC 2008 (NV.1CO.TB5LY) PAGE 7</v>
          </cell>
        </row>
        <row r="337">
          <cell r="A337" t="str">
            <v xml:space="preserve">COMPANY: C-005 APPLE CANYON UTILITY CO.                                         </v>
          </cell>
        </row>
        <row r="339">
          <cell r="A339" t="str">
            <v>DETAIL TB BY SUB</v>
          </cell>
        </row>
        <row r="341">
          <cell r="A341" t="str">
            <v xml:space="preserve">                  U T I L I T I E S ,  I N C O R P O R A T E D</v>
          </cell>
        </row>
        <row r="343">
          <cell r="A343" t="str">
            <v xml:space="preserve">                              DETAIL TRIAL BALANCE</v>
          </cell>
        </row>
        <row r="345">
          <cell r="A345" t="str">
            <v>ACCOUNT               DESCRIPTION                  BEG-BALANCE       CURRENT       END-BALANCE</v>
          </cell>
        </row>
        <row r="346">
          <cell r="A346" t="str">
            <v>-------               -----------                  -----------       -------       -----------</v>
          </cell>
        </row>
        <row r="347">
          <cell r="A347">
            <v>6355010</v>
          </cell>
          <cell r="B347" t="str">
            <v>WATER TESTS</v>
          </cell>
          <cell r="C347">
            <v>6263.25</v>
          </cell>
          <cell r="D347">
            <v>0</v>
          </cell>
          <cell r="E347">
            <v>6263.25</v>
          </cell>
        </row>
        <row r="348">
          <cell r="A348">
            <v>6355030</v>
          </cell>
          <cell r="B348" t="str">
            <v>TESTING EQUIP &amp; CHEM</v>
          </cell>
          <cell r="C348">
            <v>59.9</v>
          </cell>
          <cell r="D348">
            <v>0</v>
          </cell>
          <cell r="E348">
            <v>59.9</v>
          </cell>
        </row>
        <row r="350">
          <cell r="A350" t="str">
            <v>401.2B</v>
          </cell>
          <cell r="B350" t="str">
            <v>MAINTENANCE-TESTING</v>
          </cell>
          <cell r="C350">
            <v>6323.15</v>
          </cell>
          <cell r="D350">
            <v>0</v>
          </cell>
          <cell r="E350">
            <v>6323.15</v>
          </cell>
        </row>
        <row r="352">
          <cell r="A352">
            <v>6501020</v>
          </cell>
          <cell r="B352" t="str">
            <v>GASOLINE</v>
          </cell>
          <cell r="C352">
            <v>336.95</v>
          </cell>
          <cell r="D352">
            <v>2973.88</v>
          </cell>
          <cell r="E352">
            <v>3310.83</v>
          </cell>
        </row>
        <row r="353">
          <cell r="A353">
            <v>6501030</v>
          </cell>
          <cell r="B353" t="str">
            <v>AUTO REPAIR &amp; TIRES</v>
          </cell>
          <cell r="C353">
            <v>1347.37</v>
          </cell>
          <cell r="D353">
            <v>1446.1</v>
          </cell>
          <cell r="E353">
            <v>2793.47</v>
          </cell>
        </row>
        <row r="354">
          <cell r="A354">
            <v>6501040</v>
          </cell>
          <cell r="B354" t="str">
            <v>AUTO LICENSES</v>
          </cell>
          <cell r="C354">
            <v>18</v>
          </cell>
          <cell r="D354">
            <v>149.66</v>
          </cell>
          <cell r="E354">
            <v>167.66</v>
          </cell>
        </row>
        <row r="356">
          <cell r="A356" t="str">
            <v>401.2D</v>
          </cell>
          <cell r="B356" t="str">
            <v>TRANSPORTATION EXPENSE</v>
          </cell>
          <cell r="C356">
            <v>1702.32</v>
          </cell>
          <cell r="D356">
            <v>4569.6400000000003</v>
          </cell>
          <cell r="E356">
            <v>6271.96</v>
          </cell>
        </row>
        <row r="358">
          <cell r="A358">
            <v>4032010</v>
          </cell>
          <cell r="B358" t="str">
            <v>DEPRECIATION-WATER PLANT</v>
          </cell>
          <cell r="C358">
            <v>21061.86</v>
          </cell>
          <cell r="D358">
            <v>77.73</v>
          </cell>
          <cell r="E358">
            <v>21139.59</v>
          </cell>
        </row>
        <row r="359">
          <cell r="A359">
            <v>4032090</v>
          </cell>
          <cell r="B359" t="str">
            <v>DEPRECIATION-10190</v>
          </cell>
          <cell r="C359">
            <v>0</v>
          </cell>
          <cell r="D359">
            <v>916.04</v>
          </cell>
          <cell r="E359">
            <v>916.04</v>
          </cell>
        </row>
        <row r="360">
          <cell r="A360">
            <v>4032091</v>
          </cell>
          <cell r="B360" t="str">
            <v>DEPRECIATION-10191</v>
          </cell>
          <cell r="C360">
            <v>0</v>
          </cell>
          <cell r="D360">
            <v>829.26</v>
          </cell>
          <cell r="E360">
            <v>829.26</v>
          </cell>
        </row>
        <row r="361">
          <cell r="A361">
            <v>4032092</v>
          </cell>
          <cell r="B361" t="str">
            <v>DEPRECIATION-10300</v>
          </cell>
          <cell r="C361">
            <v>0</v>
          </cell>
          <cell r="D361">
            <v>4980.79</v>
          </cell>
          <cell r="E361">
            <v>4980.79</v>
          </cell>
        </row>
        <row r="362">
          <cell r="A362">
            <v>4032093</v>
          </cell>
          <cell r="B362" t="str">
            <v>DEPRECIATION-10193</v>
          </cell>
          <cell r="C362">
            <v>0</v>
          </cell>
          <cell r="D362">
            <v>38</v>
          </cell>
          <cell r="E362">
            <v>38</v>
          </cell>
        </row>
        <row r="363">
          <cell r="A363">
            <v>4032098</v>
          </cell>
          <cell r="B363" t="str">
            <v>DEPRECIATION-COMPUTER</v>
          </cell>
          <cell r="C363">
            <v>0</v>
          </cell>
          <cell r="D363">
            <v>804.84</v>
          </cell>
          <cell r="E363">
            <v>804.84</v>
          </cell>
        </row>
        <row r="365">
          <cell r="A365">
            <v>403.2</v>
          </cell>
          <cell r="B365" t="str">
            <v>DEPRECIATION EXP-WATER</v>
          </cell>
          <cell r="C365">
            <v>21061.86</v>
          </cell>
          <cell r="D365">
            <v>7646.66</v>
          </cell>
          <cell r="E365">
            <v>28708.52</v>
          </cell>
        </row>
        <row r="367">
          <cell r="A367">
            <v>4071000</v>
          </cell>
          <cell r="B367" t="str">
            <v>AMORT EXP-CIA-WATER</v>
          </cell>
          <cell r="C367">
            <v>-9991.7999999999993</v>
          </cell>
          <cell r="D367">
            <v>0</v>
          </cell>
          <cell r="E367">
            <v>-9991.7999999999993</v>
          </cell>
        </row>
        <row r="369">
          <cell r="A369">
            <v>407.6</v>
          </cell>
          <cell r="B369" t="str">
            <v>AMORT EXP-CIA-WATER</v>
          </cell>
          <cell r="C369">
            <v>-9991.7999999999993</v>
          </cell>
          <cell r="D369">
            <v>0</v>
          </cell>
          <cell r="E369">
            <v>-9991.7999999999993</v>
          </cell>
        </row>
        <row r="371">
          <cell r="A371">
            <v>4081201</v>
          </cell>
          <cell r="B371" t="str">
            <v>FICA EXPENSE</v>
          </cell>
          <cell r="C371">
            <v>0</v>
          </cell>
          <cell r="D371">
            <v>5419.63</v>
          </cell>
          <cell r="E371">
            <v>5419.63</v>
          </cell>
        </row>
        <row r="372">
          <cell r="A372">
            <v>4091050</v>
          </cell>
          <cell r="B372" t="str">
            <v>FED UNEMPLOYMENT TAX</v>
          </cell>
          <cell r="C372">
            <v>0</v>
          </cell>
          <cell r="D372">
            <v>107.96</v>
          </cell>
          <cell r="E372">
            <v>107.96</v>
          </cell>
        </row>
        <row r="373">
          <cell r="A373">
            <v>4091060</v>
          </cell>
          <cell r="B373" t="str">
            <v>ST UNEMPLOYMENT TAX</v>
          </cell>
          <cell r="C373">
            <v>0</v>
          </cell>
          <cell r="D373">
            <v>401</v>
          </cell>
          <cell r="E373">
            <v>401</v>
          </cell>
        </row>
        <row r="374">
          <cell r="A374">
            <v>4091123</v>
          </cell>
          <cell r="B374" t="str">
            <v>ST UNEMPLOYMENT TAX-IL</v>
          </cell>
          <cell r="C374">
            <v>0</v>
          </cell>
          <cell r="D374">
            <v>148.69999999999999</v>
          </cell>
          <cell r="E374">
            <v>148.69999999999999</v>
          </cell>
        </row>
        <row r="376">
          <cell r="A376">
            <v>408.2</v>
          </cell>
          <cell r="B376" t="str">
            <v>PAYROLL TAXES</v>
          </cell>
          <cell r="C376">
            <v>0</v>
          </cell>
          <cell r="D376">
            <v>6077.29</v>
          </cell>
          <cell r="E376">
            <v>6077.29</v>
          </cell>
        </row>
        <row r="378">
          <cell r="A378">
            <v>4081004</v>
          </cell>
          <cell r="B378" t="str">
            <v>UTIL OR COMMISSION TAX</v>
          </cell>
          <cell r="C378">
            <v>244</v>
          </cell>
          <cell r="D378">
            <v>0</v>
          </cell>
          <cell r="E378">
            <v>244</v>
          </cell>
        </row>
        <row r="379">
          <cell r="A379">
            <v>4081121</v>
          </cell>
          <cell r="B379" t="str">
            <v>REAL ESTATE TAX</v>
          </cell>
          <cell r="C379">
            <v>1636.46</v>
          </cell>
          <cell r="D379">
            <v>815.74</v>
          </cell>
          <cell r="E379">
            <v>2452.1999999999998</v>
          </cell>
        </row>
        <row r="380">
          <cell r="A380">
            <v>4081122</v>
          </cell>
          <cell r="B380" t="str">
            <v>PERS PROP &amp; ICT TAX</v>
          </cell>
          <cell r="C380">
            <v>5171</v>
          </cell>
          <cell r="D380">
            <v>0</v>
          </cell>
          <cell r="E380">
            <v>5171</v>
          </cell>
        </row>
        <row r="381">
          <cell r="A381">
            <v>4081303</v>
          </cell>
          <cell r="B381" t="str">
            <v>FRANCHISE TAX</v>
          </cell>
          <cell r="C381">
            <v>475</v>
          </cell>
          <cell r="D381">
            <v>0</v>
          </cell>
          <cell r="E381">
            <v>475</v>
          </cell>
        </row>
        <row r="383">
          <cell r="A383">
            <v>408.3</v>
          </cell>
          <cell r="B383" t="str">
            <v>OTHER TAXES</v>
          </cell>
          <cell r="C383">
            <v>7526.46</v>
          </cell>
          <cell r="D383">
            <v>815.74</v>
          </cell>
          <cell r="E383">
            <v>8342.2000000000007</v>
          </cell>
        </row>
        <row r="385">
          <cell r="A385">
            <v>4091000</v>
          </cell>
          <cell r="B385" t="str">
            <v>INCOME TAXES-FEDERAL</v>
          </cell>
          <cell r="C385">
            <v>7703</v>
          </cell>
          <cell r="D385">
            <v>0</v>
          </cell>
          <cell r="E385">
            <v>7703</v>
          </cell>
        </row>
        <row r="387">
          <cell r="A387">
            <v>409.1</v>
          </cell>
          <cell r="B387" t="str">
            <v>INCOME TAXES-FEDERAL</v>
          </cell>
          <cell r="C387">
            <v>7703</v>
          </cell>
          <cell r="D387">
            <v>0</v>
          </cell>
          <cell r="E387">
            <v>7703</v>
          </cell>
        </row>
        <row r="389">
          <cell r="A389">
            <v>4091100</v>
          </cell>
          <cell r="B389" t="str">
            <v>INCOME TAXES-STATE</v>
          </cell>
          <cell r="C389">
            <v>1784</v>
          </cell>
          <cell r="D389">
            <v>0</v>
          </cell>
          <cell r="E389">
            <v>1784</v>
          </cell>
        </row>
        <row r="391">
          <cell r="A391">
            <v>409.2</v>
          </cell>
          <cell r="B391" t="str">
            <v>INCOME TAXES-STATE</v>
          </cell>
          <cell r="C391">
            <v>1784</v>
          </cell>
          <cell r="D391">
            <v>0</v>
          </cell>
          <cell r="E391">
            <v>1784</v>
          </cell>
        </row>
        <row r="393">
          <cell r="A393">
            <v>4101100</v>
          </cell>
          <cell r="B393" t="str">
            <v>DEF INCOME TAXES-STATE</v>
          </cell>
          <cell r="C393">
            <v>-1060</v>
          </cell>
          <cell r="D393">
            <v>0</v>
          </cell>
          <cell r="E393">
            <v>-1060</v>
          </cell>
        </row>
        <row r="395">
          <cell r="A395">
            <v>410.2</v>
          </cell>
          <cell r="B395" t="str">
            <v>DEFERRED INCOME TAXES-ST</v>
          </cell>
          <cell r="C395">
            <v>-1060</v>
          </cell>
          <cell r="D395">
            <v>0</v>
          </cell>
          <cell r="E395">
            <v>-1060</v>
          </cell>
        </row>
        <row r="397">
          <cell r="A397" t="str">
            <v>PERIOD ENDING: 12/31/02               12:29:13 22 DEC 2008 (NV.1CO.TB5LY) PAGE 8</v>
          </cell>
        </row>
        <row r="398">
          <cell r="A398" t="str">
            <v xml:space="preserve">COMPANY: C-005 APPLE CANYON UTILITY CO.                                         </v>
          </cell>
        </row>
        <row r="400">
          <cell r="A400" t="str">
            <v>DETAIL TB BY SUB</v>
          </cell>
        </row>
        <row r="402">
          <cell r="A402" t="str">
            <v xml:space="preserve">                  U T I L I T I E S ,  I N C O R P O R A T E D</v>
          </cell>
        </row>
        <row r="404">
          <cell r="A404" t="str">
            <v xml:space="preserve">                              DETAIL TRIAL BALANCE</v>
          </cell>
        </row>
        <row r="406">
          <cell r="A406" t="str">
            <v>ACCOUNT               DESCRIPTION                  BEG-BALANCE       CURRENT       END-BALANCE</v>
          </cell>
        </row>
        <row r="407">
          <cell r="A407" t="str">
            <v>-------               -----------                  -----------       -------       -----------</v>
          </cell>
        </row>
        <row r="409">
          <cell r="A409">
            <v>4122000</v>
          </cell>
          <cell r="B409" t="str">
            <v>AMORT OF INVEST TAX CREDIT</v>
          </cell>
          <cell r="C409">
            <v>-54</v>
          </cell>
          <cell r="D409">
            <v>0</v>
          </cell>
          <cell r="E409">
            <v>-54</v>
          </cell>
        </row>
        <row r="411">
          <cell r="A411">
            <v>412.1</v>
          </cell>
          <cell r="B411" t="e">
            <v>#NAME?</v>
          </cell>
          <cell r="C411">
            <v>-54</v>
          </cell>
          <cell r="D411">
            <v>0</v>
          </cell>
          <cell r="E411">
            <v>-54</v>
          </cell>
        </row>
        <row r="413">
          <cell r="A413">
            <v>4141040</v>
          </cell>
          <cell r="B413" t="str">
            <v>SALE OF EQUIPMENT</v>
          </cell>
          <cell r="C413">
            <v>0</v>
          </cell>
          <cell r="D413">
            <v>-143.07</v>
          </cell>
          <cell r="E413">
            <v>-143.07</v>
          </cell>
        </row>
        <row r="415">
          <cell r="A415">
            <v>413.1</v>
          </cell>
          <cell r="B415" t="str">
            <v>RENTAL &amp; OTHER INCOME</v>
          </cell>
          <cell r="C415">
            <v>0</v>
          </cell>
          <cell r="D415">
            <v>-143.07</v>
          </cell>
          <cell r="E415">
            <v>-143.07</v>
          </cell>
        </row>
        <row r="417">
          <cell r="A417">
            <v>4101000</v>
          </cell>
          <cell r="B417" t="str">
            <v>DEF INCOME TAX-FEDERAL</v>
          </cell>
          <cell r="C417">
            <v>-511</v>
          </cell>
          <cell r="D417">
            <v>0</v>
          </cell>
          <cell r="E417">
            <v>-511</v>
          </cell>
        </row>
        <row r="419">
          <cell r="A419">
            <v>419.1</v>
          </cell>
          <cell r="B419" t="str">
            <v>DEFERRED INCOME TAXES-FED</v>
          </cell>
          <cell r="C419">
            <v>-511</v>
          </cell>
          <cell r="D419">
            <v>0</v>
          </cell>
          <cell r="E419">
            <v>-511</v>
          </cell>
        </row>
        <row r="421">
          <cell r="A421">
            <v>4192000</v>
          </cell>
          <cell r="B421" t="str">
            <v>INTEREST EXPENSE-INTER-CO</v>
          </cell>
          <cell r="C421">
            <v>13918</v>
          </cell>
          <cell r="D421">
            <v>5298.9</v>
          </cell>
          <cell r="E421">
            <v>19216.900000000001</v>
          </cell>
        </row>
        <row r="423">
          <cell r="A423">
            <v>419.2</v>
          </cell>
          <cell r="B423" t="str">
            <v>INTEREST EXPENSE-INTERCO</v>
          </cell>
          <cell r="C423">
            <v>13918</v>
          </cell>
          <cell r="D423">
            <v>5298.9</v>
          </cell>
          <cell r="E423">
            <v>19216.900000000001</v>
          </cell>
        </row>
        <row r="425">
          <cell r="A425">
            <v>4201000</v>
          </cell>
          <cell r="B425" t="str">
            <v>INTEREST DURING CONSTRUCTION</v>
          </cell>
          <cell r="C425">
            <v>-2078</v>
          </cell>
          <cell r="D425">
            <v>0</v>
          </cell>
          <cell r="E425">
            <v>-2078</v>
          </cell>
        </row>
        <row r="427">
          <cell r="A427">
            <v>420.1</v>
          </cell>
          <cell r="B427" t="str">
            <v>INTEREST DURING CONSTRUCTION</v>
          </cell>
          <cell r="C427">
            <v>-2078</v>
          </cell>
          <cell r="D427">
            <v>0</v>
          </cell>
          <cell r="E427">
            <v>-2078</v>
          </cell>
        </row>
        <row r="429">
          <cell r="A429">
            <v>4261000</v>
          </cell>
          <cell r="B429" t="str">
            <v>MISCELLANEOUS INCOME</v>
          </cell>
          <cell r="C429">
            <v>0</v>
          </cell>
          <cell r="D429">
            <v>-121.39</v>
          </cell>
          <cell r="E429">
            <v>-121.39</v>
          </cell>
        </row>
        <row r="431">
          <cell r="A431">
            <v>426.1</v>
          </cell>
          <cell r="B431" t="str">
            <v>MISCELLANEOUS INCOME</v>
          </cell>
          <cell r="C431">
            <v>0</v>
          </cell>
          <cell r="D431">
            <v>-121.39</v>
          </cell>
          <cell r="E431">
            <v>-121.39</v>
          </cell>
        </row>
        <row r="433">
          <cell r="A433">
            <v>4272090</v>
          </cell>
          <cell r="B433" t="str">
            <v>S/T INT EXP OTHER</v>
          </cell>
          <cell r="C433">
            <v>0</v>
          </cell>
          <cell r="D433">
            <v>-309.45999999999998</v>
          </cell>
          <cell r="E433">
            <v>-309.45999999999998</v>
          </cell>
        </row>
        <row r="435">
          <cell r="A435">
            <v>427.2</v>
          </cell>
          <cell r="B435" t="str">
            <v>SHORT TERM INTEREST EXP</v>
          </cell>
          <cell r="C435">
            <v>0</v>
          </cell>
          <cell r="D435">
            <v>-309.45999999999998</v>
          </cell>
          <cell r="E435">
            <v>-309.45999999999998</v>
          </cell>
        </row>
        <row r="436">
          <cell r="C436" t="str">
            <v>---------------</v>
          </cell>
          <cell r="D436" t="str">
            <v>---------------</v>
          </cell>
          <cell r="E436" t="str">
            <v>---------------</v>
          </cell>
        </row>
        <row r="437">
          <cell r="B437" t="str">
            <v>TOTAL INCOME STATEMENT</v>
          </cell>
          <cell r="C437">
            <v>-156844.87</v>
          </cell>
          <cell r="D437">
            <v>127790</v>
          </cell>
          <cell r="E437">
            <v>-29054.87</v>
          </cell>
        </row>
        <row r="440">
          <cell r="B440" t="str">
            <v>TOTAL BALANCE SHEET</v>
          </cell>
          <cell r="C440">
            <v>156844.87</v>
          </cell>
          <cell r="D440">
            <v>-156844.87</v>
          </cell>
          <cell r="E440">
            <v>0</v>
          </cell>
        </row>
        <row r="441">
          <cell r="B441" t="str">
            <v>TOTAL INCOME STATEMENT</v>
          </cell>
          <cell r="C441">
            <v>-156844.87</v>
          </cell>
          <cell r="D441">
            <v>127790</v>
          </cell>
          <cell r="E441">
            <v>-29054.87</v>
          </cell>
        </row>
        <row r="443">
          <cell r="A443" t="str">
            <v>Press RETURN to continue......</v>
          </cell>
        </row>
      </sheetData>
      <sheetData sheetId="42">
        <row r="1">
          <cell r="A1" t="str">
            <v xml:space="preserve">Apple Canyon </v>
          </cell>
        </row>
        <row r="2">
          <cell r="A2" t="str">
            <v>Trail Balance - 03</v>
          </cell>
        </row>
        <row r="4">
          <cell r="A4" t="str">
            <v>PERIOD ENDING: 12/31/03               12:29:11 22 DEC 2008 (NV.1CO.TB4LY) PAGE 1</v>
          </cell>
        </row>
        <row r="5">
          <cell r="A5" t="str">
            <v xml:space="preserve">COMPANY: C-005 APPLE CANYON UTILITY CO.                                         </v>
          </cell>
        </row>
        <row r="7">
          <cell r="A7" t="str">
            <v>DETAIL TB BY SUB</v>
          </cell>
        </row>
        <row r="9">
          <cell r="A9" t="str">
            <v xml:space="preserve">                  U T I L I T I E S ,  I N C O R P O R A T E D</v>
          </cell>
        </row>
        <row r="11">
          <cell r="A11" t="str">
            <v xml:space="preserve">                              DETAIL TRIAL BALANCE</v>
          </cell>
        </row>
        <row r="13">
          <cell r="A13" t="str">
            <v>ACCOUNT</v>
          </cell>
          <cell r="B13" t="str">
            <v>DESCRIPTION</v>
          </cell>
          <cell r="C13" t="str">
            <v>BEG-BALANCE</v>
          </cell>
          <cell r="D13" t="str">
            <v>CURRENT</v>
          </cell>
          <cell r="E13" t="str">
            <v>END-BALANCE</v>
          </cell>
        </row>
        <row r="14">
          <cell r="A14" t="str">
            <v>-------</v>
          </cell>
          <cell r="B14" t="str">
            <v>-----------</v>
          </cell>
          <cell r="C14" t="str">
            <v>-----------</v>
          </cell>
          <cell r="D14" t="str">
            <v>-------</v>
          </cell>
          <cell r="E14" t="str">
            <v>-----------</v>
          </cell>
        </row>
        <row r="16">
          <cell r="A16">
            <v>3011001</v>
          </cell>
          <cell r="B16" t="str">
            <v>ORGANIZATION</v>
          </cell>
          <cell r="C16">
            <v>20135.29</v>
          </cell>
          <cell r="D16">
            <v>0</v>
          </cell>
          <cell r="E16">
            <v>20135.29</v>
          </cell>
        </row>
        <row r="17">
          <cell r="A17">
            <v>3033020</v>
          </cell>
          <cell r="B17" t="str">
            <v>LAND &amp; LAND RIGHTS (PUMP PLT)</v>
          </cell>
          <cell r="C17">
            <v>-885.06</v>
          </cell>
          <cell r="D17">
            <v>0</v>
          </cell>
          <cell r="E17">
            <v>-885.06</v>
          </cell>
        </row>
        <row r="18">
          <cell r="A18">
            <v>3036010</v>
          </cell>
          <cell r="B18" t="str">
            <v>LAND &amp; LAND RIGHTS</v>
          </cell>
          <cell r="C18">
            <v>5000</v>
          </cell>
          <cell r="D18">
            <v>0</v>
          </cell>
          <cell r="E18">
            <v>5000</v>
          </cell>
        </row>
        <row r="19">
          <cell r="A19">
            <v>3043021</v>
          </cell>
          <cell r="B19" t="str">
            <v>STRUCT &amp; IMPRV (PUMP PLT)</v>
          </cell>
          <cell r="C19">
            <v>24315.96</v>
          </cell>
          <cell r="D19">
            <v>0</v>
          </cell>
          <cell r="E19">
            <v>24315.96</v>
          </cell>
        </row>
        <row r="20">
          <cell r="A20">
            <v>3044031</v>
          </cell>
          <cell r="B20" t="str">
            <v>STRUCT &amp; IMPRV (WATER T P)</v>
          </cell>
          <cell r="C20">
            <v>657.81</v>
          </cell>
          <cell r="D20">
            <v>0</v>
          </cell>
          <cell r="E20">
            <v>657.81</v>
          </cell>
        </row>
        <row r="21">
          <cell r="A21">
            <v>3072014</v>
          </cell>
          <cell r="B21" t="str">
            <v>WELLS &amp; SPRINGS</v>
          </cell>
          <cell r="C21">
            <v>177455.07</v>
          </cell>
          <cell r="D21">
            <v>0</v>
          </cell>
          <cell r="E21">
            <v>177455.07</v>
          </cell>
        </row>
        <row r="22">
          <cell r="A22">
            <v>3113025</v>
          </cell>
          <cell r="B22" t="str">
            <v>ELECTRIC PUMP EQUIP</v>
          </cell>
          <cell r="C22">
            <v>79290.22</v>
          </cell>
          <cell r="D22">
            <v>0</v>
          </cell>
          <cell r="E22">
            <v>79290.22</v>
          </cell>
        </row>
        <row r="23">
          <cell r="A23">
            <v>3204032</v>
          </cell>
          <cell r="B23" t="str">
            <v>WATER TREATMENT EQPT</v>
          </cell>
          <cell r="C23">
            <v>8881.89</v>
          </cell>
          <cell r="D23">
            <v>0</v>
          </cell>
          <cell r="E23">
            <v>8881.89</v>
          </cell>
        </row>
        <row r="24">
          <cell r="A24">
            <v>3305042</v>
          </cell>
          <cell r="B24" t="str">
            <v>DIST RESV &amp; STNDPIPES</v>
          </cell>
          <cell r="C24">
            <v>58032.24</v>
          </cell>
          <cell r="D24">
            <v>0</v>
          </cell>
          <cell r="E24">
            <v>58032.24</v>
          </cell>
        </row>
        <row r="25">
          <cell r="A25">
            <v>3315043</v>
          </cell>
          <cell r="B25" t="str">
            <v>TRANS &amp; DISTR MAINS</v>
          </cell>
          <cell r="C25">
            <v>1221626.47</v>
          </cell>
          <cell r="D25">
            <v>0</v>
          </cell>
          <cell r="E25">
            <v>1221626.47</v>
          </cell>
        </row>
        <row r="26">
          <cell r="A26">
            <v>3335045</v>
          </cell>
          <cell r="B26" t="str">
            <v>SERVICE LINES</v>
          </cell>
          <cell r="C26">
            <v>328594.93</v>
          </cell>
          <cell r="D26">
            <v>0</v>
          </cell>
          <cell r="E26">
            <v>328594.93</v>
          </cell>
        </row>
        <row r="27">
          <cell r="A27">
            <v>3345046</v>
          </cell>
          <cell r="B27" t="str">
            <v>METERS</v>
          </cell>
          <cell r="C27">
            <v>30091.360000000001</v>
          </cell>
          <cell r="D27">
            <v>0</v>
          </cell>
          <cell r="E27">
            <v>30091.360000000001</v>
          </cell>
        </row>
        <row r="28">
          <cell r="A28">
            <v>3345047</v>
          </cell>
          <cell r="B28" t="str">
            <v>METER INSTALLATIONS</v>
          </cell>
          <cell r="C28">
            <v>12703.24</v>
          </cell>
          <cell r="D28">
            <v>0</v>
          </cell>
          <cell r="E28">
            <v>12703.24</v>
          </cell>
        </row>
        <row r="29">
          <cell r="A29">
            <v>3355048</v>
          </cell>
          <cell r="B29" t="str">
            <v>HYDRANTS</v>
          </cell>
          <cell r="C29">
            <v>68975.92</v>
          </cell>
          <cell r="D29">
            <v>0</v>
          </cell>
          <cell r="E29">
            <v>68975.92</v>
          </cell>
        </row>
        <row r="30">
          <cell r="A30">
            <v>3406090</v>
          </cell>
          <cell r="B30" t="str">
            <v>OFF STRUCT &amp; IMPRV</v>
          </cell>
          <cell r="C30">
            <v>30739.46</v>
          </cell>
          <cell r="D30">
            <v>0</v>
          </cell>
          <cell r="E30">
            <v>30739.46</v>
          </cell>
        </row>
        <row r="31">
          <cell r="A31">
            <v>3466094</v>
          </cell>
          <cell r="B31" t="str">
            <v>TOOLS SHOP &amp; MISC EQPT</v>
          </cell>
          <cell r="C31">
            <v>9068.9599999999991</v>
          </cell>
          <cell r="D31">
            <v>0</v>
          </cell>
          <cell r="E31">
            <v>9068.9599999999991</v>
          </cell>
        </row>
        <row r="32">
          <cell r="A32">
            <v>3466097</v>
          </cell>
          <cell r="B32" t="str">
            <v>COMMUNICATION EQPT</v>
          </cell>
          <cell r="C32">
            <v>1642.69</v>
          </cell>
          <cell r="D32">
            <v>0</v>
          </cell>
          <cell r="E32">
            <v>1642.69</v>
          </cell>
        </row>
        <row r="34">
          <cell r="A34">
            <v>101.1</v>
          </cell>
          <cell r="B34" t="str">
            <v>WTR UTILITY PLANT IN SERVICE</v>
          </cell>
          <cell r="C34">
            <v>2076326.45</v>
          </cell>
          <cell r="D34">
            <v>0</v>
          </cell>
          <cell r="E34">
            <v>2076326.45</v>
          </cell>
        </row>
        <row r="36">
          <cell r="A36">
            <v>1032000</v>
          </cell>
          <cell r="B36" t="str">
            <v>PLT HELD FUTURE USE-WTR</v>
          </cell>
          <cell r="C36">
            <v>40534.410000000003</v>
          </cell>
          <cell r="D36">
            <v>0</v>
          </cell>
          <cell r="E36">
            <v>40534.410000000003</v>
          </cell>
        </row>
        <row r="38">
          <cell r="A38">
            <v>103.1</v>
          </cell>
          <cell r="B38" t="str">
            <v>PLANT HELD FOR FUTURE USE</v>
          </cell>
          <cell r="C38">
            <v>40534.410000000003</v>
          </cell>
          <cell r="D38">
            <v>0</v>
          </cell>
          <cell r="E38">
            <v>40534.410000000003</v>
          </cell>
        </row>
        <row r="40">
          <cell r="A40">
            <v>1052091</v>
          </cell>
          <cell r="B40" t="str">
            <v>WATER PLANT IN PROCESS</v>
          </cell>
          <cell r="C40">
            <v>323.75</v>
          </cell>
          <cell r="D40">
            <v>0</v>
          </cell>
          <cell r="E40">
            <v>323.75</v>
          </cell>
        </row>
        <row r="42">
          <cell r="A42">
            <v>105.1</v>
          </cell>
          <cell r="B42" t="str">
            <v>WORK IN PROGRESS</v>
          </cell>
          <cell r="C42">
            <v>323.75</v>
          </cell>
          <cell r="D42">
            <v>0</v>
          </cell>
          <cell r="E42">
            <v>323.75</v>
          </cell>
        </row>
        <row r="44">
          <cell r="A44">
            <v>1083010</v>
          </cell>
          <cell r="B44" t="str">
            <v>ACCUM DEPR-WATER PLANT</v>
          </cell>
          <cell r="C44">
            <v>-490620.31</v>
          </cell>
          <cell r="D44">
            <v>0</v>
          </cell>
          <cell r="E44">
            <v>-490620.31</v>
          </cell>
        </row>
        <row r="46">
          <cell r="A46">
            <v>108.3</v>
          </cell>
          <cell r="B46" t="str">
            <v>ACCUM DEPR WATER PLANT</v>
          </cell>
          <cell r="C46">
            <v>-490620.31</v>
          </cell>
          <cell r="D46">
            <v>0</v>
          </cell>
          <cell r="E46">
            <v>-490620.31</v>
          </cell>
        </row>
        <row r="48">
          <cell r="A48">
            <v>1411000</v>
          </cell>
          <cell r="B48" t="str">
            <v>A/R-CUSTOMER</v>
          </cell>
          <cell r="C48">
            <v>38343.199999999997</v>
          </cell>
          <cell r="D48">
            <v>0</v>
          </cell>
          <cell r="E48">
            <v>38343.199999999997</v>
          </cell>
        </row>
        <row r="49">
          <cell r="A49">
            <v>1411002</v>
          </cell>
          <cell r="B49" t="str">
            <v>A/R-CUSTOMER ACCRUAL</v>
          </cell>
          <cell r="C49">
            <v>36554</v>
          </cell>
          <cell r="D49">
            <v>0</v>
          </cell>
          <cell r="E49">
            <v>36554</v>
          </cell>
        </row>
        <row r="51">
          <cell r="A51">
            <v>141.1</v>
          </cell>
          <cell r="B51" t="str">
            <v>ACCOUNTS RECEIVABLE CUSTOMER</v>
          </cell>
          <cell r="C51">
            <v>74897.2</v>
          </cell>
          <cell r="D51">
            <v>0</v>
          </cell>
          <cell r="E51">
            <v>74897.2</v>
          </cell>
        </row>
        <row r="53">
          <cell r="A53">
            <v>1431000</v>
          </cell>
          <cell r="B53" t="str">
            <v>ACCUM PROV UNCOLLECT ACCTS</v>
          </cell>
          <cell r="C53">
            <v>-21055.16</v>
          </cell>
          <cell r="D53">
            <v>0</v>
          </cell>
          <cell r="E53">
            <v>-21055.16</v>
          </cell>
        </row>
        <row r="55">
          <cell r="A55">
            <v>143.1</v>
          </cell>
          <cell r="B55" t="str">
            <v>ACCUM PROV UNCOLL AC</v>
          </cell>
          <cell r="C55">
            <v>-21055.16</v>
          </cell>
          <cell r="D55">
            <v>0</v>
          </cell>
          <cell r="E55">
            <v>-21055.16</v>
          </cell>
        </row>
        <row r="57">
          <cell r="A57">
            <v>1512000</v>
          </cell>
          <cell r="B57" t="str">
            <v>INVENTORY</v>
          </cell>
          <cell r="C57">
            <v>3037.98</v>
          </cell>
          <cell r="D57">
            <v>0</v>
          </cell>
          <cell r="E57">
            <v>3037.98</v>
          </cell>
        </row>
        <row r="59">
          <cell r="A59">
            <v>151.19999999999999</v>
          </cell>
          <cell r="B59" t="str">
            <v>INVENTORY</v>
          </cell>
          <cell r="C59">
            <v>3037.98</v>
          </cell>
          <cell r="D59">
            <v>0</v>
          </cell>
          <cell r="E59">
            <v>3037.98</v>
          </cell>
        </row>
        <row r="61">
          <cell r="A61">
            <v>1863012</v>
          </cell>
          <cell r="B61" t="str">
            <v>RATE CASE EXPENSE--2</v>
          </cell>
          <cell r="C61">
            <v>1179.75</v>
          </cell>
          <cell r="D61">
            <v>0</v>
          </cell>
          <cell r="E61">
            <v>1179.75</v>
          </cell>
        </row>
        <row r="62">
          <cell r="A62">
            <v>1863013</v>
          </cell>
          <cell r="B62" t="str">
            <v>RATE CASE EXPENSE--3</v>
          </cell>
          <cell r="C62">
            <v>5523</v>
          </cell>
          <cell r="D62">
            <v>0</v>
          </cell>
          <cell r="E62">
            <v>5523</v>
          </cell>
        </row>
        <row r="64">
          <cell r="A64" t="str">
            <v>PERIOD ENDING: 12/31/03               12:29:11 22 DEC 2008 (NV.1CO.TB4LY) PAGE 2</v>
          </cell>
        </row>
        <row r="65">
          <cell r="A65" t="str">
            <v xml:space="preserve">COMPANY: C-005 APPLE CANYON UTILITY CO.                                         </v>
          </cell>
        </row>
        <row r="67">
          <cell r="A67" t="str">
            <v>DETAIL TB BY SUB</v>
          </cell>
        </row>
        <row r="69">
          <cell r="A69" t="str">
            <v xml:space="preserve">                  U T I L I T I E S ,  I N C O R P O R A T E D</v>
          </cell>
        </row>
        <row r="71">
          <cell r="A71" t="str">
            <v xml:space="preserve">                              DETAIL TRIAL BALANCE</v>
          </cell>
        </row>
        <row r="73">
          <cell r="A73" t="str">
            <v>ACCOUNT               DESCRIPTION                  BEG-BALANCE       CURRENT       END-BALANCE</v>
          </cell>
        </row>
        <row r="74">
          <cell r="A74" t="str">
            <v>-------               -----------                  -----------       -------       -----------</v>
          </cell>
        </row>
        <row r="76">
          <cell r="A76">
            <v>186.1</v>
          </cell>
          <cell r="B76" t="str">
            <v>REGULATORY EXP BEING AMORT</v>
          </cell>
          <cell r="C76">
            <v>6702.75</v>
          </cell>
          <cell r="D76">
            <v>0</v>
          </cell>
          <cell r="E76">
            <v>6702.75</v>
          </cell>
        </row>
        <row r="78">
          <cell r="A78">
            <v>1862024</v>
          </cell>
          <cell r="B78" t="str">
            <v>DEF CHGS-TANK MAINT&amp;REP(WTR)-4</v>
          </cell>
          <cell r="C78">
            <v>9915</v>
          </cell>
          <cell r="D78">
            <v>0</v>
          </cell>
          <cell r="E78">
            <v>9915</v>
          </cell>
        </row>
        <row r="79">
          <cell r="A79">
            <v>1865024</v>
          </cell>
          <cell r="B79" t="str">
            <v>AMORT - TANK MAINT&amp;REP (WTR)-4</v>
          </cell>
          <cell r="C79">
            <v>-8948</v>
          </cell>
          <cell r="D79">
            <v>0</v>
          </cell>
          <cell r="E79">
            <v>-8948</v>
          </cell>
        </row>
        <row r="81">
          <cell r="A81">
            <v>186.2</v>
          </cell>
          <cell r="B81" t="str">
            <v>OTHER DEFERRED CHARGES</v>
          </cell>
          <cell r="C81">
            <v>967</v>
          </cell>
          <cell r="D81">
            <v>0</v>
          </cell>
          <cell r="E81">
            <v>967</v>
          </cell>
        </row>
        <row r="83">
          <cell r="A83">
            <v>1901011</v>
          </cell>
          <cell r="B83" t="str">
            <v>DEF FED TAX - CIAC PRE 1987</v>
          </cell>
          <cell r="C83">
            <v>5950</v>
          </cell>
          <cell r="D83">
            <v>0</v>
          </cell>
          <cell r="E83">
            <v>5950</v>
          </cell>
        </row>
        <row r="84">
          <cell r="A84">
            <v>1901012</v>
          </cell>
          <cell r="B84" t="str">
            <v>DEF FED TAX-TAP FEE POST 2000</v>
          </cell>
          <cell r="C84">
            <v>13427</v>
          </cell>
          <cell r="D84">
            <v>0</v>
          </cell>
          <cell r="E84">
            <v>13427</v>
          </cell>
        </row>
        <row r="85">
          <cell r="A85">
            <v>1901020</v>
          </cell>
          <cell r="B85" t="str">
            <v>DEF FED TAX - RATE CASE</v>
          </cell>
          <cell r="C85">
            <v>-2113</v>
          </cell>
          <cell r="D85">
            <v>0</v>
          </cell>
          <cell r="E85">
            <v>-2113</v>
          </cell>
        </row>
        <row r="86">
          <cell r="A86">
            <v>1901021</v>
          </cell>
          <cell r="B86" t="str">
            <v>DEF FED TAX - DEF MAINT</v>
          </cell>
          <cell r="C86">
            <v>-304</v>
          </cell>
          <cell r="D86">
            <v>0</v>
          </cell>
          <cell r="E86">
            <v>-304</v>
          </cell>
        </row>
        <row r="87">
          <cell r="A87">
            <v>1901024</v>
          </cell>
          <cell r="B87" t="str">
            <v>DEF FED TAX - ORGN EXP</v>
          </cell>
          <cell r="C87">
            <v>-176</v>
          </cell>
          <cell r="D87">
            <v>0</v>
          </cell>
          <cell r="E87">
            <v>-176</v>
          </cell>
        </row>
        <row r="88">
          <cell r="A88">
            <v>1901025</v>
          </cell>
          <cell r="B88" t="str">
            <v>DEF FED TAX - BAD DEBTS '86</v>
          </cell>
          <cell r="C88">
            <v>11910</v>
          </cell>
          <cell r="D88">
            <v>0</v>
          </cell>
          <cell r="E88">
            <v>11910</v>
          </cell>
        </row>
        <row r="89">
          <cell r="A89">
            <v>1901026</v>
          </cell>
          <cell r="B89" t="str">
            <v>DEF FED TAX - BAD DEBTS CURRENT</v>
          </cell>
          <cell r="C89">
            <v>-5603</v>
          </cell>
          <cell r="D89">
            <v>0</v>
          </cell>
          <cell r="E89">
            <v>-5603</v>
          </cell>
        </row>
        <row r="90">
          <cell r="A90">
            <v>1901031</v>
          </cell>
          <cell r="B90" t="str">
            <v>DEF FED TAX - DEPRECIATION</v>
          </cell>
          <cell r="C90">
            <v>-86981</v>
          </cell>
          <cell r="D90">
            <v>0</v>
          </cell>
          <cell r="E90">
            <v>-86981</v>
          </cell>
        </row>
        <row r="92">
          <cell r="A92">
            <v>190.1</v>
          </cell>
          <cell r="B92" t="str">
            <v>ACCUM DEFERRED FIT</v>
          </cell>
          <cell r="C92">
            <v>-63890</v>
          </cell>
          <cell r="D92">
            <v>0</v>
          </cell>
          <cell r="E92">
            <v>-63890</v>
          </cell>
        </row>
        <row r="94">
          <cell r="A94">
            <v>1902011</v>
          </cell>
          <cell r="B94" t="str">
            <v>DEF ST TAX - CIAC PRE 1987</v>
          </cell>
          <cell r="C94">
            <v>937</v>
          </cell>
          <cell r="D94">
            <v>0</v>
          </cell>
          <cell r="E94">
            <v>937</v>
          </cell>
        </row>
        <row r="95">
          <cell r="A95">
            <v>1902012</v>
          </cell>
          <cell r="B95" t="str">
            <v>DEF ST TAX-TAP FEE POST 2000</v>
          </cell>
          <cell r="C95">
            <v>3110</v>
          </cell>
          <cell r="D95">
            <v>0</v>
          </cell>
          <cell r="E95">
            <v>3110</v>
          </cell>
        </row>
        <row r="96">
          <cell r="A96">
            <v>1902020</v>
          </cell>
          <cell r="B96" t="str">
            <v>DEF ST TAX - RATE CASE</v>
          </cell>
          <cell r="C96">
            <v>-489</v>
          </cell>
          <cell r="D96">
            <v>0</v>
          </cell>
          <cell r="E96">
            <v>-489</v>
          </cell>
        </row>
        <row r="97">
          <cell r="A97">
            <v>1902021</v>
          </cell>
          <cell r="B97" t="str">
            <v>DEF ST TAX - DEF MAINT</v>
          </cell>
          <cell r="C97">
            <v>-69</v>
          </cell>
          <cell r="D97">
            <v>0</v>
          </cell>
          <cell r="E97">
            <v>-69</v>
          </cell>
        </row>
        <row r="99">
          <cell r="A99">
            <v>190.2</v>
          </cell>
          <cell r="B99" t="str">
            <v>ACCUM DEFERRED SIT</v>
          </cell>
          <cell r="C99">
            <v>3489</v>
          </cell>
          <cell r="D99">
            <v>0</v>
          </cell>
          <cell r="E99">
            <v>3489</v>
          </cell>
        </row>
        <row r="101">
          <cell r="A101">
            <v>2021010</v>
          </cell>
          <cell r="B101" t="str">
            <v>COMMON STOCK</v>
          </cell>
          <cell r="C101">
            <v>-450000</v>
          </cell>
          <cell r="D101">
            <v>0</v>
          </cell>
          <cell r="E101">
            <v>-450000</v>
          </cell>
        </row>
        <row r="103">
          <cell r="A103">
            <v>202.1</v>
          </cell>
          <cell r="B103" t="str">
            <v>-COMMON STOCK &amp; CS SUBS</v>
          </cell>
          <cell r="C103">
            <v>-450000</v>
          </cell>
          <cell r="D103">
            <v>0</v>
          </cell>
          <cell r="E103">
            <v>-450000</v>
          </cell>
        </row>
        <row r="105">
          <cell r="A105">
            <v>2112000</v>
          </cell>
          <cell r="B105" t="str">
            <v>MISC PAID-IN CAPITAL</v>
          </cell>
          <cell r="C105">
            <v>-142409.47</v>
          </cell>
          <cell r="D105">
            <v>0</v>
          </cell>
          <cell r="E105">
            <v>-142409.47</v>
          </cell>
        </row>
        <row r="107">
          <cell r="A107">
            <v>211.2</v>
          </cell>
          <cell r="B107" t="str">
            <v>MISC PAID IN CAPITAL</v>
          </cell>
          <cell r="C107">
            <v>-142409.47</v>
          </cell>
          <cell r="D107">
            <v>0</v>
          </cell>
          <cell r="E107">
            <v>-142409.47</v>
          </cell>
        </row>
        <row r="109">
          <cell r="A109">
            <v>2151000</v>
          </cell>
          <cell r="B109" t="str">
            <v>RETAINED EARN-PRIOR YEARS</v>
          </cell>
          <cell r="C109">
            <v>-216590.48</v>
          </cell>
          <cell r="D109">
            <v>-40198.629999999997</v>
          </cell>
          <cell r="E109">
            <v>-256789.11</v>
          </cell>
        </row>
        <row r="111">
          <cell r="A111">
            <v>215.1</v>
          </cell>
          <cell r="B111" t="str">
            <v>RETAINED EARNINGS PRIOR</v>
          </cell>
          <cell r="C111">
            <v>-216590.48</v>
          </cell>
          <cell r="D111">
            <v>-40198.629999999997</v>
          </cell>
          <cell r="E111">
            <v>-256789.11</v>
          </cell>
        </row>
        <row r="113">
          <cell r="A113">
            <v>2334002</v>
          </cell>
          <cell r="B113" t="str">
            <v>A/P WATER SERVICE CORP</v>
          </cell>
          <cell r="C113">
            <v>-1466580.18</v>
          </cell>
          <cell r="D113">
            <v>-69748.800000000003</v>
          </cell>
          <cell r="E113">
            <v>-1536328.98</v>
          </cell>
        </row>
        <row r="114">
          <cell r="A114">
            <v>2334003</v>
          </cell>
          <cell r="B114" t="str">
            <v>A/P WATER SERVICE DISB</v>
          </cell>
          <cell r="C114">
            <v>2452479.29</v>
          </cell>
          <cell r="D114">
            <v>0</v>
          </cell>
          <cell r="E114">
            <v>2452479.29</v>
          </cell>
        </row>
        <row r="116">
          <cell r="A116">
            <v>233.4</v>
          </cell>
          <cell r="B116" t="str">
            <v>ACCTS PAYABLE ASSOC COS</v>
          </cell>
          <cell r="C116">
            <v>985899.11</v>
          </cell>
          <cell r="D116">
            <v>-69748.800000000003</v>
          </cell>
          <cell r="E116">
            <v>916150.31</v>
          </cell>
        </row>
        <row r="118">
          <cell r="A118">
            <v>2361104</v>
          </cell>
          <cell r="B118" t="str">
            <v>ACCRUED UTIL OR COMM TAX</v>
          </cell>
          <cell r="C118">
            <v>-254</v>
          </cell>
          <cell r="D118">
            <v>0</v>
          </cell>
          <cell r="E118">
            <v>-254</v>
          </cell>
        </row>
        <row r="120">
          <cell r="A120">
            <v>236.1</v>
          </cell>
          <cell r="B120" t="str">
            <v>ACCRUED TAXES</v>
          </cell>
          <cell r="C120">
            <v>-254</v>
          </cell>
          <cell r="D120">
            <v>0</v>
          </cell>
          <cell r="E120">
            <v>-254</v>
          </cell>
        </row>
        <row r="122">
          <cell r="A122">
            <v>2413000</v>
          </cell>
          <cell r="B122" t="str">
            <v>ADVANCES FROM UTILITIES INC</v>
          </cell>
          <cell r="C122">
            <v>-617013.99</v>
          </cell>
          <cell r="D122">
            <v>-53109</v>
          </cell>
          <cell r="E122">
            <v>-670122.99</v>
          </cell>
        </row>
        <row r="125">
          <cell r="A125" t="str">
            <v>PERIOD ENDING: 12/31/03               12:29:11 22 DEC 2008 (NV.1CO.TB4LY) PAGE 3</v>
          </cell>
        </row>
        <row r="126">
          <cell r="A126" t="str">
            <v xml:space="preserve">COMPANY: C-005 APPLE CANYON UTILITY CO.                                         </v>
          </cell>
        </row>
        <row r="128">
          <cell r="A128" t="str">
            <v>DETAIL TB BY SUB</v>
          </cell>
        </row>
        <row r="130">
          <cell r="A130" t="str">
            <v xml:space="preserve">                  U T I L I T I E S ,  I N C O R P O R A T E D</v>
          </cell>
        </row>
        <row r="132">
          <cell r="A132" t="str">
            <v xml:space="preserve">                              DETAIL TRIAL BALANCE</v>
          </cell>
        </row>
        <row r="134">
          <cell r="A134" t="str">
            <v>ACCOUNT               DESCRIPTION                  BEG-BALANCE       CURRENT       END-BALANCE</v>
          </cell>
        </row>
        <row r="135">
          <cell r="A135" t="str">
            <v>-------               -----------                  -----------       -------       -----------</v>
          </cell>
        </row>
        <row r="136">
          <cell r="A136">
            <v>241.3</v>
          </cell>
          <cell r="B136" t="str">
            <v>ADVANCES FROM UI</v>
          </cell>
          <cell r="C136">
            <v>-617013.99</v>
          </cell>
          <cell r="D136">
            <v>-53109</v>
          </cell>
          <cell r="E136">
            <v>-670122.99</v>
          </cell>
        </row>
        <row r="138">
          <cell r="A138">
            <v>2525000</v>
          </cell>
          <cell r="B138" t="str">
            <v>ADV-IN-AID OF CONST-WATER</v>
          </cell>
          <cell r="C138">
            <v>-450000</v>
          </cell>
          <cell r="D138">
            <v>0</v>
          </cell>
          <cell r="E138">
            <v>-450000</v>
          </cell>
        </row>
        <row r="140">
          <cell r="A140">
            <v>252.1</v>
          </cell>
          <cell r="B140" t="str">
            <v>ADVANCES IN AID WATER</v>
          </cell>
          <cell r="C140">
            <v>-450000</v>
          </cell>
          <cell r="D140">
            <v>0</v>
          </cell>
          <cell r="E140">
            <v>-450000</v>
          </cell>
        </row>
        <row r="142">
          <cell r="A142">
            <v>2551000</v>
          </cell>
          <cell r="B142" t="str">
            <v>UNAMORT INVEST TAX CREDIT</v>
          </cell>
          <cell r="C142">
            <v>-2236</v>
          </cell>
          <cell r="D142">
            <v>0</v>
          </cell>
          <cell r="E142">
            <v>-2236</v>
          </cell>
        </row>
        <row r="144">
          <cell r="A144">
            <v>255.1</v>
          </cell>
          <cell r="B144" t="str">
            <v>UNAMORT INVEST TAX CREDIT</v>
          </cell>
          <cell r="C144">
            <v>-2236</v>
          </cell>
          <cell r="D144">
            <v>0</v>
          </cell>
          <cell r="E144">
            <v>-2236</v>
          </cell>
        </row>
        <row r="146">
          <cell r="A146">
            <v>2711000</v>
          </cell>
          <cell r="B146" t="str">
            <v>CIAC-WATER-UNDISTR.</v>
          </cell>
          <cell r="C146">
            <v>-658521.63</v>
          </cell>
          <cell r="D146">
            <v>0</v>
          </cell>
          <cell r="E146">
            <v>-658521.63</v>
          </cell>
        </row>
        <row r="147">
          <cell r="A147">
            <v>2711010</v>
          </cell>
          <cell r="B147" t="str">
            <v>CIAC-WATER-TAX</v>
          </cell>
          <cell r="C147">
            <v>-43600</v>
          </cell>
          <cell r="D147">
            <v>0</v>
          </cell>
          <cell r="E147">
            <v>-43600</v>
          </cell>
        </row>
        <row r="149">
          <cell r="A149">
            <v>271.10000000000002</v>
          </cell>
          <cell r="B149" t="str">
            <v>CONTRIBUTIONS IN AID WATER</v>
          </cell>
          <cell r="C149">
            <v>-702121.63</v>
          </cell>
          <cell r="D149">
            <v>0</v>
          </cell>
          <cell r="E149">
            <v>-702121.63</v>
          </cell>
        </row>
        <row r="151">
          <cell r="A151">
            <v>2722000</v>
          </cell>
          <cell r="B151" t="str">
            <v>ACC AMORT-CIA-WATER</v>
          </cell>
          <cell r="C151">
            <v>127069.82</v>
          </cell>
          <cell r="D151">
            <v>0</v>
          </cell>
          <cell r="E151">
            <v>127069.82</v>
          </cell>
        </row>
        <row r="153">
          <cell r="A153">
            <v>272.10000000000002</v>
          </cell>
          <cell r="B153" t="str">
            <v>ACCUM AMORT OF CIA WATER</v>
          </cell>
          <cell r="C153">
            <v>127069.82</v>
          </cell>
          <cell r="D153">
            <v>0</v>
          </cell>
          <cell r="E153">
            <v>127069.82</v>
          </cell>
        </row>
        <row r="154">
          <cell r="C154" t="str">
            <v>---------------</v>
          </cell>
          <cell r="D154" t="str">
            <v>---------------</v>
          </cell>
          <cell r="E154" t="str">
            <v>---------------</v>
          </cell>
        </row>
        <row r="155">
          <cell r="B155" t="str">
            <v>TOTAL BALANCE SHEET</v>
          </cell>
          <cell r="C155">
            <v>163056.43</v>
          </cell>
          <cell r="D155">
            <v>-163056.43</v>
          </cell>
          <cell r="E155">
            <v>0</v>
          </cell>
        </row>
        <row r="157">
          <cell r="A157" t="str">
            <v>PERIOD ENDING: 12/31/03               12:29:11 22 DEC 2008 (NV.1CO.TB4LY) PAGE 4</v>
          </cell>
        </row>
        <row r="158">
          <cell r="A158" t="str">
            <v xml:space="preserve">COMPANY: C-005 APPLE CANYON UTILITY CO.                                         </v>
          </cell>
        </row>
        <row r="160">
          <cell r="A160" t="str">
            <v>DETAIL TB BY SUB</v>
          </cell>
        </row>
        <row r="162">
          <cell r="A162" t="str">
            <v xml:space="preserve">                  U T I L I T I E S ,  I N C O R P O R A T E D</v>
          </cell>
        </row>
        <row r="164">
          <cell r="A164" t="str">
            <v xml:space="preserve">                              DETAIL TRIAL BALANCE</v>
          </cell>
        </row>
        <row r="166">
          <cell r="A166" t="str">
            <v>ACCOUNT               DESCRIPTION                  BEG-BALANCE       CURRENT       END-BALANCE</v>
          </cell>
        </row>
        <row r="167">
          <cell r="A167" t="str">
            <v>-------               -----------                  -----------       -------       -----------</v>
          </cell>
        </row>
        <row r="168">
          <cell r="A168">
            <v>4611020</v>
          </cell>
          <cell r="B168" t="str">
            <v>WATER REVENUE-METERED</v>
          </cell>
          <cell r="C168">
            <v>-249447.78</v>
          </cell>
          <cell r="D168">
            <v>0</v>
          </cell>
          <cell r="E168">
            <v>-249447.78</v>
          </cell>
        </row>
        <row r="169">
          <cell r="A169">
            <v>4611099</v>
          </cell>
          <cell r="B169" t="str">
            <v>WATER REVENUE ACCRUALS</v>
          </cell>
          <cell r="C169">
            <v>-9098</v>
          </cell>
          <cell r="D169">
            <v>0</v>
          </cell>
          <cell r="E169">
            <v>-9098</v>
          </cell>
        </row>
        <row r="170">
          <cell r="A170">
            <v>4612030</v>
          </cell>
          <cell r="B170" t="str">
            <v>WATER REVENUE-COMMERCIAL</v>
          </cell>
          <cell r="C170">
            <v>-5922.9</v>
          </cell>
          <cell r="D170">
            <v>0</v>
          </cell>
          <cell r="E170">
            <v>-5922.9</v>
          </cell>
        </row>
        <row r="172">
          <cell r="A172">
            <v>400.1</v>
          </cell>
          <cell r="B172" t="str">
            <v>WATER REVENUE</v>
          </cell>
          <cell r="C172">
            <v>-264468.68</v>
          </cell>
          <cell r="D172">
            <v>0</v>
          </cell>
          <cell r="E172">
            <v>-264468.68</v>
          </cell>
        </row>
        <row r="174">
          <cell r="A174">
            <v>4701000</v>
          </cell>
          <cell r="B174" t="str">
            <v>FORFEITED DISCOUNTS</v>
          </cell>
          <cell r="C174">
            <v>-1554.36</v>
          </cell>
          <cell r="D174">
            <v>0</v>
          </cell>
          <cell r="E174">
            <v>-1554.36</v>
          </cell>
        </row>
        <row r="176">
          <cell r="A176">
            <v>400.3</v>
          </cell>
          <cell r="B176" t="str">
            <v>FORFEITED DISCOUNTS</v>
          </cell>
          <cell r="C176">
            <v>-1554.36</v>
          </cell>
          <cell r="D176">
            <v>0</v>
          </cell>
          <cell r="E176">
            <v>-1554.36</v>
          </cell>
        </row>
        <row r="178">
          <cell r="A178">
            <v>4711000</v>
          </cell>
          <cell r="B178" t="str">
            <v>MISC SERVICE REVENUES</v>
          </cell>
          <cell r="C178">
            <v>-44.85</v>
          </cell>
          <cell r="D178">
            <v>0</v>
          </cell>
          <cell r="E178">
            <v>-44.85</v>
          </cell>
        </row>
        <row r="179">
          <cell r="A179">
            <v>4741001</v>
          </cell>
          <cell r="B179" t="str">
            <v>NEW CUSTOMER CHGE - WATER</v>
          </cell>
          <cell r="C179">
            <v>-720</v>
          </cell>
          <cell r="D179">
            <v>0</v>
          </cell>
          <cell r="E179">
            <v>-720</v>
          </cell>
        </row>
        <row r="180">
          <cell r="A180">
            <v>4741008</v>
          </cell>
          <cell r="B180" t="str">
            <v>NSF CHECK CHARGE</v>
          </cell>
          <cell r="C180">
            <v>-7</v>
          </cell>
          <cell r="D180">
            <v>0</v>
          </cell>
          <cell r="E180">
            <v>-7</v>
          </cell>
        </row>
        <row r="182">
          <cell r="A182">
            <v>400.4</v>
          </cell>
          <cell r="B182" t="str">
            <v>MISC. SERVICE REVENUES</v>
          </cell>
          <cell r="C182">
            <v>-771.85</v>
          </cell>
          <cell r="D182">
            <v>0</v>
          </cell>
          <cell r="E182">
            <v>-771.85</v>
          </cell>
        </row>
        <row r="184">
          <cell r="A184">
            <v>6151010</v>
          </cell>
          <cell r="B184" t="str">
            <v>ELEC PWR - WATER SYSTEM</v>
          </cell>
          <cell r="C184">
            <v>17832.400000000001</v>
          </cell>
          <cell r="D184">
            <v>0</v>
          </cell>
          <cell r="E184">
            <v>17832.400000000001</v>
          </cell>
        </row>
        <row r="186">
          <cell r="A186" t="str">
            <v>401.1E</v>
          </cell>
          <cell r="B186" t="str">
            <v>ELECTRIC POWER</v>
          </cell>
          <cell r="C186">
            <v>17832.400000000001</v>
          </cell>
          <cell r="D186">
            <v>0</v>
          </cell>
          <cell r="E186">
            <v>17832.400000000001</v>
          </cell>
        </row>
        <row r="188">
          <cell r="A188">
            <v>6181010</v>
          </cell>
          <cell r="B188" t="str">
            <v>CHLORINE</v>
          </cell>
          <cell r="C188">
            <v>3650.5</v>
          </cell>
          <cell r="D188">
            <v>0</v>
          </cell>
          <cell r="E188">
            <v>3650.5</v>
          </cell>
        </row>
        <row r="189">
          <cell r="A189">
            <v>6181090</v>
          </cell>
          <cell r="B189" t="str">
            <v>OTHER CHEMICALS (TREATMENT)</v>
          </cell>
          <cell r="C189">
            <v>3142.9</v>
          </cell>
          <cell r="D189">
            <v>0</v>
          </cell>
          <cell r="E189">
            <v>3142.9</v>
          </cell>
        </row>
        <row r="191">
          <cell r="A191" t="str">
            <v>401.1F</v>
          </cell>
          <cell r="B191" t="str">
            <v>CHEMICALS</v>
          </cell>
          <cell r="C191">
            <v>6793.4</v>
          </cell>
          <cell r="D191">
            <v>0</v>
          </cell>
          <cell r="E191">
            <v>6793.4</v>
          </cell>
        </row>
        <row r="193">
          <cell r="A193">
            <v>6361000</v>
          </cell>
          <cell r="B193" t="str">
            <v>METER READING</v>
          </cell>
          <cell r="C193">
            <v>2232.35</v>
          </cell>
          <cell r="D193">
            <v>0</v>
          </cell>
          <cell r="E193">
            <v>2232.35</v>
          </cell>
        </row>
        <row r="195">
          <cell r="A195" t="str">
            <v>401.1G</v>
          </cell>
          <cell r="B195" t="str">
            <v>METER READING</v>
          </cell>
          <cell r="C195">
            <v>2232.35</v>
          </cell>
          <cell r="D195">
            <v>0</v>
          </cell>
          <cell r="E195">
            <v>2232.35</v>
          </cell>
        </row>
        <row r="197">
          <cell r="A197">
            <v>6019020</v>
          </cell>
          <cell r="B197" t="str">
            <v>SALARIES-CHGD TO PLT-WSC</v>
          </cell>
          <cell r="C197">
            <v>-7726.75</v>
          </cell>
          <cell r="D197">
            <v>0</v>
          </cell>
          <cell r="E197">
            <v>-7726.75</v>
          </cell>
        </row>
        <row r="198">
          <cell r="A198">
            <v>6019040</v>
          </cell>
          <cell r="B198" t="str">
            <v>SALARIES-OPS FIELD</v>
          </cell>
          <cell r="C198">
            <v>0</v>
          </cell>
          <cell r="D198">
            <v>41051</v>
          </cell>
          <cell r="E198">
            <v>41051</v>
          </cell>
        </row>
        <row r="199">
          <cell r="A199">
            <v>6019045</v>
          </cell>
          <cell r="B199" t="str">
            <v>SALARIES-WTR SERV-COMPUTERS</v>
          </cell>
          <cell r="C199">
            <v>0</v>
          </cell>
          <cell r="D199">
            <v>770</v>
          </cell>
          <cell r="E199">
            <v>770</v>
          </cell>
        </row>
        <row r="200">
          <cell r="A200">
            <v>6019050</v>
          </cell>
          <cell r="B200" t="str">
            <v>SALARIES-OPS ADMIN</v>
          </cell>
          <cell r="C200">
            <v>0</v>
          </cell>
          <cell r="D200">
            <v>9517.11</v>
          </cell>
          <cell r="E200">
            <v>9517.11</v>
          </cell>
        </row>
        <row r="201">
          <cell r="A201">
            <v>6019070</v>
          </cell>
          <cell r="B201" t="str">
            <v>SALARIES-IL ADMIN OFFICE</v>
          </cell>
          <cell r="C201">
            <v>0</v>
          </cell>
          <cell r="D201">
            <v>12813.17</v>
          </cell>
          <cell r="E201">
            <v>12813.17</v>
          </cell>
        </row>
        <row r="203">
          <cell r="A203" t="str">
            <v>401.1H</v>
          </cell>
          <cell r="B203" t="str">
            <v>SALARIES</v>
          </cell>
          <cell r="C203">
            <v>-7726.75</v>
          </cell>
          <cell r="D203">
            <v>64151.28</v>
          </cell>
          <cell r="E203">
            <v>56424.53</v>
          </cell>
        </row>
        <row r="205">
          <cell r="A205">
            <v>6708000</v>
          </cell>
          <cell r="B205" t="str">
            <v>UNCOLLECTIBLE ACCOUNTS</v>
          </cell>
          <cell r="C205">
            <v>2146.0300000000002</v>
          </cell>
          <cell r="D205">
            <v>0</v>
          </cell>
          <cell r="E205">
            <v>2146.0300000000002</v>
          </cell>
        </row>
        <row r="206">
          <cell r="A206">
            <v>6708001</v>
          </cell>
          <cell r="B206" t="str">
            <v>AGENCY EXPENSE</v>
          </cell>
          <cell r="C206">
            <v>0</v>
          </cell>
          <cell r="D206">
            <v>31.09</v>
          </cell>
          <cell r="E206">
            <v>31.09</v>
          </cell>
        </row>
        <row r="208">
          <cell r="A208" t="str">
            <v>401.1K</v>
          </cell>
          <cell r="B208" t="str">
            <v>UNCOLLECTIBLE ACCOUNTS</v>
          </cell>
          <cell r="C208">
            <v>2146.0300000000002</v>
          </cell>
          <cell r="D208">
            <v>31.09</v>
          </cell>
          <cell r="E208">
            <v>2177.12</v>
          </cell>
        </row>
        <row r="210">
          <cell r="A210">
            <v>6329002</v>
          </cell>
          <cell r="B210" t="str">
            <v>AUDIT FEES</v>
          </cell>
          <cell r="C210">
            <v>0</v>
          </cell>
          <cell r="D210">
            <v>881.67</v>
          </cell>
          <cell r="E210">
            <v>881.67</v>
          </cell>
        </row>
        <row r="211">
          <cell r="A211">
            <v>6329014</v>
          </cell>
          <cell r="B211" t="str">
            <v>TAX RETURN REVIEW</v>
          </cell>
          <cell r="C211">
            <v>0</v>
          </cell>
          <cell r="D211">
            <v>415.4</v>
          </cell>
          <cell r="E211">
            <v>415.4</v>
          </cell>
        </row>
        <row r="212">
          <cell r="A212">
            <v>6338001</v>
          </cell>
          <cell r="B212" t="str">
            <v>LEGAL FEES</v>
          </cell>
          <cell r="C212">
            <v>0</v>
          </cell>
          <cell r="D212">
            <v>690.81</v>
          </cell>
          <cell r="E212">
            <v>690.81</v>
          </cell>
        </row>
        <row r="213">
          <cell r="A213">
            <v>6369003</v>
          </cell>
          <cell r="B213" t="str">
            <v>TEMP EMPLOY - CLERICAL</v>
          </cell>
          <cell r="C213">
            <v>0</v>
          </cell>
          <cell r="D213">
            <v>47.63</v>
          </cell>
          <cell r="E213">
            <v>47.63</v>
          </cell>
        </row>
        <row r="214">
          <cell r="A214">
            <v>6369005</v>
          </cell>
          <cell r="B214" t="str">
            <v>PAYROLL SERVICES</v>
          </cell>
          <cell r="C214">
            <v>0</v>
          </cell>
          <cell r="D214">
            <v>205.43</v>
          </cell>
          <cell r="E214">
            <v>205.43</v>
          </cell>
        </row>
        <row r="215">
          <cell r="A215">
            <v>6369006</v>
          </cell>
          <cell r="B215" t="str">
            <v>EMPLOY FINDER FEES</v>
          </cell>
          <cell r="C215">
            <v>0</v>
          </cell>
          <cell r="D215">
            <v>443.85</v>
          </cell>
          <cell r="E215">
            <v>443.85</v>
          </cell>
        </row>
        <row r="217">
          <cell r="A217" t="str">
            <v>PERIOD ENDING: 12/31/03               12:29:11 22 DEC 2008 (NV.1CO.TB4LY) PAGE 5</v>
          </cell>
        </row>
        <row r="218">
          <cell r="A218" t="str">
            <v xml:space="preserve">COMPANY: C-005 APPLE CANYON UTILITY CO.                                         </v>
          </cell>
        </row>
        <row r="220">
          <cell r="A220" t="str">
            <v>DETAIL TB BY SUB</v>
          </cell>
        </row>
        <row r="222">
          <cell r="A222" t="str">
            <v xml:space="preserve">                  U T I L I T I E S ,  I N C O R P O R A T E D</v>
          </cell>
        </row>
        <row r="224">
          <cell r="A224" t="str">
            <v xml:space="preserve">                              DETAIL TRIAL BALANCE</v>
          </cell>
        </row>
        <row r="226">
          <cell r="A226" t="str">
            <v>ACCOUNT               DESCRIPTION                  BEG-BALANCE       CURRENT       END-BALANCE</v>
          </cell>
        </row>
        <row r="227">
          <cell r="A227" t="str">
            <v>-------               -----------                  -----------       -------       -----------</v>
          </cell>
        </row>
        <row r="228">
          <cell r="A228">
            <v>6369090</v>
          </cell>
          <cell r="B228" t="str">
            <v>OTHER DIR OUTSIDE SERVICES</v>
          </cell>
          <cell r="C228">
            <v>0</v>
          </cell>
          <cell r="D228">
            <v>57.67</v>
          </cell>
          <cell r="E228">
            <v>57.67</v>
          </cell>
        </row>
        <row r="230">
          <cell r="A230" t="str">
            <v>401.1L</v>
          </cell>
          <cell r="B230" t="str">
            <v>OUTSIDE SERVICES-DIRECT</v>
          </cell>
          <cell r="C230">
            <v>0</v>
          </cell>
          <cell r="D230">
            <v>2742.46</v>
          </cell>
          <cell r="E230">
            <v>2742.46</v>
          </cell>
        </row>
        <row r="232">
          <cell r="A232">
            <v>6369007</v>
          </cell>
          <cell r="B232" t="str">
            <v>COMPUTER MAINT</v>
          </cell>
          <cell r="C232">
            <v>0</v>
          </cell>
          <cell r="D232">
            <v>467.6</v>
          </cell>
          <cell r="E232">
            <v>467.6</v>
          </cell>
        </row>
        <row r="233">
          <cell r="A233">
            <v>6369009</v>
          </cell>
          <cell r="B233" t="str">
            <v>COMPUTER-AMORT &amp; PROG COST</v>
          </cell>
          <cell r="C233">
            <v>0</v>
          </cell>
          <cell r="D233">
            <v>243.81</v>
          </cell>
          <cell r="E233">
            <v>243.81</v>
          </cell>
        </row>
        <row r="234">
          <cell r="A234">
            <v>6369012</v>
          </cell>
          <cell r="B234" t="str">
            <v>INTERNET SUPPLIER</v>
          </cell>
          <cell r="C234">
            <v>0</v>
          </cell>
          <cell r="D234">
            <v>11</v>
          </cell>
          <cell r="E234">
            <v>11</v>
          </cell>
        </row>
        <row r="235">
          <cell r="A235">
            <v>6759003</v>
          </cell>
          <cell r="B235" t="str">
            <v>COMPUTER SUPPLIES</v>
          </cell>
          <cell r="C235">
            <v>0</v>
          </cell>
          <cell r="D235">
            <v>59.5</v>
          </cell>
          <cell r="E235">
            <v>59.5</v>
          </cell>
        </row>
        <row r="236">
          <cell r="A236">
            <v>6759016</v>
          </cell>
          <cell r="B236" t="str">
            <v>MICROFILMING</v>
          </cell>
          <cell r="C236">
            <v>0</v>
          </cell>
          <cell r="D236">
            <v>42</v>
          </cell>
          <cell r="E236">
            <v>42</v>
          </cell>
        </row>
        <row r="238">
          <cell r="A238" t="str">
            <v>401.1LL</v>
          </cell>
          <cell r="B238" t="str">
            <v>IT DEPARTMENT</v>
          </cell>
          <cell r="C238">
            <v>0</v>
          </cell>
          <cell r="D238">
            <v>823.91</v>
          </cell>
          <cell r="E238">
            <v>823.91</v>
          </cell>
        </row>
        <row r="240">
          <cell r="A240">
            <v>6049010</v>
          </cell>
          <cell r="B240" t="str">
            <v>HEALTH INS REIMBURSEMENTS</v>
          </cell>
          <cell r="C240">
            <v>0</v>
          </cell>
          <cell r="D240">
            <v>8279.23</v>
          </cell>
          <cell r="E240">
            <v>8279.23</v>
          </cell>
        </row>
        <row r="241">
          <cell r="A241">
            <v>6049011</v>
          </cell>
          <cell r="B241" t="str">
            <v>EMPLOYEE INS DEDUCTIONS</v>
          </cell>
          <cell r="C241">
            <v>0</v>
          </cell>
          <cell r="D241">
            <v>-437.38</v>
          </cell>
          <cell r="E241">
            <v>-437.38</v>
          </cell>
        </row>
        <row r="242">
          <cell r="A242">
            <v>6049012</v>
          </cell>
          <cell r="B242" t="str">
            <v>HEALTH COSTS &amp; OTHER</v>
          </cell>
          <cell r="C242">
            <v>0</v>
          </cell>
          <cell r="D242">
            <v>40.58</v>
          </cell>
          <cell r="E242">
            <v>40.58</v>
          </cell>
        </row>
        <row r="243">
          <cell r="A243">
            <v>6049015</v>
          </cell>
          <cell r="B243" t="str">
            <v>DENTAL INS REIMBURSEMENTS</v>
          </cell>
          <cell r="C243">
            <v>0</v>
          </cell>
          <cell r="D243">
            <v>127.64</v>
          </cell>
          <cell r="E243">
            <v>127.64</v>
          </cell>
        </row>
        <row r="244">
          <cell r="A244">
            <v>6049020</v>
          </cell>
          <cell r="B244" t="str">
            <v>PENSION CONTRIBUTIONS</v>
          </cell>
          <cell r="C244">
            <v>0</v>
          </cell>
          <cell r="D244">
            <v>1599.49</v>
          </cell>
          <cell r="E244">
            <v>1599.49</v>
          </cell>
        </row>
        <row r="245">
          <cell r="A245">
            <v>6049050</v>
          </cell>
          <cell r="B245" t="str">
            <v>HEALTH INS PREMIUMS</v>
          </cell>
          <cell r="C245">
            <v>0</v>
          </cell>
          <cell r="D245">
            <v>336.33</v>
          </cell>
          <cell r="E245">
            <v>336.33</v>
          </cell>
        </row>
        <row r="246">
          <cell r="A246">
            <v>6049055</v>
          </cell>
          <cell r="B246" t="str">
            <v>DENTAL PREMIUMS</v>
          </cell>
          <cell r="C246">
            <v>0</v>
          </cell>
          <cell r="D246">
            <v>16.37</v>
          </cell>
          <cell r="E246">
            <v>16.37</v>
          </cell>
        </row>
        <row r="247">
          <cell r="A247">
            <v>6049060</v>
          </cell>
          <cell r="B247" t="str">
            <v>TERM LIFE INS</v>
          </cell>
          <cell r="C247">
            <v>0</v>
          </cell>
          <cell r="D247">
            <v>59.12</v>
          </cell>
          <cell r="E247">
            <v>59.12</v>
          </cell>
        </row>
        <row r="248">
          <cell r="A248">
            <v>6049065</v>
          </cell>
          <cell r="B248" t="str">
            <v>TERM LIFE INS - OPT</v>
          </cell>
          <cell r="C248">
            <v>0</v>
          </cell>
          <cell r="D248">
            <v>0.32</v>
          </cell>
          <cell r="E248">
            <v>0.32</v>
          </cell>
        </row>
        <row r="249">
          <cell r="A249">
            <v>6049066</v>
          </cell>
          <cell r="B249" t="str">
            <v>DEPEND LIFE INS-OPT</v>
          </cell>
          <cell r="C249">
            <v>0</v>
          </cell>
          <cell r="D249">
            <v>0.14000000000000001</v>
          </cell>
          <cell r="E249">
            <v>0.14000000000000001</v>
          </cell>
        </row>
        <row r="250">
          <cell r="A250">
            <v>6049070</v>
          </cell>
          <cell r="B250" t="str">
            <v>401K/ESOP CONTRIBUTIONS</v>
          </cell>
          <cell r="C250">
            <v>0</v>
          </cell>
          <cell r="D250">
            <v>2101.92</v>
          </cell>
          <cell r="E250">
            <v>2101.92</v>
          </cell>
        </row>
        <row r="251">
          <cell r="A251">
            <v>6049080</v>
          </cell>
          <cell r="B251" t="str">
            <v>DISABILITY INSURANCE</v>
          </cell>
          <cell r="C251">
            <v>0</v>
          </cell>
          <cell r="D251">
            <v>27.64</v>
          </cell>
          <cell r="E251">
            <v>27.64</v>
          </cell>
        </row>
        <row r="252">
          <cell r="A252">
            <v>6049090</v>
          </cell>
          <cell r="B252" t="str">
            <v>OTHER EMP PENS &amp; BENEFITS</v>
          </cell>
          <cell r="C252">
            <v>0</v>
          </cell>
          <cell r="D252">
            <v>456.51</v>
          </cell>
          <cell r="E252">
            <v>456.51</v>
          </cell>
        </row>
        <row r="254">
          <cell r="A254" t="str">
            <v>401.1N</v>
          </cell>
          <cell r="B254" t="str">
            <v>EMPLOYEE PENSION&amp;BENEFITS</v>
          </cell>
          <cell r="C254">
            <v>0</v>
          </cell>
          <cell r="D254">
            <v>12607.91</v>
          </cell>
          <cell r="E254">
            <v>12607.91</v>
          </cell>
        </row>
        <row r="256">
          <cell r="A256">
            <v>6599090</v>
          </cell>
          <cell r="B256" t="str">
            <v>OTHER INS</v>
          </cell>
          <cell r="C256">
            <v>0</v>
          </cell>
          <cell r="D256">
            <v>9064</v>
          </cell>
          <cell r="E256">
            <v>9064</v>
          </cell>
        </row>
        <row r="258">
          <cell r="A258" t="str">
            <v>401.1O</v>
          </cell>
          <cell r="B258" t="str">
            <v>INSURANCE</v>
          </cell>
          <cell r="C258">
            <v>0</v>
          </cell>
          <cell r="D258">
            <v>9064</v>
          </cell>
          <cell r="E258">
            <v>9064</v>
          </cell>
        </row>
        <row r="260">
          <cell r="A260">
            <v>6419027</v>
          </cell>
          <cell r="B260" t="str">
            <v>RENT-BURLA ENTERPRISES</v>
          </cell>
          <cell r="C260">
            <v>0</v>
          </cell>
          <cell r="D260">
            <v>189.6</v>
          </cell>
          <cell r="E260">
            <v>189.6</v>
          </cell>
        </row>
        <row r="261">
          <cell r="A261">
            <v>6419090</v>
          </cell>
          <cell r="B261" t="str">
            <v>RENT-OTHERS</v>
          </cell>
          <cell r="C261">
            <v>0</v>
          </cell>
          <cell r="D261">
            <v>346.08</v>
          </cell>
          <cell r="E261">
            <v>346.08</v>
          </cell>
        </row>
        <row r="263">
          <cell r="A263" t="str">
            <v>401.1Q</v>
          </cell>
          <cell r="B263" t="str">
            <v>RENT</v>
          </cell>
          <cell r="C263">
            <v>0</v>
          </cell>
          <cell r="D263">
            <v>535.67999999999995</v>
          </cell>
          <cell r="E263">
            <v>535.67999999999995</v>
          </cell>
        </row>
        <row r="265">
          <cell r="A265">
            <v>6759001</v>
          </cell>
          <cell r="B265" t="str">
            <v>PUBL SUBSCRIPTIONS &amp; TAPES</v>
          </cell>
          <cell r="C265">
            <v>0</v>
          </cell>
          <cell r="D265">
            <v>43.97</v>
          </cell>
          <cell r="E265">
            <v>43.97</v>
          </cell>
        </row>
        <row r="266">
          <cell r="A266">
            <v>6759002</v>
          </cell>
          <cell r="B266" t="str">
            <v>ANSWERING SERV</v>
          </cell>
          <cell r="C266">
            <v>0</v>
          </cell>
          <cell r="D266">
            <v>703.42</v>
          </cell>
          <cell r="E266">
            <v>703.42</v>
          </cell>
        </row>
        <row r="267">
          <cell r="A267">
            <v>6759004</v>
          </cell>
          <cell r="B267" t="str">
            <v>PRINTING &amp; BLUEPRINTS</v>
          </cell>
          <cell r="C267">
            <v>365.59</v>
          </cell>
          <cell r="D267">
            <v>348.97</v>
          </cell>
          <cell r="E267">
            <v>714.56</v>
          </cell>
        </row>
        <row r="268">
          <cell r="A268">
            <v>6759006</v>
          </cell>
          <cell r="B268" t="str">
            <v>UPS &amp; AIR FREIGHT</v>
          </cell>
          <cell r="C268">
            <v>133.34</v>
          </cell>
          <cell r="D268">
            <v>141.16999999999999</v>
          </cell>
          <cell r="E268">
            <v>274.51</v>
          </cell>
        </row>
        <row r="269">
          <cell r="A269">
            <v>6759008</v>
          </cell>
          <cell r="B269" t="str">
            <v>XEROX</v>
          </cell>
          <cell r="C269">
            <v>0</v>
          </cell>
          <cell r="D269">
            <v>105.88</v>
          </cell>
          <cell r="E269">
            <v>105.88</v>
          </cell>
        </row>
        <row r="270">
          <cell r="A270">
            <v>6759009</v>
          </cell>
          <cell r="B270" t="str">
            <v>OFFICE SUPPLY STORES</v>
          </cell>
          <cell r="C270">
            <v>0</v>
          </cell>
          <cell r="D270">
            <v>516.69000000000005</v>
          </cell>
          <cell r="E270">
            <v>516.69000000000005</v>
          </cell>
        </row>
        <row r="271">
          <cell r="A271">
            <v>6759010</v>
          </cell>
          <cell r="B271" t="str">
            <v>REIM OFFICE EMPLOYEE EXPENSES</v>
          </cell>
          <cell r="C271">
            <v>0</v>
          </cell>
          <cell r="D271">
            <v>40.229999999999997</v>
          </cell>
          <cell r="E271">
            <v>40.229999999999997</v>
          </cell>
        </row>
        <row r="272">
          <cell r="A272">
            <v>6759013</v>
          </cell>
          <cell r="B272" t="str">
            <v>CLEANING SUPPLIES</v>
          </cell>
          <cell r="C272">
            <v>0</v>
          </cell>
          <cell r="D272">
            <v>29.19</v>
          </cell>
          <cell r="E272">
            <v>29.19</v>
          </cell>
        </row>
        <row r="273">
          <cell r="A273">
            <v>6759014</v>
          </cell>
          <cell r="B273" t="str">
            <v>MEMBERSHIPS - OFFICE EMPLOYEE</v>
          </cell>
          <cell r="C273">
            <v>0</v>
          </cell>
          <cell r="D273">
            <v>6.7</v>
          </cell>
          <cell r="E273">
            <v>6.7</v>
          </cell>
        </row>
        <row r="274">
          <cell r="A274">
            <v>6759090</v>
          </cell>
          <cell r="B274" t="str">
            <v>OTHER OFFICE EXPENSES</v>
          </cell>
          <cell r="C274">
            <v>0</v>
          </cell>
          <cell r="D274">
            <v>44.92</v>
          </cell>
          <cell r="E274">
            <v>44.92</v>
          </cell>
        </row>
        <row r="276">
          <cell r="A276" t="str">
            <v>401.1R</v>
          </cell>
          <cell r="B276" t="str">
            <v>OFFICE SUPPLIES</v>
          </cell>
          <cell r="C276">
            <v>498.93</v>
          </cell>
          <cell r="D276">
            <v>1981.14</v>
          </cell>
          <cell r="E276">
            <v>2480.0700000000002</v>
          </cell>
        </row>
        <row r="278">
          <cell r="A278" t="str">
            <v>PERIOD ENDING: 12/31/03               12:29:11 22 DEC 2008 (NV.1CO.TB4LY) PAGE 6</v>
          </cell>
        </row>
        <row r="279">
          <cell r="A279" t="str">
            <v xml:space="preserve">COMPANY: C-005 APPLE CANYON UTILITY CO.                                         </v>
          </cell>
        </row>
        <row r="281">
          <cell r="A281" t="str">
            <v>DETAIL TB BY SUB</v>
          </cell>
        </row>
        <row r="283">
          <cell r="A283" t="str">
            <v xml:space="preserve">                  U T I L I T I E S ,  I N C O R P O R A T E D</v>
          </cell>
        </row>
        <row r="285">
          <cell r="A285" t="str">
            <v xml:space="preserve">                              DETAIL TRIAL BALANCE</v>
          </cell>
        </row>
        <row r="287">
          <cell r="A287" t="str">
            <v>ACCOUNT               DESCRIPTION                  BEG-BALANCE       CURRENT       END-BALANCE</v>
          </cell>
        </row>
        <row r="288">
          <cell r="A288" t="str">
            <v>-------               -----------                  -----------       -------       -----------</v>
          </cell>
        </row>
        <row r="290">
          <cell r="A290">
            <v>6759005</v>
          </cell>
          <cell r="B290" t="str">
            <v>POSTAGE &amp; POSTAGE METER-OFFICE</v>
          </cell>
          <cell r="C290">
            <v>3814</v>
          </cell>
          <cell r="D290">
            <v>194.3</v>
          </cell>
          <cell r="E290">
            <v>4008.3</v>
          </cell>
        </row>
        <row r="291">
          <cell r="A291">
            <v>6759007</v>
          </cell>
          <cell r="B291" t="str">
            <v>PRINTING CUSTOMER SERVICE</v>
          </cell>
          <cell r="C291">
            <v>218.42</v>
          </cell>
          <cell r="D291">
            <v>44.8</v>
          </cell>
          <cell r="E291">
            <v>263.22000000000003</v>
          </cell>
        </row>
        <row r="292">
          <cell r="A292">
            <v>6759011</v>
          </cell>
          <cell r="B292" t="str">
            <v>ENVELOPES</v>
          </cell>
          <cell r="C292">
            <v>0</v>
          </cell>
          <cell r="D292">
            <v>1343.32</v>
          </cell>
          <cell r="E292">
            <v>1343.32</v>
          </cell>
        </row>
        <row r="293">
          <cell r="A293">
            <v>6759012</v>
          </cell>
          <cell r="B293" t="str">
            <v>BILL STOCK</v>
          </cell>
          <cell r="C293">
            <v>0</v>
          </cell>
          <cell r="D293">
            <v>818.27</v>
          </cell>
          <cell r="E293">
            <v>818.27</v>
          </cell>
        </row>
        <row r="294">
          <cell r="A294">
            <v>6759051</v>
          </cell>
          <cell r="B294" t="str">
            <v>COMPUTER SUPPLIES - BILLING</v>
          </cell>
          <cell r="C294">
            <v>0</v>
          </cell>
          <cell r="D294">
            <v>133</v>
          </cell>
          <cell r="E294">
            <v>133</v>
          </cell>
        </row>
        <row r="296">
          <cell r="A296" t="str">
            <v>401.1RR</v>
          </cell>
          <cell r="B296" t="str">
            <v>BILLING &amp; CUSTOMER SERVICE</v>
          </cell>
          <cell r="C296">
            <v>4032.42</v>
          </cell>
          <cell r="D296">
            <v>2533.69</v>
          </cell>
          <cell r="E296">
            <v>6566.11</v>
          </cell>
        </row>
        <row r="298">
          <cell r="A298">
            <v>6759110</v>
          </cell>
          <cell r="B298" t="str">
            <v>OFFICE TELEPHONE</v>
          </cell>
          <cell r="C298">
            <v>0</v>
          </cell>
          <cell r="D298">
            <v>109.7</v>
          </cell>
          <cell r="E298">
            <v>109.7</v>
          </cell>
        </row>
        <row r="299">
          <cell r="A299">
            <v>6759120</v>
          </cell>
          <cell r="B299" t="str">
            <v>OFFICE ELECTRIC</v>
          </cell>
          <cell r="C299">
            <v>0</v>
          </cell>
          <cell r="D299">
            <v>322.99</v>
          </cell>
          <cell r="E299">
            <v>322.99</v>
          </cell>
        </row>
        <row r="300">
          <cell r="A300">
            <v>6759125</v>
          </cell>
          <cell r="B300" t="str">
            <v>OFFICE WATER</v>
          </cell>
          <cell r="C300">
            <v>0</v>
          </cell>
          <cell r="D300">
            <v>59.43</v>
          </cell>
          <cell r="E300">
            <v>59.43</v>
          </cell>
        </row>
        <row r="301">
          <cell r="A301">
            <v>6759130</v>
          </cell>
          <cell r="B301" t="str">
            <v>OFFICE GAS</v>
          </cell>
          <cell r="C301">
            <v>0</v>
          </cell>
          <cell r="D301">
            <v>71.98</v>
          </cell>
          <cell r="E301">
            <v>71.98</v>
          </cell>
        </row>
        <row r="302">
          <cell r="A302">
            <v>6759135</v>
          </cell>
          <cell r="B302" t="str">
            <v>OPERATIONS TELEPHONES</v>
          </cell>
          <cell r="C302">
            <v>2793.73</v>
          </cell>
          <cell r="D302">
            <v>130.13</v>
          </cell>
          <cell r="E302">
            <v>2923.86</v>
          </cell>
        </row>
        <row r="303">
          <cell r="A303">
            <v>6759136</v>
          </cell>
          <cell r="B303" t="str">
            <v>OPERATIONS TELEPHONES-LONG DIST</v>
          </cell>
          <cell r="C303">
            <v>0</v>
          </cell>
          <cell r="D303">
            <v>4.9000000000000004</v>
          </cell>
          <cell r="E303">
            <v>4.9000000000000004</v>
          </cell>
        </row>
        <row r="305">
          <cell r="A305" t="str">
            <v>401.1S</v>
          </cell>
          <cell r="B305" t="str">
            <v>OFFICE UTILITIES</v>
          </cell>
          <cell r="C305">
            <v>2793.73</v>
          </cell>
          <cell r="D305">
            <v>699.13</v>
          </cell>
          <cell r="E305">
            <v>3492.86</v>
          </cell>
        </row>
        <row r="307">
          <cell r="A307">
            <v>6759210</v>
          </cell>
          <cell r="B307" t="str">
            <v>OFFICE CLEANING SERV</v>
          </cell>
          <cell r="C307">
            <v>0</v>
          </cell>
          <cell r="D307">
            <v>335.91</v>
          </cell>
          <cell r="E307">
            <v>335.91</v>
          </cell>
        </row>
        <row r="308">
          <cell r="A308">
            <v>6759220</v>
          </cell>
          <cell r="B308" t="str">
            <v>LNDSCPING MOWING &amp; SNOWPLWNG</v>
          </cell>
          <cell r="C308">
            <v>0</v>
          </cell>
          <cell r="D308">
            <v>274.20999999999998</v>
          </cell>
          <cell r="E308">
            <v>274.20999999999998</v>
          </cell>
        </row>
        <row r="309">
          <cell r="A309">
            <v>6759230</v>
          </cell>
          <cell r="B309" t="str">
            <v>OFFICE GARBAGE REMOVAL</v>
          </cell>
          <cell r="C309">
            <v>0</v>
          </cell>
          <cell r="D309">
            <v>19.77</v>
          </cell>
          <cell r="E309">
            <v>19.77</v>
          </cell>
        </row>
        <row r="310">
          <cell r="A310">
            <v>6759260</v>
          </cell>
          <cell r="B310" t="str">
            <v>REPAIR OFF MACH &amp; HEATING</v>
          </cell>
          <cell r="C310">
            <v>0</v>
          </cell>
          <cell r="D310">
            <v>41.28</v>
          </cell>
          <cell r="E310">
            <v>41.28</v>
          </cell>
        </row>
        <row r="311">
          <cell r="A311">
            <v>6759290</v>
          </cell>
          <cell r="B311" t="str">
            <v>OTHER OFFICE MAINT</v>
          </cell>
          <cell r="C311">
            <v>0</v>
          </cell>
          <cell r="D311">
            <v>660.03</v>
          </cell>
          <cell r="E311">
            <v>660.03</v>
          </cell>
        </row>
        <row r="313">
          <cell r="A313" t="str">
            <v>401.1U</v>
          </cell>
          <cell r="B313" t="str">
            <v>OFFICE MAINTENANCE</v>
          </cell>
          <cell r="C313">
            <v>0</v>
          </cell>
          <cell r="D313">
            <v>1331.2</v>
          </cell>
          <cell r="E313">
            <v>1331.2</v>
          </cell>
        </row>
        <row r="315">
          <cell r="A315">
            <v>6759330</v>
          </cell>
          <cell r="B315" t="str">
            <v>MEMBERSHIPS - COMPANY</v>
          </cell>
          <cell r="C315">
            <v>0</v>
          </cell>
          <cell r="D315">
            <v>4.42</v>
          </cell>
          <cell r="E315">
            <v>4.42</v>
          </cell>
        </row>
        <row r="316">
          <cell r="A316">
            <v>7048050</v>
          </cell>
          <cell r="B316" t="str">
            <v>EMPLOYEES ED EXPENSES</v>
          </cell>
          <cell r="C316">
            <v>0</v>
          </cell>
          <cell r="D316">
            <v>12.46</v>
          </cell>
          <cell r="E316">
            <v>12.46</v>
          </cell>
        </row>
        <row r="317">
          <cell r="A317">
            <v>7048055</v>
          </cell>
          <cell r="B317" t="str">
            <v>OFFICE EDUCATION/TRAIN. EXP</v>
          </cell>
          <cell r="C317">
            <v>0</v>
          </cell>
          <cell r="D317">
            <v>396.44</v>
          </cell>
          <cell r="E317">
            <v>396.44</v>
          </cell>
        </row>
        <row r="318">
          <cell r="A318">
            <v>7758370</v>
          </cell>
          <cell r="B318" t="str">
            <v>MEALS &amp; RELATED EXP</v>
          </cell>
          <cell r="C318">
            <v>0</v>
          </cell>
          <cell r="D318">
            <v>50.24</v>
          </cell>
          <cell r="E318">
            <v>50.24</v>
          </cell>
        </row>
        <row r="319">
          <cell r="A319">
            <v>7758380</v>
          </cell>
          <cell r="B319" t="str">
            <v>BANK SERV CHARGES</v>
          </cell>
          <cell r="C319">
            <v>0</v>
          </cell>
          <cell r="D319">
            <v>1205.8800000000001</v>
          </cell>
          <cell r="E319">
            <v>1205.8800000000001</v>
          </cell>
        </row>
        <row r="320">
          <cell r="A320">
            <v>7758390</v>
          </cell>
          <cell r="B320" t="str">
            <v>OTHER MISC GENERAL</v>
          </cell>
          <cell r="C320">
            <v>458</v>
          </cell>
          <cell r="D320">
            <v>121.97</v>
          </cell>
          <cell r="E320">
            <v>579.97</v>
          </cell>
        </row>
        <row r="322">
          <cell r="A322" t="str">
            <v>401.1V</v>
          </cell>
          <cell r="B322" t="str">
            <v>MISCELLANEOUS EXPENSE</v>
          </cell>
          <cell r="C322">
            <v>458</v>
          </cell>
          <cell r="D322">
            <v>1791.41</v>
          </cell>
          <cell r="E322">
            <v>2249.41</v>
          </cell>
        </row>
        <row r="324">
          <cell r="A324">
            <v>6755090</v>
          </cell>
          <cell r="B324" t="str">
            <v>WATER-OTHER MAINT EXP</v>
          </cell>
          <cell r="C324">
            <v>95.68</v>
          </cell>
          <cell r="D324">
            <v>0</v>
          </cell>
          <cell r="E324">
            <v>95.68</v>
          </cell>
        </row>
        <row r="325">
          <cell r="A325">
            <v>6759503</v>
          </cell>
          <cell r="B325" t="str">
            <v>WATER-MAINT SUPPLIES</v>
          </cell>
          <cell r="C325">
            <v>1896.55</v>
          </cell>
          <cell r="D325">
            <v>0</v>
          </cell>
          <cell r="E325">
            <v>1896.55</v>
          </cell>
        </row>
        <row r="326">
          <cell r="A326">
            <v>6759506</v>
          </cell>
          <cell r="B326" t="str">
            <v>WATER-MAINT REPAIRS</v>
          </cell>
          <cell r="C326">
            <v>3261.6</v>
          </cell>
          <cell r="D326">
            <v>0</v>
          </cell>
          <cell r="E326">
            <v>3261.6</v>
          </cell>
        </row>
        <row r="327">
          <cell r="A327">
            <v>6759507</v>
          </cell>
          <cell r="B327" t="str">
            <v>WATER-MAIN BREAKS</v>
          </cell>
          <cell r="C327">
            <v>426.69</v>
          </cell>
          <cell r="D327">
            <v>0</v>
          </cell>
          <cell r="E327">
            <v>426.69</v>
          </cell>
        </row>
        <row r="329">
          <cell r="A329" t="str">
            <v>401.1X</v>
          </cell>
          <cell r="B329" t="str">
            <v>MAINTENANCE-WATER PLANT</v>
          </cell>
          <cell r="C329">
            <v>5680.52</v>
          </cell>
          <cell r="D329">
            <v>0</v>
          </cell>
          <cell r="E329">
            <v>5680.52</v>
          </cell>
        </row>
        <row r="331">
          <cell r="A331">
            <v>6759080</v>
          </cell>
          <cell r="B331" t="str">
            <v>MAINT-DEFERRED CHARGES</v>
          </cell>
          <cell r="C331">
            <v>996</v>
          </cell>
          <cell r="D331">
            <v>0</v>
          </cell>
          <cell r="E331">
            <v>996</v>
          </cell>
        </row>
        <row r="332">
          <cell r="A332">
            <v>6759405</v>
          </cell>
          <cell r="B332" t="str">
            <v>COMMUNICATION EXPENSES</v>
          </cell>
          <cell r="C332">
            <v>175.89</v>
          </cell>
          <cell r="D332">
            <v>1384.91</v>
          </cell>
          <cell r="E332">
            <v>1560.8</v>
          </cell>
        </row>
        <row r="333">
          <cell r="A333">
            <v>6759412</v>
          </cell>
          <cell r="B333" t="str">
            <v>UNIFORMS</v>
          </cell>
          <cell r="C333">
            <v>533.95000000000005</v>
          </cell>
          <cell r="D333">
            <v>0</v>
          </cell>
          <cell r="E333">
            <v>533.95000000000005</v>
          </cell>
        </row>
        <row r="334">
          <cell r="A334">
            <v>6759430</v>
          </cell>
          <cell r="B334" t="str">
            <v>SALES/USE TAX EXPENSE</v>
          </cell>
          <cell r="C334">
            <v>48.26</v>
          </cell>
          <cell r="D334">
            <v>0</v>
          </cell>
          <cell r="E334">
            <v>48.26</v>
          </cell>
        </row>
        <row r="336">
          <cell r="A336" t="str">
            <v>401.1Z</v>
          </cell>
          <cell r="B336" t="str">
            <v>MAINTENANCE-WTR&amp;SWR PLANT</v>
          </cell>
          <cell r="C336">
            <v>1754.1</v>
          </cell>
          <cell r="D336">
            <v>1384.91</v>
          </cell>
          <cell r="E336">
            <v>3139.01</v>
          </cell>
        </row>
        <row r="339">
          <cell r="A339" t="str">
            <v>PERIOD ENDING: 12/31/03               12:29:11 22 DEC 2008 (NV.1CO.TB4LY) PAGE 7</v>
          </cell>
        </row>
        <row r="340">
          <cell r="A340" t="str">
            <v xml:space="preserve">COMPANY: C-005 APPLE CANYON UTILITY CO.                                         </v>
          </cell>
        </row>
        <row r="342">
          <cell r="A342" t="str">
            <v>DETAIL TB BY SUB</v>
          </cell>
        </row>
        <row r="344">
          <cell r="A344" t="str">
            <v xml:space="preserve">                  U T I L I T I E S ,  I N C O R P O R A T E D</v>
          </cell>
        </row>
        <row r="346">
          <cell r="A346" t="str">
            <v xml:space="preserve">                              DETAIL TRIAL BALANCE</v>
          </cell>
        </row>
        <row r="348">
          <cell r="A348" t="str">
            <v>ACCOUNT               DESCRIPTION                  BEG-BALANCE       CURRENT       END-BALANCE</v>
          </cell>
        </row>
        <row r="349">
          <cell r="A349" t="str">
            <v>-------               -----------                  -----------       -------       -----------</v>
          </cell>
        </row>
        <row r="350">
          <cell r="A350">
            <v>6205003</v>
          </cell>
          <cell r="B350" t="str">
            <v>OPERATORS EXPENSES</v>
          </cell>
          <cell r="C350">
            <v>0</v>
          </cell>
          <cell r="D350">
            <v>218.28</v>
          </cell>
          <cell r="E350">
            <v>218.28</v>
          </cell>
        </row>
        <row r="351">
          <cell r="A351">
            <v>6759017</v>
          </cell>
          <cell r="B351" t="str">
            <v>OPERATORS-CLEANING SUPPLIES</v>
          </cell>
          <cell r="C351">
            <v>160.94</v>
          </cell>
          <cell r="D351">
            <v>1.75</v>
          </cell>
          <cell r="E351">
            <v>162.69</v>
          </cell>
        </row>
        <row r="352">
          <cell r="A352">
            <v>6759018</v>
          </cell>
          <cell r="B352" t="str">
            <v>OPERATORS-OTHER OFFICE EXPENSE</v>
          </cell>
          <cell r="C352">
            <v>363.47</v>
          </cell>
          <cell r="D352">
            <v>97.17</v>
          </cell>
          <cell r="E352">
            <v>460.64</v>
          </cell>
        </row>
        <row r="353">
          <cell r="A353">
            <v>6759019</v>
          </cell>
          <cell r="B353" t="str">
            <v>OPERATORS-PUBLICATIONS/SUSCRIPTIONS</v>
          </cell>
          <cell r="C353">
            <v>0</v>
          </cell>
          <cell r="D353">
            <v>42.16</v>
          </cell>
          <cell r="E353">
            <v>42.16</v>
          </cell>
        </row>
        <row r="354">
          <cell r="A354">
            <v>6759410</v>
          </cell>
          <cell r="B354" t="str">
            <v>OPERATORS ED EXPENSES</v>
          </cell>
          <cell r="C354">
            <v>0</v>
          </cell>
          <cell r="D354">
            <v>32.549999999999997</v>
          </cell>
          <cell r="E354">
            <v>32.549999999999997</v>
          </cell>
        </row>
        <row r="355">
          <cell r="A355">
            <v>6759413</v>
          </cell>
          <cell r="B355" t="str">
            <v>OPERATORS-POSTAGE</v>
          </cell>
          <cell r="C355">
            <v>699.26</v>
          </cell>
          <cell r="D355">
            <v>67.73</v>
          </cell>
          <cell r="E355">
            <v>766.99</v>
          </cell>
        </row>
        <row r="356">
          <cell r="A356">
            <v>6759414</v>
          </cell>
          <cell r="B356" t="str">
            <v>OPERATORS-OFFICE SUPPLY STORES</v>
          </cell>
          <cell r="C356">
            <v>43.68</v>
          </cell>
          <cell r="D356">
            <v>15.71</v>
          </cell>
          <cell r="E356">
            <v>59.39</v>
          </cell>
        </row>
        <row r="357">
          <cell r="A357">
            <v>6759416</v>
          </cell>
          <cell r="B357" t="str">
            <v>OPERATORS-MEMBERSHIPS</v>
          </cell>
          <cell r="C357">
            <v>259.89999999999998</v>
          </cell>
          <cell r="D357">
            <v>288.68</v>
          </cell>
          <cell r="E357">
            <v>548.58000000000004</v>
          </cell>
        </row>
        <row r="359">
          <cell r="A359" t="str">
            <v>401.1ZZ</v>
          </cell>
          <cell r="B359" t="str">
            <v>OPERATORS EXPENSES</v>
          </cell>
          <cell r="C359">
            <v>1527.25</v>
          </cell>
          <cell r="D359">
            <v>764.03</v>
          </cell>
          <cell r="E359">
            <v>2291.2800000000002</v>
          </cell>
        </row>
        <row r="361">
          <cell r="A361">
            <v>6355010</v>
          </cell>
          <cell r="B361" t="str">
            <v>WATER TESTS</v>
          </cell>
          <cell r="C361">
            <v>5810.46</v>
          </cell>
          <cell r="D361">
            <v>0</v>
          </cell>
          <cell r="E361">
            <v>5810.46</v>
          </cell>
        </row>
        <row r="362">
          <cell r="A362">
            <v>6355030</v>
          </cell>
          <cell r="B362" t="str">
            <v>TESTING EQUIP &amp; CHEM</v>
          </cell>
          <cell r="C362">
            <v>132.80000000000001</v>
          </cell>
          <cell r="D362">
            <v>0</v>
          </cell>
          <cell r="E362">
            <v>132.80000000000001</v>
          </cell>
        </row>
        <row r="364">
          <cell r="A364" t="str">
            <v>401.2B</v>
          </cell>
          <cell r="B364" t="str">
            <v>MAINTENANCE-TESTING</v>
          </cell>
          <cell r="C364">
            <v>5943.26</v>
          </cell>
          <cell r="D364">
            <v>0</v>
          </cell>
          <cell r="E364">
            <v>5943.26</v>
          </cell>
        </row>
        <row r="366">
          <cell r="A366">
            <v>6501020</v>
          </cell>
          <cell r="B366" t="str">
            <v>GASOLINE</v>
          </cell>
          <cell r="C366">
            <v>73.61</v>
          </cell>
          <cell r="D366">
            <v>3017.97</v>
          </cell>
          <cell r="E366">
            <v>3091.58</v>
          </cell>
        </row>
        <row r="367">
          <cell r="A367">
            <v>6501030</v>
          </cell>
          <cell r="B367" t="str">
            <v>AUTO REPAIR &amp; TIRES</v>
          </cell>
          <cell r="C367">
            <v>238.36</v>
          </cell>
          <cell r="D367">
            <v>1162.33</v>
          </cell>
          <cell r="E367">
            <v>1400.69</v>
          </cell>
        </row>
        <row r="368">
          <cell r="A368">
            <v>6501040</v>
          </cell>
          <cell r="B368" t="str">
            <v>AUTO LICENSES</v>
          </cell>
          <cell r="C368">
            <v>0</v>
          </cell>
          <cell r="D368">
            <v>179.37</v>
          </cell>
          <cell r="E368">
            <v>179.37</v>
          </cell>
        </row>
        <row r="370">
          <cell r="A370" t="str">
            <v>401.2D</v>
          </cell>
          <cell r="B370" t="str">
            <v>TRANSPORTATION EXPENSE</v>
          </cell>
          <cell r="C370">
            <v>311.97000000000003</v>
          </cell>
          <cell r="D370">
            <v>4359.67</v>
          </cell>
          <cell r="E370">
            <v>4671.6400000000003</v>
          </cell>
        </row>
        <row r="372">
          <cell r="A372">
            <v>4032010</v>
          </cell>
          <cell r="B372" t="str">
            <v>DEPRECIATION-WATER PLANT</v>
          </cell>
          <cell r="C372">
            <v>23481.47</v>
          </cell>
          <cell r="D372">
            <v>82.31</v>
          </cell>
          <cell r="E372">
            <v>23563.78</v>
          </cell>
        </row>
        <row r="373">
          <cell r="A373">
            <v>4032090</v>
          </cell>
          <cell r="B373" t="str">
            <v>DEPRECIATION-10190</v>
          </cell>
          <cell r="C373">
            <v>0</v>
          </cell>
          <cell r="D373">
            <v>854.26</v>
          </cell>
          <cell r="E373">
            <v>854.26</v>
          </cell>
        </row>
        <row r="374">
          <cell r="A374">
            <v>4032091</v>
          </cell>
          <cell r="B374" t="str">
            <v>DEPRECIATION-10191</v>
          </cell>
          <cell r="C374">
            <v>0</v>
          </cell>
          <cell r="D374">
            <v>869.74</v>
          </cell>
          <cell r="E374">
            <v>869.74</v>
          </cell>
        </row>
        <row r="375">
          <cell r="A375">
            <v>4032092</v>
          </cell>
          <cell r="B375" t="str">
            <v>DEPRECIATION-10300</v>
          </cell>
          <cell r="C375">
            <v>0</v>
          </cell>
          <cell r="D375">
            <v>5576.25</v>
          </cell>
          <cell r="E375">
            <v>5576.25</v>
          </cell>
        </row>
        <row r="376">
          <cell r="A376">
            <v>4032093</v>
          </cell>
          <cell r="B376" t="str">
            <v>DEPRECIATION-10193</v>
          </cell>
          <cell r="C376">
            <v>0</v>
          </cell>
          <cell r="D376">
            <v>34.43</v>
          </cell>
          <cell r="E376">
            <v>34.43</v>
          </cell>
        </row>
        <row r="377">
          <cell r="A377">
            <v>4032098</v>
          </cell>
          <cell r="B377" t="str">
            <v>DEPRECIATION-COMPUTER</v>
          </cell>
          <cell r="C377">
            <v>0</v>
          </cell>
          <cell r="D377">
            <v>1504.74</v>
          </cell>
          <cell r="E377">
            <v>1504.74</v>
          </cell>
        </row>
        <row r="379">
          <cell r="A379">
            <v>403.2</v>
          </cell>
          <cell r="B379" t="str">
            <v>DEPRECIATION EXP-WATER</v>
          </cell>
          <cell r="C379">
            <v>23481.47</v>
          </cell>
          <cell r="D379">
            <v>8921.73</v>
          </cell>
          <cell r="E379">
            <v>32403.200000000001</v>
          </cell>
        </row>
        <row r="381">
          <cell r="A381">
            <v>4071000</v>
          </cell>
          <cell r="B381" t="str">
            <v>AMORT EXP-CIA-WATER</v>
          </cell>
          <cell r="C381">
            <v>-10333.799999999999</v>
          </cell>
          <cell r="D381">
            <v>0</v>
          </cell>
          <cell r="E381">
            <v>-10333.799999999999</v>
          </cell>
        </row>
        <row r="383">
          <cell r="A383">
            <v>407.6</v>
          </cell>
          <cell r="B383" t="str">
            <v>AMORT EXP-CIA-WATER</v>
          </cell>
          <cell r="C383">
            <v>-10333.799999999999</v>
          </cell>
          <cell r="D383">
            <v>0</v>
          </cell>
          <cell r="E383">
            <v>-10333.799999999999</v>
          </cell>
        </row>
        <row r="385">
          <cell r="A385">
            <v>4081201</v>
          </cell>
          <cell r="B385" t="str">
            <v>FICA EXPENSE</v>
          </cell>
          <cell r="C385">
            <v>0</v>
          </cell>
          <cell r="D385">
            <v>5077.18</v>
          </cell>
          <cell r="E385">
            <v>5077.18</v>
          </cell>
        </row>
        <row r="386">
          <cell r="A386">
            <v>4091050</v>
          </cell>
          <cell r="B386" t="str">
            <v>FED UNEMPLOYMENT TAX</v>
          </cell>
          <cell r="C386">
            <v>0</v>
          </cell>
          <cell r="D386">
            <v>98.69</v>
          </cell>
          <cell r="E386">
            <v>98.69</v>
          </cell>
        </row>
        <row r="387">
          <cell r="A387">
            <v>4091060</v>
          </cell>
          <cell r="B387" t="str">
            <v>ST UNEMPLOYMENT TAX</v>
          </cell>
          <cell r="C387">
            <v>0</v>
          </cell>
          <cell r="D387">
            <v>198.29</v>
          </cell>
          <cell r="E387">
            <v>198.29</v>
          </cell>
        </row>
        <row r="389">
          <cell r="A389">
            <v>408.2</v>
          </cell>
          <cell r="B389" t="str">
            <v>PAYROLL TAXES</v>
          </cell>
          <cell r="C389">
            <v>0</v>
          </cell>
          <cell r="D389">
            <v>5374.16</v>
          </cell>
          <cell r="E389">
            <v>5374.16</v>
          </cell>
        </row>
        <row r="391">
          <cell r="A391">
            <v>4081004</v>
          </cell>
          <cell r="B391" t="str">
            <v>UTIL OR COMMISSION TAX</v>
          </cell>
          <cell r="C391">
            <v>245</v>
          </cell>
          <cell r="D391">
            <v>0</v>
          </cell>
          <cell r="E391">
            <v>245</v>
          </cell>
        </row>
        <row r="392">
          <cell r="A392">
            <v>4081121</v>
          </cell>
          <cell r="B392" t="str">
            <v>REAL ESTATE TAX</v>
          </cell>
          <cell r="C392">
            <v>1649.18</v>
          </cell>
          <cell r="D392">
            <v>746.31</v>
          </cell>
          <cell r="E392">
            <v>2395.4899999999998</v>
          </cell>
        </row>
        <row r="393">
          <cell r="A393">
            <v>4081122</v>
          </cell>
          <cell r="B393" t="str">
            <v>PERS PROP &amp; ICT TAX</v>
          </cell>
          <cell r="C393">
            <v>5513</v>
          </cell>
          <cell r="D393">
            <v>0</v>
          </cell>
          <cell r="E393">
            <v>5513</v>
          </cell>
        </row>
        <row r="394">
          <cell r="A394">
            <v>4081303</v>
          </cell>
          <cell r="B394" t="str">
            <v>FRANCHISE TAX</v>
          </cell>
          <cell r="C394">
            <v>475</v>
          </cell>
          <cell r="D394">
            <v>1.26</v>
          </cell>
          <cell r="E394">
            <v>476.26</v>
          </cell>
        </row>
        <row r="396">
          <cell r="A396">
            <v>408.3</v>
          </cell>
          <cell r="B396" t="str">
            <v>OTHER TAXES</v>
          </cell>
          <cell r="C396">
            <v>7882.18</v>
          </cell>
          <cell r="D396">
            <v>747.57</v>
          </cell>
          <cell r="E396">
            <v>8629.75</v>
          </cell>
        </row>
        <row r="398">
          <cell r="A398">
            <v>4091000</v>
          </cell>
          <cell r="B398" t="str">
            <v>INCOME TAXES-FEDERAL</v>
          </cell>
          <cell r="C398">
            <v>-2558</v>
          </cell>
          <cell r="D398">
            <v>0</v>
          </cell>
          <cell r="E398">
            <v>-2558</v>
          </cell>
        </row>
        <row r="400">
          <cell r="A400" t="str">
            <v>PERIOD ENDING: 12/31/03               12:29:11 22 DEC 2008 (NV.1CO.TB4LY) PAGE 8</v>
          </cell>
        </row>
        <row r="401">
          <cell r="A401" t="str">
            <v xml:space="preserve">COMPANY: C-005 APPLE CANYON UTILITY CO.                                         </v>
          </cell>
        </row>
        <row r="403">
          <cell r="A403" t="str">
            <v>DETAIL TB BY SUB</v>
          </cell>
        </row>
        <row r="405">
          <cell r="A405" t="str">
            <v xml:space="preserve">                  U T I L I T I E S ,  I N C O R P O R A T E D</v>
          </cell>
        </row>
        <row r="407">
          <cell r="A407" t="str">
            <v xml:space="preserve">                              DETAIL TRIAL BALANCE</v>
          </cell>
        </row>
        <row r="409">
          <cell r="A409" t="str">
            <v>ACCOUNT               DESCRIPTION                  BEG-BALANCE       CURRENT       END-BALANCE</v>
          </cell>
        </row>
        <row r="410">
          <cell r="A410" t="str">
            <v>-------               -----------                  -----------       -------       -----------</v>
          </cell>
        </row>
        <row r="412">
          <cell r="A412">
            <v>409.1</v>
          </cell>
          <cell r="B412" t="str">
            <v>INCOME TAXES-FEDERAL</v>
          </cell>
          <cell r="C412">
            <v>-2558</v>
          </cell>
          <cell r="D412">
            <v>0</v>
          </cell>
          <cell r="E412">
            <v>-2558</v>
          </cell>
        </row>
        <row r="414">
          <cell r="A414">
            <v>4091100</v>
          </cell>
          <cell r="B414" t="str">
            <v>INCOME TAXES-STATE</v>
          </cell>
          <cell r="C414">
            <v>-592</v>
          </cell>
          <cell r="D414">
            <v>0</v>
          </cell>
          <cell r="E414">
            <v>-592</v>
          </cell>
        </row>
        <row r="416">
          <cell r="A416">
            <v>409.2</v>
          </cell>
          <cell r="B416" t="str">
            <v>INCOME TAXES-STATE</v>
          </cell>
          <cell r="C416">
            <v>-592</v>
          </cell>
          <cell r="D416">
            <v>0</v>
          </cell>
          <cell r="E416">
            <v>-592</v>
          </cell>
        </row>
        <row r="418">
          <cell r="A418">
            <v>4101100</v>
          </cell>
          <cell r="B418" t="str">
            <v>DEF INCOME TAXES-STATE</v>
          </cell>
          <cell r="C418">
            <v>-650</v>
          </cell>
          <cell r="D418">
            <v>0</v>
          </cell>
          <cell r="E418">
            <v>-650</v>
          </cell>
        </row>
        <row r="420">
          <cell r="A420">
            <v>410.2</v>
          </cell>
          <cell r="B420" t="str">
            <v>DEFERRED INCOME TAXES-ST</v>
          </cell>
          <cell r="C420">
            <v>-650</v>
          </cell>
          <cell r="D420">
            <v>0</v>
          </cell>
          <cell r="E420">
            <v>-650</v>
          </cell>
        </row>
        <row r="422">
          <cell r="A422">
            <v>4122000</v>
          </cell>
          <cell r="B422" t="str">
            <v>AMORT OF INVEST TAX CREDIT</v>
          </cell>
          <cell r="C422">
            <v>-54</v>
          </cell>
          <cell r="D422">
            <v>0</v>
          </cell>
          <cell r="E422">
            <v>-54</v>
          </cell>
        </row>
        <row r="424">
          <cell r="A424">
            <v>412.1</v>
          </cell>
          <cell r="B424" t="str">
            <v>-AMORT OF INVEST TAX</v>
          </cell>
          <cell r="C424">
            <v>-54</v>
          </cell>
          <cell r="D424">
            <v>0</v>
          </cell>
          <cell r="E424">
            <v>-54</v>
          </cell>
        </row>
        <row r="426">
          <cell r="A426">
            <v>4141040</v>
          </cell>
          <cell r="B426" t="str">
            <v>SALE OF EQUIPMENT</v>
          </cell>
          <cell r="C426">
            <v>0</v>
          </cell>
          <cell r="D426">
            <v>-684.78</v>
          </cell>
          <cell r="E426">
            <v>-684.78</v>
          </cell>
        </row>
        <row r="428">
          <cell r="A428">
            <v>413.1</v>
          </cell>
          <cell r="B428" t="str">
            <v>RENTAL &amp; OTHER INCOME</v>
          </cell>
          <cell r="C428">
            <v>0</v>
          </cell>
          <cell r="D428">
            <v>-684.78</v>
          </cell>
          <cell r="E428">
            <v>-684.78</v>
          </cell>
        </row>
        <row r="430">
          <cell r="A430">
            <v>4101000</v>
          </cell>
          <cell r="B430" t="str">
            <v>DEF INCOME TAX-FEDERAL</v>
          </cell>
          <cell r="C430">
            <v>16832</v>
          </cell>
          <cell r="D430">
            <v>0</v>
          </cell>
          <cell r="E430">
            <v>16832</v>
          </cell>
        </row>
        <row r="432">
          <cell r="A432">
            <v>419.1</v>
          </cell>
          <cell r="B432" t="str">
            <v>DEFERRED INCOME TAXES-FED</v>
          </cell>
          <cell r="C432">
            <v>16832</v>
          </cell>
          <cell r="D432">
            <v>0</v>
          </cell>
          <cell r="E432">
            <v>16832</v>
          </cell>
        </row>
        <row r="434">
          <cell r="A434">
            <v>4192000</v>
          </cell>
          <cell r="B434" t="str">
            <v>INTEREST EXPENSE-INTER-CO</v>
          </cell>
          <cell r="C434">
            <v>25453</v>
          </cell>
          <cell r="D434">
            <v>4051.65</v>
          </cell>
          <cell r="E434">
            <v>29504.65</v>
          </cell>
        </row>
        <row r="436">
          <cell r="A436">
            <v>419.2</v>
          </cell>
          <cell r="B436" t="str">
            <v>INTEREST EXPENSE-INTERCO</v>
          </cell>
          <cell r="C436">
            <v>25453</v>
          </cell>
          <cell r="D436">
            <v>4051.65</v>
          </cell>
          <cell r="E436">
            <v>29504.65</v>
          </cell>
        </row>
        <row r="438">
          <cell r="A438">
            <v>4261000</v>
          </cell>
          <cell r="B438" t="str">
            <v>MISCELLANEOUS INCOME</v>
          </cell>
          <cell r="C438">
            <v>0</v>
          </cell>
          <cell r="D438">
            <v>-100.94</v>
          </cell>
          <cell r="E438">
            <v>-100.94</v>
          </cell>
        </row>
        <row r="440">
          <cell r="A440">
            <v>426.1</v>
          </cell>
          <cell r="B440" t="str">
            <v>MISCELLANEOUS INCOME</v>
          </cell>
          <cell r="C440">
            <v>0</v>
          </cell>
          <cell r="D440">
            <v>-100.94</v>
          </cell>
          <cell r="E440">
            <v>-100.94</v>
          </cell>
        </row>
        <row r="442">
          <cell r="A442">
            <v>4272090</v>
          </cell>
          <cell r="B442" t="str">
            <v>S/T INT EXP OTHER</v>
          </cell>
          <cell r="C442">
            <v>0</v>
          </cell>
          <cell r="D442">
            <v>-253.1</v>
          </cell>
          <cell r="E442">
            <v>-253.1</v>
          </cell>
        </row>
        <row r="444">
          <cell r="A444">
            <v>427.2</v>
          </cell>
          <cell r="B444" t="str">
            <v>SHORT TERM INTEREST EXP</v>
          </cell>
          <cell r="C444">
            <v>0</v>
          </cell>
          <cell r="D444">
            <v>-253.1</v>
          </cell>
          <cell r="E444">
            <v>-253.1</v>
          </cell>
        </row>
        <row r="445">
          <cell r="C445" t="str">
            <v>---------------</v>
          </cell>
          <cell r="D445" t="str">
            <v>---------------</v>
          </cell>
          <cell r="E445" t="str">
            <v>---------------</v>
          </cell>
        </row>
        <row r="446">
          <cell r="B446" t="str">
            <v>TOTAL INCOME STATEMENT</v>
          </cell>
          <cell r="C446">
            <v>-163056.43</v>
          </cell>
          <cell r="D446">
            <v>122857.8</v>
          </cell>
          <cell r="E446">
            <v>-40198.629999999997</v>
          </cell>
        </row>
        <row r="449">
          <cell r="B449" t="str">
            <v>TOTAL BALANCE SHEET</v>
          </cell>
          <cell r="C449">
            <v>163056.43</v>
          </cell>
          <cell r="D449">
            <v>-163056.43</v>
          </cell>
          <cell r="E449">
            <v>0</v>
          </cell>
        </row>
        <row r="450">
          <cell r="B450" t="str">
            <v>TOTAL INCOME STATEMENT</v>
          </cell>
          <cell r="C450">
            <v>-163056.43</v>
          </cell>
          <cell r="D450">
            <v>122857.8</v>
          </cell>
          <cell r="E450">
            <v>-40198.629999999997</v>
          </cell>
        </row>
        <row r="452">
          <cell r="A452" t="str">
            <v>Press RETURN to continue......</v>
          </cell>
        </row>
      </sheetData>
      <sheetData sheetId="43">
        <row r="1">
          <cell r="A1" t="str">
            <v xml:space="preserve">Apple Canyon </v>
          </cell>
        </row>
        <row r="2">
          <cell r="A2" t="str">
            <v>Trail Balance - 04</v>
          </cell>
        </row>
        <row r="4">
          <cell r="A4" t="str">
            <v>PERIOD ENDING: 12/31/04               12:29:09 22 DEC 2008 (NV.1CO.TB3LY) PAGE 1</v>
          </cell>
        </row>
        <row r="5">
          <cell r="A5" t="str">
            <v xml:space="preserve">COMPANY: C-005 APPLE CANYON UTILITY CO.                                         </v>
          </cell>
        </row>
        <row r="7">
          <cell r="A7" t="str">
            <v>DETAIL TB BY SUB</v>
          </cell>
        </row>
        <row r="9">
          <cell r="A9" t="str">
            <v xml:space="preserve">                  U T I L I T I E S ,  I N C O R P O R A T E D</v>
          </cell>
        </row>
        <row r="11">
          <cell r="A11" t="str">
            <v xml:space="preserve">                              DETAIL TRIAL BALANCE</v>
          </cell>
        </row>
        <row r="13">
          <cell r="A13" t="str">
            <v>ACCOUNT</v>
          </cell>
          <cell r="B13" t="str">
            <v>DESCRIPTION</v>
          </cell>
          <cell r="C13" t="str">
            <v>BEG-BALANCE</v>
          </cell>
          <cell r="D13" t="str">
            <v>CURRENT</v>
          </cell>
          <cell r="E13" t="str">
            <v>END-BALANCE</v>
          </cell>
        </row>
        <row r="14">
          <cell r="A14" t="str">
            <v>-------</v>
          </cell>
          <cell r="B14" t="str">
            <v>-----------</v>
          </cell>
          <cell r="C14" t="str">
            <v>-----------</v>
          </cell>
          <cell r="D14" t="str">
            <v>-------</v>
          </cell>
          <cell r="E14" t="str">
            <v>-----------</v>
          </cell>
        </row>
        <row r="16">
          <cell r="A16">
            <v>3011001</v>
          </cell>
          <cell r="B16" t="str">
            <v>ORGANIZATION</v>
          </cell>
          <cell r="C16">
            <v>20135.29</v>
          </cell>
          <cell r="D16">
            <v>0</v>
          </cell>
          <cell r="E16">
            <v>20135.29</v>
          </cell>
        </row>
        <row r="17">
          <cell r="A17">
            <v>3033020</v>
          </cell>
          <cell r="B17" t="str">
            <v>LAND &amp; LAND RIGHTS (PUMP PLT)</v>
          </cell>
          <cell r="C17">
            <v>-885.06</v>
          </cell>
          <cell r="D17">
            <v>0</v>
          </cell>
          <cell r="E17">
            <v>-885.06</v>
          </cell>
        </row>
        <row r="18">
          <cell r="A18">
            <v>3036010</v>
          </cell>
          <cell r="B18" t="str">
            <v>LAND &amp; LAND RIGHTS</v>
          </cell>
          <cell r="C18">
            <v>5000</v>
          </cell>
          <cell r="D18">
            <v>0</v>
          </cell>
          <cell r="E18">
            <v>5000</v>
          </cell>
        </row>
        <row r="19">
          <cell r="A19">
            <v>3043021</v>
          </cell>
          <cell r="B19" t="str">
            <v>STRUCT &amp; IMPRV (PUMP PLT)</v>
          </cell>
          <cell r="C19">
            <v>24639.71</v>
          </cell>
          <cell r="D19">
            <v>0</v>
          </cell>
          <cell r="E19">
            <v>24639.71</v>
          </cell>
        </row>
        <row r="20">
          <cell r="A20">
            <v>3044031</v>
          </cell>
          <cell r="B20" t="str">
            <v>STRUCT &amp; IMPRV (WATER T P)</v>
          </cell>
          <cell r="C20">
            <v>918.68</v>
          </cell>
          <cell r="D20">
            <v>0</v>
          </cell>
          <cell r="E20">
            <v>918.68</v>
          </cell>
        </row>
        <row r="21">
          <cell r="A21">
            <v>3072014</v>
          </cell>
          <cell r="B21" t="str">
            <v>WELLS &amp; SPRINGS</v>
          </cell>
          <cell r="C21">
            <v>178352.57</v>
          </cell>
          <cell r="D21">
            <v>0</v>
          </cell>
          <cell r="E21">
            <v>178352.57</v>
          </cell>
        </row>
        <row r="22">
          <cell r="A22">
            <v>3113025</v>
          </cell>
          <cell r="B22" t="str">
            <v>ELECTRIC PUMP EQUIP</v>
          </cell>
          <cell r="C22">
            <v>88792.24</v>
          </cell>
          <cell r="D22">
            <v>0</v>
          </cell>
          <cell r="E22">
            <v>88792.24</v>
          </cell>
        </row>
        <row r="23">
          <cell r="A23">
            <v>3204032</v>
          </cell>
          <cell r="B23" t="str">
            <v>WATER TREATMENT EQPT</v>
          </cell>
          <cell r="C23">
            <v>8944.14</v>
          </cell>
          <cell r="D23">
            <v>0</v>
          </cell>
          <cell r="E23">
            <v>8944.14</v>
          </cell>
        </row>
        <row r="24">
          <cell r="A24">
            <v>3305042</v>
          </cell>
          <cell r="B24" t="str">
            <v>DIST RESV &amp; STNDPIPES</v>
          </cell>
          <cell r="C24">
            <v>133435.60999999999</v>
          </cell>
          <cell r="D24">
            <v>0</v>
          </cell>
          <cell r="E24">
            <v>133435.60999999999</v>
          </cell>
        </row>
        <row r="25">
          <cell r="A25">
            <v>3315043</v>
          </cell>
          <cell r="B25" t="str">
            <v>TRANS &amp; DISTR MAINS</v>
          </cell>
          <cell r="C25">
            <v>1222911.82</v>
          </cell>
          <cell r="D25">
            <v>0</v>
          </cell>
          <cell r="E25">
            <v>1222911.82</v>
          </cell>
        </row>
        <row r="26">
          <cell r="A26">
            <v>3335045</v>
          </cell>
          <cell r="B26" t="str">
            <v>SERVICE LINES</v>
          </cell>
          <cell r="C26">
            <v>360718.07</v>
          </cell>
          <cell r="D26">
            <v>0</v>
          </cell>
          <cell r="E26">
            <v>360718.07</v>
          </cell>
        </row>
        <row r="27">
          <cell r="A27">
            <v>3345046</v>
          </cell>
          <cell r="B27" t="str">
            <v>METERS</v>
          </cell>
          <cell r="C27">
            <v>32528.15</v>
          </cell>
          <cell r="D27">
            <v>0</v>
          </cell>
          <cell r="E27">
            <v>32528.15</v>
          </cell>
        </row>
        <row r="28">
          <cell r="A28">
            <v>3345047</v>
          </cell>
          <cell r="B28" t="str">
            <v>METER INSTALLATIONS</v>
          </cell>
          <cell r="C28">
            <v>14847.24</v>
          </cell>
          <cell r="D28">
            <v>0</v>
          </cell>
          <cell r="E28">
            <v>14847.24</v>
          </cell>
        </row>
        <row r="29">
          <cell r="A29">
            <v>3355048</v>
          </cell>
          <cell r="B29" t="str">
            <v>HYDRANTS</v>
          </cell>
          <cell r="C29">
            <v>68975.92</v>
          </cell>
          <cell r="D29">
            <v>0</v>
          </cell>
          <cell r="E29">
            <v>68975.92</v>
          </cell>
        </row>
        <row r="30">
          <cell r="A30">
            <v>3406090</v>
          </cell>
          <cell r="B30" t="str">
            <v>OFF STRUCT &amp; IMPRV</v>
          </cell>
          <cell r="C30">
            <v>30739.46</v>
          </cell>
          <cell r="D30">
            <v>0</v>
          </cell>
          <cell r="E30">
            <v>30739.46</v>
          </cell>
        </row>
        <row r="31">
          <cell r="A31">
            <v>3466094</v>
          </cell>
          <cell r="B31" t="str">
            <v>TOOLS SHOP &amp; MISC EQPT</v>
          </cell>
          <cell r="C31">
            <v>9068.9599999999991</v>
          </cell>
          <cell r="D31">
            <v>0</v>
          </cell>
          <cell r="E31">
            <v>9068.9599999999991</v>
          </cell>
        </row>
        <row r="32">
          <cell r="A32">
            <v>3466097</v>
          </cell>
          <cell r="B32" t="str">
            <v>COMMUNICATION EQPT</v>
          </cell>
          <cell r="C32">
            <v>1776.26</v>
          </cell>
          <cell r="D32">
            <v>0</v>
          </cell>
          <cell r="E32">
            <v>1776.26</v>
          </cell>
        </row>
        <row r="34">
          <cell r="A34">
            <v>101.1</v>
          </cell>
          <cell r="B34" t="str">
            <v>WTR UTILITY PLANT IN SERVICE</v>
          </cell>
          <cell r="C34">
            <v>2200899.06</v>
          </cell>
          <cell r="D34">
            <v>0</v>
          </cell>
          <cell r="E34">
            <v>2200899.06</v>
          </cell>
        </row>
        <row r="36">
          <cell r="A36">
            <v>1032000</v>
          </cell>
          <cell r="B36" t="str">
            <v>PLT HELD FUTURE USE-WTR</v>
          </cell>
          <cell r="C36">
            <v>40534.410000000003</v>
          </cell>
          <cell r="D36">
            <v>0</v>
          </cell>
          <cell r="E36">
            <v>40534.410000000003</v>
          </cell>
        </row>
        <row r="38">
          <cell r="A38">
            <v>103.1</v>
          </cell>
          <cell r="B38" t="str">
            <v>PLANT HELD FOR FUTURE USE</v>
          </cell>
          <cell r="C38">
            <v>40534.410000000003</v>
          </cell>
          <cell r="D38">
            <v>0</v>
          </cell>
          <cell r="E38">
            <v>40534.410000000003</v>
          </cell>
        </row>
        <row r="40">
          <cell r="A40">
            <v>1083010</v>
          </cell>
          <cell r="B40" t="str">
            <v>ACCUM DEPR-WATER PLANT</v>
          </cell>
          <cell r="C40">
            <v>-513688.43</v>
          </cell>
          <cell r="D40">
            <v>0</v>
          </cell>
          <cell r="E40">
            <v>-513688.43</v>
          </cell>
        </row>
        <row r="42">
          <cell r="A42">
            <v>108.3</v>
          </cell>
          <cell r="B42" t="str">
            <v>ACCUM DEPR WATER PLANT</v>
          </cell>
          <cell r="C42">
            <v>-513688.43</v>
          </cell>
          <cell r="D42">
            <v>0</v>
          </cell>
          <cell r="E42">
            <v>-513688.43</v>
          </cell>
        </row>
        <row r="44">
          <cell r="A44">
            <v>1411000</v>
          </cell>
          <cell r="B44" t="str">
            <v>A/R-CUSTOMER</v>
          </cell>
          <cell r="C44">
            <v>43895.72</v>
          </cell>
          <cell r="D44">
            <v>0</v>
          </cell>
          <cell r="E44">
            <v>43895.72</v>
          </cell>
        </row>
        <row r="45">
          <cell r="A45">
            <v>1411002</v>
          </cell>
          <cell r="B45" t="str">
            <v>A/R-CUSTOMER ACCRUAL</v>
          </cell>
          <cell r="C45">
            <v>30369</v>
          </cell>
          <cell r="D45">
            <v>0</v>
          </cell>
          <cell r="E45">
            <v>30369</v>
          </cell>
        </row>
        <row r="47">
          <cell r="A47">
            <v>141.1</v>
          </cell>
          <cell r="B47" t="str">
            <v>ACCOUNTS RECEIVABLE CUSTOMER</v>
          </cell>
          <cell r="C47">
            <v>74264.72</v>
          </cell>
          <cell r="D47">
            <v>0</v>
          </cell>
          <cell r="E47">
            <v>74264.72</v>
          </cell>
        </row>
        <row r="49">
          <cell r="A49">
            <v>1431000</v>
          </cell>
          <cell r="B49" t="str">
            <v>ACCUM PROV UNCOLLECT ACCTS</v>
          </cell>
          <cell r="C49">
            <v>-22319.25</v>
          </cell>
          <cell r="D49">
            <v>0</v>
          </cell>
          <cell r="E49">
            <v>-22319.25</v>
          </cell>
        </row>
        <row r="51">
          <cell r="A51">
            <v>143.1</v>
          </cell>
          <cell r="B51" t="str">
            <v>ACCUM PROV UNCOLL AC</v>
          </cell>
          <cell r="C51">
            <v>-22319.25</v>
          </cell>
          <cell r="D51">
            <v>0</v>
          </cell>
          <cell r="E51">
            <v>-22319.25</v>
          </cell>
        </row>
        <row r="53">
          <cell r="A53">
            <v>1512000</v>
          </cell>
          <cell r="B53" t="str">
            <v>INVENTORY</v>
          </cell>
          <cell r="C53">
            <v>3037.98</v>
          </cell>
          <cell r="D53">
            <v>0</v>
          </cell>
          <cell r="E53">
            <v>3037.98</v>
          </cell>
        </row>
        <row r="55">
          <cell r="A55">
            <v>151.19999999999999</v>
          </cell>
          <cell r="B55" t="str">
            <v>INVENTORY</v>
          </cell>
          <cell r="C55">
            <v>3037.98</v>
          </cell>
          <cell r="D55">
            <v>0</v>
          </cell>
          <cell r="E55">
            <v>3037.98</v>
          </cell>
        </row>
        <row r="57">
          <cell r="A57">
            <v>1863013</v>
          </cell>
          <cell r="B57" t="str">
            <v>RATE CASE EXPENSE--3</v>
          </cell>
          <cell r="C57">
            <v>7131.76</v>
          </cell>
          <cell r="D57">
            <v>0</v>
          </cell>
          <cell r="E57">
            <v>7131.76</v>
          </cell>
        </row>
        <row r="58">
          <cell r="A58">
            <v>1863063</v>
          </cell>
          <cell r="B58" t="str">
            <v>RATE CASE EXP AMORT--3</v>
          </cell>
          <cell r="C58">
            <v>-1309</v>
          </cell>
          <cell r="D58">
            <v>0</v>
          </cell>
          <cell r="E58">
            <v>-1309</v>
          </cell>
        </row>
        <row r="60">
          <cell r="A60">
            <v>186.1</v>
          </cell>
          <cell r="B60" t="str">
            <v>REGULATORY EXP BEING AMORT</v>
          </cell>
          <cell r="C60">
            <v>5822.76</v>
          </cell>
          <cell r="D60">
            <v>0</v>
          </cell>
          <cell r="E60">
            <v>5822.76</v>
          </cell>
        </row>
        <row r="62">
          <cell r="A62">
            <v>1901011</v>
          </cell>
          <cell r="B62" t="str">
            <v>DEF FED TAX - CIAC PRE 1987</v>
          </cell>
          <cell r="C62">
            <v>5297</v>
          </cell>
          <cell r="D62">
            <v>0</v>
          </cell>
          <cell r="E62">
            <v>5297</v>
          </cell>
        </row>
        <row r="64">
          <cell r="A64" t="str">
            <v>PERIOD ENDING: 12/31/04               12:29:09 22 DEC 2008 (NV.1CO.TB3LY) PAGE 2</v>
          </cell>
        </row>
        <row r="65">
          <cell r="A65" t="str">
            <v xml:space="preserve">COMPANY: C-005 APPLE CANYON UTILITY CO.                                         </v>
          </cell>
        </row>
        <row r="67">
          <cell r="A67" t="str">
            <v>DETAIL TB BY SUB</v>
          </cell>
        </row>
        <row r="69">
          <cell r="A69" t="str">
            <v xml:space="preserve">                  U T I L I T I E S ,  I N C O R P O R A T E D</v>
          </cell>
        </row>
        <row r="71">
          <cell r="A71" t="str">
            <v xml:space="preserve">                              DETAIL TRIAL BALANCE</v>
          </cell>
        </row>
        <row r="73">
          <cell r="A73" t="str">
            <v>ACCOUNT               DESCRIPTION                  BEG-BALANCE       CURRENT       END-BALANCE</v>
          </cell>
        </row>
        <row r="74">
          <cell r="A74" t="str">
            <v>-------               -----------                  -----------       -------       -----------</v>
          </cell>
        </row>
        <row r="75">
          <cell r="A75">
            <v>1901012</v>
          </cell>
          <cell r="B75" t="str">
            <v>DEF FED TAX-TAP FEE POST 2000</v>
          </cell>
          <cell r="C75">
            <v>16891</v>
          </cell>
          <cell r="D75">
            <v>0</v>
          </cell>
          <cell r="E75">
            <v>16891</v>
          </cell>
        </row>
        <row r="76">
          <cell r="A76">
            <v>1901020</v>
          </cell>
          <cell r="B76" t="str">
            <v>DEF FED TAX - RATE CASE</v>
          </cell>
          <cell r="C76">
            <v>-1836</v>
          </cell>
          <cell r="D76">
            <v>0</v>
          </cell>
          <cell r="E76">
            <v>-1836</v>
          </cell>
        </row>
        <row r="77">
          <cell r="A77">
            <v>1901021</v>
          </cell>
          <cell r="B77" t="str">
            <v>DEF FED TAX - DEF MAINT</v>
          </cell>
          <cell r="C77">
            <v>1</v>
          </cell>
          <cell r="D77">
            <v>0</v>
          </cell>
          <cell r="E77">
            <v>1</v>
          </cell>
        </row>
        <row r="78">
          <cell r="A78">
            <v>1901024</v>
          </cell>
          <cell r="B78" t="str">
            <v>DEF FED TAX - ORGN EXP</v>
          </cell>
          <cell r="C78">
            <v>-176</v>
          </cell>
          <cell r="D78">
            <v>0</v>
          </cell>
          <cell r="E78">
            <v>-176</v>
          </cell>
        </row>
        <row r="79">
          <cell r="A79">
            <v>1901025</v>
          </cell>
          <cell r="B79" t="str">
            <v>DEF FED TAX - BAD DEBTS '86</v>
          </cell>
          <cell r="C79">
            <v>11910</v>
          </cell>
          <cell r="D79">
            <v>0</v>
          </cell>
          <cell r="E79">
            <v>11910</v>
          </cell>
        </row>
        <row r="80">
          <cell r="A80">
            <v>1901026</v>
          </cell>
          <cell r="B80" t="str">
            <v>DEF FED TAX - BAD DEBTS CURRENT</v>
          </cell>
          <cell r="C80">
            <v>-6033</v>
          </cell>
          <cell r="D80">
            <v>0</v>
          </cell>
          <cell r="E80">
            <v>-6033</v>
          </cell>
        </row>
        <row r="81">
          <cell r="A81">
            <v>1901031</v>
          </cell>
          <cell r="B81" t="str">
            <v>DEF FED TAX - DEPRECIATION</v>
          </cell>
          <cell r="C81">
            <v>-122901</v>
          </cell>
          <cell r="D81">
            <v>0</v>
          </cell>
          <cell r="E81">
            <v>-122901</v>
          </cell>
        </row>
        <row r="83">
          <cell r="A83">
            <v>190.1</v>
          </cell>
          <cell r="B83" t="str">
            <v>ACCUM DEFERRED FIT</v>
          </cell>
          <cell r="C83">
            <v>-96847</v>
          </cell>
          <cell r="D83">
            <v>0</v>
          </cell>
          <cell r="E83">
            <v>-96847</v>
          </cell>
        </row>
        <row r="85">
          <cell r="A85">
            <v>1902011</v>
          </cell>
          <cell r="B85" t="str">
            <v>DEF ST TAX - CIAC PRE 1987</v>
          </cell>
          <cell r="C85">
            <v>833</v>
          </cell>
          <cell r="D85">
            <v>0</v>
          </cell>
          <cell r="E85">
            <v>833</v>
          </cell>
        </row>
        <row r="86">
          <cell r="A86">
            <v>1902012</v>
          </cell>
          <cell r="B86" t="str">
            <v>DEF ST TAX-TAP FEE POST 2000</v>
          </cell>
          <cell r="C86">
            <v>3912</v>
          </cell>
          <cell r="D86">
            <v>0</v>
          </cell>
          <cell r="E86">
            <v>3912</v>
          </cell>
        </row>
        <row r="87">
          <cell r="A87">
            <v>1902020</v>
          </cell>
          <cell r="B87" t="str">
            <v>DEF ST TAX - RATE CASE</v>
          </cell>
          <cell r="C87">
            <v>-424</v>
          </cell>
          <cell r="D87">
            <v>0</v>
          </cell>
          <cell r="E87">
            <v>-424</v>
          </cell>
        </row>
        <row r="88">
          <cell r="A88">
            <v>1902021</v>
          </cell>
          <cell r="B88" t="str">
            <v>DEF ST TAX - DEF MAINT</v>
          </cell>
          <cell r="C88">
            <v>2</v>
          </cell>
          <cell r="D88">
            <v>0</v>
          </cell>
          <cell r="E88">
            <v>2</v>
          </cell>
        </row>
        <row r="90">
          <cell r="A90">
            <v>190.2</v>
          </cell>
          <cell r="B90" t="str">
            <v>ACCUM DEFERRED SIT</v>
          </cell>
          <cell r="C90">
            <v>4323</v>
          </cell>
          <cell r="D90">
            <v>0</v>
          </cell>
          <cell r="E90">
            <v>4323</v>
          </cell>
        </row>
        <row r="92">
          <cell r="A92">
            <v>2021010</v>
          </cell>
          <cell r="B92" t="str">
            <v>COMMON STOCK</v>
          </cell>
          <cell r="C92">
            <v>-450000</v>
          </cell>
          <cell r="D92">
            <v>0</v>
          </cell>
          <cell r="E92">
            <v>-450000</v>
          </cell>
        </row>
        <row r="94">
          <cell r="A94">
            <v>202.1</v>
          </cell>
          <cell r="B94" t="str">
            <v>-COMMON STOCK &amp; CS SUBS</v>
          </cell>
          <cell r="C94">
            <v>-450000</v>
          </cell>
          <cell r="D94">
            <v>0</v>
          </cell>
          <cell r="E94">
            <v>-450000</v>
          </cell>
        </row>
        <row r="96">
          <cell r="A96">
            <v>2112000</v>
          </cell>
          <cell r="B96" t="str">
            <v>MISC PAID-IN CAPITAL</v>
          </cell>
          <cell r="C96">
            <v>-216814.97</v>
          </cell>
          <cell r="D96">
            <v>0</v>
          </cell>
          <cell r="E96">
            <v>-216814.97</v>
          </cell>
        </row>
        <row r="98">
          <cell r="A98">
            <v>211.2</v>
          </cell>
          <cell r="B98" t="str">
            <v>MISC PAID IN CAPITAL</v>
          </cell>
          <cell r="C98">
            <v>-216814.97</v>
          </cell>
          <cell r="D98">
            <v>0</v>
          </cell>
          <cell r="E98">
            <v>-216814.97</v>
          </cell>
        </row>
        <row r="100">
          <cell r="A100">
            <v>2151000</v>
          </cell>
          <cell r="B100" t="str">
            <v>RETAINED EARN-PRIOR YEARS</v>
          </cell>
          <cell r="C100">
            <v>-256789.11</v>
          </cell>
          <cell r="D100">
            <v>-43569.34</v>
          </cell>
          <cell r="E100">
            <v>-300358.45</v>
          </cell>
        </row>
        <row r="102">
          <cell r="A102">
            <v>215.1</v>
          </cell>
          <cell r="B102" t="str">
            <v>RETAINED EARNINGS PRIOR</v>
          </cell>
          <cell r="C102">
            <v>-256789.11</v>
          </cell>
          <cell r="D102">
            <v>-43569.34</v>
          </cell>
          <cell r="E102">
            <v>-300358.45</v>
          </cell>
        </row>
        <row r="104">
          <cell r="A104">
            <v>2334002</v>
          </cell>
          <cell r="B104" t="str">
            <v>A/P WATER SERVICE CORP</v>
          </cell>
          <cell r="C104">
            <v>-1581735.98</v>
          </cell>
          <cell r="D104">
            <v>-14998</v>
          </cell>
          <cell r="E104">
            <v>-1596733.98</v>
          </cell>
        </row>
        <row r="105">
          <cell r="A105">
            <v>2334003</v>
          </cell>
          <cell r="B105" t="str">
            <v>A/P WATER SERVICE DISB</v>
          </cell>
          <cell r="C105">
            <v>2555663.4500000002</v>
          </cell>
          <cell r="D105">
            <v>0</v>
          </cell>
          <cell r="E105">
            <v>2555663.4500000002</v>
          </cell>
        </row>
        <row r="107">
          <cell r="A107">
            <v>233.4</v>
          </cell>
          <cell r="B107" t="str">
            <v>ACCTS PAYABLE ASSOC COS</v>
          </cell>
          <cell r="C107">
            <v>973927.47</v>
          </cell>
          <cell r="D107">
            <v>-14998</v>
          </cell>
          <cell r="E107">
            <v>958929.47</v>
          </cell>
        </row>
        <row r="109">
          <cell r="A109">
            <v>2361104</v>
          </cell>
          <cell r="B109" t="str">
            <v>ACCRUED UTIL OR COMM TAX</v>
          </cell>
          <cell r="C109">
            <v>-254</v>
          </cell>
          <cell r="D109">
            <v>0</v>
          </cell>
          <cell r="E109">
            <v>-254</v>
          </cell>
        </row>
        <row r="111">
          <cell r="A111">
            <v>236.1</v>
          </cell>
          <cell r="B111" t="str">
            <v>ACCRUED TAXES</v>
          </cell>
          <cell r="C111">
            <v>-254</v>
          </cell>
          <cell r="D111">
            <v>0</v>
          </cell>
          <cell r="E111">
            <v>-254</v>
          </cell>
        </row>
        <row r="113">
          <cell r="A113">
            <v>2413000</v>
          </cell>
          <cell r="B113" t="str">
            <v>ADVANCES FROM UTILITIES INC</v>
          </cell>
          <cell r="C113">
            <v>-643952.04</v>
          </cell>
          <cell r="D113">
            <v>-14502.25</v>
          </cell>
          <cell r="E113">
            <v>-658454.29</v>
          </cell>
        </row>
        <row r="115">
          <cell r="A115">
            <v>241.3</v>
          </cell>
          <cell r="B115" t="str">
            <v>ADVANCES FROM UI</v>
          </cell>
          <cell r="C115">
            <v>-643952.04</v>
          </cell>
          <cell r="D115">
            <v>-14502.25</v>
          </cell>
          <cell r="E115">
            <v>-658454.29</v>
          </cell>
        </row>
        <row r="117">
          <cell r="A117">
            <v>2525000</v>
          </cell>
          <cell r="B117" t="str">
            <v>ADV-IN-AID OF CONST-WATER</v>
          </cell>
          <cell r="C117">
            <v>-450000</v>
          </cell>
          <cell r="D117">
            <v>0</v>
          </cell>
          <cell r="E117">
            <v>-450000</v>
          </cell>
        </row>
        <row r="119">
          <cell r="A119">
            <v>252.1</v>
          </cell>
          <cell r="B119" t="str">
            <v>ADVANCES IN AID WATER</v>
          </cell>
          <cell r="C119">
            <v>-450000</v>
          </cell>
          <cell r="D119">
            <v>0</v>
          </cell>
          <cell r="E119">
            <v>-450000</v>
          </cell>
        </row>
        <row r="121">
          <cell r="A121">
            <v>2551000</v>
          </cell>
          <cell r="B121" t="str">
            <v>UNAMORT INVEST TAX CREDIT</v>
          </cell>
          <cell r="C121">
            <v>-2182</v>
          </cell>
          <cell r="D121">
            <v>0</v>
          </cell>
          <cell r="E121">
            <v>-2182</v>
          </cell>
        </row>
        <row r="123">
          <cell r="A123">
            <v>255.1</v>
          </cell>
          <cell r="B123" t="str">
            <v>UNAMORT INVEST TAX CREDIT</v>
          </cell>
          <cell r="C123">
            <v>-2182</v>
          </cell>
          <cell r="D123">
            <v>0</v>
          </cell>
          <cell r="E123">
            <v>-2182</v>
          </cell>
        </row>
        <row r="125">
          <cell r="A125" t="str">
            <v>PERIOD ENDING: 12/31/04               12:29:09 22 DEC 2008 (NV.1CO.TB3LY) PAGE 3</v>
          </cell>
        </row>
        <row r="126">
          <cell r="A126" t="str">
            <v xml:space="preserve">COMPANY: C-005 APPLE CANYON UTILITY CO.                                         </v>
          </cell>
        </row>
        <row r="128">
          <cell r="A128" t="str">
            <v>DETAIL TB BY SUB</v>
          </cell>
        </row>
        <row r="130">
          <cell r="A130" t="str">
            <v xml:space="preserve">                  U T I L I T I E S ,  I N C O R P O R A T E D</v>
          </cell>
        </row>
        <row r="132">
          <cell r="A132" t="str">
            <v xml:space="preserve">                              DETAIL TRIAL BALANCE</v>
          </cell>
        </row>
        <row r="134">
          <cell r="A134" t="str">
            <v>ACCOUNT               DESCRIPTION                  BEG-BALANCE       CURRENT       END-BALANCE</v>
          </cell>
        </row>
        <row r="135">
          <cell r="A135" t="str">
            <v>-------               -----------                  -----------       -------       -----------</v>
          </cell>
        </row>
        <row r="137">
          <cell r="A137">
            <v>2711000</v>
          </cell>
          <cell r="B137" t="str">
            <v>CIAC-WATER-UNDISTR.</v>
          </cell>
          <cell r="C137">
            <v>-658521.63</v>
          </cell>
          <cell r="D137">
            <v>0</v>
          </cell>
          <cell r="E137">
            <v>-658521.63</v>
          </cell>
        </row>
        <row r="138">
          <cell r="A138">
            <v>2711010</v>
          </cell>
          <cell r="B138" t="str">
            <v>CIAC-WATER-TAX</v>
          </cell>
          <cell r="C138">
            <v>-56000</v>
          </cell>
          <cell r="D138">
            <v>0</v>
          </cell>
          <cell r="E138">
            <v>-56000</v>
          </cell>
        </row>
        <row r="140">
          <cell r="A140">
            <v>271.10000000000002</v>
          </cell>
          <cell r="B140" t="str">
            <v>CONTRIBUTIONS IN AID WATER</v>
          </cell>
          <cell r="C140">
            <v>-714521.63</v>
          </cell>
          <cell r="D140">
            <v>0</v>
          </cell>
          <cell r="E140">
            <v>-714521.63</v>
          </cell>
        </row>
        <row r="142">
          <cell r="A142">
            <v>2722000</v>
          </cell>
          <cell r="B142" t="str">
            <v>ACC AMORT-CIA-WATER</v>
          </cell>
          <cell r="C142">
            <v>137628.62</v>
          </cell>
          <cell r="D142">
            <v>0</v>
          </cell>
          <cell r="E142">
            <v>137628.62</v>
          </cell>
        </row>
        <row r="144">
          <cell r="A144">
            <v>272.10000000000002</v>
          </cell>
          <cell r="B144" t="str">
            <v>ACCUM AMORT OF CIA WATER</v>
          </cell>
          <cell r="C144">
            <v>137628.62</v>
          </cell>
          <cell r="D144">
            <v>0</v>
          </cell>
          <cell r="E144">
            <v>137628.62</v>
          </cell>
        </row>
        <row r="145">
          <cell r="C145" t="str">
            <v>---------------</v>
          </cell>
          <cell r="D145" t="str">
            <v>---------------</v>
          </cell>
          <cell r="E145" t="str">
            <v>---------------</v>
          </cell>
        </row>
        <row r="146">
          <cell r="B146" t="str">
            <v>TOTAL BALANCE SHEET</v>
          </cell>
          <cell r="C146">
            <v>73069.59</v>
          </cell>
          <cell r="D146">
            <v>-73069.59</v>
          </cell>
          <cell r="E146">
            <v>0</v>
          </cell>
        </row>
        <row r="148">
          <cell r="A148" t="str">
            <v>PERIOD ENDING: 12/31/04               12:29:09 22 DEC 2008 (NV.1CO.TB3LY) PAGE 4</v>
          </cell>
        </row>
        <row r="149">
          <cell r="A149" t="str">
            <v xml:space="preserve">COMPANY: C-005 APPLE CANYON UTILITY CO.                                         </v>
          </cell>
        </row>
        <row r="151">
          <cell r="A151" t="str">
            <v>DETAIL TB BY SUB</v>
          </cell>
        </row>
        <row r="153">
          <cell r="A153" t="str">
            <v xml:space="preserve">                  U T I L I T I E S ,  I N C O R P O R A T E D</v>
          </cell>
        </row>
        <row r="155">
          <cell r="A155" t="str">
            <v xml:space="preserve">                              DETAIL TRIAL BALANCE</v>
          </cell>
        </row>
        <row r="157">
          <cell r="A157" t="str">
            <v>ACCOUNT               DESCRIPTION                  BEG-BALANCE       CURRENT       END-BALANCE</v>
          </cell>
        </row>
        <row r="158">
          <cell r="A158" t="str">
            <v>-------               -----------                  -----------       -------       -----------</v>
          </cell>
        </row>
        <row r="159">
          <cell r="A159">
            <v>4611020</v>
          </cell>
          <cell r="B159" t="str">
            <v>WATER REVENUE-METERED</v>
          </cell>
          <cell r="C159">
            <v>-253240.67</v>
          </cell>
          <cell r="D159">
            <v>0</v>
          </cell>
          <cell r="E159">
            <v>-253240.67</v>
          </cell>
        </row>
        <row r="160">
          <cell r="A160">
            <v>4611099</v>
          </cell>
          <cell r="B160" t="str">
            <v>WATER REVENUE ACCRUALS</v>
          </cell>
          <cell r="C160">
            <v>6185</v>
          </cell>
          <cell r="D160">
            <v>0</v>
          </cell>
          <cell r="E160">
            <v>6185</v>
          </cell>
        </row>
        <row r="161">
          <cell r="A161">
            <v>4612030</v>
          </cell>
          <cell r="B161" t="str">
            <v>WATER REVENUE-COMMERCIAL</v>
          </cell>
          <cell r="C161">
            <v>-6650.26</v>
          </cell>
          <cell r="D161">
            <v>0</v>
          </cell>
          <cell r="E161">
            <v>-6650.26</v>
          </cell>
        </row>
        <row r="163">
          <cell r="A163">
            <v>400.1</v>
          </cell>
          <cell r="B163" t="str">
            <v>WATER REVENUE</v>
          </cell>
          <cell r="C163">
            <v>-253705.93</v>
          </cell>
          <cell r="D163">
            <v>0</v>
          </cell>
          <cell r="E163">
            <v>-253705.93</v>
          </cell>
        </row>
        <row r="165">
          <cell r="A165">
            <v>4701000</v>
          </cell>
          <cell r="B165" t="str">
            <v>FORFEITED DISCOUNTS</v>
          </cell>
          <cell r="C165">
            <v>-1645.37</v>
          </cell>
          <cell r="D165">
            <v>0</v>
          </cell>
          <cell r="E165">
            <v>-1645.37</v>
          </cell>
        </row>
        <row r="167">
          <cell r="A167">
            <v>400.3</v>
          </cell>
          <cell r="B167" t="str">
            <v>FORFEITED DISCOUNTS</v>
          </cell>
          <cell r="C167">
            <v>-1645.37</v>
          </cell>
          <cell r="D167">
            <v>0</v>
          </cell>
          <cell r="E167">
            <v>-1645.37</v>
          </cell>
        </row>
        <row r="169">
          <cell r="A169">
            <v>4711000</v>
          </cell>
          <cell r="B169" t="str">
            <v>MISC SERVICE REVENUES</v>
          </cell>
          <cell r="C169">
            <v>-5389.87</v>
          </cell>
          <cell r="D169">
            <v>0</v>
          </cell>
          <cell r="E169">
            <v>-5389.87</v>
          </cell>
        </row>
        <row r="170">
          <cell r="A170">
            <v>4741001</v>
          </cell>
          <cell r="B170" t="str">
            <v>NEW CUSTOMER CHGE - WATER</v>
          </cell>
          <cell r="C170">
            <v>-780</v>
          </cell>
          <cell r="D170">
            <v>0</v>
          </cell>
          <cell r="E170">
            <v>-780</v>
          </cell>
        </row>
        <row r="171">
          <cell r="A171">
            <v>4741008</v>
          </cell>
          <cell r="B171" t="str">
            <v>NSF CHECK CHARGE</v>
          </cell>
          <cell r="C171">
            <v>-5</v>
          </cell>
          <cell r="D171">
            <v>0</v>
          </cell>
          <cell r="E171">
            <v>-5</v>
          </cell>
        </row>
        <row r="173">
          <cell r="A173">
            <v>400.4</v>
          </cell>
          <cell r="B173" t="str">
            <v>MISC. SERVICE REVENUES</v>
          </cell>
          <cell r="C173">
            <v>-6174.87</v>
          </cell>
          <cell r="D173">
            <v>0</v>
          </cell>
          <cell r="E173">
            <v>-6174.87</v>
          </cell>
        </row>
        <row r="175">
          <cell r="A175">
            <v>6151010</v>
          </cell>
          <cell r="B175" t="str">
            <v>ELEC PWR - WATER SYSTEM</v>
          </cell>
          <cell r="C175">
            <v>18713.5</v>
          </cell>
          <cell r="D175">
            <v>0</v>
          </cell>
          <cell r="E175">
            <v>18713.5</v>
          </cell>
        </row>
        <row r="177">
          <cell r="A177" t="str">
            <v>401.1E</v>
          </cell>
          <cell r="B177" t="str">
            <v>ELECTRIC POWER</v>
          </cell>
          <cell r="C177">
            <v>18713.5</v>
          </cell>
          <cell r="D177">
            <v>0</v>
          </cell>
          <cell r="E177">
            <v>18713.5</v>
          </cell>
        </row>
        <row r="179">
          <cell r="A179">
            <v>6181010</v>
          </cell>
          <cell r="B179" t="str">
            <v>CHLORINE</v>
          </cell>
          <cell r="C179">
            <v>5160.5</v>
          </cell>
          <cell r="D179">
            <v>0</v>
          </cell>
          <cell r="E179">
            <v>5160.5</v>
          </cell>
        </row>
        <row r="180">
          <cell r="A180">
            <v>6181050</v>
          </cell>
          <cell r="B180" t="str">
            <v>ODOR CONTROL CHEMICALS</v>
          </cell>
          <cell r="C180">
            <v>38.880000000000003</v>
          </cell>
          <cell r="D180">
            <v>0</v>
          </cell>
          <cell r="E180">
            <v>38.880000000000003</v>
          </cell>
        </row>
        <row r="181">
          <cell r="A181">
            <v>6181090</v>
          </cell>
          <cell r="B181" t="str">
            <v>OTHER CHEMICALS (TREATMENT)</v>
          </cell>
          <cell r="C181">
            <v>3039.05</v>
          </cell>
          <cell r="D181">
            <v>0</v>
          </cell>
          <cell r="E181">
            <v>3039.05</v>
          </cell>
        </row>
        <row r="183">
          <cell r="A183" t="str">
            <v>401.1F</v>
          </cell>
          <cell r="B183" t="str">
            <v>CHEMICALS</v>
          </cell>
          <cell r="C183">
            <v>8238.43</v>
          </cell>
          <cell r="D183">
            <v>0</v>
          </cell>
          <cell r="E183">
            <v>8238.43</v>
          </cell>
        </row>
        <row r="185">
          <cell r="A185">
            <v>6361000</v>
          </cell>
          <cell r="B185" t="str">
            <v>METER READING</v>
          </cell>
          <cell r="C185">
            <v>2387.14</v>
          </cell>
          <cell r="D185">
            <v>0</v>
          </cell>
          <cell r="E185">
            <v>2387.14</v>
          </cell>
        </row>
        <row r="187">
          <cell r="A187" t="str">
            <v>401.1G</v>
          </cell>
          <cell r="B187" t="str">
            <v>METER READING</v>
          </cell>
          <cell r="C187">
            <v>2387.14</v>
          </cell>
          <cell r="D187">
            <v>0</v>
          </cell>
          <cell r="E187">
            <v>2387.14</v>
          </cell>
        </row>
        <row r="189">
          <cell r="A189">
            <v>6019020</v>
          </cell>
          <cell r="B189" t="str">
            <v>SALARIES-CHGD TO PLT-WSC</v>
          </cell>
          <cell r="C189">
            <v>-8511</v>
          </cell>
          <cell r="D189">
            <v>0</v>
          </cell>
          <cell r="E189">
            <v>-8511</v>
          </cell>
        </row>
        <row r="190">
          <cell r="A190">
            <v>6019040</v>
          </cell>
          <cell r="B190" t="str">
            <v>SALARIES-OPS FIELD</v>
          </cell>
          <cell r="C190">
            <v>30132.75</v>
          </cell>
          <cell r="D190">
            <v>10044.25</v>
          </cell>
          <cell r="E190">
            <v>40177</v>
          </cell>
        </row>
        <row r="191">
          <cell r="A191">
            <v>6019045</v>
          </cell>
          <cell r="B191" t="str">
            <v>SALARIES-WTR SERV-COMPUTERS</v>
          </cell>
          <cell r="C191">
            <v>675</v>
          </cell>
          <cell r="D191">
            <v>225</v>
          </cell>
          <cell r="E191">
            <v>900</v>
          </cell>
        </row>
        <row r="192">
          <cell r="A192">
            <v>6019050</v>
          </cell>
          <cell r="B192" t="str">
            <v>SALARIES-OPS ADMIN</v>
          </cell>
          <cell r="C192">
            <v>11889.75</v>
          </cell>
          <cell r="D192">
            <v>3963.25</v>
          </cell>
          <cell r="E192">
            <v>15853</v>
          </cell>
        </row>
        <row r="193">
          <cell r="A193">
            <v>6019070</v>
          </cell>
          <cell r="B193" t="str">
            <v>SALARIES-IL ADMIN OFFICE</v>
          </cell>
          <cell r="C193">
            <v>6283.5</v>
          </cell>
          <cell r="D193">
            <v>2094.5</v>
          </cell>
          <cell r="E193">
            <v>8378</v>
          </cell>
        </row>
        <row r="195">
          <cell r="A195" t="str">
            <v>401.1H</v>
          </cell>
          <cell r="B195" t="str">
            <v>SALARIES</v>
          </cell>
          <cell r="C195">
            <v>40470</v>
          </cell>
          <cell r="D195">
            <v>16327</v>
          </cell>
          <cell r="E195">
            <v>56797</v>
          </cell>
        </row>
        <row r="197">
          <cell r="A197">
            <v>6708000</v>
          </cell>
          <cell r="B197" t="str">
            <v>UNCOLLECTIBLE ACCOUNTS</v>
          </cell>
          <cell r="C197">
            <v>1973.68</v>
          </cell>
          <cell r="D197">
            <v>0</v>
          </cell>
          <cell r="E197">
            <v>1973.68</v>
          </cell>
        </row>
        <row r="198">
          <cell r="A198">
            <v>6708001</v>
          </cell>
          <cell r="B198" t="str">
            <v>AGENCY EXPENSE</v>
          </cell>
          <cell r="C198">
            <v>44.25</v>
          </cell>
          <cell r="D198">
            <v>14.75</v>
          </cell>
          <cell r="E198">
            <v>59</v>
          </cell>
        </row>
        <row r="200">
          <cell r="A200" t="str">
            <v>401.1K</v>
          </cell>
          <cell r="B200" t="str">
            <v>UNCOLLECTIBLE ACCOUNTS</v>
          </cell>
          <cell r="C200">
            <v>2017.93</v>
          </cell>
          <cell r="D200">
            <v>14.75</v>
          </cell>
          <cell r="E200">
            <v>2032.68</v>
          </cell>
        </row>
        <row r="202">
          <cell r="A202">
            <v>6319011</v>
          </cell>
          <cell r="B202" t="str">
            <v>ENGINEERING FEES</v>
          </cell>
          <cell r="C202">
            <v>0.75</v>
          </cell>
          <cell r="D202">
            <v>0.25</v>
          </cell>
          <cell r="E202">
            <v>1</v>
          </cell>
        </row>
        <row r="203">
          <cell r="A203">
            <v>6329002</v>
          </cell>
          <cell r="B203" t="str">
            <v>AUDIT FEES</v>
          </cell>
          <cell r="C203">
            <v>864</v>
          </cell>
          <cell r="D203">
            <v>288</v>
          </cell>
          <cell r="E203">
            <v>1152</v>
          </cell>
        </row>
        <row r="204">
          <cell r="A204">
            <v>6329014</v>
          </cell>
          <cell r="B204" t="str">
            <v>TAX RETURN REVIEW</v>
          </cell>
          <cell r="C204">
            <v>206.25</v>
          </cell>
          <cell r="D204">
            <v>68.75</v>
          </cell>
          <cell r="E204">
            <v>275</v>
          </cell>
        </row>
        <row r="205">
          <cell r="A205">
            <v>6338001</v>
          </cell>
          <cell r="B205" t="str">
            <v>LEGAL FEES</v>
          </cell>
          <cell r="C205">
            <v>30</v>
          </cell>
          <cell r="D205">
            <v>10</v>
          </cell>
          <cell r="E205">
            <v>40</v>
          </cell>
        </row>
        <row r="206">
          <cell r="A206">
            <v>6369003</v>
          </cell>
          <cell r="B206" t="str">
            <v>TEMP EMPLOY - CLERICAL</v>
          </cell>
          <cell r="C206">
            <v>7.5</v>
          </cell>
          <cell r="D206">
            <v>2.5</v>
          </cell>
          <cell r="E206">
            <v>10</v>
          </cell>
        </row>
        <row r="208">
          <cell r="A208" t="str">
            <v>PERIOD ENDING: 12/31/04               12:29:09 22 DEC 2008 (NV.1CO.TB3LY) PAGE 5</v>
          </cell>
        </row>
        <row r="209">
          <cell r="A209" t="str">
            <v xml:space="preserve">COMPANY: C-005 APPLE CANYON UTILITY CO.                                         </v>
          </cell>
        </row>
        <row r="211">
          <cell r="A211" t="str">
            <v>DETAIL TB BY SUB</v>
          </cell>
        </row>
        <row r="213">
          <cell r="A213" t="str">
            <v xml:space="preserve">                  U T I L I T I E S ,  I N C O R P O R A T E D</v>
          </cell>
        </row>
        <row r="215">
          <cell r="A215" t="str">
            <v xml:space="preserve">                              DETAIL TRIAL BALANCE</v>
          </cell>
        </row>
        <row r="217">
          <cell r="A217" t="str">
            <v>ACCOUNT               DESCRIPTION                  BEG-BALANCE       CURRENT       END-BALANCE</v>
          </cell>
        </row>
        <row r="218">
          <cell r="A218" t="str">
            <v>-------               -----------                  -----------       -------       -----------</v>
          </cell>
        </row>
        <row r="219">
          <cell r="A219">
            <v>6369005</v>
          </cell>
          <cell r="B219" t="str">
            <v>PAYROLL SERVICES</v>
          </cell>
          <cell r="C219">
            <v>190.5</v>
          </cell>
          <cell r="D219">
            <v>63.5</v>
          </cell>
          <cell r="E219">
            <v>254</v>
          </cell>
        </row>
        <row r="220">
          <cell r="A220">
            <v>6369006</v>
          </cell>
          <cell r="B220" t="str">
            <v>EMPLOY FINDER FEES</v>
          </cell>
          <cell r="C220">
            <v>231</v>
          </cell>
          <cell r="D220">
            <v>77</v>
          </cell>
          <cell r="E220">
            <v>308</v>
          </cell>
        </row>
        <row r="222">
          <cell r="A222" t="str">
            <v>401.1L</v>
          </cell>
          <cell r="B222" t="str">
            <v>OUTSIDE SERVICES-DIRECT</v>
          </cell>
          <cell r="C222">
            <v>1530</v>
          </cell>
          <cell r="D222">
            <v>510</v>
          </cell>
          <cell r="E222">
            <v>2040</v>
          </cell>
        </row>
        <row r="224">
          <cell r="A224">
            <v>6369007</v>
          </cell>
          <cell r="B224" t="str">
            <v>COMPUTER MAINT</v>
          </cell>
          <cell r="C224">
            <v>237.75</v>
          </cell>
          <cell r="D224">
            <v>79.25</v>
          </cell>
          <cell r="E224">
            <v>317</v>
          </cell>
        </row>
        <row r="225">
          <cell r="A225">
            <v>6369009</v>
          </cell>
          <cell r="B225" t="str">
            <v>COMPUTER-AMORT &amp; PROG COST</v>
          </cell>
          <cell r="C225">
            <v>75.75</v>
          </cell>
          <cell r="D225">
            <v>25.25</v>
          </cell>
          <cell r="E225">
            <v>101</v>
          </cell>
        </row>
        <row r="226">
          <cell r="A226">
            <v>6369012</v>
          </cell>
          <cell r="B226" t="str">
            <v>INTERNET SUPPLIER</v>
          </cell>
          <cell r="C226">
            <v>27</v>
          </cell>
          <cell r="D226">
            <v>9</v>
          </cell>
          <cell r="E226">
            <v>36</v>
          </cell>
        </row>
        <row r="227">
          <cell r="A227">
            <v>6759003</v>
          </cell>
          <cell r="B227" t="str">
            <v>COMPUTER SUPPLIES</v>
          </cell>
          <cell r="C227">
            <v>66</v>
          </cell>
          <cell r="D227">
            <v>22</v>
          </cell>
          <cell r="E227">
            <v>88</v>
          </cell>
        </row>
        <row r="228">
          <cell r="A228">
            <v>6759016</v>
          </cell>
          <cell r="B228" t="str">
            <v>MICROFILMING</v>
          </cell>
          <cell r="C228">
            <v>51</v>
          </cell>
          <cell r="D228">
            <v>17</v>
          </cell>
          <cell r="E228">
            <v>68</v>
          </cell>
        </row>
        <row r="230">
          <cell r="A230" t="str">
            <v>401.1LL</v>
          </cell>
          <cell r="B230" t="str">
            <v>IT DEPARTMENT</v>
          </cell>
          <cell r="C230">
            <v>457.5</v>
          </cell>
          <cell r="D230">
            <v>152.5</v>
          </cell>
          <cell r="E230">
            <v>610</v>
          </cell>
        </row>
        <row r="232">
          <cell r="A232">
            <v>6049010</v>
          </cell>
          <cell r="B232" t="str">
            <v>HEALTH INS REIMBURSEMENTS</v>
          </cell>
          <cell r="C232">
            <v>4587.75</v>
          </cell>
          <cell r="D232">
            <v>1529.25</v>
          </cell>
          <cell r="E232">
            <v>6117</v>
          </cell>
        </row>
        <row r="233">
          <cell r="A233">
            <v>6049011</v>
          </cell>
          <cell r="B233" t="str">
            <v>EMPLOYEE INS DEDUCTIONS</v>
          </cell>
          <cell r="C233">
            <v>-288</v>
          </cell>
          <cell r="D233">
            <v>-96</v>
          </cell>
          <cell r="E233">
            <v>-384</v>
          </cell>
        </row>
        <row r="234">
          <cell r="A234">
            <v>6049012</v>
          </cell>
          <cell r="B234" t="str">
            <v>HEALTH COSTS &amp; OTHER</v>
          </cell>
          <cell r="C234">
            <v>23.25</v>
          </cell>
          <cell r="D234">
            <v>7.75</v>
          </cell>
          <cell r="E234">
            <v>31</v>
          </cell>
        </row>
        <row r="235">
          <cell r="A235">
            <v>6049015</v>
          </cell>
          <cell r="B235" t="str">
            <v>DENTAL INS REIMBURSEMENTS</v>
          </cell>
          <cell r="C235">
            <v>82.5</v>
          </cell>
          <cell r="D235">
            <v>27.5</v>
          </cell>
          <cell r="E235">
            <v>110</v>
          </cell>
        </row>
        <row r="236">
          <cell r="A236">
            <v>6049020</v>
          </cell>
          <cell r="B236" t="str">
            <v>PENSION CONTRIBUTIONS</v>
          </cell>
          <cell r="C236">
            <v>1208.25</v>
          </cell>
          <cell r="D236">
            <v>402.75</v>
          </cell>
          <cell r="E236">
            <v>1611</v>
          </cell>
        </row>
        <row r="237">
          <cell r="A237">
            <v>6049050</v>
          </cell>
          <cell r="B237" t="str">
            <v>HEALTH INS PREMIUMS</v>
          </cell>
          <cell r="C237">
            <v>203.25</v>
          </cell>
          <cell r="D237">
            <v>67.75</v>
          </cell>
          <cell r="E237">
            <v>271</v>
          </cell>
        </row>
        <row r="238">
          <cell r="A238">
            <v>6049055</v>
          </cell>
          <cell r="B238" t="str">
            <v>DENTAL PREMIUMS</v>
          </cell>
          <cell r="C238">
            <v>6</v>
          </cell>
          <cell r="D238">
            <v>2</v>
          </cell>
          <cell r="E238">
            <v>8</v>
          </cell>
        </row>
        <row r="239">
          <cell r="A239">
            <v>6049060</v>
          </cell>
          <cell r="B239" t="str">
            <v>TERM LIFE INS</v>
          </cell>
          <cell r="C239">
            <v>41.25</v>
          </cell>
          <cell r="D239">
            <v>13.75</v>
          </cell>
          <cell r="E239">
            <v>55</v>
          </cell>
        </row>
        <row r="240">
          <cell r="A240">
            <v>6049065</v>
          </cell>
          <cell r="B240" t="str">
            <v>TERM LIFE INS - OPT</v>
          </cell>
          <cell r="C240">
            <v>0.75</v>
          </cell>
          <cell r="D240">
            <v>0.25</v>
          </cell>
          <cell r="E240">
            <v>1</v>
          </cell>
        </row>
        <row r="241">
          <cell r="A241">
            <v>6049070</v>
          </cell>
          <cell r="B241" t="str">
            <v>401K/ESOP CONTRIBUTIONS</v>
          </cell>
          <cell r="C241">
            <v>1596</v>
          </cell>
          <cell r="D241">
            <v>532</v>
          </cell>
          <cell r="E241">
            <v>2128</v>
          </cell>
        </row>
        <row r="242">
          <cell r="A242">
            <v>6049080</v>
          </cell>
          <cell r="B242" t="str">
            <v>DISABILITY INSURANCE</v>
          </cell>
          <cell r="C242">
            <v>17.25</v>
          </cell>
          <cell r="D242">
            <v>5.75</v>
          </cell>
          <cell r="E242">
            <v>23</v>
          </cell>
        </row>
        <row r="243">
          <cell r="A243">
            <v>6049090</v>
          </cell>
          <cell r="B243" t="str">
            <v>OTHER EMP PENS &amp; BENEFITS</v>
          </cell>
          <cell r="C243">
            <v>354.75</v>
          </cell>
          <cell r="D243">
            <v>118.25</v>
          </cell>
          <cell r="E243">
            <v>473</v>
          </cell>
        </row>
        <row r="245">
          <cell r="A245" t="str">
            <v>401.1N</v>
          </cell>
          <cell r="B245" t="str">
            <v>EMPLOYEE PENSION&amp;BENEFITS</v>
          </cell>
          <cell r="C245">
            <v>7833</v>
          </cell>
          <cell r="D245">
            <v>2611</v>
          </cell>
          <cell r="E245">
            <v>10444</v>
          </cell>
        </row>
        <row r="247">
          <cell r="A247">
            <v>6599090</v>
          </cell>
          <cell r="B247" t="str">
            <v>OTHER INS</v>
          </cell>
          <cell r="C247">
            <v>8500.5</v>
          </cell>
          <cell r="D247">
            <v>2833.5</v>
          </cell>
          <cell r="E247">
            <v>11334</v>
          </cell>
        </row>
        <row r="249">
          <cell r="A249" t="str">
            <v>401.1O</v>
          </cell>
          <cell r="B249" t="str">
            <v>INSURANCE</v>
          </cell>
          <cell r="C249">
            <v>8500.5</v>
          </cell>
          <cell r="D249">
            <v>2833.5</v>
          </cell>
          <cell r="E249">
            <v>11334</v>
          </cell>
        </row>
        <row r="251">
          <cell r="A251">
            <v>7668010</v>
          </cell>
          <cell r="B251" t="str">
            <v>RATE CASE EXPENSE</v>
          </cell>
          <cell r="C251">
            <v>2131.8000000000002</v>
          </cell>
          <cell r="D251">
            <v>0</v>
          </cell>
          <cell r="E251">
            <v>2131.8000000000002</v>
          </cell>
        </row>
        <row r="253">
          <cell r="A253" t="str">
            <v>401.1P</v>
          </cell>
          <cell r="B253" t="str">
            <v>REGULATORY COMMISSION EXP</v>
          </cell>
          <cell r="C253">
            <v>2131.8000000000002</v>
          </cell>
          <cell r="D253">
            <v>0</v>
          </cell>
          <cell r="E253">
            <v>2131.8000000000002</v>
          </cell>
        </row>
        <row r="255">
          <cell r="A255">
            <v>6759001</v>
          </cell>
          <cell r="B255" t="str">
            <v>PUBL SUBSCRIPTIONS &amp; TAPES</v>
          </cell>
          <cell r="C255">
            <v>33.75</v>
          </cell>
          <cell r="D255">
            <v>11.25</v>
          </cell>
          <cell r="E255">
            <v>45</v>
          </cell>
        </row>
        <row r="256">
          <cell r="A256">
            <v>6759002</v>
          </cell>
          <cell r="B256" t="str">
            <v>ANSWERING SERV</v>
          </cell>
          <cell r="C256">
            <v>537</v>
          </cell>
          <cell r="D256">
            <v>179</v>
          </cell>
          <cell r="E256">
            <v>716</v>
          </cell>
        </row>
        <row r="257">
          <cell r="A257">
            <v>6759004</v>
          </cell>
          <cell r="B257" t="str">
            <v>PRINTING &amp; BLUEPRINTS</v>
          </cell>
          <cell r="C257">
            <v>105.75</v>
          </cell>
          <cell r="D257">
            <v>35.25</v>
          </cell>
          <cell r="E257">
            <v>141</v>
          </cell>
        </row>
        <row r="258">
          <cell r="A258">
            <v>6759006</v>
          </cell>
          <cell r="B258" t="str">
            <v>UPS &amp; AIR FREIGHT</v>
          </cell>
          <cell r="C258">
            <v>437.88</v>
          </cell>
          <cell r="D258">
            <v>22.25</v>
          </cell>
          <cell r="E258">
            <v>460.13</v>
          </cell>
        </row>
        <row r="259">
          <cell r="A259">
            <v>6759008</v>
          </cell>
          <cell r="B259" t="str">
            <v>XEROX</v>
          </cell>
          <cell r="C259">
            <v>96.75</v>
          </cell>
          <cell r="D259">
            <v>32.25</v>
          </cell>
          <cell r="E259">
            <v>129</v>
          </cell>
        </row>
        <row r="260">
          <cell r="A260">
            <v>6759009</v>
          </cell>
          <cell r="B260" t="str">
            <v>OFFICE SUPPLY STORES</v>
          </cell>
          <cell r="C260">
            <v>288.26</v>
          </cell>
          <cell r="D260">
            <v>57.5</v>
          </cell>
          <cell r="E260">
            <v>345.76</v>
          </cell>
        </row>
        <row r="261">
          <cell r="A261">
            <v>6759010</v>
          </cell>
          <cell r="B261" t="str">
            <v>REIM OFFICE EMPLOYEE EXPENSES</v>
          </cell>
          <cell r="C261">
            <v>11.25</v>
          </cell>
          <cell r="D261">
            <v>3.75</v>
          </cell>
          <cell r="E261">
            <v>15</v>
          </cell>
        </row>
        <row r="262">
          <cell r="A262">
            <v>6759013</v>
          </cell>
          <cell r="B262" t="str">
            <v>CLEANING SUPPLIES</v>
          </cell>
          <cell r="C262">
            <v>14.25</v>
          </cell>
          <cell r="D262">
            <v>4.75</v>
          </cell>
          <cell r="E262">
            <v>19</v>
          </cell>
        </row>
        <row r="263">
          <cell r="A263">
            <v>6759014</v>
          </cell>
          <cell r="B263" t="str">
            <v>MEMBERSHIPS - OFFICE EMPLOYEE</v>
          </cell>
          <cell r="C263">
            <v>3.75</v>
          </cell>
          <cell r="D263">
            <v>1.25</v>
          </cell>
          <cell r="E263">
            <v>5</v>
          </cell>
        </row>
        <row r="264">
          <cell r="A264">
            <v>6759090</v>
          </cell>
          <cell r="B264" t="str">
            <v>OTHER OFFICE EXPENSES</v>
          </cell>
          <cell r="C264">
            <v>36.75</v>
          </cell>
          <cell r="D264">
            <v>12.25</v>
          </cell>
          <cell r="E264">
            <v>49</v>
          </cell>
        </row>
        <row r="266">
          <cell r="A266" t="str">
            <v>401.1R</v>
          </cell>
          <cell r="B266" t="str">
            <v>OFFICE SUPPLIES</v>
          </cell>
          <cell r="C266">
            <v>1565.39</v>
          </cell>
          <cell r="D266">
            <v>359.5</v>
          </cell>
          <cell r="E266">
            <v>1924.89</v>
          </cell>
        </row>
        <row r="269">
          <cell r="A269" t="str">
            <v>PERIOD ENDING: 12/31/04               12:29:09 22 DEC 2008 (NV.1CO.TB3LY) PAGE 6</v>
          </cell>
        </row>
        <row r="270">
          <cell r="A270" t="str">
            <v xml:space="preserve">COMPANY: C-005 APPLE CANYON UTILITY CO.                                         </v>
          </cell>
        </row>
        <row r="272">
          <cell r="A272" t="str">
            <v>DETAIL TB BY SUB</v>
          </cell>
        </row>
        <row r="274">
          <cell r="A274" t="str">
            <v xml:space="preserve">                  U T I L I T I E S ,  I N C O R P O R A T E D</v>
          </cell>
        </row>
        <row r="276">
          <cell r="A276" t="str">
            <v xml:space="preserve">                              DETAIL TRIAL BALANCE</v>
          </cell>
        </row>
        <row r="278">
          <cell r="A278" t="str">
            <v>ACCOUNT               DESCRIPTION                  BEG-BALANCE       CURRENT       END-BALANCE</v>
          </cell>
        </row>
        <row r="279">
          <cell r="A279" t="str">
            <v>-------               -----------                  -----------       -------       -----------</v>
          </cell>
        </row>
        <row r="280">
          <cell r="A280">
            <v>6759005</v>
          </cell>
          <cell r="B280" t="str">
            <v>POSTAGE &amp; POSTAGE METER-OFFICE</v>
          </cell>
          <cell r="C280">
            <v>2968.5</v>
          </cell>
          <cell r="D280">
            <v>11.5</v>
          </cell>
          <cell r="E280">
            <v>2980</v>
          </cell>
        </row>
        <row r="281">
          <cell r="A281">
            <v>6759007</v>
          </cell>
          <cell r="B281" t="str">
            <v>PRINTING CUSTOMER SERVICE</v>
          </cell>
          <cell r="C281">
            <v>282.29000000000002</v>
          </cell>
          <cell r="D281">
            <v>13</v>
          </cell>
          <cell r="E281">
            <v>295.29000000000002</v>
          </cell>
        </row>
        <row r="282">
          <cell r="A282">
            <v>6759011</v>
          </cell>
          <cell r="B282" t="str">
            <v>ENVELOPES</v>
          </cell>
          <cell r="C282">
            <v>871.5</v>
          </cell>
          <cell r="D282">
            <v>290.5</v>
          </cell>
          <cell r="E282">
            <v>1162</v>
          </cell>
        </row>
        <row r="283">
          <cell r="A283">
            <v>6759012</v>
          </cell>
          <cell r="B283" t="str">
            <v>BILL STOCK</v>
          </cell>
          <cell r="C283">
            <v>327.75</v>
          </cell>
          <cell r="D283">
            <v>109.25</v>
          </cell>
          <cell r="E283">
            <v>437</v>
          </cell>
        </row>
        <row r="284">
          <cell r="A284">
            <v>6759051</v>
          </cell>
          <cell r="B284" t="str">
            <v>COMPUTER SUPPLIES - BILLING</v>
          </cell>
          <cell r="C284">
            <v>79.5</v>
          </cell>
          <cell r="D284">
            <v>26.5</v>
          </cell>
          <cell r="E284">
            <v>106</v>
          </cell>
        </row>
        <row r="286">
          <cell r="A286" t="str">
            <v>401.1RR</v>
          </cell>
          <cell r="B286" t="str">
            <v>BILLING &amp; CUSTOMER SERVICE</v>
          </cell>
          <cell r="C286">
            <v>4529.54</v>
          </cell>
          <cell r="D286">
            <v>450.75</v>
          </cell>
          <cell r="E286">
            <v>4980.29</v>
          </cell>
        </row>
        <row r="288">
          <cell r="A288">
            <v>6759110</v>
          </cell>
          <cell r="B288" t="str">
            <v>OFFICE TELEPHONE</v>
          </cell>
          <cell r="C288">
            <v>24.75</v>
          </cell>
          <cell r="D288">
            <v>8.25</v>
          </cell>
          <cell r="E288">
            <v>33</v>
          </cell>
        </row>
        <row r="289">
          <cell r="A289">
            <v>6759120</v>
          </cell>
          <cell r="B289" t="str">
            <v>OFFICE ELECTRIC</v>
          </cell>
          <cell r="C289">
            <v>161.25</v>
          </cell>
          <cell r="D289">
            <v>53.75</v>
          </cell>
          <cell r="E289">
            <v>215</v>
          </cell>
        </row>
        <row r="290">
          <cell r="A290">
            <v>6759125</v>
          </cell>
          <cell r="B290" t="str">
            <v>OFFICE WATER</v>
          </cell>
          <cell r="C290">
            <v>35.25</v>
          </cell>
          <cell r="D290">
            <v>11.75</v>
          </cell>
          <cell r="E290">
            <v>47</v>
          </cell>
        </row>
        <row r="291">
          <cell r="A291">
            <v>6759130</v>
          </cell>
          <cell r="B291" t="str">
            <v>OFFICE GAS</v>
          </cell>
          <cell r="C291">
            <v>51</v>
          </cell>
          <cell r="D291">
            <v>17</v>
          </cell>
          <cell r="E291">
            <v>68</v>
          </cell>
        </row>
        <row r="292">
          <cell r="A292">
            <v>6759135</v>
          </cell>
          <cell r="B292" t="str">
            <v>OPERATIONS TELEPHONES</v>
          </cell>
          <cell r="C292">
            <v>2357.91</v>
          </cell>
          <cell r="D292">
            <v>18.5</v>
          </cell>
          <cell r="E292">
            <v>2376.41</v>
          </cell>
        </row>
        <row r="293">
          <cell r="A293">
            <v>6759136</v>
          </cell>
          <cell r="B293" t="str">
            <v>OPERATIONS TELEPHONES-LONG DIST</v>
          </cell>
          <cell r="C293">
            <v>18</v>
          </cell>
          <cell r="D293">
            <v>6</v>
          </cell>
          <cell r="E293">
            <v>24</v>
          </cell>
        </row>
        <row r="295">
          <cell r="A295" t="str">
            <v>401.1S</v>
          </cell>
          <cell r="B295" t="str">
            <v>OFFICE UTILITIES</v>
          </cell>
          <cell r="C295">
            <v>2648.16</v>
          </cell>
          <cell r="D295">
            <v>115.25</v>
          </cell>
          <cell r="E295">
            <v>2763.41</v>
          </cell>
        </row>
        <row r="297">
          <cell r="A297">
            <v>6759210</v>
          </cell>
          <cell r="B297" t="str">
            <v>OFFICE CLEANING SERV</v>
          </cell>
          <cell r="C297">
            <v>174</v>
          </cell>
          <cell r="D297">
            <v>58</v>
          </cell>
          <cell r="E297">
            <v>232</v>
          </cell>
        </row>
        <row r="298">
          <cell r="A298">
            <v>6759220</v>
          </cell>
          <cell r="B298" t="str">
            <v>LNDSCPING MOWING &amp; SNOWPLWNG</v>
          </cell>
          <cell r="C298">
            <v>188.25</v>
          </cell>
          <cell r="D298">
            <v>62.75</v>
          </cell>
          <cell r="E298">
            <v>251</v>
          </cell>
        </row>
        <row r="299">
          <cell r="A299">
            <v>6759230</v>
          </cell>
          <cell r="B299" t="str">
            <v>OFFICE GARBAGE REMOVAL</v>
          </cell>
          <cell r="C299">
            <v>11.25</v>
          </cell>
          <cell r="D299">
            <v>3.75</v>
          </cell>
          <cell r="E299">
            <v>15</v>
          </cell>
        </row>
        <row r="300">
          <cell r="A300">
            <v>6759260</v>
          </cell>
          <cell r="B300" t="str">
            <v>REPAIR OFF MACH &amp; HEATING</v>
          </cell>
          <cell r="C300">
            <v>16.5</v>
          </cell>
          <cell r="D300">
            <v>5.5</v>
          </cell>
          <cell r="E300">
            <v>22</v>
          </cell>
        </row>
        <row r="301">
          <cell r="A301">
            <v>6759290</v>
          </cell>
          <cell r="B301" t="str">
            <v>OTHER OFFICE MAINT</v>
          </cell>
          <cell r="C301">
            <v>311.25</v>
          </cell>
          <cell r="D301">
            <v>103.75</v>
          </cell>
          <cell r="E301">
            <v>415</v>
          </cell>
        </row>
        <row r="303">
          <cell r="A303" t="str">
            <v>401.1U</v>
          </cell>
          <cell r="B303" t="str">
            <v>OFFICE MAINTENANCE</v>
          </cell>
          <cell r="C303">
            <v>701.25</v>
          </cell>
          <cell r="D303">
            <v>233.75</v>
          </cell>
          <cell r="E303">
            <v>935</v>
          </cell>
        </row>
        <row r="305">
          <cell r="A305">
            <v>6759330</v>
          </cell>
          <cell r="B305" t="str">
            <v>MEMBERSHIPS - COMPANY</v>
          </cell>
          <cell r="C305">
            <v>5.25</v>
          </cell>
          <cell r="D305">
            <v>1.75</v>
          </cell>
          <cell r="E305">
            <v>7</v>
          </cell>
        </row>
        <row r="306">
          <cell r="A306">
            <v>7048050</v>
          </cell>
          <cell r="B306" t="str">
            <v>EMPLOYEES ED EXPENSES</v>
          </cell>
          <cell r="C306">
            <v>17.25</v>
          </cell>
          <cell r="D306">
            <v>5.75</v>
          </cell>
          <cell r="E306">
            <v>23</v>
          </cell>
        </row>
        <row r="307">
          <cell r="A307">
            <v>7048055</v>
          </cell>
          <cell r="B307" t="str">
            <v>OFFICE EDUCATION/TRAIN. EXP</v>
          </cell>
          <cell r="C307">
            <v>159.75</v>
          </cell>
          <cell r="D307">
            <v>53.25</v>
          </cell>
          <cell r="E307">
            <v>213</v>
          </cell>
        </row>
        <row r="308">
          <cell r="A308">
            <v>7758370</v>
          </cell>
          <cell r="B308" t="str">
            <v>MEALS &amp; RELATED EXP</v>
          </cell>
          <cell r="C308">
            <v>39.65</v>
          </cell>
          <cell r="D308">
            <v>10</v>
          </cell>
          <cell r="E308">
            <v>49.65</v>
          </cell>
        </row>
        <row r="309">
          <cell r="A309">
            <v>7758380</v>
          </cell>
          <cell r="B309" t="str">
            <v>BANK SERV CHARGES</v>
          </cell>
          <cell r="C309">
            <v>990.75</v>
          </cell>
          <cell r="D309">
            <v>330.25</v>
          </cell>
          <cell r="E309">
            <v>1321</v>
          </cell>
        </row>
        <row r="310">
          <cell r="A310">
            <v>7758390</v>
          </cell>
          <cell r="B310" t="str">
            <v>OTHER MISC GENERAL</v>
          </cell>
          <cell r="C310">
            <v>73</v>
          </cell>
          <cell r="D310">
            <v>32</v>
          </cell>
          <cell r="E310">
            <v>105</v>
          </cell>
        </row>
        <row r="312">
          <cell r="A312" t="str">
            <v>401.1V</v>
          </cell>
          <cell r="B312" t="str">
            <v>MISCELLANEOUS EXPENSE</v>
          </cell>
          <cell r="C312">
            <v>1285.6500000000001</v>
          </cell>
          <cell r="D312">
            <v>433</v>
          </cell>
          <cell r="E312">
            <v>1718.65</v>
          </cell>
        </row>
        <row r="314">
          <cell r="A314">
            <v>6755070</v>
          </cell>
          <cell r="B314" t="str">
            <v>WATER PERMITS</v>
          </cell>
          <cell r="C314">
            <v>250</v>
          </cell>
          <cell r="D314">
            <v>0</v>
          </cell>
          <cell r="E314">
            <v>250</v>
          </cell>
        </row>
        <row r="315">
          <cell r="A315">
            <v>6755090</v>
          </cell>
          <cell r="B315" t="str">
            <v>WATER-OTHER MAINT EXP</v>
          </cell>
          <cell r="C315">
            <v>101.48</v>
          </cell>
          <cell r="D315">
            <v>0</v>
          </cell>
          <cell r="E315">
            <v>101.48</v>
          </cell>
        </row>
        <row r="316">
          <cell r="A316">
            <v>6759503</v>
          </cell>
          <cell r="B316" t="str">
            <v>WATER-MAINT SUPPLIES</v>
          </cell>
          <cell r="C316">
            <v>1916.22</v>
          </cell>
          <cell r="D316">
            <v>0</v>
          </cell>
          <cell r="E316">
            <v>1916.22</v>
          </cell>
        </row>
        <row r="317">
          <cell r="A317">
            <v>6759506</v>
          </cell>
          <cell r="B317" t="str">
            <v>WATER-MAINT REPAIRS</v>
          </cell>
          <cell r="C317">
            <v>1506.81</v>
          </cell>
          <cell r="D317">
            <v>0</v>
          </cell>
          <cell r="E317">
            <v>1506.81</v>
          </cell>
        </row>
        <row r="318">
          <cell r="A318">
            <v>6759507</v>
          </cell>
          <cell r="B318" t="str">
            <v>WATER-MAIN BREAKS</v>
          </cell>
          <cell r="C318">
            <v>600</v>
          </cell>
          <cell r="D318">
            <v>0</v>
          </cell>
          <cell r="E318">
            <v>600</v>
          </cell>
        </row>
        <row r="320">
          <cell r="A320" t="str">
            <v>401.1X</v>
          </cell>
          <cell r="B320" t="str">
            <v>MAINTENANCE-WATER PLANT</v>
          </cell>
          <cell r="C320">
            <v>4374.51</v>
          </cell>
          <cell r="D320">
            <v>0</v>
          </cell>
          <cell r="E320">
            <v>4374.51</v>
          </cell>
        </row>
        <row r="322">
          <cell r="A322">
            <v>6759080</v>
          </cell>
          <cell r="B322" t="str">
            <v>MAINT-DEFERRED CHARGES</v>
          </cell>
          <cell r="C322">
            <v>967</v>
          </cell>
          <cell r="D322">
            <v>0</v>
          </cell>
          <cell r="E322">
            <v>967</v>
          </cell>
        </row>
        <row r="323">
          <cell r="A323">
            <v>6759405</v>
          </cell>
          <cell r="B323" t="str">
            <v>COMMUNICATION EXPENSES</v>
          </cell>
          <cell r="C323">
            <v>750.75</v>
          </cell>
          <cell r="D323">
            <v>250.25</v>
          </cell>
          <cell r="E323">
            <v>1001</v>
          </cell>
        </row>
        <row r="324">
          <cell r="A324">
            <v>6759412</v>
          </cell>
          <cell r="B324" t="str">
            <v>UNIFORMS</v>
          </cell>
          <cell r="C324">
            <v>263.22000000000003</v>
          </cell>
          <cell r="D324">
            <v>0</v>
          </cell>
          <cell r="E324">
            <v>263.22000000000003</v>
          </cell>
        </row>
        <row r="325">
          <cell r="A325">
            <v>6759430</v>
          </cell>
          <cell r="B325" t="str">
            <v>SALES/USE TAX EXPENSE</v>
          </cell>
          <cell r="C325">
            <v>167.18</v>
          </cell>
          <cell r="D325">
            <v>0</v>
          </cell>
          <cell r="E325">
            <v>167.18</v>
          </cell>
        </row>
        <row r="327">
          <cell r="A327" t="str">
            <v>401.1Z</v>
          </cell>
          <cell r="B327" t="str">
            <v>MAINTENANCE-WTR&amp;SWR PLANT</v>
          </cell>
          <cell r="C327">
            <v>2148.15</v>
          </cell>
          <cell r="D327">
            <v>250.25</v>
          </cell>
          <cell r="E327">
            <v>2398.4</v>
          </cell>
        </row>
        <row r="330">
          <cell r="A330" t="str">
            <v>PERIOD ENDING: 12/31/04               12:29:09 22 DEC 2008 (NV.1CO.TB3LY) PAGE 7</v>
          </cell>
        </row>
        <row r="331">
          <cell r="A331" t="str">
            <v xml:space="preserve">COMPANY: C-005 APPLE CANYON UTILITY CO.                                         </v>
          </cell>
        </row>
        <row r="333">
          <cell r="A333" t="str">
            <v>DETAIL TB BY SUB</v>
          </cell>
        </row>
        <row r="335">
          <cell r="A335" t="str">
            <v xml:space="preserve">                  U T I L I T I E S ,  I N C O R P O R A T E D</v>
          </cell>
        </row>
        <row r="337">
          <cell r="A337" t="str">
            <v xml:space="preserve">                              DETAIL TRIAL BALANCE</v>
          </cell>
        </row>
        <row r="339">
          <cell r="A339" t="str">
            <v>ACCOUNT               DESCRIPTION                  BEG-BALANCE       CURRENT       END-BALANCE</v>
          </cell>
        </row>
        <row r="340">
          <cell r="A340" t="str">
            <v>-------               -----------                  -----------       -------       -----------</v>
          </cell>
        </row>
        <row r="341">
          <cell r="A341">
            <v>6205003</v>
          </cell>
          <cell r="B341" t="str">
            <v>OPERATORS EXPENSES</v>
          </cell>
          <cell r="C341">
            <v>21.75</v>
          </cell>
          <cell r="D341">
            <v>7.25</v>
          </cell>
          <cell r="E341">
            <v>29</v>
          </cell>
        </row>
        <row r="342">
          <cell r="A342">
            <v>6759017</v>
          </cell>
          <cell r="B342" t="str">
            <v>OPERATORS-CLEANING SUPPLIES</v>
          </cell>
          <cell r="C342">
            <v>31.54</v>
          </cell>
          <cell r="D342">
            <v>0</v>
          </cell>
          <cell r="E342">
            <v>31.54</v>
          </cell>
        </row>
        <row r="343">
          <cell r="A343">
            <v>6759018</v>
          </cell>
          <cell r="B343" t="str">
            <v>OPERATORS-OTHER OFFICE EXPENSE</v>
          </cell>
          <cell r="C343">
            <v>395.39</v>
          </cell>
          <cell r="D343">
            <v>5.75</v>
          </cell>
          <cell r="E343">
            <v>401.14</v>
          </cell>
        </row>
        <row r="344">
          <cell r="A344">
            <v>6759019</v>
          </cell>
          <cell r="B344" t="str">
            <v>OPERATORS-PUBLICATIONS/SUSCRIPTIONS</v>
          </cell>
          <cell r="C344">
            <v>0.75</v>
          </cell>
          <cell r="D344">
            <v>0.25</v>
          </cell>
          <cell r="E344">
            <v>1</v>
          </cell>
        </row>
        <row r="345">
          <cell r="A345">
            <v>6759410</v>
          </cell>
          <cell r="B345" t="str">
            <v>OPERATORS ED EXPENSES</v>
          </cell>
          <cell r="C345">
            <v>36</v>
          </cell>
          <cell r="D345">
            <v>0</v>
          </cell>
          <cell r="E345">
            <v>36</v>
          </cell>
        </row>
        <row r="346">
          <cell r="A346">
            <v>6759413</v>
          </cell>
          <cell r="B346" t="str">
            <v>OPERATORS-POSTAGE</v>
          </cell>
          <cell r="C346">
            <v>498.34</v>
          </cell>
          <cell r="D346">
            <v>2.25</v>
          </cell>
          <cell r="E346">
            <v>500.59</v>
          </cell>
        </row>
        <row r="347">
          <cell r="A347">
            <v>6759414</v>
          </cell>
          <cell r="B347" t="str">
            <v>OPERATORS-OFFICE SUPPLY STORES</v>
          </cell>
          <cell r="C347">
            <v>287.86</v>
          </cell>
          <cell r="D347">
            <v>2.75</v>
          </cell>
          <cell r="E347">
            <v>290.61</v>
          </cell>
        </row>
        <row r="348">
          <cell r="A348">
            <v>6759416</v>
          </cell>
          <cell r="B348" t="str">
            <v>OPERATORS-MEMBERSHIPS</v>
          </cell>
          <cell r="C348">
            <v>220.5</v>
          </cell>
          <cell r="D348">
            <v>73.5</v>
          </cell>
          <cell r="E348">
            <v>294</v>
          </cell>
        </row>
        <row r="350">
          <cell r="A350" t="str">
            <v>401.1ZZ</v>
          </cell>
          <cell r="B350" t="str">
            <v>OPERATORS EXPENSES</v>
          </cell>
          <cell r="C350">
            <v>1492.13</v>
          </cell>
          <cell r="D350">
            <v>91.75</v>
          </cell>
          <cell r="E350">
            <v>1583.88</v>
          </cell>
        </row>
        <row r="352">
          <cell r="A352">
            <v>6355010</v>
          </cell>
          <cell r="B352" t="str">
            <v>WATER TESTS</v>
          </cell>
          <cell r="C352">
            <v>2714.38</v>
          </cell>
          <cell r="D352">
            <v>0</v>
          </cell>
          <cell r="E352">
            <v>2714.38</v>
          </cell>
        </row>
        <row r="354">
          <cell r="A354" t="str">
            <v>401.2B</v>
          </cell>
          <cell r="B354" t="str">
            <v>MAINTENANCE-TESTING</v>
          </cell>
          <cell r="C354">
            <v>2714.38</v>
          </cell>
          <cell r="D354">
            <v>0</v>
          </cell>
          <cell r="E354">
            <v>2714.38</v>
          </cell>
        </row>
        <row r="356">
          <cell r="A356">
            <v>6501020</v>
          </cell>
          <cell r="B356" t="str">
            <v>GASOLINE</v>
          </cell>
          <cell r="C356">
            <v>3109.83</v>
          </cell>
          <cell r="D356">
            <v>898</v>
          </cell>
          <cell r="E356">
            <v>4007.83</v>
          </cell>
        </row>
        <row r="357">
          <cell r="A357">
            <v>6501030</v>
          </cell>
          <cell r="B357" t="str">
            <v>AUTO REPAIR &amp; TIRES</v>
          </cell>
          <cell r="C357">
            <v>2147.38</v>
          </cell>
          <cell r="D357">
            <v>212.5</v>
          </cell>
          <cell r="E357">
            <v>2359.88</v>
          </cell>
        </row>
        <row r="358">
          <cell r="A358">
            <v>6501040</v>
          </cell>
          <cell r="B358" t="str">
            <v>AUTO LICENSES</v>
          </cell>
          <cell r="C358">
            <v>111.75</v>
          </cell>
          <cell r="D358">
            <v>31.25</v>
          </cell>
          <cell r="E358">
            <v>143</v>
          </cell>
        </row>
        <row r="360">
          <cell r="A360" t="str">
            <v>401.2D</v>
          </cell>
          <cell r="B360" t="str">
            <v>TRANSPORTATION EXPENSE</v>
          </cell>
          <cell r="C360">
            <v>5368.96</v>
          </cell>
          <cell r="D360">
            <v>1141.75</v>
          </cell>
          <cell r="E360">
            <v>6510.71</v>
          </cell>
        </row>
        <row r="362">
          <cell r="A362">
            <v>4032010</v>
          </cell>
          <cell r="B362" t="str">
            <v>DEPRECIATION-WATER PLANT</v>
          </cell>
          <cell r="C362">
            <v>24234.12</v>
          </cell>
          <cell r="D362">
            <v>22</v>
          </cell>
          <cell r="E362">
            <v>24256.12</v>
          </cell>
        </row>
        <row r="363">
          <cell r="A363">
            <v>4032090</v>
          </cell>
          <cell r="B363" t="str">
            <v>DEPRECIATION-10190</v>
          </cell>
          <cell r="C363">
            <v>446.25</v>
          </cell>
          <cell r="D363">
            <v>148.75</v>
          </cell>
          <cell r="E363">
            <v>595</v>
          </cell>
        </row>
        <row r="364">
          <cell r="A364">
            <v>4032091</v>
          </cell>
          <cell r="B364" t="str">
            <v>DEPRECIATION-10191</v>
          </cell>
          <cell r="C364">
            <v>441.75</v>
          </cell>
          <cell r="D364">
            <v>147.25</v>
          </cell>
          <cell r="E364">
            <v>589</v>
          </cell>
        </row>
        <row r="365">
          <cell r="A365">
            <v>4032092</v>
          </cell>
          <cell r="B365" t="str">
            <v>DEPRECIATION-10300</v>
          </cell>
          <cell r="C365">
            <v>3748.5</v>
          </cell>
          <cell r="D365">
            <v>1249.5</v>
          </cell>
          <cell r="E365">
            <v>4998</v>
          </cell>
        </row>
        <row r="366">
          <cell r="A366">
            <v>4032093</v>
          </cell>
          <cell r="B366" t="str">
            <v>DEPRECIATION-10193</v>
          </cell>
          <cell r="C366">
            <v>18</v>
          </cell>
          <cell r="D366">
            <v>6</v>
          </cell>
          <cell r="E366">
            <v>24</v>
          </cell>
        </row>
        <row r="367">
          <cell r="A367">
            <v>4032098</v>
          </cell>
          <cell r="B367" t="str">
            <v>DEPRECIATION-COMPUTER</v>
          </cell>
          <cell r="C367">
            <v>948</v>
          </cell>
          <cell r="D367">
            <v>316</v>
          </cell>
          <cell r="E367">
            <v>1264</v>
          </cell>
        </row>
        <row r="369">
          <cell r="A369">
            <v>403.2</v>
          </cell>
          <cell r="B369" t="str">
            <v>DEPRECIATION EXP-WATER</v>
          </cell>
          <cell r="C369">
            <v>29836.62</v>
          </cell>
          <cell r="D369">
            <v>1889.5</v>
          </cell>
          <cell r="E369">
            <v>31726.12</v>
          </cell>
        </row>
        <row r="371">
          <cell r="A371">
            <v>4071000</v>
          </cell>
          <cell r="B371" t="str">
            <v>AMORT EXP-CIA-WATER</v>
          </cell>
          <cell r="C371">
            <v>-10558.8</v>
          </cell>
          <cell r="D371">
            <v>0</v>
          </cell>
          <cell r="E371">
            <v>-10558.8</v>
          </cell>
        </row>
        <row r="373">
          <cell r="A373">
            <v>407.6</v>
          </cell>
          <cell r="B373" t="str">
            <v>AMORT EXP-CIA-WATER</v>
          </cell>
          <cell r="C373">
            <v>-10558.8</v>
          </cell>
          <cell r="D373">
            <v>0</v>
          </cell>
          <cell r="E373">
            <v>-10558.8</v>
          </cell>
        </row>
        <row r="375">
          <cell r="A375">
            <v>4081201</v>
          </cell>
          <cell r="B375" t="str">
            <v>FICA EXPENSE</v>
          </cell>
          <cell r="C375">
            <v>3634.5</v>
          </cell>
          <cell r="D375">
            <v>1211.5</v>
          </cell>
          <cell r="E375">
            <v>4846</v>
          </cell>
        </row>
        <row r="376">
          <cell r="A376">
            <v>4091050</v>
          </cell>
          <cell r="B376" t="str">
            <v>FED UNEMPLOYMENT TAX</v>
          </cell>
          <cell r="C376">
            <v>73.5</v>
          </cell>
          <cell r="D376">
            <v>24.5</v>
          </cell>
          <cell r="E376">
            <v>98</v>
          </cell>
        </row>
        <row r="377">
          <cell r="A377">
            <v>4091060</v>
          </cell>
          <cell r="B377" t="str">
            <v>ST UNEMPLOYMENT TAX</v>
          </cell>
          <cell r="C377">
            <v>206.25</v>
          </cell>
          <cell r="D377">
            <v>68.75</v>
          </cell>
          <cell r="E377">
            <v>275</v>
          </cell>
        </row>
        <row r="379">
          <cell r="A379">
            <v>408.2</v>
          </cell>
          <cell r="B379" t="str">
            <v>PAYROLL TAXES</v>
          </cell>
          <cell r="C379">
            <v>3914.25</v>
          </cell>
          <cell r="D379">
            <v>1304.75</v>
          </cell>
          <cell r="E379">
            <v>5219</v>
          </cell>
        </row>
        <row r="381">
          <cell r="A381">
            <v>4081004</v>
          </cell>
          <cell r="B381" t="str">
            <v>UTIL OR COMMISSION TAX</v>
          </cell>
          <cell r="C381">
            <v>265</v>
          </cell>
          <cell r="D381">
            <v>0</v>
          </cell>
          <cell r="E381">
            <v>265</v>
          </cell>
        </row>
        <row r="382">
          <cell r="A382">
            <v>4081121</v>
          </cell>
          <cell r="B382" t="str">
            <v>REAL ESTATE TAX</v>
          </cell>
          <cell r="C382">
            <v>1997.34</v>
          </cell>
          <cell r="D382">
            <v>135.5</v>
          </cell>
          <cell r="E382">
            <v>2132.84</v>
          </cell>
        </row>
        <row r="383">
          <cell r="A383">
            <v>4081122</v>
          </cell>
          <cell r="B383" t="str">
            <v>PERS PROP &amp; ICT TAX</v>
          </cell>
          <cell r="C383">
            <v>6094</v>
          </cell>
          <cell r="D383">
            <v>0</v>
          </cell>
          <cell r="E383">
            <v>6094</v>
          </cell>
        </row>
        <row r="384">
          <cell r="A384">
            <v>4081303</v>
          </cell>
          <cell r="B384" t="str">
            <v>FRANCHISE TAX</v>
          </cell>
          <cell r="C384">
            <v>525.75</v>
          </cell>
          <cell r="D384">
            <v>0.25</v>
          </cell>
          <cell r="E384">
            <v>526</v>
          </cell>
        </row>
        <row r="386">
          <cell r="A386">
            <v>408.3</v>
          </cell>
          <cell r="B386" t="str">
            <v>OTHER TAXES</v>
          </cell>
          <cell r="C386">
            <v>8882.09</v>
          </cell>
          <cell r="D386">
            <v>135.75</v>
          </cell>
          <cell r="E386">
            <v>9017.84</v>
          </cell>
        </row>
        <row r="388">
          <cell r="A388">
            <v>4091000</v>
          </cell>
          <cell r="B388" t="str">
            <v>INCOME TAXES-FEDERAL</v>
          </cell>
          <cell r="C388">
            <v>-7205</v>
          </cell>
          <cell r="D388">
            <v>0</v>
          </cell>
          <cell r="E388">
            <v>-7205</v>
          </cell>
        </row>
        <row r="391">
          <cell r="A391" t="str">
            <v>PERIOD ENDING: 12/31/04               12:29:09 22 DEC 2008 (NV.1CO.TB3LY) PAGE 8</v>
          </cell>
        </row>
        <row r="392">
          <cell r="A392" t="str">
            <v xml:space="preserve">COMPANY: C-005 APPLE CANYON UTILITY CO.                                         </v>
          </cell>
        </row>
        <row r="394">
          <cell r="A394" t="str">
            <v>DETAIL TB BY SUB</v>
          </cell>
        </row>
        <row r="396">
          <cell r="A396" t="str">
            <v xml:space="preserve">                  U T I L I T I E S ,  I N C O R P O R A T E D</v>
          </cell>
        </row>
        <row r="398">
          <cell r="A398" t="str">
            <v xml:space="preserve">                              DETAIL TRIAL BALANCE</v>
          </cell>
        </row>
        <row r="400">
          <cell r="A400" t="str">
            <v>ACCOUNT               DESCRIPTION                  BEG-BALANCE       CURRENT       END-BALANCE</v>
          </cell>
        </row>
        <row r="401">
          <cell r="A401" t="str">
            <v>-------               -----------                  -----------       -------       -----------</v>
          </cell>
        </row>
        <row r="402">
          <cell r="A402">
            <v>409.1</v>
          </cell>
          <cell r="B402" t="str">
            <v>INCOME TAXES-FEDERAL</v>
          </cell>
          <cell r="C402">
            <v>-7205</v>
          </cell>
          <cell r="D402">
            <v>0</v>
          </cell>
          <cell r="E402">
            <v>-7205</v>
          </cell>
        </row>
        <row r="404">
          <cell r="A404">
            <v>4091100</v>
          </cell>
          <cell r="B404" t="str">
            <v>INCOME TAXES-STATE</v>
          </cell>
          <cell r="C404">
            <v>-1669</v>
          </cell>
          <cell r="D404">
            <v>0</v>
          </cell>
          <cell r="E404">
            <v>-1669</v>
          </cell>
        </row>
        <row r="406">
          <cell r="A406">
            <v>409.2</v>
          </cell>
          <cell r="B406" t="str">
            <v>INCOME TAXES-STATE</v>
          </cell>
          <cell r="C406">
            <v>-1669</v>
          </cell>
          <cell r="D406">
            <v>0</v>
          </cell>
          <cell r="E406">
            <v>-1669</v>
          </cell>
        </row>
        <row r="408">
          <cell r="A408">
            <v>4101100</v>
          </cell>
          <cell r="B408" t="str">
            <v>DEF INCOME TAXES-STATE</v>
          </cell>
          <cell r="C408">
            <v>-834</v>
          </cell>
          <cell r="D408">
            <v>0</v>
          </cell>
          <cell r="E408">
            <v>-834</v>
          </cell>
        </row>
        <row r="410">
          <cell r="A410">
            <v>410.2</v>
          </cell>
          <cell r="B410" t="str">
            <v>DEFERRED INCOME TAXES-ST</v>
          </cell>
          <cell r="C410">
            <v>-834</v>
          </cell>
          <cell r="D410">
            <v>0</v>
          </cell>
          <cell r="E410">
            <v>-834</v>
          </cell>
        </row>
        <row r="412">
          <cell r="A412">
            <v>4122000</v>
          </cell>
          <cell r="B412" t="str">
            <v>AMORT OF INVEST TAX CREDIT</v>
          </cell>
          <cell r="C412">
            <v>-54</v>
          </cell>
          <cell r="D412">
            <v>0</v>
          </cell>
          <cell r="E412">
            <v>-54</v>
          </cell>
        </row>
        <row r="414">
          <cell r="A414">
            <v>412.1</v>
          </cell>
          <cell r="B414" t="str">
            <v>-AMORT OF INVEST TAX</v>
          </cell>
          <cell r="C414">
            <v>-54</v>
          </cell>
          <cell r="D414">
            <v>0</v>
          </cell>
          <cell r="E414">
            <v>-54</v>
          </cell>
        </row>
        <row r="416">
          <cell r="A416">
            <v>4141040</v>
          </cell>
          <cell r="B416" t="str">
            <v>SALE OF EQUIPMENT</v>
          </cell>
          <cell r="C416">
            <v>-368.25</v>
          </cell>
          <cell r="D416">
            <v>-122.75</v>
          </cell>
          <cell r="E416">
            <v>-491</v>
          </cell>
        </row>
        <row r="418">
          <cell r="A418">
            <v>413.1</v>
          </cell>
          <cell r="B418" t="str">
            <v>RENTAL &amp; OTHER INCOME</v>
          </cell>
          <cell r="C418">
            <v>-368.25</v>
          </cell>
          <cell r="D418">
            <v>-122.75</v>
          </cell>
          <cell r="E418">
            <v>-491</v>
          </cell>
        </row>
        <row r="420">
          <cell r="A420">
            <v>4101000</v>
          </cell>
          <cell r="B420" t="str">
            <v>DEF INCOME TAX-FEDERAL</v>
          </cell>
          <cell r="C420">
            <v>23232</v>
          </cell>
          <cell r="D420">
            <v>0</v>
          </cell>
          <cell r="E420">
            <v>23232</v>
          </cell>
        </row>
        <row r="422">
          <cell r="A422">
            <v>419.1</v>
          </cell>
          <cell r="B422" t="str">
            <v>DEFERRED INCOME TAXES-FED</v>
          </cell>
          <cell r="C422">
            <v>23232</v>
          </cell>
          <cell r="D422">
            <v>0</v>
          </cell>
          <cell r="E422">
            <v>23232</v>
          </cell>
        </row>
        <row r="424">
          <cell r="A424">
            <v>4192000</v>
          </cell>
          <cell r="B424" t="str">
            <v>INTEREST EXPENSE-INTER-CO</v>
          </cell>
          <cell r="C424">
            <v>24902.5</v>
          </cell>
          <cell r="D424">
            <v>809.5</v>
          </cell>
          <cell r="E424">
            <v>25712</v>
          </cell>
        </row>
        <row r="426">
          <cell r="A426">
            <v>419.2</v>
          </cell>
          <cell r="B426" t="str">
            <v>INTEREST EXPENSE-INTERCO</v>
          </cell>
          <cell r="C426">
            <v>24902.5</v>
          </cell>
          <cell r="D426">
            <v>809.5</v>
          </cell>
          <cell r="E426">
            <v>25712</v>
          </cell>
        </row>
        <row r="428">
          <cell r="A428">
            <v>4201000</v>
          </cell>
          <cell r="B428" t="str">
            <v>INTEREST DURING CONSTRUCTION</v>
          </cell>
          <cell r="C428">
            <v>-606</v>
          </cell>
          <cell r="D428">
            <v>0</v>
          </cell>
          <cell r="E428">
            <v>-606</v>
          </cell>
        </row>
        <row r="430">
          <cell r="A430">
            <v>420.1</v>
          </cell>
          <cell r="B430" t="str">
            <v>INTEREST DURING CONSTRUCTION</v>
          </cell>
          <cell r="C430">
            <v>-606</v>
          </cell>
          <cell r="D430">
            <v>0</v>
          </cell>
          <cell r="E430">
            <v>-606</v>
          </cell>
        </row>
        <row r="432">
          <cell r="A432">
            <v>4261000</v>
          </cell>
          <cell r="B432" t="str">
            <v>MISCELLANEOUS INCOME</v>
          </cell>
          <cell r="C432">
            <v>-105</v>
          </cell>
          <cell r="D432">
            <v>-35</v>
          </cell>
          <cell r="E432">
            <v>-140</v>
          </cell>
        </row>
        <row r="434">
          <cell r="A434">
            <v>426.1</v>
          </cell>
          <cell r="B434" t="str">
            <v>MISCELLANEOUS INCOME</v>
          </cell>
          <cell r="C434">
            <v>-105</v>
          </cell>
          <cell r="D434">
            <v>-35</v>
          </cell>
          <cell r="E434">
            <v>-140</v>
          </cell>
        </row>
        <row r="436">
          <cell r="A436">
            <v>4272090</v>
          </cell>
          <cell r="B436" t="str">
            <v>S/T INT EXP OTHER</v>
          </cell>
          <cell r="C436">
            <v>-18.75</v>
          </cell>
          <cell r="D436">
            <v>-6.25</v>
          </cell>
          <cell r="E436">
            <v>-25</v>
          </cell>
        </row>
        <row r="438">
          <cell r="A438">
            <v>427.2</v>
          </cell>
          <cell r="B438" t="str">
            <v>SHORT TERM INTEREST EXP</v>
          </cell>
          <cell r="C438">
            <v>-18.75</v>
          </cell>
          <cell r="D438">
            <v>-6.25</v>
          </cell>
          <cell r="E438">
            <v>-25</v>
          </cell>
        </row>
        <row r="439">
          <cell r="C439" t="str">
            <v>---------------</v>
          </cell>
          <cell r="D439" t="str">
            <v>---------------</v>
          </cell>
          <cell r="E439" t="str">
            <v>---------------</v>
          </cell>
        </row>
        <row r="440">
          <cell r="B440" t="str">
            <v>TOTAL INCOME STATEMENT</v>
          </cell>
          <cell r="C440">
            <v>-73069.59</v>
          </cell>
          <cell r="D440">
            <v>29500.25</v>
          </cell>
          <cell r="E440">
            <v>-43569.34</v>
          </cell>
        </row>
        <row r="443">
          <cell r="B443" t="str">
            <v>TOTAL BALANCE SHEET</v>
          </cell>
          <cell r="C443">
            <v>73069.59</v>
          </cell>
          <cell r="D443">
            <v>-73069.59</v>
          </cell>
          <cell r="E443">
            <v>0</v>
          </cell>
        </row>
        <row r="444">
          <cell r="B444" t="str">
            <v>TOTAL INCOME STATEMENT</v>
          </cell>
          <cell r="C444">
            <v>-73069.59</v>
          </cell>
          <cell r="D444">
            <v>29500.25</v>
          </cell>
          <cell r="E444">
            <v>-43569.34</v>
          </cell>
        </row>
        <row r="446">
          <cell r="A446" t="str">
            <v>Press RETURN to continue......</v>
          </cell>
        </row>
      </sheetData>
      <sheetData sheetId="44">
        <row r="1">
          <cell r="A1" t="str">
            <v xml:space="preserve">Apple Canyon </v>
          </cell>
        </row>
        <row r="2">
          <cell r="A2" t="str">
            <v>Trail Balance - 05</v>
          </cell>
        </row>
        <row r="4">
          <cell r="A4" t="str">
            <v>PERIOD ENDING: 12/31/05               12:29:07 22 DEC 2008 (NV.1CO.TB2LY) PAGE 1</v>
          </cell>
        </row>
        <row r="5">
          <cell r="A5" t="str">
            <v xml:space="preserve">COMPANY: C-005 APPLE CANYON UTILITY CO.                                         </v>
          </cell>
        </row>
        <row r="7">
          <cell r="A7" t="str">
            <v>DETAIL TB BY SUB</v>
          </cell>
        </row>
        <row r="9">
          <cell r="A9" t="str">
            <v xml:space="preserve">                  U T I L I T I E S ,  I N C O R P O R A T E D</v>
          </cell>
        </row>
        <row r="11">
          <cell r="A11" t="str">
            <v xml:space="preserve">                              DETAIL TRIAL BALANCE</v>
          </cell>
        </row>
        <row r="13">
          <cell r="A13" t="str">
            <v>ACCOUNT</v>
          </cell>
          <cell r="B13" t="str">
            <v>DESCRIPTION</v>
          </cell>
          <cell r="C13" t="str">
            <v>BEG-BALANCE</v>
          </cell>
          <cell r="D13" t="str">
            <v>CURRENT</v>
          </cell>
          <cell r="E13" t="str">
            <v>END-BALANCE</v>
          </cell>
        </row>
        <row r="14">
          <cell r="A14" t="str">
            <v>-------</v>
          </cell>
          <cell r="B14" t="str">
            <v>-----------</v>
          </cell>
          <cell r="C14" t="str">
            <v>-----------</v>
          </cell>
          <cell r="D14" t="str">
            <v>-------</v>
          </cell>
          <cell r="E14" t="str">
            <v>-----------</v>
          </cell>
        </row>
        <row r="16">
          <cell r="A16">
            <v>3011001</v>
          </cell>
          <cell r="B16" t="str">
            <v>ORGANIZATION</v>
          </cell>
          <cell r="C16">
            <v>20135.29</v>
          </cell>
          <cell r="D16">
            <v>0</v>
          </cell>
          <cell r="E16">
            <v>20135.29</v>
          </cell>
        </row>
        <row r="17">
          <cell r="A17">
            <v>3033020</v>
          </cell>
          <cell r="B17" t="str">
            <v>LAND &amp; LAND RIGHTS (PUMP PLT)</v>
          </cell>
          <cell r="C17">
            <v>-885.06</v>
          </cell>
          <cell r="D17">
            <v>0</v>
          </cell>
          <cell r="E17">
            <v>-885.06</v>
          </cell>
        </row>
        <row r="18">
          <cell r="A18">
            <v>3036010</v>
          </cell>
          <cell r="B18" t="str">
            <v>LAND &amp; LAND RIGHTS</v>
          </cell>
          <cell r="C18">
            <v>5000</v>
          </cell>
          <cell r="D18">
            <v>0</v>
          </cell>
          <cell r="E18">
            <v>5000</v>
          </cell>
        </row>
        <row r="19">
          <cell r="A19">
            <v>3043021</v>
          </cell>
          <cell r="B19" t="str">
            <v>STRUCT &amp; IMPRV (PUMP PLT)</v>
          </cell>
          <cell r="C19">
            <v>24639.71</v>
          </cell>
          <cell r="D19">
            <v>0</v>
          </cell>
          <cell r="E19">
            <v>24639.71</v>
          </cell>
        </row>
        <row r="20">
          <cell r="A20">
            <v>3044031</v>
          </cell>
          <cell r="B20" t="str">
            <v>STRUCT &amp; IMPRV (WATER T P)</v>
          </cell>
          <cell r="C20">
            <v>918.68</v>
          </cell>
          <cell r="D20">
            <v>0</v>
          </cell>
          <cell r="E20">
            <v>918.68</v>
          </cell>
        </row>
        <row r="21">
          <cell r="A21">
            <v>3072014</v>
          </cell>
          <cell r="B21" t="str">
            <v>WELLS &amp; SPRINGS</v>
          </cell>
          <cell r="C21">
            <v>178486.57</v>
          </cell>
          <cell r="D21">
            <v>0</v>
          </cell>
          <cell r="E21">
            <v>178486.57</v>
          </cell>
        </row>
        <row r="22">
          <cell r="A22">
            <v>3113025</v>
          </cell>
          <cell r="B22" t="str">
            <v>ELECTRIC PUMP EQUIP</v>
          </cell>
          <cell r="C22">
            <v>89119.360000000001</v>
          </cell>
          <cell r="D22">
            <v>0</v>
          </cell>
          <cell r="E22">
            <v>89119.360000000001</v>
          </cell>
        </row>
        <row r="23">
          <cell r="A23">
            <v>3204032</v>
          </cell>
          <cell r="B23" t="str">
            <v>WATER TREATMENT EQPT</v>
          </cell>
          <cell r="C23">
            <v>8944.14</v>
          </cell>
          <cell r="D23">
            <v>0</v>
          </cell>
          <cell r="E23">
            <v>8944.14</v>
          </cell>
        </row>
        <row r="24">
          <cell r="A24">
            <v>3305042</v>
          </cell>
          <cell r="B24" t="str">
            <v>DIST RESV &amp; STNDPIPES</v>
          </cell>
          <cell r="C24">
            <v>133669.4</v>
          </cell>
          <cell r="D24">
            <v>0</v>
          </cell>
          <cell r="E24">
            <v>133669.4</v>
          </cell>
        </row>
        <row r="25">
          <cell r="A25">
            <v>3315043</v>
          </cell>
          <cell r="B25" t="str">
            <v>TRANS &amp; DISTR MAINS</v>
          </cell>
          <cell r="C25">
            <v>1222993.82</v>
          </cell>
          <cell r="D25">
            <v>0</v>
          </cell>
          <cell r="E25">
            <v>1222993.82</v>
          </cell>
        </row>
        <row r="26">
          <cell r="A26">
            <v>3335045</v>
          </cell>
          <cell r="B26" t="str">
            <v>SERVICE LINES</v>
          </cell>
          <cell r="C26">
            <v>390927.34</v>
          </cell>
          <cell r="D26">
            <v>0</v>
          </cell>
          <cell r="E26">
            <v>390927.34</v>
          </cell>
        </row>
        <row r="27">
          <cell r="A27">
            <v>3345046</v>
          </cell>
          <cell r="B27" t="str">
            <v>METERS</v>
          </cell>
          <cell r="C27">
            <v>33938.589999999997</v>
          </cell>
          <cell r="D27">
            <v>0</v>
          </cell>
          <cell r="E27">
            <v>33938.589999999997</v>
          </cell>
        </row>
        <row r="28">
          <cell r="A28">
            <v>3345047</v>
          </cell>
          <cell r="B28" t="str">
            <v>METER INSTALLATIONS</v>
          </cell>
          <cell r="C28">
            <v>17237.740000000002</v>
          </cell>
          <cell r="D28">
            <v>0</v>
          </cell>
          <cell r="E28">
            <v>17237.740000000002</v>
          </cell>
        </row>
        <row r="29">
          <cell r="A29">
            <v>3355048</v>
          </cell>
          <cell r="B29" t="str">
            <v>HYDRANTS</v>
          </cell>
          <cell r="C29">
            <v>68975.92</v>
          </cell>
          <cell r="D29">
            <v>0</v>
          </cell>
          <cell r="E29">
            <v>68975.92</v>
          </cell>
        </row>
        <row r="30">
          <cell r="A30">
            <v>3406090</v>
          </cell>
          <cell r="B30" t="str">
            <v>OFF STRUCT &amp; IMPRV</v>
          </cell>
          <cell r="C30">
            <v>30739.46</v>
          </cell>
          <cell r="D30">
            <v>0</v>
          </cell>
          <cell r="E30">
            <v>30739.46</v>
          </cell>
        </row>
        <row r="31">
          <cell r="A31">
            <v>3466094</v>
          </cell>
          <cell r="B31" t="str">
            <v>TOOLS SHOP &amp; MISC EQPT</v>
          </cell>
          <cell r="C31">
            <v>9068.9599999999991</v>
          </cell>
          <cell r="D31">
            <v>0</v>
          </cell>
          <cell r="E31">
            <v>9068.9599999999991</v>
          </cell>
        </row>
        <row r="32">
          <cell r="A32">
            <v>3466097</v>
          </cell>
          <cell r="B32" t="str">
            <v>COMMUNICATION EQPT</v>
          </cell>
          <cell r="C32">
            <v>1776.26</v>
          </cell>
          <cell r="D32">
            <v>0</v>
          </cell>
          <cell r="E32">
            <v>1776.26</v>
          </cell>
        </row>
        <row r="34">
          <cell r="A34">
            <v>101.1</v>
          </cell>
          <cell r="B34" t="str">
            <v>WTR UTILITY PLANT IN SERVICE</v>
          </cell>
          <cell r="C34">
            <v>2235686.1800000002</v>
          </cell>
          <cell r="D34">
            <v>0</v>
          </cell>
          <cell r="E34">
            <v>2235686.1800000002</v>
          </cell>
        </row>
        <row r="36">
          <cell r="A36">
            <v>1032000</v>
          </cell>
          <cell r="B36" t="str">
            <v>PLT HELD FUTURE USE-WTR</v>
          </cell>
          <cell r="C36">
            <v>40534.410000000003</v>
          </cell>
          <cell r="D36">
            <v>0</v>
          </cell>
          <cell r="E36">
            <v>40534.410000000003</v>
          </cell>
        </row>
        <row r="38">
          <cell r="A38">
            <v>103.1</v>
          </cell>
          <cell r="B38" t="str">
            <v>PLANT HELD FOR FUTURE USE</v>
          </cell>
          <cell r="C38">
            <v>40534.410000000003</v>
          </cell>
          <cell r="D38">
            <v>0</v>
          </cell>
          <cell r="E38">
            <v>40534.410000000003</v>
          </cell>
        </row>
        <row r="40">
          <cell r="A40">
            <v>1083010</v>
          </cell>
          <cell r="B40" t="str">
            <v>ACCUM DEPR-WATER PLANT</v>
          </cell>
          <cell r="C40">
            <v>-538733.71</v>
          </cell>
          <cell r="D40">
            <v>0</v>
          </cell>
          <cell r="E40">
            <v>-538733.71</v>
          </cell>
        </row>
        <row r="42">
          <cell r="A42">
            <v>108.3</v>
          </cell>
          <cell r="B42" t="str">
            <v>ACCUM DEPR WATER PLANT</v>
          </cell>
          <cell r="C42">
            <v>-538733.71</v>
          </cell>
          <cell r="D42">
            <v>0</v>
          </cell>
          <cell r="E42">
            <v>-538733.71</v>
          </cell>
        </row>
        <row r="44">
          <cell r="A44">
            <v>1411000</v>
          </cell>
          <cell r="B44" t="str">
            <v>A/R-CUSTOMER</v>
          </cell>
          <cell r="C44">
            <v>45215.19</v>
          </cell>
          <cell r="D44">
            <v>0</v>
          </cell>
          <cell r="E44">
            <v>45215.19</v>
          </cell>
        </row>
        <row r="45">
          <cell r="A45">
            <v>1411002</v>
          </cell>
          <cell r="B45" t="str">
            <v>A/R-CUSTOMER ACCRUAL</v>
          </cell>
          <cell r="C45">
            <v>35955</v>
          </cell>
          <cell r="D45">
            <v>0</v>
          </cell>
          <cell r="E45">
            <v>35955</v>
          </cell>
        </row>
        <row r="47">
          <cell r="A47">
            <v>141.1</v>
          </cell>
          <cell r="B47" t="str">
            <v>ACCOUNTS RECEIVABLE CUSTOMER</v>
          </cell>
          <cell r="C47">
            <v>81170.19</v>
          </cell>
          <cell r="D47">
            <v>0</v>
          </cell>
          <cell r="E47">
            <v>81170.19</v>
          </cell>
        </row>
        <row r="49">
          <cell r="A49">
            <v>1431000</v>
          </cell>
          <cell r="B49" t="str">
            <v>ACCUM PROV UNCOLLECT ACCTS</v>
          </cell>
          <cell r="C49">
            <v>-24607.88</v>
          </cell>
          <cell r="D49">
            <v>0</v>
          </cell>
          <cell r="E49">
            <v>-24607.88</v>
          </cell>
        </row>
        <row r="51">
          <cell r="A51">
            <v>143.1</v>
          </cell>
          <cell r="B51" t="str">
            <v>ACCUM PROV UNCOLL AC</v>
          </cell>
          <cell r="C51">
            <v>-24607.88</v>
          </cell>
          <cell r="D51">
            <v>0</v>
          </cell>
          <cell r="E51">
            <v>-24607.88</v>
          </cell>
        </row>
        <row r="53">
          <cell r="A53">
            <v>1512000</v>
          </cell>
          <cell r="B53" t="str">
            <v>INVENTORY</v>
          </cell>
          <cell r="C53">
            <v>3037.98</v>
          </cell>
          <cell r="D53">
            <v>0</v>
          </cell>
          <cell r="E53">
            <v>3037.98</v>
          </cell>
        </row>
        <row r="55">
          <cell r="A55">
            <v>151.19999999999999</v>
          </cell>
          <cell r="B55" t="str">
            <v>INVENTORY</v>
          </cell>
          <cell r="C55">
            <v>3037.98</v>
          </cell>
          <cell r="D55">
            <v>0</v>
          </cell>
          <cell r="E55">
            <v>3037.98</v>
          </cell>
        </row>
        <row r="57">
          <cell r="A57">
            <v>1863013</v>
          </cell>
          <cell r="B57" t="str">
            <v>RATE CASE EXPENSE--3</v>
          </cell>
          <cell r="C57">
            <v>7131.76</v>
          </cell>
          <cell r="D57">
            <v>0</v>
          </cell>
          <cell r="E57">
            <v>7131.76</v>
          </cell>
        </row>
        <row r="58">
          <cell r="A58">
            <v>1863063</v>
          </cell>
          <cell r="B58" t="str">
            <v>RATE CASE EXP AMORT--3</v>
          </cell>
          <cell r="C58">
            <v>-3685</v>
          </cell>
          <cell r="D58">
            <v>0</v>
          </cell>
          <cell r="E58">
            <v>-3685</v>
          </cell>
        </row>
        <row r="60">
          <cell r="A60">
            <v>186.1</v>
          </cell>
          <cell r="B60" t="str">
            <v>REGULATORY EXP BEING AMORT</v>
          </cell>
          <cell r="C60">
            <v>3446.76</v>
          </cell>
          <cell r="D60">
            <v>0</v>
          </cell>
          <cell r="E60">
            <v>3446.76</v>
          </cell>
        </row>
        <row r="62">
          <cell r="A62">
            <v>1901011</v>
          </cell>
          <cell r="B62" t="str">
            <v>DEF FED TAX - CIAC PRE 1987</v>
          </cell>
          <cell r="C62">
            <v>4644</v>
          </cell>
          <cell r="D62">
            <v>0</v>
          </cell>
          <cell r="E62">
            <v>4644</v>
          </cell>
        </row>
        <row r="64">
          <cell r="A64" t="str">
            <v>PERIOD ENDING: 12/31/05               12:29:07 22 DEC 2008 (NV.1CO.TB2LY) PAGE 2</v>
          </cell>
        </row>
        <row r="65">
          <cell r="A65" t="str">
            <v xml:space="preserve">COMPANY: C-005 APPLE CANYON UTILITY CO.                                         </v>
          </cell>
        </row>
        <row r="67">
          <cell r="A67" t="str">
            <v>DETAIL TB BY SUB</v>
          </cell>
        </row>
        <row r="69">
          <cell r="A69" t="str">
            <v xml:space="preserve">                  U T I L I T I E S ,  I N C O R P O R A T E D</v>
          </cell>
        </row>
        <row r="71">
          <cell r="A71" t="str">
            <v xml:space="preserve">                              DETAIL TRIAL BALANCE</v>
          </cell>
        </row>
        <row r="73">
          <cell r="A73" t="str">
            <v>ACCOUNT               DESCRIPTION                  BEG-BALANCE       CURRENT       END-BALANCE</v>
          </cell>
        </row>
        <row r="74">
          <cell r="A74" t="str">
            <v>-------               -----------                  -----------       -------       -----------</v>
          </cell>
        </row>
        <row r="75">
          <cell r="A75">
            <v>1901012</v>
          </cell>
          <cell r="B75" t="str">
            <v>DEF FED TAX-TAP FEE POST 2000</v>
          </cell>
          <cell r="C75">
            <v>21684</v>
          </cell>
          <cell r="D75">
            <v>0</v>
          </cell>
          <cell r="E75">
            <v>21684</v>
          </cell>
        </row>
        <row r="76">
          <cell r="A76">
            <v>1901020</v>
          </cell>
          <cell r="B76" t="str">
            <v>DEF FED TAX - RATE CASE</v>
          </cell>
          <cell r="C76">
            <v>-1087</v>
          </cell>
          <cell r="D76">
            <v>0</v>
          </cell>
          <cell r="E76">
            <v>-1087</v>
          </cell>
        </row>
        <row r="77">
          <cell r="A77">
            <v>1901021</v>
          </cell>
          <cell r="B77" t="str">
            <v>DEF FED TAX - DEF MAINT</v>
          </cell>
          <cell r="C77">
            <v>1</v>
          </cell>
          <cell r="D77">
            <v>0</v>
          </cell>
          <cell r="E77">
            <v>1</v>
          </cell>
        </row>
        <row r="78">
          <cell r="A78">
            <v>1901024</v>
          </cell>
          <cell r="B78" t="str">
            <v>DEF FED TAX - ORGN EXP</v>
          </cell>
          <cell r="C78">
            <v>-176</v>
          </cell>
          <cell r="D78">
            <v>0</v>
          </cell>
          <cell r="E78">
            <v>-176</v>
          </cell>
        </row>
        <row r="79">
          <cell r="A79">
            <v>1901025</v>
          </cell>
          <cell r="B79" t="str">
            <v>DEF FED TAX - BAD DEBTS '86</v>
          </cell>
          <cell r="C79">
            <v>11910</v>
          </cell>
          <cell r="D79">
            <v>0</v>
          </cell>
          <cell r="E79">
            <v>11910</v>
          </cell>
        </row>
        <row r="80">
          <cell r="A80">
            <v>1901026</v>
          </cell>
          <cell r="B80" t="str">
            <v>DEF FED TAX - BAD DEBTS CURRENT</v>
          </cell>
          <cell r="C80">
            <v>-5312</v>
          </cell>
          <cell r="D80">
            <v>0</v>
          </cell>
          <cell r="E80">
            <v>-5312</v>
          </cell>
        </row>
        <row r="81">
          <cell r="A81">
            <v>1901031</v>
          </cell>
          <cell r="B81" t="str">
            <v>DEF FED TAX - DEPRECIATION</v>
          </cell>
          <cell r="C81">
            <v>-131105</v>
          </cell>
          <cell r="D81">
            <v>0</v>
          </cell>
          <cell r="E81">
            <v>-131105</v>
          </cell>
        </row>
        <row r="83">
          <cell r="A83">
            <v>190.1</v>
          </cell>
          <cell r="B83" t="str">
            <v>ACCUM DEFERRED FIT</v>
          </cell>
          <cell r="C83">
            <v>-99441</v>
          </cell>
          <cell r="D83">
            <v>0</v>
          </cell>
          <cell r="E83">
            <v>-99441</v>
          </cell>
        </row>
        <row r="85">
          <cell r="A85">
            <v>1902011</v>
          </cell>
          <cell r="B85" t="str">
            <v>DEF ST TAX - CIAC PRE 1987</v>
          </cell>
          <cell r="C85">
            <v>729</v>
          </cell>
          <cell r="D85">
            <v>0</v>
          </cell>
          <cell r="E85">
            <v>729</v>
          </cell>
        </row>
        <row r="86">
          <cell r="A86">
            <v>1902012</v>
          </cell>
          <cell r="B86" t="str">
            <v>DEF ST TAX-TAP FEE POST 2000</v>
          </cell>
          <cell r="C86">
            <v>5023</v>
          </cell>
          <cell r="D86">
            <v>0</v>
          </cell>
          <cell r="E86">
            <v>5023</v>
          </cell>
        </row>
        <row r="87">
          <cell r="A87">
            <v>1902020</v>
          </cell>
          <cell r="B87" t="str">
            <v>DEF ST TAX - RATE CASE</v>
          </cell>
          <cell r="C87">
            <v>-251</v>
          </cell>
          <cell r="D87">
            <v>0</v>
          </cell>
          <cell r="E87">
            <v>-251</v>
          </cell>
        </row>
        <row r="88">
          <cell r="A88">
            <v>1902021</v>
          </cell>
          <cell r="B88" t="str">
            <v>DEF ST TAX - DEF MAINT</v>
          </cell>
          <cell r="C88">
            <v>2</v>
          </cell>
          <cell r="D88">
            <v>0</v>
          </cell>
          <cell r="E88">
            <v>2</v>
          </cell>
        </row>
        <row r="89">
          <cell r="A89">
            <v>1902026</v>
          </cell>
          <cell r="B89" t="str">
            <v>DEF ST TAX - BAD DEBT</v>
          </cell>
          <cell r="C89">
            <v>167</v>
          </cell>
          <cell r="D89">
            <v>0</v>
          </cell>
          <cell r="E89">
            <v>167</v>
          </cell>
        </row>
        <row r="90">
          <cell r="A90">
            <v>1902031</v>
          </cell>
          <cell r="B90" t="str">
            <v>DEF ST TAX - DEPRECIATION</v>
          </cell>
          <cell r="C90">
            <v>-1918</v>
          </cell>
          <cell r="D90">
            <v>0</v>
          </cell>
          <cell r="E90">
            <v>-1918</v>
          </cell>
        </row>
        <row r="92">
          <cell r="A92">
            <v>190.2</v>
          </cell>
          <cell r="B92" t="str">
            <v>ACCUM DEFERRED SIT</v>
          </cell>
          <cell r="C92">
            <v>3752</v>
          </cell>
          <cell r="D92">
            <v>0</v>
          </cell>
          <cell r="E92">
            <v>3752</v>
          </cell>
        </row>
        <row r="94">
          <cell r="A94">
            <v>2021010</v>
          </cell>
          <cell r="B94" t="str">
            <v>COMMON STOCK</v>
          </cell>
          <cell r="C94">
            <v>-450000</v>
          </cell>
          <cell r="D94">
            <v>0</v>
          </cell>
          <cell r="E94">
            <v>-450000</v>
          </cell>
        </row>
        <row r="96">
          <cell r="A96">
            <v>202.1</v>
          </cell>
          <cell r="B96" t="str">
            <v>-COMMON STOCK &amp; CS SUBS</v>
          </cell>
          <cell r="C96">
            <v>-450000</v>
          </cell>
          <cell r="D96">
            <v>0</v>
          </cell>
          <cell r="E96">
            <v>-450000</v>
          </cell>
        </row>
        <row r="98">
          <cell r="A98">
            <v>2112000</v>
          </cell>
          <cell r="B98" t="str">
            <v>MISC PAID-IN CAPITAL</v>
          </cell>
          <cell r="C98">
            <v>-216814.97</v>
          </cell>
          <cell r="D98">
            <v>0</v>
          </cell>
          <cell r="E98">
            <v>-216814.97</v>
          </cell>
        </row>
        <row r="100">
          <cell r="A100">
            <v>211.2</v>
          </cell>
          <cell r="B100" t="str">
            <v>MISC PAID IN CAPITAL</v>
          </cell>
          <cell r="C100">
            <v>-216814.97</v>
          </cell>
          <cell r="D100">
            <v>0</v>
          </cell>
          <cell r="E100">
            <v>-216814.97</v>
          </cell>
        </row>
        <row r="102">
          <cell r="A102">
            <v>2151000</v>
          </cell>
          <cell r="B102" t="str">
            <v>RETAINED EARN-PRIOR YEARS</v>
          </cell>
          <cell r="C102">
            <v>-300358.45</v>
          </cell>
          <cell r="D102">
            <v>-41284.47</v>
          </cell>
          <cell r="E102">
            <v>-341642.92</v>
          </cell>
        </row>
        <row r="104">
          <cell r="A104">
            <v>215.1</v>
          </cell>
          <cell r="B104" t="str">
            <v>RETAINED EARNINGS PRIOR</v>
          </cell>
          <cell r="C104">
            <v>-300358.45</v>
          </cell>
          <cell r="D104">
            <v>-41284.47</v>
          </cell>
          <cell r="E104">
            <v>-341642.92</v>
          </cell>
        </row>
        <row r="106">
          <cell r="A106">
            <v>2311050</v>
          </cell>
          <cell r="B106" t="str">
            <v>A/P TRADE - ACCRUAL</v>
          </cell>
          <cell r="C106">
            <v>-2171.4699999999998</v>
          </cell>
          <cell r="D106">
            <v>0</v>
          </cell>
          <cell r="E106">
            <v>-2171.4699999999998</v>
          </cell>
        </row>
        <row r="108">
          <cell r="A108">
            <v>231.1</v>
          </cell>
          <cell r="B108" t="str">
            <v>ACCOUNTS PAYABLE TRADE</v>
          </cell>
          <cell r="C108">
            <v>-2171.4699999999998</v>
          </cell>
          <cell r="D108">
            <v>0</v>
          </cell>
          <cell r="E108">
            <v>-2171.4699999999998</v>
          </cell>
        </row>
        <row r="110">
          <cell r="A110">
            <v>2334002</v>
          </cell>
          <cell r="B110" t="str">
            <v>A/P WATER SERVICE CORP</v>
          </cell>
          <cell r="C110">
            <v>-1644934.98</v>
          </cell>
          <cell r="D110">
            <v>-17617</v>
          </cell>
          <cell r="E110">
            <v>-1662551.98</v>
          </cell>
        </row>
        <row r="111">
          <cell r="A111">
            <v>2334003</v>
          </cell>
          <cell r="B111" t="str">
            <v>A/P WATER SERVICE DISB</v>
          </cell>
          <cell r="C111">
            <v>2774727.31</v>
          </cell>
          <cell r="D111">
            <v>0</v>
          </cell>
          <cell r="E111">
            <v>2774727.31</v>
          </cell>
        </row>
        <row r="113">
          <cell r="A113">
            <v>233.4</v>
          </cell>
          <cell r="B113" t="str">
            <v>ACCTS PAYABLE ASSOC COS</v>
          </cell>
          <cell r="C113">
            <v>1129792.33</v>
          </cell>
          <cell r="D113">
            <v>-17617</v>
          </cell>
          <cell r="E113">
            <v>1112175.33</v>
          </cell>
        </row>
        <row r="115">
          <cell r="A115">
            <v>2361104</v>
          </cell>
          <cell r="B115" t="str">
            <v>ACCRUED UTIL OR COMM TAX</v>
          </cell>
          <cell r="C115">
            <v>-254</v>
          </cell>
          <cell r="D115">
            <v>0</v>
          </cell>
          <cell r="E115">
            <v>-254</v>
          </cell>
        </row>
        <row r="116">
          <cell r="A116">
            <v>2361121</v>
          </cell>
          <cell r="B116" t="str">
            <v>ACCRUED REAL EST TAX</v>
          </cell>
          <cell r="C116">
            <v>-1620</v>
          </cell>
          <cell r="D116">
            <v>0</v>
          </cell>
          <cell r="E116">
            <v>-1620</v>
          </cell>
        </row>
        <row r="118">
          <cell r="A118">
            <v>236.1</v>
          </cell>
          <cell r="B118" t="str">
            <v>ACCRUED TAXES</v>
          </cell>
          <cell r="C118">
            <v>-1874</v>
          </cell>
          <cell r="D118">
            <v>0</v>
          </cell>
          <cell r="E118">
            <v>-1874</v>
          </cell>
        </row>
        <row r="120">
          <cell r="A120">
            <v>2413000</v>
          </cell>
          <cell r="B120" t="str">
            <v>ADVANCES FROM UTILITIES INC</v>
          </cell>
          <cell r="C120">
            <v>-753504.69</v>
          </cell>
          <cell r="D120">
            <v>-15548</v>
          </cell>
          <cell r="E120">
            <v>-769052.69</v>
          </cell>
        </row>
        <row r="122">
          <cell r="A122">
            <v>241.3</v>
          </cell>
          <cell r="B122" t="str">
            <v>ADVANCES FROM UI</v>
          </cell>
          <cell r="C122">
            <v>-753504.69</v>
          </cell>
          <cell r="D122">
            <v>-15548</v>
          </cell>
          <cell r="E122">
            <v>-769052.69</v>
          </cell>
        </row>
        <row r="125">
          <cell r="A125" t="str">
            <v>PERIOD ENDING: 12/31/05               12:29:07 22 DEC 2008 (NV.1CO.TB2LY) PAGE 3</v>
          </cell>
        </row>
        <row r="126">
          <cell r="A126" t="str">
            <v xml:space="preserve">COMPANY: C-005 APPLE CANYON UTILITY CO.                                         </v>
          </cell>
        </row>
        <row r="128">
          <cell r="A128" t="str">
            <v>DETAIL TB BY SUB</v>
          </cell>
        </row>
        <row r="130">
          <cell r="A130" t="str">
            <v xml:space="preserve">                  U T I L I T I E S ,  I N C O R P O R A T E D</v>
          </cell>
        </row>
        <row r="132">
          <cell r="A132" t="str">
            <v xml:space="preserve">                              DETAIL TRIAL BALANCE</v>
          </cell>
        </row>
        <row r="134">
          <cell r="A134" t="str">
            <v>ACCOUNT               DESCRIPTION                  BEG-BALANCE       CURRENT       END-BALANCE</v>
          </cell>
        </row>
        <row r="135">
          <cell r="A135" t="str">
            <v>-------               -----------                  -----------       -------       -----------</v>
          </cell>
        </row>
        <row r="136">
          <cell r="A136">
            <v>2525000</v>
          </cell>
          <cell r="B136" t="str">
            <v>ADV-IN-AID OF CONST-WATER</v>
          </cell>
          <cell r="C136">
            <v>-450000</v>
          </cell>
          <cell r="D136">
            <v>0</v>
          </cell>
          <cell r="E136">
            <v>-450000</v>
          </cell>
        </row>
        <row r="138">
          <cell r="A138">
            <v>252.1</v>
          </cell>
          <cell r="B138" t="str">
            <v>ADVANCES IN AID WATER</v>
          </cell>
          <cell r="C138">
            <v>-450000</v>
          </cell>
          <cell r="D138">
            <v>0</v>
          </cell>
          <cell r="E138">
            <v>-450000</v>
          </cell>
        </row>
        <row r="140">
          <cell r="A140">
            <v>2551000</v>
          </cell>
          <cell r="B140" t="str">
            <v>UNAMORT INVEST TAX CREDIT</v>
          </cell>
          <cell r="C140">
            <v>-2128</v>
          </cell>
          <cell r="D140">
            <v>0</v>
          </cell>
          <cell r="E140">
            <v>-2128</v>
          </cell>
        </row>
        <row r="142">
          <cell r="A142">
            <v>255.1</v>
          </cell>
          <cell r="B142" t="str">
            <v>UNAMORT INVEST TAX CREDIT</v>
          </cell>
          <cell r="C142">
            <v>-2128</v>
          </cell>
          <cell r="D142">
            <v>0</v>
          </cell>
          <cell r="E142">
            <v>-2128</v>
          </cell>
        </row>
        <row r="144">
          <cell r="A144">
            <v>2711000</v>
          </cell>
          <cell r="B144" t="str">
            <v>CIAC-WATER-UNDISTR.</v>
          </cell>
          <cell r="C144">
            <v>-658521.63</v>
          </cell>
          <cell r="D144">
            <v>0</v>
          </cell>
          <cell r="E144">
            <v>-658521.63</v>
          </cell>
        </row>
        <row r="145">
          <cell r="A145">
            <v>2711010</v>
          </cell>
          <cell r="B145" t="str">
            <v>CIAC-WATER-TAX</v>
          </cell>
          <cell r="C145">
            <v>-73200</v>
          </cell>
          <cell r="D145">
            <v>0</v>
          </cell>
          <cell r="E145">
            <v>-73200</v>
          </cell>
        </row>
        <row r="147">
          <cell r="A147">
            <v>271.10000000000002</v>
          </cell>
          <cell r="B147" t="str">
            <v>CONTRIBUTIONS IN AID WATER</v>
          </cell>
          <cell r="C147">
            <v>-731721.63</v>
          </cell>
          <cell r="D147">
            <v>0</v>
          </cell>
          <cell r="E147">
            <v>-731721.63</v>
          </cell>
        </row>
        <row r="149">
          <cell r="A149">
            <v>2722000</v>
          </cell>
          <cell r="B149" t="str">
            <v>ACC AMORT-CIA-WATER</v>
          </cell>
          <cell r="C149">
            <v>148385.42000000001</v>
          </cell>
          <cell r="D149">
            <v>0</v>
          </cell>
          <cell r="E149">
            <v>148385.42000000001</v>
          </cell>
        </row>
        <row r="151">
          <cell r="A151">
            <v>272.10000000000002</v>
          </cell>
          <cell r="B151" t="str">
            <v>ACCUM AMORT OF CIA WATER</v>
          </cell>
          <cell r="C151">
            <v>148385.42000000001</v>
          </cell>
          <cell r="D151">
            <v>0</v>
          </cell>
          <cell r="E151">
            <v>148385.42000000001</v>
          </cell>
        </row>
        <row r="152">
          <cell r="C152" t="str">
            <v>---------------</v>
          </cell>
          <cell r="D152" t="str">
            <v>---------------</v>
          </cell>
          <cell r="E152" t="str">
            <v>---------------</v>
          </cell>
        </row>
        <row r="153">
          <cell r="B153" t="str">
            <v>TOTAL BALANCE SHEET</v>
          </cell>
          <cell r="C153">
            <v>74449.47</v>
          </cell>
          <cell r="D153">
            <v>-74449.47</v>
          </cell>
          <cell r="E153">
            <v>0</v>
          </cell>
        </row>
        <row r="155">
          <cell r="A155" t="str">
            <v>PERIOD ENDING: 12/31/05               12:29:07 22 DEC 2008 (NV.1CO.TB2LY) PAGE 4</v>
          </cell>
        </row>
        <row r="156">
          <cell r="A156" t="str">
            <v xml:space="preserve">COMPANY: C-005 APPLE CANYON UTILITY CO.                                         </v>
          </cell>
        </row>
        <row r="158">
          <cell r="A158" t="str">
            <v>DETAIL TB BY SUB</v>
          </cell>
        </row>
        <row r="160">
          <cell r="A160" t="str">
            <v xml:space="preserve">                  U T I L I T I E S ,  I N C O R P O R A T E D</v>
          </cell>
        </row>
        <row r="162">
          <cell r="A162" t="str">
            <v xml:space="preserve">                              DETAIL TRIAL BALANCE</v>
          </cell>
        </row>
        <row r="164">
          <cell r="A164" t="str">
            <v>ACCOUNT               DESCRIPTION                  BEG-BALANCE       CURRENT       END-BALANCE</v>
          </cell>
        </row>
        <row r="165">
          <cell r="A165" t="str">
            <v>-------               -----------                  -----------       -------       -----------</v>
          </cell>
        </row>
        <row r="166">
          <cell r="A166">
            <v>4611020</v>
          </cell>
          <cell r="B166" t="str">
            <v>WATER REVENUE-METERED</v>
          </cell>
          <cell r="C166">
            <v>-278529.98</v>
          </cell>
          <cell r="D166">
            <v>0</v>
          </cell>
          <cell r="E166">
            <v>-278529.98</v>
          </cell>
        </row>
        <row r="167">
          <cell r="A167">
            <v>4611099</v>
          </cell>
          <cell r="B167" t="str">
            <v>WATER REVENUE ACCRUALS</v>
          </cell>
          <cell r="C167">
            <v>-5586</v>
          </cell>
          <cell r="D167">
            <v>0</v>
          </cell>
          <cell r="E167">
            <v>-5586</v>
          </cell>
        </row>
        <row r="168">
          <cell r="A168">
            <v>4612030</v>
          </cell>
          <cell r="B168" t="str">
            <v>WATER REVENUE-COMMERCIAL</v>
          </cell>
          <cell r="C168">
            <v>-7767.07</v>
          </cell>
          <cell r="D168">
            <v>0</v>
          </cell>
          <cell r="E168">
            <v>-7767.07</v>
          </cell>
        </row>
        <row r="170">
          <cell r="A170">
            <v>400.1</v>
          </cell>
          <cell r="B170" t="str">
            <v>WATER REVENUE</v>
          </cell>
          <cell r="C170">
            <v>-291883.05</v>
          </cell>
          <cell r="D170">
            <v>0</v>
          </cell>
          <cell r="E170">
            <v>-291883.05</v>
          </cell>
        </row>
        <row r="172">
          <cell r="A172">
            <v>4701000</v>
          </cell>
          <cell r="B172" t="str">
            <v>FORFEITED DISCOUNTS</v>
          </cell>
          <cell r="C172">
            <v>-1856.82</v>
          </cell>
          <cell r="D172">
            <v>0</v>
          </cell>
          <cell r="E172">
            <v>-1856.82</v>
          </cell>
        </row>
        <row r="174">
          <cell r="A174">
            <v>400.3</v>
          </cell>
          <cell r="B174" t="str">
            <v>FORFEITED DISCOUNTS</v>
          </cell>
          <cell r="C174">
            <v>-1856.82</v>
          </cell>
          <cell r="D174">
            <v>0</v>
          </cell>
          <cell r="E174">
            <v>-1856.82</v>
          </cell>
        </row>
        <row r="176">
          <cell r="A176">
            <v>4711000</v>
          </cell>
          <cell r="B176" t="str">
            <v>MISC SERVICE REVENUES</v>
          </cell>
          <cell r="C176">
            <v>775.86</v>
          </cell>
          <cell r="D176">
            <v>0</v>
          </cell>
          <cell r="E176">
            <v>775.86</v>
          </cell>
        </row>
        <row r="177">
          <cell r="A177">
            <v>4741001</v>
          </cell>
          <cell r="B177" t="str">
            <v>NEW CUSTOMER CHGE - WATER</v>
          </cell>
          <cell r="C177">
            <v>-1215</v>
          </cell>
          <cell r="D177">
            <v>0</v>
          </cell>
          <cell r="E177">
            <v>-1215</v>
          </cell>
        </row>
        <row r="178">
          <cell r="A178">
            <v>4741008</v>
          </cell>
          <cell r="B178" t="str">
            <v>NSF CHECK CHARGE</v>
          </cell>
          <cell r="C178">
            <v>-27</v>
          </cell>
          <cell r="D178">
            <v>0</v>
          </cell>
          <cell r="E178">
            <v>-27</v>
          </cell>
        </row>
        <row r="180">
          <cell r="A180">
            <v>400.4</v>
          </cell>
          <cell r="B180" t="str">
            <v>MISC. SERVICE REVENUES</v>
          </cell>
          <cell r="C180">
            <v>-466.14</v>
          </cell>
          <cell r="D180">
            <v>0</v>
          </cell>
          <cell r="E180">
            <v>-466.14</v>
          </cell>
        </row>
        <row r="182">
          <cell r="A182">
            <v>6151010</v>
          </cell>
          <cell r="B182" t="str">
            <v>ELEC PWR - WATER SYSTEM</v>
          </cell>
          <cell r="C182">
            <v>15991.93</v>
          </cell>
          <cell r="D182">
            <v>0</v>
          </cell>
          <cell r="E182">
            <v>15991.93</v>
          </cell>
        </row>
        <row r="184">
          <cell r="A184" t="str">
            <v>401.1E</v>
          </cell>
          <cell r="B184" t="str">
            <v>ELECTRIC POWER</v>
          </cell>
          <cell r="C184">
            <v>15991.93</v>
          </cell>
          <cell r="D184">
            <v>0</v>
          </cell>
          <cell r="E184">
            <v>15991.93</v>
          </cell>
        </row>
        <row r="186">
          <cell r="A186">
            <v>6181010</v>
          </cell>
          <cell r="B186" t="str">
            <v>CHLORINE</v>
          </cell>
          <cell r="C186">
            <v>5615.75</v>
          </cell>
          <cell r="D186">
            <v>0</v>
          </cell>
          <cell r="E186">
            <v>5615.75</v>
          </cell>
        </row>
        <row r="187">
          <cell r="A187">
            <v>6181090</v>
          </cell>
          <cell r="B187" t="str">
            <v>OTHER CHEMICALS (TREATMENT)</v>
          </cell>
          <cell r="C187">
            <v>3646.37</v>
          </cell>
          <cell r="D187">
            <v>0</v>
          </cell>
          <cell r="E187">
            <v>3646.37</v>
          </cell>
        </row>
        <row r="189">
          <cell r="A189" t="str">
            <v>401.1F</v>
          </cell>
          <cell r="B189" t="str">
            <v>CHEMICALS</v>
          </cell>
          <cell r="C189">
            <v>9262.1200000000008</v>
          </cell>
          <cell r="D189">
            <v>0</v>
          </cell>
          <cell r="E189">
            <v>9262.1200000000008</v>
          </cell>
        </row>
        <row r="191">
          <cell r="A191">
            <v>6361000</v>
          </cell>
          <cell r="B191" t="str">
            <v>METER READING</v>
          </cell>
          <cell r="C191">
            <v>3156.6</v>
          </cell>
          <cell r="D191">
            <v>0</v>
          </cell>
          <cell r="E191">
            <v>3156.6</v>
          </cell>
        </row>
        <row r="193">
          <cell r="A193" t="str">
            <v>401.1G</v>
          </cell>
          <cell r="B193" t="str">
            <v>METER READING</v>
          </cell>
          <cell r="C193">
            <v>3156.6</v>
          </cell>
          <cell r="D193">
            <v>0</v>
          </cell>
          <cell r="E193">
            <v>3156.6</v>
          </cell>
        </row>
        <row r="195">
          <cell r="A195">
            <v>6019020</v>
          </cell>
          <cell r="B195" t="str">
            <v>SALARIES-CHGD TO PLT-WSC</v>
          </cell>
          <cell r="C195">
            <v>-5619.75</v>
          </cell>
          <cell r="D195">
            <v>0</v>
          </cell>
          <cell r="E195">
            <v>-5619.75</v>
          </cell>
        </row>
        <row r="196">
          <cell r="A196">
            <v>6019040</v>
          </cell>
          <cell r="B196" t="str">
            <v>SALARIES-OPS FIELD</v>
          </cell>
          <cell r="C196">
            <v>30521</v>
          </cell>
          <cell r="D196">
            <v>11119</v>
          </cell>
          <cell r="E196">
            <v>41640</v>
          </cell>
        </row>
        <row r="197">
          <cell r="A197">
            <v>6019045</v>
          </cell>
          <cell r="B197" t="str">
            <v>SALARIES-WTR SERV-COMPUTERS</v>
          </cell>
          <cell r="C197">
            <v>680</v>
          </cell>
          <cell r="D197">
            <v>27</v>
          </cell>
          <cell r="E197">
            <v>707</v>
          </cell>
        </row>
        <row r="198">
          <cell r="A198">
            <v>6019050</v>
          </cell>
          <cell r="B198" t="str">
            <v>SALARIES-OPS ADMIN</v>
          </cell>
          <cell r="C198">
            <v>13771</v>
          </cell>
          <cell r="D198">
            <v>5995</v>
          </cell>
          <cell r="E198">
            <v>19766</v>
          </cell>
        </row>
        <row r="199">
          <cell r="A199">
            <v>6019070</v>
          </cell>
          <cell r="B199" t="str">
            <v>SALARIES-IL ADMIN OFFICE</v>
          </cell>
          <cell r="C199">
            <v>6478</v>
          </cell>
          <cell r="D199">
            <v>-193</v>
          </cell>
          <cell r="E199">
            <v>6285</v>
          </cell>
        </row>
        <row r="201">
          <cell r="A201" t="str">
            <v>401.1H</v>
          </cell>
          <cell r="B201" t="str">
            <v>SALARIES</v>
          </cell>
          <cell r="C201">
            <v>45830.25</v>
          </cell>
          <cell r="D201">
            <v>16948</v>
          </cell>
          <cell r="E201">
            <v>62778.25</v>
          </cell>
        </row>
        <row r="203">
          <cell r="A203">
            <v>6708000</v>
          </cell>
          <cell r="B203" t="str">
            <v>UNCOLLECTIBLE ACCOUNTS</v>
          </cell>
          <cell r="C203">
            <v>2871.29</v>
          </cell>
          <cell r="D203">
            <v>0</v>
          </cell>
          <cell r="E203">
            <v>2871.29</v>
          </cell>
        </row>
        <row r="204">
          <cell r="A204">
            <v>6708001</v>
          </cell>
          <cell r="B204" t="str">
            <v>AGENCY EXPENSE</v>
          </cell>
          <cell r="C204">
            <v>70.510000000000005</v>
          </cell>
          <cell r="D204">
            <v>24</v>
          </cell>
          <cell r="E204">
            <v>94.51</v>
          </cell>
        </row>
        <row r="206">
          <cell r="A206" t="str">
            <v>401.1K</v>
          </cell>
          <cell r="B206" t="str">
            <v>UNCOLLECTIBLE ACCOUNTS</v>
          </cell>
          <cell r="C206">
            <v>2941.8</v>
          </cell>
          <cell r="D206">
            <v>24</v>
          </cell>
          <cell r="E206">
            <v>2965.8</v>
          </cell>
        </row>
        <row r="208">
          <cell r="A208">
            <v>6319011</v>
          </cell>
          <cell r="B208" t="str">
            <v>ENGINEERING FEES</v>
          </cell>
          <cell r="C208">
            <v>32</v>
          </cell>
          <cell r="D208">
            <v>0</v>
          </cell>
          <cell r="E208">
            <v>32</v>
          </cell>
        </row>
        <row r="209">
          <cell r="A209">
            <v>6329002</v>
          </cell>
          <cell r="B209" t="str">
            <v>AUDIT FEES</v>
          </cell>
          <cell r="C209">
            <v>705</v>
          </cell>
          <cell r="D209">
            <v>610</v>
          </cell>
          <cell r="E209">
            <v>1315</v>
          </cell>
        </row>
        <row r="210">
          <cell r="A210">
            <v>6329014</v>
          </cell>
          <cell r="B210" t="str">
            <v>TAX RETURN REVIEW</v>
          </cell>
          <cell r="C210">
            <v>201</v>
          </cell>
          <cell r="D210">
            <v>93</v>
          </cell>
          <cell r="E210">
            <v>294</v>
          </cell>
        </row>
        <row r="211">
          <cell r="A211">
            <v>6338001</v>
          </cell>
          <cell r="B211" t="str">
            <v>LEGAL FEES</v>
          </cell>
          <cell r="C211">
            <v>426</v>
          </cell>
          <cell r="D211">
            <v>0</v>
          </cell>
          <cell r="E211">
            <v>426</v>
          </cell>
        </row>
        <row r="212">
          <cell r="A212">
            <v>6369003</v>
          </cell>
          <cell r="B212" t="str">
            <v>TEMP EMPLOY - CLERICAL</v>
          </cell>
          <cell r="C212">
            <v>31</v>
          </cell>
          <cell r="D212">
            <v>82</v>
          </cell>
          <cell r="E212">
            <v>113</v>
          </cell>
        </row>
        <row r="213">
          <cell r="A213">
            <v>6369005</v>
          </cell>
          <cell r="B213" t="str">
            <v>PAYROLL SERVICES</v>
          </cell>
          <cell r="C213">
            <v>183</v>
          </cell>
          <cell r="D213">
            <v>82</v>
          </cell>
          <cell r="E213">
            <v>265</v>
          </cell>
        </row>
        <row r="215">
          <cell r="A215" t="str">
            <v>PERIOD ENDING: 12/31/05               12:29:07 22 DEC 2008 (NV.1CO.TB2LY) PAGE 5</v>
          </cell>
        </row>
        <row r="216">
          <cell r="A216" t="str">
            <v xml:space="preserve">COMPANY: C-005 APPLE CANYON UTILITY CO.                                         </v>
          </cell>
        </row>
        <row r="218">
          <cell r="A218" t="str">
            <v>DETAIL TB BY SUB</v>
          </cell>
        </row>
        <row r="220">
          <cell r="A220" t="str">
            <v xml:space="preserve">                  U T I L I T I E S ,  I N C O R P O R A T E D</v>
          </cell>
        </row>
        <row r="222">
          <cell r="A222" t="str">
            <v xml:space="preserve">                              DETAIL TRIAL BALANCE</v>
          </cell>
        </row>
        <row r="224">
          <cell r="A224" t="str">
            <v>ACCOUNT               DESCRIPTION                  BEG-BALANCE       CURRENT       END-BALANCE</v>
          </cell>
        </row>
        <row r="225">
          <cell r="A225" t="str">
            <v>-------               -----------                  -----------       -------       -----------</v>
          </cell>
        </row>
        <row r="226">
          <cell r="A226">
            <v>6369006</v>
          </cell>
          <cell r="B226" t="str">
            <v>EMPLOY FINDER FEES</v>
          </cell>
          <cell r="C226">
            <v>514</v>
          </cell>
          <cell r="D226">
            <v>-520</v>
          </cell>
          <cell r="E226">
            <v>-6</v>
          </cell>
        </row>
        <row r="227">
          <cell r="A227">
            <v>6369090</v>
          </cell>
          <cell r="B227" t="str">
            <v>OTHER DIR OUTSIDE SERVICES</v>
          </cell>
          <cell r="C227">
            <v>0</v>
          </cell>
          <cell r="D227">
            <v>43</v>
          </cell>
          <cell r="E227">
            <v>43</v>
          </cell>
        </row>
        <row r="229">
          <cell r="A229" t="str">
            <v>401.1L</v>
          </cell>
          <cell r="B229" t="str">
            <v>OUTSIDE SERVICES-DIRECT</v>
          </cell>
          <cell r="C229">
            <v>2092</v>
          </cell>
          <cell r="D229">
            <v>390</v>
          </cell>
          <cell r="E229">
            <v>2482</v>
          </cell>
        </row>
        <row r="231">
          <cell r="A231">
            <v>6369007</v>
          </cell>
          <cell r="B231" t="str">
            <v>COMPUTER MAINT</v>
          </cell>
          <cell r="C231">
            <v>209</v>
          </cell>
          <cell r="D231">
            <v>37</v>
          </cell>
          <cell r="E231">
            <v>246</v>
          </cell>
        </row>
        <row r="232">
          <cell r="A232">
            <v>6369009</v>
          </cell>
          <cell r="B232" t="str">
            <v>COMPUTER-AMORT &amp; PROG COST</v>
          </cell>
          <cell r="C232">
            <v>63</v>
          </cell>
          <cell r="D232">
            <v>21</v>
          </cell>
          <cell r="E232">
            <v>84</v>
          </cell>
        </row>
        <row r="233">
          <cell r="A233">
            <v>6369012</v>
          </cell>
          <cell r="B233" t="str">
            <v>INTERNET SUPPLIER</v>
          </cell>
          <cell r="C233">
            <v>24</v>
          </cell>
          <cell r="D233">
            <v>9</v>
          </cell>
          <cell r="E233">
            <v>33</v>
          </cell>
        </row>
        <row r="234">
          <cell r="A234">
            <v>6759003</v>
          </cell>
          <cell r="B234" t="str">
            <v>COMPUTER SUPPLIES</v>
          </cell>
          <cell r="C234">
            <v>69</v>
          </cell>
          <cell r="D234">
            <v>22</v>
          </cell>
          <cell r="E234">
            <v>91</v>
          </cell>
        </row>
        <row r="235">
          <cell r="A235">
            <v>6759016</v>
          </cell>
          <cell r="B235" t="str">
            <v>MICROFILMING</v>
          </cell>
          <cell r="C235">
            <v>51</v>
          </cell>
          <cell r="D235">
            <v>8</v>
          </cell>
          <cell r="E235">
            <v>59</v>
          </cell>
        </row>
        <row r="237">
          <cell r="A237" t="str">
            <v>401.1LL</v>
          </cell>
          <cell r="B237" t="str">
            <v>IT DEPARTMENT</v>
          </cell>
          <cell r="C237">
            <v>416</v>
          </cell>
          <cell r="D237">
            <v>97</v>
          </cell>
          <cell r="E237">
            <v>513</v>
          </cell>
        </row>
        <row r="239">
          <cell r="A239">
            <v>6049000</v>
          </cell>
          <cell r="B239" t="str">
            <v>EMP PENSIONS &amp; BENEFITS</v>
          </cell>
          <cell r="C239">
            <v>0</v>
          </cell>
          <cell r="D239">
            <v>1082</v>
          </cell>
          <cell r="E239">
            <v>1082</v>
          </cell>
        </row>
        <row r="240">
          <cell r="A240">
            <v>6049010</v>
          </cell>
          <cell r="B240" t="str">
            <v>HEALTH INS REIMBURSEMENTS</v>
          </cell>
          <cell r="C240">
            <v>4899</v>
          </cell>
          <cell r="D240">
            <v>1717</v>
          </cell>
          <cell r="E240">
            <v>6616</v>
          </cell>
        </row>
        <row r="241">
          <cell r="A241">
            <v>6049011</v>
          </cell>
          <cell r="B241" t="str">
            <v>EMPLOYEE INS DEDUCTIONS</v>
          </cell>
          <cell r="C241">
            <v>-412</v>
          </cell>
          <cell r="D241">
            <v>-271</v>
          </cell>
          <cell r="E241">
            <v>-683</v>
          </cell>
        </row>
        <row r="242">
          <cell r="A242">
            <v>6049012</v>
          </cell>
          <cell r="B242" t="str">
            <v>HEALTH COSTS &amp; OTHER</v>
          </cell>
          <cell r="C242">
            <v>35</v>
          </cell>
          <cell r="D242">
            <v>36</v>
          </cell>
          <cell r="E242">
            <v>71</v>
          </cell>
        </row>
        <row r="243">
          <cell r="A243">
            <v>6049015</v>
          </cell>
          <cell r="B243" t="str">
            <v>DENTAL INS REIMBURSEMENTS</v>
          </cell>
          <cell r="C243">
            <v>130</v>
          </cell>
          <cell r="D243">
            <v>95</v>
          </cell>
          <cell r="E243">
            <v>225</v>
          </cell>
        </row>
        <row r="244">
          <cell r="A244">
            <v>6049020</v>
          </cell>
          <cell r="B244" t="str">
            <v>PENSION CONTRIBUTIONS</v>
          </cell>
          <cell r="C244">
            <v>1254</v>
          </cell>
          <cell r="D244">
            <v>478</v>
          </cell>
          <cell r="E244">
            <v>1732</v>
          </cell>
        </row>
        <row r="245">
          <cell r="A245">
            <v>6049050</v>
          </cell>
          <cell r="B245" t="str">
            <v>HEALTH INS PREMIUMS</v>
          </cell>
          <cell r="C245">
            <v>238</v>
          </cell>
          <cell r="D245">
            <v>183</v>
          </cell>
          <cell r="E245">
            <v>421</v>
          </cell>
        </row>
        <row r="246">
          <cell r="A246">
            <v>6049055</v>
          </cell>
          <cell r="B246" t="str">
            <v>DENTAL PREMIUMS</v>
          </cell>
          <cell r="C246">
            <v>22</v>
          </cell>
          <cell r="D246">
            <v>13</v>
          </cell>
          <cell r="E246">
            <v>35</v>
          </cell>
        </row>
        <row r="247">
          <cell r="A247">
            <v>6049060</v>
          </cell>
          <cell r="B247" t="str">
            <v>TERM LIFE INS</v>
          </cell>
          <cell r="C247">
            <v>51</v>
          </cell>
          <cell r="D247">
            <v>42</v>
          </cell>
          <cell r="E247">
            <v>93</v>
          </cell>
        </row>
        <row r="248">
          <cell r="A248">
            <v>6049065</v>
          </cell>
          <cell r="B248" t="str">
            <v>TERM LIFE INS - OPT</v>
          </cell>
          <cell r="C248">
            <v>1</v>
          </cell>
          <cell r="D248">
            <v>1</v>
          </cell>
          <cell r="E248">
            <v>2</v>
          </cell>
        </row>
        <row r="249">
          <cell r="A249">
            <v>6049067</v>
          </cell>
          <cell r="B249" t="str">
            <v>AFLAC</v>
          </cell>
          <cell r="C249">
            <v>0</v>
          </cell>
          <cell r="D249">
            <v>2</v>
          </cell>
          <cell r="E249">
            <v>2</v>
          </cell>
        </row>
        <row r="250">
          <cell r="A250">
            <v>6049070</v>
          </cell>
          <cell r="B250" t="str">
            <v>401K/ESOP CONTRIBUTIONS</v>
          </cell>
          <cell r="C250">
            <v>1655</v>
          </cell>
          <cell r="D250">
            <v>590</v>
          </cell>
          <cell r="E250">
            <v>2245</v>
          </cell>
        </row>
        <row r="251">
          <cell r="A251">
            <v>6049080</v>
          </cell>
          <cell r="B251" t="str">
            <v>DISABILITY INSURANCE</v>
          </cell>
          <cell r="C251">
            <v>28</v>
          </cell>
          <cell r="D251">
            <v>23</v>
          </cell>
          <cell r="E251">
            <v>51</v>
          </cell>
        </row>
        <row r="252">
          <cell r="A252">
            <v>6049090</v>
          </cell>
          <cell r="B252" t="str">
            <v>OTHER EMP PENS &amp; BENEFITS</v>
          </cell>
          <cell r="C252">
            <v>285</v>
          </cell>
          <cell r="D252">
            <v>91</v>
          </cell>
          <cell r="E252">
            <v>376</v>
          </cell>
        </row>
        <row r="254">
          <cell r="A254" t="str">
            <v>401.1N</v>
          </cell>
          <cell r="B254" t="str">
            <v>EMPLOYEE PENSION&amp;BENEFITS</v>
          </cell>
          <cell r="C254">
            <v>8186</v>
          </cell>
          <cell r="D254">
            <v>4082</v>
          </cell>
          <cell r="E254">
            <v>12268</v>
          </cell>
        </row>
        <row r="256">
          <cell r="A256">
            <v>6599090</v>
          </cell>
          <cell r="B256" t="str">
            <v>OTHER INS</v>
          </cell>
          <cell r="C256">
            <v>8320</v>
          </cell>
          <cell r="D256">
            <v>2713</v>
          </cell>
          <cell r="E256">
            <v>11033</v>
          </cell>
        </row>
        <row r="258">
          <cell r="A258" t="str">
            <v>401.1O</v>
          </cell>
          <cell r="B258" t="str">
            <v>INSURANCE</v>
          </cell>
          <cell r="C258">
            <v>8320</v>
          </cell>
          <cell r="D258">
            <v>2713</v>
          </cell>
          <cell r="E258">
            <v>11033</v>
          </cell>
        </row>
        <row r="260">
          <cell r="A260">
            <v>7668010</v>
          </cell>
          <cell r="B260" t="str">
            <v>RATE CASE EXPENSE</v>
          </cell>
          <cell r="C260">
            <v>3926.4</v>
          </cell>
          <cell r="D260">
            <v>0</v>
          </cell>
          <cell r="E260">
            <v>3926.4</v>
          </cell>
        </row>
        <row r="262">
          <cell r="A262" t="str">
            <v>401.1P</v>
          </cell>
          <cell r="B262" t="str">
            <v>REGULATORY COMMISSION EXP</v>
          </cell>
          <cell r="C262">
            <v>3926.4</v>
          </cell>
          <cell r="D262">
            <v>0</v>
          </cell>
          <cell r="E262">
            <v>3926.4</v>
          </cell>
        </row>
        <row r="264">
          <cell r="A264">
            <v>6759001</v>
          </cell>
          <cell r="B264" t="str">
            <v>PUBL SUBSCRIPTIONS &amp; TAPES</v>
          </cell>
          <cell r="C264">
            <v>41</v>
          </cell>
          <cell r="D264">
            <v>12</v>
          </cell>
          <cell r="E264">
            <v>53</v>
          </cell>
        </row>
        <row r="265">
          <cell r="A265">
            <v>6759002</v>
          </cell>
          <cell r="B265" t="str">
            <v>ANSWERING SERV</v>
          </cell>
          <cell r="C265">
            <v>-1</v>
          </cell>
          <cell r="D265">
            <v>753</v>
          </cell>
          <cell r="E265">
            <v>752</v>
          </cell>
        </row>
        <row r="266">
          <cell r="A266">
            <v>6759004</v>
          </cell>
          <cell r="B266" t="str">
            <v>PRINTING &amp; BLUEPRINTS</v>
          </cell>
          <cell r="C266">
            <v>66</v>
          </cell>
          <cell r="D266">
            <v>79</v>
          </cell>
          <cell r="E266">
            <v>145</v>
          </cell>
        </row>
        <row r="267">
          <cell r="A267">
            <v>6759006</v>
          </cell>
          <cell r="B267" t="str">
            <v>UPS &amp; AIR FREIGHT</v>
          </cell>
          <cell r="C267">
            <v>669.15</v>
          </cell>
          <cell r="D267">
            <v>33</v>
          </cell>
          <cell r="E267">
            <v>702.15</v>
          </cell>
        </row>
        <row r="268">
          <cell r="A268">
            <v>6759008</v>
          </cell>
          <cell r="B268" t="str">
            <v>XEROX</v>
          </cell>
          <cell r="C268">
            <v>56</v>
          </cell>
          <cell r="D268">
            <v>10</v>
          </cell>
          <cell r="E268">
            <v>66</v>
          </cell>
        </row>
        <row r="269">
          <cell r="A269">
            <v>6759009</v>
          </cell>
          <cell r="B269" t="str">
            <v>OFFICE SUPPLY STORES</v>
          </cell>
          <cell r="C269">
            <v>161</v>
          </cell>
          <cell r="D269">
            <v>97</v>
          </cell>
          <cell r="E269">
            <v>258</v>
          </cell>
        </row>
        <row r="270">
          <cell r="A270">
            <v>6759010</v>
          </cell>
          <cell r="B270" t="str">
            <v>REIM OFFICE EMPLOYEE EXPENSES</v>
          </cell>
          <cell r="C270">
            <v>11</v>
          </cell>
          <cell r="D270">
            <v>7</v>
          </cell>
          <cell r="E270">
            <v>18</v>
          </cell>
        </row>
        <row r="271">
          <cell r="A271">
            <v>6759013</v>
          </cell>
          <cell r="B271" t="str">
            <v>CLEANING SUPPLIES</v>
          </cell>
          <cell r="C271">
            <v>14</v>
          </cell>
          <cell r="D271">
            <v>5</v>
          </cell>
          <cell r="E271">
            <v>19</v>
          </cell>
        </row>
        <row r="272">
          <cell r="A272">
            <v>6759014</v>
          </cell>
          <cell r="B272" t="str">
            <v>MEMBERSHIPS - OFFICE EMPLOYEE</v>
          </cell>
          <cell r="C272">
            <v>5</v>
          </cell>
          <cell r="D272">
            <v>2</v>
          </cell>
          <cell r="E272">
            <v>7</v>
          </cell>
        </row>
        <row r="273">
          <cell r="A273">
            <v>6759090</v>
          </cell>
          <cell r="B273" t="str">
            <v>OTHER OFFICE EXPENSES</v>
          </cell>
          <cell r="C273">
            <v>57</v>
          </cell>
          <cell r="D273">
            <v>15</v>
          </cell>
          <cell r="E273">
            <v>72</v>
          </cell>
        </row>
        <row r="276">
          <cell r="A276" t="str">
            <v>PERIOD ENDING: 12/31/05               12:29:07 22 DEC 2008 (NV.1CO.TB2LY) PAGE 6</v>
          </cell>
        </row>
        <row r="277">
          <cell r="A277" t="str">
            <v xml:space="preserve">COMPANY: C-005 APPLE CANYON UTILITY CO.                                         </v>
          </cell>
        </row>
        <row r="279">
          <cell r="A279" t="str">
            <v>DETAIL TB BY SUB</v>
          </cell>
        </row>
        <row r="281">
          <cell r="A281" t="str">
            <v xml:space="preserve">                  U T I L I T I E S ,  I N C O R P O R A T E D</v>
          </cell>
        </row>
        <row r="283">
          <cell r="A283" t="str">
            <v xml:space="preserve">                              DETAIL TRIAL BALANCE</v>
          </cell>
        </row>
        <row r="285">
          <cell r="A285" t="str">
            <v>ACCOUNT               DESCRIPTION                  BEG-BALANCE       CURRENT       END-BALANCE</v>
          </cell>
        </row>
        <row r="286">
          <cell r="A286" t="str">
            <v>-------               -----------                  -----------       -------       -----------</v>
          </cell>
        </row>
        <row r="287">
          <cell r="A287" t="str">
            <v>401.1R</v>
          </cell>
          <cell r="B287" t="str">
            <v>OFFICE SUPPLIES</v>
          </cell>
          <cell r="C287">
            <v>1079.1500000000001</v>
          </cell>
          <cell r="D287">
            <v>1013</v>
          </cell>
          <cell r="E287">
            <v>2092.15</v>
          </cell>
        </row>
        <row r="289">
          <cell r="A289">
            <v>6759005</v>
          </cell>
          <cell r="B289" t="str">
            <v>POSTAGE &amp; POSTAGE METER-OFFICE</v>
          </cell>
          <cell r="C289">
            <v>2695</v>
          </cell>
          <cell r="D289">
            <v>41</v>
          </cell>
          <cell r="E289">
            <v>2736</v>
          </cell>
        </row>
        <row r="290">
          <cell r="A290">
            <v>6759007</v>
          </cell>
          <cell r="B290" t="str">
            <v>PRINTING CUSTOMER SERVICE</v>
          </cell>
          <cell r="C290">
            <v>278.08</v>
          </cell>
          <cell r="D290">
            <v>8</v>
          </cell>
          <cell r="E290">
            <v>286.08</v>
          </cell>
        </row>
        <row r="291">
          <cell r="A291">
            <v>6759011</v>
          </cell>
          <cell r="B291" t="str">
            <v>ENVELOPES</v>
          </cell>
          <cell r="C291">
            <v>1046</v>
          </cell>
          <cell r="D291">
            <v>242</v>
          </cell>
          <cell r="E291">
            <v>1288</v>
          </cell>
        </row>
        <row r="292">
          <cell r="A292">
            <v>6759012</v>
          </cell>
          <cell r="B292" t="str">
            <v>BILL STOCK</v>
          </cell>
          <cell r="C292">
            <v>171</v>
          </cell>
          <cell r="D292">
            <v>49</v>
          </cell>
          <cell r="E292">
            <v>220</v>
          </cell>
        </row>
        <row r="293">
          <cell r="A293">
            <v>6759051</v>
          </cell>
          <cell r="B293" t="str">
            <v>COMPUTER SUPPLIES - BILLING</v>
          </cell>
          <cell r="C293">
            <v>86</v>
          </cell>
          <cell r="D293">
            <v>27</v>
          </cell>
          <cell r="E293">
            <v>113</v>
          </cell>
        </row>
        <row r="295">
          <cell r="A295" t="str">
            <v>401.1RR</v>
          </cell>
          <cell r="B295" t="str">
            <v>BILLING &amp; CUSTOMER SERVICE</v>
          </cell>
          <cell r="C295">
            <v>4276.08</v>
          </cell>
          <cell r="D295">
            <v>367</v>
          </cell>
          <cell r="E295">
            <v>4643.08</v>
          </cell>
        </row>
        <row r="297">
          <cell r="A297">
            <v>6759110</v>
          </cell>
          <cell r="B297" t="str">
            <v>OFFICE TELEPHONE</v>
          </cell>
          <cell r="C297">
            <v>22</v>
          </cell>
          <cell r="D297">
            <v>4</v>
          </cell>
          <cell r="E297">
            <v>26</v>
          </cell>
        </row>
        <row r="298">
          <cell r="A298">
            <v>6759120</v>
          </cell>
          <cell r="B298" t="str">
            <v>OFFICE ELECTRIC</v>
          </cell>
          <cell r="C298">
            <v>161</v>
          </cell>
          <cell r="D298">
            <v>45</v>
          </cell>
          <cell r="E298">
            <v>206</v>
          </cell>
        </row>
        <row r="299">
          <cell r="A299">
            <v>6759125</v>
          </cell>
          <cell r="B299" t="str">
            <v>OFFICE WATER</v>
          </cell>
          <cell r="C299">
            <v>33</v>
          </cell>
          <cell r="D299">
            <v>14</v>
          </cell>
          <cell r="E299">
            <v>47</v>
          </cell>
        </row>
        <row r="300">
          <cell r="A300">
            <v>6759130</v>
          </cell>
          <cell r="B300" t="str">
            <v>OFFICE GAS</v>
          </cell>
          <cell r="C300">
            <v>59</v>
          </cell>
          <cell r="D300">
            <v>18</v>
          </cell>
          <cell r="E300">
            <v>77</v>
          </cell>
        </row>
        <row r="301">
          <cell r="A301">
            <v>6759135</v>
          </cell>
          <cell r="B301" t="str">
            <v>OPERATIONS TELEPHONES</v>
          </cell>
          <cell r="C301">
            <v>2484.35</v>
          </cell>
          <cell r="D301">
            <v>57</v>
          </cell>
          <cell r="E301">
            <v>2541.35</v>
          </cell>
        </row>
        <row r="302">
          <cell r="A302">
            <v>6759136</v>
          </cell>
          <cell r="B302" t="str">
            <v>OPERATIONS TELEPHONES-LONG DIST</v>
          </cell>
          <cell r="C302">
            <v>30</v>
          </cell>
          <cell r="D302">
            <v>10</v>
          </cell>
          <cell r="E302">
            <v>40</v>
          </cell>
        </row>
        <row r="304">
          <cell r="A304" t="str">
            <v>401.1S</v>
          </cell>
          <cell r="B304" t="str">
            <v>OFFICE UTILITIES</v>
          </cell>
          <cell r="C304">
            <v>2789.35</v>
          </cell>
          <cell r="D304">
            <v>148</v>
          </cell>
          <cell r="E304">
            <v>2937.35</v>
          </cell>
        </row>
        <row r="306">
          <cell r="A306">
            <v>6759210</v>
          </cell>
          <cell r="B306" t="str">
            <v>OFFICE CLEANING SERV</v>
          </cell>
          <cell r="C306">
            <v>168</v>
          </cell>
          <cell r="D306">
            <v>55</v>
          </cell>
          <cell r="E306">
            <v>223</v>
          </cell>
        </row>
        <row r="307">
          <cell r="A307">
            <v>6759220</v>
          </cell>
          <cell r="B307" t="str">
            <v>LNDSCPING MOWING &amp; SNOWPLWNG</v>
          </cell>
          <cell r="C307">
            <v>166</v>
          </cell>
          <cell r="D307">
            <v>80</v>
          </cell>
          <cell r="E307">
            <v>246</v>
          </cell>
        </row>
        <row r="308">
          <cell r="A308">
            <v>6759230</v>
          </cell>
          <cell r="B308" t="str">
            <v>OFFICE GARBAGE REMOVAL</v>
          </cell>
          <cell r="C308">
            <v>12</v>
          </cell>
          <cell r="D308">
            <v>4</v>
          </cell>
          <cell r="E308">
            <v>16</v>
          </cell>
        </row>
        <row r="309">
          <cell r="A309">
            <v>6759260</v>
          </cell>
          <cell r="B309" t="str">
            <v>REPAIR OFF MACH &amp; HEATING</v>
          </cell>
          <cell r="C309">
            <v>52</v>
          </cell>
          <cell r="D309">
            <v>0</v>
          </cell>
          <cell r="E309">
            <v>52</v>
          </cell>
        </row>
        <row r="310">
          <cell r="A310">
            <v>6759290</v>
          </cell>
          <cell r="B310" t="str">
            <v>OTHER OFFICE MAINT</v>
          </cell>
          <cell r="C310">
            <v>257</v>
          </cell>
          <cell r="D310">
            <v>163</v>
          </cell>
          <cell r="E310">
            <v>420</v>
          </cell>
        </row>
        <row r="312">
          <cell r="A312" t="str">
            <v>401.1U</v>
          </cell>
          <cell r="B312" t="str">
            <v>OFFICE MAINTENANCE</v>
          </cell>
          <cell r="C312">
            <v>655</v>
          </cell>
          <cell r="D312">
            <v>302</v>
          </cell>
          <cell r="E312">
            <v>957</v>
          </cell>
        </row>
        <row r="314">
          <cell r="A314">
            <v>6759330</v>
          </cell>
          <cell r="B314" t="str">
            <v>MEMBERSHIPS - COMPANY</v>
          </cell>
          <cell r="C314">
            <v>0</v>
          </cell>
          <cell r="D314">
            <v>2</v>
          </cell>
          <cell r="E314">
            <v>2</v>
          </cell>
        </row>
        <row r="315">
          <cell r="A315">
            <v>7048050</v>
          </cell>
          <cell r="B315" t="str">
            <v>EMPLOYEES ED EXPENSES</v>
          </cell>
          <cell r="C315">
            <v>1</v>
          </cell>
          <cell r="D315">
            <v>0</v>
          </cell>
          <cell r="E315">
            <v>1</v>
          </cell>
        </row>
        <row r="316">
          <cell r="A316">
            <v>7048055</v>
          </cell>
          <cell r="B316" t="str">
            <v>OFFICE EDUCATION/TRAIN. EXP</v>
          </cell>
          <cell r="C316">
            <v>225</v>
          </cell>
          <cell r="D316">
            <v>58</v>
          </cell>
          <cell r="E316">
            <v>283</v>
          </cell>
        </row>
        <row r="317">
          <cell r="A317">
            <v>7758370</v>
          </cell>
          <cell r="B317" t="str">
            <v>MEALS &amp; RELATED EXP</v>
          </cell>
          <cell r="C317">
            <v>42</v>
          </cell>
          <cell r="D317">
            <v>30</v>
          </cell>
          <cell r="E317">
            <v>72</v>
          </cell>
        </row>
        <row r="318">
          <cell r="A318">
            <v>7758380</v>
          </cell>
          <cell r="B318" t="str">
            <v>BANK SERV CHARGES</v>
          </cell>
          <cell r="C318">
            <v>882</v>
          </cell>
          <cell r="D318">
            <v>376</v>
          </cell>
          <cell r="E318">
            <v>1258</v>
          </cell>
        </row>
        <row r="319">
          <cell r="A319">
            <v>7758390</v>
          </cell>
          <cell r="B319" t="str">
            <v>OTHER MISC GENERAL</v>
          </cell>
          <cell r="C319">
            <v>142</v>
          </cell>
          <cell r="D319">
            <v>48</v>
          </cell>
          <cell r="E319">
            <v>190</v>
          </cell>
        </row>
        <row r="321">
          <cell r="A321" t="str">
            <v>401.1V</v>
          </cell>
          <cell r="B321" t="str">
            <v>MISCELLANEOUS EXPENSE</v>
          </cell>
          <cell r="C321">
            <v>1292</v>
          </cell>
          <cell r="D321">
            <v>514</v>
          </cell>
          <cell r="E321">
            <v>1806</v>
          </cell>
        </row>
        <row r="323">
          <cell r="A323">
            <v>6755070</v>
          </cell>
          <cell r="B323" t="str">
            <v>WATER PERMITS</v>
          </cell>
          <cell r="C323">
            <v>250</v>
          </cell>
          <cell r="D323">
            <v>0</v>
          </cell>
          <cell r="E323">
            <v>250</v>
          </cell>
        </row>
        <row r="324">
          <cell r="A324">
            <v>6755090</v>
          </cell>
          <cell r="B324" t="str">
            <v>WATER-OTHER MAINT EXP</v>
          </cell>
          <cell r="C324">
            <v>90.44</v>
          </cell>
          <cell r="D324">
            <v>0</v>
          </cell>
          <cell r="E324">
            <v>90.44</v>
          </cell>
        </row>
        <row r="325">
          <cell r="A325">
            <v>6759503</v>
          </cell>
          <cell r="B325" t="str">
            <v>WATER-MAINT SUPPLIES</v>
          </cell>
          <cell r="C325">
            <v>2231.52</v>
          </cell>
          <cell r="D325">
            <v>0</v>
          </cell>
          <cell r="E325">
            <v>2231.52</v>
          </cell>
        </row>
        <row r="326">
          <cell r="A326">
            <v>6759506</v>
          </cell>
          <cell r="B326" t="str">
            <v>WATER-MAINT REPAIRS</v>
          </cell>
          <cell r="C326">
            <v>1046.77</v>
          </cell>
          <cell r="D326">
            <v>0</v>
          </cell>
          <cell r="E326">
            <v>1046.77</v>
          </cell>
        </row>
        <row r="327">
          <cell r="A327">
            <v>6759507</v>
          </cell>
          <cell r="B327" t="str">
            <v>WATER-MAIN BREAKS</v>
          </cell>
          <cell r="C327">
            <v>878.15</v>
          </cell>
          <cell r="D327">
            <v>0</v>
          </cell>
          <cell r="E327">
            <v>878.15</v>
          </cell>
        </row>
        <row r="329">
          <cell r="A329" t="str">
            <v>401.1X</v>
          </cell>
          <cell r="B329" t="str">
            <v>MAINTENANCE-WATER PLANT</v>
          </cell>
          <cell r="C329">
            <v>4496.88</v>
          </cell>
          <cell r="D329">
            <v>0</v>
          </cell>
          <cell r="E329">
            <v>4496.88</v>
          </cell>
        </row>
        <row r="331">
          <cell r="A331">
            <v>6759405</v>
          </cell>
          <cell r="B331" t="str">
            <v>COMMUNICATION EXPENSES</v>
          </cell>
          <cell r="C331">
            <v>785</v>
          </cell>
          <cell r="D331">
            <v>313</v>
          </cell>
          <cell r="E331">
            <v>1098</v>
          </cell>
        </row>
        <row r="332">
          <cell r="A332">
            <v>6759412</v>
          </cell>
          <cell r="B332" t="str">
            <v>UNIFORMS</v>
          </cell>
          <cell r="C332">
            <v>380.84</v>
          </cell>
          <cell r="D332">
            <v>0</v>
          </cell>
          <cell r="E332">
            <v>380.84</v>
          </cell>
        </row>
        <row r="333">
          <cell r="A333">
            <v>6759430</v>
          </cell>
          <cell r="B333" t="str">
            <v>SALES/USE TAX EXPENSE</v>
          </cell>
          <cell r="C333">
            <v>354.02</v>
          </cell>
          <cell r="D333">
            <v>0</v>
          </cell>
          <cell r="E333">
            <v>354.02</v>
          </cell>
        </row>
        <row r="335">
          <cell r="A335" t="str">
            <v>401.1Z</v>
          </cell>
          <cell r="B335" t="str">
            <v>MAINTENANCE-WTR&amp;SWR PLANT</v>
          </cell>
          <cell r="C335">
            <v>1519.86</v>
          </cell>
          <cell r="D335">
            <v>313</v>
          </cell>
          <cell r="E335">
            <v>1832.86</v>
          </cell>
        </row>
        <row r="337">
          <cell r="A337" t="str">
            <v>PERIOD ENDING: 12/31/05               12:29:07 22 DEC 2008 (NV.1CO.TB2LY) PAGE 7</v>
          </cell>
        </row>
        <row r="338">
          <cell r="A338" t="str">
            <v xml:space="preserve">COMPANY: C-005 APPLE CANYON UTILITY CO.                                         </v>
          </cell>
        </row>
        <row r="340">
          <cell r="A340" t="str">
            <v>DETAIL TB BY SUB</v>
          </cell>
        </row>
        <row r="342">
          <cell r="A342" t="str">
            <v xml:space="preserve">                  U T I L I T I E S ,  I N C O R P O R A T E D</v>
          </cell>
        </row>
        <row r="344">
          <cell r="A344" t="str">
            <v xml:space="preserve">                              DETAIL TRIAL BALANCE</v>
          </cell>
        </row>
        <row r="346">
          <cell r="A346" t="str">
            <v>ACCOUNT               DESCRIPTION                  BEG-BALANCE       CURRENT       END-BALANCE</v>
          </cell>
        </row>
        <row r="347">
          <cell r="A347" t="str">
            <v>-------               -----------                  -----------       -------       -----------</v>
          </cell>
        </row>
        <row r="349">
          <cell r="A349">
            <v>6759017</v>
          </cell>
          <cell r="B349" t="str">
            <v>OPERATORS-CLEANING SUPPLIES</v>
          </cell>
          <cell r="C349">
            <v>134.94999999999999</v>
          </cell>
          <cell r="D349">
            <v>0</v>
          </cell>
          <cell r="E349">
            <v>134.94999999999999</v>
          </cell>
        </row>
        <row r="350">
          <cell r="A350">
            <v>6759018</v>
          </cell>
          <cell r="B350" t="str">
            <v>OPERATORS-OTHER OFFICE EXPENSE</v>
          </cell>
          <cell r="C350">
            <v>211.55</v>
          </cell>
          <cell r="D350">
            <v>-2</v>
          </cell>
          <cell r="E350">
            <v>209.55</v>
          </cell>
        </row>
        <row r="351">
          <cell r="A351">
            <v>6759019</v>
          </cell>
          <cell r="B351" t="str">
            <v>OPERATORS-PUBLICATIONS/SUSCRIPTIONS</v>
          </cell>
          <cell r="C351">
            <v>3</v>
          </cell>
          <cell r="D351">
            <v>0</v>
          </cell>
          <cell r="E351">
            <v>3</v>
          </cell>
        </row>
        <row r="352">
          <cell r="A352">
            <v>6759410</v>
          </cell>
          <cell r="B352" t="str">
            <v>OPERATORS ED EXPENSES</v>
          </cell>
          <cell r="C352">
            <v>0</v>
          </cell>
          <cell r="D352">
            <v>82</v>
          </cell>
          <cell r="E352">
            <v>82</v>
          </cell>
        </row>
        <row r="353">
          <cell r="A353">
            <v>6759413</v>
          </cell>
          <cell r="B353" t="str">
            <v>OPERATORS-POSTAGE</v>
          </cell>
          <cell r="C353">
            <v>193.6</v>
          </cell>
          <cell r="D353">
            <v>0</v>
          </cell>
          <cell r="E353">
            <v>193.6</v>
          </cell>
        </row>
        <row r="354">
          <cell r="A354">
            <v>6759414</v>
          </cell>
          <cell r="B354" t="str">
            <v>OPERATORS-OFFICE SUPPLY STORES</v>
          </cell>
          <cell r="C354">
            <v>398.3</v>
          </cell>
          <cell r="D354">
            <v>45</v>
          </cell>
          <cell r="E354">
            <v>443.3</v>
          </cell>
        </row>
        <row r="355">
          <cell r="A355">
            <v>6759416</v>
          </cell>
          <cell r="B355" t="str">
            <v>OPERATORS-MEMBERSHIPS</v>
          </cell>
          <cell r="C355">
            <v>201</v>
          </cell>
          <cell r="D355">
            <v>73</v>
          </cell>
          <cell r="E355">
            <v>274</v>
          </cell>
        </row>
        <row r="357">
          <cell r="A357" t="str">
            <v>401.1ZZ</v>
          </cell>
          <cell r="B357" t="str">
            <v>OPERATORS EXPENSES</v>
          </cell>
          <cell r="C357">
            <v>1142.4000000000001</v>
          </cell>
          <cell r="D357">
            <v>198</v>
          </cell>
          <cell r="E357">
            <v>1340.4</v>
          </cell>
        </row>
        <row r="359">
          <cell r="A359">
            <v>6355010</v>
          </cell>
          <cell r="B359" t="str">
            <v>WATER TESTS</v>
          </cell>
          <cell r="C359">
            <v>7379.35</v>
          </cell>
          <cell r="D359">
            <v>0</v>
          </cell>
          <cell r="E359">
            <v>7379.35</v>
          </cell>
        </row>
        <row r="360">
          <cell r="A360">
            <v>6355030</v>
          </cell>
          <cell r="B360" t="str">
            <v>TESTING EQUIP &amp; CHEM</v>
          </cell>
          <cell r="C360">
            <v>100.09</v>
          </cell>
          <cell r="D360">
            <v>0</v>
          </cell>
          <cell r="E360">
            <v>100.09</v>
          </cell>
        </row>
        <row r="362">
          <cell r="A362" t="str">
            <v>401.2B</v>
          </cell>
          <cell r="B362" t="str">
            <v>MAINTENANCE-TESTING</v>
          </cell>
          <cell r="C362">
            <v>7479.44</v>
          </cell>
          <cell r="D362">
            <v>0</v>
          </cell>
          <cell r="E362">
            <v>7479.44</v>
          </cell>
        </row>
        <row r="364">
          <cell r="A364">
            <v>6501020</v>
          </cell>
          <cell r="B364" t="str">
            <v>GASOLINE</v>
          </cell>
          <cell r="C364">
            <v>3252.45</v>
          </cell>
          <cell r="D364">
            <v>1188</v>
          </cell>
          <cell r="E364">
            <v>4440.45</v>
          </cell>
        </row>
        <row r="365">
          <cell r="A365">
            <v>6501030</v>
          </cell>
          <cell r="B365" t="str">
            <v>AUTO REPAIR &amp; TIRES</v>
          </cell>
          <cell r="C365">
            <v>1627.85</v>
          </cell>
          <cell r="D365">
            <v>516</v>
          </cell>
          <cell r="E365">
            <v>2143.85</v>
          </cell>
        </row>
        <row r="366">
          <cell r="A366">
            <v>6501040</v>
          </cell>
          <cell r="B366" t="str">
            <v>AUTO LICENSES</v>
          </cell>
          <cell r="C366">
            <v>95</v>
          </cell>
          <cell r="D366">
            <v>37</v>
          </cell>
          <cell r="E366">
            <v>132</v>
          </cell>
        </row>
        <row r="368">
          <cell r="A368" t="str">
            <v>401.2D</v>
          </cell>
          <cell r="B368" t="str">
            <v>TRANSPORTATION EXPENSE</v>
          </cell>
          <cell r="C368">
            <v>4975.3</v>
          </cell>
          <cell r="D368">
            <v>1741</v>
          </cell>
          <cell r="E368">
            <v>6716.3</v>
          </cell>
        </row>
        <row r="370">
          <cell r="A370">
            <v>4032010</v>
          </cell>
          <cell r="B370" t="str">
            <v>DEPRECIATION-WATER PLANT</v>
          </cell>
          <cell r="C370">
            <v>26044.04</v>
          </cell>
          <cell r="D370">
            <v>22</v>
          </cell>
          <cell r="E370">
            <v>26066.04</v>
          </cell>
        </row>
        <row r="371">
          <cell r="A371">
            <v>4032090</v>
          </cell>
          <cell r="B371" t="str">
            <v>DEPRECIATION-10190</v>
          </cell>
          <cell r="C371">
            <v>427</v>
          </cell>
          <cell r="D371">
            <v>134</v>
          </cell>
          <cell r="E371">
            <v>561</v>
          </cell>
        </row>
        <row r="372">
          <cell r="A372">
            <v>4032091</v>
          </cell>
          <cell r="B372" t="str">
            <v>DEPRECIATION-10191</v>
          </cell>
          <cell r="C372">
            <v>522</v>
          </cell>
          <cell r="D372">
            <v>294</v>
          </cell>
          <cell r="E372">
            <v>816</v>
          </cell>
        </row>
        <row r="373">
          <cell r="A373">
            <v>4032092</v>
          </cell>
          <cell r="B373" t="str">
            <v>DEPRECIATION-10300</v>
          </cell>
          <cell r="C373">
            <v>3500</v>
          </cell>
          <cell r="D373">
            <v>1556</v>
          </cell>
          <cell r="E373">
            <v>5056</v>
          </cell>
        </row>
        <row r="374">
          <cell r="A374">
            <v>4032093</v>
          </cell>
          <cell r="B374" t="str">
            <v>DEPRECIATION-10193</v>
          </cell>
          <cell r="C374">
            <v>18</v>
          </cell>
          <cell r="D374">
            <v>5</v>
          </cell>
          <cell r="E374">
            <v>23</v>
          </cell>
        </row>
        <row r="375">
          <cell r="A375">
            <v>4032098</v>
          </cell>
          <cell r="B375" t="str">
            <v>DEPRECIATION-COMPUTER</v>
          </cell>
          <cell r="C375">
            <v>817</v>
          </cell>
          <cell r="D375">
            <v>335</v>
          </cell>
          <cell r="E375">
            <v>1152</v>
          </cell>
        </row>
        <row r="377">
          <cell r="A377">
            <v>403.2</v>
          </cell>
          <cell r="B377" t="str">
            <v>DEPRECIATION EXP-WATER</v>
          </cell>
          <cell r="C377">
            <v>31328.04</v>
          </cell>
          <cell r="D377">
            <v>2346</v>
          </cell>
          <cell r="E377">
            <v>33674.04</v>
          </cell>
        </row>
        <row r="379">
          <cell r="A379">
            <v>4071000</v>
          </cell>
          <cell r="B379" t="str">
            <v>AMORT EXP-CIA-WATER</v>
          </cell>
          <cell r="C379">
            <v>-10756.8</v>
          </cell>
          <cell r="D379">
            <v>0</v>
          </cell>
          <cell r="E379">
            <v>-10756.8</v>
          </cell>
        </row>
        <row r="381">
          <cell r="A381">
            <v>407.6</v>
          </cell>
          <cell r="B381" t="str">
            <v>AMORT EXP-CIA-WATER</v>
          </cell>
          <cell r="C381">
            <v>-10756.8</v>
          </cell>
          <cell r="D381">
            <v>0</v>
          </cell>
          <cell r="E381">
            <v>-10756.8</v>
          </cell>
        </row>
        <row r="383">
          <cell r="A383">
            <v>4081201</v>
          </cell>
          <cell r="B383" t="str">
            <v>FICA EXPENSE</v>
          </cell>
          <cell r="C383">
            <v>3904</v>
          </cell>
          <cell r="D383">
            <v>1189</v>
          </cell>
          <cell r="E383">
            <v>5093</v>
          </cell>
        </row>
        <row r="384">
          <cell r="A384">
            <v>4091050</v>
          </cell>
          <cell r="B384" t="str">
            <v>FED UNEMPLOYMENT TAX</v>
          </cell>
          <cell r="C384">
            <v>52</v>
          </cell>
          <cell r="D384">
            <v>-13</v>
          </cell>
          <cell r="E384">
            <v>39</v>
          </cell>
        </row>
        <row r="385">
          <cell r="A385">
            <v>4091060</v>
          </cell>
          <cell r="B385" t="str">
            <v>ST UNEMPLOYMENT TAX</v>
          </cell>
          <cell r="C385">
            <v>230</v>
          </cell>
          <cell r="D385">
            <v>-94</v>
          </cell>
          <cell r="E385">
            <v>136</v>
          </cell>
        </row>
        <row r="387">
          <cell r="A387">
            <v>408.2</v>
          </cell>
          <cell r="B387" t="str">
            <v>PAYROLL TAXES</v>
          </cell>
          <cell r="C387">
            <v>4186</v>
          </cell>
          <cell r="D387">
            <v>1082</v>
          </cell>
          <cell r="E387">
            <v>5268</v>
          </cell>
        </row>
        <row r="389">
          <cell r="A389">
            <v>4081004</v>
          </cell>
          <cell r="B389" t="str">
            <v>UTIL OR COMMISSION TAX</v>
          </cell>
          <cell r="C389">
            <v>260</v>
          </cell>
          <cell r="D389">
            <v>0</v>
          </cell>
          <cell r="E389">
            <v>260</v>
          </cell>
        </row>
        <row r="390">
          <cell r="A390">
            <v>4081121</v>
          </cell>
          <cell r="B390" t="str">
            <v>REAL ESTATE TAX</v>
          </cell>
          <cell r="C390">
            <v>3505.74</v>
          </cell>
          <cell r="D390">
            <v>336</v>
          </cell>
          <cell r="E390">
            <v>3841.74</v>
          </cell>
        </row>
        <row r="391">
          <cell r="A391">
            <v>4081122</v>
          </cell>
          <cell r="B391" t="str">
            <v>PERS PROP &amp; ICT TAX</v>
          </cell>
          <cell r="C391">
            <v>6321</v>
          </cell>
          <cell r="D391">
            <v>0</v>
          </cell>
          <cell r="E391">
            <v>6321</v>
          </cell>
        </row>
        <row r="392">
          <cell r="A392">
            <v>4081303</v>
          </cell>
          <cell r="B392" t="str">
            <v>FRANCHISE TAX</v>
          </cell>
          <cell r="C392">
            <v>526</v>
          </cell>
          <cell r="D392">
            <v>0</v>
          </cell>
          <cell r="E392">
            <v>526</v>
          </cell>
        </row>
        <row r="394">
          <cell r="A394">
            <v>408.3</v>
          </cell>
          <cell r="B394" t="str">
            <v>OTHER TAXES</v>
          </cell>
          <cell r="C394">
            <v>10612.74</v>
          </cell>
          <cell r="D394">
            <v>336</v>
          </cell>
          <cell r="E394">
            <v>10948.74</v>
          </cell>
        </row>
        <row r="396">
          <cell r="A396">
            <v>4091000</v>
          </cell>
          <cell r="B396" t="str">
            <v>INCOME TAXES-FEDERAL</v>
          </cell>
          <cell r="C396">
            <v>18631</v>
          </cell>
          <cell r="D396">
            <v>0</v>
          </cell>
          <cell r="E396">
            <v>18631</v>
          </cell>
        </row>
        <row r="398">
          <cell r="A398" t="str">
            <v>PERIOD ENDING: 12/31/05               12:29:07 22 DEC 2008 (NV.1CO.TB2LY) PAGE 8</v>
          </cell>
        </row>
        <row r="399">
          <cell r="A399" t="str">
            <v xml:space="preserve">COMPANY: C-005 APPLE CANYON UTILITY CO.                                         </v>
          </cell>
        </row>
        <row r="401">
          <cell r="A401" t="str">
            <v>DETAIL TB BY SUB</v>
          </cell>
        </row>
        <row r="403">
          <cell r="A403" t="str">
            <v xml:space="preserve">                  U T I L I T I E S ,  I N C O R P O R A T E D</v>
          </cell>
        </row>
        <row r="405">
          <cell r="A405" t="str">
            <v xml:space="preserve">                              DETAIL TRIAL BALANCE</v>
          </cell>
        </row>
        <row r="407">
          <cell r="A407" t="str">
            <v>ACCOUNT               DESCRIPTION                  BEG-BALANCE       CURRENT       END-BALANCE</v>
          </cell>
        </row>
        <row r="408">
          <cell r="A408" t="str">
            <v>-------               -----------                  -----------       -------       -----------</v>
          </cell>
        </row>
        <row r="410">
          <cell r="A410">
            <v>409.1</v>
          </cell>
          <cell r="B410" t="str">
            <v>INCOME TAXES-FEDERAL</v>
          </cell>
          <cell r="C410">
            <v>18631</v>
          </cell>
          <cell r="D410">
            <v>0</v>
          </cell>
          <cell r="E410">
            <v>18631</v>
          </cell>
        </row>
        <row r="412">
          <cell r="A412">
            <v>4091100</v>
          </cell>
          <cell r="B412" t="str">
            <v>INCOME TAXES-STATE</v>
          </cell>
          <cell r="C412">
            <v>4315</v>
          </cell>
          <cell r="D412">
            <v>0</v>
          </cell>
          <cell r="E412">
            <v>4315</v>
          </cell>
        </row>
        <row r="414">
          <cell r="A414">
            <v>409.2</v>
          </cell>
          <cell r="B414" t="str">
            <v>INCOME TAXES-STATE</v>
          </cell>
          <cell r="C414">
            <v>4315</v>
          </cell>
          <cell r="D414">
            <v>0</v>
          </cell>
          <cell r="E414">
            <v>4315</v>
          </cell>
        </row>
        <row r="416">
          <cell r="A416">
            <v>4101100</v>
          </cell>
          <cell r="B416" t="str">
            <v>DEF INCOME TAXES-STATE</v>
          </cell>
          <cell r="C416">
            <v>571</v>
          </cell>
          <cell r="D416">
            <v>0</v>
          </cell>
          <cell r="E416">
            <v>571</v>
          </cell>
        </row>
        <row r="418">
          <cell r="A418">
            <v>410.2</v>
          </cell>
          <cell r="B418" t="str">
            <v>DEFERRED INCOME TAXES-ST</v>
          </cell>
          <cell r="C418">
            <v>571</v>
          </cell>
          <cell r="D418">
            <v>0</v>
          </cell>
          <cell r="E418">
            <v>571</v>
          </cell>
        </row>
        <row r="420">
          <cell r="A420">
            <v>4122000</v>
          </cell>
          <cell r="B420" t="str">
            <v>AMORT OF INVEST TAX CREDIT</v>
          </cell>
          <cell r="C420">
            <v>-54</v>
          </cell>
          <cell r="D420">
            <v>0</v>
          </cell>
          <cell r="E420">
            <v>-54</v>
          </cell>
        </row>
        <row r="422">
          <cell r="A422">
            <v>412.1</v>
          </cell>
          <cell r="B422" t="str">
            <v>-AMORT OF INVEST TAX</v>
          </cell>
          <cell r="C422">
            <v>-54</v>
          </cell>
          <cell r="D422">
            <v>0</v>
          </cell>
          <cell r="E422">
            <v>-54</v>
          </cell>
        </row>
        <row r="424">
          <cell r="A424">
            <v>4131020</v>
          </cell>
          <cell r="B424" t="str">
            <v>RENTAL INCOME</v>
          </cell>
          <cell r="C424">
            <v>-10</v>
          </cell>
          <cell r="D424">
            <v>-7</v>
          </cell>
          <cell r="E424">
            <v>-17</v>
          </cell>
        </row>
        <row r="425">
          <cell r="A425">
            <v>4141040</v>
          </cell>
          <cell r="B425" t="str">
            <v>SALE OF EQUIPMENT</v>
          </cell>
          <cell r="C425">
            <v>-74</v>
          </cell>
          <cell r="D425">
            <v>0</v>
          </cell>
          <cell r="E425">
            <v>-74</v>
          </cell>
        </row>
        <row r="426">
          <cell r="A426">
            <v>4191010</v>
          </cell>
          <cell r="B426" t="str">
            <v>INTEREST INCOME-OTHER</v>
          </cell>
          <cell r="C426">
            <v>-1</v>
          </cell>
          <cell r="D426">
            <v>0</v>
          </cell>
          <cell r="E426">
            <v>-1</v>
          </cell>
        </row>
        <row r="428">
          <cell r="A428">
            <v>413.1</v>
          </cell>
          <cell r="B428" t="str">
            <v>RENTAL &amp; OTHER INCOME</v>
          </cell>
          <cell r="C428">
            <v>-85</v>
          </cell>
          <cell r="D428">
            <v>-7</v>
          </cell>
          <cell r="E428">
            <v>-92</v>
          </cell>
        </row>
        <row r="430">
          <cell r="A430">
            <v>4101000</v>
          </cell>
          <cell r="B430" t="str">
            <v>DEF INCOME TAX-FEDERAL</v>
          </cell>
          <cell r="C430">
            <v>2594</v>
          </cell>
          <cell r="D430">
            <v>78</v>
          </cell>
          <cell r="E430">
            <v>2672</v>
          </cell>
        </row>
        <row r="432">
          <cell r="A432">
            <v>419.1</v>
          </cell>
          <cell r="B432" t="str">
            <v>DEFERRED INCOME TAXES-FED</v>
          </cell>
          <cell r="C432">
            <v>2594</v>
          </cell>
          <cell r="D432">
            <v>78</v>
          </cell>
          <cell r="E432">
            <v>2672</v>
          </cell>
        </row>
        <row r="434">
          <cell r="A434">
            <v>4192000</v>
          </cell>
          <cell r="B434" t="str">
            <v>INTEREST EXPENSE-INTER-CO</v>
          </cell>
          <cell r="C434">
            <v>28869</v>
          </cell>
          <cell r="D434">
            <v>593</v>
          </cell>
          <cell r="E434">
            <v>29462</v>
          </cell>
        </row>
        <row r="436">
          <cell r="A436">
            <v>419.2</v>
          </cell>
          <cell r="B436" t="str">
            <v>INTEREST EXPENSE-INTERCO</v>
          </cell>
          <cell r="C436">
            <v>28869</v>
          </cell>
          <cell r="D436">
            <v>593</v>
          </cell>
          <cell r="E436">
            <v>29462</v>
          </cell>
        </row>
        <row r="438">
          <cell r="A438">
            <v>4272090</v>
          </cell>
          <cell r="B438" t="str">
            <v>S/T INT EXP OTHER</v>
          </cell>
          <cell r="C438">
            <v>-283</v>
          </cell>
          <cell r="D438">
            <v>-113</v>
          </cell>
          <cell r="E438">
            <v>-396</v>
          </cell>
        </row>
        <row r="440">
          <cell r="A440">
            <v>427.2</v>
          </cell>
          <cell r="B440" t="str">
            <v>SHORT TERM INTEREST EXP</v>
          </cell>
          <cell r="C440">
            <v>-283</v>
          </cell>
          <cell r="D440">
            <v>-113</v>
          </cell>
          <cell r="E440">
            <v>-396</v>
          </cell>
        </row>
        <row r="441">
          <cell r="C441" t="str">
            <v>---------------</v>
          </cell>
          <cell r="D441" t="str">
            <v>---------------</v>
          </cell>
          <cell r="E441" t="str">
            <v>---------------</v>
          </cell>
        </row>
        <row r="442">
          <cell r="B442" t="str">
            <v>TOTAL INCOME STATEMENT</v>
          </cell>
          <cell r="C442">
            <v>-74449.47</v>
          </cell>
          <cell r="D442">
            <v>33165</v>
          </cell>
          <cell r="E442">
            <v>-41284.47</v>
          </cell>
        </row>
        <row r="445">
          <cell r="B445" t="str">
            <v>TOTAL BALANCE SHEET</v>
          </cell>
          <cell r="C445">
            <v>74449.47</v>
          </cell>
          <cell r="D445">
            <v>-74449.47</v>
          </cell>
          <cell r="E445">
            <v>0</v>
          </cell>
        </row>
        <row r="446">
          <cell r="B446" t="str">
            <v>TOTAL INCOME STATEMENT</v>
          </cell>
          <cell r="C446">
            <v>-74449.47</v>
          </cell>
          <cell r="D446">
            <v>33165</v>
          </cell>
          <cell r="E446">
            <v>-41284.47</v>
          </cell>
        </row>
        <row r="448">
          <cell r="A448" t="str">
            <v>Press RETURN to continue......</v>
          </cell>
        </row>
      </sheetData>
      <sheetData sheetId="45">
        <row r="1">
          <cell r="A1" t="str">
            <v xml:space="preserve">Apple Canyon </v>
          </cell>
        </row>
        <row r="2">
          <cell r="A2" t="str">
            <v>Trail Balance - 06</v>
          </cell>
        </row>
        <row r="4">
          <cell r="A4" t="str">
            <v>PERIOD ENDING: 12/31/06               12:29:05 22 DEC 2008 (NV.1CO.TB.LY) PAGE 1</v>
          </cell>
        </row>
        <row r="5">
          <cell r="A5" t="str">
            <v xml:space="preserve">COMPANY: C-005 APPLE CANYON UTILITY CO.                                         </v>
          </cell>
        </row>
        <row r="7">
          <cell r="A7" t="str">
            <v>DETAIL TB BY COMPANY</v>
          </cell>
        </row>
        <row r="9">
          <cell r="A9" t="str">
            <v xml:space="preserve">                  U T I L I T I E S ,  I N C O R P O R A T E D</v>
          </cell>
        </row>
        <row r="11">
          <cell r="A11" t="str">
            <v xml:space="preserve">                              DETAIL TRIAL BALANCE</v>
          </cell>
        </row>
        <row r="13">
          <cell r="A13" t="str">
            <v>ACCOUNT</v>
          </cell>
          <cell r="B13" t="str">
            <v>DESCRIPTION</v>
          </cell>
          <cell r="C13" t="str">
            <v>BEG-BALANCE</v>
          </cell>
          <cell r="D13" t="str">
            <v>CURRENT</v>
          </cell>
          <cell r="E13" t="str">
            <v>END-BALANCE</v>
          </cell>
        </row>
        <row r="14">
          <cell r="A14" t="str">
            <v>-------</v>
          </cell>
          <cell r="B14" t="str">
            <v>-----------</v>
          </cell>
          <cell r="C14" t="str">
            <v>-----------</v>
          </cell>
          <cell r="D14" t="str">
            <v>-------</v>
          </cell>
          <cell r="E14" t="str">
            <v>-----------</v>
          </cell>
        </row>
        <row r="16">
          <cell r="A16">
            <v>3011001</v>
          </cell>
          <cell r="B16" t="str">
            <v>ORGANIZATION</v>
          </cell>
          <cell r="C16">
            <v>20135.29</v>
          </cell>
          <cell r="D16">
            <v>0</v>
          </cell>
          <cell r="E16">
            <v>20135.29</v>
          </cell>
        </row>
        <row r="17">
          <cell r="A17">
            <v>3033020</v>
          </cell>
          <cell r="B17" t="str">
            <v>LAND &amp; LAND RIGHTS (PUMP PLT)</v>
          </cell>
          <cell r="C17">
            <v>-885.06</v>
          </cell>
          <cell r="D17">
            <v>0</v>
          </cell>
          <cell r="E17">
            <v>-885.06</v>
          </cell>
        </row>
        <row r="18">
          <cell r="A18">
            <v>3036010</v>
          </cell>
          <cell r="B18" t="str">
            <v>LAND &amp; LAND RIGHTS</v>
          </cell>
          <cell r="C18">
            <v>5000</v>
          </cell>
          <cell r="D18">
            <v>0</v>
          </cell>
          <cell r="E18">
            <v>5000</v>
          </cell>
        </row>
        <row r="19">
          <cell r="A19">
            <v>3043021</v>
          </cell>
          <cell r="B19" t="str">
            <v>STRUCT &amp; IMPRV (PUMP PLT)</v>
          </cell>
          <cell r="C19">
            <v>24639.71</v>
          </cell>
          <cell r="D19">
            <v>0</v>
          </cell>
          <cell r="E19">
            <v>24639.71</v>
          </cell>
        </row>
        <row r="20">
          <cell r="A20">
            <v>3044031</v>
          </cell>
          <cell r="B20" t="str">
            <v>STRUCT &amp; IMPRV (WATER T P)</v>
          </cell>
          <cell r="C20">
            <v>918.68</v>
          </cell>
          <cell r="D20">
            <v>0</v>
          </cell>
          <cell r="E20">
            <v>918.68</v>
          </cell>
        </row>
        <row r="21">
          <cell r="A21">
            <v>3072014</v>
          </cell>
          <cell r="B21" t="str">
            <v>WELLS &amp; SPRINGS</v>
          </cell>
          <cell r="C21">
            <v>179083.57</v>
          </cell>
          <cell r="D21">
            <v>0</v>
          </cell>
          <cell r="E21">
            <v>179083.57</v>
          </cell>
        </row>
        <row r="22">
          <cell r="A22">
            <v>3113025</v>
          </cell>
          <cell r="B22" t="str">
            <v>ELECTRIC PUMP EQUIP</v>
          </cell>
          <cell r="C22">
            <v>92060.99</v>
          </cell>
          <cell r="D22">
            <v>0</v>
          </cell>
          <cell r="E22">
            <v>92060.99</v>
          </cell>
        </row>
        <row r="23">
          <cell r="A23">
            <v>3204032</v>
          </cell>
          <cell r="B23" t="str">
            <v>WATER TREATMENT EQPT</v>
          </cell>
          <cell r="C23">
            <v>9925.83</v>
          </cell>
          <cell r="D23">
            <v>0</v>
          </cell>
          <cell r="E23">
            <v>9925.83</v>
          </cell>
        </row>
        <row r="24">
          <cell r="A24">
            <v>3305042</v>
          </cell>
          <cell r="B24" t="str">
            <v>DIST RESV &amp; STNDPIPES</v>
          </cell>
          <cell r="C24">
            <v>133906.76</v>
          </cell>
          <cell r="D24">
            <v>0</v>
          </cell>
          <cell r="E24">
            <v>133906.76</v>
          </cell>
        </row>
        <row r="25">
          <cell r="A25">
            <v>3315043</v>
          </cell>
          <cell r="B25" t="str">
            <v>TRANS &amp; DISTR MAINS</v>
          </cell>
          <cell r="C25">
            <v>1225568.82</v>
          </cell>
          <cell r="D25">
            <v>0</v>
          </cell>
          <cell r="E25">
            <v>1225568.82</v>
          </cell>
        </row>
        <row r="26">
          <cell r="A26">
            <v>3335045</v>
          </cell>
          <cell r="B26" t="str">
            <v>SERVICE LINES</v>
          </cell>
          <cell r="C26">
            <v>426496.49</v>
          </cell>
          <cell r="D26">
            <v>0</v>
          </cell>
          <cell r="E26">
            <v>426496.49</v>
          </cell>
        </row>
        <row r="27">
          <cell r="A27">
            <v>3345046</v>
          </cell>
          <cell r="B27" t="str">
            <v>METERS</v>
          </cell>
          <cell r="C27">
            <v>38334.6</v>
          </cell>
          <cell r="D27">
            <v>0</v>
          </cell>
          <cell r="E27">
            <v>38334.6</v>
          </cell>
        </row>
        <row r="28">
          <cell r="A28">
            <v>3345047</v>
          </cell>
          <cell r="B28" t="str">
            <v>METER INSTALLATIONS</v>
          </cell>
          <cell r="C28">
            <v>19836.740000000002</v>
          </cell>
          <cell r="D28">
            <v>0</v>
          </cell>
          <cell r="E28">
            <v>19836.740000000002</v>
          </cell>
        </row>
        <row r="29">
          <cell r="A29">
            <v>3355048</v>
          </cell>
          <cell r="B29" t="str">
            <v>HYDRANTS</v>
          </cell>
          <cell r="C29">
            <v>68975.92</v>
          </cell>
          <cell r="D29">
            <v>0</v>
          </cell>
          <cell r="E29">
            <v>68975.92</v>
          </cell>
        </row>
        <row r="30">
          <cell r="A30">
            <v>3406090</v>
          </cell>
          <cell r="B30" t="str">
            <v>OFF STRUCT &amp; IMPRV</v>
          </cell>
          <cell r="C30">
            <v>30739.46</v>
          </cell>
          <cell r="D30">
            <v>0</v>
          </cell>
          <cell r="E30">
            <v>30739.46</v>
          </cell>
        </row>
        <row r="31">
          <cell r="A31">
            <v>3446095</v>
          </cell>
          <cell r="B31" t="str">
            <v>LABORATORY EQPT</v>
          </cell>
          <cell r="C31">
            <v>792.74</v>
          </cell>
          <cell r="D31">
            <v>0</v>
          </cell>
          <cell r="E31">
            <v>792.74</v>
          </cell>
        </row>
        <row r="32">
          <cell r="A32">
            <v>3466094</v>
          </cell>
          <cell r="B32" t="str">
            <v>TOOLS SHOP &amp; MISC EQPT</v>
          </cell>
          <cell r="C32">
            <v>16340.88</v>
          </cell>
          <cell r="D32">
            <v>0</v>
          </cell>
          <cell r="E32">
            <v>16340.88</v>
          </cell>
        </row>
        <row r="33">
          <cell r="A33">
            <v>3466097</v>
          </cell>
          <cell r="B33" t="str">
            <v>COMMUNICATION EQPT</v>
          </cell>
          <cell r="C33">
            <v>1776.26</v>
          </cell>
          <cell r="D33">
            <v>0</v>
          </cell>
          <cell r="E33">
            <v>1776.26</v>
          </cell>
        </row>
        <row r="35">
          <cell r="A35">
            <v>101.1</v>
          </cell>
          <cell r="B35" t="str">
            <v>WTR UTILITY PLANT IN SERVICE</v>
          </cell>
          <cell r="C35">
            <v>2293647.6800000002</v>
          </cell>
          <cell r="D35">
            <v>0</v>
          </cell>
          <cell r="E35">
            <v>2293647.6800000002</v>
          </cell>
        </row>
        <row r="37">
          <cell r="A37">
            <v>3917000</v>
          </cell>
          <cell r="B37" t="str">
            <v>TRANSPORTATION EQPT</v>
          </cell>
          <cell r="C37">
            <v>66495.92</v>
          </cell>
          <cell r="D37">
            <v>0</v>
          </cell>
          <cell r="E37">
            <v>66495.92</v>
          </cell>
        </row>
        <row r="39">
          <cell r="A39">
            <v>101.3</v>
          </cell>
          <cell r="B39" t="str">
            <v>TRANSPORTATION EQPT</v>
          </cell>
          <cell r="C39">
            <v>66495.92</v>
          </cell>
          <cell r="D39">
            <v>0</v>
          </cell>
          <cell r="E39">
            <v>66495.92</v>
          </cell>
        </row>
        <row r="41">
          <cell r="A41">
            <v>1032000</v>
          </cell>
          <cell r="B41" t="str">
            <v>PLT HELD FUTURE USE-WTR</v>
          </cell>
          <cell r="C41">
            <v>40534.410000000003</v>
          </cell>
          <cell r="D41">
            <v>0</v>
          </cell>
          <cell r="E41">
            <v>40534.410000000003</v>
          </cell>
        </row>
        <row r="43">
          <cell r="A43">
            <v>103.1</v>
          </cell>
          <cell r="B43" t="str">
            <v>PLANT HELD FOR FUTURE USE</v>
          </cell>
          <cell r="C43">
            <v>40534.410000000003</v>
          </cell>
          <cell r="D43">
            <v>0</v>
          </cell>
          <cell r="E43">
            <v>40534.410000000003</v>
          </cell>
        </row>
        <row r="45">
          <cell r="A45">
            <v>1082000</v>
          </cell>
          <cell r="B45" t="str">
            <v>ACCUM DEPR-TRANSPORTATION</v>
          </cell>
          <cell r="C45">
            <v>-54758.55</v>
          </cell>
          <cell r="D45">
            <v>0</v>
          </cell>
          <cell r="E45">
            <v>-54758.55</v>
          </cell>
        </row>
        <row r="47">
          <cell r="A47">
            <v>108.2</v>
          </cell>
          <cell r="B47" t="str">
            <v>ACCUM DEPR TRANSPORTATION</v>
          </cell>
          <cell r="C47">
            <v>-54758.55</v>
          </cell>
          <cell r="D47">
            <v>0</v>
          </cell>
          <cell r="E47">
            <v>-54758.55</v>
          </cell>
        </row>
        <row r="49">
          <cell r="A49">
            <v>1083010</v>
          </cell>
          <cell r="B49" t="str">
            <v>ACCUM DEPR-WATER PLANT</v>
          </cell>
          <cell r="C49">
            <v>-570454.55000000005</v>
          </cell>
          <cell r="D49">
            <v>0</v>
          </cell>
          <cell r="E49">
            <v>-570454.55000000005</v>
          </cell>
        </row>
        <row r="51">
          <cell r="A51">
            <v>108.3</v>
          </cell>
          <cell r="B51" t="str">
            <v>ACCUM DEPR WATER PLANT</v>
          </cell>
          <cell r="C51">
            <v>-570454.55000000005</v>
          </cell>
          <cell r="D51">
            <v>0</v>
          </cell>
          <cell r="E51">
            <v>-570454.55000000005</v>
          </cell>
        </row>
        <row r="53">
          <cell r="A53">
            <v>1411000</v>
          </cell>
          <cell r="B53" t="str">
            <v>A/R-CUSTOMER</v>
          </cell>
          <cell r="C53">
            <v>39316.230000000003</v>
          </cell>
          <cell r="D53">
            <v>0</v>
          </cell>
          <cell r="E53">
            <v>39316.230000000003</v>
          </cell>
        </row>
        <row r="54">
          <cell r="A54">
            <v>1411002</v>
          </cell>
          <cell r="B54" t="str">
            <v>A/R-CUSTOMER ACCRUAL</v>
          </cell>
          <cell r="C54">
            <v>39139</v>
          </cell>
          <cell r="D54">
            <v>0</v>
          </cell>
          <cell r="E54">
            <v>39139</v>
          </cell>
        </row>
        <row r="55">
          <cell r="A55">
            <v>1411003</v>
          </cell>
          <cell r="B55" t="str">
            <v>A/R-CUSTOMER REFUNDS</v>
          </cell>
          <cell r="C55">
            <v>33.92</v>
          </cell>
          <cell r="D55">
            <v>0</v>
          </cell>
          <cell r="E55">
            <v>33.92</v>
          </cell>
        </row>
        <row r="57">
          <cell r="A57">
            <v>141.1</v>
          </cell>
          <cell r="B57" t="str">
            <v>ACCOUNTS RECEIVABLE CUSTOMER</v>
          </cell>
          <cell r="C57">
            <v>78489.149999999994</v>
          </cell>
          <cell r="D57">
            <v>0</v>
          </cell>
          <cell r="E57">
            <v>78489.149999999994</v>
          </cell>
        </row>
        <row r="59">
          <cell r="A59">
            <v>1431000</v>
          </cell>
          <cell r="B59" t="str">
            <v>ACCUM PROV UNCOLLECT ACCTS</v>
          </cell>
          <cell r="C59">
            <v>-18314.830000000002</v>
          </cell>
          <cell r="D59">
            <v>0</v>
          </cell>
          <cell r="E59">
            <v>-18314.830000000002</v>
          </cell>
        </row>
        <row r="61">
          <cell r="A61">
            <v>143.1</v>
          </cell>
          <cell r="B61" t="str">
            <v>ACCUM PROV UNCOLL AC</v>
          </cell>
          <cell r="C61">
            <v>-18314.830000000002</v>
          </cell>
          <cell r="D61">
            <v>0</v>
          </cell>
          <cell r="E61">
            <v>-18314.830000000002</v>
          </cell>
        </row>
        <row r="64">
          <cell r="A64" t="str">
            <v>PERIOD ENDING: 12/31/06               12:29:05 22 DEC 2008 (NV.1CO.TB.LY) PAGE 2</v>
          </cell>
        </row>
        <row r="65">
          <cell r="A65" t="str">
            <v xml:space="preserve">COMPANY: C-005 APPLE CANYON UTILITY CO.                                         </v>
          </cell>
        </row>
        <row r="67">
          <cell r="A67" t="str">
            <v>DETAIL TB BY COMPANY</v>
          </cell>
        </row>
        <row r="69">
          <cell r="A69" t="str">
            <v xml:space="preserve">                  U T I L I T I E S ,  I N C O R P O R A T E D</v>
          </cell>
        </row>
        <row r="71">
          <cell r="A71" t="str">
            <v xml:space="preserve">                              DETAIL TRIAL BALANCE</v>
          </cell>
        </row>
        <row r="73">
          <cell r="A73" t="str">
            <v>ACCOUNT               DESCRIPTION                  BEG-BALANCE       CURRENT       END-BALANCE</v>
          </cell>
        </row>
        <row r="74">
          <cell r="A74" t="str">
            <v>-------               -----------                  -----------       -------       -----------</v>
          </cell>
        </row>
        <row r="75">
          <cell r="A75">
            <v>1512000</v>
          </cell>
          <cell r="B75" t="str">
            <v>INVENTORY</v>
          </cell>
          <cell r="C75">
            <v>3037.98</v>
          </cell>
          <cell r="D75">
            <v>0</v>
          </cell>
          <cell r="E75">
            <v>3037.98</v>
          </cell>
        </row>
        <row r="77">
          <cell r="A77">
            <v>151.19999999999999</v>
          </cell>
          <cell r="B77" t="str">
            <v>INVENTORY</v>
          </cell>
          <cell r="C77">
            <v>3037.98</v>
          </cell>
          <cell r="D77">
            <v>0</v>
          </cell>
          <cell r="E77">
            <v>3037.98</v>
          </cell>
        </row>
        <row r="79">
          <cell r="A79">
            <v>1863013</v>
          </cell>
          <cell r="B79" t="str">
            <v>RATE CASE EXPENSE--3</v>
          </cell>
          <cell r="C79">
            <v>7131.76</v>
          </cell>
          <cell r="D79">
            <v>0</v>
          </cell>
          <cell r="E79">
            <v>7131.76</v>
          </cell>
        </row>
        <row r="80">
          <cell r="A80">
            <v>1863063</v>
          </cell>
          <cell r="B80" t="str">
            <v>RATE CASE EXP AMORT--3</v>
          </cell>
          <cell r="C80">
            <v>-6061</v>
          </cell>
          <cell r="D80">
            <v>0</v>
          </cell>
          <cell r="E80">
            <v>-6061</v>
          </cell>
        </row>
        <row r="82">
          <cell r="A82">
            <v>186.1</v>
          </cell>
          <cell r="B82" t="str">
            <v>REGULATORY EXP BEING AMORT</v>
          </cell>
          <cell r="C82">
            <v>1070.76</v>
          </cell>
          <cell r="D82">
            <v>0</v>
          </cell>
          <cell r="E82">
            <v>1070.76</v>
          </cell>
        </row>
        <row r="84">
          <cell r="A84">
            <v>1862049</v>
          </cell>
          <cell r="B84" t="str">
            <v>DEF CHGS-VOC TESTING</v>
          </cell>
          <cell r="C84">
            <v>1846.3</v>
          </cell>
          <cell r="D84">
            <v>0</v>
          </cell>
          <cell r="E84">
            <v>1846.3</v>
          </cell>
        </row>
        <row r="85">
          <cell r="A85">
            <v>1865049</v>
          </cell>
          <cell r="B85" t="str">
            <v>AMORT - VOC TESTING</v>
          </cell>
          <cell r="C85">
            <v>-372</v>
          </cell>
          <cell r="D85">
            <v>0</v>
          </cell>
          <cell r="E85">
            <v>-372</v>
          </cell>
        </row>
        <row r="87">
          <cell r="A87">
            <v>186.2</v>
          </cell>
          <cell r="B87" t="str">
            <v>OTHER DEFERRED CHARGES</v>
          </cell>
          <cell r="C87">
            <v>1474.3</v>
          </cell>
          <cell r="D87">
            <v>0</v>
          </cell>
          <cell r="E87">
            <v>1474.3</v>
          </cell>
        </row>
        <row r="89">
          <cell r="A89">
            <v>1901011</v>
          </cell>
          <cell r="B89" t="str">
            <v>DEF FED TAX - CIAC PRE 1987</v>
          </cell>
          <cell r="C89">
            <v>4644</v>
          </cell>
          <cell r="D89">
            <v>0</v>
          </cell>
          <cell r="E89">
            <v>4644</v>
          </cell>
        </row>
        <row r="90">
          <cell r="A90">
            <v>1901012</v>
          </cell>
          <cell r="B90" t="str">
            <v>DEF FED TAX-TAP FEE POST 2000</v>
          </cell>
          <cell r="C90">
            <v>25088</v>
          </cell>
          <cell r="D90">
            <v>0</v>
          </cell>
          <cell r="E90">
            <v>25088</v>
          </cell>
        </row>
        <row r="91">
          <cell r="A91">
            <v>1901020</v>
          </cell>
          <cell r="B91" t="str">
            <v>DEF FED TAX - RATE CASE</v>
          </cell>
          <cell r="C91">
            <v>-338</v>
          </cell>
          <cell r="D91">
            <v>0</v>
          </cell>
          <cell r="E91">
            <v>-338</v>
          </cell>
        </row>
        <row r="92">
          <cell r="A92">
            <v>1901021</v>
          </cell>
          <cell r="B92" t="str">
            <v>DEF FED TAX - DEF MAINT</v>
          </cell>
          <cell r="C92">
            <v>-464</v>
          </cell>
          <cell r="D92">
            <v>0</v>
          </cell>
          <cell r="E92">
            <v>-464</v>
          </cell>
        </row>
        <row r="93">
          <cell r="A93">
            <v>1901024</v>
          </cell>
          <cell r="B93" t="str">
            <v>DEF FED TAX - ORGN EXP</v>
          </cell>
          <cell r="C93">
            <v>-176</v>
          </cell>
          <cell r="D93">
            <v>0</v>
          </cell>
          <cell r="E93">
            <v>-176</v>
          </cell>
        </row>
        <row r="94">
          <cell r="A94">
            <v>1901025</v>
          </cell>
          <cell r="B94" t="str">
            <v>DEF FED TAX - BAD DEBTS '86</v>
          </cell>
          <cell r="C94">
            <v>11910</v>
          </cell>
          <cell r="D94">
            <v>0</v>
          </cell>
          <cell r="E94">
            <v>11910</v>
          </cell>
        </row>
        <row r="95">
          <cell r="A95">
            <v>1901026</v>
          </cell>
          <cell r="B95" t="str">
            <v>DEF FED TAX - BAD DEBTS CURRENT</v>
          </cell>
          <cell r="C95">
            <v>-7296</v>
          </cell>
          <cell r="D95">
            <v>0</v>
          </cell>
          <cell r="E95">
            <v>-7296</v>
          </cell>
        </row>
        <row r="96">
          <cell r="A96">
            <v>1901031</v>
          </cell>
          <cell r="B96" t="str">
            <v>DEF FED TAX - DEPRECIATION</v>
          </cell>
          <cell r="C96">
            <v>-136464</v>
          </cell>
          <cell r="D96">
            <v>0</v>
          </cell>
          <cell r="E96">
            <v>-136464</v>
          </cell>
        </row>
        <row r="98">
          <cell r="A98">
            <v>190.1</v>
          </cell>
          <cell r="B98" t="str">
            <v>ACCUM DEFERRED FIT</v>
          </cell>
          <cell r="C98">
            <v>-103096</v>
          </cell>
          <cell r="D98">
            <v>0</v>
          </cell>
          <cell r="E98">
            <v>-103096</v>
          </cell>
        </row>
        <row r="100">
          <cell r="A100">
            <v>1902011</v>
          </cell>
          <cell r="B100" t="str">
            <v>DEF ST TAX - CIAC PRE 1987</v>
          </cell>
          <cell r="C100">
            <v>729</v>
          </cell>
          <cell r="D100">
            <v>0</v>
          </cell>
          <cell r="E100">
            <v>729</v>
          </cell>
        </row>
        <row r="101">
          <cell r="A101">
            <v>1902012</v>
          </cell>
          <cell r="B101" t="str">
            <v>DEF ST TAX-TAP FEE POST 2000</v>
          </cell>
          <cell r="C101">
            <v>5811</v>
          </cell>
          <cell r="D101">
            <v>0</v>
          </cell>
          <cell r="E101">
            <v>5811</v>
          </cell>
        </row>
        <row r="102">
          <cell r="A102">
            <v>1902020</v>
          </cell>
          <cell r="B102" t="str">
            <v>DEF ST TAX - RATE CASE</v>
          </cell>
          <cell r="C102">
            <v>-78</v>
          </cell>
          <cell r="D102">
            <v>0</v>
          </cell>
          <cell r="E102">
            <v>-78</v>
          </cell>
        </row>
        <row r="103">
          <cell r="A103">
            <v>1902021</v>
          </cell>
          <cell r="B103" t="str">
            <v>DEF ST TAX - DEF MAINT</v>
          </cell>
          <cell r="C103">
            <v>-106</v>
          </cell>
          <cell r="D103">
            <v>0</v>
          </cell>
          <cell r="E103">
            <v>-106</v>
          </cell>
        </row>
        <row r="104">
          <cell r="A104">
            <v>1902026</v>
          </cell>
          <cell r="B104" t="str">
            <v>DEF ST TAX - BAD DEBT</v>
          </cell>
          <cell r="C104">
            <v>-292</v>
          </cell>
          <cell r="D104">
            <v>0</v>
          </cell>
          <cell r="E104">
            <v>-292</v>
          </cell>
        </row>
        <row r="105">
          <cell r="A105">
            <v>1902031</v>
          </cell>
          <cell r="B105" t="str">
            <v>DEF ST TAX - DEPRECIATION</v>
          </cell>
          <cell r="C105">
            <v>-3193</v>
          </cell>
          <cell r="D105">
            <v>0</v>
          </cell>
          <cell r="E105">
            <v>-3193</v>
          </cell>
        </row>
        <row r="107">
          <cell r="A107">
            <v>190.2</v>
          </cell>
          <cell r="B107" t="str">
            <v>ACCUM DEFERRED SIT</v>
          </cell>
          <cell r="C107">
            <v>2871</v>
          </cell>
          <cell r="D107">
            <v>0</v>
          </cell>
          <cell r="E107">
            <v>2871</v>
          </cell>
        </row>
        <row r="109">
          <cell r="A109">
            <v>2021010</v>
          </cell>
          <cell r="B109" t="str">
            <v>COMMON STOCK</v>
          </cell>
          <cell r="C109">
            <v>-450000</v>
          </cell>
          <cell r="D109">
            <v>0</v>
          </cell>
          <cell r="E109">
            <v>-450000</v>
          </cell>
        </row>
        <row r="111">
          <cell r="A111">
            <v>202.1</v>
          </cell>
          <cell r="B111" t="str">
            <v>-COMMON STOCK &amp; CS SUBS</v>
          </cell>
          <cell r="C111">
            <v>-450000</v>
          </cell>
          <cell r="D111">
            <v>0</v>
          </cell>
          <cell r="E111">
            <v>-450000</v>
          </cell>
        </row>
        <row r="113">
          <cell r="A113">
            <v>2112000</v>
          </cell>
          <cell r="B113" t="str">
            <v>MISC PAID-IN CAPITAL</v>
          </cell>
          <cell r="C113">
            <v>-216814.97</v>
          </cell>
          <cell r="D113">
            <v>0</v>
          </cell>
          <cell r="E113">
            <v>-216814.97</v>
          </cell>
        </row>
        <row r="115">
          <cell r="A115">
            <v>211.2</v>
          </cell>
          <cell r="B115" t="str">
            <v>MISC PAID IN CAPITAL</v>
          </cell>
          <cell r="C115">
            <v>-216814.97</v>
          </cell>
          <cell r="D115">
            <v>0</v>
          </cell>
          <cell r="E115">
            <v>-216814.97</v>
          </cell>
        </row>
        <row r="117">
          <cell r="A117">
            <v>2151000</v>
          </cell>
          <cell r="B117" t="str">
            <v>RETAINED EARN-PRIOR YEARS</v>
          </cell>
          <cell r="C117">
            <v>-341642.92</v>
          </cell>
          <cell r="D117">
            <v>-22731.07</v>
          </cell>
          <cell r="E117">
            <v>-364373.99</v>
          </cell>
        </row>
        <row r="119">
          <cell r="A119">
            <v>215.1</v>
          </cell>
          <cell r="B119" t="str">
            <v>RETAINED EARNINGS PRIOR</v>
          </cell>
          <cell r="C119">
            <v>-341642.92</v>
          </cell>
          <cell r="D119">
            <v>-22731.07</v>
          </cell>
          <cell r="E119">
            <v>-364373.99</v>
          </cell>
        </row>
        <row r="121">
          <cell r="A121">
            <v>2311050</v>
          </cell>
          <cell r="B121" t="str">
            <v>A/P TRADE - ACCRUAL</v>
          </cell>
          <cell r="C121">
            <v>-1049.93</v>
          </cell>
          <cell r="D121">
            <v>0</v>
          </cell>
          <cell r="E121">
            <v>-1049.93</v>
          </cell>
        </row>
        <row r="123">
          <cell r="A123">
            <v>231.1</v>
          </cell>
          <cell r="B123" t="str">
            <v>ACCOUNTS PAYABLE TRADE</v>
          </cell>
          <cell r="C123">
            <v>-1049.93</v>
          </cell>
          <cell r="D123">
            <v>0</v>
          </cell>
          <cell r="E123">
            <v>-1049.93</v>
          </cell>
        </row>
        <row r="125">
          <cell r="A125" t="str">
            <v>PERIOD ENDING: 12/31/06               12:29:05 22 DEC 2008 (NV.1CO.TB.LY) PAGE 3</v>
          </cell>
        </row>
        <row r="126">
          <cell r="A126" t="str">
            <v xml:space="preserve">COMPANY: C-005 APPLE CANYON UTILITY CO.                                         </v>
          </cell>
        </row>
        <row r="128">
          <cell r="A128" t="str">
            <v>DETAIL TB BY COMPANY</v>
          </cell>
        </row>
        <row r="130">
          <cell r="A130" t="str">
            <v xml:space="preserve">                  U T I L I T I E S ,  I N C O R P O R A T E D</v>
          </cell>
        </row>
        <row r="132">
          <cell r="A132" t="str">
            <v xml:space="preserve">                              DETAIL TRIAL BALANCE</v>
          </cell>
        </row>
        <row r="134">
          <cell r="A134" t="str">
            <v>ACCOUNT               DESCRIPTION                  BEG-BALANCE       CURRENT       END-BALANCE</v>
          </cell>
        </row>
        <row r="135">
          <cell r="A135" t="str">
            <v>-------               -----------                  -----------       -------       -----------</v>
          </cell>
        </row>
        <row r="137">
          <cell r="A137">
            <v>2334002</v>
          </cell>
          <cell r="B137" t="str">
            <v>A/P WATER SERVICE CORP</v>
          </cell>
          <cell r="C137">
            <v>-1695184.98</v>
          </cell>
          <cell r="D137">
            <v>0</v>
          </cell>
          <cell r="E137">
            <v>-1695184.98</v>
          </cell>
        </row>
        <row r="138">
          <cell r="A138">
            <v>2334003</v>
          </cell>
          <cell r="B138" t="str">
            <v>A/P WATER SERVICE DISB</v>
          </cell>
          <cell r="C138">
            <v>2954840.09</v>
          </cell>
          <cell r="D138">
            <v>0</v>
          </cell>
          <cell r="E138">
            <v>2954840.09</v>
          </cell>
        </row>
        <row r="140">
          <cell r="A140">
            <v>233.4</v>
          </cell>
          <cell r="B140" t="str">
            <v>ACCTS PAYABLE ASSOC COS</v>
          </cell>
          <cell r="C140">
            <v>1259655.1100000001</v>
          </cell>
          <cell r="D140">
            <v>0</v>
          </cell>
          <cell r="E140">
            <v>1259655.1100000001</v>
          </cell>
        </row>
        <row r="142">
          <cell r="A142">
            <v>2361104</v>
          </cell>
          <cell r="B142" t="str">
            <v>ACCRUED UTIL OR COMM TAX</v>
          </cell>
          <cell r="C142">
            <v>-254</v>
          </cell>
          <cell r="D142">
            <v>0</v>
          </cell>
          <cell r="E142">
            <v>-254</v>
          </cell>
        </row>
        <row r="143">
          <cell r="A143">
            <v>2361121</v>
          </cell>
          <cell r="B143" t="str">
            <v>ACCRUED REAL EST TAX</v>
          </cell>
          <cell r="C143">
            <v>-1620</v>
          </cell>
          <cell r="D143">
            <v>0</v>
          </cell>
          <cell r="E143">
            <v>-1620</v>
          </cell>
        </row>
        <row r="145">
          <cell r="A145">
            <v>236.1</v>
          </cell>
          <cell r="B145" t="str">
            <v>ACCRUED TAXES</v>
          </cell>
          <cell r="C145">
            <v>-1874</v>
          </cell>
          <cell r="D145">
            <v>0</v>
          </cell>
          <cell r="E145">
            <v>-1874</v>
          </cell>
        </row>
        <row r="147">
          <cell r="A147">
            <v>2413000</v>
          </cell>
          <cell r="B147" t="str">
            <v>ADVANCES FROM UTILITIES INC</v>
          </cell>
          <cell r="C147">
            <v>-931373.58</v>
          </cell>
          <cell r="D147">
            <v>0</v>
          </cell>
          <cell r="E147">
            <v>-931373.58</v>
          </cell>
        </row>
        <row r="149">
          <cell r="A149">
            <v>241.3</v>
          </cell>
          <cell r="B149" t="str">
            <v>ADVANCES FROM UI</v>
          </cell>
          <cell r="C149">
            <v>-931373.58</v>
          </cell>
          <cell r="D149">
            <v>0</v>
          </cell>
          <cell r="E149">
            <v>-931373.58</v>
          </cell>
        </row>
        <row r="151">
          <cell r="A151">
            <v>2525000</v>
          </cell>
          <cell r="B151" t="str">
            <v>ADV-IN-AID OF CONST-WATER</v>
          </cell>
          <cell r="C151">
            <v>-450000</v>
          </cell>
          <cell r="D151">
            <v>0</v>
          </cell>
          <cell r="E151">
            <v>-450000</v>
          </cell>
        </row>
        <row r="153">
          <cell r="A153">
            <v>252.1</v>
          </cell>
          <cell r="B153" t="str">
            <v>ADVANCES IN AID WATER</v>
          </cell>
          <cell r="C153">
            <v>-450000</v>
          </cell>
          <cell r="D153">
            <v>0</v>
          </cell>
          <cell r="E153">
            <v>-450000</v>
          </cell>
        </row>
        <row r="155">
          <cell r="A155">
            <v>2551000</v>
          </cell>
          <cell r="B155" t="str">
            <v>UNAMORT INVEST TAX CREDIT</v>
          </cell>
          <cell r="C155">
            <v>-2074</v>
          </cell>
          <cell r="D155">
            <v>0</v>
          </cell>
          <cell r="E155">
            <v>-2074</v>
          </cell>
        </row>
        <row r="157">
          <cell r="A157">
            <v>255.1</v>
          </cell>
          <cell r="B157" t="str">
            <v>UNAMORT INVEST TAX CREDIT</v>
          </cell>
          <cell r="C157">
            <v>-2074</v>
          </cell>
          <cell r="D157">
            <v>0</v>
          </cell>
          <cell r="E157">
            <v>-2074</v>
          </cell>
        </row>
        <row r="159">
          <cell r="A159">
            <v>2711000</v>
          </cell>
          <cell r="B159" t="str">
            <v>CIAC-WATER-UNDISTR.</v>
          </cell>
          <cell r="C159">
            <v>-658521.63</v>
          </cell>
          <cell r="D159">
            <v>0</v>
          </cell>
          <cell r="E159">
            <v>-658521.63</v>
          </cell>
        </row>
        <row r="160">
          <cell r="A160">
            <v>2711010</v>
          </cell>
          <cell r="B160" t="str">
            <v>CIAC-WATER-TAX</v>
          </cell>
          <cell r="C160">
            <v>-84000</v>
          </cell>
          <cell r="D160">
            <v>0</v>
          </cell>
          <cell r="E160">
            <v>-84000</v>
          </cell>
        </row>
        <row r="162">
          <cell r="A162">
            <v>271.10000000000002</v>
          </cell>
          <cell r="B162" t="str">
            <v>CONTRIBUTIONS IN AID WATER</v>
          </cell>
          <cell r="C162">
            <v>-742521.63</v>
          </cell>
          <cell r="D162">
            <v>0</v>
          </cell>
          <cell r="E162">
            <v>-742521.63</v>
          </cell>
        </row>
        <row r="164">
          <cell r="A164">
            <v>2722000</v>
          </cell>
          <cell r="B164" t="str">
            <v>ACC AMORT-CIA-WATER</v>
          </cell>
          <cell r="C164">
            <v>158880.72</v>
          </cell>
          <cell r="D164">
            <v>0</v>
          </cell>
          <cell r="E164">
            <v>158880.72</v>
          </cell>
        </row>
        <row r="165">
          <cell r="A165">
            <v>2722010</v>
          </cell>
          <cell r="B165" t="str">
            <v>ACC AMORT CIAC TAX</v>
          </cell>
          <cell r="C165">
            <v>549</v>
          </cell>
          <cell r="D165">
            <v>0</v>
          </cell>
          <cell r="E165">
            <v>549</v>
          </cell>
        </row>
        <row r="167">
          <cell r="A167">
            <v>272.10000000000002</v>
          </cell>
          <cell r="B167" t="str">
            <v>ACCUM AMORT OF CIA WATER</v>
          </cell>
          <cell r="C167">
            <v>159429.72</v>
          </cell>
          <cell r="D167">
            <v>0</v>
          </cell>
          <cell r="E167">
            <v>159429.72</v>
          </cell>
        </row>
        <row r="168">
          <cell r="C168" t="str">
            <v>---------------</v>
          </cell>
          <cell r="D168" t="str">
            <v>---------------</v>
          </cell>
          <cell r="E168" t="str">
            <v>---------------</v>
          </cell>
        </row>
        <row r="169">
          <cell r="B169" t="str">
            <v>TOTAL BALANCE SHEET</v>
          </cell>
          <cell r="C169">
            <v>22731.07</v>
          </cell>
          <cell r="D169">
            <v>-22731.07</v>
          </cell>
          <cell r="E169">
            <v>0</v>
          </cell>
        </row>
        <row r="171">
          <cell r="A171" t="str">
            <v>PERIOD ENDING: 12/31/06               12:29:05 22 DEC 2008 (NV.1CO.TB.LY) PAGE 4</v>
          </cell>
        </row>
        <row r="172">
          <cell r="A172" t="str">
            <v xml:space="preserve">COMPANY: C-005 APPLE CANYON UTILITY CO.                                         </v>
          </cell>
        </row>
        <row r="174">
          <cell r="A174" t="str">
            <v>DETAIL TB BY COMPANY</v>
          </cell>
        </row>
        <row r="176">
          <cell r="A176" t="str">
            <v xml:space="preserve">                  U T I L I T I E S ,  I N C O R P O R A T E D</v>
          </cell>
        </row>
        <row r="178">
          <cell r="A178" t="str">
            <v xml:space="preserve">                              DETAIL TRIAL BALANCE</v>
          </cell>
        </row>
        <row r="180">
          <cell r="A180" t="str">
            <v>ACCOUNT               DESCRIPTION                  BEG-BALANCE       CURRENT       END-BALANCE</v>
          </cell>
        </row>
        <row r="181">
          <cell r="A181" t="str">
            <v>-------               -----------                  -----------       -------       -----------</v>
          </cell>
        </row>
        <row r="182">
          <cell r="A182">
            <v>4611020</v>
          </cell>
          <cell r="B182" t="str">
            <v>WATER REVENUE-METERED</v>
          </cell>
          <cell r="C182">
            <v>-269672.2</v>
          </cell>
          <cell r="D182">
            <v>0</v>
          </cell>
          <cell r="E182">
            <v>-269672.2</v>
          </cell>
        </row>
        <row r="183">
          <cell r="A183">
            <v>4611099</v>
          </cell>
          <cell r="B183" t="str">
            <v>WATER REVENUE ACCRUALS</v>
          </cell>
          <cell r="C183">
            <v>-3184</v>
          </cell>
          <cell r="D183">
            <v>0</v>
          </cell>
          <cell r="E183">
            <v>-3184</v>
          </cell>
        </row>
        <row r="184">
          <cell r="A184">
            <v>4612030</v>
          </cell>
          <cell r="B184" t="str">
            <v>WATER REVENUE-COMMERCIAL</v>
          </cell>
          <cell r="C184">
            <v>-6241.72</v>
          </cell>
          <cell r="D184">
            <v>0</v>
          </cell>
          <cell r="E184">
            <v>-6241.72</v>
          </cell>
        </row>
        <row r="186">
          <cell r="A186">
            <v>400.1</v>
          </cell>
          <cell r="B186" t="str">
            <v>WATER REVENUE</v>
          </cell>
          <cell r="C186">
            <v>-279097.92</v>
          </cell>
          <cell r="D186">
            <v>0</v>
          </cell>
          <cell r="E186">
            <v>-279097.92</v>
          </cell>
        </row>
        <row r="188">
          <cell r="A188">
            <v>4701000</v>
          </cell>
          <cell r="B188" t="str">
            <v>FORFEITED DISCOUNTS</v>
          </cell>
          <cell r="C188">
            <v>-1806.65</v>
          </cell>
          <cell r="D188">
            <v>0</v>
          </cell>
          <cell r="E188">
            <v>-1806.65</v>
          </cell>
        </row>
        <row r="190">
          <cell r="A190">
            <v>400.3</v>
          </cell>
          <cell r="B190" t="str">
            <v>FORFEITED DISCOUNTS</v>
          </cell>
          <cell r="C190">
            <v>-1806.65</v>
          </cell>
          <cell r="D190">
            <v>0</v>
          </cell>
          <cell r="E190">
            <v>-1806.65</v>
          </cell>
        </row>
        <row r="192">
          <cell r="A192">
            <v>4711000</v>
          </cell>
          <cell r="B192" t="str">
            <v>MISC SERVICE REVENUES</v>
          </cell>
          <cell r="C192">
            <v>-3.06</v>
          </cell>
          <cell r="D192">
            <v>0</v>
          </cell>
          <cell r="E192">
            <v>-3.06</v>
          </cell>
        </row>
        <row r="193">
          <cell r="A193">
            <v>4741001</v>
          </cell>
          <cell r="B193" t="str">
            <v>NEW CUSTOMER CHGE - WATER</v>
          </cell>
          <cell r="C193">
            <v>-1305</v>
          </cell>
          <cell r="D193">
            <v>0</v>
          </cell>
          <cell r="E193">
            <v>-1305</v>
          </cell>
        </row>
        <row r="194">
          <cell r="A194">
            <v>4741008</v>
          </cell>
          <cell r="B194" t="str">
            <v>NSF CHECK CHARGE</v>
          </cell>
          <cell r="C194">
            <v>-14</v>
          </cell>
          <cell r="D194">
            <v>0</v>
          </cell>
          <cell r="E194">
            <v>-14</v>
          </cell>
        </row>
        <row r="195">
          <cell r="A195">
            <v>4741009</v>
          </cell>
          <cell r="B195" t="str">
            <v>CUT-OFF CHARGE</v>
          </cell>
          <cell r="C195">
            <v>-20</v>
          </cell>
          <cell r="D195">
            <v>0</v>
          </cell>
          <cell r="E195">
            <v>-20</v>
          </cell>
        </row>
        <row r="197">
          <cell r="A197">
            <v>400.4</v>
          </cell>
          <cell r="B197" t="str">
            <v>MISC. SERVICE REVENUES</v>
          </cell>
          <cell r="C197">
            <v>-1342.06</v>
          </cell>
          <cell r="D197">
            <v>0</v>
          </cell>
          <cell r="E197">
            <v>-1342.06</v>
          </cell>
        </row>
        <row r="199">
          <cell r="A199">
            <v>6151010</v>
          </cell>
          <cell r="B199" t="str">
            <v>ELEC PWR - WATER SYSTEM</v>
          </cell>
          <cell r="C199">
            <v>20941.759999999998</v>
          </cell>
          <cell r="D199">
            <v>0</v>
          </cell>
          <cell r="E199">
            <v>20941.759999999998</v>
          </cell>
        </row>
        <row r="201">
          <cell r="A201" t="str">
            <v>401.1E</v>
          </cell>
          <cell r="B201" t="str">
            <v>ELECTRIC POWER</v>
          </cell>
          <cell r="C201">
            <v>20941.759999999998</v>
          </cell>
          <cell r="D201">
            <v>0</v>
          </cell>
          <cell r="E201">
            <v>20941.759999999998</v>
          </cell>
        </row>
        <row r="203">
          <cell r="A203">
            <v>6181010</v>
          </cell>
          <cell r="B203" t="str">
            <v>CHLORINE</v>
          </cell>
          <cell r="C203">
            <v>4877.6400000000003</v>
          </cell>
          <cell r="D203">
            <v>0</v>
          </cell>
          <cell r="E203">
            <v>4877.6400000000003</v>
          </cell>
        </row>
        <row r="204">
          <cell r="A204">
            <v>6181090</v>
          </cell>
          <cell r="B204" t="str">
            <v>OTHER CHEMICALS (TREATMENT)</v>
          </cell>
          <cell r="C204">
            <v>3443.86</v>
          </cell>
          <cell r="D204">
            <v>0</v>
          </cell>
          <cell r="E204">
            <v>3443.86</v>
          </cell>
        </row>
        <row r="206">
          <cell r="A206" t="str">
            <v>401.1F</v>
          </cell>
          <cell r="B206" t="str">
            <v>CHEMICALS</v>
          </cell>
          <cell r="C206">
            <v>8321.5</v>
          </cell>
          <cell r="D206">
            <v>0</v>
          </cell>
          <cell r="E206">
            <v>8321.5</v>
          </cell>
        </row>
        <row r="208">
          <cell r="A208">
            <v>6361000</v>
          </cell>
          <cell r="B208" t="str">
            <v>METER READING</v>
          </cell>
          <cell r="C208">
            <v>2765.05</v>
          </cell>
          <cell r="D208">
            <v>0</v>
          </cell>
          <cell r="E208">
            <v>2765.05</v>
          </cell>
        </row>
        <row r="210">
          <cell r="A210" t="str">
            <v>401.1G</v>
          </cell>
          <cell r="B210" t="str">
            <v>METER READING</v>
          </cell>
          <cell r="C210">
            <v>2765.05</v>
          </cell>
          <cell r="D210">
            <v>0</v>
          </cell>
          <cell r="E210">
            <v>2765.05</v>
          </cell>
        </row>
        <row r="212">
          <cell r="A212">
            <v>6019020</v>
          </cell>
          <cell r="B212" t="str">
            <v>SALARIES-CHGD TO PLT-WSC</v>
          </cell>
          <cell r="C212">
            <v>-6133.75</v>
          </cell>
          <cell r="D212">
            <v>0</v>
          </cell>
          <cell r="E212">
            <v>-6133.75</v>
          </cell>
        </row>
        <row r="213">
          <cell r="A213">
            <v>6019030</v>
          </cell>
          <cell r="B213" t="str">
            <v>CAPITALIZED SALARIES - ADMIN</v>
          </cell>
          <cell r="C213">
            <v>-41</v>
          </cell>
          <cell r="D213">
            <v>0</v>
          </cell>
          <cell r="E213">
            <v>-41</v>
          </cell>
        </row>
        <row r="214">
          <cell r="A214">
            <v>6019040</v>
          </cell>
          <cell r="B214" t="str">
            <v>SALARIES-OPS FIELD</v>
          </cell>
          <cell r="C214">
            <v>46534.54</v>
          </cell>
          <cell r="D214">
            <v>0</v>
          </cell>
          <cell r="E214">
            <v>46534.54</v>
          </cell>
        </row>
        <row r="215">
          <cell r="A215">
            <v>6019050</v>
          </cell>
          <cell r="B215" t="str">
            <v>SALARIES-OPS ADMIN</v>
          </cell>
          <cell r="C215">
            <v>33049.94</v>
          </cell>
          <cell r="D215">
            <v>0</v>
          </cell>
          <cell r="E215">
            <v>33049.94</v>
          </cell>
        </row>
        <row r="217">
          <cell r="A217" t="str">
            <v>401.1H</v>
          </cell>
          <cell r="B217" t="str">
            <v>SALARIES</v>
          </cell>
          <cell r="C217">
            <v>73409.73</v>
          </cell>
          <cell r="D217">
            <v>0</v>
          </cell>
          <cell r="E217">
            <v>73409.73</v>
          </cell>
        </row>
        <row r="219">
          <cell r="A219">
            <v>6708000</v>
          </cell>
          <cell r="B219" t="str">
            <v>UNCOLLECTIBLE ACCOUNTS</v>
          </cell>
          <cell r="C219">
            <v>-5207.3999999999996</v>
          </cell>
          <cell r="D219">
            <v>0</v>
          </cell>
          <cell r="E219">
            <v>-5207.3999999999996</v>
          </cell>
        </row>
        <row r="220">
          <cell r="A220">
            <v>6708001</v>
          </cell>
          <cell r="B220" t="str">
            <v>AGENCY EXPENSE</v>
          </cell>
          <cell r="C220">
            <v>149.11000000000001</v>
          </cell>
          <cell r="D220">
            <v>0</v>
          </cell>
          <cell r="E220">
            <v>149.11000000000001</v>
          </cell>
        </row>
        <row r="222">
          <cell r="A222" t="str">
            <v>401.1K</v>
          </cell>
          <cell r="B222" t="str">
            <v>UNCOLLECTIBLE ACCOUNTS</v>
          </cell>
          <cell r="C222">
            <v>-5058.29</v>
          </cell>
          <cell r="D222">
            <v>0</v>
          </cell>
          <cell r="E222">
            <v>-5058.29</v>
          </cell>
        </row>
        <row r="224">
          <cell r="A224">
            <v>6319011</v>
          </cell>
          <cell r="B224" t="str">
            <v>ENGINEERING FEES</v>
          </cell>
          <cell r="C224">
            <v>50.6</v>
          </cell>
          <cell r="D224">
            <v>0</v>
          </cell>
          <cell r="E224">
            <v>50.6</v>
          </cell>
        </row>
        <row r="225">
          <cell r="A225">
            <v>6329002</v>
          </cell>
          <cell r="B225" t="str">
            <v>AUDIT FEES</v>
          </cell>
          <cell r="C225">
            <v>886</v>
          </cell>
          <cell r="D225">
            <v>0</v>
          </cell>
          <cell r="E225">
            <v>886</v>
          </cell>
        </row>
        <row r="226">
          <cell r="A226">
            <v>6329013</v>
          </cell>
          <cell r="B226" t="str">
            <v>ACCOUNTING STUDIES</v>
          </cell>
          <cell r="C226">
            <v>9103</v>
          </cell>
          <cell r="D226">
            <v>0</v>
          </cell>
          <cell r="E226">
            <v>9103</v>
          </cell>
        </row>
        <row r="227">
          <cell r="A227">
            <v>6329014</v>
          </cell>
          <cell r="B227" t="str">
            <v>TAX RETURN REVIEW</v>
          </cell>
          <cell r="C227">
            <v>248</v>
          </cell>
          <cell r="D227">
            <v>0</v>
          </cell>
          <cell r="E227">
            <v>248</v>
          </cell>
        </row>
        <row r="228">
          <cell r="A228">
            <v>6338001</v>
          </cell>
          <cell r="B228" t="str">
            <v>LEGAL FEES</v>
          </cell>
          <cell r="C228">
            <v>1402.56</v>
          </cell>
          <cell r="D228">
            <v>0</v>
          </cell>
          <cell r="E228">
            <v>1402.56</v>
          </cell>
        </row>
        <row r="229">
          <cell r="A229">
            <v>6369003</v>
          </cell>
          <cell r="B229" t="str">
            <v>TEMP EMPLOY - CLERICAL</v>
          </cell>
          <cell r="C229">
            <v>289</v>
          </cell>
          <cell r="D229">
            <v>0</v>
          </cell>
          <cell r="E229">
            <v>289</v>
          </cell>
        </row>
        <row r="231">
          <cell r="A231" t="str">
            <v>PERIOD ENDING: 12/31/06               12:29:05 22 DEC 2008 (NV.1CO.TB.LY) PAGE 5</v>
          </cell>
        </row>
        <row r="232">
          <cell r="A232" t="str">
            <v xml:space="preserve">COMPANY: C-005 APPLE CANYON UTILITY CO.                                         </v>
          </cell>
        </row>
        <row r="234">
          <cell r="A234" t="str">
            <v>DETAIL TB BY COMPANY</v>
          </cell>
        </row>
        <row r="236">
          <cell r="A236" t="str">
            <v xml:space="preserve">                  U T I L I T I E S ,  I N C O R P O R A T E D</v>
          </cell>
        </row>
        <row r="238">
          <cell r="A238" t="str">
            <v xml:space="preserve">                              DETAIL TRIAL BALANCE</v>
          </cell>
        </row>
        <row r="240">
          <cell r="A240" t="str">
            <v>ACCOUNT               DESCRIPTION                  BEG-BALANCE       CURRENT       END-BALANCE</v>
          </cell>
        </row>
        <row r="241">
          <cell r="A241" t="str">
            <v>-------               -----------                  -----------       -------       -----------</v>
          </cell>
        </row>
        <row r="242">
          <cell r="A242">
            <v>6369005</v>
          </cell>
          <cell r="B242" t="str">
            <v>PAYROLL SERVICES</v>
          </cell>
          <cell r="C242">
            <v>311</v>
          </cell>
          <cell r="D242">
            <v>0</v>
          </cell>
          <cell r="E242">
            <v>311</v>
          </cell>
        </row>
        <row r="243">
          <cell r="A243">
            <v>6369006</v>
          </cell>
          <cell r="B243" t="str">
            <v>EMPLOY FINDER FEES</v>
          </cell>
          <cell r="C243">
            <v>574</v>
          </cell>
          <cell r="D243">
            <v>0</v>
          </cell>
          <cell r="E243">
            <v>574</v>
          </cell>
        </row>
        <row r="244">
          <cell r="A244">
            <v>6369090</v>
          </cell>
          <cell r="B244" t="str">
            <v>OTHER DIR OUTSIDE SERVICES</v>
          </cell>
          <cell r="C244">
            <v>1322</v>
          </cell>
          <cell r="D244">
            <v>0</v>
          </cell>
          <cell r="E244">
            <v>1322</v>
          </cell>
        </row>
        <row r="246">
          <cell r="A246" t="str">
            <v>401.1L</v>
          </cell>
          <cell r="B246" t="str">
            <v>OUTSIDE SERVICES-DIRECT</v>
          </cell>
          <cell r="C246">
            <v>14186.16</v>
          </cell>
          <cell r="D246">
            <v>0</v>
          </cell>
          <cell r="E246">
            <v>14186.16</v>
          </cell>
        </row>
        <row r="248">
          <cell r="A248">
            <v>6369007</v>
          </cell>
          <cell r="B248" t="str">
            <v>COMPUTER MAINT</v>
          </cell>
          <cell r="C248">
            <v>195</v>
          </cell>
          <cell r="D248">
            <v>0</v>
          </cell>
          <cell r="E248">
            <v>195</v>
          </cell>
        </row>
        <row r="249">
          <cell r="A249">
            <v>6369009</v>
          </cell>
          <cell r="B249" t="str">
            <v>COMPUTER-AMORT &amp; PROG COST</v>
          </cell>
          <cell r="C249">
            <v>117.65</v>
          </cell>
          <cell r="D249">
            <v>0</v>
          </cell>
          <cell r="E249">
            <v>117.65</v>
          </cell>
        </row>
        <row r="250">
          <cell r="A250">
            <v>6369012</v>
          </cell>
          <cell r="B250" t="str">
            <v>INTERNET SUPPLIER</v>
          </cell>
          <cell r="C250">
            <v>93.96</v>
          </cell>
          <cell r="D250">
            <v>0</v>
          </cell>
          <cell r="E250">
            <v>93.96</v>
          </cell>
        </row>
        <row r="251">
          <cell r="A251">
            <v>6759003</v>
          </cell>
          <cell r="B251" t="str">
            <v>COMPUTER SUPPLIES</v>
          </cell>
          <cell r="C251">
            <v>108.39</v>
          </cell>
          <cell r="D251">
            <v>0</v>
          </cell>
          <cell r="E251">
            <v>108.39</v>
          </cell>
        </row>
        <row r="252">
          <cell r="A252">
            <v>6759016</v>
          </cell>
          <cell r="B252" t="str">
            <v>MICROFILMING</v>
          </cell>
          <cell r="C252">
            <v>25</v>
          </cell>
          <cell r="D252">
            <v>0</v>
          </cell>
          <cell r="E252">
            <v>25</v>
          </cell>
        </row>
        <row r="254">
          <cell r="A254" t="str">
            <v>401.1LL</v>
          </cell>
          <cell r="B254" t="str">
            <v>IT DEPARTMENT</v>
          </cell>
          <cell r="C254">
            <v>540</v>
          </cell>
          <cell r="D254">
            <v>0</v>
          </cell>
          <cell r="E254">
            <v>540</v>
          </cell>
        </row>
        <row r="256">
          <cell r="A256">
            <v>6049010</v>
          </cell>
          <cell r="B256" t="str">
            <v>HEALTH INS REIMBURSEMENTS</v>
          </cell>
          <cell r="C256">
            <v>6648.89</v>
          </cell>
          <cell r="D256">
            <v>0</v>
          </cell>
          <cell r="E256">
            <v>6648.89</v>
          </cell>
        </row>
        <row r="257">
          <cell r="A257">
            <v>6049020</v>
          </cell>
          <cell r="B257" t="str">
            <v>PENSION CONTRIBUTIONS</v>
          </cell>
          <cell r="C257">
            <v>1670.87</v>
          </cell>
          <cell r="D257">
            <v>0</v>
          </cell>
          <cell r="E257">
            <v>1670.87</v>
          </cell>
        </row>
        <row r="258">
          <cell r="A258">
            <v>6049050</v>
          </cell>
          <cell r="B258" t="str">
            <v>HEALTH INS PREMIUMS</v>
          </cell>
          <cell r="C258">
            <v>126.04</v>
          </cell>
          <cell r="D258">
            <v>0</v>
          </cell>
          <cell r="E258">
            <v>126.04</v>
          </cell>
        </row>
        <row r="259">
          <cell r="A259">
            <v>6049070</v>
          </cell>
          <cell r="B259" t="str">
            <v>401K/ESOP CONTRIBUTIONS</v>
          </cell>
          <cell r="C259">
            <v>2292.23</v>
          </cell>
          <cell r="D259">
            <v>0</v>
          </cell>
          <cell r="E259">
            <v>2292.23</v>
          </cell>
        </row>
        <row r="260">
          <cell r="A260">
            <v>6049080</v>
          </cell>
          <cell r="B260" t="str">
            <v>DISABILITY INSURANCE</v>
          </cell>
          <cell r="C260">
            <v>8.7899999999999991</v>
          </cell>
          <cell r="D260">
            <v>0</v>
          </cell>
          <cell r="E260">
            <v>8.7899999999999991</v>
          </cell>
        </row>
        <row r="261">
          <cell r="A261">
            <v>6049090</v>
          </cell>
          <cell r="B261" t="str">
            <v>OTHER EMP PENS &amp; BENEFITS</v>
          </cell>
          <cell r="C261">
            <v>613.78</v>
          </cell>
          <cell r="D261">
            <v>0</v>
          </cell>
          <cell r="E261">
            <v>613.78</v>
          </cell>
        </row>
        <row r="263">
          <cell r="A263" t="str">
            <v>401.1N</v>
          </cell>
          <cell r="B263" t="str">
            <v>EMPLOYEE PENSION&amp;BENEFITS</v>
          </cell>
          <cell r="C263">
            <v>11360.6</v>
          </cell>
          <cell r="D263">
            <v>0</v>
          </cell>
          <cell r="E263">
            <v>11360.6</v>
          </cell>
        </row>
        <row r="265">
          <cell r="A265">
            <v>6599090</v>
          </cell>
          <cell r="B265" t="str">
            <v>OTHER INS</v>
          </cell>
          <cell r="C265">
            <v>10332</v>
          </cell>
          <cell r="D265">
            <v>0</v>
          </cell>
          <cell r="E265">
            <v>10332</v>
          </cell>
        </row>
        <row r="267">
          <cell r="A267" t="str">
            <v>401.1O</v>
          </cell>
          <cell r="B267" t="str">
            <v>INSURANCE</v>
          </cell>
          <cell r="C267">
            <v>10332</v>
          </cell>
          <cell r="D267">
            <v>0</v>
          </cell>
          <cell r="E267">
            <v>10332</v>
          </cell>
        </row>
        <row r="269">
          <cell r="A269">
            <v>7668010</v>
          </cell>
          <cell r="B269" t="str">
            <v>RATE CASE EXPENSE</v>
          </cell>
          <cell r="C269">
            <v>4352.75</v>
          </cell>
          <cell r="D269">
            <v>0</v>
          </cell>
          <cell r="E269">
            <v>4352.75</v>
          </cell>
        </row>
        <row r="271">
          <cell r="A271" t="str">
            <v>401.1P</v>
          </cell>
          <cell r="B271" t="str">
            <v>REGULATORY COMMISSION EXP</v>
          </cell>
          <cell r="C271">
            <v>4352.75</v>
          </cell>
          <cell r="D271">
            <v>0</v>
          </cell>
          <cell r="E271">
            <v>4352.75</v>
          </cell>
        </row>
        <row r="273">
          <cell r="A273">
            <v>6419090</v>
          </cell>
          <cell r="B273" t="str">
            <v>RENT-OTHERS</v>
          </cell>
          <cell r="C273">
            <v>681.54</v>
          </cell>
          <cell r="D273">
            <v>0</v>
          </cell>
          <cell r="E273">
            <v>681.54</v>
          </cell>
        </row>
        <row r="275">
          <cell r="A275" t="str">
            <v>401.1Q</v>
          </cell>
          <cell r="B275" t="str">
            <v>RENT</v>
          </cell>
          <cell r="C275">
            <v>681.54</v>
          </cell>
          <cell r="D275">
            <v>0</v>
          </cell>
          <cell r="E275">
            <v>681.54</v>
          </cell>
        </row>
        <row r="277">
          <cell r="A277">
            <v>6759001</v>
          </cell>
          <cell r="B277" t="str">
            <v>PUBL SUBSCRIPTIONS &amp; TAPES</v>
          </cell>
          <cell r="C277">
            <v>29.88</v>
          </cell>
          <cell r="D277">
            <v>0</v>
          </cell>
          <cell r="E277">
            <v>29.88</v>
          </cell>
        </row>
        <row r="278">
          <cell r="A278">
            <v>6759002</v>
          </cell>
          <cell r="B278" t="str">
            <v>ANSWERING SERV</v>
          </cell>
          <cell r="C278">
            <v>745.06</v>
          </cell>
          <cell r="D278">
            <v>0</v>
          </cell>
          <cell r="E278">
            <v>745.06</v>
          </cell>
        </row>
        <row r="279">
          <cell r="A279">
            <v>6759004</v>
          </cell>
          <cell r="B279" t="str">
            <v>PRINTING &amp; BLUEPRINTS</v>
          </cell>
          <cell r="C279">
            <v>117</v>
          </cell>
          <cell r="D279">
            <v>0</v>
          </cell>
          <cell r="E279">
            <v>117</v>
          </cell>
        </row>
        <row r="280">
          <cell r="A280">
            <v>6759006</v>
          </cell>
          <cell r="B280" t="str">
            <v>UPS &amp; AIR FREIGHT</v>
          </cell>
          <cell r="C280">
            <v>827.8</v>
          </cell>
          <cell r="D280">
            <v>0</v>
          </cell>
          <cell r="E280">
            <v>827.8</v>
          </cell>
        </row>
        <row r="281">
          <cell r="A281">
            <v>6759008</v>
          </cell>
          <cell r="B281" t="str">
            <v>XEROX</v>
          </cell>
          <cell r="C281">
            <v>39</v>
          </cell>
          <cell r="D281">
            <v>0</v>
          </cell>
          <cell r="E281">
            <v>39</v>
          </cell>
        </row>
        <row r="282">
          <cell r="A282">
            <v>6759009</v>
          </cell>
          <cell r="B282" t="str">
            <v>OFFICE SUPPLY STORES</v>
          </cell>
          <cell r="C282">
            <v>303.41000000000003</v>
          </cell>
          <cell r="D282">
            <v>0</v>
          </cell>
          <cell r="E282">
            <v>303.41000000000003</v>
          </cell>
        </row>
        <row r="283">
          <cell r="A283">
            <v>6759010</v>
          </cell>
          <cell r="B283" t="str">
            <v>REIM OFFICE EMPLOYEE EXPENSES</v>
          </cell>
          <cell r="C283">
            <v>45.5</v>
          </cell>
          <cell r="D283">
            <v>0</v>
          </cell>
          <cell r="E283">
            <v>45.5</v>
          </cell>
        </row>
        <row r="284">
          <cell r="A284">
            <v>6759013</v>
          </cell>
          <cell r="B284" t="str">
            <v>CLEANING SUPPLIES</v>
          </cell>
          <cell r="C284">
            <v>20</v>
          </cell>
          <cell r="D284">
            <v>0</v>
          </cell>
          <cell r="E284">
            <v>20</v>
          </cell>
        </row>
        <row r="285">
          <cell r="A285">
            <v>6759014</v>
          </cell>
          <cell r="B285" t="str">
            <v>MEMBERSHIPS - OFFICE EMPLOYEE</v>
          </cell>
          <cell r="C285">
            <v>66.34</v>
          </cell>
          <cell r="D285">
            <v>0</v>
          </cell>
          <cell r="E285">
            <v>66.34</v>
          </cell>
        </row>
        <row r="286">
          <cell r="A286">
            <v>6759090</v>
          </cell>
          <cell r="B286" t="str">
            <v>OTHER OFFICE EXPENSES</v>
          </cell>
          <cell r="C286">
            <v>108.83</v>
          </cell>
          <cell r="D286">
            <v>0</v>
          </cell>
          <cell r="E286">
            <v>108.83</v>
          </cell>
        </row>
        <row r="288">
          <cell r="A288" t="str">
            <v>401.1R</v>
          </cell>
          <cell r="B288" t="str">
            <v>OFFICE SUPPLIES</v>
          </cell>
          <cell r="C288">
            <v>2302.8200000000002</v>
          </cell>
          <cell r="D288">
            <v>0</v>
          </cell>
          <cell r="E288">
            <v>2302.8200000000002</v>
          </cell>
        </row>
        <row r="290">
          <cell r="A290">
            <v>6759005</v>
          </cell>
          <cell r="B290" t="str">
            <v>POSTAGE &amp; POSTAGE METER-OFFICE</v>
          </cell>
          <cell r="C290">
            <v>2469.41</v>
          </cell>
          <cell r="D290">
            <v>0</v>
          </cell>
          <cell r="E290">
            <v>2469.41</v>
          </cell>
        </row>
        <row r="292">
          <cell r="A292" t="str">
            <v>PERIOD ENDING: 12/31/06               12:29:05 22 DEC 2008 (NV.1CO.TB.LY) PAGE 6</v>
          </cell>
        </row>
        <row r="293">
          <cell r="A293" t="str">
            <v xml:space="preserve">COMPANY: C-005 APPLE CANYON UTILITY CO.                                         </v>
          </cell>
        </row>
        <row r="295">
          <cell r="A295" t="str">
            <v>DETAIL TB BY COMPANY</v>
          </cell>
        </row>
        <row r="297">
          <cell r="A297" t="str">
            <v xml:space="preserve">                  U T I L I T I E S ,  I N C O R P O R A T E D</v>
          </cell>
        </row>
        <row r="299">
          <cell r="A299" t="str">
            <v xml:space="preserve">                              DETAIL TRIAL BALANCE</v>
          </cell>
        </row>
        <row r="301">
          <cell r="A301" t="str">
            <v>ACCOUNT               DESCRIPTION                  BEG-BALANCE       CURRENT       END-BALANCE</v>
          </cell>
        </row>
        <row r="302">
          <cell r="A302" t="str">
            <v>-------               -----------                  -----------       -------       -----------</v>
          </cell>
        </row>
        <row r="303">
          <cell r="A303">
            <v>6759007</v>
          </cell>
          <cell r="B303" t="str">
            <v>PRINTING CUSTOMER SERVICE</v>
          </cell>
          <cell r="C303">
            <v>404.91</v>
          </cell>
          <cell r="D303">
            <v>0</v>
          </cell>
          <cell r="E303">
            <v>404.91</v>
          </cell>
        </row>
        <row r="304">
          <cell r="A304">
            <v>6759011</v>
          </cell>
          <cell r="B304" t="str">
            <v>ENVELOPES</v>
          </cell>
          <cell r="C304">
            <v>890</v>
          </cell>
          <cell r="D304">
            <v>0</v>
          </cell>
          <cell r="E304">
            <v>890</v>
          </cell>
        </row>
        <row r="305">
          <cell r="A305">
            <v>6759012</v>
          </cell>
          <cell r="B305" t="str">
            <v>BILL STOCK</v>
          </cell>
          <cell r="C305">
            <v>229</v>
          </cell>
          <cell r="D305">
            <v>0</v>
          </cell>
          <cell r="E305">
            <v>229</v>
          </cell>
        </row>
        <row r="306">
          <cell r="A306">
            <v>6759051</v>
          </cell>
          <cell r="B306" t="str">
            <v>COMPUTER SUPPLIES - BILLING</v>
          </cell>
          <cell r="C306">
            <v>97</v>
          </cell>
          <cell r="D306">
            <v>0</v>
          </cell>
          <cell r="E306">
            <v>97</v>
          </cell>
        </row>
        <row r="308">
          <cell r="A308" t="str">
            <v>401.1RR</v>
          </cell>
          <cell r="B308" t="str">
            <v>BILLING &amp; CUSTOMER SERVICE</v>
          </cell>
          <cell r="C308">
            <v>4090.32</v>
          </cell>
          <cell r="D308">
            <v>0</v>
          </cell>
          <cell r="E308">
            <v>4090.32</v>
          </cell>
        </row>
        <row r="310">
          <cell r="A310">
            <v>6759110</v>
          </cell>
          <cell r="B310" t="str">
            <v>OFFICE TELEPHONE</v>
          </cell>
          <cell r="C310">
            <v>11</v>
          </cell>
          <cell r="D310">
            <v>0</v>
          </cell>
          <cell r="E310">
            <v>11</v>
          </cell>
        </row>
        <row r="311">
          <cell r="A311">
            <v>6759115</v>
          </cell>
          <cell r="B311" t="str">
            <v>OFFICE COMP PHONE LINE</v>
          </cell>
          <cell r="C311">
            <v>58</v>
          </cell>
          <cell r="D311">
            <v>0</v>
          </cell>
          <cell r="E311">
            <v>58</v>
          </cell>
        </row>
        <row r="312">
          <cell r="A312">
            <v>6759120</v>
          </cell>
          <cell r="B312" t="str">
            <v>OFFICE ELECTRIC</v>
          </cell>
          <cell r="C312">
            <v>145</v>
          </cell>
          <cell r="D312">
            <v>0</v>
          </cell>
          <cell r="E312">
            <v>145</v>
          </cell>
        </row>
        <row r="313">
          <cell r="A313">
            <v>6759125</v>
          </cell>
          <cell r="B313" t="str">
            <v>OFFICE WATER</v>
          </cell>
          <cell r="C313">
            <v>29</v>
          </cell>
          <cell r="D313">
            <v>0</v>
          </cell>
          <cell r="E313">
            <v>29</v>
          </cell>
        </row>
        <row r="314">
          <cell r="A314">
            <v>6759130</v>
          </cell>
          <cell r="B314" t="str">
            <v>OFFICE GAS</v>
          </cell>
          <cell r="C314">
            <v>53</v>
          </cell>
          <cell r="D314">
            <v>0</v>
          </cell>
          <cell r="E314">
            <v>53</v>
          </cell>
        </row>
        <row r="315">
          <cell r="A315">
            <v>6759135</v>
          </cell>
          <cell r="B315" t="str">
            <v>OPERATIONS TELEPHONES</v>
          </cell>
          <cell r="C315">
            <v>3091.43</v>
          </cell>
          <cell r="D315">
            <v>0</v>
          </cell>
          <cell r="E315">
            <v>3091.43</v>
          </cell>
        </row>
        <row r="316">
          <cell r="A316">
            <v>6759136</v>
          </cell>
          <cell r="B316" t="str">
            <v>OPERATIONS TELEPHONES-LONG DIST</v>
          </cell>
          <cell r="C316">
            <v>33.74</v>
          </cell>
          <cell r="D316">
            <v>0</v>
          </cell>
          <cell r="E316">
            <v>33.74</v>
          </cell>
        </row>
        <row r="318">
          <cell r="A318" t="str">
            <v>401.1S</v>
          </cell>
          <cell r="B318" t="str">
            <v>OFFICE UTILITIES</v>
          </cell>
          <cell r="C318">
            <v>3421.17</v>
          </cell>
          <cell r="D318">
            <v>0</v>
          </cell>
          <cell r="E318">
            <v>3421.17</v>
          </cell>
        </row>
        <row r="320">
          <cell r="A320">
            <v>6759210</v>
          </cell>
          <cell r="B320" t="str">
            <v>OFFICE CLEANING SERV</v>
          </cell>
          <cell r="C320">
            <v>169</v>
          </cell>
          <cell r="D320">
            <v>0</v>
          </cell>
          <cell r="E320">
            <v>169</v>
          </cell>
        </row>
        <row r="321">
          <cell r="A321">
            <v>6759220</v>
          </cell>
          <cell r="B321" t="str">
            <v>LNDSCPING MOWING &amp; SNOWPLWNG</v>
          </cell>
          <cell r="C321">
            <v>135</v>
          </cell>
          <cell r="D321">
            <v>0</v>
          </cell>
          <cell r="E321">
            <v>135</v>
          </cell>
        </row>
        <row r="322">
          <cell r="A322">
            <v>6759230</v>
          </cell>
          <cell r="B322" t="str">
            <v>OFFICE GARBAGE REMOVAL</v>
          </cell>
          <cell r="C322">
            <v>20</v>
          </cell>
          <cell r="D322">
            <v>0</v>
          </cell>
          <cell r="E322">
            <v>20</v>
          </cell>
        </row>
        <row r="323">
          <cell r="A323">
            <v>6759260</v>
          </cell>
          <cell r="B323" t="str">
            <v>REPAIR OFF MACH &amp; HEATING</v>
          </cell>
          <cell r="C323">
            <v>9</v>
          </cell>
          <cell r="D323">
            <v>0</v>
          </cell>
          <cell r="E323">
            <v>9</v>
          </cell>
        </row>
        <row r="324">
          <cell r="A324">
            <v>6759290</v>
          </cell>
          <cell r="B324" t="str">
            <v>OTHER OFFICE MAINT</v>
          </cell>
          <cell r="C324">
            <v>291</v>
          </cell>
          <cell r="D324">
            <v>0</v>
          </cell>
          <cell r="E324">
            <v>291</v>
          </cell>
        </row>
        <row r="326">
          <cell r="A326" t="str">
            <v>401.1U</v>
          </cell>
          <cell r="B326" t="str">
            <v>OFFICE MAINTENANCE</v>
          </cell>
          <cell r="C326">
            <v>624</v>
          </cell>
          <cell r="D326">
            <v>0</v>
          </cell>
          <cell r="E326">
            <v>624</v>
          </cell>
        </row>
        <row r="328">
          <cell r="A328">
            <v>6759330</v>
          </cell>
          <cell r="B328" t="str">
            <v>MEMBERSHIPS - COMPANY</v>
          </cell>
          <cell r="C328">
            <v>13.26</v>
          </cell>
          <cell r="D328">
            <v>0</v>
          </cell>
          <cell r="E328">
            <v>13.26</v>
          </cell>
        </row>
        <row r="329">
          <cell r="A329">
            <v>7048055</v>
          </cell>
          <cell r="B329" t="str">
            <v>OFFICE EDUCATION/TRAIN. EXP</v>
          </cell>
          <cell r="C329">
            <v>310</v>
          </cell>
          <cell r="D329">
            <v>0</v>
          </cell>
          <cell r="E329">
            <v>310</v>
          </cell>
        </row>
        <row r="330">
          <cell r="A330">
            <v>7758370</v>
          </cell>
          <cell r="B330" t="str">
            <v>MEALS &amp; RELATED EXP</v>
          </cell>
          <cell r="C330">
            <v>336.02</v>
          </cell>
          <cell r="D330">
            <v>0</v>
          </cell>
          <cell r="E330">
            <v>336.02</v>
          </cell>
        </row>
        <row r="331">
          <cell r="A331">
            <v>7758380</v>
          </cell>
          <cell r="B331" t="str">
            <v>BANK SERV CHARGES</v>
          </cell>
          <cell r="C331">
            <v>1197</v>
          </cell>
          <cell r="D331">
            <v>0</v>
          </cell>
          <cell r="E331">
            <v>1197</v>
          </cell>
        </row>
        <row r="332">
          <cell r="A332">
            <v>7758390</v>
          </cell>
          <cell r="B332" t="str">
            <v>OTHER MISC GENERAL</v>
          </cell>
          <cell r="C332">
            <v>1740.84</v>
          </cell>
          <cell r="D332">
            <v>0</v>
          </cell>
          <cell r="E332">
            <v>1740.84</v>
          </cell>
        </row>
        <row r="334">
          <cell r="A334" t="str">
            <v>401.1V</v>
          </cell>
          <cell r="B334" t="str">
            <v>MISCELLANEOUS EXPENSE</v>
          </cell>
          <cell r="C334">
            <v>3597.12</v>
          </cell>
          <cell r="D334">
            <v>0</v>
          </cell>
          <cell r="E334">
            <v>3597.12</v>
          </cell>
        </row>
        <row r="336">
          <cell r="A336">
            <v>6755090</v>
          </cell>
          <cell r="B336" t="str">
            <v>WATER-OTHER MAINT EXP</v>
          </cell>
          <cell r="C336">
            <v>513.58000000000004</v>
          </cell>
          <cell r="D336">
            <v>0</v>
          </cell>
          <cell r="E336">
            <v>513.58000000000004</v>
          </cell>
        </row>
        <row r="337">
          <cell r="A337">
            <v>6759503</v>
          </cell>
          <cell r="B337" t="str">
            <v>WATER-MAINT SUPPLIES</v>
          </cell>
          <cell r="C337">
            <v>3029.83</v>
          </cell>
          <cell r="D337">
            <v>0</v>
          </cell>
          <cell r="E337">
            <v>3029.83</v>
          </cell>
        </row>
        <row r="338">
          <cell r="A338">
            <v>6759506</v>
          </cell>
          <cell r="B338" t="str">
            <v>WATER-MAINT REPAIRS</v>
          </cell>
          <cell r="C338">
            <v>60</v>
          </cell>
          <cell r="D338">
            <v>0</v>
          </cell>
          <cell r="E338">
            <v>60</v>
          </cell>
        </row>
        <row r="339">
          <cell r="A339">
            <v>6759507</v>
          </cell>
          <cell r="B339" t="str">
            <v>WATER-MAIN BREAKS</v>
          </cell>
          <cell r="C339">
            <v>1633.75</v>
          </cell>
          <cell r="D339">
            <v>0</v>
          </cell>
          <cell r="E339">
            <v>1633.75</v>
          </cell>
        </row>
        <row r="341">
          <cell r="A341" t="str">
            <v>401.1X</v>
          </cell>
          <cell r="B341" t="str">
            <v>MAINTENANCE-WATER PLANT</v>
          </cell>
          <cell r="C341">
            <v>5237.16</v>
          </cell>
          <cell r="D341">
            <v>0</v>
          </cell>
          <cell r="E341">
            <v>5237.16</v>
          </cell>
        </row>
        <row r="343">
          <cell r="A343">
            <v>6759080</v>
          </cell>
          <cell r="B343" t="str">
            <v>MAINT-DEFERRED CHARGES</v>
          </cell>
          <cell r="C343">
            <v>372</v>
          </cell>
          <cell r="D343">
            <v>0</v>
          </cell>
          <cell r="E343">
            <v>372</v>
          </cell>
        </row>
        <row r="344">
          <cell r="A344">
            <v>6759405</v>
          </cell>
          <cell r="B344" t="str">
            <v>COMMUNICATION EXPENSES</v>
          </cell>
          <cell r="C344">
            <v>1851.78</v>
          </cell>
          <cell r="D344">
            <v>0</v>
          </cell>
          <cell r="E344">
            <v>1851.78</v>
          </cell>
        </row>
        <row r="345">
          <cell r="A345">
            <v>6759412</v>
          </cell>
          <cell r="B345" t="str">
            <v>UNIFORMS</v>
          </cell>
          <cell r="C345">
            <v>56.75</v>
          </cell>
          <cell r="D345">
            <v>0</v>
          </cell>
          <cell r="E345">
            <v>56.75</v>
          </cell>
        </row>
        <row r="346">
          <cell r="A346">
            <v>6759430</v>
          </cell>
          <cell r="B346" t="str">
            <v>SALES/USE TAX EXPENSE</v>
          </cell>
          <cell r="C346">
            <v>27.2</v>
          </cell>
          <cell r="D346">
            <v>0</v>
          </cell>
          <cell r="E346">
            <v>27.2</v>
          </cell>
        </row>
        <row r="348">
          <cell r="A348" t="str">
            <v>401.1Z</v>
          </cell>
          <cell r="B348" t="str">
            <v>MAINTENANCE-WTR&amp;SWR PLANT</v>
          </cell>
          <cell r="C348">
            <v>2307.73</v>
          </cell>
          <cell r="D348">
            <v>0</v>
          </cell>
          <cell r="E348">
            <v>2307.73</v>
          </cell>
        </row>
        <row r="350">
          <cell r="A350">
            <v>6205003</v>
          </cell>
          <cell r="B350" t="str">
            <v>OPERATORS EXPENSES</v>
          </cell>
          <cell r="C350">
            <v>38.590000000000003</v>
          </cell>
          <cell r="D350">
            <v>0</v>
          </cell>
          <cell r="E350">
            <v>38.590000000000003</v>
          </cell>
        </row>
        <row r="351">
          <cell r="A351">
            <v>6759017</v>
          </cell>
          <cell r="B351" t="str">
            <v>OPERATORS-CLEANING SUPPLIES</v>
          </cell>
          <cell r="C351">
            <v>0.1</v>
          </cell>
          <cell r="D351">
            <v>0</v>
          </cell>
          <cell r="E351">
            <v>0.1</v>
          </cell>
        </row>
        <row r="353">
          <cell r="A353" t="str">
            <v>PERIOD ENDING: 12/31/06               12:29:05 22 DEC 2008 (NV.1CO.TB.LY) PAGE 7</v>
          </cell>
        </row>
        <row r="354">
          <cell r="A354" t="str">
            <v xml:space="preserve">COMPANY: C-005 APPLE CANYON UTILITY CO.                                         </v>
          </cell>
        </row>
        <row r="356">
          <cell r="A356" t="str">
            <v>DETAIL TB BY COMPANY</v>
          </cell>
        </row>
        <row r="358">
          <cell r="A358" t="str">
            <v xml:space="preserve">                  U T I L I T I E S ,  I N C O R P O R A T E D</v>
          </cell>
        </row>
        <row r="360">
          <cell r="A360" t="str">
            <v xml:space="preserve">                              DETAIL TRIAL BALANCE</v>
          </cell>
        </row>
        <row r="362">
          <cell r="A362" t="str">
            <v>ACCOUNT               DESCRIPTION                  BEG-BALANCE       CURRENT       END-BALANCE</v>
          </cell>
        </row>
        <row r="363">
          <cell r="A363" t="str">
            <v>-------               -----------                  -----------       -------       -----------</v>
          </cell>
        </row>
        <row r="364">
          <cell r="A364">
            <v>6759018</v>
          </cell>
          <cell r="B364" t="str">
            <v>OPERATORS-OTHER OFFICE EXPENSE</v>
          </cell>
          <cell r="C364">
            <v>376.2</v>
          </cell>
          <cell r="D364">
            <v>0</v>
          </cell>
          <cell r="E364">
            <v>376.2</v>
          </cell>
        </row>
        <row r="365">
          <cell r="A365">
            <v>6759413</v>
          </cell>
          <cell r="B365" t="str">
            <v>OPERATORS-POSTAGE</v>
          </cell>
          <cell r="C365">
            <v>58.49</v>
          </cell>
          <cell r="D365">
            <v>0</v>
          </cell>
          <cell r="E365">
            <v>58.49</v>
          </cell>
        </row>
        <row r="366">
          <cell r="A366">
            <v>6759414</v>
          </cell>
          <cell r="B366" t="str">
            <v>OPERATORS-OFFICE SUPPLY STORES</v>
          </cell>
          <cell r="C366">
            <v>399.34</v>
          </cell>
          <cell r="D366">
            <v>0</v>
          </cell>
          <cell r="E366">
            <v>399.34</v>
          </cell>
        </row>
        <row r="367">
          <cell r="A367">
            <v>6759416</v>
          </cell>
          <cell r="B367" t="str">
            <v>OPERATORS-MEMBERSHIPS</v>
          </cell>
          <cell r="C367">
            <v>31.97</v>
          </cell>
          <cell r="D367">
            <v>0</v>
          </cell>
          <cell r="E367">
            <v>31.97</v>
          </cell>
        </row>
        <row r="369">
          <cell r="A369" t="str">
            <v>401.1ZZ</v>
          </cell>
          <cell r="B369" t="str">
            <v>OPERATORS EXPENSES</v>
          </cell>
          <cell r="C369">
            <v>904.69</v>
          </cell>
          <cell r="D369">
            <v>0</v>
          </cell>
          <cell r="E369">
            <v>904.69</v>
          </cell>
        </row>
        <row r="371">
          <cell r="A371">
            <v>6355010</v>
          </cell>
          <cell r="B371" t="str">
            <v>WATER TESTS</v>
          </cell>
          <cell r="C371">
            <v>1914.95</v>
          </cell>
          <cell r="D371">
            <v>0</v>
          </cell>
          <cell r="E371">
            <v>1914.95</v>
          </cell>
        </row>
        <row r="372">
          <cell r="A372">
            <v>6355030</v>
          </cell>
          <cell r="B372" t="str">
            <v>TESTING EQUIP &amp; CHEM</v>
          </cell>
          <cell r="C372">
            <v>580.88</v>
          </cell>
          <cell r="D372">
            <v>0</v>
          </cell>
          <cell r="E372">
            <v>580.88</v>
          </cell>
        </row>
        <row r="374">
          <cell r="A374" t="str">
            <v>401.2B</v>
          </cell>
          <cell r="B374" t="str">
            <v>MAINTENANCE-TESTING</v>
          </cell>
          <cell r="C374">
            <v>2495.83</v>
          </cell>
          <cell r="D374">
            <v>0</v>
          </cell>
          <cell r="E374">
            <v>2495.83</v>
          </cell>
        </row>
        <row r="376">
          <cell r="A376">
            <v>6501020</v>
          </cell>
          <cell r="B376" t="str">
            <v>GASOLINE</v>
          </cell>
          <cell r="C376">
            <v>3846</v>
          </cell>
          <cell r="D376">
            <v>0</v>
          </cell>
          <cell r="E376">
            <v>3846</v>
          </cell>
        </row>
        <row r="377">
          <cell r="A377">
            <v>6501030</v>
          </cell>
          <cell r="B377" t="str">
            <v>AUTO REPAIR &amp; TIRES</v>
          </cell>
          <cell r="C377">
            <v>1524.86</v>
          </cell>
          <cell r="D377">
            <v>0</v>
          </cell>
          <cell r="E377">
            <v>1524.86</v>
          </cell>
        </row>
        <row r="378">
          <cell r="A378">
            <v>6501040</v>
          </cell>
          <cell r="B378" t="str">
            <v>AUTO LICENSES</v>
          </cell>
          <cell r="C378">
            <v>208.98</v>
          </cell>
          <cell r="D378">
            <v>0</v>
          </cell>
          <cell r="E378">
            <v>208.98</v>
          </cell>
        </row>
        <row r="379">
          <cell r="A379">
            <v>6509090</v>
          </cell>
          <cell r="B379" t="str">
            <v>OTHER TRANS EXPENSES</v>
          </cell>
          <cell r="C379">
            <v>82.7</v>
          </cell>
          <cell r="D379">
            <v>0</v>
          </cell>
          <cell r="E379">
            <v>82.7</v>
          </cell>
        </row>
        <row r="381">
          <cell r="A381" t="str">
            <v>401.2D</v>
          </cell>
          <cell r="B381" t="str">
            <v>TRANSPORTATION EXPENSE</v>
          </cell>
          <cell r="C381">
            <v>5662.54</v>
          </cell>
          <cell r="D381">
            <v>0</v>
          </cell>
          <cell r="E381">
            <v>5662.54</v>
          </cell>
        </row>
        <row r="383">
          <cell r="A383">
            <v>4032010</v>
          </cell>
          <cell r="B383" t="str">
            <v>DEPRECIATION-WATER PLANT</v>
          </cell>
          <cell r="C383">
            <v>33559.769999999997</v>
          </cell>
          <cell r="D383">
            <v>0</v>
          </cell>
          <cell r="E383">
            <v>33559.769999999997</v>
          </cell>
        </row>
        <row r="384">
          <cell r="A384">
            <v>4032090</v>
          </cell>
          <cell r="B384" t="str">
            <v>DEPRECIATION-10190</v>
          </cell>
          <cell r="C384">
            <v>395</v>
          </cell>
          <cell r="D384">
            <v>0</v>
          </cell>
          <cell r="E384">
            <v>395</v>
          </cell>
        </row>
        <row r="385">
          <cell r="A385">
            <v>4032091</v>
          </cell>
          <cell r="B385" t="str">
            <v>DEPRECIATION-10191</v>
          </cell>
          <cell r="C385">
            <v>254</v>
          </cell>
          <cell r="D385">
            <v>0</v>
          </cell>
          <cell r="E385">
            <v>254</v>
          </cell>
        </row>
        <row r="386">
          <cell r="A386">
            <v>4032092</v>
          </cell>
          <cell r="B386" t="str">
            <v>DEPRECIATION-10300</v>
          </cell>
          <cell r="C386">
            <v>5002.5</v>
          </cell>
          <cell r="D386">
            <v>0</v>
          </cell>
          <cell r="E386">
            <v>5002.5</v>
          </cell>
        </row>
        <row r="387">
          <cell r="A387">
            <v>4032093</v>
          </cell>
          <cell r="B387" t="str">
            <v>DEPRECIATION-10193</v>
          </cell>
          <cell r="C387">
            <v>16</v>
          </cell>
          <cell r="D387">
            <v>0</v>
          </cell>
          <cell r="E387">
            <v>16</v>
          </cell>
        </row>
        <row r="388">
          <cell r="A388">
            <v>4032098</v>
          </cell>
          <cell r="B388" t="str">
            <v>DEPRECIATION-COMPUTER</v>
          </cell>
          <cell r="C388">
            <v>1114.46</v>
          </cell>
          <cell r="D388">
            <v>0</v>
          </cell>
          <cell r="E388">
            <v>1114.46</v>
          </cell>
        </row>
        <row r="390">
          <cell r="A390">
            <v>403.2</v>
          </cell>
          <cell r="B390" t="str">
            <v>DEPRECIATION EXP-WATER</v>
          </cell>
          <cell r="C390">
            <v>40341.730000000003</v>
          </cell>
          <cell r="D390">
            <v>0</v>
          </cell>
          <cell r="E390">
            <v>40341.730000000003</v>
          </cell>
        </row>
        <row r="392">
          <cell r="A392">
            <v>4071000</v>
          </cell>
          <cell r="B392" t="str">
            <v>AMORT EXP-CIA-WATER</v>
          </cell>
          <cell r="C392">
            <v>-10495.3</v>
          </cell>
          <cell r="D392">
            <v>0</v>
          </cell>
          <cell r="E392">
            <v>-10495.3</v>
          </cell>
        </row>
        <row r="393">
          <cell r="A393">
            <v>4071010</v>
          </cell>
          <cell r="B393" t="str">
            <v>AMORT EXP 2711010</v>
          </cell>
          <cell r="C393">
            <v>-549</v>
          </cell>
          <cell r="D393">
            <v>0</v>
          </cell>
          <cell r="E393">
            <v>-549</v>
          </cell>
        </row>
        <row r="395">
          <cell r="A395">
            <v>407.6</v>
          </cell>
          <cell r="B395" t="str">
            <v>AMORT EXP-CIA-WATER</v>
          </cell>
          <cell r="C395">
            <v>-11044.3</v>
          </cell>
          <cell r="D395">
            <v>0</v>
          </cell>
          <cell r="E395">
            <v>-11044.3</v>
          </cell>
        </row>
        <row r="397">
          <cell r="A397">
            <v>4081201</v>
          </cell>
          <cell r="B397" t="str">
            <v>FICA EXPENSE</v>
          </cell>
          <cell r="C397">
            <v>5264.27</v>
          </cell>
          <cell r="D397">
            <v>0</v>
          </cell>
          <cell r="E397">
            <v>5264.27</v>
          </cell>
        </row>
        <row r="398">
          <cell r="A398">
            <v>4091050</v>
          </cell>
          <cell r="B398" t="str">
            <v>FED UNEMPLOYMENT TAX</v>
          </cell>
          <cell r="C398">
            <v>103.15</v>
          </cell>
          <cell r="D398">
            <v>0</v>
          </cell>
          <cell r="E398">
            <v>103.15</v>
          </cell>
        </row>
        <row r="399">
          <cell r="A399">
            <v>4091060</v>
          </cell>
          <cell r="B399" t="str">
            <v>ST UNEMPLOYMENT TAX</v>
          </cell>
          <cell r="C399">
            <v>711.35</v>
          </cell>
          <cell r="D399">
            <v>0</v>
          </cell>
          <cell r="E399">
            <v>711.35</v>
          </cell>
        </row>
        <row r="401">
          <cell r="A401">
            <v>408.2</v>
          </cell>
          <cell r="B401" t="str">
            <v>PAYROLL TAXES</v>
          </cell>
          <cell r="C401">
            <v>6078.77</v>
          </cell>
          <cell r="D401">
            <v>0</v>
          </cell>
          <cell r="E401">
            <v>6078.77</v>
          </cell>
        </row>
        <row r="403">
          <cell r="A403">
            <v>4081004</v>
          </cell>
          <cell r="B403" t="str">
            <v>UTIL OR COMMISSION TAX</v>
          </cell>
          <cell r="C403">
            <v>291</v>
          </cell>
          <cell r="D403">
            <v>0</v>
          </cell>
          <cell r="E403">
            <v>291</v>
          </cell>
        </row>
        <row r="404">
          <cell r="A404">
            <v>4081121</v>
          </cell>
          <cell r="B404" t="str">
            <v>REAL ESTATE TAX</v>
          </cell>
          <cell r="C404">
            <v>2180.1799999999998</v>
          </cell>
          <cell r="D404">
            <v>0</v>
          </cell>
          <cell r="E404">
            <v>2180.1799999999998</v>
          </cell>
        </row>
        <row r="405">
          <cell r="A405">
            <v>4081122</v>
          </cell>
          <cell r="B405" t="str">
            <v>PERS PROP &amp; ICT TAX</v>
          </cell>
          <cell r="C405">
            <v>7564</v>
          </cell>
          <cell r="D405">
            <v>0</v>
          </cell>
          <cell r="E405">
            <v>7564</v>
          </cell>
        </row>
        <row r="406">
          <cell r="A406">
            <v>4081303</v>
          </cell>
          <cell r="B406" t="str">
            <v>FRANCHISE TAX</v>
          </cell>
          <cell r="C406">
            <v>562</v>
          </cell>
          <cell r="D406">
            <v>0</v>
          </cell>
          <cell r="E406">
            <v>562</v>
          </cell>
        </row>
        <row r="408">
          <cell r="A408">
            <v>408.3</v>
          </cell>
          <cell r="B408" t="str">
            <v>OTHER TAXES</v>
          </cell>
          <cell r="C408">
            <v>10597.18</v>
          </cell>
          <cell r="D408">
            <v>0</v>
          </cell>
          <cell r="E408">
            <v>10597.18</v>
          </cell>
        </row>
        <row r="410">
          <cell r="A410">
            <v>4091000</v>
          </cell>
          <cell r="B410" t="str">
            <v>INCOME TAXES-FEDERAL</v>
          </cell>
          <cell r="C410">
            <v>4063</v>
          </cell>
          <cell r="D410">
            <v>0</v>
          </cell>
          <cell r="E410">
            <v>4063</v>
          </cell>
        </row>
        <row r="412">
          <cell r="A412">
            <v>409.1</v>
          </cell>
          <cell r="B412" t="str">
            <v>INCOME TAXES-FEDERAL</v>
          </cell>
          <cell r="C412">
            <v>4063</v>
          </cell>
          <cell r="D412">
            <v>0</v>
          </cell>
          <cell r="E412">
            <v>4063</v>
          </cell>
        </row>
        <row r="414">
          <cell r="A414" t="str">
            <v>PERIOD ENDING: 12/31/06               12:29:05 22 DEC 2008 (NV.1CO.TB.LY) PAGE 8</v>
          </cell>
        </row>
        <row r="415">
          <cell r="A415" t="str">
            <v xml:space="preserve">COMPANY: C-005 APPLE CANYON UTILITY CO.                                         </v>
          </cell>
        </row>
        <row r="417">
          <cell r="A417" t="str">
            <v>DETAIL TB BY COMPANY</v>
          </cell>
        </row>
        <row r="419">
          <cell r="A419" t="str">
            <v xml:space="preserve">                  U T I L I T I E S ,  I N C O R P O R A T E D</v>
          </cell>
        </row>
        <row r="421">
          <cell r="A421" t="str">
            <v xml:space="preserve">                              DETAIL TRIAL BALANCE</v>
          </cell>
        </row>
        <row r="423">
          <cell r="A423" t="str">
            <v>ACCOUNT               DESCRIPTION                  BEG-BALANCE       CURRENT       END-BALANCE</v>
          </cell>
        </row>
        <row r="424">
          <cell r="A424" t="str">
            <v>-------               -----------                  -----------       -------       -----------</v>
          </cell>
        </row>
        <row r="426">
          <cell r="A426">
            <v>4091100</v>
          </cell>
          <cell r="B426" t="str">
            <v>INCOME TAXES-STATE</v>
          </cell>
          <cell r="C426">
            <v>941</v>
          </cell>
          <cell r="D426">
            <v>0</v>
          </cell>
          <cell r="E426">
            <v>941</v>
          </cell>
        </row>
        <row r="428">
          <cell r="A428">
            <v>409.2</v>
          </cell>
          <cell r="B428" t="str">
            <v>INCOME TAXES-STATE</v>
          </cell>
          <cell r="C428">
            <v>941</v>
          </cell>
          <cell r="D428">
            <v>0</v>
          </cell>
          <cell r="E428">
            <v>941</v>
          </cell>
        </row>
        <row r="430">
          <cell r="A430">
            <v>4101100</v>
          </cell>
          <cell r="B430" t="str">
            <v>DEF INCOME TAXES-STATE</v>
          </cell>
          <cell r="C430">
            <v>881</v>
          </cell>
          <cell r="D430">
            <v>0</v>
          </cell>
          <cell r="E430">
            <v>881</v>
          </cell>
        </row>
        <row r="432">
          <cell r="A432">
            <v>410.2</v>
          </cell>
          <cell r="B432" t="str">
            <v>DEFERRED INCOME TAXES-ST</v>
          </cell>
          <cell r="C432">
            <v>881</v>
          </cell>
          <cell r="D432">
            <v>0</v>
          </cell>
          <cell r="E432">
            <v>881</v>
          </cell>
        </row>
        <row r="434">
          <cell r="A434">
            <v>4122000</v>
          </cell>
          <cell r="B434" t="str">
            <v>AMORT OF INVEST TAX CREDIT</v>
          </cell>
          <cell r="C434">
            <v>-54</v>
          </cell>
          <cell r="D434">
            <v>0</v>
          </cell>
          <cell r="E434">
            <v>-54</v>
          </cell>
        </row>
        <row r="436">
          <cell r="A436">
            <v>412.1</v>
          </cell>
          <cell r="B436" t="str">
            <v>-AMORT OF INVEST TAX</v>
          </cell>
          <cell r="C436">
            <v>-54</v>
          </cell>
          <cell r="D436">
            <v>0</v>
          </cell>
          <cell r="E436">
            <v>-54</v>
          </cell>
        </row>
        <row r="438">
          <cell r="A438">
            <v>4101000</v>
          </cell>
          <cell r="B438" t="str">
            <v>DEF INCOME TAX-FEDERAL</v>
          </cell>
          <cell r="C438">
            <v>3655</v>
          </cell>
          <cell r="D438">
            <v>0</v>
          </cell>
          <cell r="E438">
            <v>3655</v>
          </cell>
        </row>
        <row r="440">
          <cell r="A440">
            <v>419.1</v>
          </cell>
          <cell r="B440" t="str">
            <v>DEFERRED INCOME TAXES-FED</v>
          </cell>
          <cell r="C440">
            <v>3655</v>
          </cell>
          <cell r="D440">
            <v>0</v>
          </cell>
          <cell r="E440">
            <v>3655</v>
          </cell>
        </row>
        <row r="442">
          <cell r="A442">
            <v>4192000</v>
          </cell>
          <cell r="B442" t="str">
            <v>INTEREST EXPENSE-INTER-CO</v>
          </cell>
          <cell r="C442">
            <v>31679</v>
          </cell>
          <cell r="D442">
            <v>0</v>
          </cell>
          <cell r="E442">
            <v>31679</v>
          </cell>
        </row>
        <row r="444">
          <cell r="A444">
            <v>419.2</v>
          </cell>
          <cell r="B444" t="str">
            <v>INTEREST EXPENSE-INTERCO</v>
          </cell>
          <cell r="C444">
            <v>31679</v>
          </cell>
          <cell r="D444">
            <v>0</v>
          </cell>
          <cell r="E444">
            <v>31679</v>
          </cell>
        </row>
        <row r="446">
          <cell r="A446">
            <v>4272090</v>
          </cell>
          <cell r="B446" t="str">
            <v>S/T INT EXP OTHER</v>
          </cell>
          <cell r="C446">
            <v>-99</v>
          </cell>
          <cell r="D446">
            <v>0</v>
          </cell>
          <cell r="E446">
            <v>-99</v>
          </cell>
        </row>
        <row r="448">
          <cell r="A448">
            <v>427.2</v>
          </cell>
          <cell r="B448" t="str">
            <v>SHORT TERM INTEREST EXP</v>
          </cell>
          <cell r="C448">
            <v>-99</v>
          </cell>
          <cell r="D448">
            <v>0</v>
          </cell>
          <cell r="E448">
            <v>-99</v>
          </cell>
        </row>
        <row r="449">
          <cell r="C449" t="str">
            <v>---------------</v>
          </cell>
          <cell r="D449" t="str">
            <v>---------------</v>
          </cell>
          <cell r="E449" t="str">
            <v>---------------</v>
          </cell>
        </row>
        <row r="450">
          <cell r="B450" t="str">
            <v>TOTAL INCOME STATEMENT</v>
          </cell>
          <cell r="C450">
            <v>-22731.07</v>
          </cell>
          <cell r="D450">
            <v>0</v>
          </cell>
          <cell r="E450">
            <v>-22731.07</v>
          </cell>
        </row>
        <row r="453">
          <cell r="B453" t="str">
            <v>TOTAL BALANCE SHEET</v>
          </cell>
          <cell r="C453">
            <v>22731.07</v>
          </cell>
          <cell r="D453">
            <v>-22731.07</v>
          </cell>
          <cell r="E453">
            <v>0</v>
          </cell>
        </row>
        <row r="454">
          <cell r="B454" t="str">
            <v>TOTAL INCOME STATEMENT</v>
          </cell>
          <cell r="C454">
            <v>-22731.07</v>
          </cell>
          <cell r="D454">
            <v>0</v>
          </cell>
          <cell r="E454">
            <v>-22731.07</v>
          </cell>
        </row>
        <row r="456">
          <cell r="A456" t="str">
            <v>Press RETURN to continue......</v>
          </cell>
        </row>
      </sheetData>
      <sheetData sheetId="46">
        <row r="1">
          <cell r="A1" t="str">
            <v xml:space="preserve">Apple Canyon </v>
          </cell>
        </row>
        <row r="2">
          <cell r="A2" t="str">
            <v>Trail Balance - 07</v>
          </cell>
        </row>
        <row r="4">
          <cell r="A4" t="str">
            <v>PERIOD ENDING: 12/31/07                  12:29:04 22 DEC 2008 (NV.1CO.TB) PAGE 1</v>
          </cell>
        </row>
        <row r="5">
          <cell r="A5" t="str">
            <v xml:space="preserve">COMPANY: C-005 APPLE CANYON UTILITY CO.                                         </v>
          </cell>
        </row>
        <row r="7">
          <cell r="A7" t="str">
            <v>DETAIL TB BY COMPANY</v>
          </cell>
        </row>
        <row r="9">
          <cell r="A9" t="str">
            <v xml:space="preserve">                  U T I L I T I E S ,  I N C O R P O R A T E D</v>
          </cell>
        </row>
        <row r="11">
          <cell r="A11" t="str">
            <v xml:space="preserve">                              DETAIL TRIAL BALANCE</v>
          </cell>
        </row>
        <row r="13">
          <cell r="A13" t="str">
            <v>ACCOUNT</v>
          </cell>
          <cell r="B13" t="str">
            <v>DESCRIPTION</v>
          </cell>
          <cell r="C13" t="str">
            <v>BEG-BALANCE</v>
          </cell>
          <cell r="D13" t="str">
            <v>CURRENT</v>
          </cell>
          <cell r="E13" t="str">
            <v>END-BALANCE</v>
          </cell>
        </row>
        <row r="14">
          <cell r="A14" t="str">
            <v>-------</v>
          </cell>
          <cell r="B14" t="str">
            <v>-----------</v>
          </cell>
          <cell r="C14" t="str">
            <v>-----------</v>
          </cell>
          <cell r="D14" t="str">
            <v>-------</v>
          </cell>
          <cell r="E14" t="str">
            <v>-----------</v>
          </cell>
        </row>
        <row r="16">
          <cell r="A16">
            <v>3011001</v>
          </cell>
          <cell r="B16" t="str">
            <v>ORGANIZATION</v>
          </cell>
          <cell r="C16">
            <v>20135.29</v>
          </cell>
          <cell r="D16">
            <v>0</v>
          </cell>
          <cell r="E16">
            <v>20135.29</v>
          </cell>
        </row>
        <row r="17">
          <cell r="A17">
            <v>3033020</v>
          </cell>
          <cell r="B17" t="str">
            <v>LAND &amp; LAND RIGHTS (PUMP PLT)</v>
          </cell>
          <cell r="C17">
            <v>-885.06</v>
          </cell>
          <cell r="D17">
            <v>0</v>
          </cell>
          <cell r="E17">
            <v>-885.06</v>
          </cell>
        </row>
        <row r="18">
          <cell r="A18">
            <v>3036010</v>
          </cell>
          <cell r="B18" t="str">
            <v>LAND &amp; LAND RIGHTS</v>
          </cell>
          <cell r="C18">
            <v>5000</v>
          </cell>
          <cell r="D18">
            <v>0</v>
          </cell>
          <cell r="E18">
            <v>5000</v>
          </cell>
        </row>
        <row r="19">
          <cell r="A19">
            <v>3043021</v>
          </cell>
          <cell r="B19" t="str">
            <v>STRUCT &amp; IMPRV (PUMP PLT)</v>
          </cell>
          <cell r="C19">
            <v>24639.71</v>
          </cell>
          <cell r="D19">
            <v>0</v>
          </cell>
          <cell r="E19">
            <v>24639.71</v>
          </cell>
        </row>
        <row r="20">
          <cell r="A20">
            <v>3044031</v>
          </cell>
          <cell r="B20" t="str">
            <v>STRUCT &amp; IMPRV (WATER T P)</v>
          </cell>
          <cell r="C20">
            <v>918.68</v>
          </cell>
          <cell r="D20">
            <v>0</v>
          </cell>
          <cell r="E20">
            <v>918.68</v>
          </cell>
        </row>
        <row r="21">
          <cell r="A21">
            <v>3072014</v>
          </cell>
          <cell r="B21" t="str">
            <v>WELLS &amp; SPRINGS</v>
          </cell>
          <cell r="C21">
            <v>179341.63</v>
          </cell>
          <cell r="D21">
            <v>0</v>
          </cell>
          <cell r="E21">
            <v>179341.63</v>
          </cell>
        </row>
        <row r="22">
          <cell r="A22">
            <v>3113025</v>
          </cell>
          <cell r="B22" t="str">
            <v>ELECTRIC PUMP EQUIP</v>
          </cell>
          <cell r="C22">
            <v>94345.42</v>
          </cell>
          <cell r="D22">
            <v>0</v>
          </cell>
          <cell r="E22">
            <v>94345.42</v>
          </cell>
        </row>
        <row r="23">
          <cell r="A23">
            <v>3204032</v>
          </cell>
          <cell r="B23" t="str">
            <v>WATER TREATMENT EQPT</v>
          </cell>
          <cell r="C23">
            <v>9925.83</v>
          </cell>
          <cell r="D23">
            <v>0</v>
          </cell>
          <cell r="E23">
            <v>9925.83</v>
          </cell>
        </row>
        <row r="24">
          <cell r="A24">
            <v>3305042</v>
          </cell>
          <cell r="B24" t="str">
            <v>DIST RESV &amp; STNDPIPES</v>
          </cell>
          <cell r="C24">
            <v>133906.76</v>
          </cell>
          <cell r="D24">
            <v>0</v>
          </cell>
          <cell r="E24">
            <v>133906.76</v>
          </cell>
        </row>
        <row r="25">
          <cell r="A25">
            <v>3315043</v>
          </cell>
          <cell r="B25" t="str">
            <v>TRANS &amp; DISTR MAINS</v>
          </cell>
          <cell r="C25">
            <v>1227100.47</v>
          </cell>
          <cell r="D25">
            <v>0</v>
          </cell>
          <cell r="E25">
            <v>1227100.47</v>
          </cell>
        </row>
        <row r="26">
          <cell r="A26">
            <v>3335045</v>
          </cell>
          <cell r="B26" t="str">
            <v>SERVICE LINES</v>
          </cell>
          <cell r="C26">
            <v>450319.37</v>
          </cell>
          <cell r="D26">
            <v>0</v>
          </cell>
          <cell r="E26">
            <v>450319.37</v>
          </cell>
        </row>
        <row r="27">
          <cell r="A27">
            <v>3345046</v>
          </cell>
          <cell r="B27" t="str">
            <v>METERS</v>
          </cell>
          <cell r="C27">
            <v>42471.71</v>
          </cell>
          <cell r="D27">
            <v>0</v>
          </cell>
          <cell r="E27">
            <v>42471.71</v>
          </cell>
        </row>
        <row r="28">
          <cell r="A28">
            <v>3345047</v>
          </cell>
          <cell r="B28" t="str">
            <v>METER INSTALLATIONS</v>
          </cell>
          <cell r="C28">
            <v>21105.77</v>
          </cell>
          <cell r="D28">
            <v>0</v>
          </cell>
          <cell r="E28">
            <v>21105.77</v>
          </cell>
        </row>
        <row r="29">
          <cell r="A29">
            <v>3355048</v>
          </cell>
          <cell r="B29" t="str">
            <v>HYDRANTS</v>
          </cell>
          <cell r="C29">
            <v>68975.92</v>
          </cell>
          <cell r="D29">
            <v>0</v>
          </cell>
          <cell r="E29">
            <v>68975.92</v>
          </cell>
        </row>
        <row r="30">
          <cell r="A30">
            <v>3406090</v>
          </cell>
          <cell r="B30" t="str">
            <v>OFF STRUCT &amp; IMPRV</v>
          </cell>
          <cell r="C30">
            <v>30739.46</v>
          </cell>
          <cell r="D30">
            <v>0</v>
          </cell>
          <cell r="E30">
            <v>30739.46</v>
          </cell>
        </row>
        <row r="31">
          <cell r="A31">
            <v>3446095</v>
          </cell>
          <cell r="B31" t="str">
            <v>LABORATORY EQPT</v>
          </cell>
          <cell r="C31">
            <v>792.74</v>
          </cell>
          <cell r="D31">
            <v>0</v>
          </cell>
          <cell r="E31">
            <v>792.74</v>
          </cell>
        </row>
        <row r="32">
          <cell r="A32">
            <v>3466094</v>
          </cell>
          <cell r="B32" t="str">
            <v>TOOLS SHOP &amp; MISC EQPT</v>
          </cell>
          <cell r="C32">
            <v>17461.61</v>
          </cell>
          <cell r="D32">
            <v>0</v>
          </cell>
          <cell r="E32">
            <v>17461.61</v>
          </cell>
        </row>
        <row r="33">
          <cell r="A33">
            <v>3466097</v>
          </cell>
          <cell r="B33" t="str">
            <v>COMMUNICATION EQPT</v>
          </cell>
          <cell r="C33">
            <v>1776.26</v>
          </cell>
          <cell r="D33">
            <v>0</v>
          </cell>
          <cell r="E33">
            <v>1776.26</v>
          </cell>
        </row>
        <row r="35">
          <cell r="A35">
            <v>101.1</v>
          </cell>
          <cell r="B35" t="str">
            <v>WTR UTILITY PLANT IN SERVICE</v>
          </cell>
          <cell r="C35">
            <v>2328071.5699999998</v>
          </cell>
          <cell r="D35">
            <v>0</v>
          </cell>
          <cell r="E35">
            <v>2328071.5699999998</v>
          </cell>
        </row>
        <row r="37">
          <cell r="A37">
            <v>1032000</v>
          </cell>
          <cell r="B37" t="str">
            <v>PLT HELD FUTURE USE-WTR</v>
          </cell>
          <cell r="C37">
            <v>40534.410000000003</v>
          </cell>
          <cell r="D37">
            <v>0</v>
          </cell>
          <cell r="E37">
            <v>40534.410000000003</v>
          </cell>
        </row>
        <row r="39">
          <cell r="A39">
            <v>103.1</v>
          </cell>
          <cell r="B39" t="str">
            <v>PLANT HELD FOR FUTURE USE</v>
          </cell>
          <cell r="C39">
            <v>40534.410000000003</v>
          </cell>
          <cell r="D39">
            <v>0</v>
          </cell>
          <cell r="E39">
            <v>40534.410000000003</v>
          </cell>
        </row>
        <row r="41">
          <cell r="A41">
            <v>1052091</v>
          </cell>
          <cell r="B41" t="str">
            <v>WATER PLANT IN PROCESS</v>
          </cell>
          <cell r="C41">
            <v>33814.339999999997</v>
          </cell>
          <cell r="D41">
            <v>0</v>
          </cell>
          <cell r="E41">
            <v>33814.339999999997</v>
          </cell>
        </row>
        <row r="43">
          <cell r="A43">
            <v>105.1</v>
          </cell>
          <cell r="B43" t="str">
            <v>WORK IN PROGRESS</v>
          </cell>
          <cell r="C43">
            <v>33814.339999999997</v>
          </cell>
          <cell r="D43">
            <v>0</v>
          </cell>
          <cell r="E43">
            <v>33814.339999999997</v>
          </cell>
        </row>
        <row r="45">
          <cell r="A45">
            <v>1083010</v>
          </cell>
          <cell r="B45" t="str">
            <v>ACCUM DEPR-WATER PLANT</v>
          </cell>
          <cell r="C45">
            <v>-600803.99</v>
          </cell>
          <cell r="D45">
            <v>0</v>
          </cell>
          <cell r="E45">
            <v>-600803.99</v>
          </cell>
        </row>
        <row r="47">
          <cell r="A47">
            <v>108.3</v>
          </cell>
          <cell r="B47" t="str">
            <v>ACCUM DEPR WATER PLANT</v>
          </cell>
          <cell r="C47">
            <v>-600803.99</v>
          </cell>
          <cell r="D47">
            <v>0</v>
          </cell>
          <cell r="E47">
            <v>-600803.99</v>
          </cell>
        </row>
        <row r="49">
          <cell r="A49">
            <v>1411000</v>
          </cell>
          <cell r="B49" t="str">
            <v>A/R-CUSTOMER</v>
          </cell>
          <cell r="C49">
            <v>42342.98</v>
          </cell>
          <cell r="D49">
            <v>0</v>
          </cell>
          <cell r="E49">
            <v>42342.98</v>
          </cell>
        </row>
        <row r="50">
          <cell r="A50">
            <v>1411002</v>
          </cell>
          <cell r="B50" t="str">
            <v>A/R-CUSTOMER ACCRUAL</v>
          </cell>
          <cell r="C50">
            <v>85046</v>
          </cell>
          <cell r="D50">
            <v>0</v>
          </cell>
          <cell r="E50">
            <v>85046</v>
          </cell>
        </row>
        <row r="51">
          <cell r="A51">
            <v>1411003</v>
          </cell>
          <cell r="B51" t="str">
            <v>A/R-CUSTOMER REFUNDS</v>
          </cell>
          <cell r="C51">
            <v>-236.22</v>
          </cell>
          <cell r="D51">
            <v>0</v>
          </cell>
          <cell r="E51">
            <v>-236.22</v>
          </cell>
        </row>
        <row r="53">
          <cell r="A53">
            <v>141.1</v>
          </cell>
          <cell r="B53" t="str">
            <v>ACCOUNTS RECEIVABLE CUSTOMER</v>
          </cell>
          <cell r="C53">
            <v>127152.76</v>
          </cell>
          <cell r="D53">
            <v>0</v>
          </cell>
          <cell r="E53">
            <v>127152.76</v>
          </cell>
        </row>
        <row r="55">
          <cell r="A55">
            <v>1431000</v>
          </cell>
          <cell r="B55" t="str">
            <v>ACCUM PROV UNCOLLECT ACCTS</v>
          </cell>
          <cell r="C55">
            <v>-18480.21</v>
          </cell>
          <cell r="D55">
            <v>0</v>
          </cell>
          <cell r="E55">
            <v>-18480.21</v>
          </cell>
        </row>
        <row r="57">
          <cell r="A57">
            <v>143.1</v>
          </cell>
          <cell r="B57" t="str">
            <v>ACCUM PROV UNCOLL AC</v>
          </cell>
          <cell r="C57">
            <v>-18480.21</v>
          </cell>
          <cell r="D57">
            <v>0</v>
          </cell>
          <cell r="E57">
            <v>-18480.21</v>
          </cell>
        </row>
        <row r="59">
          <cell r="A59">
            <v>1512000</v>
          </cell>
          <cell r="B59" t="str">
            <v>INVENTORY</v>
          </cell>
          <cell r="C59">
            <v>3037.98</v>
          </cell>
          <cell r="D59">
            <v>0</v>
          </cell>
          <cell r="E59">
            <v>3037.98</v>
          </cell>
        </row>
        <row r="61">
          <cell r="A61">
            <v>151.19999999999999</v>
          </cell>
          <cell r="B61" t="str">
            <v>INVENTORY</v>
          </cell>
          <cell r="C61">
            <v>3037.98</v>
          </cell>
          <cell r="D61">
            <v>0</v>
          </cell>
          <cell r="E61">
            <v>3037.98</v>
          </cell>
        </row>
        <row r="64">
          <cell r="A64" t="str">
            <v>PERIOD ENDING: 12/31/07                  12:29:04 22 DEC 2008 (NV.1CO.TB) PAGE 2</v>
          </cell>
        </row>
        <row r="65">
          <cell r="A65" t="str">
            <v xml:space="preserve">COMPANY: C-005 APPLE CANYON UTILITY CO.                                         </v>
          </cell>
        </row>
        <row r="67">
          <cell r="A67" t="str">
            <v>DETAIL TB BY COMPANY</v>
          </cell>
        </row>
        <row r="69">
          <cell r="A69" t="str">
            <v xml:space="preserve">                  U T I L I T I E S ,  I N C O R P O R A T E D</v>
          </cell>
        </row>
        <row r="71">
          <cell r="A71" t="str">
            <v xml:space="preserve">                              DETAIL TRIAL BALANCE</v>
          </cell>
        </row>
        <row r="73">
          <cell r="A73" t="str">
            <v>ACCOUNT               DESCRIPTION                  BEG-BALANCE       CURRENT       END-BALANCE</v>
          </cell>
        </row>
        <row r="74">
          <cell r="A74" t="str">
            <v>-------               -----------                  -----------       -------       -----------</v>
          </cell>
        </row>
        <row r="75">
          <cell r="A75">
            <v>1862049</v>
          </cell>
          <cell r="B75" t="str">
            <v>DEF CHGS-VOC TESTING</v>
          </cell>
          <cell r="C75">
            <v>1846.3</v>
          </cell>
          <cell r="D75">
            <v>0</v>
          </cell>
          <cell r="E75">
            <v>1846.3</v>
          </cell>
        </row>
        <row r="76">
          <cell r="A76">
            <v>1865049</v>
          </cell>
          <cell r="B76" t="str">
            <v>AMORT - VOC TESTING</v>
          </cell>
          <cell r="C76">
            <v>-933</v>
          </cell>
          <cell r="D76">
            <v>0</v>
          </cell>
          <cell r="E76">
            <v>-933</v>
          </cell>
        </row>
        <row r="78">
          <cell r="A78">
            <v>186.2</v>
          </cell>
          <cell r="B78" t="str">
            <v>OTHER DEFERRED CHARGES</v>
          </cell>
          <cell r="C78">
            <v>913.3</v>
          </cell>
          <cell r="D78">
            <v>0</v>
          </cell>
          <cell r="E78">
            <v>913.3</v>
          </cell>
        </row>
        <row r="80">
          <cell r="A80">
            <v>1901011</v>
          </cell>
          <cell r="B80" t="str">
            <v>DEF FED TAX - CIAC PRE 1987</v>
          </cell>
          <cell r="C80">
            <v>4644</v>
          </cell>
          <cell r="D80">
            <v>0</v>
          </cell>
          <cell r="E80">
            <v>4644</v>
          </cell>
        </row>
        <row r="81">
          <cell r="A81">
            <v>1901012</v>
          </cell>
          <cell r="B81" t="str">
            <v>DEF FED TAX-TAP FEE POST 2000</v>
          </cell>
          <cell r="C81">
            <v>25088</v>
          </cell>
          <cell r="D81">
            <v>0</v>
          </cell>
          <cell r="E81">
            <v>25088</v>
          </cell>
        </row>
        <row r="82">
          <cell r="A82">
            <v>1901020</v>
          </cell>
          <cell r="B82" t="str">
            <v>DEF FED TAX - RATE CASE</v>
          </cell>
          <cell r="C82">
            <v>-338</v>
          </cell>
          <cell r="D82">
            <v>0</v>
          </cell>
          <cell r="E82">
            <v>-338</v>
          </cell>
        </row>
        <row r="83">
          <cell r="A83">
            <v>1901021</v>
          </cell>
          <cell r="B83" t="str">
            <v>DEF FED TAX - DEF MAINT</v>
          </cell>
          <cell r="C83">
            <v>-464</v>
          </cell>
          <cell r="D83">
            <v>0</v>
          </cell>
          <cell r="E83">
            <v>-464</v>
          </cell>
        </row>
        <row r="84">
          <cell r="A84">
            <v>1901024</v>
          </cell>
          <cell r="B84" t="str">
            <v>DEF FED TAX - ORGN EXP</v>
          </cell>
          <cell r="C84">
            <v>-176</v>
          </cell>
          <cell r="D84">
            <v>0</v>
          </cell>
          <cell r="E84">
            <v>-176</v>
          </cell>
        </row>
        <row r="85">
          <cell r="A85">
            <v>1901025</v>
          </cell>
          <cell r="B85" t="str">
            <v>DEF FED TAX - BAD DEBTS '86</v>
          </cell>
          <cell r="C85">
            <v>11910</v>
          </cell>
          <cell r="D85">
            <v>0</v>
          </cell>
          <cell r="E85">
            <v>11910</v>
          </cell>
        </row>
        <row r="86">
          <cell r="A86">
            <v>1901026</v>
          </cell>
          <cell r="B86" t="str">
            <v>DEF FED TAX - BAD DEBTS CURRENT</v>
          </cell>
          <cell r="C86">
            <v>-7296</v>
          </cell>
          <cell r="D86">
            <v>0</v>
          </cell>
          <cell r="E86">
            <v>-7296</v>
          </cell>
        </row>
        <row r="87">
          <cell r="A87">
            <v>1901031</v>
          </cell>
          <cell r="B87" t="str">
            <v>DEF FED TAX - DEPRECIATION</v>
          </cell>
          <cell r="C87">
            <v>-136464</v>
          </cell>
          <cell r="D87">
            <v>0</v>
          </cell>
          <cell r="E87">
            <v>-136464</v>
          </cell>
        </row>
        <row r="89">
          <cell r="A89">
            <v>190.1</v>
          </cell>
          <cell r="B89" t="str">
            <v>ACCUM DEFERRED FIT</v>
          </cell>
          <cell r="C89">
            <v>-103096</v>
          </cell>
          <cell r="D89">
            <v>0</v>
          </cell>
          <cell r="E89">
            <v>-103096</v>
          </cell>
        </row>
        <row r="91">
          <cell r="A91">
            <v>1902011</v>
          </cell>
          <cell r="B91" t="str">
            <v>DEF ST TAX - CIAC PRE 1987</v>
          </cell>
          <cell r="C91">
            <v>729</v>
          </cell>
          <cell r="D91">
            <v>0</v>
          </cell>
          <cell r="E91">
            <v>729</v>
          </cell>
        </row>
        <row r="92">
          <cell r="A92">
            <v>1902012</v>
          </cell>
          <cell r="B92" t="str">
            <v>DEF ST TAX-TAP FEE POST 2000</v>
          </cell>
          <cell r="C92">
            <v>5811</v>
          </cell>
          <cell r="D92">
            <v>0</v>
          </cell>
          <cell r="E92">
            <v>5811</v>
          </cell>
        </row>
        <row r="93">
          <cell r="A93">
            <v>1902020</v>
          </cell>
          <cell r="B93" t="str">
            <v>DEF ST TAX - RATE CASE</v>
          </cell>
          <cell r="C93">
            <v>-78</v>
          </cell>
          <cell r="D93">
            <v>0</v>
          </cell>
          <cell r="E93">
            <v>-78</v>
          </cell>
        </row>
        <row r="94">
          <cell r="A94">
            <v>1902021</v>
          </cell>
          <cell r="B94" t="str">
            <v>DEF ST TAX - DEF MAINT</v>
          </cell>
          <cell r="C94">
            <v>-106</v>
          </cell>
          <cell r="D94">
            <v>0</v>
          </cell>
          <cell r="E94">
            <v>-106</v>
          </cell>
        </row>
        <row r="95">
          <cell r="A95">
            <v>1902026</v>
          </cell>
          <cell r="B95" t="str">
            <v>DEF ST TAX - BAD DEBT</v>
          </cell>
          <cell r="C95">
            <v>-292</v>
          </cell>
          <cell r="D95">
            <v>0</v>
          </cell>
          <cell r="E95">
            <v>-292</v>
          </cell>
        </row>
        <row r="96">
          <cell r="A96">
            <v>1902031</v>
          </cell>
          <cell r="B96" t="str">
            <v>DEF ST TAX - DEPRECIATION</v>
          </cell>
          <cell r="C96">
            <v>-3193</v>
          </cell>
          <cell r="D96">
            <v>0</v>
          </cell>
          <cell r="E96">
            <v>-3193</v>
          </cell>
        </row>
        <row r="98">
          <cell r="A98">
            <v>190.2</v>
          </cell>
          <cell r="B98" t="str">
            <v>ACCUM DEFERRED SIT</v>
          </cell>
          <cell r="C98">
            <v>2871</v>
          </cell>
          <cell r="D98">
            <v>0</v>
          </cell>
          <cell r="E98">
            <v>2871</v>
          </cell>
        </row>
        <row r="100">
          <cell r="A100">
            <v>2021010</v>
          </cell>
          <cell r="B100" t="str">
            <v>COMMON STOCK</v>
          </cell>
          <cell r="C100">
            <v>-450000</v>
          </cell>
          <cell r="D100">
            <v>0</v>
          </cell>
          <cell r="E100">
            <v>-450000</v>
          </cell>
        </row>
        <row r="102">
          <cell r="A102">
            <v>202.1</v>
          </cell>
          <cell r="B102" t="str">
            <v>-COMMON STOCK &amp; CS SUBS</v>
          </cell>
          <cell r="C102">
            <v>-450000</v>
          </cell>
          <cell r="D102">
            <v>0</v>
          </cell>
          <cell r="E102">
            <v>-450000</v>
          </cell>
        </row>
        <row r="104">
          <cell r="A104">
            <v>2112000</v>
          </cell>
          <cell r="B104" t="str">
            <v>MISC PAID-IN CAPITAL</v>
          </cell>
          <cell r="C104">
            <v>-216814.97</v>
          </cell>
          <cell r="D104">
            <v>0</v>
          </cell>
          <cell r="E104">
            <v>-216814.97</v>
          </cell>
        </row>
        <row r="106">
          <cell r="A106">
            <v>211.2</v>
          </cell>
          <cell r="B106" t="str">
            <v>MISC PAID IN CAPITAL</v>
          </cell>
          <cell r="C106">
            <v>-216814.97</v>
          </cell>
          <cell r="D106">
            <v>0</v>
          </cell>
          <cell r="E106">
            <v>-216814.97</v>
          </cell>
        </row>
        <row r="108">
          <cell r="A108">
            <v>2151000</v>
          </cell>
          <cell r="B108" t="str">
            <v>RETAINED EARN-PRIOR YEARS</v>
          </cell>
          <cell r="C108">
            <v>-364373.99</v>
          </cell>
          <cell r="D108">
            <v>0</v>
          </cell>
          <cell r="E108">
            <v>-364373.99</v>
          </cell>
        </row>
        <row r="110">
          <cell r="A110">
            <v>215.1</v>
          </cell>
          <cell r="B110" t="str">
            <v>RETAINED EARNINGS PRIOR</v>
          </cell>
          <cell r="C110">
            <v>-364373.99</v>
          </cell>
          <cell r="D110">
            <v>0</v>
          </cell>
          <cell r="E110">
            <v>-364373.99</v>
          </cell>
        </row>
        <row r="112">
          <cell r="A112">
            <v>2334002</v>
          </cell>
          <cell r="B112" t="str">
            <v>A/P WATER SERVICE CORP</v>
          </cell>
          <cell r="C112">
            <v>-1739797.61</v>
          </cell>
          <cell r="D112">
            <v>0</v>
          </cell>
          <cell r="E112">
            <v>-1739797.61</v>
          </cell>
        </row>
        <row r="113">
          <cell r="A113">
            <v>2334003</v>
          </cell>
          <cell r="B113" t="str">
            <v>A/P WATER SERVICE DISB</v>
          </cell>
          <cell r="C113">
            <v>3110889.38</v>
          </cell>
          <cell r="D113">
            <v>0</v>
          </cell>
          <cell r="E113">
            <v>3110889.38</v>
          </cell>
        </row>
        <row r="115">
          <cell r="A115">
            <v>233.4</v>
          </cell>
          <cell r="B115" t="str">
            <v>ACCTS PAYABLE ASSOC COS</v>
          </cell>
          <cell r="C115">
            <v>1371091.77</v>
          </cell>
          <cell r="D115">
            <v>0</v>
          </cell>
          <cell r="E115">
            <v>1371091.77</v>
          </cell>
        </row>
        <row r="117">
          <cell r="A117">
            <v>2361104</v>
          </cell>
          <cell r="B117" t="str">
            <v>ACCRUED UTIL OR COMM TAX</v>
          </cell>
          <cell r="C117">
            <v>-254</v>
          </cell>
          <cell r="D117">
            <v>0</v>
          </cell>
          <cell r="E117">
            <v>-254</v>
          </cell>
        </row>
        <row r="118">
          <cell r="A118">
            <v>2361121</v>
          </cell>
          <cell r="B118" t="str">
            <v>ACCRUED REAL EST TAX</v>
          </cell>
          <cell r="C118">
            <v>-1620</v>
          </cell>
          <cell r="D118">
            <v>0</v>
          </cell>
          <cell r="E118">
            <v>-1620</v>
          </cell>
        </row>
        <row r="120">
          <cell r="A120">
            <v>236.1</v>
          </cell>
          <cell r="B120" t="str">
            <v>ACCRUED TAXES</v>
          </cell>
          <cell r="C120">
            <v>-1874</v>
          </cell>
          <cell r="D120">
            <v>0</v>
          </cell>
          <cell r="E120">
            <v>-1874</v>
          </cell>
        </row>
        <row r="122">
          <cell r="A122">
            <v>2372030</v>
          </cell>
          <cell r="B122" t="str">
            <v>ACCRUED CUST DEP INTEREST</v>
          </cell>
          <cell r="C122">
            <v>0.39</v>
          </cell>
          <cell r="D122">
            <v>0</v>
          </cell>
          <cell r="E122">
            <v>0.39</v>
          </cell>
        </row>
        <row r="125">
          <cell r="A125" t="str">
            <v>PERIOD ENDING: 12/31/07                  12:29:04 22 DEC 2008 (NV.1CO.TB) PAGE 3</v>
          </cell>
        </row>
        <row r="126">
          <cell r="A126" t="str">
            <v xml:space="preserve">COMPANY: C-005 APPLE CANYON UTILITY CO.                                         </v>
          </cell>
        </row>
        <row r="128">
          <cell r="A128" t="str">
            <v>DETAIL TB BY COMPANY</v>
          </cell>
        </row>
        <row r="130">
          <cell r="A130" t="str">
            <v xml:space="preserve">                  U T I L I T I E S ,  I N C O R P O R A T E D</v>
          </cell>
        </row>
        <row r="132">
          <cell r="A132" t="str">
            <v xml:space="preserve">                              DETAIL TRIAL BALANCE</v>
          </cell>
        </row>
        <row r="134">
          <cell r="A134" t="str">
            <v>ACCOUNT               DESCRIPTION                  BEG-BALANCE       CURRENT       END-BALANCE</v>
          </cell>
        </row>
        <row r="135">
          <cell r="A135" t="str">
            <v>-------               -----------                  -----------       -------       -----------</v>
          </cell>
        </row>
        <row r="136">
          <cell r="A136">
            <v>237.1</v>
          </cell>
          <cell r="B136" t="str">
            <v>ACCRUED INTEREST</v>
          </cell>
          <cell r="C136">
            <v>0.39</v>
          </cell>
          <cell r="D136">
            <v>0</v>
          </cell>
          <cell r="E136">
            <v>0.39</v>
          </cell>
        </row>
        <row r="138">
          <cell r="A138">
            <v>2413000</v>
          </cell>
          <cell r="B138" t="str">
            <v>ADVANCES FROM UTILITIES INC</v>
          </cell>
          <cell r="C138">
            <v>-1043240.19</v>
          </cell>
          <cell r="D138">
            <v>0</v>
          </cell>
          <cell r="E138">
            <v>-1043240.19</v>
          </cell>
        </row>
        <row r="140">
          <cell r="A140">
            <v>241.3</v>
          </cell>
          <cell r="B140" t="str">
            <v>ADVANCES FROM UI</v>
          </cell>
          <cell r="C140">
            <v>-1043240.19</v>
          </cell>
          <cell r="D140">
            <v>0</v>
          </cell>
          <cell r="E140">
            <v>-1043240.19</v>
          </cell>
        </row>
        <row r="142">
          <cell r="A142">
            <v>2525000</v>
          </cell>
          <cell r="B142" t="str">
            <v>ADV-IN-AID OF CONST-WATER</v>
          </cell>
          <cell r="C142">
            <v>-450000</v>
          </cell>
          <cell r="D142">
            <v>0</v>
          </cell>
          <cell r="E142">
            <v>-450000</v>
          </cell>
        </row>
        <row r="144">
          <cell r="A144">
            <v>252.1</v>
          </cell>
          <cell r="B144" t="str">
            <v>ADVANCES IN AID WATER</v>
          </cell>
          <cell r="C144">
            <v>-450000</v>
          </cell>
          <cell r="D144">
            <v>0</v>
          </cell>
          <cell r="E144">
            <v>-450000</v>
          </cell>
        </row>
        <row r="146">
          <cell r="A146">
            <v>2551000</v>
          </cell>
          <cell r="B146" t="str">
            <v>UNAMORT INVEST TAX CREDIT</v>
          </cell>
          <cell r="C146">
            <v>-2074</v>
          </cell>
          <cell r="D146">
            <v>0</v>
          </cell>
          <cell r="E146">
            <v>-2074</v>
          </cell>
        </row>
        <row r="148">
          <cell r="A148">
            <v>255.1</v>
          </cell>
          <cell r="B148" t="str">
            <v>UNAMORT INVEST TAX CREDIT</v>
          </cell>
          <cell r="C148">
            <v>-2074</v>
          </cell>
          <cell r="D148">
            <v>0</v>
          </cell>
          <cell r="E148">
            <v>-2074</v>
          </cell>
        </row>
        <row r="150">
          <cell r="A150">
            <v>2711000</v>
          </cell>
          <cell r="B150" t="str">
            <v>CIAC-WATER-UNDISTR.</v>
          </cell>
          <cell r="C150">
            <v>-658521.63</v>
          </cell>
          <cell r="D150">
            <v>0</v>
          </cell>
          <cell r="E150">
            <v>-658521.63</v>
          </cell>
        </row>
        <row r="151">
          <cell r="A151">
            <v>2711010</v>
          </cell>
          <cell r="B151" t="str">
            <v>CIAC-WATER-TAX</v>
          </cell>
          <cell r="C151">
            <v>-88000</v>
          </cell>
          <cell r="D151">
            <v>0</v>
          </cell>
          <cell r="E151">
            <v>-88000</v>
          </cell>
        </row>
        <row r="153">
          <cell r="A153">
            <v>271.10000000000002</v>
          </cell>
          <cell r="B153" t="str">
            <v>CONTRIBUTIONS IN AID WATER</v>
          </cell>
          <cell r="C153">
            <v>-746521.63</v>
          </cell>
          <cell r="D153">
            <v>0</v>
          </cell>
          <cell r="E153">
            <v>-746521.63</v>
          </cell>
        </row>
        <row r="155">
          <cell r="A155">
            <v>2722000</v>
          </cell>
          <cell r="B155" t="str">
            <v>ACC AMORT-CIA-WATER</v>
          </cell>
          <cell r="C155">
            <v>168357.87</v>
          </cell>
          <cell r="D155">
            <v>0</v>
          </cell>
          <cell r="E155">
            <v>168357.87</v>
          </cell>
        </row>
        <row r="156">
          <cell r="A156">
            <v>2722010</v>
          </cell>
          <cell r="B156" t="str">
            <v>ACC AMORT CIAC TAX</v>
          </cell>
          <cell r="C156">
            <v>1306</v>
          </cell>
          <cell r="D156">
            <v>0</v>
          </cell>
          <cell r="E156">
            <v>1306</v>
          </cell>
        </row>
        <row r="158">
          <cell r="A158">
            <v>272.10000000000002</v>
          </cell>
          <cell r="B158" t="str">
            <v>ACCUM AMORT OF CIA WATER</v>
          </cell>
          <cell r="C158">
            <v>169663.87</v>
          </cell>
          <cell r="D158">
            <v>0</v>
          </cell>
          <cell r="E158">
            <v>169663.87</v>
          </cell>
        </row>
        <row r="159">
          <cell r="C159" t="str">
            <v>---------------</v>
          </cell>
          <cell r="D159" t="str">
            <v>---------------</v>
          </cell>
          <cell r="E159" t="str">
            <v>---------------</v>
          </cell>
        </row>
        <row r="160">
          <cell r="B160" t="str">
            <v>TOTAL BALANCE SHEET</v>
          </cell>
          <cell r="C160">
            <v>79872.41</v>
          </cell>
          <cell r="D160">
            <v>0</v>
          </cell>
          <cell r="E160">
            <v>79872.41</v>
          </cell>
        </row>
        <row r="162">
          <cell r="A162" t="str">
            <v>PERIOD ENDING: 12/31/07                  12:29:04 22 DEC 2008 (NV.1CO.TB) PAGE 4</v>
          </cell>
        </row>
        <row r="163">
          <cell r="A163" t="str">
            <v xml:space="preserve">COMPANY: C-005 APPLE CANYON UTILITY CO.                                         </v>
          </cell>
        </row>
        <row r="165">
          <cell r="A165" t="str">
            <v>DETAIL TB BY COMPANY</v>
          </cell>
        </row>
        <row r="167">
          <cell r="A167" t="str">
            <v xml:space="preserve">                  U T I L I T I E S ,  I N C O R P O R A T E D</v>
          </cell>
        </row>
        <row r="169">
          <cell r="A169" t="str">
            <v xml:space="preserve">                              DETAIL TRIAL BALANCE</v>
          </cell>
        </row>
        <row r="171">
          <cell r="A171" t="str">
            <v>ACCOUNT               DESCRIPTION                  BEG-BALANCE       CURRENT       END-BALANCE</v>
          </cell>
        </row>
        <row r="172">
          <cell r="A172" t="str">
            <v>-------               -----------                  -----------       -------       -----------</v>
          </cell>
        </row>
        <row r="173">
          <cell r="A173">
            <v>4611020</v>
          </cell>
          <cell r="B173" t="str">
            <v>WATER REVENUE-METERED</v>
          </cell>
          <cell r="C173">
            <v>-271798.96000000002</v>
          </cell>
          <cell r="D173">
            <v>0</v>
          </cell>
          <cell r="E173">
            <v>-271798.96000000002</v>
          </cell>
        </row>
        <row r="174">
          <cell r="A174">
            <v>4611099</v>
          </cell>
          <cell r="B174" t="str">
            <v>WATER REVENUE ACCRUALS</v>
          </cell>
          <cell r="C174">
            <v>-45907</v>
          </cell>
          <cell r="D174">
            <v>0</v>
          </cell>
          <cell r="E174">
            <v>-45907</v>
          </cell>
        </row>
        <row r="175">
          <cell r="A175">
            <v>4612030</v>
          </cell>
          <cell r="B175" t="str">
            <v>WATER REVENUE-COMMERCIAL</v>
          </cell>
          <cell r="C175">
            <v>-8058.09</v>
          </cell>
          <cell r="D175">
            <v>0</v>
          </cell>
          <cell r="E175">
            <v>-8058.09</v>
          </cell>
        </row>
        <row r="177">
          <cell r="A177">
            <v>400.1</v>
          </cell>
          <cell r="B177" t="str">
            <v>WATER REVENUE</v>
          </cell>
          <cell r="C177">
            <v>-325764.05</v>
          </cell>
          <cell r="D177">
            <v>0</v>
          </cell>
          <cell r="E177">
            <v>-325764.05</v>
          </cell>
        </row>
        <row r="179">
          <cell r="A179">
            <v>4701000</v>
          </cell>
          <cell r="B179" t="str">
            <v>FORFEITED DISCOUNTS</v>
          </cell>
          <cell r="C179">
            <v>-1580.76</v>
          </cell>
          <cell r="D179">
            <v>0</v>
          </cell>
          <cell r="E179">
            <v>-1580.76</v>
          </cell>
        </row>
        <row r="181">
          <cell r="A181">
            <v>400.3</v>
          </cell>
          <cell r="B181" t="str">
            <v>FORFEITED DISCOUNTS</v>
          </cell>
          <cell r="C181">
            <v>-1580.76</v>
          </cell>
          <cell r="D181">
            <v>0</v>
          </cell>
          <cell r="E181">
            <v>-1580.76</v>
          </cell>
        </row>
        <row r="183">
          <cell r="A183">
            <v>4711000</v>
          </cell>
          <cell r="B183" t="str">
            <v>MISC SERVICE REVENUES</v>
          </cell>
          <cell r="C183">
            <v>3.57</v>
          </cell>
          <cell r="D183">
            <v>0</v>
          </cell>
          <cell r="E183">
            <v>3.57</v>
          </cell>
        </row>
        <row r="184">
          <cell r="A184">
            <v>4741001</v>
          </cell>
          <cell r="B184" t="str">
            <v>NEW CUSTOMER CHGE - WATER</v>
          </cell>
          <cell r="C184">
            <v>-870</v>
          </cell>
          <cell r="D184">
            <v>0</v>
          </cell>
          <cell r="E184">
            <v>-870</v>
          </cell>
        </row>
        <row r="185">
          <cell r="A185">
            <v>4741008</v>
          </cell>
          <cell r="B185" t="str">
            <v>NSF CHECK CHARGE</v>
          </cell>
          <cell r="C185">
            <v>-7</v>
          </cell>
          <cell r="D185">
            <v>0</v>
          </cell>
          <cell r="E185">
            <v>-7</v>
          </cell>
        </row>
        <row r="187">
          <cell r="A187">
            <v>400.4</v>
          </cell>
          <cell r="B187" t="str">
            <v>MISC. SERVICE REVENUES</v>
          </cell>
          <cell r="C187">
            <v>-873.43</v>
          </cell>
          <cell r="D187">
            <v>0</v>
          </cell>
          <cell r="E187">
            <v>-873.43</v>
          </cell>
        </row>
        <row r="189">
          <cell r="A189">
            <v>6151010</v>
          </cell>
          <cell r="B189" t="str">
            <v>ELEC PWR - WATER SYSTEM</v>
          </cell>
          <cell r="C189">
            <v>17063.96</v>
          </cell>
          <cell r="D189">
            <v>0</v>
          </cell>
          <cell r="E189">
            <v>17063.96</v>
          </cell>
        </row>
        <row r="191">
          <cell r="A191" t="str">
            <v>401.1E</v>
          </cell>
          <cell r="B191" t="str">
            <v>ELECTRIC POWER</v>
          </cell>
          <cell r="C191">
            <v>17063.96</v>
          </cell>
          <cell r="D191">
            <v>0</v>
          </cell>
          <cell r="E191">
            <v>17063.96</v>
          </cell>
        </row>
        <row r="193">
          <cell r="A193">
            <v>6181010</v>
          </cell>
          <cell r="B193" t="str">
            <v>CHLORINE</v>
          </cell>
          <cell r="C193">
            <v>2471.38</v>
          </cell>
          <cell r="D193">
            <v>0</v>
          </cell>
          <cell r="E193">
            <v>2471.38</v>
          </cell>
        </row>
        <row r="194">
          <cell r="A194">
            <v>6181090</v>
          </cell>
          <cell r="B194" t="str">
            <v>OTHER CHEMICALS (TREATMENT)</v>
          </cell>
          <cell r="C194">
            <v>4846.3100000000004</v>
          </cell>
          <cell r="D194">
            <v>0</v>
          </cell>
          <cell r="E194">
            <v>4846.3100000000004</v>
          </cell>
        </row>
        <row r="196">
          <cell r="A196" t="str">
            <v>401.1F</v>
          </cell>
          <cell r="B196" t="str">
            <v>CHEMICALS</v>
          </cell>
          <cell r="C196">
            <v>7317.69</v>
          </cell>
          <cell r="D196">
            <v>0</v>
          </cell>
          <cell r="E196">
            <v>7317.69</v>
          </cell>
        </row>
        <row r="198">
          <cell r="A198">
            <v>6361000</v>
          </cell>
          <cell r="B198" t="str">
            <v>METER READING</v>
          </cell>
          <cell r="C198">
            <v>2101.9499999999998</v>
          </cell>
          <cell r="D198">
            <v>0</v>
          </cell>
          <cell r="E198">
            <v>2101.9499999999998</v>
          </cell>
        </row>
        <row r="200">
          <cell r="A200" t="str">
            <v>401.1G</v>
          </cell>
          <cell r="B200" t="str">
            <v>METER READING</v>
          </cell>
          <cell r="C200">
            <v>2101.9499999999998</v>
          </cell>
          <cell r="D200">
            <v>0</v>
          </cell>
          <cell r="E200">
            <v>2101.9499999999998</v>
          </cell>
        </row>
        <row r="202">
          <cell r="A202">
            <v>6019000</v>
          </cell>
          <cell r="B202" t="str">
            <v>SYSTEM PROJECT</v>
          </cell>
          <cell r="C202">
            <v>1651</v>
          </cell>
          <cell r="D202">
            <v>0</v>
          </cell>
          <cell r="E202">
            <v>1651</v>
          </cell>
        </row>
        <row r="203">
          <cell r="A203">
            <v>6019001</v>
          </cell>
          <cell r="B203" t="str">
            <v>SALARIES-ACCOUNTING/FINANCE</v>
          </cell>
          <cell r="C203">
            <v>4314</v>
          </cell>
          <cell r="D203">
            <v>0</v>
          </cell>
          <cell r="E203">
            <v>4314</v>
          </cell>
        </row>
        <row r="204">
          <cell r="A204">
            <v>6019002</v>
          </cell>
          <cell r="B204" t="str">
            <v>SALARIES-ADMIN</v>
          </cell>
          <cell r="C204">
            <v>1078</v>
          </cell>
          <cell r="D204">
            <v>0</v>
          </cell>
          <cell r="E204">
            <v>1078</v>
          </cell>
        </row>
        <row r="205">
          <cell r="A205">
            <v>6019003</v>
          </cell>
          <cell r="B205" t="str">
            <v>SALARIES - EXECUTIVE</v>
          </cell>
          <cell r="C205">
            <v>4234</v>
          </cell>
          <cell r="D205">
            <v>0</v>
          </cell>
          <cell r="E205">
            <v>4234</v>
          </cell>
        </row>
        <row r="206">
          <cell r="A206">
            <v>6019004</v>
          </cell>
          <cell r="B206" t="str">
            <v>SALARIES-HR/PAYROLL</v>
          </cell>
          <cell r="C206">
            <v>1711</v>
          </cell>
          <cell r="D206">
            <v>0</v>
          </cell>
          <cell r="E206">
            <v>1711</v>
          </cell>
        </row>
        <row r="207">
          <cell r="A207">
            <v>6019005</v>
          </cell>
          <cell r="B207" t="str">
            <v>SALARIES-IT</v>
          </cell>
          <cell r="C207">
            <v>494</v>
          </cell>
          <cell r="D207">
            <v>0</v>
          </cell>
          <cell r="E207">
            <v>494</v>
          </cell>
        </row>
        <row r="208">
          <cell r="A208">
            <v>6019006</v>
          </cell>
          <cell r="B208" t="str">
            <v>SALARIES-OPS LEADERSHIP</v>
          </cell>
          <cell r="C208">
            <v>1348</v>
          </cell>
          <cell r="D208">
            <v>0</v>
          </cell>
          <cell r="E208">
            <v>1348</v>
          </cell>
        </row>
        <row r="209">
          <cell r="A209">
            <v>6019007</v>
          </cell>
          <cell r="B209" t="str">
            <v>SALARIES-REGULATORY</v>
          </cell>
          <cell r="C209">
            <v>3565</v>
          </cell>
          <cell r="D209">
            <v>0</v>
          </cell>
          <cell r="E209">
            <v>3565</v>
          </cell>
        </row>
        <row r="210">
          <cell r="A210">
            <v>6019008</v>
          </cell>
          <cell r="B210" t="str">
            <v>SALARIES-CUSTOMER SERVICE</v>
          </cell>
          <cell r="C210">
            <v>37</v>
          </cell>
          <cell r="D210">
            <v>0</v>
          </cell>
          <cell r="E210">
            <v>37</v>
          </cell>
        </row>
        <row r="211">
          <cell r="A211">
            <v>6019020</v>
          </cell>
          <cell r="B211" t="str">
            <v>SALARIES-CHGD TO PLT-WSC</v>
          </cell>
          <cell r="C211">
            <v>-4879.79</v>
          </cell>
          <cell r="D211">
            <v>0</v>
          </cell>
          <cell r="E211">
            <v>-4879.79</v>
          </cell>
        </row>
        <row r="212">
          <cell r="A212">
            <v>6019040</v>
          </cell>
          <cell r="B212" t="str">
            <v>SALARIES-OPS FIELD</v>
          </cell>
          <cell r="C212">
            <v>63478.51</v>
          </cell>
          <cell r="D212">
            <v>0</v>
          </cell>
          <cell r="E212">
            <v>63478.51</v>
          </cell>
        </row>
        <row r="213">
          <cell r="A213">
            <v>6019050</v>
          </cell>
          <cell r="B213" t="str">
            <v>SALARIES-OPS ADMIN</v>
          </cell>
          <cell r="C213">
            <v>6563</v>
          </cell>
          <cell r="D213">
            <v>0</v>
          </cell>
          <cell r="E213">
            <v>6563</v>
          </cell>
        </row>
        <row r="215">
          <cell r="A215" t="str">
            <v>401.1H</v>
          </cell>
          <cell r="B215" t="str">
            <v>SALARIES</v>
          </cell>
          <cell r="C215">
            <v>83593.72</v>
          </cell>
          <cell r="D215">
            <v>0</v>
          </cell>
          <cell r="E215">
            <v>83593.72</v>
          </cell>
        </row>
        <row r="217">
          <cell r="A217">
            <v>6708000</v>
          </cell>
          <cell r="B217" t="str">
            <v>UNCOLLECTIBLE ACCOUNTS</v>
          </cell>
          <cell r="C217">
            <v>645.70000000000005</v>
          </cell>
          <cell r="D217">
            <v>0</v>
          </cell>
          <cell r="E217">
            <v>645.70000000000005</v>
          </cell>
        </row>
        <row r="218">
          <cell r="A218">
            <v>6708001</v>
          </cell>
          <cell r="B218" t="str">
            <v>AGENCY EXPENSE</v>
          </cell>
          <cell r="C218">
            <v>86.67</v>
          </cell>
          <cell r="D218">
            <v>0</v>
          </cell>
          <cell r="E218">
            <v>86.67</v>
          </cell>
        </row>
        <row r="220">
          <cell r="A220" t="str">
            <v>401.1K</v>
          </cell>
          <cell r="B220" t="str">
            <v>UNCOLLECTIBLE ACCOUNTS</v>
          </cell>
          <cell r="C220">
            <v>732.37</v>
          </cell>
          <cell r="D220">
            <v>0</v>
          </cell>
          <cell r="E220">
            <v>732.37</v>
          </cell>
        </row>
        <row r="222">
          <cell r="A222" t="str">
            <v>PERIOD ENDING: 12/31/07                  12:29:04 22 DEC 2008 (NV.1CO.TB) PAGE 5</v>
          </cell>
        </row>
        <row r="223">
          <cell r="A223" t="str">
            <v xml:space="preserve">COMPANY: C-005 APPLE CANYON UTILITY CO.                                         </v>
          </cell>
        </row>
        <row r="225">
          <cell r="A225" t="str">
            <v>DETAIL TB BY COMPANY</v>
          </cell>
        </row>
        <row r="227">
          <cell r="A227" t="str">
            <v xml:space="preserve">                  U T I L I T I E S ,  I N C O R P O R A T E D</v>
          </cell>
        </row>
        <row r="229">
          <cell r="A229" t="str">
            <v xml:space="preserve">                              DETAIL TRIAL BALANCE</v>
          </cell>
        </row>
        <row r="231">
          <cell r="A231" t="str">
            <v>ACCOUNT               DESCRIPTION                  BEG-BALANCE       CURRENT       END-BALANCE</v>
          </cell>
        </row>
        <row r="232">
          <cell r="A232" t="str">
            <v>-------               -----------                  -----------       -------       -----------</v>
          </cell>
        </row>
        <row r="234">
          <cell r="A234">
            <v>6329002</v>
          </cell>
          <cell r="B234" t="str">
            <v>AUDIT FEES</v>
          </cell>
          <cell r="C234">
            <v>289</v>
          </cell>
          <cell r="D234">
            <v>0</v>
          </cell>
          <cell r="E234">
            <v>289</v>
          </cell>
        </row>
        <row r="235">
          <cell r="A235">
            <v>6329013</v>
          </cell>
          <cell r="B235" t="str">
            <v>ACCOUNTING STUDIES</v>
          </cell>
          <cell r="C235">
            <v>805</v>
          </cell>
          <cell r="D235">
            <v>0</v>
          </cell>
          <cell r="E235">
            <v>805</v>
          </cell>
        </row>
        <row r="236">
          <cell r="A236">
            <v>6329014</v>
          </cell>
          <cell r="B236" t="str">
            <v>TAX RETURN REVIEW</v>
          </cell>
          <cell r="C236">
            <v>197</v>
          </cell>
          <cell r="D236">
            <v>0</v>
          </cell>
          <cell r="E236">
            <v>197</v>
          </cell>
        </row>
        <row r="237">
          <cell r="A237">
            <v>6338001</v>
          </cell>
          <cell r="B237" t="str">
            <v>LEGAL FEES</v>
          </cell>
          <cell r="C237">
            <v>1230</v>
          </cell>
          <cell r="D237">
            <v>0</v>
          </cell>
          <cell r="E237">
            <v>1230</v>
          </cell>
        </row>
        <row r="238">
          <cell r="A238">
            <v>6369003</v>
          </cell>
          <cell r="B238" t="str">
            <v>TEMP EMPLOY - CLERICAL</v>
          </cell>
          <cell r="C238">
            <v>503</v>
          </cell>
          <cell r="D238">
            <v>0</v>
          </cell>
          <cell r="E238">
            <v>503</v>
          </cell>
        </row>
        <row r="239">
          <cell r="A239">
            <v>6369005</v>
          </cell>
          <cell r="B239" t="str">
            <v>PAYROLL SERVICES</v>
          </cell>
          <cell r="C239">
            <v>262</v>
          </cell>
          <cell r="D239">
            <v>0</v>
          </cell>
          <cell r="E239">
            <v>262</v>
          </cell>
        </row>
        <row r="240">
          <cell r="A240">
            <v>6369006</v>
          </cell>
          <cell r="B240" t="str">
            <v>EMPLOY FINDER FEES</v>
          </cell>
          <cell r="C240">
            <v>1845</v>
          </cell>
          <cell r="D240">
            <v>0</v>
          </cell>
          <cell r="E240">
            <v>1845</v>
          </cell>
        </row>
        <row r="241">
          <cell r="A241">
            <v>6369090</v>
          </cell>
          <cell r="B241" t="str">
            <v>OTHER DIR OUTSIDE SERVICES</v>
          </cell>
          <cell r="C241">
            <v>88</v>
          </cell>
          <cell r="D241">
            <v>0</v>
          </cell>
          <cell r="E241">
            <v>88</v>
          </cell>
        </row>
        <row r="243">
          <cell r="A243" t="str">
            <v>401.1L</v>
          </cell>
          <cell r="B243" t="str">
            <v>OUTSIDE SERVICES-DIRECT</v>
          </cell>
          <cell r="C243">
            <v>5219</v>
          </cell>
          <cell r="D243">
            <v>0</v>
          </cell>
          <cell r="E243">
            <v>5219</v>
          </cell>
        </row>
        <row r="245">
          <cell r="A245">
            <v>6369007</v>
          </cell>
          <cell r="B245" t="str">
            <v>COMPUTER MAINT</v>
          </cell>
          <cell r="C245">
            <v>1764</v>
          </cell>
          <cell r="D245">
            <v>0</v>
          </cell>
          <cell r="E245">
            <v>1764</v>
          </cell>
        </row>
        <row r="246">
          <cell r="A246">
            <v>6369009</v>
          </cell>
          <cell r="B246" t="str">
            <v>COMPUTER-AMORT &amp; PROG COST</v>
          </cell>
          <cell r="C246">
            <v>111</v>
          </cell>
          <cell r="D246">
            <v>0</v>
          </cell>
          <cell r="E246">
            <v>111</v>
          </cell>
        </row>
        <row r="247">
          <cell r="A247">
            <v>6369012</v>
          </cell>
          <cell r="B247" t="str">
            <v>INTERNET SUPPLIER</v>
          </cell>
          <cell r="C247">
            <v>168</v>
          </cell>
          <cell r="D247">
            <v>0</v>
          </cell>
          <cell r="E247">
            <v>168</v>
          </cell>
        </row>
        <row r="248">
          <cell r="A248">
            <v>6759003</v>
          </cell>
          <cell r="B248" t="str">
            <v>COMPUTER SUPPLIES</v>
          </cell>
          <cell r="C248">
            <v>92</v>
          </cell>
          <cell r="D248">
            <v>0</v>
          </cell>
          <cell r="E248">
            <v>92</v>
          </cell>
        </row>
        <row r="249">
          <cell r="A249">
            <v>6759016</v>
          </cell>
          <cell r="B249" t="str">
            <v>MICROFILMING</v>
          </cell>
          <cell r="C249">
            <v>17</v>
          </cell>
          <cell r="D249">
            <v>0</v>
          </cell>
          <cell r="E249">
            <v>17</v>
          </cell>
        </row>
        <row r="250">
          <cell r="A250">
            <v>6759095</v>
          </cell>
          <cell r="B250" t="str">
            <v>WEBSITE DEVELOPMENT</v>
          </cell>
          <cell r="C250">
            <v>4</v>
          </cell>
          <cell r="D250">
            <v>0</v>
          </cell>
          <cell r="E250">
            <v>4</v>
          </cell>
        </row>
        <row r="252">
          <cell r="A252" t="str">
            <v>401.1LL</v>
          </cell>
          <cell r="B252" t="str">
            <v>IT DEPARTMENT</v>
          </cell>
          <cell r="C252">
            <v>2156</v>
          </cell>
          <cell r="D252">
            <v>0</v>
          </cell>
          <cell r="E252">
            <v>2156</v>
          </cell>
        </row>
        <row r="254">
          <cell r="A254">
            <v>6049010</v>
          </cell>
          <cell r="B254" t="str">
            <v>HEALTH INS REIMBURSEMENTS</v>
          </cell>
          <cell r="C254">
            <v>9269</v>
          </cell>
          <cell r="D254">
            <v>0</v>
          </cell>
          <cell r="E254">
            <v>9269</v>
          </cell>
        </row>
        <row r="255">
          <cell r="A255">
            <v>6049011</v>
          </cell>
          <cell r="B255" t="str">
            <v>EMPLOYEE INS DEDUCTIONS</v>
          </cell>
          <cell r="C255">
            <v>-302</v>
          </cell>
          <cell r="D255">
            <v>0</v>
          </cell>
          <cell r="E255">
            <v>-302</v>
          </cell>
        </row>
        <row r="256">
          <cell r="A256">
            <v>6049012</v>
          </cell>
          <cell r="B256" t="str">
            <v>HEALTH COSTS &amp; OTHER</v>
          </cell>
          <cell r="C256">
            <v>29</v>
          </cell>
          <cell r="D256">
            <v>0</v>
          </cell>
          <cell r="E256">
            <v>29</v>
          </cell>
        </row>
        <row r="257">
          <cell r="A257">
            <v>6049015</v>
          </cell>
          <cell r="B257" t="str">
            <v>DENTAL INS REIMBURSEMENTS</v>
          </cell>
          <cell r="C257">
            <v>99</v>
          </cell>
          <cell r="D257">
            <v>0</v>
          </cell>
          <cell r="E257">
            <v>99</v>
          </cell>
        </row>
        <row r="258">
          <cell r="A258">
            <v>6049020</v>
          </cell>
          <cell r="B258" t="str">
            <v>PENSION CONTRIBUTIONS</v>
          </cell>
          <cell r="C258">
            <v>1904</v>
          </cell>
          <cell r="D258">
            <v>0</v>
          </cell>
          <cell r="E258">
            <v>1904</v>
          </cell>
        </row>
        <row r="259">
          <cell r="A259">
            <v>6049050</v>
          </cell>
          <cell r="B259" t="str">
            <v>HEALTH INS PREMIUMS</v>
          </cell>
          <cell r="C259">
            <v>155</v>
          </cell>
          <cell r="D259">
            <v>0</v>
          </cell>
          <cell r="E259">
            <v>155</v>
          </cell>
        </row>
        <row r="260">
          <cell r="A260">
            <v>6049055</v>
          </cell>
          <cell r="B260" t="str">
            <v>DENTAL PREMIUMS</v>
          </cell>
          <cell r="C260">
            <v>14</v>
          </cell>
          <cell r="D260">
            <v>0</v>
          </cell>
          <cell r="E260">
            <v>14</v>
          </cell>
        </row>
        <row r="261">
          <cell r="A261">
            <v>6049060</v>
          </cell>
          <cell r="B261" t="str">
            <v>TERM LIFE INS</v>
          </cell>
          <cell r="C261">
            <v>44</v>
          </cell>
          <cell r="D261">
            <v>0</v>
          </cell>
          <cell r="E261">
            <v>44</v>
          </cell>
        </row>
        <row r="262">
          <cell r="A262">
            <v>6049070</v>
          </cell>
          <cell r="B262" t="str">
            <v>401K/ESOP CONTRIBUTIONS</v>
          </cell>
          <cell r="C262">
            <v>2525</v>
          </cell>
          <cell r="D262">
            <v>0</v>
          </cell>
          <cell r="E262">
            <v>2525</v>
          </cell>
        </row>
        <row r="263">
          <cell r="A263">
            <v>6049080</v>
          </cell>
          <cell r="B263" t="str">
            <v>DISABILITY INSURANCE</v>
          </cell>
          <cell r="C263">
            <v>23</v>
          </cell>
          <cell r="D263">
            <v>0</v>
          </cell>
          <cell r="E263">
            <v>23</v>
          </cell>
        </row>
        <row r="264">
          <cell r="A264">
            <v>6049090</v>
          </cell>
          <cell r="B264" t="str">
            <v>OTHER EMP PENS &amp; BENEFITS</v>
          </cell>
          <cell r="C264">
            <v>541</v>
          </cell>
          <cell r="D264">
            <v>0</v>
          </cell>
          <cell r="E264">
            <v>541</v>
          </cell>
        </row>
        <row r="266">
          <cell r="A266" t="str">
            <v>401.1N</v>
          </cell>
          <cell r="B266" t="str">
            <v>EMPLOYEE PENSION&amp;BENEFITS</v>
          </cell>
          <cell r="C266">
            <v>14301</v>
          </cell>
          <cell r="D266">
            <v>0</v>
          </cell>
          <cell r="E266">
            <v>14301</v>
          </cell>
        </row>
        <row r="268">
          <cell r="A268">
            <v>6599090</v>
          </cell>
          <cell r="B268" t="str">
            <v>OTHER INS</v>
          </cell>
          <cell r="C268">
            <v>2608</v>
          </cell>
          <cell r="D268">
            <v>0</v>
          </cell>
          <cell r="E268">
            <v>2608</v>
          </cell>
        </row>
        <row r="270">
          <cell r="A270" t="str">
            <v>401.1O</v>
          </cell>
          <cell r="B270" t="str">
            <v>INSURANCE</v>
          </cell>
          <cell r="C270">
            <v>2608</v>
          </cell>
          <cell r="D270">
            <v>0</v>
          </cell>
          <cell r="E270">
            <v>2608</v>
          </cell>
        </row>
        <row r="272">
          <cell r="A272">
            <v>7668010</v>
          </cell>
          <cell r="B272" t="str">
            <v>RATE CASE EXPENSE</v>
          </cell>
          <cell r="C272">
            <v>3221.36</v>
          </cell>
          <cell r="D272">
            <v>0</v>
          </cell>
          <cell r="E272">
            <v>3221.36</v>
          </cell>
        </row>
        <row r="274">
          <cell r="A274" t="str">
            <v>401.1P</v>
          </cell>
          <cell r="B274" t="str">
            <v>REGULATORY COMMISSION EXP</v>
          </cell>
          <cell r="C274">
            <v>3221.36</v>
          </cell>
          <cell r="D274">
            <v>0</v>
          </cell>
          <cell r="E274">
            <v>3221.36</v>
          </cell>
        </row>
        <row r="276">
          <cell r="A276">
            <v>6419090</v>
          </cell>
          <cell r="B276" t="str">
            <v>RENT-OTHERS</v>
          </cell>
          <cell r="C276">
            <v>1438</v>
          </cell>
          <cell r="D276">
            <v>0</v>
          </cell>
          <cell r="E276">
            <v>1438</v>
          </cell>
        </row>
        <row r="278">
          <cell r="A278" t="str">
            <v>401.1Q</v>
          </cell>
          <cell r="B278" t="str">
            <v>RENT</v>
          </cell>
          <cell r="C278">
            <v>1438</v>
          </cell>
          <cell r="D278">
            <v>0</v>
          </cell>
          <cell r="E278">
            <v>1438</v>
          </cell>
        </row>
        <row r="280">
          <cell r="A280">
            <v>6759001</v>
          </cell>
          <cell r="B280" t="str">
            <v>PUBL SUBSCRIPTIONS &amp; TAPES</v>
          </cell>
          <cell r="C280">
            <v>25</v>
          </cell>
          <cell r="D280">
            <v>0</v>
          </cell>
          <cell r="E280">
            <v>25</v>
          </cell>
        </row>
        <row r="281">
          <cell r="A281">
            <v>6759002</v>
          </cell>
          <cell r="B281" t="str">
            <v>ANSWERING SERV</v>
          </cell>
          <cell r="C281">
            <v>620</v>
          </cell>
          <cell r="D281">
            <v>0</v>
          </cell>
          <cell r="E281">
            <v>620</v>
          </cell>
        </row>
        <row r="283">
          <cell r="A283" t="str">
            <v>PERIOD ENDING: 12/31/07                  12:29:04 22 DEC 2008 (NV.1CO.TB) PAGE 6</v>
          </cell>
        </row>
        <row r="284">
          <cell r="A284" t="str">
            <v xml:space="preserve">COMPANY: C-005 APPLE CANYON UTILITY CO.                                         </v>
          </cell>
        </row>
        <row r="286">
          <cell r="A286" t="str">
            <v>DETAIL TB BY COMPANY</v>
          </cell>
        </row>
        <row r="288">
          <cell r="A288" t="str">
            <v xml:space="preserve">                  U T I L I T I E S ,  I N C O R P O R A T E D</v>
          </cell>
        </row>
        <row r="290">
          <cell r="A290" t="str">
            <v xml:space="preserve">                              DETAIL TRIAL BALANCE</v>
          </cell>
        </row>
        <row r="292">
          <cell r="A292" t="str">
            <v>ACCOUNT               DESCRIPTION                  BEG-BALANCE       CURRENT       END-BALANCE</v>
          </cell>
        </row>
        <row r="293">
          <cell r="A293" t="str">
            <v>-------               -----------                  -----------       -------       -----------</v>
          </cell>
        </row>
        <row r="294">
          <cell r="A294">
            <v>6759004</v>
          </cell>
          <cell r="B294" t="str">
            <v>PRINTING &amp; BLUEPRINTS</v>
          </cell>
          <cell r="C294">
            <v>91</v>
          </cell>
          <cell r="D294">
            <v>0</v>
          </cell>
          <cell r="E294">
            <v>91</v>
          </cell>
        </row>
        <row r="295">
          <cell r="A295">
            <v>6759006</v>
          </cell>
          <cell r="B295" t="str">
            <v>UPS &amp; AIR FREIGHT</v>
          </cell>
          <cell r="C295">
            <v>1172.58</v>
          </cell>
          <cell r="D295">
            <v>0</v>
          </cell>
          <cell r="E295">
            <v>1172.58</v>
          </cell>
        </row>
        <row r="296">
          <cell r="A296">
            <v>6759008</v>
          </cell>
          <cell r="B296" t="str">
            <v>XEROX</v>
          </cell>
          <cell r="C296">
            <v>20</v>
          </cell>
          <cell r="D296">
            <v>0</v>
          </cell>
          <cell r="E296">
            <v>20</v>
          </cell>
        </row>
        <row r="297">
          <cell r="A297">
            <v>6759009</v>
          </cell>
          <cell r="B297" t="str">
            <v>OFFICE SUPPLY STORES</v>
          </cell>
          <cell r="C297">
            <v>168</v>
          </cell>
          <cell r="D297">
            <v>0</v>
          </cell>
          <cell r="E297">
            <v>168</v>
          </cell>
        </row>
        <row r="298">
          <cell r="A298">
            <v>6759010</v>
          </cell>
          <cell r="B298" t="str">
            <v>REIM OFFICE EMPLOYEE EXPENSES</v>
          </cell>
          <cell r="C298">
            <v>10</v>
          </cell>
          <cell r="D298">
            <v>0</v>
          </cell>
          <cell r="E298">
            <v>10</v>
          </cell>
        </row>
        <row r="299">
          <cell r="A299">
            <v>6759013</v>
          </cell>
          <cell r="B299" t="str">
            <v>CLEANING SUPPLIES</v>
          </cell>
          <cell r="C299">
            <v>17</v>
          </cell>
          <cell r="D299">
            <v>0</v>
          </cell>
          <cell r="E299">
            <v>17</v>
          </cell>
        </row>
        <row r="300">
          <cell r="A300">
            <v>6759014</v>
          </cell>
          <cell r="B300" t="str">
            <v>MEMBERSHIPS - OFFICE EMPLOYEE</v>
          </cell>
          <cell r="C300">
            <v>12</v>
          </cell>
          <cell r="D300">
            <v>0</v>
          </cell>
          <cell r="E300">
            <v>12</v>
          </cell>
        </row>
        <row r="301">
          <cell r="A301">
            <v>6759090</v>
          </cell>
          <cell r="B301" t="str">
            <v>OTHER OFFICE EXPENSES</v>
          </cell>
          <cell r="C301">
            <v>218</v>
          </cell>
          <cell r="D301">
            <v>0</v>
          </cell>
          <cell r="E301">
            <v>218</v>
          </cell>
        </row>
        <row r="303">
          <cell r="A303" t="str">
            <v>401.1R</v>
          </cell>
          <cell r="B303" t="str">
            <v>OFFICE SUPPLIES</v>
          </cell>
          <cell r="C303">
            <v>2353.58</v>
          </cell>
          <cell r="D303">
            <v>0</v>
          </cell>
          <cell r="E303">
            <v>2353.58</v>
          </cell>
        </row>
        <row r="305">
          <cell r="A305">
            <v>6759005</v>
          </cell>
          <cell r="B305" t="str">
            <v>POSTAGE &amp; POSTAGE METER-OFFICE</v>
          </cell>
          <cell r="C305">
            <v>2063</v>
          </cell>
          <cell r="D305">
            <v>0</v>
          </cell>
          <cell r="E305">
            <v>2063</v>
          </cell>
        </row>
        <row r="306">
          <cell r="A306">
            <v>6759007</v>
          </cell>
          <cell r="B306" t="str">
            <v>PRINTING CUSTOMER SERVICE</v>
          </cell>
          <cell r="C306">
            <v>261.88</v>
          </cell>
          <cell r="D306">
            <v>0</v>
          </cell>
          <cell r="E306">
            <v>261.88</v>
          </cell>
        </row>
        <row r="307">
          <cell r="A307">
            <v>6759011</v>
          </cell>
          <cell r="B307" t="str">
            <v>ENVELOPES</v>
          </cell>
          <cell r="C307">
            <v>572</v>
          </cell>
          <cell r="D307">
            <v>0</v>
          </cell>
          <cell r="E307">
            <v>572</v>
          </cell>
        </row>
        <row r="308">
          <cell r="A308">
            <v>6759012</v>
          </cell>
          <cell r="B308" t="str">
            <v>BILL STOCK</v>
          </cell>
          <cell r="C308">
            <v>186</v>
          </cell>
          <cell r="D308">
            <v>0</v>
          </cell>
          <cell r="E308">
            <v>186</v>
          </cell>
        </row>
        <row r="309">
          <cell r="A309">
            <v>6759051</v>
          </cell>
          <cell r="B309" t="str">
            <v>COMPUTER SUPPLIES - BILLING</v>
          </cell>
          <cell r="C309">
            <v>64</v>
          </cell>
          <cell r="D309">
            <v>0</v>
          </cell>
          <cell r="E309">
            <v>64</v>
          </cell>
        </row>
        <row r="311">
          <cell r="A311" t="str">
            <v>401.1RR</v>
          </cell>
          <cell r="B311" t="str">
            <v>BILLING &amp; CUSTOMER SERVICE</v>
          </cell>
          <cell r="C311">
            <v>3146.88</v>
          </cell>
          <cell r="D311">
            <v>0</v>
          </cell>
          <cell r="E311">
            <v>3146.88</v>
          </cell>
        </row>
        <row r="313">
          <cell r="A313">
            <v>6759110</v>
          </cell>
          <cell r="B313" t="str">
            <v>OFFICE TELEPHONE</v>
          </cell>
          <cell r="C313">
            <v>934</v>
          </cell>
          <cell r="D313">
            <v>0</v>
          </cell>
          <cell r="E313">
            <v>934</v>
          </cell>
        </row>
        <row r="314">
          <cell r="A314">
            <v>6759120</v>
          </cell>
          <cell r="B314" t="str">
            <v>OFFICE ELECTRIC</v>
          </cell>
          <cell r="C314">
            <v>146</v>
          </cell>
          <cell r="D314">
            <v>0</v>
          </cell>
          <cell r="E314">
            <v>146</v>
          </cell>
        </row>
        <row r="315">
          <cell r="A315">
            <v>6759125</v>
          </cell>
          <cell r="B315" t="str">
            <v>OFFICE WATER</v>
          </cell>
          <cell r="C315">
            <v>12</v>
          </cell>
          <cell r="D315">
            <v>0</v>
          </cell>
          <cell r="E315">
            <v>12</v>
          </cell>
        </row>
        <row r="316">
          <cell r="A316">
            <v>6759130</v>
          </cell>
          <cell r="B316" t="str">
            <v>OFFICE GAS</v>
          </cell>
          <cell r="C316">
            <v>33</v>
          </cell>
          <cell r="D316">
            <v>0</v>
          </cell>
          <cell r="E316">
            <v>33</v>
          </cell>
        </row>
        <row r="317">
          <cell r="A317">
            <v>6759135</v>
          </cell>
          <cell r="B317" t="str">
            <v>OPERATIONS TELEPHONES</v>
          </cell>
          <cell r="C317">
            <v>2255.9899999999998</v>
          </cell>
          <cell r="D317">
            <v>0</v>
          </cell>
          <cell r="E317">
            <v>2255.9899999999998</v>
          </cell>
        </row>
        <row r="318">
          <cell r="A318">
            <v>6759136</v>
          </cell>
          <cell r="B318" t="str">
            <v>OPERATIONS TELEPHONES-LONG DIST</v>
          </cell>
          <cell r="C318">
            <v>8</v>
          </cell>
          <cell r="D318">
            <v>0</v>
          </cell>
          <cell r="E318">
            <v>8</v>
          </cell>
        </row>
        <row r="320">
          <cell r="A320" t="str">
            <v>401.1S</v>
          </cell>
          <cell r="B320" t="str">
            <v>OFFICE UTILITIES</v>
          </cell>
          <cell r="C320">
            <v>3388.99</v>
          </cell>
          <cell r="D320">
            <v>0</v>
          </cell>
          <cell r="E320">
            <v>3388.99</v>
          </cell>
        </row>
        <row r="322">
          <cell r="A322">
            <v>6759210</v>
          </cell>
          <cell r="B322" t="str">
            <v>OFFICE CLEANING SERV</v>
          </cell>
          <cell r="C322">
            <v>140</v>
          </cell>
          <cell r="D322">
            <v>0</v>
          </cell>
          <cell r="E322">
            <v>140</v>
          </cell>
        </row>
        <row r="323">
          <cell r="A323">
            <v>6759220</v>
          </cell>
          <cell r="B323" t="str">
            <v>LNDSCPING MOWING &amp; SNOWPLWNG</v>
          </cell>
          <cell r="C323">
            <v>132</v>
          </cell>
          <cell r="D323">
            <v>0</v>
          </cell>
          <cell r="E323">
            <v>132</v>
          </cell>
        </row>
        <row r="324">
          <cell r="A324">
            <v>6759230</v>
          </cell>
          <cell r="B324" t="str">
            <v>OFFICE GARBAGE REMOVAL</v>
          </cell>
          <cell r="C324">
            <v>12</v>
          </cell>
          <cell r="D324">
            <v>0</v>
          </cell>
          <cell r="E324">
            <v>12</v>
          </cell>
        </row>
        <row r="325">
          <cell r="A325">
            <v>6759260</v>
          </cell>
          <cell r="B325" t="str">
            <v>REPAIR OFF MACH &amp; HEATING</v>
          </cell>
          <cell r="C325">
            <v>34</v>
          </cell>
          <cell r="D325">
            <v>0</v>
          </cell>
          <cell r="E325">
            <v>34</v>
          </cell>
        </row>
        <row r="326">
          <cell r="A326">
            <v>6759290</v>
          </cell>
          <cell r="B326" t="str">
            <v>OTHER OFFICE MAINT</v>
          </cell>
          <cell r="C326">
            <v>280</v>
          </cell>
          <cell r="D326">
            <v>0</v>
          </cell>
          <cell r="E326">
            <v>280</v>
          </cell>
        </row>
        <row r="328">
          <cell r="A328" t="str">
            <v>401.1U</v>
          </cell>
          <cell r="B328" t="str">
            <v>OFFICE MAINTENANCE</v>
          </cell>
          <cell r="C328">
            <v>598</v>
          </cell>
          <cell r="D328">
            <v>0</v>
          </cell>
          <cell r="E328">
            <v>598</v>
          </cell>
        </row>
        <row r="330">
          <cell r="A330">
            <v>6759330</v>
          </cell>
          <cell r="B330" t="str">
            <v>MEMBERSHIPS - COMPANY</v>
          </cell>
          <cell r="C330">
            <v>1</v>
          </cell>
          <cell r="D330">
            <v>0</v>
          </cell>
          <cell r="E330">
            <v>1</v>
          </cell>
        </row>
        <row r="331">
          <cell r="A331">
            <v>7048050</v>
          </cell>
          <cell r="B331" t="str">
            <v>EMPLOYEES ED EXPENSES</v>
          </cell>
          <cell r="C331">
            <v>23</v>
          </cell>
          <cell r="D331">
            <v>0</v>
          </cell>
          <cell r="E331">
            <v>23</v>
          </cell>
        </row>
        <row r="332">
          <cell r="A332">
            <v>7048055</v>
          </cell>
          <cell r="B332" t="str">
            <v>OFFICE EDUCATION/TRAIN. EXP</v>
          </cell>
          <cell r="C332">
            <v>378</v>
          </cell>
          <cell r="D332">
            <v>0</v>
          </cell>
          <cell r="E332">
            <v>378</v>
          </cell>
        </row>
        <row r="333">
          <cell r="A333">
            <v>7758365</v>
          </cell>
          <cell r="B333" t="str">
            <v>TRAVELS/LODGING</v>
          </cell>
          <cell r="C333">
            <v>626</v>
          </cell>
          <cell r="D333">
            <v>0</v>
          </cell>
          <cell r="E333">
            <v>626</v>
          </cell>
        </row>
        <row r="334">
          <cell r="A334">
            <v>7758370</v>
          </cell>
          <cell r="B334" t="str">
            <v>MEALS &amp; RELATED EXP</v>
          </cell>
          <cell r="C334">
            <v>129</v>
          </cell>
          <cell r="D334">
            <v>0</v>
          </cell>
          <cell r="E334">
            <v>129</v>
          </cell>
        </row>
        <row r="335">
          <cell r="A335">
            <v>7758380</v>
          </cell>
          <cell r="B335" t="str">
            <v>BANK SERV CHARGES</v>
          </cell>
          <cell r="C335">
            <v>819</v>
          </cell>
          <cell r="D335">
            <v>0</v>
          </cell>
          <cell r="E335">
            <v>819</v>
          </cell>
        </row>
        <row r="336">
          <cell r="A336">
            <v>7758390</v>
          </cell>
          <cell r="B336" t="str">
            <v>OTHER MISC GENERAL</v>
          </cell>
          <cell r="C336">
            <v>1051</v>
          </cell>
          <cell r="D336">
            <v>0</v>
          </cell>
          <cell r="E336">
            <v>1051</v>
          </cell>
        </row>
        <row r="338">
          <cell r="A338" t="str">
            <v>401.1V</v>
          </cell>
          <cell r="B338" t="str">
            <v>MISCELLANEOUS EXPENSE</v>
          </cell>
          <cell r="C338">
            <v>3027</v>
          </cell>
          <cell r="D338">
            <v>0</v>
          </cell>
          <cell r="E338">
            <v>3027</v>
          </cell>
        </row>
        <row r="340">
          <cell r="A340">
            <v>6755090</v>
          </cell>
          <cell r="B340" t="str">
            <v>WATER-OTHER MAINT EXP</v>
          </cell>
          <cell r="C340">
            <v>1355.96</v>
          </cell>
          <cell r="D340">
            <v>0</v>
          </cell>
          <cell r="E340">
            <v>1355.96</v>
          </cell>
        </row>
        <row r="341">
          <cell r="A341">
            <v>6759503</v>
          </cell>
          <cell r="B341" t="str">
            <v>WATER-MAINT SUPPLIES</v>
          </cell>
          <cell r="C341">
            <v>2049.35</v>
          </cell>
          <cell r="D341">
            <v>0</v>
          </cell>
          <cell r="E341">
            <v>2049.35</v>
          </cell>
        </row>
        <row r="342">
          <cell r="A342">
            <v>6759506</v>
          </cell>
          <cell r="B342" t="str">
            <v>WATER-MAINT REPAIRS</v>
          </cell>
          <cell r="C342">
            <v>11651.73</v>
          </cell>
          <cell r="D342">
            <v>0</v>
          </cell>
          <cell r="E342">
            <v>11651.73</v>
          </cell>
        </row>
        <row r="344">
          <cell r="A344" t="str">
            <v>PERIOD ENDING: 12/31/07                  12:29:04 22 DEC 2008 (NV.1CO.TB) PAGE 7</v>
          </cell>
        </row>
        <row r="345">
          <cell r="A345" t="str">
            <v xml:space="preserve">COMPANY: C-005 APPLE CANYON UTILITY CO.                                         </v>
          </cell>
        </row>
        <row r="347">
          <cell r="A347" t="str">
            <v>DETAIL TB BY COMPANY</v>
          </cell>
        </row>
        <row r="349">
          <cell r="A349" t="str">
            <v xml:space="preserve">                  U T I L I T I E S ,  I N C O R P O R A T E D</v>
          </cell>
        </row>
        <row r="351">
          <cell r="A351" t="str">
            <v xml:space="preserve">                              DETAIL TRIAL BALANCE</v>
          </cell>
        </row>
        <row r="353">
          <cell r="A353" t="str">
            <v>ACCOUNT               DESCRIPTION                  BEG-BALANCE       CURRENT       END-BALANCE</v>
          </cell>
        </row>
        <row r="354">
          <cell r="A354" t="str">
            <v>-------               -----------                  -----------       -------       -----------</v>
          </cell>
        </row>
        <row r="356">
          <cell r="A356" t="str">
            <v>401.1X</v>
          </cell>
          <cell r="B356" t="str">
            <v>MAINTENANCE-WATER PLANT</v>
          </cell>
          <cell r="C356">
            <v>15057.04</v>
          </cell>
          <cell r="D356">
            <v>0</v>
          </cell>
          <cell r="E356">
            <v>15057.04</v>
          </cell>
        </row>
        <row r="358">
          <cell r="A358">
            <v>6759080</v>
          </cell>
          <cell r="B358" t="str">
            <v>MAINT-DEFERRED CHARGES</v>
          </cell>
          <cell r="C358">
            <v>561</v>
          </cell>
          <cell r="D358">
            <v>0</v>
          </cell>
          <cell r="E358">
            <v>561</v>
          </cell>
        </row>
        <row r="359">
          <cell r="A359">
            <v>6759405</v>
          </cell>
          <cell r="B359" t="str">
            <v>COMMUNICATION EXPENSES</v>
          </cell>
          <cell r="C359">
            <v>1099</v>
          </cell>
          <cell r="D359">
            <v>0</v>
          </cell>
          <cell r="E359">
            <v>1099</v>
          </cell>
        </row>
        <row r="361">
          <cell r="A361" t="str">
            <v>401.1Z</v>
          </cell>
          <cell r="B361" t="str">
            <v>MAINTENANCE-WTR&amp;SWR PLANT</v>
          </cell>
          <cell r="C361">
            <v>1660</v>
          </cell>
          <cell r="D361">
            <v>0</v>
          </cell>
          <cell r="E361">
            <v>1660</v>
          </cell>
        </row>
        <row r="363">
          <cell r="A363">
            <v>6759018</v>
          </cell>
          <cell r="B363" t="str">
            <v>OPERATORS-OTHER OFFICE EXPENSE</v>
          </cell>
          <cell r="C363">
            <v>148.69</v>
          </cell>
          <cell r="D363">
            <v>0</v>
          </cell>
          <cell r="E363">
            <v>148.69</v>
          </cell>
        </row>
        <row r="364">
          <cell r="A364">
            <v>6759410</v>
          </cell>
          <cell r="B364" t="str">
            <v>OPERATORS ED EXPENSES</v>
          </cell>
          <cell r="C364">
            <v>13</v>
          </cell>
          <cell r="D364">
            <v>0</v>
          </cell>
          <cell r="E364">
            <v>13</v>
          </cell>
        </row>
        <row r="365">
          <cell r="A365">
            <v>6759413</v>
          </cell>
          <cell r="B365" t="str">
            <v>OPERATORS-POSTAGE</v>
          </cell>
          <cell r="C365">
            <v>193.19</v>
          </cell>
          <cell r="D365">
            <v>0</v>
          </cell>
          <cell r="E365">
            <v>193.19</v>
          </cell>
        </row>
        <row r="366">
          <cell r="A366">
            <v>6759416</v>
          </cell>
          <cell r="B366" t="str">
            <v>OPERATORS-MEMBERSHIPS</v>
          </cell>
          <cell r="C366">
            <v>46.78</v>
          </cell>
          <cell r="D366">
            <v>0</v>
          </cell>
          <cell r="E366">
            <v>46.78</v>
          </cell>
        </row>
        <row r="368">
          <cell r="A368" t="str">
            <v>401.1ZZ</v>
          </cell>
          <cell r="B368" t="str">
            <v>OPERATORS EXPENSES</v>
          </cell>
          <cell r="C368">
            <v>401.66</v>
          </cell>
          <cell r="D368">
            <v>0</v>
          </cell>
          <cell r="E368">
            <v>401.66</v>
          </cell>
        </row>
        <row r="370">
          <cell r="A370">
            <v>6355010</v>
          </cell>
          <cell r="B370" t="str">
            <v>WATER TESTS</v>
          </cell>
          <cell r="C370">
            <v>2705.56</v>
          </cell>
          <cell r="D370">
            <v>0</v>
          </cell>
          <cell r="E370">
            <v>2705.56</v>
          </cell>
        </row>
        <row r="371">
          <cell r="A371">
            <v>6355030</v>
          </cell>
          <cell r="B371" t="str">
            <v>TESTING EQUIP &amp; CHEM</v>
          </cell>
          <cell r="C371">
            <v>785.56</v>
          </cell>
          <cell r="D371">
            <v>0</v>
          </cell>
          <cell r="E371">
            <v>785.56</v>
          </cell>
        </row>
        <row r="373">
          <cell r="A373" t="str">
            <v>401.2B</v>
          </cell>
          <cell r="B373" t="str">
            <v>MAINTENANCE-TESTING</v>
          </cell>
          <cell r="C373">
            <v>3491.12</v>
          </cell>
          <cell r="D373">
            <v>0</v>
          </cell>
          <cell r="E373">
            <v>3491.12</v>
          </cell>
        </row>
        <row r="375">
          <cell r="A375">
            <v>6501020</v>
          </cell>
          <cell r="B375" t="str">
            <v>GASOLINE</v>
          </cell>
          <cell r="C375">
            <v>5543</v>
          </cell>
          <cell r="D375">
            <v>0</v>
          </cell>
          <cell r="E375">
            <v>5543</v>
          </cell>
        </row>
        <row r="376">
          <cell r="A376">
            <v>6501030</v>
          </cell>
          <cell r="B376" t="str">
            <v>AUTO REPAIR &amp; TIRES</v>
          </cell>
          <cell r="C376">
            <v>3277.82</v>
          </cell>
          <cell r="D376">
            <v>0</v>
          </cell>
          <cell r="E376">
            <v>3277.82</v>
          </cell>
        </row>
        <row r="377">
          <cell r="A377">
            <v>6501040</v>
          </cell>
          <cell r="B377" t="str">
            <v>AUTO LICENSES</v>
          </cell>
          <cell r="C377">
            <v>84</v>
          </cell>
          <cell r="D377">
            <v>0</v>
          </cell>
          <cell r="E377">
            <v>84</v>
          </cell>
        </row>
        <row r="378">
          <cell r="A378">
            <v>6509090</v>
          </cell>
          <cell r="B378" t="str">
            <v>OTHER TRANS EXPENSES</v>
          </cell>
          <cell r="C378">
            <v>88</v>
          </cell>
          <cell r="D378">
            <v>0</v>
          </cell>
          <cell r="E378">
            <v>88</v>
          </cell>
        </row>
        <row r="380">
          <cell r="A380" t="str">
            <v>401.2D</v>
          </cell>
          <cell r="B380" t="str">
            <v>TRANSPORTATION EXPENSE</v>
          </cell>
          <cell r="C380">
            <v>8992.82</v>
          </cell>
          <cell r="D380">
            <v>0</v>
          </cell>
          <cell r="E380">
            <v>8992.82</v>
          </cell>
        </row>
        <row r="382">
          <cell r="A382">
            <v>4032010</v>
          </cell>
          <cell r="B382" t="str">
            <v>DEPRECIATION-WATER PLANT</v>
          </cell>
          <cell r="C382">
            <v>31480.44</v>
          </cell>
          <cell r="D382">
            <v>0</v>
          </cell>
          <cell r="E382">
            <v>31480.44</v>
          </cell>
        </row>
        <row r="383">
          <cell r="A383">
            <v>4032090</v>
          </cell>
          <cell r="B383" t="str">
            <v>DEPRECIATION-10190</v>
          </cell>
          <cell r="C383">
            <v>280</v>
          </cell>
          <cell r="D383">
            <v>0</v>
          </cell>
          <cell r="E383">
            <v>280</v>
          </cell>
        </row>
        <row r="384">
          <cell r="A384">
            <v>4032091</v>
          </cell>
          <cell r="B384" t="str">
            <v>DEPRECIATION-10191</v>
          </cell>
          <cell r="C384">
            <v>144</v>
          </cell>
          <cell r="D384">
            <v>0</v>
          </cell>
          <cell r="E384">
            <v>144</v>
          </cell>
        </row>
        <row r="385">
          <cell r="A385">
            <v>4032092</v>
          </cell>
          <cell r="B385" t="str">
            <v>DEPRECIATION-10300</v>
          </cell>
          <cell r="C385">
            <v>6767</v>
          </cell>
          <cell r="D385">
            <v>0</v>
          </cell>
          <cell r="E385">
            <v>6767</v>
          </cell>
        </row>
        <row r="386">
          <cell r="A386">
            <v>4032093</v>
          </cell>
          <cell r="B386" t="str">
            <v>DEPRECIATION-10193</v>
          </cell>
          <cell r="C386">
            <v>12</v>
          </cell>
          <cell r="D386">
            <v>0</v>
          </cell>
          <cell r="E386">
            <v>12</v>
          </cell>
        </row>
        <row r="387">
          <cell r="A387">
            <v>4032098</v>
          </cell>
          <cell r="B387" t="str">
            <v>DEPRECIATION-COMPUTER</v>
          </cell>
          <cell r="C387">
            <v>903</v>
          </cell>
          <cell r="D387">
            <v>0</v>
          </cell>
          <cell r="E387">
            <v>903</v>
          </cell>
        </row>
        <row r="389">
          <cell r="A389">
            <v>403.2</v>
          </cell>
          <cell r="B389" t="str">
            <v>DEPRECIATION EXP-WATER</v>
          </cell>
          <cell r="C389">
            <v>39586.44</v>
          </cell>
          <cell r="D389">
            <v>0</v>
          </cell>
          <cell r="E389">
            <v>39586.44</v>
          </cell>
        </row>
        <row r="391">
          <cell r="A391">
            <v>4071000</v>
          </cell>
          <cell r="B391" t="str">
            <v>AMORT EXP-CIA-WATER</v>
          </cell>
          <cell r="C391">
            <v>-9697.15</v>
          </cell>
          <cell r="D391">
            <v>0</v>
          </cell>
          <cell r="E391">
            <v>-9697.15</v>
          </cell>
        </row>
        <row r="392">
          <cell r="A392">
            <v>4071010</v>
          </cell>
          <cell r="B392" t="str">
            <v>AMORT EXP 2711010</v>
          </cell>
          <cell r="C392">
            <v>-537</v>
          </cell>
          <cell r="D392">
            <v>0</v>
          </cell>
          <cell r="E392">
            <v>-537</v>
          </cell>
        </row>
        <row r="394">
          <cell r="A394">
            <v>407.6</v>
          </cell>
          <cell r="B394" t="str">
            <v>AMORT EXP-CIA-WATER</v>
          </cell>
          <cell r="C394">
            <v>-10234.15</v>
          </cell>
          <cell r="D394">
            <v>0</v>
          </cell>
          <cell r="E394">
            <v>-10234.15</v>
          </cell>
        </row>
        <row r="396">
          <cell r="A396">
            <v>4081201</v>
          </cell>
          <cell r="B396" t="str">
            <v>FICA EXPENSE</v>
          </cell>
          <cell r="C396">
            <v>7453</v>
          </cell>
          <cell r="D396">
            <v>0</v>
          </cell>
          <cell r="E396">
            <v>7453</v>
          </cell>
        </row>
        <row r="397">
          <cell r="A397">
            <v>4091050</v>
          </cell>
          <cell r="B397" t="str">
            <v>FED UNEMPLOYMENT TAX</v>
          </cell>
          <cell r="C397">
            <v>189</v>
          </cell>
          <cell r="D397">
            <v>0</v>
          </cell>
          <cell r="E397">
            <v>189</v>
          </cell>
        </row>
        <row r="398">
          <cell r="A398">
            <v>4091060</v>
          </cell>
          <cell r="B398" t="str">
            <v>ST UNEMPLOYMENT TAX</v>
          </cell>
          <cell r="C398">
            <v>1325</v>
          </cell>
          <cell r="D398">
            <v>0</v>
          </cell>
          <cell r="E398">
            <v>1325</v>
          </cell>
        </row>
        <row r="400">
          <cell r="A400">
            <v>408.2</v>
          </cell>
          <cell r="B400" t="str">
            <v>PAYROLL TAXES</v>
          </cell>
          <cell r="C400">
            <v>8967</v>
          </cell>
          <cell r="D400">
            <v>0</v>
          </cell>
          <cell r="E400">
            <v>8967</v>
          </cell>
        </row>
        <row r="402">
          <cell r="A402">
            <v>4081004</v>
          </cell>
          <cell r="B402" t="str">
            <v>UTIL OR COMMISSION TAX</v>
          </cell>
          <cell r="C402">
            <v>287</v>
          </cell>
          <cell r="D402">
            <v>0</v>
          </cell>
          <cell r="E402">
            <v>287</v>
          </cell>
        </row>
        <row r="403">
          <cell r="A403">
            <v>4081100</v>
          </cell>
          <cell r="B403" t="str">
            <v>PROPERTY &amp; OTHER GEN TAXES</v>
          </cell>
          <cell r="C403">
            <v>119</v>
          </cell>
          <cell r="D403">
            <v>0</v>
          </cell>
          <cell r="E403">
            <v>119</v>
          </cell>
        </row>
        <row r="405">
          <cell r="A405" t="str">
            <v>PERIOD ENDING: 12/31/07                  12:29:04 22 DEC 2008 (NV.1CO.TB) PAGE 8</v>
          </cell>
        </row>
        <row r="406">
          <cell r="A406" t="str">
            <v xml:space="preserve">COMPANY: C-005 APPLE CANYON UTILITY CO.                                         </v>
          </cell>
        </row>
        <row r="408">
          <cell r="A408" t="str">
            <v>DETAIL TB BY COMPANY</v>
          </cell>
        </row>
        <row r="410">
          <cell r="A410" t="str">
            <v xml:space="preserve">                  U T I L I T I E S ,  I N C O R P O R A T E D</v>
          </cell>
        </row>
        <row r="412">
          <cell r="A412" t="str">
            <v xml:space="preserve">                              DETAIL TRIAL BALANCE</v>
          </cell>
        </row>
        <row r="414">
          <cell r="A414" t="str">
            <v>ACCOUNT               DESCRIPTION                  BEG-BALANCE       CURRENT       END-BALANCE</v>
          </cell>
        </row>
        <row r="415">
          <cell r="A415" t="str">
            <v>-------               -----------                  -----------       -------       -----------</v>
          </cell>
        </row>
        <row r="416">
          <cell r="A416">
            <v>4081121</v>
          </cell>
          <cell r="B416" t="str">
            <v>REAL ESTATE TAX</v>
          </cell>
          <cell r="C416">
            <v>1918.8</v>
          </cell>
          <cell r="D416">
            <v>0</v>
          </cell>
          <cell r="E416">
            <v>1918.8</v>
          </cell>
        </row>
        <row r="417">
          <cell r="A417">
            <v>4081122</v>
          </cell>
          <cell r="B417" t="str">
            <v>PERS PROP &amp; ICT TAX</v>
          </cell>
          <cell r="C417">
            <v>7028.8</v>
          </cell>
          <cell r="D417">
            <v>0</v>
          </cell>
          <cell r="E417">
            <v>7028.8</v>
          </cell>
        </row>
        <row r="418">
          <cell r="A418">
            <v>4081303</v>
          </cell>
          <cell r="B418" t="str">
            <v>FRANCHISE TAX</v>
          </cell>
          <cell r="C418">
            <v>525</v>
          </cell>
          <cell r="D418">
            <v>0</v>
          </cell>
          <cell r="E418">
            <v>525</v>
          </cell>
        </row>
        <row r="420">
          <cell r="A420">
            <v>408.3</v>
          </cell>
          <cell r="B420" t="str">
            <v>OTHER TAXES</v>
          </cell>
          <cell r="C420">
            <v>9878.6</v>
          </cell>
          <cell r="D420">
            <v>0</v>
          </cell>
          <cell r="E420">
            <v>9878.6</v>
          </cell>
        </row>
        <row r="422">
          <cell r="A422">
            <v>4141040</v>
          </cell>
          <cell r="B422" t="str">
            <v>SALE OF EQUIPMENT</v>
          </cell>
          <cell r="C422">
            <v>-1047</v>
          </cell>
          <cell r="D422">
            <v>0</v>
          </cell>
          <cell r="E422">
            <v>-1047</v>
          </cell>
        </row>
        <row r="424">
          <cell r="A424">
            <v>413.1</v>
          </cell>
          <cell r="B424" t="str">
            <v>RENTAL &amp; OTHER INCOME</v>
          </cell>
          <cell r="C424">
            <v>-1047</v>
          </cell>
          <cell r="D424">
            <v>0</v>
          </cell>
          <cell r="E424">
            <v>-1047</v>
          </cell>
        </row>
        <row r="426">
          <cell r="A426">
            <v>4192000</v>
          </cell>
          <cell r="B426" t="str">
            <v>INTEREST EXPENSE-INTER-CO</v>
          </cell>
          <cell r="C426">
            <v>21832.5</v>
          </cell>
          <cell r="D426">
            <v>0</v>
          </cell>
          <cell r="E426">
            <v>21832.5</v>
          </cell>
        </row>
        <row r="428">
          <cell r="A428">
            <v>419.2</v>
          </cell>
          <cell r="B428" t="str">
            <v>INTEREST EXPENSE-INTERCO</v>
          </cell>
          <cell r="C428">
            <v>21832.5</v>
          </cell>
          <cell r="D428">
            <v>0</v>
          </cell>
          <cell r="E428">
            <v>21832.5</v>
          </cell>
        </row>
        <row r="430">
          <cell r="A430">
            <v>4201000</v>
          </cell>
          <cell r="B430" t="str">
            <v>INTEREST DURING CONSTRUCTION</v>
          </cell>
          <cell r="C430">
            <v>-2310.6999999999998</v>
          </cell>
          <cell r="D430">
            <v>0</v>
          </cell>
          <cell r="E430">
            <v>-2310.6999999999998</v>
          </cell>
        </row>
        <row r="432">
          <cell r="A432">
            <v>420.1</v>
          </cell>
          <cell r="B432" t="str">
            <v>INTEREST DURING CONSTRUCTION</v>
          </cell>
          <cell r="C432">
            <v>-2310.6999999999998</v>
          </cell>
          <cell r="D432">
            <v>0</v>
          </cell>
          <cell r="E432">
            <v>-2310.6999999999998</v>
          </cell>
        </row>
        <row r="434">
          <cell r="A434">
            <v>4272090</v>
          </cell>
          <cell r="B434" t="str">
            <v>S/T INT EXP OTHER</v>
          </cell>
          <cell r="C434">
            <v>-197</v>
          </cell>
          <cell r="D434">
            <v>0</v>
          </cell>
          <cell r="E434">
            <v>-197</v>
          </cell>
        </row>
        <row r="436">
          <cell r="A436">
            <v>427.2</v>
          </cell>
          <cell r="B436" t="str">
            <v>SHORT TERM INTEREST EXP</v>
          </cell>
          <cell r="C436">
            <v>-197</v>
          </cell>
          <cell r="D436">
            <v>0</v>
          </cell>
          <cell r="E436">
            <v>-197</v>
          </cell>
        </row>
        <row r="437">
          <cell r="C437" t="str">
            <v>---------------</v>
          </cell>
          <cell r="D437" t="str">
            <v>---------------</v>
          </cell>
          <cell r="E437" t="str">
            <v>---------------</v>
          </cell>
        </row>
        <row r="438">
          <cell r="B438" t="str">
            <v>TOTAL INCOME STATEMENT</v>
          </cell>
          <cell r="C438">
            <v>-79872.41</v>
          </cell>
          <cell r="D438">
            <v>0</v>
          </cell>
          <cell r="E438">
            <v>-79872.41</v>
          </cell>
        </row>
        <row r="441">
          <cell r="B441" t="str">
            <v>TOTAL BALANCE SHEET</v>
          </cell>
          <cell r="C441">
            <v>79872.41</v>
          </cell>
          <cell r="D441">
            <v>0</v>
          </cell>
          <cell r="E441">
            <v>79872.41</v>
          </cell>
        </row>
        <row r="442">
          <cell r="B442" t="str">
            <v>TOTAL INCOME STATEMENT</v>
          </cell>
          <cell r="C442">
            <v>-79872.41</v>
          </cell>
          <cell r="D442">
            <v>0</v>
          </cell>
          <cell r="E442">
            <v>-79872.41</v>
          </cell>
        </row>
        <row r="444">
          <cell r="A444" t="str">
            <v>Press RETURN to continue......</v>
          </cell>
        </row>
        <row r="445">
          <cell r="A445" t="str">
            <v>_x001B_  _x001B_Y_x001B_ hPORT 13_x001B_! --------------------------------------------------------------------------------</v>
          </cell>
        </row>
        <row r="446">
          <cell r="A446" t="str">
            <v>_x001B_  LINK3                    _x001B_ :UPLOAD/DOWNLOAD UTILTIES      _x001B_3 --------------------------------------------------------------------------------</v>
          </cell>
        </row>
        <row r="447">
          <cell r="A447" t="str">
            <v>_x001B_5 --------------------------------------------------------------------------------</v>
          </cell>
        </row>
        <row r="448">
          <cell r="A448" t="str">
            <v>_x001B_4 ACTION_x001B_49X - EXIT     M - MASTER MENU     P - PRINT</v>
          </cell>
        </row>
        <row r="449">
          <cell r="A449" t="str">
            <v>_x001B_$8 1. Upload File    (PC --&gt; Host) (LINK3.1)_x001B_%8 2. Download File  (Host --&gt; PC) (LINK3.2)_x001B_4(                 _x001B_4(2</v>
          </cell>
        </row>
      </sheetData>
      <sheetData sheetId="47">
        <row r="1">
          <cell r="A1" t="str">
            <v>Apple Canyon</v>
          </cell>
        </row>
        <row r="2">
          <cell r="A2">
            <v>39813</v>
          </cell>
        </row>
        <row r="3">
          <cell r="C3" t="str">
            <v>G/L</v>
          </cell>
        </row>
        <row r="4">
          <cell r="C4" t="str">
            <v>Water</v>
          </cell>
        </row>
        <row r="5">
          <cell r="A5" t="str">
            <v>Account</v>
          </cell>
          <cell r="B5" t="str">
            <v>Account Name</v>
          </cell>
          <cell r="C5">
            <v>39813</v>
          </cell>
        </row>
        <row r="7">
          <cell r="A7" t="str">
            <v>BALANCE SHEET</v>
          </cell>
        </row>
        <row r="9">
          <cell r="A9">
            <v>1020</v>
          </cell>
          <cell r="B9" t="str">
            <v>ORGANIZATION</v>
          </cell>
          <cell r="C9">
            <v>20135.29</v>
          </cell>
        </row>
        <row r="10">
          <cell r="A10">
            <v>1025</v>
          </cell>
          <cell r="B10" t="str">
            <v>FRANCHISES</v>
          </cell>
          <cell r="C10">
            <v>0</v>
          </cell>
        </row>
        <row r="11">
          <cell r="A11">
            <v>1030</v>
          </cell>
          <cell r="B11" t="str">
            <v>LAND &amp; LAND RIGHTS PUMP</v>
          </cell>
          <cell r="C11">
            <v>-885.06</v>
          </cell>
        </row>
        <row r="12">
          <cell r="A12">
            <v>1045</v>
          </cell>
          <cell r="B12" t="str">
            <v>LAND &amp; LAND RIGHTS GEN PLT</v>
          </cell>
          <cell r="C12">
            <v>5856.42</v>
          </cell>
        </row>
        <row r="13">
          <cell r="A13">
            <v>1050</v>
          </cell>
          <cell r="B13" t="str">
            <v>STRUCT &amp; IMPRV SRC SUPPLY</v>
          </cell>
          <cell r="C13">
            <v>52159.16</v>
          </cell>
        </row>
        <row r="14">
          <cell r="A14">
            <v>1055</v>
          </cell>
          <cell r="B14" t="str">
            <v>STRUCT &amp; IMPRV WTR TRT PLT</v>
          </cell>
          <cell r="C14">
            <v>27323.9</v>
          </cell>
        </row>
        <row r="15">
          <cell r="A15">
            <v>1065</v>
          </cell>
          <cell r="B15" t="str">
            <v>STRUCT &amp; IMPRV GEN PLT</v>
          </cell>
          <cell r="C15">
            <v>8542.41</v>
          </cell>
        </row>
        <row r="16">
          <cell r="A16">
            <v>1070</v>
          </cell>
          <cell r="B16" t="str">
            <v>COLLECTING RESERVOIRS</v>
          </cell>
          <cell r="C16">
            <v>1876</v>
          </cell>
        </row>
        <row r="17">
          <cell r="A17">
            <v>1080</v>
          </cell>
          <cell r="B17" t="str">
            <v>WELLS &amp; SPRINGS</v>
          </cell>
          <cell r="C17">
            <v>181922.23</v>
          </cell>
        </row>
        <row r="18">
          <cell r="A18">
            <v>1090</v>
          </cell>
          <cell r="B18" t="str">
            <v>SUPPLY MAINS</v>
          </cell>
          <cell r="C18">
            <v>8476.25</v>
          </cell>
        </row>
        <row r="19">
          <cell r="A19">
            <v>1100</v>
          </cell>
          <cell r="B19" t="str">
            <v>ELECTRIC PUMP EQUIP SRC PUMP</v>
          </cell>
          <cell r="C19">
            <v>0</v>
          </cell>
        </row>
        <row r="20">
          <cell r="A20">
            <v>1105</v>
          </cell>
          <cell r="B20" t="str">
            <v>ELECTRIC PUMP EQUIP WTP</v>
          </cell>
          <cell r="C20">
            <v>107224.2</v>
          </cell>
        </row>
        <row r="21">
          <cell r="A21">
            <v>1110</v>
          </cell>
          <cell r="B21" t="str">
            <v>ELECTRIC PUMP EQUIP TRANS DIST</v>
          </cell>
          <cell r="C21">
            <v>589.36</v>
          </cell>
        </row>
        <row r="22">
          <cell r="A22">
            <v>1115</v>
          </cell>
          <cell r="B22" t="str">
            <v>WATER TREATMENT EQPT</v>
          </cell>
          <cell r="C22">
            <v>24700.38</v>
          </cell>
        </row>
        <row r="23">
          <cell r="A23">
            <v>1120</v>
          </cell>
          <cell r="B23" t="str">
            <v>DIST RESV &amp; STANDPIPES</v>
          </cell>
          <cell r="C23">
            <v>134379.87</v>
          </cell>
        </row>
        <row r="24">
          <cell r="A24">
            <v>1125</v>
          </cell>
          <cell r="B24" t="str">
            <v>TRANS &amp; DISTR MAINS</v>
          </cell>
          <cell r="C24">
            <v>1228691.8400000001</v>
          </cell>
        </row>
        <row r="25">
          <cell r="A25">
            <v>1130</v>
          </cell>
          <cell r="B25" t="str">
            <v>SERVICE LINES</v>
          </cell>
          <cell r="C25">
            <v>453403.54</v>
          </cell>
        </row>
        <row r="26">
          <cell r="A26">
            <v>1135</v>
          </cell>
          <cell r="B26" t="str">
            <v>METERS</v>
          </cell>
          <cell r="C26">
            <v>46483.23</v>
          </cell>
        </row>
        <row r="27">
          <cell r="A27">
            <v>1140</v>
          </cell>
          <cell r="B27" t="str">
            <v>METER INSTALLATIONS</v>
          </cell>
          <cell r="C27">
            <v>23511.37</v>
          </cell>
        </row>
        <row r="28">
          <cell r="A28">
            <v>1145</v>
          </cell>
          <cell r="B28" t="str">
            <v>HYDRANTS</v>
          </cell>
          <cell r="C28">
            <v>68975.92</v>
          </cell>
        </row>
        <row r="29">
          <cell r="A29">
            <v>1175</v>
          </cell>
          <cell r="B29" t="str">
            <v>OFFICE STRUCT &amp; IMPRV</v>
          </cell>
          <cell r="C29">
            <v>56901.79</v>
          </cell>
        </row>
        <row r="30">
          <cell r="A30">
            <v>1180</v>
          </cell>
          <cell r="B30" t="str">
            <v>OFFICE FURN &amp; EQPT</v>
          </cell>
          <cell r="C30">
            <v>13193.6</v>
          </cell>
        </row>
        <row r="31">
          <cell r="A31">
            <v>1190</v>
          </cell>
          <cell r="B31" t="str">
            <v>TOOL SHOP &amp; MISC EQPT</v>
          </cell>
          <cell r="C31">
            <v>25319.15</v>
          </cell>
        </row>
        <row r="32">
          <cell r="A32">
            <v>1195</v>
          </cell>
          <cell r="B32" t="str">
            <v>LABORATORY EQUIPMENT</v>
          </cell>
          <cell r="C32">
            <v>792.74</v>
          </cell>
        </row>
        <row r="33">
          <cell r="A33">
            <v>1205</v>
          </cell>
          <cell r="B33" t="str">
            <v>COMMUNICATION EQPT</v>
          </cell>
          <cell r="C33">
            <v>7277.16</v>
          </cell>
        </row>
        <row r="34">
          <cell r="A34">
            <v>1245</v>
          </cell>
          <cell r="B34" t="str">
            <v>ORGANIZATION</v>
          </cell>
          <cell r="C34">
            <v>0</v>
          </cell>
        </row>
        <row r="35">
          <cell r="A35">
            <v>1285</v>
          </cell>
          <cell r="B35" t="str">
            <v>LAND &amp; LAND RIGHTS GEN PL</v>
          </cell>
          <cell r="C35">
            <v>0</v>
          </cell>
        </row>
        <row r="36">
          <cell r="A36">
            <v>1295</v>
          </cell>
          <cell r="B36" t="str">
            <v>STRUCT/IMPRV PUMP PLT LS</v>
          </cell>
          <cell r="C36">
            <v>0</v>
          </cell>
        </row>
        <row r="37">
          <cell r="A37">
            <v>1315</v>
          </cell>
          <cell r="B37" t="str">
            <v>STRUCT/IMPRV GEN PLT</v>
          </cell>
          <cell r="C37">
            <v>0</v>
          </cell>
        </row>
        <row r="38">
          <cell r="A38">
            <v>1345</v>
          </cell>
          <cell r="B38" t="str">
            <v>SEWER FORCE MAIN/SRVC LINES</v>
          </cell>
          <cell r="C38">
            <v>0</v>
          </cell>
        </row>
        <row r="39">
          <cell r="A39">
            <v>1350</v>
          </cell>
          <cell r="B39" t="str">
            <v>SEWER GRAVITY MAIN/MANHOLES</v>
          </cell>
          <cell r="C39">
            <v>0</v>
          </cell>
        </row>
        <row r="40">
          <cell r="A40">
            <v>1365</v>
          </cell>
          <cell r="B40" t="str">
            <v>FLOW MEASURE DEVICES</v>
          </cell>
          <cell r="C40">
            <v>0</v>
          </cell>
        </row>
        <row r="41">
          <cell r="A41">
            <v>1400</v>
          </cell>
          <cell r="B41" t="str">
            <v>TREAT/DISP EQUIP TRT PLT</v>
          </cell>
          <cell r="C41">
            <v>0</v>
          </cell>
        </row>
        <row r="42">
          <cell r="A42">
            <v>1410</v>
          </cell>
          <cell r="B42" t="str">
            <v>PLANT SEWERS TRTMT PLT</v>
          </cell>
          <cell r="C42">
            <v>0</v>
          </cell>
        </row>
        <row r="43">
          <cell r="A43">
            <v>1415</v>
          </cell>
          <cell r="B43" t="str">
            <v>PLANT SEWERS RECLAIM WTP</v>
          </cell>
          <cell r="C43">
            <v>0</v>
          </cell>
        </row>
        <row r="44">
          <cell r="A44">
            <v>1430</v>
          </cell>
          <cell r="B44" t="str">
            <v>OTHER PLT COLLECTION</v>
          </cell>
          <cell r="C44">
            <v>0</v>
          </cell>
        </row>
        <row r="45">
          <cell r="A45">
            <v>1435</v>
          </cell>
          <cell r="B45" t="str">
            <v>OTHER PLT PUMP</v>
          </cell>
          <cell r="C45">
            <v>0</v>
          </cell>
        </row>
        <row r="46">
          <cell r="A46">
            <v>1460</v>
          </cell>
          <cell r="B46" t="str">
            <v>OFFICE FURN &amp; EQPT</v>
          </cell>
          <cell r="C46">
            <v>0</v>
          </cell>
        </row>
        <row r="47">
          <cell r="A47">
            <v>1470</v>
          </cell>
          <cell r="B47" t="str">
            <v>TOOL SHOP &amp; MISC EQPT</v>
          </cell>
          <cell r="C47">
            <v>0</v>
          </cell>
        </row>
        <row r="48">
          <cell r="A48">
            <v>1480</v>
          </cell>
          <cell r="B48" t="str">
            <v>POWER OPERATED EQUIP</v>
          </cell>
          <cell r="C48">
            <v>0</v>
          </cell>
        </row>
        <row r="49">
          <cell r="A49">
            <v>1500</v>
          </cell>
          <cell r="B49" t="str">
            <v>OTHER TANGIBLE PLT SEWER</v>
          </cell>
          <cell r="C49">
            <v>0</v>
          </cell>
        </row>
        <row r="50">
          <cell r="A50">
            <v>1540</v>
          </cell>
          <cell r="B50" t="str">
            <v>REUSE TRANMISSION &amp; DIST</v>
          </cell>
          <cell r="C50">
            <v>0</v>
          </cell>
        </row>
        <row r="51">
          <cell r="C51">
            <v>0</v>
          </cell>
        </row>
        <row r="52">
          <cell r="A52" t="str">
            <v>TOTAL</v>
          </cell>
          <cell r="B52" t="str">
            <v>PLANT IN SERVICE</v>
          </cell>
          <cell r="C52">
            <v>2496850.7500000005</v>
          </cell>
        </row>
        <row r="54">
          <cell r="A54">
            <v>1555</v>
          </cell>
          <cell r="B54" t="str">
            <v>TRANSPORTATION EQPT WTR</v>
          </cell>
          <cell r="C54">
            <v>109138.3</v>
          </cell>
        </row>
        <row r="55">
          <cell r="C55">
            <v>0</v>
          </cell>
        </row>
        <row r="56">
          <cell r="A56" t="str">
            <v>TOTAL</v>
          </cell>
          <cell r="B56" t="str">
            <v>TRANSPORTATION EQPT</v>
          </cell>
          <cell r="C56">
            <v>109138.3</v>
          </cell>
        </row>
        <row r="58">
          <cell r="A58">
            <v>1580</v>
          </cell>
          <cell r="B58" t="str">
            <v>MAINFRAME COMPUTER WTR</v>
          </cell>
          <cell r="C58">
            <v>5149.96</v>
          </cell>
        </row>
        <row r="59">
          <cell r="A59">
            <v>1585</v>
          </cell>
          <cell r="B59" t="str">
            <v>MINI COMPUTERS WTR</v>
          </cell>
          <cell r="C59">
            <v>27627.63</v>
          </cell>
        </row>
        <row r="60">
          <cell r="A60">
            <v>1590</v>
          </cell>
          <cell r="B60" t="str">
            <v>COMP SYS COST WTR</v>
          </cell>
          <cell r="C60">
            <v>202467.73</v>
          </cell>
        </row>
        <row r="61">
          <cell r="A61">
            <v>1595</v>
          </cell>
          <cell r="B61" t="str">
            <v>MICRO SYS COST WTR</v>
          </cell>
          <cell r="C61">
            <v>6097</v>
          </cell>
        </row>
        <row r="62">
          <cell r="C62">
            <v>0</v>
          </cell>
        </row>
        <row r="63">
          <cell r="A63" t="str">
            <v>TOTAL</v>
          </cell>
          <cell r="B63" t="str">
            <v>COMPUTER EQUIPMENT</v>
          </cell>
          <cell r="C63">
            <v>241342.32</v>
          </cell>
        </row>
        <row r="65">
          <cell r="A65">
            <v>1665</v>
          </cell>
          <cell r="B65" t="str">
            <v>WIP - CAPITALIZED TIME</v>
          </cell>
          <cell r="C65">
            <v>3258.74</v>
          </cell>
        </row>
        <row r="66">
          <cell r="A66">
            <v>1666</v>
          </cell>
          <cell r="B66" t="str">
            <v>WIP - INTEREST DURING CONSTR</v>
          </cell>
          <cell r="C66">
            <v>1086.3900000000001</v>
          </cell>
        </row>
        <row r="67">
          <cell r="A67">
            <v>1667</v>
          </cell>
          <cell r="B67" t="str">
            <v>WIP - ENGINEERING</v>
          </cell>
          <cell r="C67">
            <v>0</v>
          </cell>
        </row>
        <row r="68">
          <cell r="A68">
            <v>1668</v>
          </cell>
          <cell r="B68" t="str">
            <v>WIP - LABOR/INSTALLATION</v>
          </cell>
          <cell r="C68">
            <v>30310</v>
          </cell>
        </row>
        <row r="69">
          <cell r="A69">
            <v>1669</v>
          </cell>
          <cell r="B69" t="str">
            <v>WIP - EQUIPMENT</v>
          </cell>
          <cell r="C69">
            <v>0</v>
          </cell>
        </row>
        <row r="70">
          <cell r="A70">
            <v>1670</v>
          </cell>
          <cell r="B70" t="str">
            <v>WIP - MATERIAL</v>
          </cell>
          <cell r="C70">
            <v>0</v>
          </cell>
        </row>
        <row r="71">
          <cell r="A71">
            <v>1671</v>
          </cell>
          <cell r="B71" t="str">
            <v>WIP - ELECTRICAL</v>
          </cell>
          <cell r="C71">
            <v>0</v>
          </cell>
        </row>
        <row r="72">
          <cell r="A72">
            <v>1672</v>
          </cell>
          <cell r="B72" t="str">
            <v>WIP - PIPING</v>
          </cell>
          <cell r="C72">
            <v>0</v>
          </cell>
        </row>
        <row r="73">
          <cell r="A73">
            <v>1673</v>
          </cell>
          <cell r="B73" t="str">
            <v>WIP - SITE WORK</v>
          </cell>
          <cell r="C73">
            <v>25700</v>
          </cell>
        </row>
        <row r="74">
          <cell r="A74">
            <v>1674</v>
          </cell>
          <cell r="B74" t="str">
            <v>WIP - BUILDING ADDITION</v>
          </cell>
          <cell r="C74">
            <v>0</v>
          </cell>
        </row>
        <row r="75">
          <cell r="A75">
            <v>1677</v>
          </cell>
          <cell r="B75" t="str">
            <v>WIP - DRILLING COSTS</v>
          </cell>
          <cell r="C75">
            <v>0</v>
          </cell>
        </row>
        <row r="76">
          <cell r="A76">
            <v>1678</v>
          </cell>
          <cell r="B76" t="str">
            <v>WIP - FOUNDATION</v>
          </cell>
          <cell r="C76">
            <v>0</v>
          </cell>
        </row>
        <row r="77">
          <cell r="A77">
            <v>1687</v>
          </cell>
          <cell r="B77" t="str">
            <v>TANK/COST OF</v>
          </cell>
          <cell r="C77">
            <v>0</v>
          </cell>
        </row>
        <row r="78">
          <cell r="A78">
            <v>1692</v>
          </cell>
          <cell r="B78" t="str">
            <v>WIP - WELL HOUSE</v>
          </cell>
          <cell r="C78">
            <v>0</v>
          </cell>
        </row>
        <row r="79">
          <cell r="A79">
            <v>1697</v>
          </cell>
          <cell r="B79" t="str">
            <v>WIP - CLOSE CP TO GL LEGACY</v>
          </cell>
          <cell r="C79">
            <v>-3504.34</v>
          </cell>
        </row>
        <row r="80">
          <cell r="A80">
            <v>1698</v>
          </cell>
          <cell r="B80" t="str">
            <v>WIP - J/E CLEARING LEGACY</v>
          </cell>
          <cell r="C80">
            <v>3504.34</v>
          </cell>
        </row>
        <row r="81">
          <cell r="A81">
            <v>1699</v>
          </cell>
          <cell r="B81" t="str">
            <v>WIP - TRANSFER TO FIXED</v>
          </cell>
          <cell r="C81">
            <v>-60355.13</v>
          </cell>
        </row>
        <row r="82">
          <cell r="A82">
            <v>1705</v>
          </cell>
          <cell r="B82" t="str">
            <v>WIP - CAPITALIZED TIME</v>
          </cell>
          <cell r="C82">
            <v>0</v>
          </cell>
        </row>
        <row r="83">
          <cell r="A83">
            <v>1706</v>
          </cell>
          <cell r="B83" t="str">
            <v>WIP - INTEREST DURING CONSTR</v>
          </cell>
          <cell r="C83">
            <v>0</v>
          </cell>
        </row>
        <row r="84">
          <cell r="A84">
            <v>1707</v>
          </cell>
          <cell r="B84" t="str">
            <v>WIP - ENGINEERING</v>
          </cell>
          <cell r="C84">
            <v>0</v>
          </cell>
        </row>
        <row r="85">
          <cell r="A85">
            <v>1708</v>
          </cell>
          <cell r="B85" t="str">
            <v>WIP - LABOR/INSTALLATION</v>
          </cell>
          <cell r="C85">
            <v>0</v>
          </cell>
        </row>
        <row r="86">
          <cell r="A86">
            <v>1709</v>
          </cell>
          <cell r="B86" t="str">
            <v>WIP - EQUIPMENT</v>
          </cell>
          <cell r="C86">
            <v>0</v>
          </cell>
        </row>
        <row r="87">
          <cell r="A87">
            <v>1710</v>
          </cell>
          <cell r="B87" t="str">
            <v>WIP - MATERIAL</v>
          </cell>
          <cell r="C87">
            <v>0</v>
          </cell>
        </row>
        <row r="88">
          <cell r="A88">
            <v>1715</v>
          </cell>
          <cell r="B88" t="str">
            <v>BUILDING/BLOWER MODS</v>
          </cell>
          <cell r="C88">
            <v>0</v>
          </cell>
        </row>
        <row r="89">
          <cell r="A89">
            <v>1722</v>
          </cell>
          <cell r="B89" t="str">
            <v>WIP - MODIFICATION/LIFT STN</v>
          </cell>
          <cell r="C89">
            <v>0</v>
          </cell>
        </row>
        <row r="90">
          <cell r="A90">
            <v>1726</v>
          </cell>
          <cell r="B90" t="str">
            <v>WIP - PUMPS/EQUIPMENT</v>
          </cell>
          <cell r="C90">
            <v>0</v>
          </cell>
        </row>
        <row r="91">
          <cell r="A91">
            <v>1729</v>
          </cell>
          <cell r="B91" t="str">
            <v>WIP - SLUDGE/DISPOSAL</v>
          </cell>
          <cell r="C91">
            <v>0</v>
          </cell>
        </row>
        <row r="92">
          <cell r="A92">
            <v>1739</v>
          </cell>
          <cell r="B92" t="str">
            <v>TRANSFER TO FIXED ASSE</v>
          </cell>
          <cell r="C92">
            <v>0</v>
          </cell>
        </row>
        <row r="93">
          <cell r="A93">
            <v>1745</v>
          </cell>
          <cell r="B93" t="str">
            <v>WIP-CAP TIME OFFICE RENO</v>
          </cell>
          <cell r="C93">
            <v>4811.93</v>
          </cell>
        </row>
        <row r="94">
          <cell r="A94">
            <v>1746</v>
          </cell>
          <cell r="B94" t="str">
            <v>WIP - INTEREST DURING CO</v>
          </cell>
          <cell r="C94">
            <v>0</v>
          </cell>
        </row>
        <row r="95">
          <cell r="A95">
            <v>1747</v>
          </cell>
          <cell r="B95" t="str">
            <v>WIP - LABOR/INSTALLATION</v>
          </cell>
          <cell r="C95">
            <v>0</v>
          </cell>
        </row>
        <row r="96">
          <cell r="A96">
            <v>1748</v>
          </cell>
          <cell r="B96" t="str">
            <v>WIP - EQUIPMENT</v>
          </cell>
          <cell r="C96">
            <v>0</v>
          </cell>
        </row>
        <row r="97">
          <cell r="A97">
            <v>1749</v>
          </cell>
          <cell r="B97" t="str">
            <v>WIP - MATERIAL</v>
          </cell>
          <cell r="C97">
            <v>0</v>
          </cell>
        </row>
        <row r="98">
          <cell r="A98">
            <v>1751</v>
          </cell>
          <cell r="B98" t="str">
            <v>WIP - SITE WORK</v>
          </cell>
          <cell r="C98">
            <v>0</v>
          </cell>
        </row>
        <row r="99">
          <cell r="A99">
            <v>1756</v>
          </cell>
          <cell r="B99" t="str">
            <v>WIP - HEATING/AIR CONDIT</v>
          </cell>
          <cell r="C99">
            <v>0</v>
          </cell>
        </row>
        <row r="100">
          <cell r="A100">
            <v>1769</v>
          </cell>
          <cell r="B100" t="str">
            <v>WIP - TRANSFER TO FIXED ASSETS</v>
          </cell>
          <cell r="C100">
            <v>0</v>
          </cell>
        </row>
        <row r="101">
          <cell r="A101">
            <v>1775</v>
          </cell>
          <cell r="B101" t="str">
            <v>CAPITALIZED TIME</v>
          </cell>
          <cell r="C101">
            <v>0</v>
          </cell>
        </row>
        <row r="102">
          <cell r="A102">
            <v>1776</v>
          </cell>
          <cell r="B102" t="str">
            <v>WIP - INTEREST DURING CO</v>
          </cell>
          <cell r="C102">
            <v>0</v>
          </cell>
        </row>
        <row r="103">
          <cell r="A103">
            <v>1782</v>
          </cell>
          <cell r="B103" t="str">
            <v>WIP - CONTRACTOR/LABOR</v>
          </cell>
          <cell r="C103">
            <v>0</v>
          </cell>
        </row>
        <row r="104">
          <cell r="A104">
            <v>1785</v>
          </cell>
          <cell r="B104" t="str">
            <v>WIP - PUMP &amp; HAUL SLUDGE</v>
          </cell>
          <cell r="C104">
            <v>0</v>
          </cell>
        </row>
        <row r="105">
          <cell r="A105">
            <v>1787</v>
          </cell>
          <cell r="B105" t="str">
            <v>WIP - REPAIR</v>
          </cell>
          <cell r="C105">
            <v>0</v>
          </cell>
        </row>
        <row r="106">
          <cell r="A106">
            <v>1799</v>
          </cell>
          <cell r="B106" t="str">
            <v>WIP - TRANSFER TO FIXED</v>
          </cell>
          <cell r="C106">
            <v>0</v>
          </cell>
        </row>
        <row r="107">
          <cell r="A107">
            <v>1805</v>
          </cell>
          <cell r="B107" t="str">
            <v>PLT HELD FUTURE USE-WTR</v>
          </cell>
          <cell r="C107">
            <v>40534.410000000003</v>
          </cell>
        </row>
        <row r="108">
          <cell r="C108">
            <v>0</v>
          </cell>
        </row>
        <row r="109">
          <cell r="A109" t="str">
            <v>TOTAL</v>
          </cell>
          <cell r="B109" t="str">
            <v>WORK IN PROGRESS</v>
          </cell>
          <cell r="C109">
            <v>45346.34</v>
          </cell>
        </row>
        <row r="111">
          <cell r="A111">
            <v>1835</v>
          </cell>
          <cell r="B111" t="str">
            <v>ACC DEPR-ORGANIZATION</v>
          </cell>
          <cell r="C111">
            <v>-4544.3</v>
          </cell>
        </row>
        <row r="112">
          <cell r="A112">
            <v>1840</v>
          </cell>
          <cell r="B112" t="str">
            <v>ACC DEPR-FRANCHISES</v>
          </cell>
          <cell r="C112">
            <v>0</v>
          </cell>
        </row>
        <row r="113">
          <cell r="A113">
            <v>1845</v>
          </cell>
          <cell r="B113" t="str">
            <v>ACC DEPR-STRUCT&amp;IMPRV SRC SPLY</v>
          </cell>
          <cell r="C113">
            <v>-6674.85</v>
          </cell>
        </row>
        <row r="114">
          <cell r="A114">
            <v>1850</v>
          </cell>
          <cell r="B114" t="str">
            <v>ACC DEPR-STRUCT&amp;IMPRV WTP</v>
          </cell>
          <cell r="C114">
            <v>-664.92</v>
          </cell>
        </row>
        <row r="115">
          <cell r="A115">
            <v>1860</v>
          </cell>
          <cell r="B115" t="str">
            <v>ACC DEPR-STRUCT&amp;IMPRV GEN</v>
          </cell>
          <cell r="C115">
            <v>-35.31</v>
          </cell>
        </row>
        <row r="116">
          <cell r="A116">
            <v>1865</v>
          </cell>
          <cell r="B116" t="str">
            <v>ACC DEPR-COLLECTING RESERVOIRS</v>
          </cell>
          <cell r="C116">
            <v>-4.7</v>
          </cell>
        </row>
        <row r="117">
          <cell r="A117">
            <v>1875</v>
          </cell>
          <cell r="B117" t="str">
            <v>ACC DEPR-WELLS &amp; SPRINGS</v>
          </cell>
          <cell r="C117">
            <v>-50016.9</v>
          </cell>
        </row>
        <row r="118">
          <cell r="A118">
            <v>1885</v>
          </cell>
          <cell r="B118" t="str">
            <v>ACC DEPR-SUPPLY MAINS</v>
          </cell>
          <cell r="C118">
            <v>-101.28</v>
          </cell>
        </row>
        <row r="119">
          <cell r="A119">
            <v>1895</v>
          </cell>
          <cell r="B119" t="str">
            <v>ACC DEPR-ELECT PUMP EQUIP SRC PUMP</v>
          </cell>
          <cell r="C119">
            <v>0</v>
          </cell>
        </row>
        <row r="120">
          <cell r="A120">
            <v>1900</v>
          </cell>
          <cell r="B120" t="str">
            <v>ACC DEPR-ELECT PUMP EQUIP WTP</v>
          </cell>
          <cell r="C120">
            <v>-25762.41</v>
          </cell>
        </row>
        <row r="121">
          <cell r="A121">
            <v>1905</v>
          </cell>
          <cell r="B121" t="str">
            <v>ACC DEPR-ELECT PUMP EQUIP TRAN</v>
          </cell>
          <cell r="C121">
            <v>-1.48</v>
          </cell>
        </row>
        <row r="122">
          <cell r="A122">
            <v>1910</v>
          </cell>
          <cell r="B122" t="str">
            <v>ACC DEPR-WATER TREATMENT EQPT</v>
          </cell>
          <cell r="C122">
            <v>-3010.24</v>
          </cell>
        </row>
        <row r="123">
          <cell r="A123">
            <v>1915</v>
          </cell>
          <cell r="B123" t="str">
            <v>ACC DEPR-DIST RESV &amp; STANDPIPE</v>
          </cell>
          <cell r="C123">
            <v>-37384.01</v>
          </cell>
        </row>
        <row r="124">
          <cell r="A124">
            <v>1920</v>
          </cell>
          <cell r="B124" t="str">
            <v>ACC DEPR-TRANS &amp; DISTR MAINS</v>
          </cell>
          <cell r="C124">
            <v>-342175.59</v>
          </cell>
        </row>
        <row r="125">
          <cell r="A125">
            <v>1925</v>
          </cell>
          <cell r="B125" t="str">
            <v>ACC DEPR-SERVICE LINES</v>
          </cell>
          <cell r="C125">
            <v>-119620.7</v>
          </cell>
        </row>
        <row r="126">
          <cell r="A126">
            <v>1930</v>
          </cell>
          <cell r="B126" t="str">
            <v>ACC DEPR-METERS</v>
          </cell>
          <cell r="C126">
            <v>-10845.14</v>
          </cell>
        </row>
        <row r="127">
          <cell r="A127">
            <v>1935</v>
          </cell>
          <cell r="B127" t="str">
            <v>ACC DEPR-METER INSTALLS</v>
          </cell>
          <cell r="C127">
            <v>-5588.81</v>
          </cell>
        </row>
        <row r="128">
          <cell r="A128">
            <v>1940</v>
          </cell>
          <cell r="B128" t="str">
            <v>ACC DEPR-HYDRANTS</v>
          </cell>
          <cell r="C128">
            <v>-19255.16</v>
          </cell>
        </row>
        <row r="129">
          <cell r="A129">
            <v>1970</v>
          </cell>
          <cell r="B129" t="str">
            <v>ACC DEPR-OFFICE STRUCTURE</v>
          </cell>
          <cell r="C129">
            <v>-20296.59</v>
          </cell>
        </row>
        <row r="130">
          <cell r="A130">
            <v>1975</v>
          </cell>
          <cell r="B130" t="str">
            <v>ACC DEPR-OFFICE FURN/EQPT</v>
          </cell>
          <cell r="C130">
            <v>-10234.790000000001</v>
          </cell>
        </row>
        <row r="131">
          <cell r="A131">
            <v>1985</v>
          </cell>
          <cell r="B131" t="str">
            <v>ACC DEPR-TOOL SHOP &amp; MISC EQPT</v>
          </cell>
          <cell r="C131">
            <v>-5041.96</v>
          </cell>
        </row>
        <row r="132">
          <cell r="A132">
            <v>1990</v>
          </cell>
          <cell r="B132" t="str">
            <v>ACC DEPR-LABORATORY EQUIPMENT</v>
          </cell>
          <cell r="C132">
            <v>-221.29</v>
          </cell>
        </row>
        <row r="133">
          <cell r="A133">
            <v>2000</v>
          </cell>
          <cell r="B133" t="str">
            <v>ACC DEPR-COMMUNICATION EQPT</v>
          </cell>
          <cell r="C133">
            <v>-4296.37</v>
          </cell>
        </row>
        <row r="134">
          <cell r="A134">
            <v>2030</v>
          </cell>
          <cell r="B134" t="str">
            <v>ACC DEPR-ORGANIZATION</v>
          </cell>
          <cell r="C134">
            <v>0</v>
          </cell>
        </row>
        <row r="135">
          <cell r="A135">
            <v>2055</v>
          </cell>
          <cell r="B135" t="str">
            <v>ACC DEPR-STRUCT/IMPRV PUMP PLT LS</v>
          </cell>
          <cell r="C135">
            <v>0</v>
          </cell>
        </row>
        <row r="136">
          <cell r="A136">
            <v>2075</v>
          </cell>
          <cell r="B136" t="str">
            <v>ACC DEPR-STRUCT/IMPRV GEN PLT</v>
          </cell>
          <cell r="C136">
            <v>0</v>
          </cell>
        </row>
        <row r="137">
          <cell r="A137">
            <v>2105</v>
          </cell>
          <cell r="B137" t="str">
            <v>ACC DEPR-SEWER FORCE MAIN/SRVC LINES</v>
          </cell>
          <cell r="C137">
            <v>0</v>
          </cell>
        </row>
        <row r="138">
          <cell r="A138">
            <v>2110</v>
          </cell>
          <cell r="B138" t="str">
            <v>ACC DEPR-SEWER GRVTY MAIN/MAN</v>
          </cell>
          <cell r="C138">
            <v>0</v>
          </cell>
        </row>
        <row r="139">
          <cell r="A139">
            <v>2125</v>
          </cell>
          <cell r="B139" t="str">
            <v>ACC DEPR-FLOW MEASURE DEV</v>
          </cell>
          <cell r="C139">
            <v>0</v>
          </cell>
        </row>
        <row r="140">
          <cell r="A140">
            <v>2160</v>
          </cell>
          <cell r="B140" t="str">
            <v>ACC DEPR-TREAT/DISP EQP TRT PLT</v>
          </cell>
          <cell r="C140">
            <v>0</v>
          </cell>
        </row>
        <row r="141">
          <cell r="A141">
            <v>2170</v>
          </cell>
          <cell r="B141" t="str">
            <v>ACC DEPR-PLANT SEWERS TRT</v>
          </cell>
          <cell r="C141">
            <v>0</v>
          </cell>
        </row>
        <row r="142">
          <cell r="A142">
            <v>2175</v>
          </cell>
          <cell r="B142" t="str">
            <v>ACC DEPR-PLANT SEWERS REC</v>
          </cell>
          <cell r="C142">
            <v>0</v>
          </cell>
        </row>
        <row r="143">
          <cell r="A143">
            <v>2190</v>
          </cell>
          <cell r="B143" t="str">
            <v>ACC DEPR-OTHER PLT COLLEC</v>
          </cell>
          <cell r="C143">
            <v>0</v>
          </cell>
        </row>
        <row r="144">
          <cell r="A144">
            <v>2195</v>
          </cell>
          <cell r="B144" t="str">
            <v>ACC DEPR-OTHER PLT PUMP</v>
          </cell>
          <cell r="C144">
            <v>0</v>
          </cell>
        </row>
        <row r="145">
          <cell r="A145">
            <v>2220</v>
          </cell>
          <cell r="B145" t="str">
            <v>ACC DEPR-OFFICE FURN/EQPT</v>
          </cell>
          <cell r="C145">
            <v>0</v>
          </cell>
        </row>
        <row r="146">
          <cell r="A146">
            <v>2230</v>
          </cell>
          <cell r="B146" t="str">
            <v>ACC DEPR-TOOL SHOP &amp; MISC EQPT</v>
          </cell>
          <cell r="C146">
            <v>0</v>
          </cell>
        </row>
        <row r="147">
          <cell r="A147">
            <v>2240</v>
          </cell>
          <cell r="B147" t="str">
            <v>ACC DEPR-POWER OPERATED E</v>
          </cell>
          <cell r="C147">
            <v>0</v>
          </cell>
        </row>
        <row r="148">
          <cell r="A148">
            <v>2255</v>
          </cell>
          <cell r="B148" t="str">
            <v>ACC DEPR-OTHER TANG PLT S</v>
          </cell>
          <cell r="C148">
            <v>0</v>
          </cell>
        </row>
        <row r="149">
          <cell r="A149">
            <v>2285</v>
          </cell>
          <cell r="B149" t="str">
            <v>ACC DEPR-REUSE TRANS/DIST</v>
          </cell>
          <cell r="C149">
            <v>0</v>
          </cell>
        </row>
        <row r="150">
          <cell r="A150">
            <v>2300</v>
          </cell>
          <cell r="B150" t="str">
            <v>ACC DEPR-TRANSPORTATION WTR</v>
          </cell>
          <cell r="C150">
            <v>-81204.320000000007</v>
          </cell>
        </row>
        <row r="151">
          <cell r="A151">
            <v>2320</v>
          </cell>
          <cell r="B151" t="str">
            <v>ACC DEPR-MAINFRAME COMP WTR</v>
          </cell>
          <cell r="C151">
            <v>-5076.3500000000004</v>
          </cell>
        </row>
        <row r="152">
          <cell r="A152">
            <v>2325</v>
          </cell>
          <cell r="B152" t="str">
            <v>ACC DEPR-MINI COMP WTR</v>
          </cell>
          <cell r="C152">
            <v>-20278.46</v>
          </cell>
        </row>
        <row r="153">
          <cell r="A153">
            <v>2330</v>
          </cell>
          <cell r="B153" t="str">
            <v>COMP SYS AMORTIZATION WTR</v>
          </cell>
          <cell r="C153">
            <v>-29054.48</v>
          </cell>
        </row>
        <row r="154">
          <cell r="A154">
            <v>2335</v>
          </cell>
          <cell r="B154" t="str">
            <v>MICRO SYS AMORTIZATION WTR</v>
          </cell>
          <cell r="C154">
            <v>-4083.46</v>
          </cell>
        </row>
        <row r="155">
          <cell r="C155">
            <v>0</v>
          </cell>
        </row>
        <row r="156">
          <cell r="A156" t="str">
            <v>TOTAL</v>
          </cell>
          <cell r="B156" t="str">
            <v>ACCUMULATED DEPRECIATION</v>
          </cell>
          <cell r="C156">
            <v>-805473.87</v>
          </cell>
        </row>
        <row r="158">
          <cell r="A158">
            <v>2400</v>
          </cell>
          <cell r="B158" t="str">
            <v>UTILITY PAA WTR PLANT AMORT</v>
          </cell>
          <cell r="C158">
            <v>0</v>
          </cell>
        </row>
        <row r="159">
          <cell r="A159">
            <v>2410</v>
          </cell>
          <cell r="B159" t="str">
            <v>UTILITY PAA SWR PLANT AMORT</v>
          </cell>
          <cell r="C159">
            <v>0</v>
          </cell>
        </row>
        <row r="160">
          <cell r="A160">
            <v>2420</v>
          </cell>
          <cell r="B160" t="str">
            <v>ACC AMORT UTIL PAA-WATER</v>
          </cell>
          <cell r="C160">
            <v>0</v>
          </cell>
        </row>
        <row r="161">
          <cell r="A161">
            <v>2425</v>
          </cell>
          <cell r="B161" t="str">
            <v>ACC AMORT UTIL PAA-SEWER</v>
          </cell>
          <cell r="C161">
            <v>0</v>
          </cell>
        </row>
        <row r="162">
          <cell r="C162">
            <v>0</v>
          </cell>
        </row>
        <row r="163">
          <cell r="A163" t="str">
            <v>TOTAL</v>
          </cell>
          <cell r="B163" t="str">
            <v>NET PURCHASED ACQUISITION ADJUSTMENT</v>
          </cell>
          <cell r="C163">
            <v>0</v>
          </cell>
        </row>
        <row r="165">
          <cell r="A165">
            <v>2640</v>
          </cell>
          <cell r="B165" t="str">
            <v>CASH-CHASE-WSC DISBURSEMENT</v>
          </cell>
          <cell r="C165">
            <v>0</v>
          </cell>
        </row>
        <row r="166">
          <cell r="A166">
            <v>2650</v>
          </cell>
          <cell r="B166" t="str">
            <v>CASH-WSC PETTY CASH-CHASE</v>
          </cell>
          <cell r="C166">
            <v>0</v>
          </cell>
        </row>
        <row r="167">
          <cell r="A167">
            <v>2665</v>
          </cell>
          <cell r="B167" t="str">
            <v>CASH UNAPPLIED</v>
          </cell>
          <cell r="C167">
            <v>-0.72</v>
          </cell>
        </row>
        <row r="168">
          <cell r="C168">
            <v>0</v>
          </cell>
        </row>
        <row r="169">
          <cell r="A169" t="str">
            <v>TOTAL</v>
          </cell>
          <cell r="B169" t="str">
            <v>CASH</v>
          </cell>
          <cell r="C169">
            <v>-0.72</v>
          </cell>
        </row>
        <row r="171">
          <cell r="A171">
            <v>2675</v>
          </cell>
          <cell r="B171" t="str">
            <v>A/R-CUSTOMER TRADE CC&amp;B</v>
          </cell>
          <cell r="C171">
            <v>57579.31</v>
          </cell>
        </row>
        <row r="172">
          <cell r="A172">
            <v>2680</v>
          </cell>
          <cell r="B172" t="str">
            <v>A/R-CUSTOMER ACCRUAL</v>
          </cell>
          <cell r="C172">
            <v>53239.85</v>
          </cell>
        </row>
        <row r="173">
          <cell r="A173">
            <v>2685</v>
          </cell>
          <cell r="B173" t="str">
            <v>A/R-CUSTOMER REFUNDS</v>
          </cell>
          <cell r="C173">
            <v>-161.07</v>
          </cell>
        </row>
        <row r="174">
          <cell r="A174">
            <v>2690</v>
          </cell>
          <cell r="B174" t="str">
            <v>ACCUM PROV UNCOLLECT ACCTS</v>
          </cell>
          <cell r="C174">
            <v>-30935.02</v>
          </cell>
        </row>
        <row r="175">
          <cell r="A175">
            <v>2700</v>
          </cell>
          <cell r="B175" t="str">
            <v>A/R-OTHER</v>
          </cell>
          <cell r="C175">
            <v>0</v>
          </cell>
        </row>
        <row r="176">
          <cell r="A176">
            <v>2710</v>
          </cell>
          <cell r="B176" t="str">
            <v>A/R ASSOC COS</v>
          </cell>
          <cell r="C176">
            <v>-491655.67</v>
          </cell>
        </row>
        <row r="177">
          <cell r="A177">
            <v>2755</v>
          </cell>
          <cell r="B177" t="str">
            <v>INVENTORY</v>
          </cell>
          <cell r="C177">
            <v>3037.98</v>
          </cell>
        </row>
        <row r="178">
          <cell r="C178">
            <v>0</v>
          </cell>
        </row>
        <row r="179">
          <cell r="A179" t="str">
            <v>TOTAL</v>
          </cell>
          <cell r="B179" t="str">
            <v>NET ACCOUNTS RECEIVABLE</v>
          </cell>
          <cell r="C179">
            <v>-408894.62</v>
          </cell>
        </row>
        <row r="181">
          <cell r="A181">
            <v>2775</v>
          </cell>
          <cell r="B181" t="str">
            <v>SPECIAL DEPOSITS</v>
          </cell>
          <cell r="C181">
            <v>0</v>
          </cell>
        </row>
        <row r="182">
          <cell r="C182">
            <v>0</v>
          </cell>
        </row>
        <row r="183">
          <cell r="A183" t="str">
            <v>TOTAL</v>
          </cell>
          <cell r="B183" t="str">
            <v>SPECIAL DEPOSITS</v>
          </cell>
          <cell r="C183">
            <v>0</v>
          </cell>
        </row>
        <row r="185">
          <cell r="A185">
            <v>2785</v>
          </cell>
          <cell r="B185" t="str">
            <v>PREPAYMENTS</v>
          </cell>
          <cell r="C185">
            <v>0</v>
          </cell>
        </row>
        <row r="186">
          <cell r="A186">
            <v>2790</v>
          </cell>
          <cell r="B186" t="str">
            <v xml:space="preserve"> PREPAID INSURANCE</v>
          </cell>
          <cell r="C186">
            <v>0</v>
          </cell>
        </row>
        <row r="187">
          <cell r="A187">
            <v>2795</v>
          </cell>
          <cell r="B187" t="str">
            <v>PREPAID REIMBURSEMENTS</v>
          </cell>
          <cell r="C187">
            <v>0</v>
          </cell>
        </row>
        <row r="188">
          <cell r="A188">
            <v>2845</v>
          </cell>
          <cell r="B188" t="str">
            <v xml:space="preserve"> CASH VALUE OF LIFE INS</v>
          </cell>
          <cell r="C188">
            <v>0</v>
          </cell>
        </row>
        <row r="189">
          <cell r="A189">
            <v>2855</v>
          </cell>
          <cell r="B189" t="str">
            <v>PRELIMINARY SURVEY</v>
          </cell>
          <cell r="C189">
            <v>0</v>
          </cell>
        </row>
        <row r="190">
          <cell r="A190">
            <v>2865</v>
          </cell>
          <cell r="B190" t="str">
            <v>PAYROLL CLEARING</v>
          </cell>
          <cell r="C190">
            <v>0</v>
          </cell>
        </row>
        <row r="191">
          <cell r="A191">
            <v>2870</v>
          </cell>
          <cell r="B191" t="str">
            <v>FLEX SERV</v>
          </cell>
          <cell r="C191">
            <v>0</v>
          </cell>
        </row>
        <row r="192">
          <cell r="A192">
            <v>2856</v>
          </cell>
          <cell r="B192" t="str">
            <v>PRELIMINARY SURVEY</v>
          </cell>
          <cell r="C192">
            <v>0</v>
          </cell>
        </row>
        <row r="193">
          <cell r="A193">
            <v>2875</v>
          </cell>
          <cell r="B193" t="str">
            <v>401K CLEARING</v>
          </cell>
          <cell r="C193">
            <v>0</v>
          </cell>
        </row>
        <row r="194">
          <cell r="C194">
            <v>0</v>
          </cell>
        </row>
        <row r="195">
          <cell r="A195" t="str">
            <v>TOTAL</v>
          </cell>
          <cell r="B195" t="str">
            <v>PREPAID EXPENSES</v>
          </cell>
          <cell r="C195">
            <v>0</v>
          </cell>
        </row>
        <row r="197">
          <cell r="A197" t="str">
            <v>2905</v>
          </cell>
          <cell r="B197" t="str">
            <v>RATE CASE IN PROGRESS</v>
          </cell>
          <cell r="C197">
            <v>0</v>
          </cell>
        </row>
        <row r="198">
          <cell r="A198">
            <v>2907</v>
          </cell>
          <cell r="B198" t="str">
            <v>CAPITALIZED TIME</v>
          </cell>
          <cell r="C198">
            <v>0</v>
          </cell>
        </row>
        <row r="199">
          <cell r="A199">
            <v>2915</v>
          </cell>
          <cell r="B199" t="str">
            <v>REG EXP BEING AMORT</v>
          </cell>
          <cell r="C199">
            <v>7131.76</v>
          </cell>
        </row>
        <row r="200">
          <cell r="A200">
            <v>2920</v>
          </cell>
          <cell r="B200" t="str">
            <v>RATE CASE ACCUM AMORT</v>
          </cell>
          <cell r="C200">
            <v>-7131.76</v>
          </cell>
        </row>
        <row r="201">
          <cell r="A201">
            <v>2930</v>
          </cell>
          <cell r="B201" t="str">
            <v>MISC REG ACCUM AMORT</v>
          </cell>
          <cell r="C201">
            <v>-14836.6</v>
          </cell>
        </row>
        <row r="202">
          <cell r="C202">
            <v>0</v>
          </cell>
        </row>
        <row r="203">
          <cell r="A203" t="str">
            <v>TOTAL</v>
          </cell>
          <cell r="B203" t="str">
            <v>DEFERRED RATE CASE EXPENSE</v>
          </cell>
          <cell r="C203">
            <v>-14836.6</v>
          </cell>
        </row>
        <row r="205">
          <cell r="A205">
            <v>2960</v>
          </cell>
          <cell r="B205" t="str">
            <v>DEF CHGS-TANK MAINT&amp;REP WTR</v>
          </cell>
          <cell r="C205">
            <v>35737.199999999997</v>
          </cell>
        </row>
        <row r="206">
          <cell r="A206">
            <v>2965</v>
          </cell>
          <cell r="B206" t="str">
            <v>DEF CHGS-RELOCATION EXPENSES</v>
          </cell>
          <cell r="C206">
            <v>1256.9000000000001</v>
          </cell>
        </row>
        <row r="207">
          <cell r="A207">
            <v>2980</v>
          </cell>
          <cell r="B207" t="str">
            <v>DEF CHGS-EMP FEES</v>
          </cell>
          <cell r="C207">
            <v>1043.03</v>
          </cell>
        </row>
        <row r="208">
          <cell r="A208">
            <v>3005</v>
          </cell>
          <cell r="B208" t="str">
            <v>DEF CHGS-VOC TESTING</v>
          </cell>
          <cell r="C208">
            <v>1846.3</v>
          </cell>
        </row>
        <row r="209">
          <cell r="A209">
            <v>3040</v>
          </cell>
          <cell r="B209" t="str">
            <v>DEF CHGS-TANK MAINT&amp;REP SWR</v>
          </cell>
          <cell r="C209">
            <v>0</v>
          </cell>
        </row>
        <row r="210">
          <cell r="A210">
            <v>3110</v>
          </cell>
          <cell r="B210" t="str">
            <v>AMORT - TANK MAINT&amp;REP WTR</v>
          </cell>
          <cell r="C210">
            <v>-7754.48</v>
          </cell>
        </row>
        <row r="211">
          <cell r="A211">
            <v>3120</v>
          </cell>
          <cell r="B211" t="str">
            <v>AMORT - RELOCATION EXP</v>
          </cell>
          <cell r="C211">
            <v>-1166.4000000000001</v>
          </cell>
        </row>
        <row r="212">
          <cell r="A212">
            <v>3135</v>
          </cell>
          <cell r="B212" t="str">
            <v>AMORT - EMPLOYEE FEES</v>
          </cell>
          <cell r="C212">
            <v>-813.91</v>
          </cell>
        </row>
        <row r="213">
          <cell r="A213">
            <v>3160</v>
          </cell>
          <cell r="B213" t="str">
            <v>AMORT - VOC TESTING</v>
          </cell>
          <cell r="C213">
            <v>-1602.86</v>
          </cell>
        </row>
        <row r="214">
          <cell r="A214">
            <v>3195</v>
          </cell>
          <cell r="B214" t="str">
            <v>AMORT - TANK MAINT&amp;REP SWR</v>
          </cell>
          <cell r="C214">
            <v>0</v>
          </cell>
        </row>
        <row r="215">
          <cell r="C215">
            <v>0</v>
          </cell>
        </row>
        <row r="216">
          <cell r="A216" t="str">
            <v>TOTAL</v>
          </cell>
          <cell r="B216" t="str">
            <v>OTHER DEFERRED CHARGES</v>
          </cell>
          <cell r="C216">
            <v>28545.78</v>
          </cell>
        </row>
        <row r="219">
          <cell r="A219" t="str">
            <v>TOTAL</v>
          </cell>
          <cell r="B219" t="str">
            <v>ASSETS</v>
          </cell>
          <cell r="C219">
            <v>1692017.68</v>
          </cell>
        </row>
        <row r="221">
          <cell r="A221">
            <v>3225</v>
          </cell>
          <cell r="B221" t="str">
            <v>ADV-IN-AID OF CONST-WATER</v>
          </cell>
          <cell r="C221">
            <v>-450000</v>
          </cell>
        </row>
        <row r="222">
          <cell r="A222">
            <v>3340</v>
          </cell>
          <cell r="B222" t="str">
            <v>CIAC-TRANS &amp; DISTR MAINS</v>
          </cell>
          <cell r="C222">
            <v>0</v>
          </cell>
        </row>
        <row r="223">
          <cell r="A223">
            <v>3345</v>
          </cell>
          <cell r="B223" t="str">
            <v>CIAC-SERVICE LINES</v>
          </cell>
          <cell r="C223">
            <v>0</v>
          </cell>
        </row>
        <row r="224">
          <cell r="A224">
            <v>3360</v>
          </cell>
          <cell r="B224" t="str">
            <v>CIAC-HYDRANTS</v>
          </cell>
          <cell r="C224">
            <v>0</v>
          </cell>
        </row>
        <row r="225">
          <cell r="A225">
            <v>3430</v>
          </cell>
          <cell r="B225" t="str">
            <v>CIAC-OTHER TANGIBLE PLT WATER</v>
          </cell>
          <cell r="C225">
            <v>-658521.63</v>
          </cell>
        </row>
        <row r="226">
          <cell r="A226">
            <v>3435</v>
          </cell>
          <cell r="B226" t="str">
            <v>CIAC-WATER-TAP</v>
          </cell>
          <cell r="C226">
            <v>-88800</v>
          </cell>
        </row>
        <row r="227">
          <cell r="A227">
            <v>3445</v>
          </cell>
          <cell r="B227" t="str">
            <v>CIAC-WTR RES CAP FEE</v>
          </cell>
          <cell r="C227">
            <v>0</v>
          </cell>
        </row>
        <row r="228">
          <cell r="A228">
            <v>3450</v>
          </cell>
          <cell r="B228" t="str">
            <v>CIAC-WTR PLT MOD FEE</v>
          </cell>
          <cell r="C228">
            <v>0</v>
          </cell>
        </row>
        <row r="229">
          <cell r="A229">
            <v>3455</v>
          </cell>
          <cell r="B229" t="str">
            <v>CIAC-WTR PLT MTR FEE</v>
          </cell>
          <cell r="C229">
            <v>0</v>
          </cell>
        </row>
        <row r="230">
          <cell r="A230">
            <v>3520</v>
          </cell>
          <cell r="B230" t="str">
            <v>CIAC-STRUCT/IMPRV GEN PLT</v>
          </cell>
          <cell r="C230">
            <v>0</v>
          </cell>
        </row>
        <row r="231">
          <cell r="A231">
            <v>3705</v>
          </cell>
          <cell r="B231" t="str">
            <v>CIAC-SEWER-TAP</v>
          </cell>
          <cell r="C231">
            <v>0</v>
          </cell>
        </row>
        <row r="232">
          <cell r="A232">
            <v>3720</v>
          </cell>
          <cell r="B232" t="str">
            <v>CIAC-SWR PLT MOD FEE</v>
          </cell>
          <cell r="C232">
            <v>0</v>
          </cell>
        </row>
        <row r="233">
          <cell r="A233">
            <v>3800</v>
          </cell>
          <cell r="B233" t="str">
            <v>ACC AMORT ORGANIZATION</v>
          </cell>
          <cell r="C233">
            <v>-220</v>
          </cell>
        </row>
        <row r="234">
          <cell r="A234">
            <v>3885</v>
          </cell>
          <cell r="B234" t="str">
            <v>ACC AMORT TRANS &amp; DISTR M</v>
          </cell>
          <cell r="C234">
            <v>0</v>
          </cell>
        </row>
        <row r="235">
          <cell r="A235">
            <v>3890</v>
          </cell>
          <cell r="B235" t="str">
            <v>ACC AMORT SERVICE LINES</v>
          </cell>
          <cell r="C235">
            <v>0</v>
          </cell>
        </row>
        <row r="236">
          <cell r="A236">
            <v>3905</v>
          </cell>
          <cell r="B236" t="str">
            <v>ACC AMORT HYDRANTS</v>
          </cell>
          <cell r="C236">
            <v>0</v>
          </cell>
        </row>
        <row r="237">
          <cell r="A237">
            <v>3975</v>
          </cell>
          <cell r="B237" t="str">
            <v>ACC AMORT OTHER TANG PLT WATER</v>
          </cell>
          <cell r="C237">
            <v>178636.34</v>
          </cell>
        </row>
        <row r="238">
          <cell r="A238">
            <v>3980</v>
          </cell>
          <cell r="B238" t="str">
            <v>ACC AMORT WATER-CIAC TAP</v>
          </cell>
          <cell r="C238">
            <v>3388.64</v>
          </cell>
        </row>
        <row r="239">
          <cell r="A239">
            <v>3995</v>
          </cell>
          <cell r="B239" t="str">
            <v>ACC AMORT WTR RES CAP FEE</v>
          </cell>
          <cell r="C239">
            <v>0</v>
          </cell>
        </row>
        <row r="240">
          <cell r="A240">
            <v>4000</v>
          </cell>
          <cell r="B240" t="str">
            <v>ACC AMORT WTR PLT MOD FEE-NC</v>
          </cell>
          <cell r="C240">
            <v>0</v>
          </cell>
        </row>
        <row r="241">
          <cell r="A241">
            <v>4005</v>
          </cell>
          <cell r="B241" t="str">
            <v>ACC AMORT WTR PLT MTR FEE-NC</v>
          </cell>
          <cell r="C241">
            <v>0</v>
          </cell>
        </row>
        <row r="242">
          <cell r="A242">
            <v>4030</v>
          </cell>
          <cell r="B242" t="str">
            <v>ACC AMORT ORGANIZATION</v>
          </cell>
          <cell r="C242">
            <v>0</v>
          </cell>
        </row>
        <row r="243">
          <cell r="A243">
            <v>4070</v>
          </cell>
          <cell r="B243" t="str">
            <v>ACC AMORTSTRUCT/IMPRV GEN PLT</v>
          </cell>
          <cell r="C243">
            <v>0</v>
          </cell>
        </row>
        <row r="244">
          <cell r="A244">
            <v>4265</v>
          </cell>
          <cell r="B244" t="str">
            <v>ACC AMORT SEWER-TAP</v>
          </cell>
          <cell r="C244">
            <v>0</v>
          </cell>
        </row>
        <row r="245">
          <cell r="A245">
            <v>4280</v>
          </cell>
          <cell r="B245" t="str">
            <v>ACC AMORT SWR PLT MOD FEE-NC</v>
          </cell>
          <cell r="C245">
            <v>0</v>
          </cell>
        </row>
        <row r="246">
          <cell r="C246">
            <v>0</v>
          </cell>
        </row>
        <row r="247">
          <cell r="A247">
            <v>3250</v>
          </cell>
          <cell r="B247" t="str">
            <v>NET CONTRIBUTION IN AID OF CONSTRUCTION</v>
          </cell>
          <cell r="C247">
            <v>-747321.63</v>
          </cell>
        </row>
        <row r="249">
          <cell r="A249">
            <v>4369</v>
          </cell>
          <cell r="B249" t="str">
            <v>DEF FED TAX - CIAC PRE 1987</v>
          </cell>
          <cell r="C249">
            <v>4644</v>
          </cell>
        </row>
        <row r="250">
          <cell r="A250">
            <v>4371</v>
          </cell>
          <cell r="B250" t="str">
            <v>DEF FED TAX - TAP FEE POST 2000</v>
          </cell>
          <cell r="C250">
            <v>26601</v>
          </cell>
        </row>
        <row r="251">
          <cell r="A251">
            <v>4375</v>
          </cell>
          <cell r="B251" t="str">
            <v>DEF FED TAX - RATE CASE</v>
          </cell>
          <cell r="C251">
            <v>4675</v>
          </cell>
        </row>
        <row r="252">
          <cell r="A252">
            <v>4377</v>
          </cell>
          <cell r="B252" t="str">
            <v>DEF FED TAX - DEF MAINT</v>
          </cell>
          <cell r="C252">
            <v>-9239</v>
          </cell>
        </row>
        <row r="253">
          <cell r="A253">
            <v>4383</v>
          </cell>
          <cell r="B253" t="str">
            <v>DEF FED TAX - ORGN EXP</v>
          </cell>
          <cell r="C253">
            <v>-176</v>
          </cell>
        </row>
        <row r="254">
          <cell r="A254">
            <v>4385</v>
          </cell>
          <cell r="B254" t="str">
            <v>DEF FED TAX - BAD DEBT</v>
          </cell>
          <cell r="C254">
            <v>8540</v>
          </cell>
        </row>
        <row r="255">
          <cell r="A255">
            <v>4387</v>
          </cell>
          <cell r="B255" t="str">
            <v>DEF FED TAX - DEPRECIATION</v>
          </cell>
          <cell r="C255">
            <v>-156607.59</v>
          </cell>
        </row>
        <row r="256">
          <cell r="C256">
            <v>0</v>
          </cell>
        </row>
        <row r="257">
          <cell r="A257" t="str">
            <v>TOTAL</v>
          </cell>
          <cell r="B257" t="str">
            <v>DEFERRED FEDERAL TAXES</v>
          </cell>
          <cell r="C257">
            <v>-121562.59</v>
          </cell>
        </row>
        <row r="259">
          <cell r="A259">
            <v>4419</v>
          </cell>
          <cell r="B259" t="str">
            <v>DEF ST TAX - CIAC PRE 1987</v>
          </cell>
          <cell r="C259">
            <v>729</v>
          </cell>
        </row>
        <row r="260">
          <cell r="A260">
            <v>4421</v>
          </cell>
          <cell r="B260" t="str">
            <v>DEF ST TAX - TAP FEE POST 2000</v>
          </cell>
          <cell r="C260">
            <v>6161</v>
          </cell>
        </row>
        <row r="261">
          <cell r="A261">
            <v>4425</v>
          </cell>
          <cell r="B261" t="str">
            <v>DEF ST TAX - RATE CASE</v>
          </cell>
          <cell r="C261">
            <v>1084</v>
          </cell>
        </row>
        <row r="262">
          <cell r="A262">
            <v>4427</v>
          </cell>
          <cell r="B262" t="str">
            <v>DEF ST TAX - DEF MAINT</v>
          </cell>
          <cell r="C262">
            <v>-2138</v>
          </cell>
        </row>
        <row r="263">
          <cell r="A263">
            <v>4433</v>
          </cell>
          <cell r="B263" t="str">
            <v>DEF ST TAX - ORGN EXP</v>
          </cell>
          <cell r="C263">
            <v>0</v>
          </cell>
        </row>
        <row r="264">
          <cell r="A264">
            <v>4435</v>
          </cell>
          <cell r="B264" t="str">
            <v>DEF ST TAX - BAD DEBT</v>
          </cell>
          <cell r="C264">
            <v>617</v>
          </cell>
        </row>
        <row r="265">
          <cell r="A265">
            <v>4437</v>
          </cell>
          <cell r="B265" t="str">
            <v>DEF ST TAX - DEPRECIATION</v>
          </cell>
          <cell r="C265">
            <v>-7000.45</v>
          </cell>
        </row>
        <row r="266">
          <cell r="A266">
            <v>4460</v>
          </cell>
          <cell r="B266" t="str">
            <v>UNAMORT INVEST TAX CREDIT</v>
          </cell>
          <cell r="C266">
            <v>-1966</v>
          </cell>
        </row>
        <row r="267">
          <cell r="C267">
            <v>0</v>
          </cell>
        </row>
        <row r="268">
          <cell r="A268" t="str">
            <v>TOTAL</v>
          </cell>
          <cell r="B268" t="str">
            <v>DEFERRED STATE TAXES</v>
          </cell>
          <cell r="C268">
            <v>-2513.4499999999998</v>
          </cell>
        </row>
        <row r="270">
          <cell r="A270">
            <v>4515</v>
          </cell>
          <cell r="B270" t="str">
            <v>A/P TRADE</v>
          </cell>
          <cell r="C270">
            <v>-1820.47</v>
          </cell>
        </row>
        <row r="271">
          <cell r="A271">
            <v>4520</v>
          </cell>
          <cell r="B271" t="str">
            <v>A/P RETIREMENT PLANS</v>
          </cell>
          <cell r="C271">
            <v>0</v>
          </cell>
        </row>
        <row r="272">
          <cell r="A272">
            <v>4525</v>
          </cell>
          <cell r="B272" t="str">
            <v>A/P TRADE - ACCRUAL</v>
          </cell>
          <cell r="C272">
            <v>-710.4</v>
          </cell>
        </row>
        <row r="273">
          <cell r="A273">
            <v>4527</v>
          </cell>
          <cell r="B273" t="str">
            <v>A/P TRADE - RECD NOT VOUCHERED</v>
          </cell>
          <cell r="C273">
            <v>477.83</v>
          </cell>
        </row>
        <row r="274">
          <cell r="A274">
            <v>4535</v>
          </cell>
          <cell r="B274" t="str">
            <v>A/P-ASSOC COMPANIES</v>
          </cell>
          <cell r="C274">
            <v>1371091.77</v>
          </cell>
        </row>
        <row r="275">
          <cell r="A275">
            <v>4545</v>
          </cell>
          <cell r="B275" t="str">
            <v>A/P MISCELLANEOUS</v>
          </cell>
          <cell r="C275">
            <v>-51.59</v>
          </cell>
        </row>
        <row r="276">
          <cell r="C276">
            <v>0</v>
          </cell>
        </row>
        <row r="277">
          <cell r="A277" t="str">
            <v>TOTAL</v>
          </cell>
          <cell r="B277" t="str">
            <v>ACCOUNTS PAYABLE</v>
          </cell>
          <cell r="C277">
            <v>1368987.14</v>
          </cell>
        </row>
        <row r="279">
          <cell r="A279">
            <v>4565</v>
          </cell>
          <cell r="B279" t="str">
            <v>ADVANCES FROM UTILITIES INC</v>
          </cell>
          <cell r="C279">
            <v>-1043240.19</v>
          </cell>
        </row>
        <row r="280">
          <cell r="A280">
            <v>4585</v>
          </cell>
          <cell r="B280" t="str">
            <v xml:space="preserve"> N/P TO ASSOC COS UI</v>
          </cell>
          <cell r="C280">
            <v>0</v>
          </cell>
        </row>
        <row r="281">
          <cell r="C281">
            <v>0</v>
          </cell>
        </row>
        <row r="282">
          <cell r="A282" t="str">
            <v>TOTAL</v>
          </cell>
          <cell r="B282" t="str">
            <v>ADVANCES FROM UTILITIES INC</v>
          </cell>
          <cell r="C282">
            <v>-1043240.19</v>
          </cell>
        </row>
        <row r="284">
          <cell r="A284">
            <v>4595</v>
          </cell>
          <cell r="B284" t="str">
            <v>CUSTOMER DEPOSITS</v>
          </cell>
          <cell r="C284">
            <v>0</v>
          </cell>
        </row>
        <row r="285">
          <cell r="C285">
            <v>0</v>
          </cell>
        </row>
        <row r="286">
          <cell r="A286" t="str">
            <v>TOTAL</v>
          </cell>
          <cell r="B286" t="str">
            <v>CUSTOMER DEPOSITS</v>
          </cell>
          <cell r="C286">
            <v>0</v>
          </cell>
        </row>
        <row r="288">
          <cell r="A288">
            <v>4612</v>
          </cell>
          <cell r="B288" t="str">
            <v>ACCRUED TAXES GENERAL</v>
          </cell>
          <cell r="C288">
            <v>0</v>
          </cell>
        </row>
        <row r="289">
          <cell r="A289">
            <v>4614</v>
          </cell>
          <cell r="B289" t="str">
            <v>ACCRUED GROSS RECEIPT TAX</v>
          </cell>
          <cell r="C289">
            <v>0</v>
          </cell>
        </row>
        <row r="290">
          <cell r="A290">
            <v>4618</v>
          </cell>
          <cell r="B290" t="str">
            <v>ACCRUED UTIL OR COMM TAX</v>
          </cell>
          <cell r="C290">
            <v>-254</v>
          </cell>
        </row>
        <row r="291">
          <cell r="A291">
            <v>4628</v>
          </cell>
          <cell r="B291" t="str">
            <v>ACCRUED REAL EST TAX</v>
          </cell>
          <cell r="C291">
            <v>-1620</v>
          </cell>
        </row>
        <row r="292">
          <cell r="A292">
            <v>4630</v>
          </cell>
          <cell r="B292" t="str">
            <v>ACCRUED PERS PROP &amp; ICT TAX</v>
          </cell>
          <cell r="C292">
            <v>0</v>
          </cell>
        </row>
        <row r="293">
          <cell r="A293">
            <v>4634</v>
          </cell>
          <cell r="B293" t="str">
            <v>ACCRUED SALES TAX</v>
          </cell>
          <cell r="C293">
            <v>0</v>
          </cell>
        </row>
        <row r="294">
          <cell r="A294">
            <v>4635</v>
          </cell>
          <cell r="B294" t="str">
            <v>ACCRUED USE TAX</v>
          </cell>
          <cell r="C294">
            <v>0</v>
          </cell>
        </row>
        <row r="295">
          <cell r="C295">
            <v>0</v>
          </cell>
        </row>
        <row r="296">
          <cell r="A296" t="str">
            <v>TOTAL</v>
          </cell>
          <cell r="B296" t="str">
            <v>ACCRUED GENERAL TAXES</v>
          </cell>
          <cell r="C296">
            <v>-1874</v>
          </cell>
        </row>
        <row r="298">
          <cell r="A298">
            <v>4661</v>
          </cell>
          <cell r="B298" t="str">
            <v>ACCRUED ST INCOME TAX</v>
          </cell>
          <cell r="C298">
            <v>0</v>
          </cell>
        </row>
        <row r="299">
          <cell r="C299">
            <v>0</v>
          </cell>
        </row>
        <row r="300">
          <cell r="A300" t="str">
            <v>TOTAL</v>
          </cell>
          <cell r="B300" t="str">
            <v>ACCRUED INCOME TAX</v>
          </cell>
          <cell r="C300">
            <v>0</v>
          </cell>
        </row>
        <row r="302">
          <cell r="A302">
            <v>4685</v>
          </cell>
          <cell r="B302" t="str">
            <v>ACCRUED CUST DEP INTEREST</v>
          </cell>
          <cell r="C302">
            <v>0.35</v>
          </cell>
        </row>
        <row r="303">
          <cell r="C303">
            <v>0</v>
          </cell>
        </row>
        <row r="304">
          <cell r="A304" t="str">
            <v>TOTAL</v>
          </cell>
          <cell r="B304" t="str">
            <v>ACCRUED INTEREST</v>
          </cell>
          <cell r="C304">
            <v>0.35</v>
          </cell>
        </row>
        <row r="306">
          <cell r="A306">
            <v>4715</v>
          </cell>
          <cell r="B306" t="str">
            <v>DEFERRED REVENUE</v>
          </cell>
          <cell r="C306">
            <v>0</v>
          </cell>
        </row>
        <row r="307">
          <cell r="C307">
            <v>0</v>
          </cell>
        </row>
        <row r="308">
          <cell r="A308" t="str">
            <v>TOTAL</v>
          </cell>
          <cell r="B308" t="str">
            <v>DEFERRED REVENUE</v>
          </cell>
          <cell r="C308">
            <v>0</v>
          </cell>
        </row>
        <row r="310">
          <cell r="A310">
            <v>4735</v>
          </cell>
          <cell r="B310" t="str">
            <v>PAYABLE TO DEVELOPER</v>
          </cell>
          <cell r="C310">
            <v>0</v>
          </cell>
        </row>
        <row r="311">
          <cell r="C311">
            <v>0</v>
          </cell>
        </row>
        <row r="312">
          <cell r="A312" t="str">
            <v>TOTAL</v>
          </cell>
          <cell r="B312" t="str">
            <v>PAYABLE TO DEVELOPER</v>
          </cell>
          <cell r="C312">
            <v>0</v>
          </cell>
        </row>
        <row r="315">
          <cell r="A315" t="str">
            <v>TOTAL</v>
          </cell>
          <cell r="B315" t="str">
            <v>LIABILITIES</v>
          </cell>
          <cell r="C315">
            <v>-815719.39</v>
          </cell>
        </row>
        <row r="317">
          <cell r="A317">
            <v>4760</v>
          </cell>
          <cell r="B317" t="str">
            <v>COMMON STOCK</v>
          </cell>
          <cell r="C317">
            <v>-450000</v>
          </cell>
        </row>
        <row r="318">
          <cell r="A318">
            <v>4780</v>
          </cell>
          <cell r="B318" t="str">
            <v>PAID IN CAPITAL</v>
          </cell>
          <cell r="C318">
            <v>0</v>
          </cell>
        </row>
        <row r="319">
          <cell r="A319">
            <v>4785</v>
          </cell>
          <cell r="B319" t="str">
            <v>MISC PAID IN CAPITAL</v>
          </cell>
          <cell r="C319">
            <v>-277170.09999999998</v>
          </cell>
        </row>
        <row r="320">
          <cell r="A320">
            <v>4998</v>
          </cell>
          <cell r="B320" t="str">
            <v>RETAINED EARN-PRIOR YEARS</v>
          </cell>
          <cell r="C320">
            <v>-380086.22</v>
          </cell>
        </row>
        <row r="321">
          <cell r="C321">
            <v>0</v>
          </cell>
        </row>
        <row r="322">
          <cell r="A322" t="str">
            <v>TOTAL</v>
          </cell>
          <cell r="B322" t="str">
            <v>EQUITY</v>
          </cell>
          <cell r="C322">
            <v>-1107256.3199999998</v>
          </cell>
        </row>
        <row r="325">
          <cell r="A325" t="str">
            <v>TOTAL</v>
          </cell>
          <cell r="B325" t="str">
            <v>BALANCE SHEET</v>
          </cell>
          <cell r="C325">
            <v>-230958.03000000003</v>
          </cell>
        </row>
        <row r="327">
          <cell r="A327" t="str">
            <v>INCOME STATEMENT</v>
          </cell>
        </row>
        <row r="329">
          <cell r="A329">
            <v>5025</v>
          </cell>
          <cell r="B329" t="str">
            <v>WATER REVENUE-RESIDENTIAL</v>
          </cell>
          <cell r="C329">
            <v>-145723.63</v>
          </cell>
        </row>
        <row r="330">
          <cell r="A330">
            <v>5030</v>
          </cell>
          <cell r="B330" t="str">
            <v>WATER REVENUE-ACCRUALS</v>
          </cell>
          <cell r="C330">
            <v>59530.15</v>
          </cell>
        </row>
        <row r="331">
          <cell r="A331">
            <v>5035</v>
          </cell>
          <cell r="B331" t="str">
            <v>WATER REVENUE-COMMERCIAL</v>
          </cell>
          <cell r="C331">
            <v>-6424.73</v>
          </cell>
        </row>
        <row r="332">
          <cell r="A332">
            <v>5052</v>
          </cell>
          <cell r="B332" t="str">
            <v>WATER REVENUE-GUARANTEED</v>
          </cell>
          <cell r="C332">
            <v>-87391.18</v>
          </cell>
        </row>
        <row r="333">
          <cell r="A333">
            <v>5100</v>
          </cell>
          <cell r="B333" t="str">
            <v>SEWER REVENUE-RESIDENTIAL</v>
          </cell>
          <cell r="C333">
            <v>0</v>
          </cell>
        </row>
        <row r="334">
          <cell r="A334">
            <v>5105</v>
          </cell>
          <cell r="B334" t="str">
            <v>SEWER REVENUE-ACCRUALS</v>
          </cell>
          <cell r="C334">
            <v>0</v>
          </cell>
        </row>
        <row r="335">
          <cell r="A335">
            <v>5110</v>
          </cell>
          <cell r="B335" t="str">
            <v>SEWER REVENUE-COMMERCIAL</v>
          </cell>
          <cell r="C335">
            <v>0</v>
          </cell>
        </row>
        <row r="336">
          <cell r="A336">
            <v>5128</v>
          </cell>
          <cell r="B336" t="str">
            <v>SEWER REVENUE-GUARANTEED</v>
          </cell>
          <cell r="C336">
            <v>0</v>
          </cell>
        </row>
        <row r="337">
          <cell r="A337">
            <v>5265</v>
          </cell>
          <cell r="B337" t="str">
            <v>FORFEITED DISCOUNTS</v>
          </cell>
          <cell r="C337">
            <v>-4822.84</v>
          </cell>
        </row>
        <row r="338">
          <cell r="A338">
            <v>5270</v>
          </cell>
          <cell r="B338" t="str">
            <v>MISC SERVICE REVENUE</v>
          </cell>
          <cell r="C338">
            <v>-5415</v>
          </cell>
        </row>
        <row r="339">
          <cell r="A339">
            <v>5285</v>
          </cell>
          <cell r="B339" t="str">
            <v>OTHER W/S REVENUES</v>
          </cell>
          <cell r="C339">
            <v>-480</v>
          </cell>
        </row>
        <row r="340">
          <cell r="C340">
            <v>0</v>
          </cell>
        </row>
        <row r="341">
          <cell r="A341" t="str">
            <v>TOTAL</v>
          </cell>
          <cell r="B341" t="str">
            <v>REVENUE</v>
          </cell>
          <cell r="C341">
            <v>-190727.23</v>
          </cell>
        </row>
        <row r="343">
          <cell r="A343">
            <v>5435</v>
          </cell>
          <cell r="B343" t="str">
            <v>PURCHASED WATER-WATER SYS</v>
          </cell>
          <cell r="C343">
            <v>0</v>
          </cell>
        </row>
        <row r="344">
          <cell r="A344">
            <v>5455</v>
          </cell>
          <cell r="B344" t="str">
            <v>PURCHASED SEWER TREATMENT</v>
          </cell>
          <cell r="C344">
            <v>0</v>
          </cell>
        </row>
        <row r="345">
          <cell r="A345">
            <v>5460</v>
          </cell>
          <cell r="B345" t="str">
            <v>PURCHASED SEWER - BILLINGS</v>
          </cell>
          <cell r="C345">
            <v>0</v>
          </cell>
        </row>
        <row r="346">
          <cell r="C346">
            <v>0</v>
          </cell>
        </row>
        <row r="347">
          <cell r="A347" t="str">
            <v>TOTAL</v>
          </cell>
          <cell r="B347" t="str">
            <v>PURCHASED WATER AND SEWER</v>
          </cell>
          <cell r="C347">
            <v>0</v>
          </cell>
        </row>
        <row r="349">
          <cell r="A349">
            <v>5465</v>
          </cell>
          <cell r="B349" t="str">
            <v>ELEC PWR - WATER SYSTEM</v>
          </cell>
          <cell r="C349">
            <v>15006.67</v>
          </cell>
        </row>
        <row r="350">
          <cell r="A350">
            <v>5470</v>
          </cell>
          <cell r="B350" t="str">
            <v>ELEC PWR - SWR SYSTEM</v>
          </cell>
          <cell r="C350">
            <v>0</v>
          </cell>
        </row>
        <row r="351">
          <cell r="C351">
            <v>0</v>
          </cell>
        </row>
        <row r="352">
          <cell r="A352" t="str">
            <v>TOTAL</v>
          </cell>
          <cell r="B352" t="str">
            <v>ELECTRIC POWER</v>
          </cell>
          <cell r="C352">
            <v>15006.67</v>
          </cell>
        </row>
        <row r="354">
          <cell r="A354">
            <v>5480</v>
          </cell>
          <cell r="B354" t="str">
            <v>CHLORINE</v>
          </cell>
          <cell r="C354">
            <v>0</v>
          </cell>
        </row>
        <row r="355">
          <cell r="A355">
            <v>5485</v>
          </cell>
          <cell r="B355" t="str">
            <v>ODOR CONTROL CHEMICALS</v>
          </cell>
          <cell r="C355">
            <v>0</v>
          </cell>
        </row>
        <row r="356">
          <cell r="A356">
            <v>5490</v>
          </cell>
          <cell r="B356" t="str">
            <v>OTHER TREATMENT CHEMICALS</v>
          </cell>
          <cell r="C356">
            <v>0</v>
          </cell>
        </row>
        <row r="357">
          <cell r="C357">
            <v>0</v>
          </cell>
        </row>
        <row r="358">
          <cell r="A358" t="str">
            <v>TOTAL</v>
          </cell>
          <cell r="B358" t="str">
            <v>CHEMICALS</v>
          </cell>
          <cell r="C358">
            <v>0</v>
          </cell>
        </row>
        <row r="360">
          <cell r="A360">
            <v>5495</v>
          </cell>
          <cell r="B360" t="str">
            <v>METER READING</v>
          </cell>
          <cell r="C360">
            <v>3532.61</v>
          </cell>
        </row>
        <row r="361">
          <cell r="C361">
            <v>0</v>
          </cell>
        </row>
        <row r="362">
          <cell r="A362" t="str">
            <v>TOTAL</v>
          </cell>
          <cell r="B362" t="str">
            <v>METER READING</v>
          </cell>
          <cell r="C362">
            <v>3532.61</v>
          </cell>
        </row>
        <row r="364">
          <cell r="A364">
            <v>5505</v>
          </cell>
          <cell r="B364" t="str">
            <v>AGENCY EXPENSE</v>
          </cell>
          <cell r="C364">
            <v>331.4</v>
          </cell>
        </row>
        <row r="365">
          <cell r="A365">
            <v>5510</v>
          </cell>
          <cell r="B365" t="str">
            <v>UNCOLLECTIBLE ACCOUNTS</v>
          </cell>
          <cell r="C365">
            <v>10374.1</v>
          </cell>
        </row>
        <row r="366">
          <cell r="C366">
            <v>0</v>
          </cell>
        </row>
        <row r="367">
          <cell r="A367" t="str">
            <v>TOTAL</v>
          </cell>
          <cell r="B367" t="str">
            <v>BAD DEBT EXPENSE</v>
          </cell>
          <cell r="C367">
            <v>10705.5</v>
          </cell>
        </row>
        <row r="369">
          <cell r="A369">
            <v>5525</v>
          </cell>
          <cell r="B369" t="str">
            <v>BILL STOCK</v>
          </cell>
          <cell r="C369">
            <v>117.43</v>
          </cell>
        </row>
        <row r="370">
          <cell r="A370">
            <v>5530</v>
          </cell>
          <cell r="B370" t="str">
            <v>BILLING COMPUTER SUPPLIES</v>
          </cell>
          <cell r="C370">
            <v>255.48</v>
          </cell>
        </row>
        <row r="371">
          <cell r="A371">
            <v>5535</v>
          </cell>
          <cell r="B371" t="str">
            <v>BILLING ENVELOPES</v>
          </cell>
          <cell r="C371">
            <v>1349.29</v>
          </cell>
        </row>
        <row r="372">
          <cell r="A372">
            <v>5540</v>
          </cell>
          <cell r="B372" t="str">
            <v>BILLING POSTAGE</v>
          </cell>
          <cell r="C372">
            <v>8706.02</v>
          </cell>
        </row>
        <row r="373">
          <cell r="A373">
            <v>5545</v>
          </cell>
          <cell r="B373" t="str">
            <v>CUSTOMER SERVICE PRINTING</v>
          </cell>
          <cell r="C373">
            <v>706.31</v>
          </cell>
        </row>
        <row r="374">
          <cell r="C374">
            <v>0</v>
          </cell>
        </row>
        <row r="375">
          <cell r="A375" t="str">
            <v>TOTAL</v>
          </cell>
          <cell r="B375" t="str">
            <v>BILLING &amp; CUSTOMER SERVICE EXPENSE</v>
          </cell>
          <cell r="C375">
            <v>11134.53</v>
          </cell>
        </row>
        <row r="377">
          <cell r="A377">
            <v>5625</v>
          </cell>
          <cell r="B377" t="str">
            <v>401K/ESOP CONTRIBUTIONS</v>
          </cell>
          <cell r="C377">
            <v>7256.99</v>
          </cell>
        </row>
        <row r="378">
          <cell r="A378">
            <v>5630</v>
          </cell>
          <cell r="B378" t="str">
            <v>DENTAL PREMIUMS</v>
          </cell>
          <cell r="C378">
            <v>311.05</v>
          </cell>
        </row>
        <row r="379">
          <cell r="A379">
            <v>5635</v>
          </cell>
          <cell r="B379" t="str">
            <v>DENTAL INS REIMBURSEMENTS</v>
          </cell>
          <cell r="C379">
            <v>2493.3200000000002</v>
          </cell>
        </row>
        <row r="380">
          <cell r="A380">
            <v>5640</v>
          </cell>
          <cell r="B380" t="str">
            <v>EMP PENSIONS &amp; BENEFITS</v>
          </cell>
          <cell r="C380">
            <v>0</v>
          </cell>
        </row>
        <row r="381">
          <cell r="A381">
            <v>5645</v>
          </cell>
          <cell r="B381" t="str">
            <v>EMPLOYEE INS DEDUCTIONS</v>
          </cell>
          <cell r="C381">
            <v>-9484.5300000000007</v>
          </cell>
        </row>
        <row r="382">
          <cell r="A382">
            <v>5650</v>
          </cell>
          <cell r="B382" t="str">
            <v>HEALTH COSTS &amp; OTHER</v>
          </cell>
          <cell r="C382">
            <v>440.29</v>
          </cell>
        </row>
        <row r="383">
          <cell r="A383">
            <v>5655</v>
          </cell>
          <cell r="B383" t="str">
            <v>HEALTH INS REIMBURSEMENTS</v>
          </cell>
          <cell r="C383">
            <v>35697.480000000003</v>
          </cell>
        </row>
        <row r="384">
          <cell r="A384">
            <v>5660</v>
          </cell>
          <cell r="B384" t="str">
            <v>OTHER EMP PENSION/BENEFITS</v>
          </cell>
          <cell r="C384">
            <v>4602.82</v>
          </cell>
        </row>
        <row r="385">
          <cell r="A385">
            <v>5665</v>
          </cell>
          <cell r="B385" t="str">
            <v>PENSION CONTRIBUTIONS</v>
          </cell>
          <cell r="C385">
            <v>5752.88</v>
          </cell>
        </row>
        <row r="386">
          <cell r="A386">
            <v>5670</v>
          </cell>
          <cell r="B386" t="str">
            <v>TERM LIFE INS</v>
          </cell>
          <cell r="C386">
            <v>1394.2</v>
          </cell>
        </row>
        <row r="387">
          <cell r="A387">
            <v>5675</v>
          </cell>
          <cell r="B387" t="str">
            <v>TERM LIFE INS-OPT</v>
          </cell>
          <cell r="C387">
            <v>-29.09</v>
          </cell>
        </row>
        <row r="388">
          <cell r="A388">
            <v>5680</v>
          </cell>
          <cell r="B388" t="str">
            <v>DEPEND LIFE INS-OPT</v>
          </cell>
          <cell r="C388">
            <v>-39.75</v>
          </cell>
        </row>
        <row r="389">
          <cell r="A389">
            <v>5690</v>
          </cell>
          <cell r="B389" t="str">
            <v>TUITION</v>
          </cell>
          <cell r="C389">
            <v>999.39</v>
          </cell>
        </row>
        <row r="390">
          <cell r="C390">
            <v>0</v>
          </cell>
        </row>
        <row r="391">
          <cell r="A391" t="str">
            <v>TOTAL</v>
          </cell>
          <cell r="B391" t="str">
            <v>EMPLOYEE PENSION &amp; BENEFITS EXPENSE</v>
          </cell>
          <cell r="C391">
            <v>49395.05</v>
          </cell>
        </row>
        <row r="393">
          <cell r="A393">
            <v>5715</v>
          </cell>
          <cell r="B393" t="str">
            <v>INSURANCE-OTHER</v>
          </cell>
          <cell r="C393">
            <v>21579.65</v>
          </cell>
        </row>
        <row r="394">
          <cell r="C394">
            <v>0</v>
          </cell>
        </row>
        <row r="395">
          <cell r="A395" t="str">
            <v>TOTAL</v>
          </cell>
          <cell r="B395" t="str">
            <v>INSURANCE EXPENSE</v>
          </cell>
          <cell r="C395">
            <v>21579.65</v>
          </cell>
        </row>
        <row r="397">
          <cell r="A397">
            <v>5735</v>
          </cell>
          <cell r="B397" t="str">
            <v>COMPUTER MAINTENANCE</v>
          </cell>
          <cell r="C397">
            <v>11082.46</v>
          </cell>
        </row>
        <row r="398">
          <cell r="A398">
            <v>5740</v>
          </cell>
          <cell r="B398" t="str">
            <v>COMPUTER SUPPLIES</v>
          </cell>
          <cell r="C398">
            <v>2271.84</v>
          </cell>
        </row>
        <row r="399">
          <cell r="A399">
            <v>5745</v>
          </cell>
          <cell r="B399" t="str">
            <v>COMPUTER AMORT &amp; PROG COST</v>
          </cell>
          <cell r="C399">
            <v>224.55</v>
          </cell>
        </row>
        <row r="400">
          <cell r="A400">
            <v>5750</v>
          </cell>
          <cell r="B400" t="str">
            <v>INTERNET SUPPLIER</v>
          </cell>
          <cell r="C400">
            <v>203.87</v>
          </cell>
        </row>
        <row r="401">
          <cell r="A401">
            <v>5755</v>
          </cell>
          <cell r="B401" t="str">
            <v>MICROFILMING</v>
          </cell>
          <cell r="C401">
            <v>29.12</v>
          </cell>
        </row>
        <row r="402">
          <cell r="A402">
            <v>5760</v>
          </cell>
          <cell r="B402" t="str">
            <v>WEBSITE DEVELOPMENT</v>
          </cell>
          <cell r="C402">
            <v>23.67</v>
          </cell>
        </row>
        <row r="403">
          <cell r="C403">
            <v>0</v>
          </cell>
        </row>
        <row r="404">
          <cell r="A404" t="str">
            <v>TOTAL</v>
          </cell>
          <cell r="B404" t="str">
            <v>IT DEPARTMENT</v>
          </cell>
          <cell r="C404">
            <v>13835.51</v>
          </cell>
        </row>
        <row r="406">
          <cell r="A406">
            <v>5785</v>
          </cell>
          <cell r="B406" t="str">
            <v>ADVERTISING/MARKETING</v>
          </cell>
          <cell r="C406">
            <v>120.05</v>
          </cell>
        </row>
        <row r="407">
          <cell r="A407">
            <v>5790</v>
          </cell>
          <cell r="B407" t="str">
            <v>BANK SERVICE CHARGE</v>
          </cell>
          <cell r="C407">
            <v>621.96</v>
          </cell>
        </row>
        <row r="408">
          <cell r="A408">
            <v>5800</v>
          </cell>
          <cell r="B408" t="str">
            <v>LETTER OF CREDIT FEE</v>
          </cell>
          <cell r="C408">
            <v>81.849999999999994</v>
          </cell>
        </row>
        <row r="409">
          <cell r="A409">
            <v>5805</v>
          </cell>
          <cell r="B409" t="str">
            <v>LICENSE FEES</v>
          </cell>
          <cell r="C409">
            <v>4.76</v>
          </cell>
        </row>
        <row r="410">
          <cell r="A410">
            <v>5810</v>
          </cell>
          <cell r="B410" t="str">
            <v>MEMBERSHIPS</v>
          </cell>
          <cell r="C410">
            <v>437.1</v>
          </cell>
        </row>
        <row r="411">
          <cell r="A411">
            <v>5815</v>
          </cell>
          <cell r="B411" t="str">
            <v>PENALTIES/FINES</v>
          </cell>
          <cell r="C411">
            <v>1.1399999999999999</v>
          </cell>
        </row>
        <row r="412">
          <cell r="A412">
            <v>5820</v>
          </cell>
          <cell r="B412" t="str">
            <v>TRAINING EXPENSE</v>
          </cell>
          <cell r="C412">
            <v>1605.71</v>
          </cell>
        </row>
        <row r="413">
          <cell r="A413">
            <v>5825</v>
          </cell>
          <cell r="B413" t="str">
            <v>OTHER MISC EXPENSE</v>
          </cell>
          <cell r="C413">
            <v>43.24</v>
          </cell>
        </row>
        <row r="414">
          <cell r="C414">
            <v>0</v>
          </cell>
        </row>
        <row r="415">
          <cell r="A415" t="str">
            <v>TOTAL</v>
          </cell>
          <cell r="B415" t="str">
            <v>MISCELLANEOUS EXPENSE</v>
          </cell>
          <cell r="C415">
            <v>2915.81</v>
          </cell>
        </row>
        <row r="417">
          <cell r="A417">
            <v>5855</v>
          </cell>
          <cell r="B417" t="str">
            <v>ANSWERING SERVICE</v>
          </cell>
          <cell r="C417">
            <v>0</v>
          </cell>
        </row>
        <row r="418">
          <cell r="A418">
            <v>5860</v>
          </cell>
          <cell r="B418" t="str">
            <v>CLEANING SUPPLIES</v>
          </cell>
          <cell r="C418">
            <v>0</v>
          </cell>
        </row>
        <row r="419">
          <cell r="A419">
            <v>5865</v>
          </cell>
          <cell r="B419" t="str">
            <v>COPY MACHINE</v>
          </cell>
          <cell r="C419">
            <v>0</v>
          </cell>
        </row>
        <row r="420">
          <cell r="A420">
            <v>5870</v>
          </cell>
          <cell r="B420" t="str">
            <v>HOLIDAY EVENTS/PICNICS</v>
          </cell>
          <cell r="C420">
            <v>0</v>
          </cell>
        </row>
        <row r="421">
          <cell r="A421">
            <v>5875</v>
          </cell>
          <cell r="B421" t="str">
            <v>KITCHEN SUPPLIES</v>
          </cell>
          <cell r="C421">
            <v>0</v>
          </cell>
        </row>
        <row r="422">
          <cell r="A422">
            <v>5880</v>
          </cell>
          <cell r="B422" t="str">
            <v>OFFICE SUPPLY STORES</v>
          </cell>
          <cell r="C422">
            <v>0</v>
          </cell>
        </row>
        <row r="423">
          <cell r="A423">
            <v>5885</v>
          </cell>
          <cell r="B423" t="str">
            <v>PRINTING/BLUEPRINTS</v>
          </cell>
          <cell r="C423">
            <v>0</v>
          </cell>
        </row>
        <row r="424">
          <cell r="A424">
            <v>5890</v>
          </cell>
          <cell r="B424" t="str">
            <v>PUBL SUBSCRIPTIONS/TAPES</v>
          </cell>
          <cell r="C424">
            <v>0</v>
          </cell>
        </row>
        <row r="425">
          <cell r="A425">
            <v>5895</v>
          </cell>
          <cell r="B425" t="str">
            <v>SHIPPING CHARGES</v>
          </cell>
          <cell r="C425">
            <v>0</v>
          </cell>
        </row>
        <row r="426">
          <cell r="A426">
            <v>5900</v>
          </cell>
          <cell r="B426" t="str">
            <v>OTHER OFFICE EXPENSES</v>
          </cell>
          <cell r="C426">
            <v>0</v>
          </cell>
        </row>
        <row r="427">
          <cell r="C427">
            <v>0</v>
          </cell>
        </row>
        <row r="428">
          <cell r="A428" t="str">
            <v>TOTAL</v>
          </cell>
          <cell r="B428" t="str">
            <v>OFFICE EXPENSE</v>
          </cell>
          <cell r="C428">
            <v>0</v>
          </cell>
        </row>
        <row r="430">
          <cell r="A430">
            <v>5930</v>
          </cell>
          <cell r="B430" t="str">
            <v>OFFICE ELECTRIC</v>
          </cell>
          <cell r="C430">
            <v>0</v>
          </cell>
        </row>
        <row r="431">
          <cell r="A431">
            <v>5935</v>
          </cell>
          <cell r="B431" t="str">
            <v>OFFICE GAS</v>
          </cell>
          <cell r="C431">
            <v>0</v>
          </cell>
        </row>
        <row r="432">
          <cell r="A432">
            <v>5940</v>
          </cell>
          <cell r="B432" t="str">
            <v>OFFICE WATER</v>
          </cell>
          <cell r="C432">
            <v>0</v>
          </cell>
        </row>
        <row r="433">
          <cell r="A433">
            <v>5945</v>
          </cell>
          <cell r="B433" t="str">
            <v>OFFICE TELECOM</v>
          </cell>
          <cell r="C433">
            <v>0</v>
          </cell>
        </row>
        <row r="434">
          <cell r="A434">
            <v>5950</v>
          </cell>
          <cell r="B434" t="str">
            <v>OFFICE GARBAGE REMOVAL</v>
          </cell>
          <cell r="C434">
            <v>0</v>
          </cell>
        </row>
        <row r="435">
          <cell r="A435">
            <v>5955</v>
          </cell>
          <cell r="B435" t="str">
            <v>OFFICE LANDSCAPE / MOW / PLOW</v>
          </cell>
          <cell r="C435">
            <v>0</v>
          </cell>
        </row>
        <row r="436">
          <cell r="A436">
            <v>5960</v>
          </cell>
          <cell r="B436" t="str">
            <v>OFFICE ALARM SYS PHONE EXP</v>
          </cell>
          <cell r="C436">
            <v>0</v>
          </cell>
        </row>
        <row r="437">
          <cell r="A437">
            <v>5965</v>
          </cell>
          <cell r="B437" t="str">
            <v>OFFICE MAINTENANCE</v>
          </cell>
          <cell r="C437">
            <v>0</v>
          </cell>
        </row>
        <row r="438">
          <cell r="A438">
            <v>5970</v>
          </cell>
          <cell r="B438" t="str">
            <v>OFFICE CLEANING SERVICE</v>
          </cell>
          <cell r="C438">
            <v>0</v>
          </cell>
        </row>
        <row r="439">
          <cell r="A439">
            <v>5975</v>
          </cell>
          <cell r="B439" t="str">
            <v>OFFICE MACHINE/HEAT&amp;COOL</v>
          </cell>
          <cell r="C439">
            <v>0</v>
          </cell>
        </row>
        <row r="440">
          <cell r="A440">
            <v>5980</v>
          </cell>
          <cell r="B440" t="str">
            <v>OTHER OFFICE UTILITIES</v>
          </cell>
          <cell r="C440">
            <v>0</v>
          </cell>
        </row>
        <row r="441">
          <cell r="A441">
            <v>5985</v>
          </cell>
          <cell r="B441" t="str">
            <v>TELEMETERING PHONE EXPENSE</v>
          </cell>
          <cell r="C441">
            <v>0</v>
          </cell>
        </row>
        <row r="442">
          <cell r="C442">
            <v>0</v>
          </cell>
        </row>
        <row r="443">
          <cell r="A443" t="str">
            <v>TOTAL</v>
          </cell>
          <cell r="B443" t="str">
            <v>OFFICE UTILITIES/MAINTENANCE</v>
          </cell>
          <cell r="C443">
            <v>0</v>
          </cell>
        </row>
        <row r="445">
          <cell r="A445">
            <v>6005</v>
          </cell>
          <cell r="B445" t="str">
            <v>ACCOUNTING STUDIES</v>
          </cell>
          <cell r="C445">
            <v>0</v>
          </cell>
        </row>
        <row r="446">
          <cell r="A446">
            <v>6010</v>
          </cell>
          <cell r="B446" t="str">
            <v>AUDIT FEES</v>
          </cell>
          <cell r="C446">
            <v>0</v>
          </cell>
        </row>
        <row r="447">
          <cell r="A447">
            <v>6015</v>
          </cell>
          <cell r="B447" t="str">
            <v>EMPLOY FINDER FEES</v>
          </cell>
          <cell r="C447">
            <v>0</v>
          </cell>
        </row>
        <row r="448">
          <cell r="A448">
            <v>6020</v>
          </cell>
          <cell r="B448" t="str">
            <v>ENGINEERING FEES</v>
          </cell>
          <cell r="C448">
            <v>0</v>
          </cell>
        </row>
        <row r="449">
          <cell r="A449">
            <v>6025</v>
          </cell>
          <cell r="B449" t="str">
            <v>LEGAL FEES</v>
          </cell>
          <cell r="C449">
            <v>0</v>
          </cell>
        </row>
        <row r="450">
          <cell r="A450">
            <v>6035</v>
          </cell>
          <cell r="B450" t="str">
            <v>PAYROLL SERVICES</v>
          </cell>
          <cell r="C450">
            <v>0</v>
          </cell>
        </row>
        <row r="451">
          <cell r="A451">
            <v>6040</v>
          </cell>
          <cell r="B451" t="str">
            <v>TAX RETURN REVIEW</v>
          </cell>
          <cell r="C451">
            <v>0</v>
          </cell>
        </row>
        <row r="452">
          <cell r="A452">
            <v>6045</v>
          </cell>
          <cell r="B452" t="str">
            <v>TEMP EMPLOY - CLERICAL</v>
          </cell>
          <cell r="C452">
            <v>0</v>
          </cell>
        </row>
        <row r="453">
          <cell r="A453">
            <v>6050</v>
          </cell>
          <cell r="B453" t="str">
            <v>OTHER OUTSIDE SERVICES</v>
          </cell>
          <cell r="C453">
            <v>0</v>
          </cell>
        </row>
        <row r="454">
          <cell r="C454">
            <v>0</v>
          </cell>
        </row>
        <row r="455">
          <cell r="A455" t="str">
            <v>TOTAL</v>
          </cell>
          <cell r="B455" t="str">
            <v>OUTSIDE SERVICE EXPENSE</v>
          </cell>
          <cell r="C455">
            <v>0</v>
          </cell>
        </row>
        <row r="457">
          <cell r="A457">
            <v>6065</v>
          </cell>
          <cell r="B457" t="str">
            <v>RATE CASE AMORT EXPENSE</v>
          </cell>
          <cell r="C457">
            <v>0</v>
          </cell>
        </row>
        <row r="458">
          <cell r="A458">
            <v>6070</v>
          </cell>
          <cell r="B458" t="str">
            <v>MISC REG MATTERS COMM EXP</v>
          </cell>
          <cell r="C458">
            <v>0</v>
          </cell>
        </row>
        <row r="459">
          <cell r="A459">
            <v>6075</v>
          </cell>
          <cell r="B459" t="str">
            <v>WATER RESOURCE CONSERV EXP</v>
          </cell>
          <cell r="C459">
            <v>0</v>
          </cell>
        </row>
        <row r="460">
          <cell r="C460">
            <v>0</v>
          </cell>
        </row>
        <row r="461">
          <cell r="A461" t="str">
            <v>TOTAL</v>
          </cell>
          <cell r="B461" t="str">
            <v>RATE CASE EXPENSE</v>
          </cell>
          <cell r="C461">
            <v>0</v>
          </cell>
        </row>
        <row r="463">
          <cell r="A463">
            <v>6090</v>
          </cell>
          <cell r="B463" t="str">
            <v>RENT</v>
          </cell>
          <cell r="C463">
            <v>0</v>
          </cell>
        </row>
        <row r="464">
          <cell r="C464">
            <v>0</v>
          </cell>
        </row>
        <row r="465">
          <cell r="A465" t="str">
            <v>TOTAL</v>
          </cell>
          <cell r="B465" t="str">
            <v>RENT EXPENSE</v>
          </cell>
          <cell r="C465">
            <v>0</v>
          </cell>
        </row>
        <row r="467">
          <cell r="A467">
            <v>6105</v>
          </cell>
          <cell r="B467" t="str">
            <v>SALARIES-SYSTEM PROJECT</v>
          </cell>
          <cell r="C467">
            <v>0</v>
          </cell>
        </row>
        <row r="468">
          <cell r="A468">
            <v>6110</v>
          </cell>
          <cell r="B468" t="str">
            <v>SALARIES-ACCTG/FINANCE</v>
          </cell>
          <cell r="C468">
            <v>0</v>
          </cell>
        </row>
        <row r="469">
          <cell r="A469">
            <v>6115</v>
          </cell>
          <cell r="B469" t="str">
            <v>SALARIES-ADMIN</v>
          </cell>
          <cell r="C469">
            <v>0</v>
          </cell>
        </row>
        <row r="470">
          <cell r="A470">
            <v>6120</v>
          </cell>
          <cell r="B470" t="str">
            <v>SALARIES-OFFICERS/STKHLDR</v>
          </cell>
          <cell r="C470">
            <v>0</v>
          </cell>
        </row>
        <row r="471">
          <cell r="A471">
            <v>6125</v>
          </cell>
          <cell r="B471" t="str">
            <v>SALARIES-HR</v>
          </cell>
          <cell r="C471">
            <v>0</v>
          </cell>
        </row>
        <row r="472">
          <cell r="A472">
            <v>6130</v>
          </cell>
          <cell r="B472" t="str">
            <v>SALARIES-MIS</v>
          </cell>
          <cell r="C472">
            <v>0</v>
          </cell>
        </row>
        <row r="473">
          <cell r="A473">
            <v>6135</v>
          </cell>
          <cell r="B473" t="str">
            <v>SALARIES-LEADERSHIP OPS</v>
          </cell>
          <cell r="C473">
            <v>0</v>
          </cell>
        </row>
        <row r="474">
          <cell r="A474">
            <v>6140</v>
          </cell>
          <cell r="B474" t="str">
            <v>SALARIES-REGULATORY</v>
          </cell>
          <cell r="C474">
            <v>0</v>
          </cell>
        </row>
        <row r="475">
          <cell r="A475">
            <v>6145</v>
          </cell>
          <cell r="B475" t="str">
            <v>SALARIES-CUSTOMER SERVICE</v>
          </cell>
          <cell r="C475">
            <v>0</v>
          </cell>
        </row>
        <row r="476">
          <cell r="A476">
            <v>6150</v>
          </cell>
          <cell r="B476" t="str">
            <v>SALARIES-OPERATIONS FIELD</v>
          </cell>
          <cell r="C476">
            <v>0</v>
          </cell>
        </row>
        <row r="477">
          <cell r="A477">
            <v>6155</v>
          </cell>
          <cell r="B477" t="str">
            <v>SALARIES-OPERATIONS OFFICE</v>
          </cell>
          <cell r="C477">
            <v>0</v>
          </cell>
        </row>
        <row r="478">
          <cell r="A478">
            <v>6160</v>
          </cell>
          <cell r="B478" t="str">
            <v>SALARIES-CHGD TO PLT-WSC</v>
          </cell>
          <cell r="C478">
            <v>0</v>
          </cell>
        </row>
        <row r="479">
          <cell r="A479">
            <v>6165</v>
          </cell>
          <cell r="B479" t="str">
            <v>CAPITALIZED TIME ADJUSTMENT</v>
          </cell>
          <cell r="C479">
            <v>0</v>
          </cell>
        </row>
        <row r="480">
          <cell r="C480">
            <v>0</v>
          </cell>
        </row>
        <row r="481">
          <cell r="A481" t="str">
            <v>TOTAL</v>
          </cell>
          <cell r="B481" t="str">
            <v>SALARIES &amp; WAGES</v>
          </cell>
          <cell r="C481">
            <v>0</v>
          </cell>
        </row>
        <row r="483">
          <cell r="A483">
            <v>6185</v>
          </cell>
          <cell r="B483" t="str">
            <v>MARKETING: TRAVELS/LODGING</v>
          </cell>
          <cell r="C483">
            <v>0</v>
          </cell>
        </row>
        <row r="484">
          <cell r="A484">
            <v>6190</v>
          </cell>
          <cell r="B484" t="str">
            <v>TRAVEL AIRFARE</v>
          </cell>
          <cell r="C484">
            <v>0</v>
          </cell>
        </row>
        <row r="485">
          <cell r="A485">
            <v>6195</v>
          </cell>
          <cell r="B485" t="str">
            <v>TRAVEL TRANSPORTATION</v>
          </cell>
          <cell r="C485">
            <v>0</v>
          </cell>
        </row>
        <row r="486">
          <cell r="A486">
            <v>6200</v>
          </cell>
          <cell r="B486" t="str">
            <v>MARKETING: MEALS &amp; RELATED EXP</v>
          </cell>
          <cell r="C486">
            <v>0</v>
          </cell>
        </row>
        <row r="487">
          <cell r="A487">
            <v>6205</v>
          </cell>
          <cell r="B487" t="str">
            <v>TRAVEL ENTERTAINMENT</v>
          </cell>
          <cell r="C487">
            <v>0</v>
          </cell>
        </row>
        <row r="488">
          <cell r="A488">
            <v>6207</v>
          </cell>
          <cell r="B488" t="str">
            <v>TRAVEL OTHER</v>
          </cell>
          <cell r="C488">
            <v>0</v>
          </cell>
        </row>
        <row r="489">
          <cell r="C489">
            <v>0</v>
          </cell>
        </row>
        <row r="490">
          <cell r="A490" t="str">
            <v>TOTAL</v>
          </cell>
          <cell r="B490" t="str">
            <v>TRAVEL EXPENSE</v>
          </cell>
          <cell r="C490">
            <v>0</v>
          </cell>
        </row>
        <row r="492">
          <cell r="A492">
            <v>6215</v>
          </cell>
          <cell r="B492" t="str">
            <v>FUEL</v>
          </cell>
          <cell r="C492">
            <v>0</v>
          </cell>
        </row>
        <row r="493">
          <cell r="A493">
            <v>6220</v>
          </cell>
          <cell r="B493" t="str">
            <v>AUTO REPAIR/TIRES</v>
          </cell>
          <cell r="C493">
            <v>0</v>
          </cell>
        </row>
        <row r="494">
          <cell r="A494">
            <v>6225</v>
          </cell>
          <cell r="B494" t="str">
            <v>AUTO LICENSES</v>
          </cell>
          <cell r="C494">
            <v>0</v>
          </cell>
        </row>
        <row r="495">
          <cell r="A495">
            <v>6230</v>
          </cell>
          <cell r="B495" t="str">
            <v>OTHER TRANS EXPENSES</v>
          </cell>
          <cell r="C495">
            <v>0</v>
          </cell>
        </row>
        <row r="496">
          <cell r="C496">
            <v>0</v>
          </cell>
        </row>
        <row r="497">
          <cell r="A497" t="str">
            <v>TOTAL</v>
          </cell>
          <cell r="B497" t="str">
            <v>FLEET TRANSPORTATION EXPENSE</v>
          </cell>
          <cell r="C497">
            <v>0</v>
          </cell>
        </row>
        <row r="499">
          <cell r="A499">
            <v>6255</v>
          </cell>
          <cell r="B499" t="str">
            <v>TEST-WATER</v>
          </cell>
          <cell r="C499">
            <v>2006.39</v>
          </cell>
        </row>
        <row r="500">
          <cell r="A500">
            <v>6260</v>
          </cell>
          <cell r="B500" t="str">
            <v>TEST-EQUIP/CHEMICAL</v>
          </cell>
          <cell r="C500">
            <v>1064.83</v>
          </cell>
        </row>
        <row r="501">
          <cell r="A501">
            <v>6265</v>
          </cell>
          <cell r="B501" t="str">
            <v>TEST-SAFE WATER DRINKING</v>
          </cell>
          <cell r="C501">
            <v>0</v>
          </cell>
        </row>
        <row r="502">
          <cell r="A502">
            <v>6270</v>
          </cell>
          <cell r="B502" t="str">
            <v>TEST-SEWER</v>
          </cell>
          <cell r="C502">
            <v>0</v>
          </cell>
        </row>
        <row r="503">
          <cell r="C503">
            <v>0</v>
          </cell>
        </row>
        <row r="504">
          <cell r="A504" t="str">
            <v>TOTAL</v>
          </cell>
          <cell r="B504" t="str">
            <v>MAINTENANCE TESTING</v>
          </cell>
          <cell r="C504">
            <v>3071.2200000000003</v>
          </cell>
        </row>
        <row r="506">
          <cell r="A506">
            <v>6285</v>
          </cell>
          <cell r="B506" t="str">
            <v>WATER-MAINT SUPPLIES</v>
          </cell>
          <cell r="C506">
            <v>818.17</v>
          </cell>
        </row>
        <row r="507">
          <cell r="A507">
            <v>6290</v>
          </cell>
          <cell r="B507" t="str">
            <v>WATER-MAINT REPAIRS</v>
          </cell>
          <cell r="C507">
            <v>233.75</v>
          </cell>
        </row>
        <row r="508">
          <cell r="A508">
            <v>6295</v>
          </cell>
          <cell r="B508" t="str">
            <v>WATER-MAIN BREAKS</v>
          </cell>
          <cell r="C508">
            <v>0</v>
          </cell>
        </row>
        <row r="509">
          <cell r="A509">
            <v>6300</v>
          </cell>
          <cell r="B509" t="str">
            <v>WATER-ELEC EQUIPT REPAIR</v>
          </cell>
          <cell r="C509">
            <v>0</v>
          </cell>
        </row>
        <row r="510">
          <cell r="A510">
            <v>6305</v>
          </cell>
          <cell r="B510" t="str">
            <v>WATER-PERMITS</v>
          </cell>
          <cell r="C510">
            <v>0</v>
          </cell>
        </row>
        <row r="511">
          <cell r="A511">
            <v>6310</v>
          </cell>
          <cell r="B511" t="str">
            <v>WATER-OTHER MAINT EXP</v>
          </cell>
          <cell r="C511">
            <v>1831.48</v>
          </cell>
        </row>
        <row r="512">
          <cell r="A512">
            <v>6320</v>
          </cell>
          <cell r="B512" t="str">
            <v>SEWER-MAINT SUPPLIES</v>
          </cell>
          <cell r="C512">
            <v>0</v>
          </cell>
        </row>
        <row r="513">
          <cell r="A513">
            <v>6325</v>
          </cell>
          <cell r="B513" t="str">
            <v>SEWER-MAINT REPAIRS</v>
          </cell>
          <cell r="C513">
            <v>0</v>
          </cell>
        </row>
        <row r="514">
          <cell r="A514">
            <v>6330</v>
          </cell>
          <cell r="B514" t="str">
            <v>SEWER-MAIN BREAKS</v>
          </cell>
          <cell r="C514">
            <v>0</v>
          </cell>
        </row>
        <row r="515">
          <cell r="A515">
            <v>6335</v>
          </cell>
          <cell r="B515" t="str">
            <v>SEWER-ELEC EQUIPT REPAIR</v>
          </cell>
          <cell r="C515">
            <v>0</v>
          </cell>
        </row>
        <row r="516">
          <cell r="A516">
            <v>6340</v>
          </cell>
          <cell r="B516" t="str">
            <v>SEWER-PERMITS</v>
          </cell>
          <cell r="C516">
            <v>0</v>
          </cell>
        </row>
        <row r="517">
          <cell r="A517">
            <v>6345</v>
          </cell>
          <cell r="B517" t="str">
            <v>SEWER-OTHER MAINT EXP</v>
          </cell>
          <cell r="C517">
            <v>0</v>
          </cell>
        </row>
        <row r="518">
          <cell r="A518">
            <v>6355</v>
          </cell>
          <cell r="B518" t="str">
            <v>DEFERRED MAINT EXPENSE</v>
          </cell>
          <cell r="C518">
            <v>0</v>
          </cell>
        </row>
        <row r="519">
          <cell r="A519">
            <v>6360</v>
          </cell>
          <cell r="B519" t="str">
            <v>COMMUNICATION EXPENSE</v>
          </cell>
          <cell r="C519">
            <v>0</v>
          </cell>
        </row>
        <row r="520">
          <cell r="A520">
            <v>6370</v>
          </cell>
          <cell r="B520" t="str">
            <v>OPER CONTRACTED WORKERS</v>
          </cell>
          <cell r="C520">
            <v>0</v>
          </cell>
        </row>
        <row r="521">
          <cell r="A521">
            <v>6380</v>
          </cell>
          <cell r="B521" t="str">
            <v>REPAIRS &amp; MAINT-MAINT,LAND</v>
          </cell>
          <cell r="C521">
            <v>0</v>
          </cell>
        </row>
        <row r="522">
          <cell r="A522">
            <v>6385</v>
          </cell>
          <cell r="B522" t="str">
            <v>UNIFORMS</v>
          </cell>
          <cell r="C522">
            <v>0</v>
          </cell>
        </row>
        <row r="523">
          <cell r="A523">
            <v>6390</v>
          </cell>
          <cell r="B523" t="str">
            <v>WEATHER/HURRICANE COSTS</v>
          </cell>
          <cell r="C523">
            <v>0</v>
          </cell>
        </row>
        <row r="524">
          <cell r="A524">
            <v>6400</v>
          </cell>
          <cell r="B524" t="str">
            <v>SEWER RODDING</v>
          </cell>
          <cell r="C524">
            <v>0</v>
          </cell>
        </row>
        <row r="525">
          <cell r="A525">
            <v>6410</v>
          </cell>
          <cell r="B525" t="str">
            <v>SLUDGE HAULING</v>
          </cell>
          <cell r="C525">
            <v>0</v>
          </cell>
        </row>
        <row r="526">
          <cell r="C526">
            <v>0</v>
          </cell>
        </row>
        <row r="527">
          <cell r="A527" t="str">
            <v>TOTAL</v>
          </cell>
          <cell r="B527" t="str">
            <v>MAINTENANCE EXPENSE</v>
          </cell>
          <cell r="C527">
            <v>2883.4</v>
          </cell>
        </row>
        <row r="529">
          <cell r="A529">
            <v>6445</v>
          </cell>
          <cell r="B529" t="str">
            <v>DEPREC-WATER PLANT</v>
          </cell>
          <cell r="C529">
            <v>302.04000000000002</v>
          </cell>
        </row>
        <row r="530">
          <cell r="A530">
            <v>6455</v>
          </cell>
          <cell r="B530" t="str">
            <v>DEPREC-STRUCT &amp; IMPRV SRC SUPPLY</v>
          </cell>
          <cell r="C530">
            <v>477.89</v>
          </cell>
        </row>
        <row r="531">
          <cell r="A531">
            <v>6460</v>
          </cell>
          <cell r="B531" t="str">
            <v>DEPREC-STRUCT &amp; IMPRV WTP</v>
          </cell>
          <cell r="C531">
            <v>422.24</v>
          </cell>
        </row>
        <row r="532">
          <cell r="A532">
            <v>6470</v>
          </cell>
          <cell r="B532" t="str">
            <v>DEPREC-STRUCT &amp; IMPRV GEN</v>
          </cell>
          <cell r="C532">
            <v>35.31</v>
          </cell>
        </row>
        <row r="533">
          <cell r="A533">
            <v>6475</v>
          </cell>
          <cell r="B533" t="str">
            <v>DEPREC-COLLECTING RESERVOIRS</v>
          </cell>
          <cell r="C533">
            <v>4.7</v>
          </cell>
        </row>
        <row r="534">
          <cell r="A534">
            <v>6485</v>
          </cell>
          <cell r="B534" t="str">
            <v>DEPREC-WELLS &amp; SPRINGS</v>
          </cell>
          <cell r="C534">
            <v>2709.47</v>
          </cell>
        </row>
        <row r="535">
          <cell r="A535">
            <v>6495</v>
          </cell>
          <cell r="B535" t="str">
            <v>DEPREC-SUPPLY MAINS</v>
          </cell>
          <cell r="C535">
            <v>94.53</v>
          </cell>
        </row>
        <row r="536">
          <cell r="A536">
            <v>6505</v>
          </cell>
          <cell r="B536" t="str">
            <v>DEPREC-ELEC PUMP EQP SRC PUMP</v>
          </cell>
          <cell r="C536">
            <v>0</v>
          </cell>
        </row>
        <row r="537">
          <cell r="A537">
            <v>6510</v>
          </cell>
          <cell r="B537" t="str">
            <v>DEPREC-ELEC PUMP EQP WTP</v>
          </cell>
          <cell r="C537">
            <v>1432.73</v>
          </cell>
        </row>
        <row r="538">
          <cell r="A538">
            <v>6515</v>
          </cell>
          <cell r="B538" t="str">
            <v>DEPREC-ELEC PUMP EQP TRANS DST</v>
          </cell>
          <cell r="C538">
            <v>1.48</v>
          </cell>
        </row>
        <row r="539">
          <cell r="A539">
            <v>6520</v>
          </cell>
          <cell r="B539" t="str">
            <v>DEPREC-WATER TREATMENT EQPT</v>
          </cell>
          <cell r="C539">
            <v>369.59</v>
          </cell>
        </row>
        <row r="540">
          <cell r="A540">
            <v>6525</v>
          </cell>
          <cell r="B540" t="str">
            <v>DEPREC-DIST RESV &amp; STANDPIPES</v>
          </cell>
          <cell r="C540">
            <v>2011.52</v>
          </cell>
        </row>
        <row r="541">
          <cell r="A541">
            <v>6530</v>
          </cell>
          <cell r="B541" t="str">
            <v>DEPREC-TRANS &amp; DISTR MAINS</v>
          </cell>
          <cell r="C541">
            <v>18418.43</v>
          </cell>
        </row>
        <row r="542">
          <cell r="A542">
            <v>6535</v>
          </cell>
          <cell r="B542" t="str">
            <v>DEPREC-SERVICE LINES</v>
          </cell>
          <cell r="C542">
            <v>6787.94</v>
          </cell>
        </row>
        <row r="543">
          <cell r="A543">
            <v>6540</v>
          </cell>
          <cell r="B543" t="str">
            <v>DEPREC-METERS</v>
          </cell>
          <cell r="C543">
            <v>668.37</v>
          </cell>
        </row>
        <row r="544">
          <cell r="A544">
            <v>6545</v>
          </cell>
          <cell r="B544" t="str">
            <v>DEPREC-METER INSTALLS</v>
          </cell>
          <cell r="C544">
            <v>510.37</v>
          </cell>
        </row>
        <row r="545">
          <cell r="A545">
            <v>6550</v>
          </cell>
          <cell r="B545" t="str">
            <v>DEPREC-HYDRANTS</v>
          </cell>
          <cell r="C545">
            <v>1034.6400000000001</v>
          </cell>
        </row>
        <row r="546">
          <cell r="A546">
            <v>6580</v>
          </cell>
          <cell r="B546" t="str">
            <v>DEPREC-OFFICE STRUCTURE</v>
          </cell>
          <cell r="C546">
            <v>2259.61</v>
          </cell>
        </row>
        <row r="547">
          <cell r="A547">
            <v>6585</v>
          </cell>
          <cell r="B547" t="str">
            <v>DEPREC-OFFICE FURN/EQPT</v>
          </cell>
          <cell r="C547">
            <v>334.96</v>
          </cell>
        </row>
        <row r="548">
          <cell r="A548">
            <v>6595</v>
          </cell>
          <cell r="B548" t="str">
            <v>DEPREC-TOOL SHOP &amp; MISC EQPT</v>
          </cell>
          <cell r="C548">
            <v>345.14</v>
          </cell>
        </row>
        <row r="549">
          <cell r="A549">
            <v>6600</v>
          </cell>
          <cell r="B549" t="str">
            <v>DEPREC-LABORATORY EQUIPMENT</v>
          </cell>
          <cell r="C549">
            <v>11.88</v>
          </cell>
        </row>
        <row r="550">
          <cell r="A550">
            <v>6610</v>
          </cell>
          <cell r="B550" t="str">
            <v>DEPREC-COMMUNICATION EQPT</v>
          </cell>
          <cell r="C550">
            <v>164.33</v>
          </cell>
        </row>
        <row r="551">
          <cell r="A551">
            <v>6640</v>
          </cell>
          <cell r="B551" t="str">
            <v>DEPREC-ORGANIZATION</v>
          </cell>
          <cell r="C551">
            <v>0</v>
          </cell>
        </row>
        <row r="552">
          <cell r="A552">
            <v>6660</v>
          </cell>
          <cell r="B552" t="str">
            <v>DEPREC-STRUCT/IMPRV PUMP</v>
          </cell>
          <cell r="C552">
            <v>0</v>
          </cell>
        </row>
        <row r="553">
          <cell r="A553">
            <v>6680</v>
          </cell>
          <cell r="B553" t="str">
            <v>DEPREC-STRUCT/IMPRV GEN PLT</v>
          </cell>
          <cell r="C553">
            <v>0</v>
          </cell>
        </row>
        <row r="554">
          <cell r="A554">
            <v>6710</v>
          </cell>
          <cell r="B554" t="str">
            <v>DEPREC-SEWER FORCE MAIN/SRVC</v>
          </cell>
          <cell r="C554">
            <v>0</v>
          </cell>
        </row>
        <row r="555">
          <cell r="A555">
            <v>6715</v>
          </cell>
          <cell r="B555" t="str">
            <v>DEPREC-SEWER GRAVITY MAIN/MANH</v>
          </cell>
          <cell r="C555">
            <v>0</v>
          </cell>
        </row>
        <row r="556">
          <cell r="A556">
            <v>6730</v>
          </cell>
          <cell r="B556" t="str">
            <v>DEPREC-FLOW MEASURE DEVICE</v>
          </cell>
          <cell r="C556">
            <v>0</v>
          </cell>
        </row>
        <row r="557">
          <cell r="A557">
            <v>6765</v>
          </cell>
          <cell r="B557" t="str">
            <v>DEPREC-TREAT/DISP EQ TRT PLT</v>
          </cell>
          <cell r="C557">
            <v>0</v>
          </cell>
        </row>
        <row r="558">
          <cell r="A558">
            <v>6775</v>
          </cell>
          <cell r="B558" t="str">
            <v>DEPREC-PLANT SEWERS TRTMT</v>
          </cell>
          <cell r="C558">
            <v>0</v>
          </cell>
        </row>
        <row r="559">
          <cell r="A559">
            <v>6780</v>
          </cell>
          <cell r="B559" t="str">
            <v>DEPREC-PLANT SEWERS RCLM W</v>
          </cell>
          <cell r="C559">
            <v>0</v>
          </cell>
        </row>
        <row r="560">
          <cell r="A560">
            <v>6795</v>
          </cell>
          <cell r="B560" t="str">
            <v>DEPREC-OTHER PLT COLLECTIO</v>
          </cell>
          <cell r="C560">
            <v>0</v>
          </cell>
        </row>
        <row r="561">
          <cell r="A561">
            <v>6800</v>
          </cell>
          <cell r="B561" t="str">
            <v>DEPREC-OTHER PLT PUMP</v>
          </cell>
          <cell r="C561">
            <v>0</v>
          </cell>
        </row>
        <row r="562">
          <cell r="A562">
            <v>6825</v>
          </cell>
          <cell r="B562" t="str">
            <v>DEPREC-OFFICE FURN/EQPT</v>
          </cell>
          <cell r="C562">
            <v>0</v>
          </cell>
        </row>
        <row r="563">
          <cell r="A563">
            <v>6835</v>
          </cell>
          <cell r="B563" t="str">
            <v>DEPREC-TOOL SHOP &amp; MISC EQPT</v>
          </cell>
          <cell r="C563">
            <v>0</v>
          </cell>
        </row>
        <row r="564">
          <cell r="A564">
            <v>6845</v>
          </cell>
          <cell r="B564" t="str">
            <v>DEPREC-POWER OPERATED EQUI</v>
          </cell>
          <cell r="C564">
            <v>0</v>
          </cell>
        </row>
        <row r="565">
          <cell r="A565">
            <v>6860</v>
          </cell>
          <cell r="B565" t="str">
            <v>DEPREC-OTHER TANG PLT SEWE</v>
          </cell>
          <cell r="C565">
            <v>0</v>
          </cell>
        </row>
        <row r="566">
          <cell r="A566">
            <v>6890</v>
          </cell>
          <cell r="B566" t="str">
            <v>DEPREC-REUSE TRANSM / DIST</v>
          </cell>
          <cell r="C566">
            <v>0</v>
          </cell>
        </row>
        <row r="567">
          <cell r="A567">
            <v>6905</v>
          </cell>
          <cell r="B567" t="str">
            <v>DEPREC-AUTO TRANS</v>
          </cell>
          <cell r="C567">
            <v>0</v>
          </cell>
        </row>
        <row r="568">
          <cell r="A568">
            <v>6920</v>
          </cell>
          <cell r="B568" t="str">
            <v xml:space="preserve">DEPREC-COMPUTER </v>
          </cell>
          <cell r="C568">
            <v>0</v>
          </cell>
        </row>
        <row r="569">
          <cell r="C569">
            <v>0</v>
          </cell>
        </row>
        <row r="570">
          <cell r="A570" t="str">
            <v>TOTAL</v>
          </cell>
          <cell r="B570" t="str">
            <v>DEPRECIATION</v>
          </cell>
          <cell r="C570">
            <v>38397.170000000006</v>
          </cell>
        </row>
        <row r="572">
          <cell r="A572">
            <v>6960</v>
          </cell>
          <cell r="B572" t="str">
            <v>AMORT OF UTIL PAA-WATER</v>
          </cell>
          <cell r="C572">
            <v>0</v>
          </cell>
        </row>
        <row r="573">
          <cell r="A573">
            <v>6965</v>
          </cell>
          <cell r="B573" t="str">
            <v>AMORT OF UTIL PAA-SEWER</v>
          </cell>
          <cell r="C573">
            <v>0</v>
          </cell>
        </row>
        <row r="574">
          <cell r="A574">
            <v>6985</v>
          </cell>
          <cell r="B574" t="str">
            <v>AMORT EXP-CIA-WATER</v>
          </cell>
          <cell r="C574">
            <v>0</v>
          </cell>
        </row>
        <row r="575">
          <cell r="A575">
            <v>7070</v>
          </cell>
          <cell r="B575" t="str">
            <v>AMORT-TRANS &amp; DISTR MAINS</v>
          </cell>
          <cell r="C575">
            <v>0</v>
          </cell>
        </row>
        <row r="576">
          <cell r="A576">
            <v>7075</v>
          </cell>
          <cell r="B576" t="str">
            <v>AMORT-SERVICE LINES</v>
          </cell>
          <cell r="C576">
            <v>0</v>
          </cell>
        </row>
        <row r="577">
          <cell r="A577">
            <v>7090</v>
          </cell>
          <cell r="B577" t="str">
            <v>AMORT-HYDRANTS</v>
          </cell>
          <cell r="C577">
            <v>0</v>
          </cell>
        </row>
        <row r="578">
          <cell r="A578">
            <v>7160</v>
          </cell>
          <cell r="B578" t="str">
            <v>AMORT-OTHER TANGIBLE PLT WATER</v>
          </cell>
          <cell r="C578">
            <v>-9877.7999999999993</v>
          </cell>
        </row>
        <row r="579">
          <cell r="A579">
            <v>7165</v>
          </cell>
          <cell r="B579" t="str">
            <v>AMORT-WATER-TAP</v>
          </cell>
          <cell r="C579">
            <v>-1325</v>
          </cell>
        </row>
        <row r="580">
          <cell r="A580">
            <v>7175</v>
          </cell>
          <cell r="B580" t="str">
            <v>AMORT-WTR RES CAP FEE</v>
          </cell>
          <cell r="C580">
            <v>0</v>
          </cell>
        </row>
        <row r="581">
          <cell r="A581">
            <v>7180</v>
          </cell>
          <cell r="B581" t="str">
            <v>AMORT-WTR PLT MOD FEE</v>
          </cell>
          <cell r="C581">
            <v>0</v>
          </cell>
        </row>
        <row r="582">
          <cell r="A582">
            <v>7185</v>
          </cell>
          <cell r="B582" t="str">
            <v>AMORT-WTR PLT MTR FEE</v>
          </cell>
          <cell r="C582">
            <v>0</v>
          </cell>
        </row>
        <row r="583">
          <cell r="A583">
            <v>7205</v>
          </cell>
          <cell r="B583" t="str">
            <v>AMORT-ORGANIZATION</v>
          </cell>
          <cell r="C583">
            <v>0</v>
          </cell>
        </row>
        <row r="584">
          <cell r="A584">
            <v>7245</v>
          </cell>
          <cell r="B584" t="str">
            <v>AMORT-STRUCT/IMPRV GEN PLT</v>
          </cell>
          <cell r="C584">
            <v>0</v>
          </cell>
        </row>
        <row r="585">
          <cell r="A585">
            <v>7430</v>
          </cell>
          <cell r="B585" t="str">
            <v>AMORT-SEWER-TAP</v>
          </cell>
          <cell r="C585">
            <v>0</v>
          </cell>
        </row>
        <row r="586">
          <cell r="A586">
            <v>7445</v>
          </cell>
          <cell r="B586" t="str">
            <v>AMORT-SWR PLT MOD FEE</v>
          </cell>
          <cell r="C586">
            <v>0</v>
          </cell>
        </row>
        <row r="587">
          <cell r="C587">
            <v>0</v>
          </cell>
        </row>
        <row r="588">
          <cell r="A588" t="str">
            <v>TOTAL</v>
          </cell>
          <cell r="B588" t="str">
            <v>AMORTIZATION</v>
          </cell>
          <cell r="C588">
            <v>-11202.8</v>
          </cell>
        </row>
        <row r="590">
          <cell r="A590">
            <v>7510</v>
          </cell>
          <cell r="B590" t="str">
            <v>FICA EXPENSE</v>
          </cell>
          <cell r="C590">
            <v>0</v>
          </cell>
        </row>
        <row r="591">
          <cell r="A591">
            <v>7515</v>
          </cell>
          <cell r="B591" t="str">
            <v>FEDERAL UNEMPLOYMENT TAX</v>
          </cell>
          <cell r="C591">
            <v>0</v>
          </cell>
        </row>
        <row r="592">
          <cell r="A592">
            <v>7520</v>
          </cell>
          <cell r="B592" t="str">
            <v>STATE UNEMPLOYMENT TAX</v>
          </cell>
          <cell r="C592">
            <v>0</v>
          </cell>
        </row>
        <row r="593">
          <cell r="C593">
            <v>0</v>
          </cell>
        </row>
        <row r="594">
          <cell r="A594" t="str">
            <v>TOTAL</v>
          </cell>
          <cell r="B594" t="str">
            <v>PAYROLL TAXES</v>
          </cell>
          <cell r="C594">
            <v>0</v>
          </cell>
        </row>
        <row r="596">
          <cell r="A596">
            <v>7535</v>
          </cell>
          <cell r="B596" t="str">
            <v>FRANCHISE TAX</v>
          </cell>
          <cell r="C596">
            <v>0</v>
          </cell>
        </row>
        <row r="597">
          <cell r="A597">
            <v>7540</v>
          </cell>
          <cell r="B597" t="str">
            <v>GROSS RECEIPTS TAX</v>
          </cell>
          <cell r="C597">
            <v>0</v>
          </cell>
        </row>
        <row r="598">
          <cell r="A598">
            <v>7545</v>
          </cell>
          <cell r="B598" t="str">
            <v>PERSONAL PROPERTY/ICT TAX</v>
          </cell>
          <cell r="C598">
            <v>0</v>
          </cell>
        </row>
        <row r="599">
          <cell r="A599">
            <v>7550</v>
          </cell>
          <cell r="B599" t="str">
            <v>PROPERTY/OTHER GENERAL TAX</v>
          </cell>
          <cell r="C599">
            <v>0</v>
          </cell>
        </row>
        <row r="600">
          <cell r="A600">
            <v>7555</v>
          </cell>
          <cell r="B600" t="str">
            <v>REAL ESTATE TAX</v>
          </cell>
          <cell r="C600">
            <v>0</v>
          </cell>
        </row>
        <row r="601">
          <cell r="A601">
            <v>7560</v>
          </cell>
          <cell r="B601" t="str">
            <v>SALES/USE TAX EXPENSE</v>
          </cell>
          <cell r="C601">
            <v>0</v>
          </cell>
        </row>
        <row r="602">
          <cell r="A602">
            <v>7570</v>
          </cell>
          <cell r="B602" t="str">
            <v>UTILITY/COMMISSION TAX</v>
          </cell>
          <cell r="C602">
            <v>0</v>
          </cell>
        </row>
        <row r="603">
          <cell r="C603">
            <v>0</v>
          </cell>
        </row>
        <row r="604">
          <cell r="A604" t="str">
            <v>TOTAL</v>
          </cell>
          <cell r="B604" t="str">
            <v>PROPERTY AND OTHER TAX EXPENSE</v>
          </cell>
          <cell r="C604">
            <v>0</v>
          </cell>
        </row>
        <row r="606">
          <cell r="A606">
            <v>7585</v>
          </cell>
          <cell r="B606" t="str">
            <v>AMORT OF INVEST TAX CREDIT</v>
          </cell>
          <cell r="C606">
            <v>0</v>
          </cell>
        </row>
        <row r="607">
          <cell r="A607">
            <v>7595</v>
          </cell>
          <cell r="B607" t="str">
            <v>DEF INCOME TAX-FEDERAL</v>
          </cell>
          <cell r="C607">
            <v>0</v>
          </cell>
        </row>
        <row r="608">
          <cell r="A608">
            <v>7600</v>
          </cell>
          <cell r="B608" t="str">
            <v>DEF INCOME TAXES-STATE</v>
          </cell>
          <cell r="C608">
            <v>0</v>
          </cell>
        </row>
        <row r="609">
          <cell r="A609">
            <v>7605</v>
          </cell>
          <cell r="B609" t="str">
            <v>INCOME TAXES-FEDERAL</v>
          </cell>
          <cell r="C609">
            <v>0</v>
          </cell>
        </row>
        <row r="610">
          <cell r="A610">
            <v>7610</v>
          </cell>
          <cell r="B610" t="str">
            <v>INCOME TAXES-STATE</v>
          </cell>
          <cell r="C610">
            <v>0</v>
          </cell>
        </row>
        <row r="611">
          <cell r="C611">
            <v>0</v>
          </cell>
        </row>
        <row r="612">
          <cell r="A612" t="str">
            <v>TOTAL</v>
          </cell>
          <cell r="B612" t="str">
            <v>INCOME TAX EXPENSE</v>
          </cell>
          <cell r="C612">
            <v>0</v>
          </cell>
        </row>
        <row r="615">
          <cell r="A615" t="str">
            <v>TOTAL</v>
          </cell>
          <cell r="B615" t="str">
            <v>OPERATING &amp; MAINTENANCE EXPENSE</v>
          </cell>
          <cell r="C615">
            <v>161254.32</v>
          </cell>
        </row>
        <row r="617">
          <cell r="A617">
            <v>7690</v>
          </cell>
          <cell r="B617" t="str">
            <v>SALE OF EQUIPMENT</v>
          </cell>
          <cell r="C617">
            <v>0</v>
          </cell>
        </row>
        <row r="618">
          <cell r="A618">
            <v>7691</v>
          </cell>
          <cell r="B618" t="str">
            <v>NET BOOK VALUE-DISPOSAL</v>
          </cell>
          <cell r="C618">
            <v>0</v>
          </cell>
        </row>
        <row r="619">
          <cell r="C619">
            <v>0</v>
          </cell>
        </row>
        <row r="620">
          <cell r="A620" t="str">
            <v>TOTAL</v>
          </cell>
          <cell r="B620" t="str">
            <v>RENTAL / OTHER INCOME</v>
          </cell>
          <cell r="C620">
            <v>0</v>
          </cell>
        </row>
        <row r="623">
          <cell r="A623" t="str">
            <v>TOTAL</v>
          </cell>
          <cell r="B623" t="str">
            <v>OTHER INCOME</v>
          </cell>
          <cell r="C623">
            <v>0</v>
          </cell>
        </row>
        <row r="625">
          <cell r="A625">
            <v>7710</v>
          </cell>
          <cell r="B625" t="str">
            <v>INTEREST EXPENSE-INTERCO</v>
          </cell>
          <cell r="C625">
            <v>0</v>
          </cell>
        </row>
        <row r="626">
          <cell r="C626">
            <v>0</v>
          </cell>
        </row>
        <row r="627">
          <cell r="A627" t="str">
            <v>TOTAL</v>
          </cell>
          <cell r="B627" t="str">
            <v>LONG-TERM INTEREST EXP</v>
          </cell>
          <cell r="C627">
            <v>0</v>
          </cell>
        </row>
        <row r="629">
          <cell r="A629">
            <v>7735</v>
          </cell>
          <cell r="B629" t="str">
            <v>S/T INT EXP BANK ONE</v>
          </cell>
          <cell r="C629">
            <v>0</v>
          </cell>
        </row>
        <row r="630">
          <cell r="C630">
            <v>0</v>
          </cell>
        </row>
        <row r="631">
          <cell r="A631" t="str">
            <v>TOTAL</v>
          </cell>
          <cell r="B631" t="str">
            <v>SHORT-TERM INTEREST EXPENSE</v>
          </cell>
          <cell r="C631">
            <v>0</v>
          </cell>
        </row>
        <row r="633">
          <cell r="A633">
            <v>7750</v>
          </cell>
          <cell r="B633" t="str">
            <v>INTEREST DURING CONSTRUCTION</v>
          </cell>
          <cell r="C633">
            <v>0</v>
          </cell>
        </row>
        <row r="634">
          <cell r="C634">
            <v>0</v>
          </cell>
        </row>
        <row r="635">
          <cell r="A635" t="str">
            <v>TOTAL</v>
          </cell>
          <cell r="B635" t="str">
            <v>ALLOW FUNDS USED CONSTRUCTION</v>
          </cell>
          <cell r="C635">
            <v>0</v>
          </cell>
        </row>
        <row r="638">
          <cell r="A638" t="str">
            <v>TOTAL</v>
          </cell>
          <cell r="B638" t="str">
            <v>OTHER EXPENSE</v>
          </cell>
          <cell r="C638">
            <v>0</v>
          </cell>
        </row>
        <row r="641">
          <cell r="A641" t="str">
            <v>TOTAL</v>
          </cell>
          <cell r="B641" t="str">
            <v>INCOME LOSS/(PROFIT)</v>
          </cell>
          <cell r="C641">
            <v>-29472.910000000003</v>
          </cell>
        </row>
      </sheetData>
      <sheetData sheetId="48" refreshError="1"/>
      <sheetData sheetId="49" refreshError="1"/>
      <sheetData sheetId="50">
        <row r="3">
          <cell r="C3" t="str">
            <v>Apple Canyon</v>
          </cell>
        </row>
      </sheetData>
      <sheetData sheetId="51" refreshError="1"/>
      <sheetData sheetId="52" refreshError="1"/>
      <sheetData sheetId="53">
        <row r="2">
          <cell r="A2">
            <v>1020</v>
          </cell>
        </row>
      </sheetData>
      <sheetData sheetId="54">
        <row r="653">
          <cell r="B653" t="str">
            <v>CUSTOMERS</v>
          </cell>
        </row>
      </sheetData>
      <sheetData sheetId="5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Table of Contents 1"/>
      <sheetName val="Table of Contents 2"/>
      <sheetName val="1-7"/>
      <sheetName val="1-8"/>
      <sheetName val="1-9"/>
      <sheetName val="1-10"/>
      <sheetName val="1-11"/>
      <sheetName val="1-12"/>
      <sheetName val="1-13"/>
      <sheetName val="1-14"/>
      <sheetName val="1-15"/>
      <sheetName val="1-16"/>
      <sheetName val="1-17"/>
      <sheetName val="1-18"/>
      <sheetName val="1-19"/>
      <sheetName val="1-20"/>
      <sheetName val="Sch.B-I.S"/>
      <sheetName val="Sch.D-REV (1)"/>
      <sheetName val="Consumption Data"/>
      <sheetName val="Sch.E-REV (2)"/>
      <sheetName val="wp-a uncollectibles (3)"/>
      <sheetName val="wp-f depreciation (4)"/>
      <sheetName val="wp-b allocations"/>
      <sheetName val="wp-b allocations reg-rvp"/>
      <sheetName val="wp-e toi (5a)"/>
      <sheetName val="wp-e1 franchise tax (5b)"/>
      <sheetName val="wp-g inc tax (6)"/>
      <sheetName val="wp-b salary (7a-1)"/>
      <sheetName val="wp-b salary (7a-2)"/>
      <sheetName val="wp-b1 csr (7b)"/>
      <sheetName val="wp-b2 captime (7c-1)"/>
      <sheetName val="wp-b2 captime (7c-2)"/>
      <sheetName val="wp-b3 calc of health (7d)"/>
      <sheetName val="wp-c deferred charges"/>
      <sheetName val="wp-c1 calc of def charges"/>
      <sheetName val="wp-d rc exp (8)"/>
      <sheetName val="wp-j pf plant (9)"/>
      <sheetName val="wp-l gl additions (10)"/>
      <sheetName val="wp-i wc (11)"/>
      <sheetName val="wp-h cap struc (12a)"/>
      <sheetName val="wp-q"/>
      <sheetName val="Sch.A-B.S"/>
      <sheetName val="wp-m penalties"/>
      <sheetName val="wp-n"/>
      <sheetName val="wp-h cap struc (12b)"/>
      <sheetName val="Sch.C-R.B"/>
      <sheetName val="wp-appendix"/>
      <sheetName val="TB"/>
      <sheetName val="COPY ELECTRONIC TB HERE"/>
      <sheetName val="Control Panel"/>
      <sheetName val="Input Schedule"/>
      <sheetName val="Naruc Acct"/>
      <sheetName val="Avg for Cust Notice"/>
      <sheetName val="WSC Salaries"/>
      <sheetName val="wp-n CPI"/>
      <sheetName val="Rate-Rev Comp"/>
      <sheetName val="Mapping"/>
      <sheetName val="3.31.13 ERC   "/>
      <sheetName val="Linked 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7">
          <cell r="C7">
            <v>41364</v>
          </cell>
        </row>
        <row r="11">
          <cell r="C11">
            <v>1610.5</v>
          </cell>
        </row>
        <row r="16">
          <cell r="C16">
            <v>266036.99</v>
          </cell>
        </row>
      </sheetData>
      <sheetData sheetId="52"/>
      <sheetData sheetId="53"/>
      <sheetData sheetId="54"/>
      <sheetData sheetId="55"/>
      <sheetData sheetId="56"/>
      <sheetData sheetId="57"/>
      <sheetData sheetId="58"/>
      <sheetData sheetId="59"/>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FT"/>
      <sheetName val="2010 FT Schedule"/>
      <sheetName val="PT"/>
      <sheetName val="2010 PT Schedule"/>
      <sheetName val="2010 Turnover Summary"/>
      <sheetName val="Adjusted Data"/>
      <sheetName val="Raw Data"/>
      <sheetName val="Input"/>
      <sheetName val="Drivers"/>
      <sheetName val="CoInfo"/>
      <sheetName val="CSR transitions"/>
      <sheetName val="Reconcil"/>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1">
          <cell r="B11">
            <v>426</v>
          </cell>
        </row>
      </sheetData>
      <sheetData sheetId="10" refreshError="1"/>
      <sheetData sheetId="11" refreshError="1"/>
      <sheetData sheetId="12" refreshError="1"/>
      <sheetData sheetId="1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Control Panel"/>
      <sheetName val="COPY ELECTRONIC TB HERE"/>
      <sheetName val="Linked TB"/>
      <sheetName val="Sch.A-B.S"/>
      <sheetName val="Sch.B-I.S"/>
      <sheetName val="Sch.C-R.B"/>
      <sheetName val="Sch.D&amp;E-REV"/>
      <sheetName val="wp.a-uncoll"/>
      <sheetName val="wp-b salary"/>
      <sheetName val="wp-b salary2"/>
      <sheetName val="wp-b3 calc of health and other "/>
      <sheetName val="wp-c-def charges"/>
      <sheetName val="wp-c2-calc of def charges"/>
      <sheetName val="wp-c3-acc def inc taxes"/>
      <sheetName val="wp-c3a-adj acc def inc taxes"/>
      <sheetName val="wp-c3b-adit vehicle"/>
      <sheetName val="wp-c3c-adit computers"/>
      <sheetName val="wp-c3d-adit gross plant"/>
      <sheetName val="wp-3e-calc intial basis"/>
      <sheetName val="wp-d-rc.exp"/>
      <sheetName val="wp-e-toi"/>
      <sheetName val="wp-f-depr"/>
      <sheetName val="wp-f2 depr recal"/>
      <sheetName val="wp f3 plant held for future use"/>
      <sheetName val="wp-f4"/>
      <sheetName val="CP COA"/>
      <sheetName val="wp-g-inc.tx"/>
      <sheetName val="wp.h-cap.struc"/>
      <sheetName val="wp-i-wc"/>
      <sheetName val="wp-l-GL additions"/>
      <sheetName val="wp-n-CPI"/>
      <sheetName val="wp-p1 Allocation of Expenses"/>
      <sheetName val="wp-p1a Allocation of Rate base"/>
      <sheetName val="wp-p2 Allocation of Vehicles"/>
      <sheetName val="wp-p2a Allocation of Trans Exp"/>
      <sheetName val="wp-p3-alloc of State computers"/>
      <sheetName val="wp-p4-alloc of WSC computers"/>
      <sheetName val="wp-p5 WSC Salary Allocation"/>
      <sheetName val="wp-p6 wsc legal fees"/>
      <sheetName val="wp-p7 WSC outside services"/>
      <sheetName val="wp-appendix"/>
      <sheetName val="xxxRate-Rev Comp"/>
      <sheetName val="Consumption Data"/>
      <sheetName val="ERC Count NB 12-07"/>
      <sheetName val="93008 ERC with avail adjust  "/>
      <sheetName val="Allocation data summary"/>
      <sheetName val="Allocation data"/>
      <sheetName val="wp-b2-ops charged to plant"/>
      <sheetName val="wp-o-project phoenix "/>
      <sheetName val="wp-p6-closed office exp"/>
      <sheetName val="wp-u-Insurance Exp"/>
      <sheetName val="wp-p2 Allocated Rate Base"/>
      <sheetName val="wp-px Allocation of Exp"/>
      <sheetName val="COAs"/>
      <sheetName val="wp-m-penalties"/>
      <sheetName val="wp-p1-allocation of vehicles"/>
      <sheetName val="wp-px Allocation of Vehicles"/>
      <sheetName val="wp-px Allocation of Trans Exp"/>
      <sheetName val="wp-p1a-adjustment to trans exp"/>
      <sheetName val="wp-p2-allocation of computers"/>
      <sheetName val="wp-p3-allocations of WSC base"/>
      <sheetName val="wp-p4-allocation of WSC expense"/>
      <sheetName val="wp-p5-alloc of cws office exp"/>
    </sheetNames>
    <sheetDataSet>
      <sheetData sheetId="0" refreshError="1">
        <row r="39">
          <cell r="D39">
            <v>0.25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page"/>
      <sheetName val="todolist"/>
      <sheetName val="Index"/>
      <sheetName val="scha1"/>
      <sheetName val="scha2"/>
      <sheetName val="scha3"/>
      <sheetName val="scha4"/>
      <sheetName val="scha5"/>
      <sheetName val="schb1"/>
      <sheetName val="schb2"/>
      <sheetName val="ADJ SLM-1"/>
      <sheetName val="ADJ SLM-2"/>
      <sheetName val="rbAdjstmnts"/>
      <sheetName val="schb3"/>
      <sheetName val="Schb4 Plant"/>
      <sheetName val="schb5"/>
      <sheetName val="schc1"/>
      <sheetName val="schc2"/>
      <sheetName val="AdjSummary"/>
      <sheetName val="c3"/>
      <sheetName val="d1"/>
      <sheetName val="d2"/>
      <sheetName val="d3"/>
      <sheetName val="d4"/>
      <sheetName val="sche1"/>
      <sheetName val="sche2"/>
      <sheetName val="sche3"/>
      <sheetName val="sche4"/>
      <sheetName val="sche5"/>
      <sheetName val="sche6"/>
      <sheetName val="sche6a"/>
      <sheetName val="sche7"/>
      <sheetName val="sche8"/>
      <sheetName val="sche9"/>
      <sheetName val="schf1"/>
      <sheetName val="schf2"/>
      <sheetName val="schf3"/>
      <sheetName val="schf4"/>
      <sheetName val="schg1-g7"/>
    </sheetNames>
    <sheetDataSet>
      <sheetData sheetId="0">
        <row r="8">
          <cell r="B8" t="str">
            <v>Witness:  Murrey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M Summary (Sc 12 - p. 1)"/>
      <sheetName val="CAPM Backup (Sc 12 - p. 2)"/>
      <sheetName val="CAPM VL Appr Pot. (Sc 12 - WP)"/>
      <sheetName val="Sheet1"/>
      <sheetName val="Sheet2"/>
      <sheetName val="Sheet3"/>
    </sheetNames>
    <sheetDataSet>
      <sheetData sheetId="0"/>
      <sheetData sheetId="1">
        <row r="18">
          <cell r="B18" t="str">
            <v>Traditional Capital Asset Pricing Model (4)</v>
          </cell>
        </row>
        <row r="19">
          <cell r="B19" t="str">
            <v>Traditional Capital Asset Pricing Model (4)</v>
          </cell>
        </row>
        <row r="20">
          <cell r="A20" t="str">
            <v>MIEC Witness Janous' Water Proxy Group</v>
          </cell>
        </row>
        <row r="21">
          <cell r="A21" t="str">
            <v>MIEC Witness Janous' Water Proxy Group</v>
          </cell>
          <cell r="C21">
            <v>1.05</v>
          </cell>
          <cell r="E21">
            <v>7.46</v>
          </cell>
          <cell r="F21" t="str">
            <v>%</v>
          </cell>
          <cell r="I21">
            <v>12.56</v>
          </cell>
          <cell r="J21" t="str">
            <v>%</v>
          </cell>
        </row>
        <row r="22">
          <cell r="A22" t="str">
            <v>American States Water Co.</v>
          </cell>
          <cell r="C22">
            <v>1.05</v>
          </cell>
          <cell r="E22">
            <v>7.46</v>
          </cell>
          <cell r="F22" t="str">
            <v>%</v>
          </cell>
          <cell r="I22">
            <v>12.24</v>
          </cell>
          <cell r="J22" t="str">
            <v>%</v>
          </cell>
        </row>
        <row r="23">
          <cell r="A23" t="str">
            <v>Aqua America, Inc.</v>
          </cell>
          <cell r="C23">
            <v>0.95</v>
          </cell>
          <cell r="E23">
            <v>6.75</v>
          </cell>
          <cell r="I23">
            <v>11.53</v>
          </cell>
        </row>
        <row r="24">
          <cell r="A24" t="str">
            <v>California Water Service Group</v>
          </cell>
          <cell r="C24">
            <v>1.1499999999999999</v>
          </cell>
          <cell r="E24">
            <v>8.17</v>
          </cell>
          <cell r="I24">
            <v>12.95</v>
          </cell>
        </row>
        <row r="25">
          <cell r="A25" t="str">
            <v xml:space="preserve">Connecticut Water Serive Corp. </v>
          </cell>
          <cell r="C25">
            <v>0.85</v>
          </cell>
          <cell r="E25">
            <v>6.04</v>
          </cell>
          <cell r="I25">
            <v>10.82</v>
          </cell>
        </row>
        <row r="26">
          <cell r="A26" t="str">
            <v>Middlesex Water Company</v>
          </cell>
          <cell r="C26">
            <v>0.9</v>
          </cell>
          <cell r="E26">
            <v>6.39</v>
          </cell>
          <cell r="I26">
            <v>11.17</v>
          </cell>
        </row>
        <row r="27">
          <cell r="A27" t="str">
            <v xml:space="preserve">SJW Corp.           </v>
          </cell>
          <cell r="C27">
            <v>1.1499999999999999</v>
          </cell>
          <cell r="E27">
            <v>8.17</v>
          </cell>
          <cell r="I27">
            <v>12.95</v>
          </cell>
        </row>
        <row r="28">
          <cell r="A28" t="str">
            <v xml:space="preserve">Southwest Water Company     </v>
          </cell>
          <cell r="C28">
            <v>1.05</v>
          </cell>
          <cell r="E28">
            <v>7.46</v>
          </cell>
          <cell r="I28">
            <v>12.24</v>
          </cell>
        </row>
        <row r="29">
          <cell r="A29" t="str">
            <v>York Water Company</v>
          </cell>
          <cell r="C29">
            <v>0.5</v>
          </cell>
          <cell r="E29">
            <v>3.55</v>
          </cell>
          <cell r="I29">
            <v>8.33</v>
          </cell>
        </row>
        <row r="30">
          <cell r="A30" t="str">
            <v>Average</v>
          </cell>
          <cell r="C30">
            <v>0.95</v>
          </cell>
          <cell r="E30">
            <v>6.75</v>
          </cell>
          <cell r="F30" t="str">
            <v>%</v>
          </cell>
          <cell r="I30">
            <v>11.85</v>
          </cell>
          <cell r="J30" t="str">
            <v>%</v>
          </cell>
        </row>
        <row r="31">
          <cell r="A31" t="str">
            <v>Average</v>
          </cell>
          <cell r="C31">
            <v>0.95</v>
          </cell>
          <cell r="E31">
            <v>6.75</v>
          </cell>
          <cell r="F31" t="str">
            <v>%</v>
          </cell>
          <cell r="I31">
            <v>11.53</v>
          </cell>
          <cell r="J31" t="str">
            <v>%</v>
          </cell>
        </row>
        <row r="33">
          <cell r="A33" t="str">
            <v>MIEC Witness Janous' Gas Distribution Proxy Group</v>
          </cell>
        </row>
        <row r="34">
          <cell r="A34" t="str">
            <v>MIEC Witness Janous' Gas Distribution Proxy Group</v>
          </cell>
          <cell r="C34">
            <v>0.85</v>
          </cell>
          <cell r="E34">
            <v>6.04</v>
          </cell>
          <cell r="F34" t="str">
            <v>%</v>
          </cell>
          <cell r="I34">
            <v>11.14</v>
          </cell>
          <cell r="J34" t="str">
            <v>%</v>
          </cell>
        </row>
        <row r="35">
          <cell r="A35" t="str">
            <v>AGL Resources, Inc.</v>
          </cell>
          <cell r="C35">
            <v>0.85</v>
          </cell>
          <cell r="E35">
            <v>6.04</v>
          </cell>
          <cell r="F35" t="str">
            <v>%</v>
          </cell>
          <cell r="I35">
            <v>10.82</v>
          </cell>
          <cell r="J35" t="str">
            <v>%</v>
          </cell>
        </row>
        <row r="36">
          <cell r="A36" t="str">
            <v>Atmos Energy Corp.</v>
          </cell>
          <cell r="C36">
            <v>0.85</v>
          </cell>
          <cell r="E36">
            <v>6.04</v>
          </cell>
          <cell r="I36">
            <v>10.82</v>
          </cell>
        </row>
        <row r="37">
          <cell r="A37" t="str">
            <v>Laclede Group, Inc.</v>
          </cell>
          <cell r="C37">
            <v>0.9</v>
          </cell>
          <cell r="E37">
            <v>6.39</v>
          </cell>
          <cell r="I37">
            <v>11.17</v>
          </cell>
        </row>
        <row r="38">
          <cell r="A38" t="str">
            <v>New Jersey Resources Corp.</v>
          </cell>
          <cell r="C38">
            <v>0.85</v>
          </cell>
          <cell r="E38">
            <v>6.04</v>
          </cell>
          <cell r="I38">
            <v>10.82</v>
          </cell>
        </row>
        <row r="39">
          <cell r="A39" t="str">
            <v>NICOR Inc.</v>
          </cell>
          <cell r="C39">
            <v>0.95</v>
          </cell>
          <cell r="E39">
            <v>6.75</v>
          </cell>
          <cell r="I39">
            <v>11.53</v>
          </cell>
        </row>
        <row r="40">
          <cell r="A40" t="str">
            <v>Northwest Natural Gas Company</v>
          </cell>
          <cell r="C40">
            <v>0.8</v>
          </cell>
          <cell r="E40">
            <v>5.68</v>
          </cell>
          <cell r="I40">
            <v>10.46</v>
          </cell>
        </row>
        <row r="41">
          <cell r="A41" t="str">
            <v>Piedmont Natural Gas Co., Inc.</v>
          </cell>
          <cell r="C41">
            <v>0.85</v>
          </cell>
          <cell r="E41">
            <v>6.04</v>
          </cell>
          <cell r="I41">
            <v>10.82</v>
          </cell>
        </row>
        <row r="42">
          <cell r="A42" t="str">
            <v>South Jersey Industries, Inc.</v>
          </cell>
          <cell r="C42">
            <v>0.85</v>
          </cell>
          <cell r="E42">
            <v>6.04</v>
          </cell>
          <cell r="I42">
            <v>10.82</v>
          </cell>
        </row>
        <row r="43">
          <cell r="A43" t="str">
            <v>Southwest Gas Corporation</v>
          </cell>
          <cell r="C43">
            <v>0.9</v>
          </cell>
          <cell r="E43">
            <v>6.39</v>
          </cell>
          <cell r="I43">
            <v>11.17</v>
          </cell>
        </row>
        <row r="44">
          <cell r="A44" t="str">
            <v xml:space="preserve">WGL Holdings, Inc.   </v>
          </cell>
          <cell r="C44">
            <v>0.9</v>
          </cell>
          <cell r="E44">
            <v>6.39</v>
          </cell>
          <cell r="I44">
            <v>11.17</v>
          </cell>
        </row>
        <row r="45">
          <cell r="A45" t="str">
            <v>Average</v>
          </cell>
          <cell r="C45">
            <v>0.87</v>
          </cell>
          <cell r="E45">
            <v>6.18</v>
          </cell>
          <cell r="F45" t="str">
            <v>%</v>
          </cell>
          <cell r="I45">
            <v>11.28</v>
          </cell>
          <cell r="J45" t="str">
            <v>%</v>
          </cell>
        </row>
        <row r="46">
          <cell r="A46" t="str">
            <v>Average</v>
          </cell>
          <cell r="C46">
            <v>0.87</v>
          </cell>
          <cell r="E46">
            <v>6.18</v>
          </cell>
          <cell r="F46" t="str">
            <v>%</v>
          </cell>
          <cell r="I46">
            <v>10.96</v>
          </cell>
          <cell r="J46" t="str">
            <v>%</v>
          </cell>
        </row>
        <row r="49">
          <cell r="B49" t="str">
            <v>Empirical Capital Asset Pricing Model (5)</v>
          </cell>
        </row>
        <row r="50">
          <cell r="A50" t="str">
            <v>MIEC Witness Janous' Water Proxy Group</v>
          </cell>
          <cell r="B50" t="str">
            <v>Empirical Capital Asset Pricing Model (5)</v>
          </cell>
        </row>
        <row r="51">
          <cell r="A51" t="str">
            <v>MIEC Witness Janous' Water Proxy Group</v>
          </cell>
        </row>
        <row r="53">
          <cell r="A53" t="str">
            <v>American States Water Co.</v>
          </cell>
          <cell r="C53">
            <v>1.05</v>
          </cell>
          <cell r="E53">
            <v>7.37</v>
          </cell>
          <cell r="F53" t="str">
            <v>%</v>
          </cell>
          <cell r="I53">
            <v>12.47</v>
          </cell>
          <cell r="J53" t="str">
            <v>%</v>
          </cell>
        </row>
        <row r="54">
          <cell r="A54" t="str">
            <v>American States Water Co.</v>
          </cell>
          <cell r="C54">
            <v>1.05</v>
          </cell>
          <cell r="E54">
            <v>7.37</v>
          </cell>
          <cell r="F54" t="str">
            <v>%</v>
          </cell>
          <cell r="I54">
            <v>12.15</v>
          </cell>
          <cell r="J54" t="str">
            <v>%</v>
          </cell>
        </row>
        <row r="55">
          <cell r="A55" t="str">
            <v>Aqua America, Inc.</v>
          </cell>
          <cell r="C55">
            <v>0.95</v>
          </cell>
          <cell r="E55">
            <v>6.83</v>
          </cell>
          <cell r="I55">
            <v>11.61</v>
          </cell>
        </row>
        <row r="56">
          <cell r="A56" t="str">
            <v>California Water Service Group</v>
          </cell>
          <cell r="C56">
            <v>1.1499999999999999</v>
          </cell>
          <cell r="E56">
            <v>7.9</v>
          </cell>
          <cell r="I56">
            <v>12.68</v>
          </cell>
        </row>
        <row r="57">
          <cell r="A57" t="str">
            <v xml:space="preserve">Connecticut Water Serive Corp. </v>
          </cell>
          <cell r="C57">
            <v>0.85</v>
          </cell>
          <cell r="E57">
            <v>6.3</v>
          </cell>
          <cell r="I57">
            <v>11.08</v>
          </cell>
        </row>
        <row r="58">
          <cell r="A58" t="str">
            <v>Middlesex Water Company</v>
          </cell>
          <cell r="C58">
            <v>0.9</v>
          </cell>
          <cell r="E58">
            <v>6.57</v>
          </cell>
          <cell r="I58">
            <v>11.35</v>
          </cell>
        </row>
        <row r="59">
          <cell r="A59" t="str">
            <v xml:space="preserve">SJW Corp.           </v>
          </cell>
          <cell r="C59">
            <v>1.1499999999999999</v>
          </cell>
          <cell r="E59">
            <v>7.9</v>
          </cell>
          <cell r="I59">
            <v>12.68</v>
          </cell>
        </row>
        <row r="60">
          <cell r="A60" t="str">
            <v xml:space="preserve">Southwest Water Company     </v>
          </cell>
          <cell r="C60">
            <v>1.05</v>
          </cell>
          <cell r="E60">
            <v>7.37</v>
          </cell>
          <cell r="I60">
            <v>12.15</v>
          </cell>
        </row>
        <row r="61">
          <cell r="A61" t="str">
            <v>York Water Company</v>
          </cell>
          <cell r="C61">
            <v>0.5</v>
          </cell>
          <cell r="E61">
            <v>4.4400000000000004</v>
          </cell>
          <cell r="I61">
            <v>9.2200000000000006</v>
          </cell>
        </row>
        <row r="62">
          <cell r="A62" t="str">
            <v>Average</v>
          </cell>
          <cell r="C62">
            <v>0.95</v>
          </cell>
          <cell r="E62">
            <v>6.84</v>
          </cell>
          <cell r="F62" t="str">
            <v>%</v>
          </cell>
          <cell r="I62">
            <v>11.94</v>
          </cell>
          <cell r="J62" t="str">
            <v>%</v>
          </cell>
        </row>
        <row r="63">
          <cell r="A63" t="str">
            <v>Average</v>
          </cell>
          <cell r="C63">
            <v>0.95</v>
          </cell>
          <cell r="E63">
            <v>6.84</v>
          </cell>
          <cell r="F63" t="str">
            <v>%</v>
          </cell>
          <cell r="I63">
            <v>11.62</v>
          </cell>
          <cell r="J63" t="str">
            <v>%</v>
          </cell>
        </row>
        <row r="66">
          <cell r="A66" t="str">
            <v>MIEC Witness Janous' Gas Distribution Proxy Group</v>
          </cell>
        </row>
        <row r="67">
          <cell r="A67" t="str">
            <v>MIEC Witness Janous' Gas Distribution Proxy Group</v>
          </cell>
          <cell r="C67">
            <v>0.85</v>
          </cell>
          <cell r="E67">
            <v>6.3</v>
          </cell>
          <cell r="F67" t="str">
            <v>%</v>
          </cell>
          <cell r="I67">
            <v>11.4</v>
          </cell>
        </row>
        <row r="68">
          <cell r="A68" t="str">
            <v>AGL Resources, Inc.</v>
          </cell>
          <cell r="C68">
            <v>0.85</v>
          </cell>
          <cell r="E68">
            <v>6.3</v>
          </cell>
          <cell r="F68" t="str">
            <v>%</v>
          </cell>
          <cell r="I68">
            <v>11.08</v>
          </cell>
        </row>
        <row r="69">
          <cell r="A69" t="str">
            <v>Atmos Energy Corp.</v>
          </cell>
          <cell r="C69">
            <v>0.85</v>
          </cell>
          <cell r="E69">
            <v>6.3</v>
          </cell>
          <cell r="I69">
            <v>11.08</v>
          </cell>
        </row>
        <row r="70">
          <cell r="A70" t="str">
            <v>Laclede Group, Inc.</v>
          </cell>
          <cell r="C70">
            <v>0.9</v>
          </cell>
          <cell r="E70">
            <v>6.57</v>
          </cell>
          <cell r="I70">
            <v>11.35</v>
          </cell>
        </row>
        <row r="71">
          <cell r="A71" t="str">
            <v>New Jersey Resources Corp.</v>
          </cell>
          <cell r="C71">
            <v>0.85</v>
          </cell>
          <cell r="E71">
            <v>6.3</v>
          </cell>
          <cell r="I71">
            <v>11.08</v>
          </cell>
        </row>
        <row r="72">
          <cell r="A72" t="str">
            <v>NICOR Inc.</v>
          </cell>
          <cell r="C72">
            <v>0.95</v>
          </cell>
          <cell r="E72">
            <v>6.83</v>
          </cell>
          <cell r="I72">
            <v>11.61</v>
          </cell>
        </row>
        <row r="73">
          <cell r="A73" t="str">
            <v>Northwest Natural Gas Company</v>
          </cell>
          <cell r="C73">
            <v>0.8</v>
          </cell>
          <cell r="E73">
            <v>6.04</v>
          </cell>
          <cell r="I73">
            <v>10.82</v>
          </cell>
        </row>
        <row r="74">
          <cell r="A74" t="str">
            <v>Piedmont Natural Gas Co., Inc.</v>
          </cell>
          <cell r="C74">
            <v>0.85</v>
          </cell>
          <cell r="E74">
            <v>6.3</v>
          </cell>
          <cell r="I74">
            <v>11.08</v>
          </cell>
        </row>
        <row r="75">
          <cell r="A75" t="str">
            <v>South Jersey Industries, Inc.</v>
          </cell>
          <cell r="C75">
            <v>0.85</v>
          </cell>
          <cell r="E75">
            <v>6.3</v>
          </cell>
          <cell r="I75">
            <v>11.08</v>
          </cell>
        </row>
        <row r="76">
          <cell r="A76" t="str">
            <v>Southwest Gas Corporation</v>
          </cell>
          <cell r="C76">
            <v>0.9</v>
          </cell>
          <cell r="E76">
            <v>6.57</v>
          </cell>
          <cell r="I76">
            <v>11.35</v>
          </cell>
        </row>
        <row r="77">
          <cell r="A77" t="str">
            <v xml:space="preserve">WGL Holdings, Inc.   </v>
          </cell>
          <cell r="C77">
            <v>0.9</v>
          </cell>
          <cell r="E77">
            <v>6.57</v>
          </cell>
          <cell r="I77">
            <v>11.35</v>
          </cell>
        </row>
        <row r="78">
          <cell r="A78" t="str">
            <v>Average</v>
          </cell>
          <cell r="C78">
            <v>0.87</v>
          </cell>
          <cell r="E78">
            <v>6.41</v>
          </cell>
          <cell r="F78" t="str">
            <v>%</v>
          </cell>
          <cell r="I78">
            <v>11.51</v>
          </cell>
          <cell r="J78" t="str">
            <v>%</v>
          </cell>
        </row>
        <row r="79">
          <cell r="A79" t="str">
            <v>Average</v>
          </cell>
          <cell r="C79">
            <v>0.87</v>
          </cell>
          <cell r="E79">
            <v>6.41</v>
          </cell>
          <cell r="F79" t="str">
            <v>%</v>
          </cell>
          <cell r="I79">
            <v>11.19</v>
          </cell>
          <cell r="J79" t="str">
            <v>%</v>
          </cell>
        </row>
      </sheetData>
      <sheetData sheetId="2">
        <row r="1">
          <cell r="A1">
            <v>39708</v>
          </cell>
        </row>
      </sheetData>
      <sheetData sheetId="3"/>
      <sheetData sheetId="4"/>
      <sheetData sheetId="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Actuals"/>
      <sheetName val="NonProject Actuals"/>
      <sheetName val="Approved Budget"/>
      <sheetName val="Budget Comparison"/>
      <sheetName val="Summary"/>
      <sheetName val="Projects"/>
      <sheetName val="Other Cap"/>
      <sheetName val="GL Additions"/>
      <sheetName val="Emergency"/>
      <sheetName val="2006 Projects"/>
      <sheetName val="Changes"/>
    </sheetNames>
    <sheetDataSet>
      <sheetData sheetId="0" refreshError="1"/>
      <sheetData sheetId="1" refreshError="1"/>
      <sheetData sheetId="2" refreshError="1">
        <row r="5">
          <cell r="A5" t="str">
            <v>140 - GL</v>
          </cell>
          <cell r="B5">
            <v>39276</v>
          </cell>
          <cell r="C5" t="str">
            <v>Monica Stoica</v>
          </cell>
          <cell r="D5">
            <v>39205</v>
          </cell>
          <cell r="E5" t="str">
            <v xml:space="preserve">Not in system </v>
          </cell>
          <cell r="F5">
            <v>0</v>
          </cell>
          <cell r="G5" t="str">
            <v>Western</v>
          </cell>
          <cell r="H5" t="str">
            <v>NV</v>
          </cell>
          <cell r="I5">
            <v>140</v>
          </cell>
          <cell r="J5" t="str">
            <v>Utilities, Inc. of Central Nevada</v>
          </cell>
          <cell r="K5">
            <v>140</v>
          </cell>
          <cell r="L5" t="str">
            <v>Utilities, Inc of Central Nevada</v>
          </cell>
          <cell r="M5">
            <v>0</v>
          </cell>
          <cell r="N5">
            <v>0</v>
          </cell>
          <cell r="O5" t="str">
            <v>Y</v>
          </cell>
          <cell r="P5" t="str">
            <v>Y</v>
          </cell>
          <cell r="Q5" t="str">
            <v>G/L ADDITIONS</v>
          </cell>
          <cell r="R5" t="str">
            <v>C</v>
          </cell>
          <cell r="S5">
            <v>0</v>
          </cell>
          <cell r="T5">
            <v>0</v>
          </cell>
          <cell r="U5">
            <v>0</v>
          </cell>
          <cell r="V5">
            <v>0</v>
          </cell>
          <cell r="W5">
            <v>0</v>
          </cell>
          <cell r="X5" t="str">
            <v xml:space="preserve"> </v>
          </cell>
          <cell r="Y5" t="str">
            <v xml:space="preserve"> </v>
          </cell>
          <cell r="Z5">
            <v>1906554.623578324</v>
          </cell>
          <cell r="AA5">
            <v>396999.18</v>
          </cell>
          <cell r="AB5">
            <v>356480.55</v>
          </cell>
          <cell r="AC5">
            <v>576536.946789162</v>
          </cell>
          <cell r="AD5">
            <v>576537.946789162</v>
          </cell>
          <cell r="AE5">
            <v>1906554.623578324</v>
          </cell>
          <cell r="AF5">
            <v>0</v>
          </cell>
          <cell r="AG5">
            <v>0</v>
          </cell>
          <cell r="AH5">
            <v>2017951.7871566496</v>
          </cell>
          <cell r="AI5">
            <v>-111397.16357832565</v>
          </cell>
          <cell r="AJ5" t="str">
            <v>Q2</v>
          </cell>
        </row>
        <row r="6">
          <cell r="A6">
            <v>3232</v>
          </cell>
          <cell r="B6">
            <v>39276</v>
          </cell>
          <cell r="C6" t="str">
            <v>Wendy Wentz</v>
          </cell>
          <cell r="D6" t="str">
            <v xml:space="preserve"> </v>
          </cell>
          <cell r="E6" t="str">
            <v>Capital Planning</v>
          </cell>
          <cell r="F6" t="str">
            <v>EH&amp;S</v>
          </cell>
          <cell r="G6" t="str">
            <v>Western</v>
          </cell>
          <cell r="H6" t="str">
            <v>AZ</v>
          </cell>
          <cell r="I6">
            <v>135</v>
          </cell>
          <cell r="J6" t="str">
            <v>Bermuda Water Company</v>
          </cell>
          <cell r="K6">
            <v>935</v>
          </cell>
          <cell r="L6" t="str">
            <v>Bermuda Water Co.</v>
          </cell>
          <cell r="M6">
            <v>3995</v>
          </cell>
          <cell r="N6">
            <v>0</v>
          </cell>
          <cell r="O6" t="str">
            <v>Y</v>
          </cell>
          <cell r="P6" t="str">
            <v>Y</v>
          </cell>
          <cell r="Q6" t="str">
            <v xml:space="preserve">Arsenic Resolution at El Camino Well </v>
          </cell>
          <cell r="R6" t="str">
            <v>C</v>
          </cell>
          <cell r="S6" t="str">
            <v>High</v>
          </cell>
          <cell r="T6" t="str">
            <v>High</v>
          </cell>
          <cell r="U6">
            <v>0</v>
          </cell>
          <cell r="V6">
            <v>39264</v>
          </cell>
          <cell r="W6">
            <v>39447</v>
          </cell>
          <cell r="X6" t="str">
            <v xml:space="preserve"> </v>
          </cell>
          <cell r="Y6" t="str">
            <v xml:space="preserve"> </v>
          </cell>
          <cell r="Z6">
            <v>1000000</v>
          </cell>
          <cell r="AA6">
            <v>0</v>
          </cell>
          <cell r="AB6">
            <v>0</v>
          </cell>
          <cell r="AC6">
            <v>0</v>
          </cell>
          <cell r="AD6">
            <v>1000000</v>
          </cell>
          <cell r="AE6">
            <v>1000000</v>
          </cell>
          <cell r="AF6">
            <v>0</v>
          </cell>
          <cell r="AG6">
            <v>0</v>
          </cell>
          <cell r="AH6">
            <v>1000000</v>
          </cell>
          <cell r="AI6">
            <v>0</v>
          </cell>
          <cell r="AJ6" t="str">
            <v>Q2</v>
          </cell>
        </row>
        <row r="7">
          <cell r="A7">
            <v>9209</v>
          </cell>
          <cell r="B7">
            <v>39276</v>
          </cell>
          <cell r="C7" t="str">
            <v>Wendy Wentz</v>
          </cell>
          <cell r="D7" t="str">
            <v xml:space="preserve"> </v>
          </cell>
          <cell r="E7" t="str">
            <v>Placed In Service</v>
          </cell>
          <cell r="F7" t="str">
            <v>EH&amp;S</v>
          </cell>
          <cell r="G7" t="str">
            <v>Western</v>
          </cell>
          <cell r="H7" t="str">
            <v>NV</v>
          </cell>
          <cell r="I7">
            <v>140</v>
          </cell>
          <cell r="J7" t="str">
            <v>Utilities, Inc. of Central Nevada</v>
          </cell>
          <cell r="K7">
            <v>140</v>
          </cell>
          <cell r="L7" t="str">
            <v>Utilities, Inc of Central Nevada</v>
          </cell>
          <cell r="M7">
            <v>0</v>
          </cell>
          <cell r="N7">
            <v>0</v>
          </cell>
          <cell r="O7" t="str">
            <v>Y</v>
          </cell>
          <cell r="P7" t="str">
            <v>Y</v>
          </cell>
          <cell r="Q7" t="str">
            <v>4" Watermain Replacement (or Less) MP 5-16</v>
          </cell>
          <cell r="R7" t="str">
            <v>C</v>
          </cell>
          <cell r="S7" t="str">
            <v>Medium</v>
          </cell>
          <cell r="T7" t="str">
            <v>High</v>
          </cell>
          <cell r="U7">
            <v>0</v>
          </cell>
          <cell r="V7">
            <v>39083</v>
          </cell>
          <cell r="W7">
            <v>39355</v>
          </cell>
          <cell r="X7">
            <v>39204</v>
          </cell>
          <cell r="Y7" t="str">
            <v>140-0140-115-06-10</v>
          </cell>
          <cell r="Z7">
            <v>1087472</v>
          </cell>
          <cell r="AA7">
            <v>444955.5</v>
          </cell>
          <cell r="AB7">
            <v>636516.5</v>
          </cell>
          <cell r="AC7">
            <v>6000</v>
          </cell>
          <cell r="AD7">
            <v>0</v>
          </cell>
          <cell r="AE7">
            <v>1087472</v>
          </cell>
          <cell r="AF7">
            <v>0</v>
          </cell>
          <cell r="AG7">
            <v>0</v>
          </cell>
          <cell r="AH7">
            <v>1000000</v>
          </cell>
          <cell r="AI7">
            <v>87472</v>
          </cell>
          <cell r="AJ7" t="str">
            <v>Q2</v>
          </cell>
        </row>
        <row r="8">
          <cell r="A8">
            <v>9068</v>
          </cell>
          <cell r="B8">
            <v>39276</v>
          </cell>
          <cell r="C8" t="str">
            <v>Wendy Wentz</v>
          </cell>
          <cell r="D8" t="str">
            <v xml:space="preserve"> </v>
          </cell>
          <cell r="E8" t="str">
            <v>Capital Planning</v>
          </cell>
          <cell r="F8" t="str">
            <v>EH&amp;S</v>
          </cell>
          <cell r="G8" t="str">
            <v>Western</v>
          </cell>
          <cell r="H8" t="str">
            <v>NV</v>
          </cell>
          <cell r="I8">
            <v>35</v>
          </cell>
          <cell r="J8" t="str">
            <v>Spring Creek Utilities Company</v>
          </cell>
          <cell r="K8">
            <v>110</v>
          </cell>
          <cell r="L8" t="str">
            <v>Spring Creek Utilities Company</v>
          </cell>
          <cell r="M8">
            <v>9051</v>
          </cell>
          <cell r="N8">
            <v>0</v>
          </cell>
          <cell r="O8" t="str">
            <v>Y</v>
          </cell>
          <cell r="P8" t="str">
            <v>Y</v>
          </cell>
          <cell r="Q8" t="str">
            <v>Master Plan 300-2</v>
          </cell>
          <cell r="R8" t="str">
            <v>C</v>
          </cell>
          <cell r="S8" t="str">
            <v>High</v>
          </cell>
          <cell r="T8" t="str">
            <v>High</v>
          </cell>
          <cell r="U8">
            <v>0</v>
          </cell>
          <cell r="V8">
            <v>39173</v>
          </cell>
          <cell r="W8">
            <v>39447</v>
          </cell>
          <cell r="X8" t="str">
            <v xml:space="preserve"> </v>
          </cell>
          <cell r="Y8" t="str">
            <v xml:space="preserve"> </v>
          </cell>
          <cell r="Z8">
            <v>950000</v>
          </cell>
          <cell r="AA8">
            <v>0</v>
          </cell>
          <cell r="AB8">
            <v>0</v>
          </cell>
          <cell r="AC8">
            <v>475000</v>
          </cell>
          <cell r="AD8">
            <v>475000</v>
          </cell>
          <cell r="AE8">
            <v>950000</v>
          </cell>
          <cell r="AF8">
            <v>0</v>
          </cell>
          <cell r="AG8">
            <v>0</v>
          </cell>
          <cell r="AH8">
            <v>800000</v>
          </cell>
          <cell r="AI8">
            <v>150000</v>
          </cell>
          <cell r="AJ8" t="str">
            <v>Q2</v>
          </cell>
        </row>
        <row r="9">
          <cell r="A9">
            <v>347</v>
          </cell>
          <cell r="B9">
            <v>39276</v>
          </cell>
          <cell r="C9" t="str">
            <v>Diane Zawadzki</v>
          </cell>
          <cell r="D9">
            <v>39183</v>
          </cell>
          <cell r="E9" t="str">
            <v>Open</v>
          </cell>
          <cell r="F9" t="str">
            <v>Growth - Discretionary</v>
          </cell>
          <cell r="G9" t="str">
            <v>Western</v>
          </cell>
          <cell r="H9" t="str">
            <v>AZ</v>
          </cell>
          <cell r="I9">
            <v>135</v>
          </cell>
          <cell r="J9" t="str">
            <v>Bermuda Water Company</v>
          </cell>
          <cell r="K9">
            <v>935</v>
          </cell>
          <cell r="L9" t="str">
            <v>Bermuda Water Co.</v>
          </cell>
          <cell r="M9">
            <v>2535</v>
          </cell>
          <cell r="N9">
            <v>0</v>
          </cell>
          <cell r="O9" t="str">
            <v>Y</v>
          </cell>
          <cell r="P9" t="str">
            <v>Y</v>
          </cell>
          <cell r="Q9" t="str">
            <v xml:space="preserve"># 4 Water Storage Tank-El Rodeo Site </v>
          </cell>
          <cell r="R9" t="str">
            <v>C</v>
          </cell>
          <cell r="S9" t="str">
            <v>Medium</v>
          </cell>
          <cell r="T9" t="str">
            <v>High</v>
          </cell>
          <cell r="U9">
            <v>0</v>
          </cell>
          <cell r="V9">
            <v>39356</v>
          </cell>
          <cell r="W9">
            <v>39447</v>
          </cell>
          <cell r="X9" t="str">
            <v xml:space="preserve"> </v>
          </cell>
          <cell r="Y9" t="str">
            <v>135-0935-115-04-05</v>
          </cell>
          <cell r="Z9">
            <v>648440</v>
          </cell>
          <cell r="AA9">
            <v>0</v>
          </cell>
          <cell r="AB9">
            <v>0</v>
          </cell>
          <cell r="AC9">
            <v>0</v>
          </cell>
          <cell r="AD9">
            <v>648440</v>
          </cell>
          <cell r="AE9">
            <v>648440</v>
          </cell>
          <cell r="AF9">
            <v>0</v>
          </cell>
          <cell r="AG9">
            <v>0</v>
          </cell>
          <cell r="AH9">
            <v>648440.48</v>
          </cell>
          <cell r="AI9">
            <v>-0.47999999998137355</v>
          </cell>
          <cell r="AJ9" t="str">
            <v>Q2</v>
          </cell>
        </row>
        <row r="10">
          <cell r="A10">
            <v>9229</v>
          </cell>
          <cell r="B10">
            <v>39276</v>
          </cell>
          <cell r="C10" t="str">
            <v>Wendy Wentz</v>
          </cell>
          <cell r="D10" t="str">
            <v xml:space="preserve"> </v>
          </cell>
          <cell r="E10" t="str">
            <v>Capital Planning</v>
          </cell>
          <cell r="F10" t="str">
            <v>Growth - Discretionary</v>
          </cell>
          <cell r="G10" t="str">
            <v>Western</v>
          </cell>
          <cell r="H10" t="str">
            <v>NV</v>
          </cell>
          <cell r="I10">
            <v>140</v>
          </cell>
          <cell r="J10" t="str">
            <v>Utilities, Inc. of Central Nevada</v>
          </cell>
          <cell r="K10">
            <v>140</v>
          </cell>
          <cell r="L10" t="str">
            <v>Utilities, Inc of Central Nevada</v>
          </cell>
          <cell r="M10">
            <v>9230</v>
          </cell>
          <cell r="N10">
            <v>0</v>
          </cell>
          <cell r="O10" t="str">
            <v>Y</v>
          </cell>
          <cell r="P10" t="str">
            <v>Y</v>
          </cell>
          <cell r="Q10" t="str">
            <v>Future WWTP Design</v>
          </cell>
          <cell r="R10" t="str">
            <v>C</v>
          </cell>
          <cell r="S10" t="str">
            <v>Medium</v>
          </cell>
          <cell r="T10" t="str">
            <v>Medium</v>
          </cell>
          <cell r="U10">
            <v>0</v>
          </cell>
          <cell r="V10">
            <v>39356</v>
          </cell>
          <cell r="W10">
            <v>39447</v>
          </cell>
          <cell r="X10" t="str">
            <v xml:space="preserve"> </v>
          </cell>
          <cell r="Y10" t="str">
            <v xml:space="preserve"> </v>
          </cell>
          <cell r="Z10">
            <v>600000</v>
          </cell>
          <cell r="AA10">
            <v>0</v>
          </cell>
          <cell r="AB10">
            <v>0</v>
          </cell>
          <cell r="AC10">
            <v>0</v>
          </cell>
          <cell r="AD10">
            <v>600000</v>
          </cell>
          <cell r="AE10">
            <v>600000</v>
          </cell>
          <cell r="AF10">
            <v>0</v>
          </cell>
          <cell r="AG10">
            <v>0</v>
          </cell>
          <cell r="AH10">
            <v>600000</v>
          </cell>
          <cell r="AI10">
            <v>0</v>
          </cell>
          <cell r="AJ10" t="str">
            <v>Q2</v>
          </cell>
        </row>
        <row r="11">
          <cell r="A11">
            <v>340</v>
          </cell>
          <cell r="B11">
            <v>39276</v>
          </cell>
          <cell r="C11" t="str">
            <v>Diane Zawadzki</v>
          </cell>
          <cell r="D11">
            <v>39183</v>
          </cell>
          <cell r="E11" t="str">
            <v>Open</v>
          </cell>
          <cell r="F11" t="str">
            <v>Growth - Discretionary</v>
          </cell>
          <cell r="G11" t="str">
            <v>Western</v>
          </cell>
          <cell r="H11" t="str">
            <v>AZ</v>
          </cell>
          <cell r="I11">
            <v>135</v>
          </cell>
          <cell r="J11" t="str">
            <v>Bermuda Water Company</v>
          </cell>
          <cell r="K11">
            <v>935</v>
          </cell>
          <cell r="L11" t="str">
            <v>Bermuda Water Co.</v>
          </cell>
          <cell r="M11">
            <v>0</v>
          </cell>
          <cell r="N11">
            <v>0</v>
          </cell>
          <cell r="O11" t="str">
            <v>Y</v>
          </cell>
          <cell r="P11" t="str">
            <v>Y</v>
          </cell>
          <cell r="Q11" t="str">
            <v>1st New Well to System Addition-Tierra Verde Main Zone</v>
          </cell>
          <cell r="R11" t="str">
            <v>C</v>
          </cell>
          <cell r="S11" t="str">
            <v>Medium</v>
          </cell>
          <cell r="T11" t="str">
            <v>High</v>
          </cell>
          <cell r="U11">
            <v>0</v>
          </cell>
          <cell r="V11">
            <v>39173</v>
          </cell>
          <cell r="W11">
            <v>39355</v>
          </cell>
          <cell r="X11" t="str">
            <v xml:space="preserve"> </v>
          </cell>
          <cell r="Y11" t="str">
            <v>135-0935-115-04-03</v>
          </cell>
          <cell r="Z11">
            <v>500001</v>
          </cell>
          <cell r="AA11">
            <v>0</v>
          </cell>
          <cell r="AB11">
            <v>342477</v>
          </cell>
          <cell r="AC11">
            <v>157524</v>
          </cell>
          <cell r="AD11">
            <v>0</v>
          </cell>
          <cell r="AE11">
            <v>500001</v>
          </cell>
          <cell r="AF11">
            <v>0</v>
          </cell>
          <cell r="AG11">
            <v>0</v>
          </cell>
          <cell r="AH11">
            <v>500000</v>
          </cell>
          <cell r="AI11">
            <v>1</v>
          </cell>
          <cell r="AJ11" t="str">
            <v>Q2</v>
          </cell>
        </row>
        <row r="12">
          <cell r="A12">
            <v>9233</v>
          </cell>
          <cell r="B12">
            <v>39276</v>
          </cell>
          <cell r="C12" t="str">
            <v>Rick Mason</v>
          </cell>
          <cell r="D12">
            <v>39185</v>
          </cell>
          <cell r="E12" t="str">
            <v>Capital Planning</v>
          </cell>
          <cell r="F12" t="str">
            <v>Maintenance</v>
          </cell>
          <cell r="G12" t="str">
            <v>Western</v>
          </cell>
          <cell r="H12" t="str">
            <v>NV</v>
          </cell>
          <cell r="I12">
            <v>140</v>
          </cell>
          <cell r="J12" t="str">
            <v>Utilities, Inc. of Central Nevada</v>
          </cell>
          <cell r="K12">
            <v>140</v>
          </cell>
          <cell r="L12" t="str">
            <v>Utilities, Inc of Central Nevada</v>
          </cell>
          <cell r="M12">
            <v>9197</v>
          </cell>
          <cell r="N12">
            <v>0</v>
          </cell>
          <cell r="O12" t="str">
            <v>Y</v>
          </cell>
          <cell r="P12" t="str">
            <v>Y</v>
          </cell>
          <cell r="Q12" t="str">
            <v>Hooking up dead ends and looping of current system</v>
          </cell>
          <cell r="R12" t="str">
            <v>C</v>
          </cell>
          <cell r="S12" t="str">
            <v>Medium</v>
          </cell>
          <cell r="T12" t="str">
            <v>Medium</v>
          </cell>
          <cell r="U12">
            <v>0</v>
          </cell>
          <cell r="V12">
            <v>39264</v>
          </cell>
          <cell r="W12">
            <v>39355</v>
          </cell>
          <cell r="X12" t="str">
            <v xml:space="preserve"> </v>
          </cell>
          <cell r="Y12" t="str">
            <v xml:space="preserve"> </v>
          </cell>
          <cell r="Z12">
            <v>500000</v>
          </cell>
          <cell r="AA12">
            <v>0</v>
          </cell>
          <cell r="AB12">
            <v>0</v>
          </cell>
          <cell r="AC12">
            <v>500000</v>
          </cell>
          <cell r="AD12">
            <v>0</v>
          </cell>
          <cell r="AE12">
            <v>500000</v>
          </cell>
          <cell r="AF12">
            <v>0</v>
          </cell>
          <cell r="AG12">
            <v>0</v>
          </cell>
          <cell r="AH12">
            <v>500000</v>
          </cell>
          <cell r="AI12">
            <v>0</v>
          </cell>
          <cell r="AJ12" t="str">
            <v>Q2</v>
          </cell>
        </row>
        <row r="13">
          <cell r="A13" t="str">
            <v>35 - GL</v>
          </cell>
          <cell r="B13">
            <v>39276</v>
          </cell>
          <cell r="C13" t="str">
            <v>Monica Stoica</v>
          </cell>
          <cell r="D13" t="str">
            <v xml:space="preserve"> </v>
          </cell>
          <cell r="E13" t="str">
            <v xml:space="preserve">Not in system </v>
          </cell>
          <cell r="F13">
            <v>0</v>
          </cell>
          <cell r="G13" t="str">
            <v>Western</v>
          </cell>
          <cell r="H13" t="str">
            <v>NV</v>
          </cell>
          <cell r="I13">
            <v>35</v>
          </cell>
          <cell r="J13" t="str">
            <v>Spring Creek Utilities Company</v>
          </cell>
          <cell r="K13">
            <v>110</v>
          </cell>
          <cell r="L13" t="str">
            <v>Spring Creek Utilities Company</v>
          </cell>
          <cell r="M13" t="str">
            <v xml:space="preserve"> </v>
          </cell>
          <cell r="N13">
            <v>0</v>
          </cell>
          <cell r="O13" t="str">
            <v>Y</v>
          </cell>
          <cell r="P13" t="str">
            <v>Y</v>
          </cell>
          <cell r="Q13" t="str">
            <v>G/L ADDITIONS</v>
          </cell>
          <cell r="R13" t="str">
            <v>C</v>
          </cell>
          <cell r="S13">
            <v>0</v>
          </cell>
          <cell r="T13">
            <v>0</v>
          </cell>
          <cell r="U13">
            <v>0</v>
          </cell>
          <cell r="V13">
            <v>0</v>
          </cell>
          <cell r="W13">
            <v>0</v>
          </cell>
          <cell r="X13" t="str">
            <v xml:space="preserve"> </v>
          </cell>
          <cell r="Y13" t="str">
            <v xml:space="preserve"> </v>
          </cell>
          <cell r="Z13">
            <v>419680.39</v>
          </cell>
          <cell r="AA13">
            <v>65400.09</v>
          </cell>
          <cell r="AB13">
            <v>120481.3</v>
          </cell>
          <cell r="AC13">
            <v>116899</v>
          </cell>
          <cell r="AD13">
            <v>116900</v>
          </cell>
          <cell r="AE13">
            <v>419680.39</v>
          </cell>
          <cell r="AF13">
            <v>0</v>
          </cell>
          <cell r="AG13">
            <v>0</v>
          </cell>
          <cell r="AH13">
            <v>419680</v>
          </cell>
          <cell r="AI13">
            <v>0.39000000001396984</v>
          </cell>
          <cell r="AJ13" t="str">
            <v>Q2</v>
          </cell>
        </row>
        <row r="14">
          <cell r="A14">
            <v>3966</v>
          </cell>
          <cell r="B14">
            <v>39276</v>
          </cell>
          <cell r="C14">
            <v>0</v>
          </cell>
          <cell r="D14" t="str">
            <v xml:space="preserve"> </v>
          </cell>
          <cell r="E14" t="str">
            <v>Open</v>
          </cell>
          <cell r="F14" t="str">
            <v>Growth - Existing Customer</v>
          </cell>
          <cell r="G14" t="str">
            <v>Western</v>
          </cell>
          <cell r="H14" t="str">
            <v>AZ</v>
          </cell>
          <cell r="I14">
            <v>135</v>
          </cell>
          <cell r="J14" t="str">
            <v>Bermuda Water Company</v>
          </cell>
          <cell r="K14">
            <v>935</v>
          </cell>
          <cell r="L14" t="str">
            <v>Bermuda Water Co.</v>
          </cell>
          <cell r="M14">
            <v>0</v>
          </cell>
          <cell r="N14">
            <v>0</v>
          </cell>
          <cell r="O14" t="str">
            <v>Y</v>
          </cell>
          <cell r="P14" t="str">
            <v>Y</v>
          </cell>
          <cell r="Q14" t="str">
            <v>Booster Station Upgrade &amp; CM &amp; Engineering</v>
          </cell>
          <cell r="R14" t="str">
            <v>C</v>
          </cell>
          <cell r="S14" t="str">
            <v>High</v>
          </cell>
          <cell r="T14" t="str">
            <v>High</v>
          </cell>
          <cell r="U14" t="str">
            <v>INSTALL OR REHAB EXISTING WELL - SELL?</v>
          </cell>
          <cell r="V14">
            <v>39083</v>
          </cell>
          <cell r="W14">
            <v>39263</v>
          </cell>
          <cell r="X14" t="str">
            <v xml:space="preserve"> </v>
          </cell>
          <cell r="Y14" t="str">
            <v>135-0935-115-07-05</v>
          </cell>
          <cell r="Z14">
            <v>299258</v>
          </cell>
          <cell r="AA14">
            <v>89155</v>
          </cell>
          <cell r="AB14">
            <v>210103</v>
          </cell>
          <cell r="AC14">
            <v>0</v>
          </cell>
          <cell r="AD14">
            <v>0</v>
          </cell>
          <cell r="AE14">
            <v>299258</v>
          </cell>
          <cell r="AF14">
            <v>0</v>
          </cell>
          <cell r="AG14">
            <v>0</v>
          </cell>
          <cell r="AH14">
            <v>295000</v>
          </cell>
          <cell r="AI14">
            <v>4258</v>
          </cell>
          <cell r="AJ14" t="str">
            <v>Q2</v>
          </cell>
        </row>
        <row r="15">
          <cell r="A15" t="str">
            <v>135 - GL</v>
          </cell>
          <cell r="B15">
            <v>39276</v>
          </cell>
          <cell r="C15" t="str">
            <v>Monica Stoica</v>
          </cell>
          <cell r="D15" t="str">
            <v xml:space="preserve"> </v>
          </cell>
          <cell r="E15" t="str">
            <v xml:space="preserve">Not in system </v>
          </cell>
          <cell r="F15">
            <v>0</v>
          </cell>
          <cell r="G15" t="str">
            <v>Western</v>
          </cell>
          <cell r="H15" t="str">
            <v>AZ</v>
          </cell>
          <cell r="I15">
            <v>135</v>
          </cell>
          <cell r="J15" t="str">
            <v>Bermuda Water Company</v>
          </cell>
          <cell r="K15">
            <v>935</v>
          </cell>
          <cell r="L15" t="str">
            <v>Bermuda Water Co.</v>
          </cell>
          <cell r="M15">
            <v>0</v>
          </cell>
          <cell r="N15">
            <v>0</v>
          </cell>
          <cell r="O15" t="str">
            <v>Y</v>
          </cell>
          <cell r="P15" t="str">
            <v>Y</v>
          </cell>
          <cell r="Q15" t="str">
            <v>G/L ADDITIONS</v>
          </cell>
          <cell r="R15" t="str">
            <v>C</v>
          </cell>
          <cell r="S15">
            <v>0</v>
          </cell>
          <cell r="T15">
            <v>0</v>
          </cell>
          <cell r="U15">
            <v>0</v>
          </cell>
          <cell r="V15">
            <v>0</v>
          </cell>
          <cell r="W15">
            <v>0</v>
          </cell>
          <cell r="X15" t="str">
            <v xml:space="preserve"> </v>
          </cell>
          <cell r="Y15" t="str">
            <v xml:space="preserve"> </v>
          </cell>
          <cell r="Z15">
            <v>283433.0683696224</v>
          </cell>
          <cell r="AA15">
            <v>138165</v>
          </cell>
          <cell r="AB15">
            <v>96000.18</v>
          </cell>
          <cell r="AC15">
            <v>24632.944184811204</v>
          </cell>
          <cell r="AD15">
            <v>24634.944184811204</v>
          </cell>
          <cell r="AE15">
            <v>283433.0683696224</v>
          </cell>
          <cell r="AF15">
            <v>0</v>
          </cell>
          <cell r="AG15">
            <v>0</v>
          </cell>
          <cell r="AH15">
            <v>283431.77673924493</v>
          </cell>
          <cell r="AI15">
            <v>1.2916303774691187</v>
          </cell>
          <cell r="AJ15" t="str">
            <v>Q2</v>
          </cell>
        </row>
        <row r="16">
          <cell r="A16">
            <v>9242</v>
          </cell>
          <cell r="B16">
            <v>39276</v>
          </cell>
          <cell r="C16" t="str">
            <v>Wendy Wentz</v>
          </cell>
          <cell r="D16">
            <v>39183</v>
          </cell>
          <cell r="E16" t="str">
            <v>Capital Planning</v>
          </cell>
          <cell r="F16" t="str">
            <v>Cost Reduction</v>
          </cell>
          <cell r="G16" t="str">
            <v>Western</v>
          </cell>
          <cell r="H16" t="str">
            <v>NV</v>
          </cell>
          <cell r="I16">
            <v>140</v>
          </cell>
          <cell r="J16" t="str">
            <v>Utilities, Inc. of Central Nevada</v>
          </cell>
          <cell r="K16">
            <v>140</v>
          </cell>
          <cell r="L16" t="str">
            <v>Utilities, Inc of Central Nevada</v>
          </cell>
          <cell r="M16">
            <v>0</v>
          </cell>
          <cell r="N16">
            <v>0</v>
          </cell>
          <cell r="O16" t="str">
            <v>Y</v>
          </cell>
          <cell r="P16" t="str">
            <v>Y</v>
          </cell>
          <cell r="Q16" t="str">
            <v>SCADA (Custom Install)</v>
          </cell>
          <cell r="R16" t="str">
            <v>C</v>
          </cell>
          <cell r="S16" t="str">
            <v>Medium</v>
          </cell>
          <cell r="T16" t="str">
            <v>Medium</v>
          </cell>
          <cell r="U16">
            <v>0</v>
          </cell>
          <cell r="V16">
            <v>39356</v>
          </cell>
          <cell r="W16">
            <v>39447</v>
          </cell>
          <cell r="X16" t="str">
            <v xml:space="preserve"> </v>
          </cell>
          <cell r="Y16" t="str">
            <v xml:space="preserve"> </v>
          </cell>
          <cell r="Z16">
            <v>450000</v>
          </cell>
          <cell r="AA16">
            <v>0</v>
          </cell>
          <cell r="AB16">
            <v>0</v>
          </cell>
          <cell r="AC16">
            <v>0</v>
          </cell>
          <cell r="AD16">
            <v>450000</v>
          </cell>
          <cell r="AE16">
            <v>450000</v>
          </cell>
          <cell r="AF16">
            <v>0</v>
          </cell>
          <cell r="AG16">
            <v>0</v>
          </cell>
          <cell r="AH16">
            <v>250000</v>
          </cell>
          <cell r="AI16">
            <v>200000</v>
          </cell>
          <cell r="AJ16" t="str">
            <v>Q2</v>
          </cell>
        </row>
        <row r="17">
          <cell r="A17">
            <v>2755</v>
          </cell>
          <cell r="B17">
            <v>39083</v>
          </cell>
          <cell r="C17">
            <v>0</v>
          </cell>
          <cell r="D17" t="str">
            <v xml:space="preserve"> </v>
          </cell>
          <cell r="E17" t="str">
            <v>Capital Planning</v>
          </cell>
          <cell r="F17" t="str">
            <v>Growth - Contractual</v>
          </cell>
          <cell r="G17" t="str">
            <v>Western</v>
          </cell>
          <cell r="H17" t="str">
            <v>NV</v>
          </cell>
          <cell r="I17">
            <v>35</v>
          </cell>
          <cell r="J17" t="str">
            <v>Spring Creek Utilities Company</v>
          </cell>
          <cell r="K17">
            <v>110</v>
          </cell>
          <cell r="L17" t="str">
            <v>Spring Creek Utilities Company</v>
          </cell>
          <cell r="M17">
            <v>4139</v>
          </cell>
          <cell r="N17">
            <v>0</v>
          </cell>
          <cell r="O17" t="str">
            <v>Y</v>
          </cell>
          <cell r="P17" t="str">
            <v>Y</v>
          </cell>
          <cell r="Q17" t="str">
            <v>Duplex Booster Pumps - Twin Tanks  &amp; Karvel water main CIP 200-5</v>
          </cell>
          <cell r="R17" t="str">
            <v>C</v>
          </cell>
          <cell r="S17" t="str">
            <v>High</v>
          </cell>
          <cell r="T17" t="str">
            <v>High</v>
          </cell>
          <cell r="U17">
            <v>0</v>
          </cell>
          <cell r="V17">
            <v>39264</v>
          </cell>
          <cell r="W17">
            <v>39355</v>
          </cell>
          <cell r="X17" t="str">
            <v xml:space="preserve"> </v>
          </cell>
          <cell r="Y17" t="str">
            <v xml:space="preserve"> </v>
          </cell>
          <cell r="Z17">
            <v>225000</v>
          </cell>
          <cell r="AA17">
            <v>0</v>
          </cell>
          <cell r="AB17">
            <v>0</v>
          </cell>
          <cell r="AC17">
            <v>225000</v>
          </cell>
          <cell r="AD17">
            <v>0</v>
          </cell>
          <cell r="AE17">
            <v>225000</v>
          </cell>
          <cell r="AF17">
            <v>0</v>
          </cell>
          <cell r="AG17">
            <v>0</v>
          </cell>
          <cell r="AH17">
            <v>225000</v>
          </cell>
          <cell r="AI17">
            <v>0</v>
          </cell>
          <cell r="AJ17" t="str">
            <v>Q2</v>
          </cell>
        </row>
        <row r="18">
          <cell r="A18">
            <v>9073</v>
          </cell>
          <cell r="B18">
            <v>39197</v>
          </cell>
          <cell r="C18" t="str">
            <v>Wendy Wentz</v>
          </cell>
          <cell r="D18" t="str">
            <v xml:space="preserve"> </v>
          </cell>
          <cell r="E18" t="str">
            <v>Capital Planning</v>
          </cell>
          <cell r="F18" t="str">
            <v>EH&amp;S</v>
          </cell>
          <cell r="G18" t="str">
            <v>Western</v>
          </cell>
          <cell r="H18" t="str">
            <v>NV</v>
          </cell>
          <cell r="I18">
            <v>35</v>
          </cell>
          <cell r="J18" t="str">
            <v>Spring Creek Utilities Company</v>
          </cell>
          <cell r="K18">
            <v>110</v>
          </cell>
          <cell r="L18" t="str">
            <v>Spring Creek Utilities Company</v>
          </cell>
          <cell r="M18">
            <v>9056</v>
          </cell>
          <cell r="N18">
            <v>0</v>
          </cell>
          <cell r="O18" t="str">
            <v>Y</v>
          </cell>
          <cell r="P18" t="str">
            <v>Y</v>
          </cell>
          <cell r="Q18" t="str">
            <v xml:space="preserve">Master Plan CIP 200-1 </v>
          </cell>
          <cell r="R18" t="str">
            <v>C</v>
          </cell>
          <cell r="S18" t="str">
            <v>High</v>
          </cell>
          <cell r="T18" t="str">
            <v>High</v>
          </cell>
          <cell r="U18">
            <v>0</v>
          </cell>
          <cell r="V18">
            <v>39173</v>
          </cell>
          <cell r="W18">
            <v>39994</v>
          </cell>
          <cell r="X18" t="str">
            <v xml:space="preserve"> </v>
          </cell>
          <cell r="Y18" t="str">
            <v xml:space="preserve"> </v>
          </cell>
          <cell r="Z18">
            <v>0</v>
          </cell>
          <cell r="AA18">
            <v>0</v>
          </cell>
          <cell r="AB18">
            <v>0</v>
          </cell>
          <cell r="AC18">
            <v>0</v>
          </cell>
          <cell r="AD18">
            <v>0</v>
          </cell>
          <cell r="AE18">
            <v>0</v>
          </cell>
          <cell r="AF18">
            <v>0</v>
          </cell>
          <cell r="AG18">
            <v>0</v>
          </cell>
          <cell r="AH18">
            <v>225000</v>
          </cell>
          <cell r="AI18">
            <v>-225000</v>
          </cell>
          <cell r="AJ18" t="str">
            <v>Q2</v>
          </cell>
        </row>
        <row r="19">
          <cell r="A19">
            <v>9077</v>
          </cell>
          <cell r="B19">
            <v>39197</v>
          </cell>
          <cell r="C19" t="str">
            <v>Wendy Wentz</v>
          </cell>
          <cell r="D19" t="str">
            <v xml:space="preserve"> </v>
          </cell>
          <cell r="E19" t="str">
            <v>Capital Planning</v>
          </cell>
          <cell r="F19" t="str">
            <v>EH&amp;S</v>
          </cell>
          <cell r="G19" t="str">
            <v>Western</v>
          </cell>
          <cell r="H19" t="str">
            <v>NV</v>
          </cell>
          <cell r="I19">
            <v>35</v>
          </cell>
          <cell r="J19" t="str">
            <v>Spring Creek Utilities Company</v>
          </cell>
          <cell r="K19">
            <v>110</v>
          </cell>
          <cell r="L19" t="str">
            <v>Spring Creek Utilities Company</v>
          </cell>
          <cell r="M19">
            <v>9061</v>
          </cell>
          <cell r="N19">
            <v>0</v>
          </cell>
          <cell r="O19" t="str">
            <v>Y</v>
          </cell>
          <cell r="P19" t="str">
            <v>Y</v>
          </cell>
          <cell r="Q19" t="str">
            <v>Master Plan CIP 400-2 (2 Tanks, 2 Wells)</v>
          </cell>
          <cell r="R19" t="str">
            <v>C</v>
          </cell>
          <cell r="S19" t="str">
            <v>High</v>
          </cell>
          <cell r="T19" t="str">
            <v>High</v>
          </cell>
          <cell r="U19">
            <v>0</v>
          </cell>
          <cell r="V19">
            <v>39448</v>
          </cell>
          <cell r="W19">
            <v>40451</v>
          </cell>
          <cell r="X19" t="str">
            <v xml:space="preserve"> </v>
          </cell>
          <cell r="Y19" t="str">
            <v xml:space="preserve"> </v>
          </cell>
          <cell r="Z19">
            <v>660000</v>
          </cell>
          <cell r="AA19">
            <v>0</v>
          </cell>
          <cell r="AB19">
            <v>0</v>
          </cell>
          <cell r="AC19">
            <v>0</v>
          </cell>
          <cell r="AD19">
            <v>0</v>
          </cell>
          <cell r="AE19">
            <v>0</v>
          </cell>
          <cell r="AF19">
            <v>660000</v>
          </cell>
          <cell r="AG19">
            <v>0</v>
          </cell>
          <cell r="AH19">
            <v>210000</v>
          </cell>
          <cell r="AI19">
            <v>-210000</v>
          </cell>
          <cell r="AJ19" t="str">
            <v>Q2</v>
          </cell>
        </row>
        <row r="20">
          <cell r="A20" t="str">
            <v>140 - CT</v>
          </cell>
          <cell r="B20">
            <v>39277</v>
          </cell>
          <cell r="C20" t="str">
            <v>Monica Stoica</v>
          </cell>
          <cell r="D20" t="str">
            <v xml:space="preserve"> </v>
          </cell>
          <cell r="E20" t="str">
            <v xml:space="preserve">Not in system </v>
          </cell>
          <cell r="F20">
            <v>0</v>
          </cell>
          <cell r="G20" t="str">
            <v>Western</v>
          </cell>
          <cell r="H20" t="str">
            <v>NV</v>
          </cell>
          <cell r="I20">
            <v>140</v>
          </cell>
          <cell r="J20" t="str">
            <v>Utilities, Inc. of Central Nevada</v>
          </cell>
          <cell r="K20">
            <v>140</v>
          </cell>
          <cell r="L20" t="str">
            <v>Utilities, Inc of Central Nevada</v>
          </cell>
          <cell r="M20">
            <v>0</v>
          </cell>
          <cell r="N20">
            <v>0</v>
          </cell>
          <cell r="O20" t="str">
            <v>Y</v>
          </cell>
          <cell r="P20" t="str">
            <v>Y</v>
          </cell>
          <cell r="Q20" t="str">
            <v>CAP TIME</v>
          </cell>
          <cell r="R20" t="str">
            <v>C</v>
          </cell>
          <cell r="S20">
            <v>0</v>
          </cell>
          <cell r="T20">
            <v>0</v>
          </cell>
          <cell r="U20">
            <v>0</v>
          </cell>
          <cell r="V20">
            <v>0</v>
          </cell>
          <cell r="W20">
            <v>0</v>
          </cell>
          <cell r="X20" t="str">
            <v xml:space="preserve"> </v>
          </cell>
          <cell r="Y20" t="str">
            <v xml:space="preserve"> </v>
          </cell>
          <cell r="Z20">
            <v>222055.95</v>
          </cell>
          <cell r="AA20">
            <v>118788.15</v>
          </cell>
          <cell r="AB20">
            <v>34422.6</v>
          </cell>
          <cell r="AC20">
            <v>34422.6</v>
          </cell>
          <cell r="AD20">
            <v>34422.6</v>
          </cell>
          <cell r="AE20">
            <v>222055.95</v>
          </cell>
          <cell r="AF20">
            <v>0</v>
          </cell>
          <cell r="AG20">
            <v>0</v>
          </cell>
          <cell r="AH20">
            <v>207964.76785949327</v>
          </cell>
          <cell r="AI20">
            <v>14091.182140506746</v>
          </cell>
          <cell r="AJ20" t="str">
            <v>Q2</v>
          </cell>
        </row>
        <row r="21">
          <cell r="A21">
            <v>9052</v>
          </cell>
          <cell r="B21">
            <v>39276</v>
          </cell>
          <cell r="C21" t="str">
            <v>Diane Zawadzki</v>
          </cell>
          <cell r="D21">
            <v>39182</v>
          </cell>
          <cell r="E21" t="str">
            <v>Capital Planning</v>
          </cell>
          <cell r="F21" t="str">
            <v>EH&amp;S</v>
          </cell>
          <cell r="G21" t="str">
            <v>Western</v>
          </cell>
          <cell r="H21" t="str">
            <v>NV</v>
          </cell>
          <cell r="I21">
            <v>35</v>
          </cell>
          <cell r="J21" t="str">
            <v>Spring Creek Utilities Company</v>
          </cell>
          <cell r="K21">
            <v>110</v>
          </cell>
          <cell r="L21" t="str">
            <v>Spring Creek Utilities Company</v>
          </cell>
          <cell r="M21" t="str">
            <v>9063&amp;9046</v>
          </cell>
          <cell r="N21">
            <v>0</v>
          </cell>
          <cell r="O21" t="str">
            <v>Y</v>
          </cell>
          <cell r="P21" t="str">
            <v>Y</v>
          </cell>
          <cell r="Q21" t="str">
            <v>Engineering  Arsenic (Plus 200-1 Backup Power)</v>
          </cell>
          <cell r="R21" t="str">
            <v>C</v>
          </cell>
          <cell r="S21" t="str">
            <v>High</v>
          </cell>
          <cell r="T21" t="str">
            <v>High</v>
          </cell>
          <cell r="U21">
            <v>0</v>
          </cell>
          <cell r="V21">
            <v>39264</v>
          </cell>
          <cell r="W21">
            <v>39447</v>
          </cell>
          <cell r="X21" t="str">
            <v xml:space="preserve"> </v>
          </cell>
          <cell r="Y21" t="str">
            <v xml:space="preserve"> </v>
          </cell>
          <cell r="Z21">
            <v>150000</v>
          </cell>
          <cell r="AA21">
            <v>0</v>
          </cell>
          <cell r="AB21">
            <v>0</v>
          </cell>
          <cell r="AC21">
            <v>75000</v>
          </cell>
          <cell r="AD21">
            <v>75000</v>
          </cell>
          <cell r="AE21">
            <v>150000</v>
          </cell>
          <cell r="AF21">
            <v>0</v>
          </cell>
          <cell r="AG21">
            <v>0</v>
          </cell>
          <cell r="AH21">
            <v>150000</v>
          </cell>
          <cell r="AI21">
            <v>0</v>
          </cell>
          <cell r="AJ21" t="str">
            <v>Q2</v>
          </cell>
        </row>
        <row r="22">
          <cell r="A22">
            <v>9204</v>
          </cell>
          <cell r="B22">
            <v>39276</v>
          </cell>
          <cell r="C22" t="str">
            <v>Wendy Wentz</v>
          </cell>
          <cell r="D22" t="str">
            <v xml:space="preserve"> </v>
          </cell>
          <cell r="E22" t="str">
            <v>Capital Planning</v>
          </cell>
          <cell r="F22" t="str">
            <v>EH&amp;S</v>
          </cell>
          <cell r="G22" t="str">
            <v>Western</v>
          </cell>
          <cell r="H22" t="str">
            <v>NV</v>
          </cell>
          <cell r="I22">
            <v>140</v>
          </cell>
          <cell r="J22" t="str">
            <v>Utilities, Inc. of Central Nevada</v>
          </cell>
          <cell r="K22">
            <v>140</v>
          </cell>
          <cell r="L22" t="str">
            <v>Utilities, Inc of Central Nevada</v>
          </cell>
          <cell r="M22">
            <v>2249</v>
          </cell>
          <cell r="N22">
            <v>0</v>
          </cell>
          <cell r="O22" t="str">
            <v>Y</v>
          </cell>
          <cell r="P22" t="str">
            <v>Y</v>
          </cell>
          <cell r="Q22" t="str">
            <v>Water Rights Report Phase 2</v>
          </cell>
          <cell r="R22" t="str">
            <v>C</v>
          </cell>
          <cell r="S22" t="str">
            <v>High</v>
          </cell>
          <cell r="T22" t="str">
            <v>High</v>
          </cell>
          <cell r="U22">
            <v>0</v>
          </cell>
          <cell r="V22">
            <v>39264</v>
          </cell>
          <cell r="W22">
            <v>39447</v>
          </cell>
          <cell r="X22" t="str">
            <v xml:space="preserve"> </v>
          </cell>
          <cell r="Y22" t="str">
            <v xml:space="preserve"> </v>
          </cell>
          <cell r="Z22">
            <v>150000</v>
          </cell>
          <cell r="AA22">
            <v>0</v>
          </cell>
          <cell r="AB22">
            <v>0</v>
          </cell>
          <cell r="AC22">
            <v>75000</v>
          </cell>
          <cell r="AD22">
            <v>75000</v>
          </cell>
          <cell r="AE22">
            <v>150000</v>
          </cell>
          <cell r="AF22">
            <v>0</v>
          </cell>
          <cell r="AG22">
            <v>0</v>
          </cell>
          <cell r="AH22">
            <v>150000</v>
          </cell>
          <cell r="AI22">
            <v>0</v>
          </cell>
          <cell r="AJ22" t="str">
            <v>Q2</v>
          </cell>
        </row>
        <row r="23">
          <cell r="A23" t="str">
            <v>34 - GL</v>
          </cell>
          <cell r="B23">
            <v>39277</v>
          </cell>
          <cell r="C23" t="str">
            <v>Monica Stoica</v>
          </cell>
          <cell r="D23" t="str">
            <v xml:space="preserve"> </v>
          </cell>
          <cell r="E23" t="str">
            <v xml:space="preserve">Not in system </v>
          </cell>
          <cell r="F23">
            <v>0</v>
          </cell>
          <cell r="G23" t="str">
            <v>Western</v>
          </cell>
          <cell r="H23" t="str">
            <v>NV</v>
          </cell>
          <cell r="I23">
            <v>34</v>
          </cell>
          <cell r="J23" t="str">
            <v>Utilities, Inc. of Nevada</v>
          </cell>
          <cell r="K23">
            <v>120</v>
          </cell>
          <cell r="L23" t="str">
            <v>Utilities, Inc of Nevada</v>
          </cell>
          <cell r="M23">
            <v>0</v>
          </cell>
          <cell r="N23">
            <v>0</v>
          </cell>
          <cell r="O23" t="str">
            <v>Y</v>
          </cell>
          <cell r="P23" t="str">
            <v>Y</v>
          </cell>
          <cell r="Q23" t="str">
            <v>G/L ADDITIONS</v>
          </cell>
          <cell r="R23" t="str">
            <v>C</v>
          </cell>
          <cell r="S23">
            <v>0</v>
          </cell>
          <cell r="T23">
            <v>0</v>
          </cell>
          <cell r="U23">
            <v>0</v>
          </cell>
          <cell r="V23">
            <v>0</v>
          </cell>
          <cell r="W23">
            <v>0</v>
          </cell>
          <cell r="X23" t="str">
            <v xml:space="preserve"> </v>
          </cell>
          <cell r="Y23" t="str">
            <v xml:space="preserve"> </v>
          </cell>
          <cell r="Z23">
            <v>147318.84941330459</v>
          </cell>
          <cell r="AA23">
            <v>15851.74</v>
          </cell>
          <cell r="AB23">
            <v>29656.86</v>
          </cell>
          <cell r="AC23">
            <v>50904.624706652299</v>
          </cell>
          <cell r="AD23">
            <v>50905.624706652299</v>
          </cell>
          <cell r="AE23">
            <v>147318.84941330459</v>
          </cell>
          <cell r="AF23">
            <v>0</v>
          </cell>
          <cell r="AG23">
            <v>0</v>
          </cell>
          <cell r="AH23">
            <v>147318.49882660911</v>
          </cell>
          <cell r="AI23">
            <v>0.35058669548016042</v>
          </cell>
          <cell r="AJ23" t="str">
            <v>Q2</v>
          </cell>
        </row>
        <row r="24">
          <cell r="A24" t="str">
            <v>35 - CT</v>
          </cell>
          <cell r="B24">
            <v>39277</v>
          </cell>
          <cell r="C24" t="str">
            <v>Monica Stoica</v>
          </cell>
          <cell r="D24" t="str">
            <v xml:space="preserve"> </v>
          </cell>
          <cell r="E24" t="str">
            <v xml:space="preserve">Not in system </v>
          </cell>
          <cell r="F24">
            <v>0</v>
          </cell>
          <cell r="G24" t="str">
            <v>Western</v>
          </cell>
          <cell r="H24" t="str">
            <v>NV</v>
          </cell>
          <cell r="I24">
            <v>35</v>
          </cell>
          <cell r="J24" t="str">
            <v>Spring Creek Utilities Company</v>
          </cell>
          <cell r="K24">
            <v>110</v>
          </cell>
          <cell r="L24" t="str">
            <v>Spring Creek Utilities Company</v>
          </cell>
          <cell r="M24" t="str">
            <v xml:space="preserve"> </v>
          </cell>
          <cell r="N24">
            <v>0</v>
          </cell>
          <cell r="O24" t="str">
            <v>Y</v>
          </cell>
          <cell r="P24" t="str">
            <v>Y</v>
          </cell>
          <cell r="Q24" t="str">
            <v>CAP TIME</v>
          </cell>
          <cell r="R24" t="str">
            <v>C</v>
          </cell>
          <cell r="S24">
            <v>0</v>
          </cell>
          <cell r="T24">
            <v>0</v>
          </cell>
          <cell r="U24">
            <v>0</v>
          </cell>
          <cell r="V24">
            <v>0</v>
          </cell>
          <cell r="W24">
            <v>0</v>
          </cell>
          <cell r="X24" t="str">
            <v xml:space="preserve"> </v>
          </cell>
          <cell r="Y24" t="str">
            <v xml:space="preserve"> </v>
          </cell>
          <cell r="Z24">
            <v>144748.25</v>
          </cell>
          <cell r="AA24">
            <v>14415</v>
          </cell>
          <cell r="AB24">
            <v>5881.25</v>
          </cell>
          <cell r="AC24">
            <v>62225</v>
          </cell>
          <cell r="AD24">
            <v>62227</v>
          </cell>
          <cell r="AE24">
            <v>144748.25</v>
          </cell>
          <cell r="AF24">
            <v>0</v>
          </cell>
          <cell r="AG24">
            <v>0</v>
          </cell>
          <cell r="AH24">
            <v>144748</v>
          </cell>
          <cell r="AI24">
            <v>0.25</v>
          </cell>
          <cell r="AJ24" t="str">
            <v>Q2</v>
          </cell>
        </row>
        <row r="25">
          <cell r="A25">
            <v>9245</v>
          </cell>
          <cell r="B25">
            <v>39276</v>
          </cell>
          <cell r="C25" t="str">
            <v>Wendy Wentz</v>
          </cell>
          <cell r="D25" t="str">
            <v xml:space="preserve"> </v>
          </cell>
          <cell r="E25" t="str">
            <v>Open</v>
          </cell>
          <cell r="F25" t="str">
            <v>Growth - Existing Customer</v>
          </cell>
          <cell r="G25" t="str">
            <v>Western</v>
          </cell>
          <cell r="H25" t="str">
            <v>NV</v>
          </cell>
          <cell r="I25">
            <v>140</v>
          </cell>
          <cell r="J25" t="str">
            <v>Utilities, Inc. of Central Nevada</v>
          </cell>
          <cell r="K25">
            <v>140</v>
          </cell>
          <cell r="L25" t="str">
            <v>Utilities, Inc of Central Nevada</v>
          </cell>
          <cell r="M25">
            <v>0</v>
          </cell>
          <cell r="N25">
            <v>0</v>
          </cell>
          <cell r="O25" t="str">
            <v>Y</v>
          </cell>
          <cell r="P25" t="str">
            <v>Y</v>
          </cell>
          <cell r="Q25" t="str">
            <v>Update Master Plan</v>
          </cell>
          <cell r="R25" t="str">
            <v>C</v>
          </cell>
          <cell r="S25" t="str">
            <v>High</v>
          </cell>
          <cell r="T25" t="str">
            <v>High</v>
          </cell>
          <cell r="U25">
            <v>0</v>
          </cell>
          <cell r="V25">
            <v>39264</v>
          </cell>
          <cell r="W25">
            <v>39447</v>
          </cell>
          <cell r="X25" t="str">
            <v xml:space="preserve"> </v>
          </cell>
          <cell r="Y25" t="str">
            <v>140-0140-117-07-01</v>
          </cell>
          <cell r="Z25">
            <v>196400</v>
          </cell>
          <cell r="AA25">
            <v>0</v>
          </cell>
          <cell r="AB25">
            <v>0</v>
          </cell>
          <cell r="AC25">
            <v>98000</v>
          </cell>
          <cell r="AD25">
            <v>98400</v>
          </cell>
          <cell r="AE25">
            <v>196400</v>
          </cell>
          <cell r="AF25">
            <v>0</v>
          </cell>
          <cell r="AG25">
            <v>0</v>
          </cell>
          <cell r="AH25">
            <v>125000</v>
          </cell>
          <cell r="AI25">
            <v>71400</v>
          </cell>
          <cell r="AJ25" t="str">
            <v>Q2</v>
          </cell>
        </row>
        <row r="26">
          <cell r="A26">
            <v>4133</v>
          </cell>
          <cell r="B26">
            <v>39276</v>
          </cell>
          <cell r="C26" t="str">
            <v>Diane Zawadzki</v>
          </cell>
          <cell r="D26">
            <v>39184</v>
          </cell>
          <cell r="E26" t="str">
            <v>Open</v>
          </cell>
          <cell r="F26" t="str">
            <v>Maintenance</v>
          </cell>
          <cell r="G26" t="str">
            <v>Western</v>
          </cell>
          <cell r="H26" t="str">
            <v>NV</v>
          </cell>
          <cell r="I26">
            <v>35</v>
          </cell>
          <cell r="J26" t="str">
            <v>Spring Creek Utilities Company</v>
          </cell>
          <cell r="K26">
            <v>110</v>
          </cell>
          <cell r="L26" t="str">
            <v>Spring Creek Utilities Company</v>
          </cell>
          <cell r="M26">
            <v>3743</v>
          </cell>
          <cell r="N26">
            <v>0</v>
          </cell>
          <cell r="O26" t="str">
            <v>Y</v>
          </cell>
          <cell r="P26" t="str">
            <v>Y</v>
          </cell>
          <cell r="Q26" t="str">
            <v>Construct/Repair of Septic #2</v>
          </cell>
          <cell r="R26" t="str">
            <v>C</v>
          </cell>
          <cell r="S26" t="str">
            <v>High</v>
          </cell>
          <cell r="T26" t="str">
            <v>High</v>
          </cell>
          <cell r="U26">
            <v>0</v>
          </cell>
          <cell r="V26">
            <v>39264</v>
          </cell>
          <cell r="W26">
            <v>39355</v>
          </cell>
          <cell r="X26" t="str">
            <v xml:space="preserve"> </v>
          </cell>
          <cell r="Y26" t="str">
            <v>035-0110-116-07-01</v>
          </cell>
          <cell r="Z26">
            <v>120000</v>
          </cell>
          <cell r="AA26">
            <v>0</v>
          </cell>
          <cell r="AB26">
            <v>0</v>
          </cell>
          <cell r="AC26">
            <v>120000</v>
          </cell>
          <cell r="AD26">
            <v>0</v>
          </cell>
          <cell r="AE26">
            <v>120000</v>
          </cell>
          <cell r="AF26">
            <v>0</v>
          </cell>
          <cell r="AG26">
            <v>0</v>
          </cell>
          <cell r="AH26">
            <v>120000</v>
          </cell>
          <cell r="AI26">
            <v>0</v>
          </cell>
          <cell r="AJ26" t="str">
            <v>Q2</v>
          </cell>
        </row>
        <row r="27">
          <cell r="A27" t="str">
            <v>135 - CT</v>
          </cell>
          <cell r="B27">
            <v>39277</v>
          </cell>
          <cell r="C27" t="str">
            <v>Monica Stoica</v>
          </cell>
          <cell r="D27" t="str">
            <v xml:space="preserve"> </v>
          </cell>
          <cell r="E27" t="str">
            <v xml:space="preserve">Not in system </v>
          </cell>
          <cell r="F27">
            <v>0</v>
          </cell>
          <cell r="G27" t="str">
            <v>Western</v>
          </cell>
          <cell r="H27" t="str">
            <v>AZ</v>
          </cell>
          <cell r="I27">
            <v>135</v>
          </cell>
          <cell r="J27" t="str">
            <v>Bermuda Water Company</v>
          </cell>
          <cell r="K27">
            <v>935</v>
          </cell>
          <cell r="L27" t="str">
            <v>Bermuda Water Co.</v>
          </cell>
          <cell r="M27">
            <v>0</v>
          </cell>
          <cell r="N27">
            <v>0</v>
          </cell>
          <cell r="O27" t="str">
            <v>Y</v>
          </cell>
          <cell r="P27" t="str">
            <v>Y</v>
          </cell>
          <cell r="Q27" t="str">
            <v>CAP TIME</v>
          </cell>
          <cell r="R27" t="str">
            <v>C</v>
          </cell>
          <cell r="S27">
            <v>0</v>
          </cell>
          <cell r="T27">
            <v>0</v>
          </cell>
          <cell r="U27">
            <v>0</v>
          </cell>
          <cell r="V27">
            <v>0</v>
          </cell>
          <cell r="W27">
            <v>0</v>
          </cell>
          <cell r="X27" t="str">
            <v xml:space="preserve"> </v>
          </cell>
          <cell r="Y27" t="str">
            <v xml:space="preserve"> </v>
          </cell>
          <cell r="Z27">
            <v>102130.2157977926</v>
          </cell>
          <cell r="AA27">
            <v>28618.649999999929</v>
          </cell>
          <cell r="AB27">
            <v>-2560.6499999999287</v>
          </cell>
          <cell r="AC27">
            <v>38035.607898896298</v>
          </cell>
          <cell r="AD27">
            <v>38036.607898896298</v>
          </cell>
          <cell r="AE27">
            <v>102130.2157977926</v>
          </cell>
          <cell r="AF27">
            <v>0</v>
          </cell>
          <cell r="AG27">
            <v>0</v>
          </cell>
          <cell r="AH27">
            <v>102130.43159558537</v>
          </cell>
          <cell r="AI27">
            <v>-0.21579779277089983</v>
          </cell>
          <cell r="AJ27" t="str">
            <v>Q2</v>
          </cell>
        </row>
        <row r="28">
          <cell r="A28">
            <v>9080</v>
          </cell>
          <cell r="B28">
            <v>39197</v>
          </cell>
          <cell r="C28" t="str">
            <v>Wendy Wentz</v>
          </cell>
          <cell r="D28" t="str">
            <v xml:space="preserve"> </v>
          </cell>
          <cell r="E28" t="str">
            <v>Capital Planning</v>
          </cell>
          <cell r="F28" t="str">
            <v>Cost Reduction</v>
          </cell>
          <cell r="G28" t="str">
            <v>Western</v>
          </cell>
          <cell r="H28" t="str">
            <v>NV</v>
          </cell>
          <cell r="I28">
            <v>35</v>
          </cell>
          <cell r="J28" t="str">
            <v>Spring Creek Utilities Company</v>
          </cell>
          <cell r="K28">
            <v>110</v>
          </cell>
          <cell r="L28" t="str">
            <v>Spring Creek Utilities Company</v>
          </cell>
          <cell r="M28">
            <v>9062</v>
          </cell>
          <cell r="N28">
            <v>0</v>
          </cell>
          <cell r="O28" t="str">
            <v>Y</v>
          </cell>
          <cell r="P28" t="str">
            <v>Y</v>
          </cell>
          <cell r="Q28" t="str">
            <v>Sludge Beds for WWTP</v>
          </cell>
          <cell r="R28" t="str">
            <v>C</v>
          </cell>
          <cell r="S28" t="str">
            <v>Medium</v>
          </cell>
          <cell r="T28" t="str">
            <v>Medium</v>
          </cell>
          <cell r="U28">
            <v>0</v>
          </cell>
          <cell r="V28">
            <v>39264</v>
          </cell>
          <cell r="W28">
            <v>39447</v>
          </cell>
          <cell r="X28" t="str">
            <v xml:space="preserve"> </v>
          </cell>
          <cell r="Y28" t="str">
            <v xml:space="preserve"> </v>
          </cell>
          <cell r="Z28">
            <v>100000</v>
          </cell>
          <cell r="AA28">
            <v>0</v>
          </cell>
          <cell r="AB28">
            <v>0</v>
          </cell>
          <cell r="AC28">
            <v>70000</v>
          </cell>
          <cell r="AD28">
            <v>30000</v>
          </cell>
          <cell r="AE28">
            <v>100000</v>
          </cell>
          <cell r="AF28">
            <v>0</v>
          </cell>
          <cell r="AG28">
            <v>0</v>
          </cell>
          <cell r="AH28">
            <v>100000</v>
          </cell>
          <cell r="AI28">
            <v>0</v>
          </cell>
          <cell r="AJ28" t="str">
            <v>Q2</v>
          </cell>
        </row>
        <row r="29">
          <cell r="A29">
            <v>9061</v>
          </cell>
          <cell r="B29">
            <v>39276</v>
          </cell>
          <cell r="C29" t="str">
            <v>Diane Zawadzki</v>
          </cell>
          <cell r="D29">
            <v>39182</v>
          </cell>
          <cell r="E29" t="str">
            <v>Approved-Reg. VP</v>
          </cell>
          <cell r="F29" t="str">
            <v>EH&amp;S</v>
          </cell>
          <cell r="G29" t="str">
            <v>Western</v>
          </cell>
          <cell r="H29" t="str">
            <v>NV</v>
          </cell>
          <cell r="I29">
            <v>35</v>
          </cell>
          <cell r="J29" t="str">
            <v>Spring Creek Utilities Company</v>
          </cell>
          <cell r="K29">
            <v>110</v>
          </cell>
          <cell r="L29" t="str">
            <v>Spring Creek Utilities Company</v>
          </cell>
          <cell r="M29">
            <v>9077</v>
          </cell>
          <cell r="N29">
            <v>0</v>
          </cell>
          <cell r="O29" t="str">
            <v>Y</v>
          </cell>
          <cell r="P29" t="str">
            <v>Y</v>
          </cell>
          <cell r="Q29" t="str">
            <v>Engineering for CIP 400-2</v>
          </cell>
          <cell r="R29" t="str">
            <v>C</v>
          </cell>
          <cell r="S29" t="str">
            <v>High</v>
          </cell>
          <cell r="T29" t="str">
            <v>High</v>
          </cell>
          <cell r="U29">
            <v>0</v>
          </cell>
          <cell r="V29">
            <v>39264</v>
          </cell>
          <cell r="W29">
            <v>40178</v>
          </cell>
          <cell r="X29" t="str">
            <v xml:space="preserve"> </v>
          </cell>
          <cell r="Y29" t="str">
            <v xml:space="preserve"> </v>
          </cell>
          <cell r="Z29">
            <v>337892</v>
          </cell>
          <cell r="AA29">
            <v>0</v>
          </cell>
          <cell r="AB29">
            <v>0</v>
          </cell>
          <cell r="AC29">
            <v>90000</v>
          </cell>
          <cell r="AD29">
            <v>35000</v>
          </cell>
          <cell r="AE29">
            <v>125000</v>
          </cell>
          <cell r="AF29">
            <v>112892</v>
          </cell>
          <cell r="AG29">
            <v>100000</v>
          </cell>
          <cell r="AH29">
            <v>85000</v>
          </cell>
          <cell r="AI29">
            <v>40000</v>
          </cell>
          <cell r="AJ29" t="str">
            <v>Q2</v>
          </cell>
        </row>
        <row r="30">
          <cell r="A30">
            <v>9076</v>
          </cell>
          <cell r="B30">
            <v>39197</v>
          </cell>
          <cell r="C30" t="str">
            <v>Wendy Wentz</v>
          </cell>
          <cell r="D30">
            <v>39198</v>
          </cell>
          <cell r="E30" t="str">
            <v>Capital Planning</v>
          </cell>
          <cell r="F30" t="str">
            <v>EH&amp;S</v>
          </cell>
          <cell r="G30" t="str">
            <v>Western</v>
          </cell>
          <cell r="H30" t="str">
            <v>NV</v>
          </cell>
          <cell r="I30">
            <v>35</v>
          </cell>
          <cell r="J30" t="str">
            <v>Spring Creek Utilities Company</v>
          </cell>
          <cell r="K30">
            <v>110</v>
          </cell>
          <cell r="L30" t="str">
            <v>Spring Creek Utilities Company</v>
          </cell>
          <cell r="M30">
            <v>0</v>
          </cell>
          <cell r="N30">
            <v>0</v>
          </cell>
          <cell r="O30" t="str">
            <v>Y</v>
          </cell>
          <cell r="P30" t="str">
            <v>Y</v>
          </cell>
          <cell r="Q30" t="str">
            <v>Master Plan CIP 400-1</v>
          </cell>
          <cell r="R30" t="str">
            <v>C</v>
          </cell>
          <cell r="S30" t="str">
            <v>High</v>
          </cell>
          <cell r="T30" t="str">
            <v>High</v>
          </cell>
          <cell r="U30">
            <v>0</v>
          </cell>
          <cell r="V30">
            <v>39356</v>
          </cell>
          <cell r="W30">
            <v>39447</v>
          </cell>
          <cell r="X30" t="str">
            <v xml:space="preserve"> </v>
          </cell>
          <cell r="Y30" t="str">
            <v xml:space="preserve"> </v>
          </cell>
          <cell r="Z30">
            <v>90000</v>
          </cell>
          <cell r="AA30">
            <v>0</v>
          </cell>
          <cell r="AB30">
            <v>0</v>
          </cell>
          <cell r="AC30">
            <v>0</v>
          </cell>
          <cell r="AD30">
            <v>90000</v>
          </cell>
          <cell r="AE30">
            <v>90000</v>
          </cell>
          <cell r="AF30">
            <v>0</v>
          </cell>
          <cell r="AG30">
            <v>0</v>
          </cell>
          <cell r="AH30">
            <v>80000</v>
          </cell>
          <cell r="AI30">
            <v>10000</v>
          </cell>
          <cell r="AJ30" t="str">
            <v>Q2</v>
          </cell>
        </row>
        <row r="31">
          <cell r="A31">
            <v>7050</v>
          </cell>
          <cell r="B31">
            <v>39276</v>
          </cell>
          <cell r="C31" t="str">
            <v>Wendy Wentz</v>
          </cell>
          <cell r="D31" t="str">
            <v xml:space="preserve"> </v>
          </cell>
          <cell r="E31" t="str">
            <v>Capital Planning</v>
          </cell>
          <cell r="F31" t="str">
            <v>EH&amp;S</v>
          </cell>
          <cell r="G31" t="str">
            <v>Western</v>
          </cell>
          <cell r="H31" t="str">
            <v>NV</v>
          </cell>
          <cell r="I31">
            <v>133</v>
          </cell>
          <cell r="J31" t="str">
            <v>Sky Ranch Water Service</v>
          </cell>
          <cell r="K31">
            <v>133</v>
          </cell>
          <cell r="L31" t="str">
            <v>Sky Ranch Water Service</v>
          </cell>
          <cell r="M31">
            <v>0</v>
          </cell>
          <cell r="N31">
            <v>0</v>
          </cell>
          <cell r="O31" t="str">
            <v>Y</v>
          </cell>
          <cell r="P31" t="str">
            <v>Y</v>
          </cell>
          <cell r="Q31" t="str">
            <v>Arsenic Engineering</v>
          </cell>
          <cell r="R31" t="str">
            <v>C</v>
          </cell>
          <cell r="S31" t="str">
            <v>High</v>
          </cell>
          <cell r="T31" t="str">
            <v>High</v>
          </cell>
          <cell r="U31">
            <v>0</v>
          </cell>
          <cell r="V31">
            <v>39356</v>
          </cell>
          <cell r="W31">
            <v>39447</v>
          </cell>
          <cell r="X31" t="str">
            <v xml:space="preserve"> </v>
          </cell>
          <cell r="Y31" t="str">
            <v xml:space="preserve"> </v>
          </cell>
          <cell r="Z31">
            <v>75000</v>
          </cell>
          <cell r="AA31">
            <v>0</v>
          </cell>
          <cell r="AB31">
            <v>0</v>
          </cell>
          <cell r="AC31">
            <v>0</v>
          </cell>
          <cell r="AD31">
            <v>75000</v>
          </cell>
          <cell r="AE31">
            <v>75000</v>
          </cell>
          <cell r="AF31">
            <v>0</v>
          </cell>
          <cell r="AG31">
            <v>0</v>
          </cell>
          <cell r="AH31">
            <v>75000</v>
          </cell>
          <cell r="AI31">
            <v>0</v>
          </cell>
          <cell r="AJ31" t="str">
            <v>Q2</v>
          </cell>
        </row>
        <row r="32">
          <cell r="A32">
            <v>7049</v>
          </cell>
          <cell r="B32">
            <v>39276</v>
          </cell>
          <cell r="C32" t="str">
            <v>Wendy Wentz</v>
          </cell>
          <cell r="D32" t="str">
            <v xml:space="preserve"> </v>
          </cell>
          <cell r="E32" t="str">
            <v>Capital Planning</v>
          </cell>
          <cell r="F32" t="str">
            <v>Growth - Existing Customer</v>
          </cell>
          <cell r="G32" t="str">
            <v>Western</v>
          </cell>
          <cell r="H32" t="str">
            <v>NV</v>
          </cell>
          <cell r="I32">
            <v>140</v>
          </cell>
          <cell r="J32" t="str">
            <v>Utilities, Inc. of Central Nevada</v>
          </cell>
          <cell r="K32">
            <v>140</v>
          </cell>
          <cell r="L32" t="str">
            <v>Utiltities, Inc. of Central Nevada</v>
          </cell>
          <cell r="M32" t="str">
            <v xml:space="preserve"> </v>
          </cell>
          <cell r="N32">
            <v>0</v>
          </cell>
          <cell r="O32" t="str">
            <v>Y</v>
          </cell>
          <cell r="P32" t="str">
            <v>Y</v>
          </cell>
          <cell r="Q32" t="str">
            <v>Architecture &amp; Engineering for New Regional Office</v>
          </cell>
          <cell r="R32" t="str">
            <v>C</v>
          </cell>
          <cell r="S32" t="str">
            <v>Medium</v>
          </cell>
          <cell r="T32" t="str">
            <v>Medium</v>
          </cell>
          <cell r="U32">
            <v>0</v>
          </cell>
          <cell r="V32">
            <v>39448</v>
          </cell>
          <cell r="W32">
            <v>39538</v>
          </cell>
          <cell r="X32" t="str">
            <v xml:space="preserve"> </v>
          </cell>
          <cell r="Y32" t="str">
            <v xml:space="preserve"> </v>
          </cell>
          <cell r="Z32">
            <v>75000</v>
          </cell>
          <cell r="AA32">
            <v>0</v>
          </cell>
          <cell r="AB32">
            <v>0</v>
          </cell>
          <cell r="AC32">
            <v>0</v>
          </cell>
          <cell r="AD32">
            <v>0</v>
          </cell>
          <cell r="AE32">
            <v>0</v>
          </cell>
          <cell r="AF32">
            <v>75000</v>
          </cell>
          <cell r="AG32">
            <v>0</v>
          </cell>
          <cell r="AH32">
            <v>75000</v>
          </cell>
          <cell r="AI32">
            <v>-75000</v>
          </cell>
          <cell r="AJ32" t="str">
            <v>Q2</v>
          </cell>
        </row>
        <row r="33">
          <cell r="A33">
            <v>9029</v>
          </cell>
          <cell r="B33">
            <v>39197</v>
          </cell>
          <cell r="C33" t="str">
            <v>Wendy Wentz</v>
          </cell>
          <cell r="D33" t="str">
            <v xml:space="preserve"> </v>
          </cell>
          <cell r="E33" t="str">
            <v>Capital Planning</v>
          </cell>
          <cell r="F33" t="str">
            <v>Other</v>
          </cell>
          <cell r="G33" t="str">
            <v>Western</v>
          </cell>
          <cell r="H33" t="str">
            <v>NV</v>
          </cell>
          <cell r="I33">
            <v>133</v>
          </cell>
          <cell r="J33" t="str">
            <v>Sky Ranch Water Service</v>
          </cell>
          <cell r="K33">
            <v>123</v>
          </cell>
          <cell r="L33" t="str">
            <v>Sky Ranch Water Service</v>
          </cell>
          <cell r="M33">
            <v>9029</v>
          </cell>
          <cell r="N33">
            <v>0</v>
          </cell>
          <cell r="O33" t="str">
            <v>Y</v>
          </cell>
          <cell r="P33" t="str">
            <v>Y</v>
          </cell>
          <cell r="Q33" t="str">
            <v>Tank Painting (Tank 1-A)</v>
          </cell>
          <cell r="R33" t="str">
            <v>D</v>
          </cell>
          <cell r="S33" t="str">
            <v>Medium</v>
          </cell>
          <cell r="T33" t="str">
            <v>Medium</v>
          </cell>
          <cell r="U33">
            <v>0</v>
          </cell>
          <cell r="V33">
            <v>39264</v>
          </cell>
          <cell r="W33">
            <v>39447</v>
          </cell>
          <cell r="X33" t="str">
            <v xml:space="preserve"> </v>
          </cell>
          <cell r="Y33" t="str">
            <v xml:space="preserve"> </v>
          </cell>
          <cell r="Z33">
            <v>75000</v>
          </cell>
          <cell r="AA33">
            <v>0</v>
          </cell>
          <cell r="AB33">
            <v>0</v>
          </cell>
          <cell r="AC33">
            <v>25000</v>
          </cell>
          <cell r="AD33">
            <v>50000</v>
          </cell>
          <cell r="AE33">
            <v>75000</v>
          </cell>
          <cell r="AF33">
            <v>0</v>
          </cell>
          <cell r="AG33">
            <v>0</v>
          </cell>
          <cell r="AH33">
            <v>75000</v>
          </cell>
          <cell r="AI33">
            <v>0</v>
          </cell>
          <cell r="AJ33" t="str">
            <v>Q2</v>
          </cell>
        </row>
        <row r="34">
          <cell r="A34">
            <v>9082</v>
          </cell>
          <cell r="B34">
            <v>39182</v>
          </cell>
          <cell r="C34" t="str">
            <v>Wendy Wentz</v>
          </cell>
          <cell r="D34">
            <v>39183</v>
          </cell>
          <cell r="E34" t="str">
            <v>Capital Planning</v>
          </cell>
          <cell r="F34" t="str">
            <v>Other</v>
          </cell>
          <cell r="G34" t="str">
            <v>Western</v>
          </cell>
          <cell r="H34" t="str">
            <v>NV</v>
          </cell>
          <cell r="I34">
            <v>35</v>
          </cell>
          <cell r="J34" t="str">
            <v>Spring Creek Utilities Company</v>
          </cell>
          <cell r="K34">
            <v>110</v>
          </cell>
          <cell r="L34" t="str">
            <v>Spring Creek Utilities Company</v>
          </cell>
          <cell r="M34">
            <v>9086</v>
          </cell>
          <cell r="N34">
            <v>0</v>
          </cell>
          <cell r="O34" t="str">
            <v>Y</v>
          </cell>
          <cell r="P34" t="str">
            <v>Y</v>
          </cell>
          <cell r="Q34" t="str">
            <v>Tank Painting Tank 103-A</v>
          </cell>
          <cell r="R34" t="str">
            <v>D</v>
          </cell>
          <cell r="S34" t="str">
            <v>Medium</v>
          </cell>
          <cell r="T34" t="str">
            <v>Medium</v>
          </cell>
          <cell r="U34">
            <v>0</v>
          </cell>
          <cell r="V34">
            <v>39356</v>
          </cell>
          <cell r="W34">
            <v>39447</v>
          </cell>
          <cell r="X34" t="str">
            <v xml:space="preserve"> </v>
          </cell>
          <cell r="Y34" t="str">
            <v xml:space="preserve"> </v>
          </cell>
          <cell r="Z34">
            <v>75000</v>
          </cell>
          <cell r="AA34">
            <v>0</v>
          </cell>
          <cell r="AB34">
            <v>0</v>
          </cell>
          <cell r="AC34">
            <v>0</v>
          </cell>
          <cell r="AD34">
            <v>75000</v>
          </cell>
          <cell r="AE34">
            <v>75000</v>
          </cell>
          <cell r="AF34">
            <v>0</v>
          </cell>
          <cell r="AG34">
            <v>0</v>
          </cell>
          <cell r="AH34">
            <v>75000</v>
          </cell>
          <cell r="AI34">
            <v>0</v>
          </cell>
          <cell r="AJ34" t="str">
            <v>Q2</v>
          </cell>
        </row>
        <row r="35">
          <cell r="A35">
            <v>9222</v>
          </cell>
          <cell r="B35">
            <v>39276</v>
          </cell>
          <cell r="C35">
            <v>0</v>
          </cell>
          <cell r="D35" t="str">
            <v xml:space="preserve"> </v>
          </cell>
          <cell r="E35" t="str">
            <v>*Completed</v>
          </cell>
          <cell r="F35" t="str">
            <v>Cost Reduction</v>
          </cell>
          <cell r="G35" t="str">
            <v>Western</v>
          </cell>
          <cell r="H35" t="str">
            <v>NV</v>
          </cell>
          <cell r="I35">
            <v>140</v>
          </cell>
          <cell r="J35" t="str">
            <v>Utilities, Inc. of Central Nevada</v>
          </cell>
          <cell r="K35">
            <v>140</v>
          </cell>
          <cell r="L35" t="str">
            <v>Utilities, Inc of Central Nevada</v>
          </cell>
          <cell r="M35">
            <v>9242</v>
          </cell>
          <cell r="N35">
            <v>0</v>
          </cell>
          <cell r="O35" t="str">
            <v>Y</v>
          </cell>
          <cell r="P35" t="str">
            <v>Y</v>
          </cell>
          <cell r="Q35" t="str">
            <v>Engineer Scada System</v>
          </cell>
          <cell r="R35" t="str">
            <v>C</v>
          </cell>
          <cell r="S35" t="str">
            <v>Medium</v>
          </cell>
          <cell r="T35" t="str">
            <v>Medium</v>
          </cell>
          <cell r="U35">
            <v>0</v>
          </cell>
          <cell r="V35">
            <v>39083</v>
          </cell>
          <cell r="W35">
            <v>39142</v>
          </cell>
          <cell r="X35">
            <v>39091</v>
          </cell>
          <cell r="Y35" t="str">
            <v>140-0140-115-06-09</v>
          </cell>
          <cell r="Z35">
            <v>10</v>
          </cell>
          <cell r="AA35">
            <v>10</v>
          </cell>
          <cell r="AB35">
            <v>0</v>
          </cell>
          <cell r="AC35">
            <v>0</v>
          </cell>
          <cell r="AD35">
            <v>0</v>
          </cell>
          <cell r="AE35">
            <v>10</v>
          </cell>
          <cell r="AF35">
            <v>0</v>
          </cell>
          <cell r="AG35">
            <v>0</v>
          </cell>
          <cell r="AH35">
            <v>75000</v>
          </cell>
          <cell r="AI35">
            <v>-74990</v>
          </cell>
          <cell r="AJ35" t="str">
            <v>Q2</v>
          </cell>
        </row>
        <row r="36">
          <cell r="A36">
            <v>9051</v>
          </cell>
          <cell r="B36">
            <v>39276</v>
          </cell>
          <cell r="C36" t="str">
            <v>Diane Zawadzki</v>
          </cell>
          <cell r="D36">
            <v>39182</v>
          </cell>
          <cell r="E36" t="str">
            <v>Open</v>
          </cell>
          <cell r="F36" t="str">
            <v>EH&amp;S</v>
          </cell>
          <cell r="G36" t="str">
            <v>Western</v>
          </cell>
          <cell r="H36" t="str">
            <v>NV</v>
          </cell>
          <cell r="I36">
            <v>35</v>
          </cell>
          <cell r="J36" t="str">
            <v>Spring Creek Utilities Company</v>
          </cell>
          <cell r="K36">
            <v>110</v>
          </cell>
          <cell r="L36" t="str">
            <v>Spring Creek Utilities Company</v>
          </cell>
          <cell r="M36">
            <v>9068</v>
          </cell>
          <cell r="N36">
            <v>0</v>
          </cell>
          <cell r="O36" t="str">
            <v>Y</v>
          </cell>
          <cell r="P36" t="str">
            <v>Y</v>
          </cell>
          <cell r="Q36" t="str">
            <v>Engineer Master Plan 300-2</v>
          </cell>
          <cell r="R36" t="str">
            <v>C</v>
          </cell>
          <cell r="S36" t="str">
            <v>High</v>
          </cell>
          <cell r="T36" t="str">
            <v>High</v>
          </cell>
          <cell r="U36">
            <v>0</v>
          </cell>
          <cell r="V36">
            <v>39173</v>
          </cell>
          <cell r="W36">
            <v>39355</v>
          </cell>
          <cell r="X36" t="str">
            <v xml:space="preserve"> </v>
          </cell>
          <cell r="Y36" t="str">
            <v>035-0110-115-07-01</v>
          </cell>
          <cell r="Z36">
            <v>70000</v>
          </cell>
          <cell r="AA36">
            <v>0</v>
          </cell>
          <cell r="AB36">
            <v>42500</v>
          </cell>
          <cell r="AC36">
            <v>27500</v>
          </cell>
          <cell r="AD36">
            <v>0</v>
          </cell>
          <cell r="AE36">
            <v>70000</v>
          </cell>
          <cell r="AF36">
            <v>0</v>
          </cell>
          <cell r="AG36">
            <v>0</v>
          </cell>
          <cell r="AH36">
            <v>70000</v>
          </cell>
          <cell r="AI36">
            <v>0</v>
          </cell>
          <cell r="AJ36" t="str">
            <v>Q2</v>
          </cell>
        </row>
        <row r="37">
          <cell r="A37">
            <v>9067</v>
          </cell>
          <cell r="B37">
            <v>39276</v>
          </cell>
          <cell r="C37" t="str">
            <v>Wendy Wentz</v>
          </cell>
          <cell r="D37">
            <v>39185</v>
          </cell>
          <cell r="E37" t="str">
            <v>Fully Approved</v>
          </cell>
          <cell r="F37" t="str">
            <v>EH&amp;S</v>
          </cell>
          <cell r="G37" t="str">
            <v>Western</v>
          </cell>
          <cell r="H37" t="str">
            <v>NV</v>
          </cell>
          <cell r="I37">
            <v>35</v>
          </cell>
          <cell r="J37" t="str">
            <v>Spring Creek Utilities Company</v>
          </cell>
          <cell r="K37">
            <v>110</v>
          </cell>
          <cell r="L37" t="str">
            <v>Spring Creek Utilities Company</v>
          </cell>
          <cell r="M37">
            <v>9066</v>
          </cell>
          <cell r="N37">
            <v>0</v>
          </cell>
          <cell r="O37" t="str">
            <v>Y</v>
          </cell>
          <cell r="P37" t="str">
            <v>Y</v>
          </cell>
          <cell r="Q37" t="str">
            <v xml:space="preserve">Engineering Master Plan 200-2 </v>
          </cell>
          <cell r="R37" t="str">
            <v>C</v>
          </cell>
          <cell r="S37" t="str">
            <v>High</v>
          </cell>
          <cell r="T37" t="str">
            <v>High</v>
          </cell>
          <cell r="U37">
            <v>0</v>
          </cell>
          <cell r="V37">
            <v>39264</v>
          </cell>
          <cell r="W37">
            <v>39447</v>
          </cell>
          <cell r="X37" t="str">
            <v xml:space="preserve"> </v>
          </cell>
          <cell r="Y37" t="str">
            <v xml:space="preserve"> </v>
          </cell>
          <cell r="Z37">
            <v>182720</v>
          </cell>
          <cell r="AA37">
            <v>0</v>
          </cell>
          <cell r="AB37">
            <v>0</v>
          </cell>
          <cell r="AC37">
            <v>70000</v>
          </cell>
          <cell r="AD37">
            <v>112720</v>
          </cell>
          <cell r="AE37">
            <v>182720</v>
          </cell>
          <cell r="AF37">
            <v>0</v>
          </cell>
          <cell r="AG37">
            <v>0</v>
          </cell>
          <cell r="AH37">
            <v>70000</v>
          </cell>
          <cell r="AI37">
            <v>112720</v>
          </cell>
          <cell r="AJ37" t="str">
            <v>Q2</v>
          </cell>
        </row>
        <row r="38">
          <cell r="A38">
            <v>7051</v>
          </cell>
          <cell r="B38">
            <v>39276</v>
          </cell>
          <cell r="C38" t="str">
            <v>Wendy Wentz</v>
          </cell>
          <cell r="D38" t="str">
            <v xml:space="preserve"> </v>
          </cell>
          <cell r="E38" t="str">
            <v>Placed In Service</v>
          </cell>
          <cell r="F38" t="str">
            <v>EH&amp;S</v>
          </cell>
          <cell r="G38" t="str">
            <v>Western</v>
          </cell>
          <cell r="H38" t="str">
            <v>AZ</v>
          </cell>
          <cell r="I38">
            <v>135</v>
          </cell>
          <cell r="J38" t="str">
            <v>Bermuda Water Company</v>
          </cell>
          <cell r="K38">
            <v>935</v>
          </cell>
          <cell r="L38" t="str">
            <v>Bermuda Water Company</v>
          </cell>
          <cell r="M38">
            <v>0</v>
          </cell>
          <cell r="N38">
            <v>0</v>
          </cell>
          <cell r="O38" t="str">
            <v>Y</v>
          </cell>
          <cell r="P38" t="str">
            <v>Y</v>
          </cell>
          <cell r="Q38" t="str">
            <v>Test Well High Zone</v>
          </cell>
          <cell r="R38" t="str">
            <v>C</v>
          </cell>
          <cell r="S38" t="str">
            <v>High</v>
          </cell>
          <cell r="T38" t="str">
            <v>High</v>
          </cell>
          <cell r="U38">
            <v>0</v>
          </cell>
          <cell r="V38">
            <v>39173</v>
          </cell>
          <cell r="W38">
            <v>39263</v>
          </cell>
          <cell r="X38">
            <v>39252</v>
          </cell>
          <cell r="Y38" t="str">
            <v>135-0935-115-07-08</v>
          </cell>
          <cell r="Z38">
            <v>61523</v>
          </cell>
          <cell r="AA38">
            <v>0</v>
          </cell>
          <cell r="AB38">
            <v>61523</v>
          </cell>
          <cell r="AC38">
            <v>0</v>
          </cell>
          <cell r="AD38">
            <v>0</v>
          </cell>
          <cell r="AE38">
            <v>61523</v>
          </cell>
          <cell r="AF38">
            <v>0</v>
          </cell>
          <cell r="AG38">
            <v>0</v>
          </cell>
          <cell r="AH38">
            <v>50000</v>
          </cell>
          <cell r="AI38">
            <v>11523</v>
          </cell>
          <cell r="AJ38" t="str">
            <v>Q2</v>
          </cell>
        </row>
        <row r="39">
          <cell r="A39">
            <v>8076</v>
          </cell>
          <cell r="B39">
            <v>39276</v>
          </cell>
          <cell r="C39">
            <v>0</v>
          </cell>
          <cell r="D39" t="str">
            <v xml:space="preserve"> </v>
          </cell>
          <cell r="E39" t="str">
            <v>Open</v>
          </cell>
          <cell r="F39" t="str">
            <v>Cost Reduction</v>
          </cell>
          <cell r="G39" t="str">
            <v>Western</v>
          </cell>
          <cell r="H39" t="str">
            <v>AZ</v>
          </cell>
          <cell r="I39">
            <v>135</v>
          </cell>
          <cell r="J39" t="str">
            <v>Bermuda Water Company</v>
          </cell>
          <cell r="K39">
            <v>935</v>
          </cell>
          <cell r="L39" t="str">
            <v>Bermuda Water Co.</v>
          </cell>
          <cell r="M39">
            <v>0</v>
          </cell>
          <cell r="N39">
            <v>0</v>
          </cell>
          <cell r="O39" t="str">
            <v>Y</v>
          </cell>
          <cell r="P39" t="str">
            <v>Y</v>
          </cell>
          <cell r="Q39" t="str">
            <v>Soft Start on Wells (5 total)</v>
          </cell>
          <cell r="R39" t="str">
            <v>C</v>
          </cell>
          <cell r="S39" t="str">
            <v>Medium</v>
          </cell>
          <cell r="T39" t="str">
            <v>Medium</v>
          </cell>
          <cell r="U39">
            <v>0</v>
          </cell>
          <cell r="V39">
            <v>39083</v>
          </cell>
          <cell r="W39">
            <v>39172</v>
          </cell>
          <cell r="X39" t="str">
            <v xml:space="preserve"> </v>
          </cell>
          <cell r="Y39" t="str">
            <v>135-0935-115-07-07</v>
          </cell>
          <cell r="Z39">
            <v>30285</v>
          </cell>
          <cell r="AA39">
            <v>30285</v>
          </cell>
          <cell r="AB39">
            <v>0</v>
          </cell>
          <cell r="AC39">
            <v>0</v>
          </cell>
          <cell r="AD39">
            <v>0</v>
          </cell>
          <cell r="AE39">
            <v>30285</v>
          </cell>
          <cell r="AF39">
            <v>0</v>
          </cell>
          <cell r="AG39">
            <v>0</v>
          </cell>
          <cell r="AH39">
            <v>50000</v>
          </cell>
          <cell r="AI39">
            <v>-19715</v>
          </cell>
          <cell r="AJ39" t="str">
            <v>Q2</v>
          </cell>
        </row>
        <row r="40">
          <cell r="A40">
            <v>9025</v>
          </cell>
          <cell r="B40">
            <v>39197</v>
          </cell>
          <cell r="C40" t="str">
            <v>Wendy Wentz</v>
          </cell>
          <cell r="D40" t="str">
            <v xml:space="preserve"> </v>
          </cell>
          <cell r="E40" t="str">
            <v>Capital Planning</v>
          </cell>
          <cell r="F40" t="str">
            <v>EH&amp;S</v>
          </cell>
          <cell r="G40" t="str">
            <v>Western</v>
          </cell>
          <cell r="H40" t="str">
            <v>NV</v>
          </cell>
          <cell r="I40">
            <v>133</v>
          </cell>
          <cell r="J40" t="str">
            <v>Sky Ranch Water Service</v>
          </cell>
          <cell r="K40">
            <v>123</v>
          </cell>
          <cell r="L40" t="str">
            <v>Sky Ranch Water Service</v>
          </cell>
          <cell r="M40">
            <v>9024</v>
          </cell>
          <cell r="N40">
            <v>0</v>
          </cell>
          <cell r="O40" t="str">
            <v>Y</v>
          </cell>
          <cell r="P40" t="str">
            <v>Y</v>
          </cell>
          <cell r="Q40" t="str">
            <v>Arsenic Study to Determine Alternatives</v>
          </cell>
          <cell r="R40" t="str">
            <v>C</v>
          </cell>
          <cell r="S40" t="str">
            <v>High</v>
          </cell>
          <cell r="T40" t="str">
            <v>High</v>
          </cell>
          <cell r="U40">
            <v>0</v>
          </cell>
          <cell r="V40">
            <v>39264</v>
          </cell>
          <cell r="W40">
            <v>39355</v>
          </cell>
          <cell r="X40" t="str">
            <v xml:space="preserve"> </v>
          </cell>
          <cell r="Y40" t="str">
            <v xml:space="preserve"> </v>
          </cell>
          <cell r="Z40">
            <v>50000</v>
          </cell>
          <cell r="AA40">
            <v>0</v>
          </cell>
          <cell r="AB40">
            <v>0</v>
          </cell>
          <cell r="AC40">
            <v>50000</v>
          </cell>
          <cell r="AD40">
            <v>0</v>
          </cell>
          <cell r="AE40">
            <v>50000</v>
          </cell>
          <cell r="AF40">
            <v>0</v>
          </cell>
          <cell r="AG40">
            <v>0</v>
          </cell>
          <cell r="AH40">
            <v>50000</v>
          </cell>
          <cell r="AI40">
            <v>0</v>
          </cell>
          <cell r="AJ40" t="str">
            <v>Q2</v>
          </cell>
        </row>
        <row r="41">
          <cell r="A41">
            <v>9056</v>
          </cell>
          <cell r="B41">
            <v>39197</v>
          </cell>
          <cell r="C41" t="str">
            <v>Wendy Wentz</v>
          </cell>
          <cell r="D41" t="str">
            <v xml:space="preserve"> </v>
          </cell>
          <cell r="E41" t="str">
            <v>Capital Planning</v>
          </cell>
          <cell r="F41" t="str">
            <v>EH&amp;S</v>
          </cell>
          <cell r="G41" t="str">
            <v>Western</v>
          </cell>
          <cell r="H41" t="str">
            <v>NV</v>
          </cell>
          <cell r="I41">
            <v>35</v>
          </cell>
          <cell r="J41" t="str">
            <v>Spring Creek Utilities Company</v>
          </cell>
          <cell r="K41">
            <v>110</v>
          </cell>
          <cell r="L41" t="str">
            <v>Spring Creek Utilities Company</v>
          </cell>
          <cell r="M41">
            <v>9073</v>
          </cell>
          <cell r="N41">
            <v>0</v>
          </cell>
          <cell r="O41" t="str">
            <v>Y</v>
          </cell>
          <cell r="P41" t="str">
            <v>Y</v>
          </cell>
          <cell r="Q41" t="str">
            <v>Engineering for CIP 200-1 Twin Tanks &amp; Booster Pump + Karvel Water Main (200-5)</v>
          </cell>
          <cell r="R41" t="str">
            <v>C</v>
          </cell>
          <cell r="S41" t="str">
            <v>High</v>
          </cell>
          <cell r="T41" t="str">
            <v>High</v>
          </cell>
          <cell r="U41">
            <v>0</v>
          </cell>
          <cell r="V41">
            <v>39083</v>
          </cell>
          <cell r="W41">
            <v>39172</v>
          </cell>
          <cell r="X41" t="str">
            <v xml:space="preserve"> </v>
          </cell>
          <cell r="Y41" t="str">
            <v xml:space="preserve"> </v>
          </cell>
          <cell r="Z41">
            <v>0</v>
          </cell>
          <cell r="AA41">
            <v>0</v>
          </cell>
          <cell r="AB41">
            <v>0</v>
          </cell>
          <cell r="AC41">
            <v>0</v>
          </cell>
          <cell r="AD41">
            <v>0</v>
          </cell>
          <cell r="AE41">
            <v>0</v>
          </cell>
          <cell r="AF41">
            <v>0</v>
          </cell>
          <cell r="AG41">
            <v>0</v>
          </cell>
          <cell r="AH41">
            <v>50000</v>
          </cell>
          <cell r="AI41">
            <v>-50000</v>
          </cell>
          <cell r="AJ41" t="str">
            <v>Q2</v>
          </cell>
        </row>
        <row r="42">
          <cell r="A42">
            <v>9063</v>
          </cell>
          <cell r="B42">
            <v>39197</v>
          </cell>
          <cell r="C42" t="str">
            <v>Wendy Wentz</v>
          </cell>
          <cell r="D42" t="str">
            <v xml:space="preserve"> </v>
          </cell>
          <cell r="E42" t="str">
            <v>Open</v>
          </cell>
          <cell r="F42" t="str">
            <v>Cost Reduction</v>
          </cell>
          <cell r="G42" t="str">
            <v>Western</v>
          </cell>
          <cell r="H42" t="str">
            <v>NV</v>
          </cell>
          <cell r="I42">
            <v>35</v>
          </cell>
          <cell r="J42" t="str">
            <v>Spring Creek Utilities Company</v>
          </cell>
          <cell r="K42">
            <v>110</v>
          </cell>
          <cell r="L42" t="str">
            <v>Spring Creek Utilities Company</v>
          </cell>
          <cell r="M42" t="str">
            <v>9052&amp;9046</v>
          </cell>
          <cell r="N42">
            <v>0</v>
          </cell>
          <cell r="O42" t="str">
            <v>Y</v>
          </cell>
          <cell r="P42" t="str">
            <v>Y</v>
          </cell>
          <cell r="Q42" t="str">
            <v>Engineering Study Arsenic</v>
          </cell>
          <cell r="R42" t="str">
            <v>C</v>
          </cell>
          <cell r="S42" t="str">
            <v>High</v>
          </cell>
          <cell r="T42" t="str">
            <v>High</v>
          </cell>
          <cell r="U42">
            <v>0</v>
          </cell>
          <cell r="V42">
            <v>39264</v>
          </cell>
          <cell r="W42">
            <v>39355</v>
          </cell>
          <cell r="X42" t="str">
            <v xml:space="preserve"> </v>
          </cell>
          <cell r="Y42" t="str">
            <v>035-0110-115-07-02</v>
          </cell>
          <cell r="Z42">
            <v>50000</v>
          </cell>
          <cell r="AA42">
            <v>0</v>
          </cell>
          <cell r="AB42">
            <v>0</v>
          </cell>
          <cell r="AC42">
            <v>50000</v>
          </cell>
          <cell r="AD42">
            <v>0</v>
          </cell>
          <cell r="AE42">
            <v>50000</v>
          </cell>
          <cell r="AF42">
            <v>0</v>
          </cell>
          <cell r="AG42">
            <v>0</v>
          </cell>
          <cell r="AH42">
            <v>50000</v>
          </cell>
          <cell r="AI42">
            <v>0</v>
          </cell>
          <cell r="AJ42" t="str">
            <v>Q2</v>
          </cell>
        </row>
        <row r="43">
          <cell r="A43">
            <v>9223</v>
          </cell>
          <cell r="B43">
            <v>39276</v>
          </cell>
          <cell r="C43" t="str">
            <v>Wendy Wentz</v>
          </cell>
          <cell r="D43">
            <v>39192</v>
          </cell>
          <cell r="E43" t="str">
            <v>Open</v>
          </cell>
          <cell r="F43" t="str">
            <v>Growth - Discretionary</v>
          </cell>
          <cell r="G43" t="str">
            <v>Western</v>
          </cell>
          <cell r="H43" t="str">
            <v>NV</v>
          </cell>
          <cell r="I43">
            <v>140</v>
          </cell>
          <cell r="J43" t="str">
            <v>Utilities, Inc. of Central Nevada</v>
          </cell>
          <cell r="K43">
            <v>140</v>
          </cell>
          <cell r="L43" t="str">
            <v>Utilities, Inc of Central Nevada</v>
          </cell>
          <cell r="M43">
            <v>0</v>
          </cell>
          <cell r="N43">
            <v>0</v>
          </cell>
          <cell r="O43" t="str">
            <v>Y</v>
          </cell>
          <cell r="P43" t="str">
            <v>Y</v>
          </cell>
          <cell r="Q43" t="str">
            <v>Engineer Well 22 Replacement</v>
          </cell>
          <cell r="R43" t="str">
            <v>C</v>
          </cell>
          <cell r="S43" t="str">
            <v>High</v>
          </cell>
          <cell r="T43" t="str">
            <v>High</v>
          </cell>
          <cell r="U43">
            <v>0</v>
          </cell>
          <cell r="V43">
            <v>39173</v>
          </cell>
          <cell r="W43">
            <v>39355</v>
          </cell>
          <cell r="X43" t="str">
            <v xml:space="preserve"> </v>
          </cell>
          <cell r="Y43" t="str">
            <v>140-0140-115-07-03</v>
          </cell>
          <cell r="Z43">
            <v>50000</v>
          </cell>
          <cell r="AA43">
            <v>0</v>
          </cell>
          <cell r="AB43">
            <v>1874</v>
          </cell>
          <cell r="AC43">
            <v>48126</v>
          </cell>
          <cell r="AD43">
            <v>0</v>
          </cell>
          <cell r="AE43">
            <v>50000</v>
          </cell>
          <cell r="AF43">
            <v>0</v>
          </cell>
          <cell r="AG43">
            <v>0</v>
          </cell>
          <cell r="AH43">
            <v>50000</v>
          </cell>
          <cell r="AI43">
            <v>0</v>
          </cell>
          <cell r="AJ43" t="str">
            <v>Q2</v>
          </cell>
        </row>
        <row r="44">
          <cell r="A44">
            <v>3968</v>
          </cell>
          <cell r="B44">
            <v>39276</v>
          </cell>
          <cell r="C44">
            <v>0</v>
          </cell>
          <cell r="D44" t="str">
            <v xml:space="preserve"> </v>
          </cell>
          <cell r="E44" t="str">
            <v>Placed In Service</v>
          </cell>
          <cell r="F44" t="str">
            <v>Growth - Existing Customer</v>
          </cell>
          <cell r="G44" t="str">
            <v>Western</v>
          </cell>
          <cell r="H44" t="str">
            <v>AZ</v>
          </cell>
          <cell r="I44">
            <v>135</v>
          </cell>
          <cell r="J44" t="str">
            <v>Bermuda Water Company</v>
          </cell>
          <cell r="K44">
            <v>935</v>
          </cell>
          <cell r="L44" t="str">
            <v>Bermuda Water Co.</v>
          </cell>
          <cell r="M44">
            <v>0</v>
          </cell>
          <cell r="N44">
            <v>0</v>
          </cell>
          <cell r="O44" t="str">
            <v>Y</v>
          </cell>
          <cell r="P44" t="str">
            <v>Y</v>
          </cell>
          <cell r="Q44" t="str">
            <v>Interconnect w/ Clearwater Hills to Zone 111 / CI</v>
          </cell>
          <cell r="R44" t="str">
            <v>C</v>
          </cell>
          <cell r="S44" t="str">
            <v>High</v>
          </cell>
          <cell r="T44" t="str">
            <v>High</v>
          </cell>
          <cell r="U44">
            <v>0</v>
          </cell>
          <cell r="V44">
            <v>39083</v>
          </cell>
          <cell r="W44">
            <v>39263</v>
          </cell>
          <cell r="X44">
            <v>39252</v>
          </cell>
          <cell r="Y44" t="str">
            <v>135-0935-115-07-04</v>
          </cell>
          <cell r="Z44">
            <v>49001</v>
          </cell>
          <cell r="AA44">
            <v>594</v>
          </cell>
          <cell r="AB44">
            <v>48407</v>
          </cell>
          <cell r="AC44">
            <v>0</v>
          </cell>
          <cell r="AD44">
            <v>0</v>
          </cell>
          <cell r="AE44">
            <v>49001</v>
          </cell>
          <cell r="AF44">
            <v>0</v>
          </cell>
          <cell r="AG44">
            <v>0</v>
          </cell>
          <cell r="AH44">
            <v>47000</v>
          </cell>
          <cell r="AI44">
            <v>2001</v>
          </cell>
          <cell r="AJ44" t="str">
            <v>Q2</v>
          </cell>
        </row>
        <row r="45">
          <cell r="A45">
            <v>7048</v>
          </cell>
          <cell r="B45">
            <v>39276</v>
          </cell>
          <cell r="C45" t="str">
            <v>Wendy Wentz</v>
          </cell>
          <cell r="D45" t="str">
            <v xml:space="preserve"> </v>
          </cell>
          <cell r="E45" t="str">
            <v>Capital Planning</v>
          </cell>
          <cell r="F45" t="str">
            <v>Growth - Existing Customer</v>
          </cell>
          <cell r="G45" t="str">
            <v>Western</v>
          </cell>
          <cell r="H45" t="str">
            <v>NV</v>
          </cell>
          <cell r="I45">
            <v>140</v>
          </cell>
          <cell r="J45" t="str">
            <v>Utilities, Inc. of Central Nevada</v>
          </cell>
          <cell r="K45">
            <v>140</v>
          </cell>
          <cell r="L45" t="str">
            <v>Utiltities, Inc. of Central Nevada</v>
          </cell>
          <cell r="M45" t="str">
            <v xml:space="preserve"> </v>
          </cell>
          <cell r="N45">
            <v>0</v>
          </cell>
          <cell r="O45" t="str">
            <v>Y</v>
          </cell>
          <cell r="P45" t="str">
            <v>Y</v>
          </cell>
          <cell r="Q45" t="str">
            <v>Site Development for New Regional Office</v>
          </cell>
          <cell r="R45" t="str">
            <v>C</v>
          </cell>
          <cell r="S45" t="str">
            <v>Medium</v>
          </cell>
          <cell r="T45" t="str">
            <v>Medium</v>
          </cell>
          <cell r="U45">
            <v>0</v>
          </cell>
          <cell r="V45">
            <v>39448</v>
          </cell>
          <cell r="W45">
            <v>39629</v>
          </cell>
          <cell r="X45" t="str">
            <v xml:space="preserve"> </v>
          </cell>
          <cell r="Y45" t="str">
            <v xml:space="preserve"> </v>
          </cell>
          <cell r="Z45">
            <v>31000</v>
          </cell>
          <cell r="AA45">
            <v>0</v>
          </cell>
          <cell r="AB45">
            <v>0</v>
          </cell>
          <cell r="AC45">
            <v>0</v>
          </cell>
          <cell r="AD45">
            <v>0</v>
          </cell>
          <cell r="AE45">
            <v>0</v>
          </cell>
          <cell r="AF45">
            <v>31000</v>
          </cell>
          <cell r="AG45">
            <v>0</v>
          </cell>
          <cell r="AH45">
            <v>31000</v>
          </cell>
          <cell r="AI45">
            <v>-31000</v>
          </cell>
          <cell r="AJ45" t="str">
            <v>Q2</v>
          </cell>
        </row>
        <row r="46">
          <cell r="A46">
            <v>9048</v>
          </cell>
          <cell r="B46">
            <v>39276</v>
          </cell>
          <cell r="C46" t="str">
            <v>Wendy Wentz</v>
          </cell>
          <cell r="D46" t="str">
            <v xml:space="preserve"> </v>
          </cell>
          <cell r="E46" t="str">
            <v>Fully Approved</v>
          </cell>
          <cell r="F46" t="str">
            <v>EH&amp;S</v>
          </cell>
          <cell r="G46" t="str">
            <v>Western</v>
          </cell>
          <cell r="H46" t="str">
            <v>NV</v>
          </cell>
          <cell r="I46">
            <v>35</v>
          </cell>
          <cell r="J46" t="str">
            <v>Spring Creek Utilities Company</v>
          </cell>
          <cell r="K46">
            <v>110</v>
          </cell>
          <cell r="L46" t="str">
            <v>Spring Creek Utilities Company</v>
          </cell>
          <cell r="M46">
            <v>2769</v>
          </cell>
          <cell r="N46">
            <v>0</v>
          </cell>
          <cell r="O46" t="str">
            <v>Y</v>
          </cell>
          <cell r="P46" t="str">
            <v>Y</v>
          </cell>
          <cell r="Q46" t="str">
            <v>Engineer Master Plan 300-1</v>
          </cell>
          <cell r="R46" t="str">
            <v>C</v>
          </cell>
          <cell r="S46" t="str">
            <v>High</v>
          </cell>
          <cell r="T46" t="str">
            <v>High</v>
          </cell>
          <cell r="U46">
            <v>0</v>
          </cell>
          <cell r="V46">
            <v>39356</v>
          </cell>
          <cell r="W46">
            <v>39813</v>
          </cell>
          <cell r="X46" t="str">
            <v xml:space="preserve"> </v>
          </cell>
          <cell r="Y46" t="str">
            <v xml:space="preserve"> </v>
          </cell>
          <cell r="Z46">
            <v>176838</v>
          </cell>
          <cell r="AA46">
            <v>0</v>
          </cell>
          <cell r="AB46">
            <v>0</v>
          </cell>
          <cell r="AC46">
            <v>0</v>
          </cell>
          <cell r="AD46">
            <v>50000</v>
          </cell>
          <cell r="AE46">
            <v>50000</v>
          </cell>
          <cell r="AF46">
            <v>126838</v>
          </cell>
          <cell r="AG46">
            <v>0</v>
          </cell>
          <cell r="AH46">
            <v>30000</v>
          </cell>
          <cell r="AI46">
            <v>20000</v>
          </cell>
          <cell r="AJ46" t="str">
            <v>Q2</v>
          </cell>
        </row>
        <row r="47">
          <cell r="A47">
            <v>9053</v>
          </cell>
          <cell r="B47">
            <v>39276</v>
          </cell>
          <cell r="C47" t="str">
            <v>Wendy Wentz</v>
          </cell>
          <cell r="D47" t="str">
            <v xml:space="preserve"> </v>
          </cell>
          <cell r="E47" t="str">
            <v>Fully Approved</v>
          </cell>
          <cell r="F47" t="str">
            <v>EH&amp;S</v>
          </cell>
          <cell r="G47" t="str">
            <v>Western</v>
          </cell>
          <cell r="H47" t="str">
            <v>NV</v>
          </cell>
          <cell r="I47">
            <v>35</v>
          </cell>
          <cell r="J47" t="str">
            <v>Spring Creek Utilities Company</v>
          </cell>
          <cell r="K47">
            <v>110</v>
          </cell>
          <cell r="L47" t="str">
            <v>Spring Creek Utilities Company</v>
          </cell>
          <cell r="M47">
            <v>9069</v>
          </cell>
          <cell r="N47">
            <v>0</v>
          </cell>
          <cell r="O47" t="str">
            <v>Y</v>
          </cell>
          <cell r="P47" t="str">
            <v>Y</v>
          </cell>
          <cell r="Q47" t="str">
            <v>Engineering for Tract 109 Tank, Booster Pumps &amp; Piping (CIP 100-2)</v>
          </cell>
          <cell r="R47" t="str">
            <v>C</v>
          </cell>
          <cell r="S47" t="str">
            <v>High</v>
          </cell>
          <cell r="T47" t="str">
            <v>High</v>
          </cell>
          <cell r="U47">
            <v>0</v>
          </cell>
          <cell r="V47">
            <v>39264</v>
          </cell>
          <cell r="W47">
            <v>39721</v>
          </cell>
          <cell r="X47" t="str">
            <v xml:space="preserve"> </v>
          </cell>
          <cell r="Y47" t="str">
            <v xml:space="preserve"> </v>
          </cell>
          <cell r="Z47">
            <v>155269</v>
          </cell>
          <cell r="AA47">
            <v>0</v>
          </cell>
          <cell r="AB47">
            <v>0</v>
          </cell>
          <cell r="AC47">
            <v>40000</v>
          </cell>
          <cell r="AD47">
            <v>20000</v>
          </cell>
          <cell r="AE47">
            <v>60000</v>
          </cell>
          <cell r="AF47">
            <v>95269</v>
          </cell>
          <cell r="AG47">
            <v>0</v>
          </cell>
          <cell r="AH47">
            <v>30000</v>
          </cell>
          <cell r="AI47">
            <v>30000</v>
          </cell>
          <cell r="AJ47" t="str">
            <v>Q2</v>
          </cell>
        </row>
        <row r="48">
          <cell r="A48" t="str">
            <v>34 - CT</v>
          </cell>
          <cell r="B48">
            <v>39277</v>
          </cell>
          <cell r="C48" t="str">
            <v>Monica Stoica</v>
          </cell>
          <cell r="D48" t="str">
            <v xml:space="preserve"> </v>
          </cell>
          <cell r="E48" t="str">
            <v xml:space="preserve">Not in system </v>
          </cell>
          <cell r="F48">
            <v>0</v>
          </cell>
          <cell r="G48" t="str">
            <v>Western</v>
          </cell>
          <cell r="H48" t="str">
            <v>NV</v>
          </cell>
          <cell r="I48">
            <v>34</v>
          </cell>
          <cell r="J48" t="str">
            <v>Utilities, Inc. of Nevada</v>
          </cell>
          <cell r="K48">
            <v>120</v>
          </cell>
          <cell r="L48" t="str">
            <v>Utilities, Inc of Nevada</v>
          </cell>
          <cell r="M48">
            <v>0</v>
          </cell>
          <cell r="N48">
            <v>0</v>
          </cell>
          <cell r="O48" t="str">
            <v>Y</v>
          </cell>
          <cell r="P48" t="str">
            <v>Y</v>
          </cell>
          <cell r="Q48" t="str">
            <v>CAP TIME</v>
          </cell>
          <cell r="R48" t="str">
            <v>C</v>
          </cell>
          <cell r="S48">
            <v>0</v>
          </cell>
          <cell r="T48">
            <v>0</v>
          </cell>
          <cell r="U48">
            <v>0</v>
          </cell>
          <cell r="V48">
            <v>0</v>
          </cell>
          <cell r="W48">
            <v>0</v>
          </cell>
          <cell r="X48" t="str">
            <v xml:space="preserve"> </v>
          </cell>
          <cell r="Y48" t="str">
            <v xml:space="preserve"> </v>
          </cell>
          <cell r="Z48">
            <v>26143.630978011599</v>
          </cell>
          <cell r="AA48">
            <v>1411</v>
          </cell>
          <cell r="AB48">
            <v>539.75</v>
          </cell>
          <cell r="AC48">
            <v>12095.940489005799</v>
          </cell>
          <cell r="AD48">
            <v>12096.940489005799</v>
          </cell>
          <cell r="AE48">
            <v>26143.630978011599</v>
          </cell>
          <cell r="AF48">
            <v>0</v>
          </cell>
          <cell r="AG48">
            <v>0</v>
          </cell>
          <cell r="AH48">
            <v>26143.761956023205</v>
          </cell>
          <cell r="AI48">
            <v>-0.13097801160620293</v>
          </cell>
          <cell r="AJ48" t="str">
            <v>Q2</v>
          </cell>
        </row>
        <row r="49">
          <cell r="A49">
            <v>8077</v>
          </cell>
          <cell r="B49">
            <v>39276</v>
          </cell>
          <cell r="C49">
            <v>0</v>
          </cell>
          <cell r="D49" t="str">
            <v xml:space="preserve"> </v>
          </cell>
          <cell r="E49" t="str">
            <v>Placed In Service</v>
          </cell>
          <cell r="F49" t="str">
            <v>Other</v>
          </cell>
          <cell r="G49" t="str">
            <v>Western</v>
          </cell>
          <cell r="H49" t="str">
            <v>AZ</v>
          </cell>
          <cell r="I49">
            <v>135</v>
          </cell>
          <cell r="J49" t="str">
            <v>Bermuda Water Company</v>
          </cell>
          <cell r="K49">
            <v>935</v>
          </cell>
          <cell r="L49" t="str">
            <v>Bermuda Water Co.</v>
          </cell>
          <cell r="M49">
            <v>0</v>
          </cell>
          <cell r="N49">
            <v>0</v>
          </cell>
          <cell r="O49" t="str">
            <v>Y</v>
          </cell>
          <cell r="P49" t="str">
            <v>Y</v>
          </cell>
          <cell r="Q49" t="str">
            <v>Spare Parts Inventory</v>
          </cell>
          <cell r="R49" t="str">
            <v>C</v>
          </cell>
          <cell r="S49" t="str">
            <v>Medium</v>
          </cell>
          <cell r="T49" t="str">
            <v>Medium</v>
          </cell>
          <cell r="U49">
            <v>0</v>
          </cell>
          <cell r="V49">
            <v>39173</v>
          </cell>
          <cell r="W49">
            <v>39447</v>
          </cell>
          <cell r="X49">
            <v>39253</v>
          </cell>
          <cell r="Y49" t="str">
            <v>135-0935-115-07-10</v>
          </cell>
          <cell r="Z49">
            <v>25799</v>
          </cell>
          <cell r="AA49">
            <v>0</v>
          </cell>
          <cell r="AB49">
            <v>25799</v>
          </cell>
          <cell r="AC49">
            <v>0</v>
          </cell>
          <cell r="AD49">
            <v>0</v>
          </cell>
          <cell r="AE49">
            <v>25799</v>
          </cell>
          <cell r="AF49">
            <v>0</v>
          </cell>
          <cell r="AG49">
            <v>0</v>
          </cell>
          <cell r="AH49">
            <v>25000</v>
          </cell>
          <cell r="AI49">
            <v>799</v>
          </cell>
          <cell r="AJ49" t="str">
            <v>Q2</v>
          </cell>
        </row>
        <row r="50">
          <cell r="A50">
            <v>9062</v>
          </cell>
          <cell r="B50">
            <v>39276</v>
          </cell>
          <cell r="C50" t="str">
            <v>Wendy Wentz</v>
          </cell>
          <cell r="D50" t="str">
            <v xml:space="preserve"> </v>
          </cell>
          <cell r="E50" t="str">
            <v>Open</v>
          </cell>
          <cell r="F50" t="str">
            <v>Cost Reduction</v>
          </cell>
          <cell r="G50" t="str">
            <v>Western</v>
          </cell>
          <cell r="H50" t="str">
            <v>NV</v>
          </cell>
          <cell r="I50">
            <v>35</v>
          </cell>
          <cell r="J50" t="str">
            <v>Spring Creek Utilities Company</v>
          </cell>
          <cell r="K50">
            <v>110</v>
          </cell>
          <cell r="L50" t="str">
            <v>Spring Creek Utilities Company</v>
          </cell>
          <cell r="M50">
            <v>9080</v>
          </cell>
          <cell r="N50">
            <v>0</v>
          </cell>
          <cell r="O50" t="str">
            <v>Y</v>
          </cell>
          <cell r="P50" t="str">
            <v>Y</v>
          </cell>
          <cell r="Q50" t="str">
            <v>Engineering for Sludge Beds</v>
          </cell>
          <cell r="R50" t="str">
            <v>C</v>
          </cell>
          <cell r="S50" t="str">
            <v>Medium</v>
          </cell>
          <cell r="T50" t="str">
            <v>Medium</v>
          </cell>
          <cell r="U50">
            <v>0</v>
          </cell>
          <cell r="V50">
            <v>39264</v>
          </cell>
          <cell r="W50">
            <v>39355</v>
          </cell>
          <cell r="X50" t="str">
            <v xml:space="preserve"> </v>
          </cell>
          <cell r="Y50" t="str">
            <v>035-0110-116-07-02</v>
          </cell>
          <cell r="Z50">
            <v>25000</v>
          </cell>
          <cell r="AA50">
            <v>0</v>
          </cell>
          <cell r="AB50">
            <v>0</v>
          </cell>
          <cell r="AC50">
            <v>25000</v>
          </cell>
          <cell r="AD50">
            <v>0</v>
          </cell>
          <cell r="AE50">
            <v>25000</v>
          </cell>
          <cell r="AF50">
            <v>0</v>
          </cell>
          <cell r="AG50">
            <v>0</v>
          </cell>
          <cell r="AH50">
            <v>25000</v>
          </cell>
          <cell r="AI50">
            <v>0</v>
          </cell>
          <cell r="AJ50" t="str">
            <v>Q2</v>
          </cell>
        </row>
        <row r="51">
          <cell r="A51">
            <v>9197</v>
          </cell>
          <cell r="B51">
            <v>39276</v>
          </cell>
          <cell r="C51">
            <v>0</v>
          </cell>
          <cell r="D51" t="str">
            <v xml:space="preserve"> </v>
          </cell>
          <cell r="E51" t="str">
            <v>Placed In Service</v>
          </cell>
          <cell r="F51" t="str">
            <v>EH&amp;S</v>
          </cell>
          <cell r="G51" t="str">
            <v>Western</v>
          </cell>
          <cell r="H51" t="str">
            <v>NV</v>
          </cell>
          <cell r="I51">
            <v>140</v>
          </cell>
          <cell r="J51" t="str">
            <v>Utilities, Inc. of Central Nevada</v>
          </cell>
          <cell r="K51">
            <v>140</v>
          </cell>
          <cell r="L51" t="str">
            <v>Utilities, Inc of Central Nevada</v>
          </cell>
          <cell r="M51">
            <v>9233</v>
          </cell>
          <cell r="N51">
            <v>0</v>
          </cell>
          <cell r="O51" t="str">
            <v>Y</v>
          </cell>
          <cell r="P51" t="str">
            <v>Y</v>
          </cell>
          <cell r="Q51" t="str">
            <v>Study for Dead Ends Hook-up and Looping  (System wide)</v>
          </cell>
          <cell r="R51" t="str">
            <v>C</v>
          </cell>
          <cell r="S51" t="str">
            <v>Medium</v>
          </cell>
          <cell r="T51" t="str">
            <v>Medium</v>
          </cell>
          <cell r="U51">
            <v>0</v>
          </cell>
          <cell r="V51">
            <v>39173</v>
          </cell>
          <cell r="W51">
            <v>39263</v>
          </cell>
          <cell r="X51">
            <v>39204</v>
          </cell>
          <cell r="Y51" t="str">
            <v>140-0140-115-07-01</v>
          </cell>
          <cell r="Z51">
            <v>24700</v>
          </cell>
          <cell r="AA51">
            <v>0</v>
          </cell>
          <cell r="AB51">
            <v>24700</v>
          </cell>
          <cell r="AC51">
            <v>0</v>
          </cell>
          <cell r="AD51">
            <v>0</v>
          </cell>
          <cell r="AE51">
            <v>24700</v>
          </cell>
          <cell r="AF51">
            <v>0</v>
          </cell>
          <cell r="AG51">
            <v>0</v>
          </cell>
          <cell r="AH51">
            <v>25000</v>
          </cell>
          <cell r="AI51">
            <v>-300</v>
          </cell>
          <cell r="AJ51" t="str">
            <v>Q2</v>
          </cell>
        </row>
        <row r="52">
          <cell r="A52">
            <v>3969</v>
          </cell>
          <cell r="B52">
            <v>39276</v>
          </cell>
          <cell r="C52">
            <v>0</v>
          </cell>
          <cell r="D52" t="str">
            <v xml:space="preserve"> </v>
          </cell>
          <cell r="E52" t="str">
            <v>Placed In Service</v>
          </cell>
          <cell r="F52" t="str">
            <v>Growth - Existing Customer</v>
          </cell>
          <cell r="G52" t="str">
            <v>Western</v>
          </cell>
          <cell r="H52" t="str">
            <v>AZ</v>
          </cell>
          <cell r="I52">
            <v>135</v>
          </cell>
          <cell r="J52" t="str">
            <v>Bermuda Water Company</v>
          </cell>
          <cell r="K52">
            <v>935</v>
          </cell>
          <cell r="L52" t="str">
            <v>Bermuda Water Co.</v>
          </cell>
          <cell r="M52">
            <v>0</v>
          </cell>
          <cell r="N52">
            <v>0</v>
          </cell>
          <cell r="O52" t="str">
            <v>Y</v>
          </cell>
          <cell r="P52" t="str">
            <v>Y</v>
          </cell>
          <cell r="Q52" t="str">
            <v>Sun Valley Airport Loop/ Engineering/ Construction Inspection</v>
          </cell>
          <cell r="R52" t="str">
            <v>C</v>
          </cell>
          <cell r="S52" t="str">
            <v>Medium</v>
          </cell>
          <cell r="T52" t="str">
            <v>Medium</v>
          </cell>
          <cell r="U52">
            <v>0</v>
          </cell>
          <cell r="V52">
            <v>39173</v>
          </cell>
          <cell r="W52">
            <v>39263</v>
          </cell>
          <cell r="X52">
            <v>39204</v>
          </cell>
          <cell r="Y52" t="str">
            <v>135-0935-115-07-03</v>
          </cell>
          <cell r="Z52">
            <v>13100</v>
          </cell>
          <cell r="AA52">
            <v>0</v>
          </cell>
          <cell r="AB52">
            <v>13100</v>
          </cell>
          <cell r="AC52">
            <v>0</v>
          </cell>
          <cell r="AD52">
            <v>0</v>
          </cell>
          <cell r="AE52">
            <v>13100</v>
          </cell>
          <cell r="AF52">
            <v>0</v>
          </cell>
          <cell r="AG52">
            <v>0</v>
          </cell>
          <cell r="AH52">
            <v>20000</v>
          </cell>
          <cell r="AI52">
            <v>-6900</v>
          </cell>
          <cell r="AJ52" t="str">
            <v>Q2</v>
          </cell>
        </row>
        <row r="53">
          <cell r="A53">
            <v>9030</v>
          </cell>
          <cell r="B53">
            <v>39197</v>
          </cell>
          <cell r="C53" t="str">
            <v>Wendy Wentz</v>
          </cell>
          <cell r="D53">
            <v>39198</v>
          </cell>
          <cell r="E53" t="str">
            <v>Capital Planning</v>
          </cell>
          <cell r="F53" t="str">
            <v>Maintenance</v>
          </cell>
          <cell r="G53" t="str">
            <v>Western</v>
          </cell>
          <cell r="H53" t="str">
            <v>NV</v>
          </cell>
          <cell r="I53">
            <v>133</v>
          </cell>
          <cell r="J53" t="str">
            <v>Sky Ranch Water Service</v>
          </cell>
          <cell r="K53">
            <v>123</v>
          </cell>
          <cell r="L53" t="str">
            <v>Sky Ranch Water Service</v>
          </cell>
          <cell r="M53">
            <v>9030</v>
          </cell>
          <cell r="N53">
            <v>0</v>
          </cell>
          <cell r="O53" t="str">
            <v>Y</v>
          </cell>
          <cell r="P53" t="str">
            <v>Y</v>
          </cell>
          <cell r="Q53" t="str">
            <v>Tank Repairs (Tank A-1)</v>
          </cell>
          <cell r="R53" t="str">
            <v>C</v>
          </cell>
          <cell r="S53" t="str">
            <v>Medium</v>
          </cell>
          <cell r="T53" t="str">
            <v>Medium</v>
          </cell>
          <cell r="U53">
            <v>0</v>
          </cell>
          <cell r="V53">
            <v>39264</v>
          </cell>
          <cell r="W53">
            <v>39447</v>
          </cell>
          <cell r="X53" t="str">
            <v xml:space="preserve"> </v>
          </cell>
          <cell r="Y53" t="str">
            <v xml:space="preserve"> </v>
          </cell>
          <cell r="Z53">
            <v>20000</v>
          </cell>
          <cell r="AA53">
            <v>0</v>
          </cell>
          <cell r="AB53">
            <v>0</v>
          </cell>
          <cell r="AC53">
            <v>10000</v>
          </cell>
          <cell r="AD53">
            <v>10000</v>
          </cell>
          <cell r="AE53">
            <v>20000</v>
          </cell>
          <cell r="AF53">
            <v>0</v>
          </cell>
          <cell r="AG53">
            <v>0</v>
          </cell>
          <cell r="AH53">
            <v>20000</v>
          </cell>
          <cell r="AI53">
            <v>0</v>
          </cell>
          <cell r="AJ53" t="str">
            <v>Q2</v>
          </cell>
        </row>
        <row r="54">
          <cell r="A54">
            <v>9086</v>
          </cell>
          <cell r="B54">
            <v>39182</v>
          </cell>
          <cell r="C54" t="str">
            <v>Wendy Wentz</v>
          </cell>
          <cell r="D54">
            <v>39183</v>
          </cell>
          <cell r="E54" t="str">
            <v>Capital Planning</v>
          </cell>
          <cell r="F54" t="str">
            <v>Maintenance</v>
          </cell>
          <cell r="G54" t="str">
            <v>Western</v>
          </cell>
          <cell r="H54" t="str">
            <v>NV</v>
          </cell>
          <cell r="I54">
            <v>35</v>
          </cell>
          <cell r="J54" t="str">
            <v>Spring Creek Utilities Company</v>
          </cell>
          <cell r="K54">
            <v>110</v>
          </cell>
          <cell r="L54" t="str">
            <v>Spring Creek Utilities Company</v>
          </cell>
          <cell r="M54">
            <v>9082</v>
          </cell>
          <cell r="N54">
            <v>0</v>
          </cell>
          <cell r="O54" t="str">
            <v>Y</v>
          </cell>
          <cell r="P54" t="str">
            <v>Y</v>
          </cell>
          <cell r="Q54" t="str">
            <v>Tank Repair 103-A</v>
          </cell>
          <cell r="R54" t="str">
            <v>C</v>
          </cell>
          <cell r="S54" t="str">
            <v>Medium</v>
          </cell>
          <cell r="T54" t="str">
            <v>Medium</v>
          </cell>
          <cell r="U54">
            <v>0</v>
          </cell>
          <cell r="V54">
            <v>39356</v>
          </cell>
          <cell r="W54">
            <v>39447</v>
          </cell>
          <cell r="X54" t="str">
            <v xml:space="preserve"> </v>
          </cell>
          <cell r="Y54" t="str">
            <v xml:space="preserve"> </v>
          </cell>
          <cell r="Z54">
            <v>20000</v>
          </cell>
          <cell r="AA54">
            <v>0</v>
          </cell>
          <cell r="AB54">
            <v>0</v>
          </cell>
          <cell r="AC54">
            <v>0</v>
          </cell>
          <cell r="AD54">
            <v>20000</v>
          </cell>
          <cell r="AE54">
            <v>20000</v>
          </cell>
          <cell r="AF54">
            <v>0</v>
          </cell>
          <cell r="AG54">
            <v>0</v>
          </cell>
          <cell r="AH54">
            <v>20000</v>
          </cell>
          <cell r="AI54">
            <v>0</v>
          </cell>
          <cell r="AJ54" t="str">
            <v>Q2</v>
          </cell>
        </row>
        <row r="55">
          <cell r="A55" t="str">
            <v>133 - GL</v>
          </cell>
          <cell r="B55">
            <v>39277</v>
          </cell>
          <cell r="C55" t="str">
            <v>Jason Bell</v>
          </cell>
          <cell r="D55">
            <v>39205</v>
          </cell>
          <cell r="E55" t="str">
            <v xml:space="preserve">Not in system </v>
          </cell>
          <cell r="F55">
            <v>0</v>
          </cell>
          <cell r="G55" t="str">
            <v>Western</v>
          </cell>
          <cell r="H55" t="str">
            <v>NV</v>
          </cell>
          <cell r="I55">
            <v>133</v>
          </cell>
          <cell r="J55" t="str">
            <v>Sky Ranch Water Service</v>
          </cell>
          <cell r="K55">
            <v>123</v>
          </cell>
          <cell r="L55" t="str">
            <v>Sky Ranch Water Service</v>
          </cell>
          <cell r="M55">
            <v>0</v>
          </cell>
          <cell r="N55">
            <v>0</v>
          </cell>
          <cell r="O55" t="str">
            <v>Y</v>
          </cell>
          <cell r="P55" t="str">
            <v>Y</v>
          </cell>
          <cell r="Q55" t="str">
            <v>G/L ADDITIONS</v>
          </cell>
          <cell r="R55" t="str">
            <v>C</v>
          </cell>
          <cell r="S55">
            <v>0</v>
          </cell>
          <cell r="T55">
            <v>0</v>
          </cell>
          <cell r="U55">
            <v>0</v>
          </cell>
          <cell r="V55">
            <v>0</v>
          </cell>
          <cell r="W55">
            <v>0</v>
          </cell>
          <cell r="X55" t="str">
            <v xml:space="preserve"> </v>
          </cell>
          <cell r="Y55" t="str">
            <v xml:space="preserve"> </v>
          </cell>
          <cell r="Z55">
            <v>15568.1</v>
          </cell>
          <cell r="AA55">
            <v>120</v>
          </cell>
          <cell r="AB55">
            <v>4859.1000000000004</v>
          </cell>
          <cell r="AC55">
            <v>5294</v>
          </cell>
          <cell r="AD55">
            <v>5295</v>
          </cell>
          <cell r="AE55">
            <v>15568.1</v>
          </cell>
          <cell r="AF55">
            <v>0</v>
          </cell>
          <cell r="AG55">
            <v>0</v>
          </cell>
          <cell r="AH55">
            <v>15568</v>
          </cell>
          <cell r="AI55">
            <v>0.1000000000003638</v>
          </cell>
          <cell r="AJ55" t="str">
            <v>Q2</v>
          </cell>
        </row>
        <row r="56">
          <cell r="A56">
            <v>9060</v>
          </cell>
          <cell r="B56">
            <v>39197</v>
          </cell>
          <cell r="C56" t="str">
            <v>Wendy Wentz</v>
          </cell>
          <cell r="D56">
            <v>39198</v>
          </cell>
          <cell r="E56" t="str">
            <v>Capital Planning</v>
          </cell>
          <cell r="F56" t="str">
            <v>EH&amp;S</v>
          </cell>
          <cell r="G56" t="str">
            <v>Western</v>
          </cell>
          <cell r="H56" t="str">
            <v>NV</v>
          </cell>
          <cell r="I56">
            <v>35</v>
          </cell>
          <cell r="J56" t="str">
            <v>Spring Creek Utilities Company</v>
          </cell>
          <cell r="K56">
            <v>110</v>
          </cell>
          <cell r="L56" t="str">
            <v>Spring Creek Utilities Company</v>
          </cell>
          <cell r="M56">
            <v>9076</v>
          </cell>
          <cell r="N56">
            <v>0</v>
          </cell>
          <cell r="O56" t="str">
            <v>Y</v>
          </cell>
          <cell r="P56" t="str">
            <v>Y</v>
          </cell>
          <cell r="Q56" t="str">
            <v>Engineering for CIP 400-1</v>
          </cell>
          <cell r="R56" t="str">
            <v>C</v>
          </cell>
          <cell r="S56" t="str">
            <v>High</v>
          </cell>
          <cell r="T56" t="str">
            <v>High</v>
          </cell>
          <cell r="U56">
            <v>0</v>
          </cell>
          <cell r="V56">
            <v>39264</v>
          </cell>
          <cell r="W56">
            <v>39355</v>
          </cell>
          <cell r="X56" t="str">
            <v xml:space="preserve"> </v>
          </cell>
          <cell r="Y56" t="str">
            <v xml:space="preserve"> </v>
          </cell>
          <cell r="Z56">
            <v>0</v>
          </cell>
          <cell r="AA56">
            <v>0</v>
          </cell>
          <cell r="AB56">
            <v>0</v>
          </cell>
          <cell r="AC56">
            <v>0</v>
          </cell>
          <cell r="AD56">
            <v>0</v>
          </cell>
          <cell r="AE56">
            <v>0</v>
          </cell>
          <cell r="AF56">
            <v>0</v>
          </cell>
          <cell r="AG56">
            <v>0</v>
          </cell>
          <cell r="AH56">
            <v>10000</v>
          </cell>
          <cell r="AI56">
            <v>-10000</v>
          </cell>
          <cell r="AJ56" t="str">
            <v>Q2</v>
          </cell>
        </row>
        <row r="57">
          <cell r="A57" t="str">
            <v>140 - IT</v>
          </cell>
          <cell r="B57">
            <v>39277</v>
          </cell>
          <cell r="C57" t="str">
            <v>Monica Stoica</v>
          </cell>
          <cell r="D57" t="str">
            <v xml:space="preserve"> </v>
          </cell>
          <cell r="E57" t="str">
            <v xml:space="preserve">Not in system </v>
          </cell>
          <cell r="F57">
            <v>0</v>
          </cell>
          <cell r="G57" t="str">
            <v>Western</v>
          </cell>
          <cell r="H57" t="str">
            <v>NV</v>
          </cell>
          <cell r="I57">
            <v>140</v>
          </cell>
          <cell r="J57" t="str">
            <v>Utilities, Inc. of Central Nevada</v>
          </cell>
          <cell r="K57">
            <v>140</v>
          </cell>
          <cell r="L57" t="str">
            <v>Utilities, Inc of Central Nevada</v>
          </cell>
          <cell r="M57">
            <v>0</v>
          </cell>
          <cell r="N57">
            <v>0</v>
          </cell>
          <cell r="O57" t="str">
            <v>Y</v>
          </cell>
          <cell r="P57" t="str">
            <v>Y</v>
          </cell>
          <cell r="Q57" t="str">
            <v>COMPUTERS</v>
          </cell>
          <cell r="R57" t="str">
            <v>C</v>
          </cell>
          <cell r="S57">
            <v>0</v>
          </cell>
          <cell r="T57">
            <v>0</v>
          </cell>
          <cell r="U57">
            <v>0</v>
          </cell>
          <cell r="V57">
            <v>0</v>
          </cell>
          <cell r="W57">
            <v>0</v>
          </cell>
          <cell r="X57" t="str">
            <v xml:space="preserve"> </v>
          </cell>
          <cell r="Y57" t="str">
            <v xml:space="preserve"> </v>
          </cell>
          <cell r="Z57">
            <v>10000.450000000001</v>
          </cell>
          <cell r="AA57">
            <v>3167.98</v>
          </cell>
          <cell r="AB57">
            <v>5760.47</v>
          </cell>
          <cell r="AC57">
            <v>1072</v>
          </cell>
          <cell r="AD57">
            <v>0</v>
          </cell>
          <cell r="AE57">
            <v>10000.450000000001</v>
          </cell>
          <cell r="AF57">
            <v>0</v>
          </cell>
          <cell r="AG57">
            <v>0</v>
          </cell>
          <cell r="AH57">
            <v>10000</v>
          </cell>
          <cell r="AI57">
            <v>0.4500000000007276</v>
          </cell>
          <cell r="AJ57" t="str">
            <v>Q2</v>
          </cell>
        </row>
        <row r="58">
          <cell r="A58" t="str">
            <v>34 - IT</v>
          </cell>
          <cell r="B58">
            <v>39277</v>
          </cell>
          <cell r="C58" t="str">
            <v>Monica Stoica</v>
          </cell>
          <cell r="D58" t="str">
            <v xml:space="preserve"> </v>
          </cell>
          <cell r="E58" t="str">
            <v xml:space="preserve">Not in system </v>
          </cell>
          <cell r="F58">
            <v>0</v>
          </cell>
          <cell r="G58" t="str">
            <v>Western</v>
          </cell>
          <cell r="H58" t="str">
            <v>NV</v>
          </cell>
          <cell r="I58">
            <v>34</v>
          </cell>
          <cell r="J58" t="str">
            <v>Utilities, Inc. of Nevada</v>
          </cell>
          <cell r="K58">
            <v>120</v>
          </cell>
          <cell r="L58" t="str">
            <v>Utilities, Inc of Nevada</v>
          </cell>
          <cell r="M58">
            <v>0</v>
          </cell>
          <cell r="N58">
            <v>0</v>
          </cell>
          <cell r="O58" t="str">
            <v>Y</v>
          </cell>
          <cell r="P58" t="str">
            <v>Y</v>
          </cell>
          <cell r="Q58" t="str">
            <v>COMPUTERS</v>
          </cell>
          <cell r="R58" t="str">
            <v>C</v>
          </cell>
          <cell r="S58">
            <v>0</v>
          </cell>
          <cell r="T58">
            <v>0</v>
          </cell>
          <cell r="U58">
            <v>0</v>
          </cell>
          <cell r="V58">
            <v>0</v>
          </cell>
          <cell r="W58">
            <v>0</v>
          </cell>
          <cell r="X58" t="str">
            <v xml:space="preserve"> </v>
          </cell>
          <cell r="Y58" t="str">
            <v xml:space="preserve"> </v>
          </cell>
          <cell r="Z58">
            <v>10000</v>
          </cell>
          <cell r="AA58">
            <v>0</v>
          </cell>
          <cell r="AB58">
            <v>0</v>
          </cell>
          <cell r="AC58">
            <v>10000</v>
          </cell>
          <cell r="AD58">
            <v>0</v>
          </cell>
          <cell r="AE58">
            <v>10000</v>
          </cell>
          <cell r="AF58">
            <v>0</v>
          </cell>
          <cell r="AG58">
            <v>0</v>
          </cell>
          <cell r="AH58">
            <v>10000</v>
          </cell>
          <cell r="AI58">
            <v>0</v>
          </cell>
          <cell r="AJ58" t="str">
            <v>Q2</v>
          </cell>
        </row>
        <row r="59">
          <cell r="A59" t="str">
            <v>135 - IT</v>
          </cell>
          <cell r="B59">
            <v>39277</v>
          </cell>
          <cell r="C59" t="str">
            <v>Monica Stoica</v>
          </cell>
          <cell r="D59" t="str">
            <v xml:space="preserve"> </v>
          </cell>
          <cell r="E59" t="str">
            <v xml:space="preserve">Not in system </v>
          </cell>
          <cell r="F59">
            <v>0</v>
          </cell>
          <cell r="G59" t="str">
            <v>Western</v>
          </cell>
          <cell r="H59" t="str">
            <v>AZ</v>
          </cell>
          <cell r="I59">
            <v>135</v>
          </cell>
          <cell r="J59" t="str">
            <v>Bermuda Water Company</v>
          </cell>
          <cell r="K59">
            <v>935</v>
          </cell>
          <cell r="L59" t="str">
            <v>Bermuda Water Co.</v>
          </cell>
          <cell r="M59">
            <v>0</v>
          </cell>
          <cell r="N59">
            <v>0</v>
          </cell>
          <cell r="O59" t="str">
            <v>Y</v>
          </cell>
          <cell r="P59" t="str">
            <v>Y</v>
          </cell>
          <cell r="Q59" t="str">
            <v>COMPUTERS</v>
          </cell>
          <cell r="R59" t="str">
            <v>C</v>
          </cell>
          <cell r="S59">
            <v>0</v>
          </cell>
          <cell r="T59">
            <v>0</v>
          </cell>
          <cell r="U59">
            <v>0</v>
          </cell>
          <cell r="V59">
            <v>0</v>
          </cell>
          <cell r="W59">
            <v>0</v>
          </cell>
          <cell r="X59" t="str">
            <v xml:space="preserve"> </v>
          </cell>
          <cell r="Y59" t="str">
            <v xml:space="preserve"> </v>
          </cell>
          <cell r="Z59">
            <v>7499.95</v>
          </cell>
          <cell r="AA59">
            <v>0</v>
          </cell>
          <cell r="AB59">
            <v>247.95</v>
          </cell>
          <cell r="AC59">
            <v>7252</v>
          </cell>
          <cell r="AD59">
            <v>0</v>
          </cell>
          <cell r="AE59">
            <v>7499.95</v>
          </cell>
          <cell r="AF59">
            <v>0</v>
          </cell>
          <cell r="AG59">
            <v>0</v>
          </cell>
          <cell r="AH59">
            <v>7500</v>
          </cell>
          <cell r="AI59">
            <v>-5.0000000000181899E-2</v>
          </cell>
          <cell r="AJ59" t="str">
            <v>Q2</v>
          </cell>
        </row>
        <row r="60">
          <cell r="A60" t="str">
            <v>133 - IT</v>
          </cell>
          <cell r="B60">
            <v>39277</v>
          </cell>
          <cell r="C60" t="str">
            <v>Monica Stoica</v>
          </cell>
          <cell r="D60" t="str">
            <v xml:space="preserve"> </v>
          </cell>
          <cell r="E60" t="str">
            <v xml:space="preserve">Not in system </v>
          </cell>
          <cell r="F60">
            <v>0</v>
          </cell>
          <cell r="G60" t="str">
            <v>Western</v>
          </cell>
          <cell r="H60" t="str">
            <v>NV</v>
          </cell>
          <cell r="I60">
            <v>133</v>
          </cell>
          <cell r="J60" t="str">
            <v>Sky Ranch Water Service</v>
          </cell>
          <cell r="K60">
            <v>123</v>
          </cell>
          <cell r="L60" t="str">
            <v>Sky Ranch Water Service</v>
          </cell>
          <cell r="M60">
            <v>0</v>
          </cell>
          <cell r="N60">
            <v>0</v>
          </cell>
          <cell r="O60" t="str">
            <v>Y</v>
          </cell>
          <cell r="P60" t="str">
            <v>Y</v>
          </cell>
          <cell r="Q60" t="str">
            <v>COMPUTERS</v>
          </cell>
          <cell r="R60" t="str">
            <v>C</v>
          </cell>
          <cell r="S60">
            <v>0</v>
          </cell>
          <cell r="T60">
            <v>0</v>
          </cell>
          <cell r="U60">
            <v>0</v>
          </cell>
          <cell r="V60">
            <v>0</v>
          </cell>
          <cell r="W60">
            <v>0</v>
          </cell>
          <cell r="X60" t="str">
            <v xml:space="preserve"> </v>
          </cell>
          <cell r="Y60" t="str">
            <v xml:space="preserve"> </v>
          </cell>
          <cell r="Z60">
            <v>2500</v>
          </cell>
          <cell r="AA60">
            <v>0</v>
          </cell>
          <cell r="AB60">
            <v>0</v>
          </cell>
          <cell r="AC60">
            <v>2500</v>
          </cell>
          <cell r="AD60">
            <v>0</v>
          </cell>
          <cell r="AE60">
            <v>2500</v>
          </cell>
          <cell r="AF60">
            <v>0</v>
          </cell>
          <cell r="AG60">
            <v>0</v>
          </cell>
          <cell r="AH60">
            <v>2500</v>
          </cell>
          <cell r="AI60">
            <v>0</v>
          </cell>
          <cell r="AJ60" t="str">
            <v>Q2</v>
          </cell>
        </row>
        <row r="61">
          <cell r="A61" t="str">
            <v>133 - CT</v>
          </cell>
          <cell r="B61">
            <v>39277</v>
          </cell>
          <cell r="C61" t="str">
            <v>Monica Stoica</v>
          </cell>
          <cell r="D61" t="str">
            <v xml:space="preserve"> </v>
          </cell>
          <cell r="E61" t="str">
            <v xml:space="preserve">Not in system </v>
          </cell>
          <cell r="F61">
            <v>0</v>
          </cell>
          <cell r="G61" t="str">
            <v>Western</v>
          </cell>
          <cell r="H61" t="str">
            <v>NV</v>
          </cell>
          <cell r="I61">
            <v>133</v>
          </cell>
          <cell r="J61" t="str">
            <v>Sky Ranch Water Service</v>
          </cell>
          <cell r="K61">
            <v>123</v>
          </cell>
          <cell r="L61" t="str">
            <v>Sky Ranch Water Service</v>
          </cell>
          <cell r="M61">
            <v>0</v>
          </cell>
          <cell r="N61">
            <v>0</v>
          </cell>
          <cell r="O61" t="str">
            <v>Y</v>
          </cell>
          <cell r="P61" t="str">
            <v>Y</v>
          </cell>
          <cell r="Q61" t="str">
            <v>CAP TIME</v>
          </cell>
          <cell r="R61" t="str">
            <v>C</v>
          </cell>
          <cell r="S61">
            <v>0</v>
          </cell>
          <cell r="T61">
            <v>0</v>
          </cell>
          <cell r="U61">
            <v>0</v>
          </cell>
          <cell r="V61">
            <v>0</v>
          </cell>
          <cell r="W61">
            <v>0</v>
          </cell>
          <cell r="X61" t="str">
            <v xml:space="preserve"> </v>
          </cell>
          <cell r="Y61" t="str">
            <v xml:space="preserve"> </v>
          </cell>
          <cell r="Z61">
            <v>190.5</v>
          </cell>
          <cell r="AA61">
            <v>194</v>
          </cell>
          <cell r="AB61">
            <v>-3.5</v>
          </cell>
          <cell r="AC61">
            <v>0</v>
          </cell>
          <cell r="AD61">
            <v>0</v>
          </cell>
          <cell r="AE61">
            <v>190.5</v>
          </cell>
          <cell r="AF61">
            <v>0</v>
          </cell>
          <cell r="AG61">
            <v>0</v>
          </cell>
          <cell r="AH61">
            <v>0</v>
          </cell>
          <cell r="AI61">
            <v>190.5</v>
          </cell>
          <cell r="AJ61" t="str">
            <v>Q2</v>
          </cell>
        </row>
        <row r="62">
          <cell r="A62" t="str">
            <v>34 - TR</v>
          </cell>
          <cell r="B62">
            <v>39277</v>
          </cell>
          <cell r="C62" t="str">
            <v>Monica Stoica</v>
          </cell>
          <cell r="D62" t="str">
            <v xml:space="preserve"> </v>
          </cell>
          <cell r="E62" t="str">
            <v xml:space="preserve">Not in system </v>
          </cell>
          <cell r="F62">
            <v>0</v>
          </cell>
          <cell r="G62" t="str">
            <v>Western</v>
          </cell>
          <cell r="H62" t="str">
            <v>NV</v>
          </cell>
          <cell r="I62">
            <v>34</v>
          </cell>
          <cell r="J62" t="str">
            <v>Utilities, Inc. of Nevada</v>
          </cell>
          <cell r="K62">
            <v>120</v>
          </cell>
          <cell r="L62" t="str">
            <v>Utilities, Inc of Nevada</v>
          </cell>
          <cell r="M62" t="str">
            <v xml:space="preserve"> </v>
          </cell>
          <cell r="N62">
            <v>0</v>
          </cell>
          <cell r="O62" t="str">
            <v>Y</v>
          </cell>
          <cell r="P62" t="str">
            <v>Y</v>
          </cell>
          <cell r="Q62" t="str">
            <v>TRANSPORTATION</v>
          </cell>
          <cell r="R62" t="str">
            <v>C</v>
          </cell>
          <cell r="S62">
            <v>0</v>
          </cell>
          <cell r="T62">
            <v>0</v>
          </cell>
          <cell r="U62">
            <v>0</v>
          </cell>
          <cell r="V62">
            <v>0</v>
          </cell>
          <cell r="W62">
            <v>0</v>
          </cell>
          <cell r="X62" t="str">
            <v xml:space="preserve"> </v>
          </cell>
          <cell r="Y62" t="str">
            <v xml:space="preserve"> </v>
          </cell>
          <cell r="Z62">
            <v>0</v>
          </cell>
          <cell r="AA62">
            <v>0</v>
          </cell>
          <cell r="AB62">
            <v>0</v>
          </cell>
          <cell r="AC62">
            <v>0</v>
          </cell>
          <cell r="AD62">
            <v>0</v>
          </cell>
          <cell r="AE62">
            <v>0</v>
          </cell>
          <cell r="AF62">
            <v>0</v>
          </cell>
          <cell r="AG62">
            <v>0</v>
          </cell>
          <cell r="AH62">
            <v>0</v>
          </cell>
          <cell r="AI62">
            <v>0</v>
          </cell>
          <cell r="AJ62" t="str">
            <v>Q2</v>
          </cell>
        </row>
        <row r="63">
          <cell r="A63" t="str">
            <v>133 - TR</v>
          </cell>
          <cell r="B63">
            <v>39277</v>
          </cell>
          <cell r="C63" t="str">
            <v>Monica Stoica</v>
          </cell>
          <cell r="D63" t="str">
            <v xml:space="preserve"> </v>
          </cell>
          <cell r="E63" t="str">
            <v xml:space="preserve">Not in system </v>
          </cell>
          <cell r="F63">
            <v>0</v>
          </cell>
          <cell r="G63" t="str">
            <v>Western</v>
          </cell>
          <cell r="H63" t="str">
            <v>NV</v>
          </cell>
          <cell r="I63">
            <v>133</v>
          </cell>
          <cell r="J63" t="str">
            <v>Sky Ranch Water Service</v>
          </cell>
          <cell r="K63">
            <v>123</v>
          </cell>
          <cell r="L63" t="str">
            <v>Sky Ranch Water Service</v>
          </cell>
          <cell r="M63">
            <v>0</v>
          </cell>
          <cell r="N63">
            <v>0</v>
          </cell>
          <cell r="O63" t="str">
            <v>Y</v>
          </cell>
          <cell r="P63" t="str">
            <v>Y</v>
          </cell>
          <cell r="Q63" t="str">
            <v>TRANSPORTATION</v>
          </cell>
          <cell r="R63" t="str">
            <v>C</v>
          </cell>
          <cell r="S63">
            <v>0</v>
          </cell>
          <cell r="T63">
            <v>0</v>
          </cell>
          <cell r="U63">
            <v>0</v>
          </cell>
          <cell r="V63">
            <v>0</v>
          </cell>
          <cell r="W63">
            <v>0</v>
          </cell>
          <cell r="X63" t="str">
            <v xml:space="preserve"> </v>
          </cell>
          <cell r="Y63" t="str">
            <v xml:space="preserve"> </v>
          </cell>
          <cell r="Z63">
            <v>0</v>
          </cell>
          <cell r="AA63">
            <v>0</v>
          </cell>
          <cell r="AB63">
            <v>0</v>
          </cell>
          <cell r="AC63">
            <v>0</v>
          </cell>
          <cell r="AD63">
            <v>0</v>
          </cell>
          <cell r="AE63">
            <v>0</v>
          </cell>
          <cell r="AF63">
            <v>0</v>
          </cell>
          <cell r="AG63">
            <v>0</v>
          </cell>
          <cell r="AH63">
            <v>0</v>
          </cell>
          <cell r="AI63">
            <v>0</v>
          </cell>
          <cell r="AJ63" t="str">
            <v>Q2</v>
          </cell>
        </row>
        <row r="64">
          <cell r="A64" t="str">
            <v>135 - TR</v>
          </cell>
          <cell r="B64">
            <v>39277</v>
          </cell>
          <cell r="C64" t="str">
            <v>Monica Stoica</v>
          </cell>
          <cell r="D64" t="str">
            <v xml:space="preserve"> </v>
          </cell>
          <cell r="E64" t="str">
            <v xml:space="preserve">Not in system </v>
          </cell>
          <cell r="F64">
            <v>0</v>
          </cell>
          <cell r="G64" t="str">
            <v>Western</v>
          </cell>
          <cell r="H64" t="str">
            <v>AZ</v>
          </cell>
          <cell r="I64">
            <v>135</v>
          </cell>
          <cell r="J64" t="str">
            <v>Bermuda Water Company</v>
          </cell>
          <cell r="K64">
            <v>935</v>
          </cell>
          <cell r="L64" t="str">
            <v>Bermuda Water Co.</v>
          </cell>
          <cell r="M64">
            <v>0</v>
          </cell>
          <cell r="N64">
            <v>0</v>
          </cell>
          <cell r="O64" t="str">
            <v>Y</v>
          </cell>
          <cell r="P64" t="str">
            <v>Y</v>
          </cell>
          <cell r="Q64" t="str">
            <v>TRANSPORTATION</v>
          </cell>
          <cell r="R64" t="str">
            <v>C</v>
          </cell>
          <cell r="S64">
            <v>0</v>
          </cell>
          <cell r="T64">
            <v>0</v>
          </cell>
          <cell r="U64">
            <v>0</v>
          </cell>
          <cell r="V64">
            <v>0</v>
          </cell>
          <cell r="W64">
            <v>0</v>
          </cell>
          <cell r="X64" t="str">
            <v xml:space="preserve"> </v>
          </cell>
          <cell r="Y64" t="str">
            <v xml:space="preserve"> </v>
          </cell>
          <cell r="Z64">
            <v>0</v>
          </cell>
          <cell r="AA64">
            <v>0</v>
          </cell>
          <cell r="AB64">
            <v>0</v>
          </cell>
          <cell r="AC64">
            <v>0</v>
          </cell>
          <cell r="AD64">
            <v>0</v>
          </cell>
          <cell r="AE64">
            <v>0</v>
          </cell>
          <cell r="AF64">
            <v>0</v>
          </cell>
          <cell r="AG64">
            <v>0</v>
          </cell>
          <cell r="AH64">
            <v>0</v>
          </cell>
          <cell r="AI64">
            <v>0</v>
          </cell>
          <cell r="AJ64" t="str">
            <v>Q2</v>
          </cell>
        </row>
        <row r="65">
          <cell r="A65" t="str">
            <v>140 - TR</v>
          </cell>
          <cell r="B65">
            <v>39277</v>
          </cell>
          <cell r="C65" t="str">
            <v>Wendy Wentz</v>
          </cell>
          <cell r="D65" t="str">
            <v xml:space="preserve"> </v>
          </cell>
          <cell r="E65" t="str">
            <v xml:space="preserve">Not in system </v>
          </cell>
          <cell r="F65">
            <v>0</v>
          </cell>
          <cell r="G65" t="str">
            <v>Western</v>
          </cell>
          <cell r="H65" t="str">
            <v>NV</v>
          </cell>
          <cell r="I65">
            <v>140</v>
          </cell>
          <cell r="J65" t="str">
            <v>Utilities, Inc. of Central Nevada</v>
          </cell>
          <cell r="K65">
            <v>140</v>
          </cell>
          <cell r="L65" t="str">
            <v>Utilities, Inc of Central Nevada</v>
          </cell>
          <cell r="M65">
            <v>0</v>
          </cell>
          <cell r="N65">
            <v>0</v>
          </cell>
          <cell r="O65" t="str">
            <v>Y</v>
          </cell>
          <cell r="P65" t="str">
            <v>Y</v>
          </cell>
          <cell r="Q65" t="str">
            <v>TRANSPORTATION</v>
          </cell>
          <cell r="R65" t="str">
            <v>C</v>
          </cell>
          <cell r="S65">
            <v>0</v>
          </cell>
          <cell r="T65">
            <v>0</v>
          </cell>
          <cell r="U65" t="str">
            <v>Midwest (24 - TR) will purchase the new vehicle instead of the Western (140 - TR) region</v>
          </cell>
          <cell r="V65">
            <v>0</v>
          </cell>
          <cell r="W65">
            <v>0</v>
          </cell>
          <cell r="X65" t="str">
            <v xml:space="preserve"> </v>
          </cell>
          <cell r="Y65" t="str">
            <v xml:space="preserve"> </v>
          </cell>
          <cell r="Z65">
            <v>0</v>
          </cell>
          <cell r="AA65">
            <v>0</v>
          </cell>
          <cell r="AB65">
            <v>0</v>
          </cell>
          <cell r="AC65">
            <v>0</v>
          </cell>
          <cell r="AD65">
            <v>0</v>
          </cell>
          <cell r="AE65">
            <v>0</v>
          </cell>
          <cell r="AF65">
            <v>0</v>
          </cell>
          <cell r="AG65">
            <v>0</v>
          </cell>
          <cell r="AH65">
            <v>35000</v>
          </cell>
          <cell r="AI65">
            <v>-35000</v>
          </cell>
          <cell r="AJ65" t="str">
            <v>Q2</v>
          </cell>
        </row>
        <row r="66">
          <cell r="A66">
            <v>53</v>
          </cell>
          <cell r="B66">
            <v>38718</v>
          </cell>
          <cell r="C66">
            <v>0</v>
          </cell>
          <cell r="D66" t="str">
            <v xml:space="preserve"> </v>
          </cell>
          <cell r="E66" t="str">
            <v>Closed</v>
          </cell>
          <cell r="F66">
            <v>0</v>
          </cell>
          <cell r="G66" t="str">
            <v>Western</v>
          </cell>
          <cell r="H66" t="str">
            <v>NV</v>
          </cell>
          <cell r="I66">
            <v>35</v>
          </cell>
          <cell r="J66" t="str">
            <v>Spring Creek Utilities Company</v>
          </cell>
          <cell r="K66">
            <v>110</v>
          </cell>
          <cell r="L66" t="str">
            <v>Spring Creek Utilities Company</v>
          </cell>
          <cell r="M66">
            <v>0</v>
          </cell>
          <cell r="N66">
            <v>0</v>
          </cell>
          <cell r="O66" t="str">
            <v>Y</v>
          </cell>
          <cell r="P66">
            <v>0</v>
          </cell>
          <cell r="Q66" t="str">
            <v>Upgrade telemetry</v>
          </cell>
          <cell r="R66" t="str">
            <v>C</v>
          </cell>
          <cell r="S66">
            <v>0</v>
          </cell>
          <cell r="T66">
            <v>0</v>
          </cell>
          <cell r="U66" t="e">
            <v>#REF!</v>
          </cell>
          <cell r="V66">
            <v>0</v>
          </cell>
          <cell r="W66">
            <v>0</v>
          </cell>
          <cell r="X66">
            <v>38656</v>
          </cell>
          <cell r="Y66" t="str">
            <v>035-0110-115-04-03</v>
          </cell>
          <cell r="Z66">
            <v>0</v>
          </cell>
          <cell r="AA66">
            <v>0</v>
          </cell>
          <cell r="AB66">
            <v>0</v>
          </cell>
          <cell r="AC66">
            <v>0</v>
          </cell>
          <cell r="AD66">
            <v>0</v>
          </cell>
          <cell r="AE66">
            <v>0</v>
          </cell>
          <cell r="AF66">
            <v>0</v>
          </cell>
          <cell r="AG66">
            <v>0</v>
          </cell>
          <cell r="AH66">
            <v>0</v>
          </cell>
          <cell r="AI66">
            <v>0</v>
          </cell>
          <cell r="AJ66" t="str">
            <v>Q2</v>
          </cell>
        </row>
        <row r="67">
          <cell r="A67">
            <v>54</v>
          </cell>
          <cell r="B67">
            <v>38718</v>
          </cell>
          <cell r="C67">
            <v>0</v>
          </cell>
          <cell r="D67" t="str">
            <v xml:space="preserve"> </v>
          </cell>
          <cell r="E67" t="str">
            <v>Open</v>
          </cell>
          <cell r="F67">
            <v>0</v>
          </cell>
          <cell r="G67" t="str">
            <v>Western</v>
          </cell>
          <cell r="H67" t="str">
            <v>NV</v>
          </cell>
          <cell r="I67">
            <v>35</v>
          </cell>
          <cell r="J67" t="str">
            <v>Spring Creek Utilities Company</v>
          </cell>
          <cell r="K67">
            <v>110</v>
          </cell>
          <cell r="L67" t="str">
            <v>Spring Creek Utilities Company</v>
          </cell>
          <cell r="M67">
            <v>0</v>
          </cell>
          <cell r="N67">
            <v>0</v>
          </cell>
          <cell r="O67" t="str">
            <v>Y</v>
          </cell>
          <cell r="P67">
            <v>0</v>
          </cell>
          <cell r="Q67" t="str">
            <v>Tank painting &amp; repair</v>
          </cell>
          <cell r="R67" t="str">
            <v>C</v>
          </cell>
          <cell r="S67">
            <v>0</v>
          </cell>
          <cell r="T67">
            <v>0</v>
          </cell>
          <cell r="U67">
            <v>0</v>
          </cell>
          <cell r="V67">
            <v>0</v>
          </cell>
          <cell r="W67">
            <v>0</v>
          </cell>
          <cell r="X67" t="str">
            <v xml:space="preserve"> </v>
          </cell>
          <cell r="Y67" t="str">
            <v xml:space="preserve"> </v>
          </cell>
          <cell r="Z67">
            <v>0</v>
          </cell>
          <cell r="AA67">
            <v>0</v>
          </cell>
          <cell r="AB67">
            <v>0</v>
          </cell>
          <cell r="AC67">
            <v>0</v>
          </cell>
          <cell r="AD67">
            <v>0</v>
          </cell>
          <cell r="AE67">
            <v>0</v>
          </cell>
          <cell r="AF67">
            <v>0</v>
          </cell>
          <cell r="AG67">
            <v>0</v>
          </cell>
          <cell r="AH67">
            <v>0</v>
          </cell>
          <cell r="AI67">
            <v>0</v>
          </cell>
          <cell r="AJ67" t="str">
            <v>Q2</v>
          </cell>
        </row>
        <row r="68">
          <cell r="A68">
            <v>55</v>
          </cell>
          <cell r="B68">
            <v>38718</v>
          </cell>
          <cell r="C68">
            <v>0</v>
          </cell>
          <cell r="D68" t="str">
            <v xml:space="preserve"> </v>
          </cell>
          <cell r="E68" t="str">
            <v>Closed</v>
          </cell>
          <cell r="F68">
            <v>0</v>
          </cell>
          <cell r="G68" t="str">
            <v>Western</v>
          </cell>
          <cell r="H68" t="str">
            <v>NV</v>
          </cell>
          <cell r="I68">
            <v>35</v>
          </cell>
          <cell r="J68" t="str">
            <v>Spring Creek Utilities Company</v>
          </cell>
          <cell r="K68">
            <v>110</v>
          </cell>
          <cell r="L68" t="str">
            <v>Spring Creek Utilities Company</v>
          </cell>
          <cell r="M68">
            <v>0</v>
          </cell>
          <cell r="N68">
            <v>0</v>
          </cell>
          <cell r="O68" t="str">
            <v>Y</v>
          </cell>
          <cell r="P68">
            <v>0</v>
          </cell>
          <cell r="Q68" t="str">
            <v>Purchase backup generator for hydropneumatic tank</v>
          </cell>
          <cell r="R68" t="str">
            <v>C</v>
          </cell>
          <cell r="S68">
            <v>0</v>
          </cell>
          <cell r="T68">
            <v>0</v>
          </cell>
          <cell r="U68" t="e">
            <v>#REF!</v>
          </cell>
          <cell r="V68">
            <v>0</v>
          </cell>
          <cell r="W68">
            <v>0</v>
          </cell>
          <cell r="X68">
            <v>38518</v>
          </cell>
          <cell r="Y68" t="str">
            <v>035-0110-115-04-04</v>
          </cell>
          <cell r="Z68">
            <v>0</v>
          </cell>
          <cell r="AA68">
            <v>0</v>
          </cell>
          <cell r="AB68">
            <v>0</v>
          </cell>
          <cell r="AC68">
            <v>0</v>
          </cell>
          <cell r="AD68">
            <v>0</v>
          </cell>
          <cell r="AE68">
            <v>0</v>
          </cell>
          <cell r="AF68">
            <v>0</v>
          </cell>
          <cell r="AG68">
            <v>0</v>
          </cell>
          <cell r="AH68">
            <v>0</v>
          </cell>
          <cell r="AI68">
            <v>0</v>
          </cell>
          <cell r="AJ68" t="str">
            <v>Q2</v>
          </cell>
        </row>
        <row r="69">
          <cell r="A69">
            <v>56</v>
          </cell>
          <cell r="B69">
            <v>38718</v>
          </cell>
          <cell r="C69">
            <v>0</v>
          </cell>
          <cell r="D69" t="str">
            <v xml:space="preserve"> </v>
          </cell>
          <cell r="E69" t="str">
            <v>*Completed</v>
          </cell>
          <cell r="F69">
            <v>0</v>
          </cell>
          <cell r="G69" t="str">
            <v>Western</v>
          </cell>
          <cell r="H69" t="str">
            <v>NV</v>
          </cell>
          <cell r="I69">
            <v>140</v>
          </cell>
          <cell r="J69" t="str">
            <v>Utilities, Inc. of Central Nevada</v>
          </cell>
          <cell r="K69">
            <v>140</v>
          </cell>
          <cell r="L69" t="str">
            <v>Utilities, Inc of Nevada</v>
          </cell>
          <cell r="M69">
            <v>0</v>
          </cell>
          <cell r="N69">
            <v>0</v>
          </cell>
          <cell r="O69" t="str">
            <v>Y</v>
          </cell>
          <cell r="P69">
            <v>0</v>
          </cell>
          <cell r="Q69" t="str">
            <v>Rehabilitation of Sweger well (well #8)</v>
          </cell>
          <cell r="R69" t="str">
            <v>C</v>
          </cell>
          <cell r="S69">
            <v>0</v>
          </cell>
          <cell r="T69">
            <v>0</v>
          </cell>
          <cell r="U69" t="e">
            <v>#REF!</v>
          </cell>
          <cell r="V69">
            <v>0</v>
          </cell>
          <cell r="W69">
            <v>0</v>
          </cell>
          <cell r="X69">
            <v>38803</v>
          </cell>
          <cell r="Y69" t="str">
            <v>034-0120-115-04-03</v>
          </cell>
          <cell r="Z69">
            <v>0</v>
          </cell>
          <cell r="AA69">
            <v>0</v>
          </cell>
          <cell r="AB69">
            <v>0</v>
          </cell>
          <cell r="AC69">
            <v>0</v>
          </cell>
          <cell r="AD69">
            <v>0</v>
          </cell>
          <cell r="AE69">
            <v>0</v>
          </cell>
          <cell r="AF69">
            <v>0</v>
          </cell>
          <cell r="AG69">
            <v>0</v>
          </cell>
          <cell r="AH69">
            <v>0</v>
          </cell>
          <cell r="AI69">
            <v>0</v>
          </cell>
          <cell r="AJ69" t="str">
            <v>Q2</v>
          </cell>
        </row>
        <row r="70">
          <cell r="A70">
            <v>60</v>
          </cell>
          <cell r="B70">
            <v>38718</v>
          </cell>
          <cell r="C70">
            <v>0</v>
          </cell>
          <cell r="D70" t="str">
            <v xml:space="preserve"> </v>
          </cell>
          <cell r="E70" t="str">
            <v>*Completed</v>
          </cell>
          <cell r="F70">
            <v>0</v>
          </cell>
          <cell r="G70" t="str">
            <v>Western</v>
          </cell>
          <cell r="H70" t="str">
            <v>NV</v>
          </cell>
          <cell r="I70">
            <v>34</v>
          </cell>
          <cell r="J70" t="str">
            <v>Utilities, Inc. of Nevada</v>
          </cell>
          <cell r="K70">
            <v>120</v>
          </cell>
          <cell r="L70" t="str">
            <v>Utilities, Inc of Nevada</v>
          </cell>
          <cell r="M70">
            <v>0</v>
          </cell>
          <cell r="N70">
            <v>0</v>
          </cell>
          <cell r="O70" t="str">
            <v>Y</v>
          </cell>
          <cell r="P70">
            <v>0</v>
          </cell>
          <cell r="Q70" t="str">
            <v>Construct storage building for supplies, meters, etc.</v>
          </cell>
          <cell r="R70" t="str">
            <v>C</v>
          </cell>
          <cell r="S70">
            <v>0</v>
          </cell>
          <cell r="T70">
            <v>0</v>
          </cell>
          <cell r="U70" t="e">
            <v>#REF!</v>
          </cell>
          <cell r="V70">
            <v>0</v>
          </cell>
          <cell r="W70">
            <v>0</v>
          </cell>
          <cell r="X70">
            <v>38770</v>
          </cell>
          <cell r="Y70" t="str">
            <v>034-0120-115-04-01</v>
          </cell>
          <cell r="Z70">
            <v>0</v>
          </cell>
          <cell r="AA70">
            <v>0</v>
          </cell>
          <cell r="AB70">
            <v>0</v>
          </cell>
          <cell r="AC70">
            <v>0</v>
          </cell>
          <cell r="AD70">
            <v>0</v>
          </cell>
          <cell r="AE70">
            <v>0</v>
          </cell>
          <cell r="AF70">
            <v>0</v>
          </cell>
          <cell r="AG70">
            <v>0</v>
          </cell>
          <cell r="AH70">
            <v>0</v>
          </cell>
          <cell r="AI70">
            <v>0</v>
          </cell>
          <cell r="AJ70" t="str">
            <v>Q2</v>
          </cell>
        </row>
        <row r="71">
          <cell r="A71">
            <v>64</v>
          </cell>
          <cell r="B71">
            <v>38718</v>
          </cell>
          <cell r="C71">
            <v>0</v>
          </cell>
          <cell r="D71" t="str">
            <v xml:space="preserve"> </v>
          </cell>
          <cell r="E71" t="str">
            <v>*Completed</v>
          </cell>
          <cell r="F71">
            <v>0</v>
          </cell>
          <cell r="G71" t="str">
            <v>Western</v>
          </cell>
          <cell r="H71" t="str">
            <v>NV</v>
          </cell>
          <cell r="I71">
            <v>133</v>
          </cell>
          <cell r="J71" t="str">
            <v>Sky Ranch Water Service</v>
          </cell>
          <cell r="K71">
            <v>123</v>
          </cell>
          <cell r="L71" t="str">
            <v>Sky Ranch Water Service</v>
          </cell>
          <cell r="M71">
            <v>0</v>
          </cell>
          <cell r="N71">
            <v>0</v>
          </cell>
          <cell r="O71" t="str">
            <v>Y</v>
          </cell>
          <cell r="P71">
            <v>0</v>
          </cell>
          <cell r="Q71" t="str">
            <v>Install generator at well #1 &amp; booster station</v>
          </cell>
          <cell r="R71" t="str">
            <v>C</v>
          </cell>
          <cell r="S71">
            <v>0</v>
          </cell>
          <cell r="T71">
            <v>0</v>
          </cell>
          <cell r="U71" t="e">
            <v>#REF!</v>
          </cell>
          <cell r="V71">
            <v>0</v>
          </cell>
          <cell r="W71">
            <v>0</v>
          </cell>
          <cell r="X71">
            <v>38938</v>
          </cell>
          <cell r="Y71" t="str">
            <v>133-0123-115-04-02</v>
          </cell>
          <cell r="Z71">
            <v>0</v>
          </cell>
          <cell r="AA71">
            <v>0</v>
          </cell>
          <cell r="AB71">
            <v>0</v>
          </cell>
          <cell r="AC71">
            <v>0</v>
          </cell>
          <cell r="AD71">
            <v>0</v>
          </cell>
          <cell r="AE71">
            <v>0</v>
          </cell>
          <cell r="AF71">
            <v>0</v>
          </cell>
          <cell r="AG71">
            <v>0</v>
          </cell>
          <cell r="AH71">
            <v>0</v>
          </cell>
          <cell r="AI71">
            <v>0</v>
          </cell>
          <cell r="AJ71" t="str">
            <v>Q2</v>
          </cell>
        </row>
        <row r="72">
          <cell r="A72">
            <v>73</v>
          </cell>
          <cell r="B72">
            <v>39277</v>
          </cell>
          <cell r="C72">
            <v>0</v>
          </cell>
          <cell r="D72" t="str">
            <v xml:space="preserve"> </v>
          </cell>
          <cell r="E72" t="str">
            <v>*Completed</v>
          </cell>
          <cell r="F72">
            <v>0</v>
          </cell>
          <cell r="G72" t="str">
            <v>Western</v>
          </cell>
          <cell r="H72" t="str">
            <v>NV</v>
          </cell>
          <cell r="I72">
            <v>140</v>
          </cell>
          <cell r="J72" t="str">
            <v>Utilities, Inc. of Central Nevada</v>
          </cell>
          <cell r="K72">
            <v>140</v>
          </cell>
          <cell r="L72" t="str">
            <v>Utilities, Inc of Central Nevada</v>
          </cell>
          <cell r="M72">
            <v>0</v>
          </cell>
          <cell r="N72">
            <v>0</v>
          </cell>
          <cell r="O72" t="str">
            <v>Y</v>
          </cell>
          <cell r="P72">
            <v>0</v>
          </cell>
          <cell r="Q72" t="str">
            <v xml:space="preserve"> .5MG water storage tank and system interconnect</v>
          </cell>
          <cell r="R72" t="str">
            <v>C</v>
          </cell>
          <cell r="S72">
            <v>0</v>
          </cell>
          <cell r="T72">
            <v>0</v>
          </cell>
          <cell r="U72" t="e">
            <v>#REF!</v>
          </cell>
          <cell r="V72">
            <v>0</v>
          </cell>
          <cell r="W72">
            <v>0</v>
          </cell>
          <cell r="X72">
            <v>39082</v>
          </cell>
          <cell r="Y72" t="str">
            <v>140-0140-115-04-02</v>
          </cell>
          <cell r="Z72">
            <v>4410</v>
          </cell>
          <cell r="AA72">
            <v>0</v>
          </cell>
          <cell r="AB72">
            <v>4410</v>
          </cell>
          <cell r="AC72">
            <v>0</v>
          </cell>
          <cell r="AD72">
            <v>0</v>
          </cell>
          <cell r="AE72">
            <v>4410</v>
          </cell>
          <cell r="AF72">
            <v>0</v>
          </cell>
          <cell r="AG72">
            <v>0</v>
          </cell>
          <cell r="AH72">
            <v>0</v>
          </cell>
          <cell r="AI72">
            <v>4410</v>
          </cell>
          <cell r="AJ72" t="str">
            <v>Q2</v>
          </cell>
        </row>
        <row r="73">
          <cell r="A73">
            <v>75</v>
          </cell>
          <cell r="B73">
            <v>38718</v>
          </cell>
          <cell r="C73">
            <v>0</v>
          </cell>
          <cell r="D73" t="str">
            <v xml:space="preserve"> </v>
          </cell>
          <cell r="E73" t="str">
            <v>*Completed</v>
          </cell>
          <cell r="F73">
            <v>0</v>
          </cell>
          <cell r="G73" t="str">
            <v>Western</v>
          </cell>
          <cell r="H73" t="str">
            <v>NV</v>
          </cell>
          <cell r="I73">
            <v>140</v>
          </cell>
          <cell r="J73" t="str">
            <v>Utilities, Inc. of Central Nevada</v>
          </cell>
          <cell r="K73">
            <v>140</v>
          </cell>
          <cell r="L73" t="str">
            <v>Utilities, Inc of Central Nevada</v>
          </cell>
          <cell r="M73">
            <v>0</v>
          </cell>
          <cell r="N73">
            <v>0</v>
          </cell>
          <cell r="O73" t="str">
            <v>Y</v>
          </cell>
          <cell r="P73">
            <v>0</v>
          </cell>
          <cell r="Q73" t="str">
            <v xml:space="preserve">Expand WWTP #3 </v>
          </cell>
          <cell r="R73" t="str">
            <v>C</v>
          </cell>
          <cell r="S73">
            <v>0</v>
          </cell>
          <cell r="T73">
            <v>0</v>
          </cell>
          <cell r="U73" t="e">
            <v>#REF!</v>
          </cell>
          <cell r="V73">
            <v>0</v>
          </cell>
          <cell r="W73">
            <v>0</v>
          </cell>
          <cell r="X73">
            <v>38909</v>
          </cell>
          <cell r="Y73" t="str">
            <v>140-0140-116-04-02</v>
          </cell>
          <cell r="Z73">
            <v>0</v>
          </cell>
          <cell r="AA73">
            <v>0</v>
          </cell>
          <cell r="AB73">
            <v>0</v>
          </cell>
          <cell r="AC73">
            <v>0</v>
          </cell>
          <cell r="AD73">
            <v>0</v>
          </cell>
          <cell r="AE73">
            <v>0</v>
          </cell>
          <cell r="AF73">
            <v>0</v>
          </cell>
          <cell r="AG73">
            <v>0</v>
          </cell>
          <cell r="AH73">
            <v>0</v>
          </cell>
          <cell r="AI73">
            <v>0</v>
          </cell>
          <cell r="AJ73" t="str">
            <v>Q2</v>
          </cell>
        </row>
        <row r="74">
          <cell r="A74">
            <v>336</v>
          </cell>
          <cell r="B74">
            <v>38718</v>
          </cell>
          <cell r="C74">
            <v>0</v>
          </cell>
          <cell r="D74" t="str">
            <v xml:space="preserve"> </v>
          </cell>
          <cell r="E74" t="str">
            <v>*Completed</v>
          </cell>
          <cell r="F74">
            <v>0</v>
          </cell>
          <cell r="G74" t="str">
            <v>Western</v>
          </cell>
          <cell r="H74" t="str">
            <v>AZ</v>
          </cell>
          <cell r="I74">
            <v>135</v>
          </cell>
          <cell r="J74" t="str">
            <v>Bermuda Water Company</v>
          </cell>
          <cell r="K74">
            <v>935</v>
          </cell>
          <cell r="L74" t="str">
            <v>Bermuda Water Company</v>
          </cell>
          <cell r="M74">
            <v>0</v>
          </cell>
          <cell r="N74">
            <v>0</v>
          </cell>
          <cell r="O74" t="str">
            <v>Y</v>
          </cell>
          <cell r="P74">
            <v>0</v>
          </cell>
          <cell r="Q74" t="str">
            <v>Maintenance on tanks</v>
          </cell>
          <cell r="R74" t="str">
            <v>C</v>
          </cell>
          <cell r="S74">
            <v>0</v>
          </cell>
          <cell r="T74">
            <v>0</v>
          </cell>
          <cell r="U74">
            <v>0</v>
          </cell>
          <cell r="V74">
            <v>0</v>
          </cell>
          <cell r="W74">
            <v>0</v>
          </cell>
          <cell r="X74">
            <v>39082</v>
          </cell>
          <cell r="Y74" t="str">
            <v>135-0935-115-04-01</v>
          </cell>
          <cell r="Z74">
            <v>0</v>
          </cell>
          <cell r="AA74">
            <v>0</v>
          </cell>
          <cell r="AB74">
            <v>0</v>
          </cell>
          <cell r="AC74">
            <v>0</v>
          </cell>
          <cell r="AD74">
            <v>0</v>
          </cell>
          <cell r="AE74">
            <v>0</v>
          </cell>
          <cell r="AF74">
            <v>0</v>
          </cell>
          <cell r="AG74">
            <v>0</v>
          </cell>
          <cell r="AH74">
            <v>0</v>
          </cell>
          <cell r="AI74">
            <v>0</v>
          </cell>
          <cell r="AJ74" t="str">
            <v>Q2</v>
          </cell>
        </row>
        <row r="75">
          <cell r="A75">
            <v>337</v>
          </cell>
          <cell r="B75">
            <v>38718</v>
          </cell>
          <cell r="C75">
            <v>0</v>
          </cell>
          <cell r="D75" t="str">
            <v xml:space="preserve"> </v>
          </cell>
          <cell r="E75" t="str">
            <v>Closed</v>
          </cell>
          <cell r="F75">
            <v>0</v>
          </cell>
          <cell r="G75" t="str">
            <v>Western</v>
          </cell>
          <cell r="H75" t="str">
            <v>AZ</v>
          </cell>
          <cell r="I75">
            <v>135</v>
          </cell>
          <cell r="J75" t="str">
            <v>Bermuda Water Company</v>
          </cell>
          <cell r="K75">
            <v>935</v>
          </cell>
          <cell r="L75" t="str">
            <v>Bermuda Water Company</v>
          </cell>
          <cell r="M75">
            <v>0</v>
          </cell>
          <cell r="N75">
            <v>0</v>
          </cell>
          <cell r="O75" t="str">
            <v>Y</v>
          </cell>
          <cell r="P75">
            <v>0</v>
          </cell>
          <cell r="Q75" t="str">
            <v>Upgrade Master Plan</v>
          </cell>
          <cell r="R75" t="str">
            <v>C</v>
          </cell>
          <cell r="S75">
            <v>0</v>
          </cell>
          <cell r="T75">
            <v>0</v>
          </cell>
          <cell r="U75">
            <v>0</v>
          </cell>
          <cell r="V75">
            <v>0</v>
          </cell>
          <cell r="W75">
            <v>0</v>
          </cell>
          <cell r="X75">
            <v>38706</v>
          </cell>
          <cell r="Y75" t="str">
            <v>135-0935-115-04-02</v>
          </cell>
          <cell r="Z75">
            <v>0</v>
          </cell>
          <cell r="AA75">
            <v>0</v>
          </cell>
          <cell r="AB75">
            <v>0</v>
          </cell>
          <cell r="AC75">
            <v>0</v>
          </cell>
          <cell r="AD75">
            <v>0</v>
          </cell>
          <cell r="AE75">
            <v>0</v>
          </cell>
          <cell r="AF75">
            <v>0</v>
          </cell>
          <cell r="AG75">
            <v>0</v>
          </cell>
          <cell r="AH75">
            <v>0</v>
          </cell>
          <cell r="AI75">
            <v>0</v>
          </cell>
          <cell r="AJ75" t="str">
            <v>Q2</v>
          </cell>
        </row>
        <row r="76">
          <cell r="A76">
            <v>343</v>
          </cell>
          <cell r="B76">
            <v>38718</v>
          </cell>
          <cell r="C76">
            <v>0</v>
          </cell>
          <cell r="D76" t="str">
            <v xml:space="preserve"> </v>
          </cell>
          <cell r="E76" t="str">
            <v>Closed</v>
          </cell>
          <cell r="F76">
            <v>0</v>
          </cell>
          <cell r="G76" t="str">
            <v>Western</v>
          </cell>
          <cell r="H76" t="str">
            <v>AZ</v>
          </cell>
          <cell r="I76">
            <v>135</v>
          </cell>
          <cell r="J76" t="str">
            <v>Bermuda Water Company</v>
          </cell>
          <cell r="K76">
            <v>935</v>
          </cell>
          <cell r="L76" t="str">
            <v>Bermuda Water Company</v>
          </cell>
          <cell r="M76">
            <v>0</v>
          </cell>
          <cell r="N76">
            <v>0</v>
          </cell>
          <cell r="O76" t="str">
            <v>Y</v>
          </cell>
          <cell r="P76">
            <v>0</v>
          </cell>
          <cell r="Q76" t="str">
            <v>Abandon El Camino Well</v>
          </cell>
          <cell r="R76" t="str">
            <v>C</v>
          </cell>
          <cell r="S76">
            <v>0</v>
          </cell>
          <cell r="T76">
            <v>0</v>
          </cell>
          <cell r="U76">
            <v>0</v>
          </cell>
          <cell r="V76">
            <v>0</v>
          </cell>
          <cell r="W76">
            <v>0</v>
          </cell>
          <cell r="X76">
            <v>38406</v>
          </cell>
          <cell r="Y76" t="str">
            <v>135-0935-115-04-04</v>
          </cell>
          <cell r="Z76">
            <v>0</v>
          </cell>
          <cell r="AA76">
            <v>0</v>
          </cell>
          <cell r="AB76">
            <v>0</v>
          </cell>
          <cell r="AC76">
            <v>0</v>
          </cell>
          <cell r="AD76">
            <v>0</v>
          </cell>
          <cell r="AE76">
            <v>0</v>
          </cell>
          <cell r="AF76">
            <v>0</v>
          </cell>
          <cell r="AG76">
            <v>0</v>
          </cell>
          <cell r="AH76">
            <v>0</v>
          </cell>
          <cell r="AI76">
            <v>0</v>
          </cell>
          <cell r="AJ76" t="str">
            <v>Q2</v>
          </cell>
        </row>
        <row r="77">
          <cell r="A77">
            <v>846</v>
          </cell>
          <cell r="B77">
            <v>38718</v>
          </cell>
          <cell r="C77">
            <v>0</v>
          </cell>
          <cell r="D77" t="str">
            <v xml:space="preserve"> </v>
          </cell>
          <cell r="E77" t="str">
            <v>Closed</v>
          </cell>
          <cell r="F77">
            <v>0</v>
          </cell>
          <cell r="G77" t="str">
            <v>Western</v>
          </cell>
          <cell r="H77" t="str">
            <v>NV</v>
          </cell>
          <cell r="I77">
            <v>35</v>
          </cell>
          <cell r="J77" t="str">
            <v>Spring Creek Utilities Company</v>
          </cell>
          <cell r="K77">
            <v>110</v>
          </cell>
          <cell r="L77" t="str">
            <v>Spring Creek Utilities Company</v>
          </cell>
          <cell r="M77">
            <v>0</v>
          </cell>
          <cell r="N77">
            <v>0</v>
          </cell>
          <cell r="O77" t="str">
            <v>Y</v>
          </cell>
          <cell r="P77">
            <v>0</v>
          </cell>
          <cell r="Q77" t="str">
            <v>Wellhead Protection Program (Grant)</v>
          </cell>
          <cell r="R77" t="str">
            <v>C</v>
          </cell>
          <cell r="S77">
            <v>0</v>
          </cell>
          <cell r="T77">
            <v>0</v>
          </cell>
          <cell r="U77">
            <v>0</v>
          </cell>
          <cell r="V77">
            <v>0</v>
          </cell>
          <cell r="W77">
            <v>0</v>
          </cell>
          <cell r="X77">
            <v>38386</v>
          </cell>
          <cell r="Y77" t="str">
            <v>035-0110-115-02-12</v>
          </cell>
          <cell r="Z77">
            <v>0</v>
          </cell>
          <cell r="AA77">
            <v>0</v>
          </cell>
          <cell r="AB77">
            <v>0</v>
          </cell>
          <cell r="AC77">
            <v>0</v>
          </cell>
          <cell r="AD77">
            <v>0</v>
          </cell>
          <cell r="AE77">
            <v>0</v>
          </cell>
          <cell r="AF77">
            <v>0</v>
          </cell>
          <cell r="AG77">
            <v>0</v>
          </cell>
          <cell r="AH77">
            <v>0</v>
          </cell>
          <cell r="AI77">
            <v>0</v>
          </cell>
          <cell r="AJ77" t="str">
            <v>Q2</v>
          </cell>
        </row>
        <row r="78">
          <cell r="A78">
            <v>1138</v>
          </cell>
          <cell r="B78">
            <v>38718</v>
          </cell>
          <cell r="C78">
            <v>0</v>
          </cell>
          <cell r="D78" t="str">
            <v xml:space="preserve"> </v>
          </cell>
          <cell r="E78" t="str">
            <v>*Completed</v>
          </cell>
          <cell r="F78">
            <v>0</v>
          </cell>
          <cell r="G78" t="str">
            <v>Western</v>
          </cell>
          <cell r="H78" t="str">
            <v>NV</v>
          </cell>
          <cell r="I78">
            <v>140</v>
          </cell>
          <cell r="J78" t="str">
            <v>Utilities, Inc. of Central Nevada</v>
          </cell>
          <cell r="K78">
            <v>140</v>
          </cell>
          <cell r="L78" t="str">
            <v>Utilities, Inc of Central Nevada</v>
          </cell>
          <cell r="M78">
            <v>0</v>
          </cell>
          <cell r="N78">
            <v>0</v>
          </cell>
          <cell r="O78" t="str">
            <v>Y</v>
          </cell>
          <cell r="P78">
            <v>0</v>
          </cell>
          <cell r="Q78" t="str">
            <v>WWTP F Calvada North Expansion_x000B_</v>
          </cell>
          <cell r="R78" t="str">
            <v>C</v>
          </cell>
          <cell r="S78">
            <v>0</v>
          </cell>
          <cell r="T78">
            <v>0</v>
          </cell>
          <cell r="U78">
            <v>0</v>
          </cell>
          <cell r="V78">
            <v>0</v>
          </cell>
          <cell r="W78">
            <v>0</v>
          </cell>
          <cell r="X78">
            <v>39004</v>
          </cell>
          <cell r="Y78" t="str">
            <v>140-0140-116-05-02</v>
          </cell>
          <cell r="Z78">
            <v>0</v>
          </cell>
          <cell r="AA78">
            <v>0</v>
          </cell>
          <cell r="AB78">
            <v>0</v>
          </cell>
          <cell r="AC78">
            <v>0</v>
          </cell>
          <cell r="AD78">
            <v>0</v>
          </cell>
          <cell r="AE78">
            <v>0</v>
          </cell>
          <cell r="AF78">
            <v>0</v>
          </cell>
          <cell r="AG78">
            <v>0</v>
          </cell>
          <cell r="AH78">
            <v>0</v>
          </cell>
          <cell r="AI78">
            <v>0</v>
          </cell>
          <cell r="AJ78" t="str">
            <v>Q2</v>
          </cell>
        </row>
        <row r="79">
          <cell r="A79">
            <v>1652</v>
          </cell>
          <cell r="B79">
            <v>38718</v>
          </cell>
          <cell r="C79">
            <v>0</v>
          </cell>
          <cell r="D79" t="str">
            <v xml:space="preserve"> </v>
          </cell>
          <cell r="E79" t="str">
            <v>Closed</v>
          </cell>
          <cell r="F79">
            <v>0</v>
          </cell>
          <cell r="G79" t="str">
            <v>Western</v>
          </cell>
          <cell r="H79" t="str">
            <v>AZ</v>
          </cell>
          <cell r="I79">
            <v>135</v>
          </cell>
          <cell r="J79" t="str">
            <v>Bermuda Water Company</v>
          </cell>
          <cell r="K79">
            <v>935</v>
          </cell>
          <cell r="L79" t="str">
            <v>Bermuda Water Company</v>
          </cell>
          <cell r="M79">
            <v>0</v>
          </cell>
          <cell r="N79">
            <v>0</v>
          </cell>
          <cell r="O79" t="str">
            <v>Y</v>
          </cell>
          <cell r="P79">
            <v>0</v>
          </cell>
          <cell r="Q79" t="str">
            <v>Install soft start at Las Estancias Well</v>
          </cell>
          <cell r="R79" t="str">
            <v>C</v>
          </cell>
          <cell r="S79">
            <v>0</v>
          </cell>
          <cell r="T79">
            <v>0</v>
          </cell>
          <cell r="U79">
            <v>0</v>
          </cell>
          <cell r="V79">
            <v>0</v>
          </cell>
          <cell r="W79">
            <v>0</v>
          </cell>
          <cell r="X79">
            <v>38510</v>
          </cell>
          <cell r="Y79" t="str">
            <v>135-0935-115-04-06</v>
          </cell>
          <cell r="Z79">
            <v>0</v>
          </cell>
          <cell r="AA79">
            <v>0</v>
          </cell>
          <cell r="AB79">
            <v>0</v>
          </cell>
          <cell r="AC79">
            <v>0</v>
          </cell>
          <cell r="AD79">
            <v>0</v>
          </cell>
          <cell r="AE79">
            <v>0</v>
          </cell>
          <cell r="AF79">
            <v>0</v>
          </cell>
          <cell r="AG79">
            <v>0</v>
          </cell>
          <cell r="AH79">
            <v>0</v>
          </cell>
          <cell r="AI79">
            <v>0</v>
          </cell>
          <cell r="AJ79" t="str">
            <v>Q2</v>
          </cell>
        </row>
        <row r="80">
          <cell r="A80">
            <v>1655</v>
          </cell>
          <cell r="B80">
            <v>38718</v>
          </cell>
          <cell r="C80">
            <v>0</v>
          </cell>
          <cell r="D80" t="str">
            <v xml:space="preserve"> </v>
          </cell>
          <cell r="E80" t="str">
            <v>*Completed</v>
          </cell>
          <cell r="F80">
            <v>0</v>
          </cell>
          <cell r="G80" t="str">
            <v>Western</v>
          </cell>
          <cell r="H80" t="str">
            <v>NV</v>
          </cell>
          <cell r="I80">
            <v>140</v>
          </cell>
          <cell r="J80" t="str">
            <v>Utilities, Inc. of Central Nevada</v>
          </cell>
          <cell r="K80">
            <v>140</v>
          </cell>
          <cell r="L80" t="str">
            <v>Utilities, Inc of Central Nevada</v>
          </cell>
          <cell r="M80">
            <v>0</v>
          </cell>
          <cell r="N80">
            <v>0</v>
          </cell>
          <cell r="O80" t="str">
            <v>Y</v>
          </cell>
          <cell r="P80">
            <v>0</v>
          </cell>
          <cell r="Q80" t="str">
            <v>UICN Master Plan</v>
          </cell>
          <cell r="R80" t="str">
            <v>C</v>
          </cell>
          <cell r="S80">
            <v>0</v>
          </cell>
          <cell r="T80">
            <v>0</v>
          </cell>
          <cell r="U80">
            <v>0</v>
          </cell>
          <cell r="V80">
            <v>0</v>
          </cell>
          <cell r="W80">
            <v>0</v>
          </cell>
          <cell r="X80">
            <v>38758</v>
          </cell>
          <cell r="Y80" t="str">
            <v>140-0140-115-03-07</v>
          </cell>
          <cell r="Z80">
            <v>0</v>
          </cell>
          <cell r="AA80">
            <v>0</v>
          </cell>
          <cell r="AB80">
            <v>0</v>
          </cell>
          <cell r="AC80">
            <v>0</v>
          </cell>
          <cell r="AD80">
            <v>0</v>
          </cell>
          <cell r="AE80">
            <v>0</v>
          </cell>
          <cell r="AF80">
            <v>0</v>
          </cell>
          <cell r="AG80">
            <v>0</v>
          </cell>
          <cell r="AH80">
            <v>0</v>
          </cell>
          <cell r="AI80">
            <v>0</v>
          </cell>
          <cell r="AJ80" t="str">
            <v>Q2</v>
          </cell>
        </row>
        <row r="81">
          <cell r="A81">
            <v>1730</v>
          </cell>
          <cell r="B81">
            <v>38718</v>
          </cell>
          <cell r="C81">
            <v>0</v>
          </cell>
          <cell r="D81" t="str">
            <v xml:space="preserve"> </v>
          </cell>
          <cell r="E81" t="str">
            <v>Closed</v>
          </cell>
          <cell r="F81">
            <v>0</v>
          </cell>
          <cell r="G81" t="str">
            <v>Western</v>
          </cell>
          <cell r="H81" t="str">
            <v>NV</v>
          </cell>
          <cell r="I81">
            <v>140</v>
          </cell>
          <cell r="J81" t="str">
            <v>Utilities, Inc. of Central Nevada</v>
          </cell>
          <cell r="K81">
            <v>140</v>
          </cell>
          <cell r="L81" t="str">
            <v>Utilities, Inc of Central Nevada</v>
          </cell>
          <cell r="M81">
            <v>0</v>
          </cell>
          <cell r="N81">
            <v>0</v>
          </cell>
          <cell r="O81" t="str">
            <v>Y</v>
          </cell>
          <cell r="P81">
            <v>0</v>
          </cell>
          <cell r="Q81" t="str">
            <v>Portable Generator</v>
          </cell>
          <cell r="R81" t="str">
            <v>C</v>
          </cell>
          <cell r="S81">
            <v>0</v>
          </cell>
          <cell r="T81">
            <v>0</v>
          </cell>
          <cell r="U81">
            <v>0</v>
          </cell>
          <cell r="V81">
            <v>0</v>
          </cell>
          <cell r="W81">
            <v>0</v>
          </cell>
          <cell r="X81">
            <v>38362</v>
          </cell>
          <cell r="Y81" t="str">
            <v>140-0140-115-04-03</v>
          </cell>
          <cell r="Z81">
            <v>0</v>
          </cell>
          <cell r="AA81">
            <v>0</v>
          </cell>
          <cell r="AB81">
            <v>0</v>
          </cell>
          <cell r="AC81">
            <v>0</v>
          </cell>
          <cell r="AD81">
            <v>0</v>
          </cell>
          <cell r="AE81">
            <v>0</v>
          </cell>
          <cell r="AF81">
            <v>0</v>
          </cell>
          <cell r="AG81">
            <v>0</v>
          </cell>
          <cell r="AH81">
            <v>0</v>
          </cell>
          <cell r="AI81">
            <v>0</v>
          </cell>
          <cell r="AJ81" t="str">
            <v>Q2</v>
          </cell>
        </row>
        <row r="82">
          <cell r="A82">
            <v>1733</v>
          </cell>
          <cell r="B82">
            <v>38718</v>
          </cell>
          <cell r="C82">
            <v>0</v>
          </cell>
          <cell r="D82" t="str">
            <v xml:space="preserve"> </v>
          </cell>
          <cell r="E82" t="str">
            <v>*Completed</v>
          </cell>
          <cell r="F82">
            <v>0</v>
          </cell>
          <cell r="G82" t="str">
            <v>Western</v>
          </cell>
          <cell r="H82" t="str">
            <v>NV</v>
          </cell>
          <cell r="I82">
            <v>140</v>
          </cell>
          <cell r="J82" t="str">
            <v>Utilities, Inc. of Central Nevada</v>
          </cell>
          <cell r="K82">
            <v>140</v>
          </cell>
          <cell r="L82" t="str">
            <v>Utilities, Inc of Central Nevada</v>
          </cell>
          <cell r="M82">
            <v>0</v>
          </cell>
          <cell r="N82">
            <v>0</v>
          </cell>
          <cell r="O82" t="str">
            <v>Y</v>
          </cell>
          <cell r="P82">
            <v>0</v>
          </cell>
          <cell r="Q82" t="str">
            <v xml:space="preserve">Modify Pressure Zones to eliminate high/low pressures  </v>
          </cell>
          <cell r="R82" t="str">
            <v>C</v>
          </cell>
          <cell r="S82">
            <v>0</v>
          </cell>
          <cell r="T82">
            <v>0</v>
          </cell>
          <cell r="U82">
            <v>0</v>
          </cell>
          <cell r="V82">
            <v>0</v>
          </cell>
          <cell r="W82">
            <v>0</v>
          </cell>
          <cell r="X82">
            <v>39053</v>
          </cell>
          <cell r="Y82" t="str">
            <v>140-0140-115-04-04</v>
          </cell>
          <cell r="Z82">
            <v>0</v>
          </cell>
          <cell r="AA82">
            <v>0</v>
          </cell>
          <cell r="AB82">
            <v>0</v>
          </cell>
          <cell r="AC82">
            <v>0</v>
          </cell>
          <cell r="AD82">
            <v>0</v>
          </cell>
          <cell r="AE82">
            <v>0</v>
          </cell>
          <cell r="AF82">
            <v>0</v>
          </cell>
          <cell r="AG82">
            <v>0</v>
          </cell>
          <cell r="AH82">
            <v>0</v>
          </cell>
          <cell r="AI82">
            <v>0</v>
          </cell>
          <cell r="AJ82" t="str">
            <v>Q2</v>
          </cell>
        </row>
        <row r="83">
          <cell r="A83">
            <v>2249</v>
          </cell>
          <cell r="B83">
            <v>38718</v>
          </cell>
          <cell r="C83">
            <v>0</v>
          </cell>
          <cell r="D83" t="str">
            <v xml:space="preserve"> </v>
          </cell>
          <cell r="E83" t="str">
            <v>*Completed</v>
          </cell>
          <cell r="F83">
            <v>0</v>
          </cell>
          <cell r="G83" t="str">
            <v>Western</v>
          </cell>
          <cell r="H83" t="str">
            <v>NV</v>
          </cell>
          <cell r="I83">
            <v>140</v>
          </cell>
          <cell r="J83" t="str">
            <v>Utilities, Inc. of Central Nevada</v>
          </cell>
          <cell r="K83">
            <v>140</v>
          </cell>
          <cell r="L83" t="str">
            <v>Utilities, Inc of Central Nevada</v>
          </cell>
          <cell r="M83">
            <v>0</v>
          </cell>
          <cell r="N83">
            <v>0</v>
          </cell>
          <cell r="O83" t="str">
            <v>Y</v>
          </cell>
          <cell r="P83">
            <v>0</v>
          </cell>
          <cell r="Q83" t="str">
            <v>Water Rights Report</v>
          </cell>
          <cell r="R83" t="str">
            <v>C</v>
          </cell>
          <cell r="S83">
            <v>0</v>
          </cell>
          <cell r="T83">
            <v>0</v>
          </cell>
          <cell r="U83">
            <v>0</v>
          </cell>
          <cell r="V83">
            <v>0</v>
          </cell>
          <cell r="W83">
            <v>0</v>
          </cell>
          <cell r="X83">
            <v>38929</v>
          </cell>
          <cell r="Y83" t="str">
            <v>140-0140-115-04-11</v>
          </cell>
          <cell r="Z83">
            <v>0</v>
          </cell>
          <cell r="AA83">
            <v>0</v>
          </cell>
          <cell r="AB83">
            <v>0</v>
          </cell>
          <cell r="AC83">
            <v>0</v>
          </cell>
          <cell r="AD83">
            <v>0</v>
          </cell>
          <cell r="AE83">
            <v>0</v>
          </cell>
          <cell r="AF83">
            <v>0</v>
          </cell>
          <cell r="AG83">
            <v>0</v>
          </cell>
          <cell r="AH83">
            <v>0</v>
          </cell>
          <cell r="AI83">
            <v>0</v>
          </cell>
          <cell r="AJ83" t="str">
            <v>Q2</v>
          </cell>
        </row>
        <row r="84">
          <cell r="A84">
            <v>2431</v>
          </cell>
          <cell r="B84">
            <v>38718</v>
          </cell>
          <cell r="C84">
            <v>0</v>
          </cell>
          <cell r="D84" t="str">
            <v xml:space="preserve"> </v>
          </cell>
          <cell r="E84" t="str">
            <v>Closed</v>
          </cell>
          <cell r="F84">
            <v>0</v>
          </cell>
          <cell r="G84" t="str">
            <v>Western</v>
          </cell>
          <cell r="H84" t="str">
            <v>NV</v>
          </cell>
          <cell r="I84">
            <v>34</v>
          </cell>
          <cell r="J84" t="str">
            <v>Utilities, Inc. of Nevada</v>
          </cell>
          <cell r="K84">
            <v>120</v>
          </cell>
          <cell r="L84" t="str">
            <v>Utilities, Inc of Nevada</v>
          </cell>
          <cell r="M84">
            <v>0</v>
          </cell>
          <cell r="N84">
            <v>0</v>
          </cell>
          <cell r="O84" t="str">
            <v>Y</v>
          </cell>
          <cell r="P84">
            <v>0</v>
          </cell>
          <cell r="Q84" t="str">
            <v>Hydrogeological Exploration for New Well Site</v>
          </cell>
          <cell r="R84" t="str">
            <v>C</v>
          </cell>
          <cell r="S84">
            <v>0</v>
          </cell>
          <cell r="T84">
            <v>0</v>
          </cell>
          <cell r="U84">
            <v>0</v>
          </cell>
          <cell r="V84">
            <v>0</v>
          </cell>
          <cell r="W84">
            <v>0</v>
          </cell>
          <cell r="X84">
            <v>38520</v>
          </cell>
          <cell r="Y84" t="str">
            <v>034-0120-115-04-04</v>
          </cell>
          <cell r="Z84">
            <v>0</v>
          </cell>
          <cell r="AA84">
            <v>0</v>
          </cell>
          <cell r="AB84">
            <v>0</v>
          </cell>
          <cell r="AC84">
            <v>0</v>
          </cell>
          <cell r="AD84">
            <v>0</v>
          </cell>
          <cell r="AE84">
            <v>0</v>
          </cell>
          <cell r="AF84">
            <v>0</v>
          </cell>
          <cell r="AG84">
            <v>0</v>
          </cell>
          <cell r="AH84">
            <v>0</v>
          </cell>
          <cell r="AI84">
            <v>0</v>
          </cell>
          <cell r="AJ84" t="str">
            <v>Q2</v>
          </cell>
        </row>
        <row r="85">
          <cell r="A85">
            <v>2440</v>
          </cell>
          <cell r="B85">
            <v>38718</v>
          </cell>
          <cell r="C85">
            <v>0</v>
          </cell>
          <cell r="D85" t="str">
            <v xml:space="preserve"> </v>
          </cell>
          <cell r="E85" t="str">
            <v>Closed</v>
          </cell>
          <cell r="F85">
            <v>0</v>
          </cell>
          <cell r="G85" t="str">
            <v>Western</v>
          </cell>
          <cell r="H85" t="str">
            <v>NV</v>
          </cell>
          <cell r="I85">
            <v>140</v>
          </cell>
          <cell r="J85" t="str">
            <v>Utilities, Inc. of Central Nevada</v>
          </cell>
          <cell r="K85">
            <v>140</v>
          </cell>
          <cell r="L85" t="str">
            <v>Utilities, Inc of Central Nevada</v>
          </cell>
          <cell r="M85">
            <v>0</v>
          </cell>
          <cell r="N85">
            <v>0</v>
          </cell>
          <cell r="O85" t="str">
            <v>Y</v>
          </cell>
          <cell r="P85">
            <v>0</v>
          </cell>
          <cell r="Q85" t="str">
            <v>AutoCAD Mapping</v>
          </cell>
          <cell r="R85" t="str">
            <v>C</v>
          </cell>
          <cell r="S85">
            <v>0</v>
          </cell>
          <cell r="T85">
            <v>0</v>
          </cell>
          <cell r="U85">
            <v>0</v>
          </cell>
          <cell r="V85">
            <v>0</v>
          </cell>
          <cell r="W85">
            <v>0</v>
          </cell>
          <cell r="X85">
            <v>38453</v>
          </cell>
          <cell r="Y85" t="str">
            <v>140-0140-115-04-10</v>
          </cell>
          <cell r="Z85">
            <v>0</v>
          </cell>
          <cell r="AA85">
            <v>0</v>
          </cell>
          <cell r="AB85">
            <v>0</v>
          </cell>
          <cell r="AC85">
            <v>0</v>
          </cell>
          <cell r="AD85">
            <v>0</v>
          </cell>
          <cell r="AE85">
            <v>0</v>
          </cell>
          <cell r="AF85">
            <v>0</v>
          </cell>
          <cell r="AG85">
            <v>0</v>
          </cell>
          <cell r="AH85">
            <v>0</v>
          </cell>
          <cell r="AI85">
            <v>0</v>
          </cell>
          <cell r="AJ85" t="str">
            <v>Q2</v>
          </cell>
        </row>
        <row r="86">
          <cell r="A86">
            <v>2535</v>
          </cell>
          <cell r="B86">
            <v>38718</v>
          </cell>
          <cell r="C86">
            <v>0</v>
          </cell>
          <cell r="D86" t="str">
            <v xml:space="preserve"> </v>
          </cell>
          <cell r="E86" t="str">
            <v>*Completed</v>
          </cell>
          <cell r="F86">
            <v>0</v>
          </cell>
          <cell r="G86" t="str">
            <v>Western</v>
          </cell>
          <cell r="H86" t="str">
            <v>AZ</v>
          </cell>
          <cell r="I86">
            <v>135</v>
          </cell>
          <cell r="J86" t="str">
            <v>Bermuda Water Company</v>
          </cell>
          <cell r="K86">
            <v>935</v>
          </cell>
          <cell r="L86" t="str">
            <v>Bermuda Water Company</v>
          </cell>
          <cell r="M86">
            <v>0</v>
          </cell>
          <cell r="N86">
            <v>0</v>
          </cell>
          <cell r="O86" t="str">
            <v>Y</v>
          </cell>
          <cell r="P86">
            <v>0</v>
          </cell>
          <cell r="Q86" t="str">
            <v>Engineering Design Contract for Projects as required in NOV-case #31593.</v>
          </cell>
          <cell r="R86" t="str">
            <v>C</v>
          </cell>
          <cell r="S86">
            <v>0</v>
          </cell>
          <cell r="T86">
            <v>0</v>
          </cell>
          <cell r="U86">
            <v>0</v>
          </cell>
          <cell r="V86">
            <v>0</v>
          </cell>
          <cell r="W86">
            <v>0</v>
          </cell>
          <cell r="X86">
            <v>39082</v>
          </cell>
          <cell r="Y86" t="str">
            <v>135-0935-115-05-01</v>
          </cell>
          <cell r="Z86">
            <v>0</v>
          </cell>
          <cell r="AA86">
            <v>0</v>
          </cell>
          <cell r="AB86">
            <v>0</v>
          </cell>
          <cell r="AC86">
            <v>0</v>
          </cell>
          <cell r="AD86">
            <v>0</v>
          </cell>
          <cell r="AE86">
            <v>0</v>
          </cell>
          <cell r="AF86">
            <v>0</v>
          </cell>
          <cell r="AG86">
            <v>0</v>
          </cell>
          <cell r="AH86">
            <v>0</v>
          </cell>
          <cell r="AI86">
            <v>0</v>
          </cell>
          <cell r="AJ86" t="str">
            <v>Q2</v>
          </cell>
        </row>
        <row r="87">
          <cell r="A87">
            <v>2545</v>
          </cell>
          <cell r="B87">
            <v>38718</v>
          </cell>
          <cell r="C87">
            <v>0</v>
          </cell>
          <cell r="D87" t="str">
            <v xml:space="preserve"> </v>
          </cell>
          <cell r="E87" t="str">
            <v>Closed</v>
          </cell>
          <cell r="F87">
            <v>0</v>
          </cell>
          <cell r="G87" t="str">
            <v>Western</v>
          </cell>
          <cell r="H87" t="str">
            <v>NV</v>
          </cell>
          <cell r="I87">
            <v>35</v>
          </cell>
          <cell r="J87" t="str">
            <v>Spring Creek Utilities Company</v>
          </cell>
          <cell r="K87">
            <v>110</v>
          </cell>
          <cell r="L87" t="str">
            <v>Spring Creek Utilities Company</v>
          </cell>
          <cell r="M87">
            <v>0</v>
          </cell>
          <cell r="N87">
            <v>0</v>
          </cell>
          <cell r="O87" t="str">
            <v>Y</v>
          </cell>
          <cell r="P87">
            <v>0</v>
          </cell>
          <cell r="Q87" t="str">
            <v>Engineering Contract to Evaluate Alternatives to Resolve the Arsenic Issue</v>
          </cell>
          <cell r="R87" t="str">
            <v>C</v>
          </cell>
          <cell r="S87">
            <v>0</v>
          </cell>
          <cell r="T87">
            <v>0</v>
          </cell>
          <cell r="U87">
            <v>0</v>
          </cell>
          <cell r="V87">
            <v>0</v>
          </cell>
          <cell r="W87">
            <v>0</v>
          </cell>
          <cell r="X87">
            <v>38520</v>
          </cell>
          <cell r="Y87" t="str">
            <v>035-0110-115-05-01</v>
          </cell>
          <cell r="Z87">
            <v>0</v>
          </cell>
          <cell r="AA87">
            <v>0</v>
          </cell>
          <cell r="AB87">
            <v>0</v>
          </cell>
          <cell r="AC87">
            <v>0</v>
          </cell>
          <cell r="AD87">
            <v>0</v>
          </cell>
          <cell r="AE87">
            <v>0</v>
          </cell>
          <cell r="AF87">
            <v>0</v>
          </cell>
          <cell r="AG87">
            <v>0</v>
          </cell>
          <cell r="AH87">
            <v>0</v>
          </cell>
          <cell r="AI87">
            <v>0</v>
          </cell>
          <cell r="AJ87" t="str">
            <v>Q2</v>
          </cell>
        </row>
        <row r="88">
          <cell r="A88">
            <v>2546</v>
          </cell>
          <cell r="B88">
            <v>38718</v>
          </cell>
          <cell r="C88">
            <v>0</v>
          </cell>
          <cell r="D88" t="str">
            <v xml:space="preserve"> </v>
          </cell>
          <cell r="E88" t="str">
            <v>*Completed</v>
          </cell>
          <cell r="F88">
            <v>0</v>
          </cell>
          <cell r="G88" t="str">
            <v>Western</v>
          </cell>
          <cell r="H88" t="str">
            <v>NV</v>
          </cell>
          <cell r="I88">
            <v>133</v>
          </cell>
          <cell r="J88" t="str">
            <v>Sky Ranch Water Service</v>
          </cell>
          <cell r="K88">
            <v>123</v>
          </cell>
          <cell r="L88" t="str">
            <v>Sky Ranch Water Service</v>
          </cell>
          <cell r="M88">
            <v>0</v>
          </cell>
          <cell r="N88">
            <v>0</v>
          </cell>
          <cell r="O88" t="str">
            <v>Y</v>
          </cell>
          <cell r="P88">
            <v>0</v>
          </cell>
          <cell r="Q88" t="str">
            <v>Engineering for Arsenic Removal</v>
          </cell>
          <cell r="R88" t="str">
            <v>C</v>
          </cell>
          <cell r="S88">
            <v>0</v>
          </cell>
          <cell r="T88">
            <v>0</v>
          </cell>
          <cell r="U88">
            <v>0</v>
          </cell>
          <cell r="V88">
            <v>0</v>
          </cell>
          <cell r="W88">
            <v>0</v>
          </cell>
          <cell r="X88">
            <v>38791</v>
          </cell>
          <cell r="Y88" t="str">
            <v>133-0123-115-05-01</v>
          </cell>
          <cell r="Z88">
            <v>0</v>
          </cell>
          <cell r="AA88">
            <v>0</v>
          </cell>
          <cell r="AB88">
            <v>0</v>
          </cell>
          <cell r="AC88">
            <v>0</v>
          </cell>
          <cell r="AD88">
            <v>0</v>
          </cell>
          <cell r="AE88">
            <v>0</v>
          </cell>
          <cell r="AF88">
            <v>0</v>
          </cell>
          <cell r="AG88">
            <v>0</v>
          </cell>
          <cell r="AH88">
            <v>0</v>
          </cell>
          <cell r="AI88">
            <v>0</v>
          </cell>
          <cell r="AJ88" t="str">
            <v>Q2</v>
          </cell>
        </row>
        <row r="89">
          <cell r="A89">
            <v>2565</v>
          </cell>
          <cell r="B89">
            <v>38718</v>
          </cell>
          <cell r="C89">
            <v>0</v>
          </cell>
          <cell r="D89" t="str">
            <v xml:space="preserve"> </v>
          </cell>
          <cell r="E89" t="str">
            <v>Closed</v>
          </cell>
          <cell r="F89">
            <v>0</v>
          </cell>
          <cell r="G89" t="str">
            <v>Western</v>
          </cell>
          <cell r="H89" t="str">
            <v>NV</v>
          </cell>
          <cell r="I89">
            <v>34</v>
          </cell>
          <cell r="J89" t="str">
            <v>Utilities, Inc. of Nevada</v>
          </cell>
          <cell r="K89">
            <v>120</v>
          </cell>
          <cell r="L89" t="str">
            <v>Utilities, Inc of Nevada</v>
          </cell>
          <cell r="M89">
            <v>0</v>
          </cell>
          <cell r="N89">
            <v>0</v>
          </cell>
          <cell r="O89" t="str">
            <v>Y</v>
          </cell>
          <cell r="P89">
            <v>0</v>
          </cell>
          <cell r="Q89" t="str">
            <v>PRV Replacement</v>
          </cell>
          <cell r="R89" t="str">
            <v>C</v>
          </cell>
          <cell r="S89">
            <v>0</v>
          </cell>
          <cell r="T89">
            <v>0</v>
          </cell>
          <cell r="U89">
            <v>0</v>
          </cell>
          <cell r="V89">
            <v>0</v>
          </cell>
          <cell r="W89">
            <v>0</v>
          </cell>
          <cell r="X89">
            <v>38588</v>
          </cell>
          <cell r="Y89" t="str">
            <v>034-0120-115-05-01</v>
          </cell>
          <cell r="Z89">
            <v>0</v>
          </cell>
          <cell r="AA89">
            <v>0</v>
          </cell>
          <cell r="AB89">
            <v>0</v>
          </cell>
          <cell r="AC89">
            <v>0</v>
          </cell>
          <cell r="AD89">
            <v>0</v>
          </cell>
          <cell r="AE89">
            <v>0</v>
          </cell>
          <cell r="AF89">
            <v>0</v>
          </cell>
          <cell r="AG89">
            <v>0</v>
          </cell>
          <cell r="AH89">
            <v>0</v>
          </cell>
          <cell r="AI89">
            <v>0</v>
          </cell>
          <cell r="AJ89" t="str">
            <v>Q2</v>
          </cell>
        </row>
        <row r="90">
          <cell r="A90">
            <v>2575</v>
          </cell>
          <cell r="B90">
            <v>38718</v>
          </cell>
          <cell r="C90">
            <v>0</v>
          </cell>
          <cell r="D90" t="str">
            <v xml:space="preserve"> </v>
          </cell>
          <cell r="E90" t="str">
            <v>*Completed</v>
          </cell>
          <cell r="F90">
            <v>0</v>
          </cell>
          <cell r="G90" t="str">
            <v>Western</v>
          </cell>
          <cell r="H90" t="str">
            <v>NV</v>
          </cell>
          <cell r="I90">
            <v>35</v>
          </cell>
          <cell r="J90" t="str">
            <v>Spring Creek Utilities Company</v>
          </cell>
          <cell r="K90">
            <v>110</v>
          </cell>
          <cell r="L90" t="str">
            <v>Spring Creek Utilities Company</v>
          </cell>
          <cell r="M90">
            <v>0</v>
          </cell>
          <cell r="N90">
            <v>0</v>
          </cell>
          <cell r="O90" t="str">
            <v>Y</v>
          </cell>
          <cell r="P90">
            <v>0</v>
          </cell>
          <cell r="Q90" t="str">
            <v>New Production Well - SCU Housing</v>
          </cell>
          <cell r="R90" t="str">
            <v>C</v>
          </cell>
          <cell r="S90">
            <v>0</v>
          </cell>
          <cell r="T90">
            <v>0</v>
          </cell>
          <cell r="U90">
            <v>0</v>
          </cell>
          <cell r="V90">
            <v>0</v>
          </cell>
          <cell r="W90">
            <v>0</v>
          </cell>
          <cell r="X90">
            <v>38770</v>
          </cell>
          <cell r="Y90" t="str">
            <v>035-0110-115-05-02</v>
          </cell>
          <cell r="Z90">
            <v>0</v>
          </cell>
          <cell r="AA90">
            <v>0</v>
          </cell>
          <cell r="AB90">
            <v>0</v>
          </cell>
          <cell r="AC90">
            <v>0</v>
          </cell>
          <cell r="AD90">
            <v>0</v>
          </cell>
          <cell r="AE90">
            <v>0</v>
          </cell>
          <cell r="AF90">
            <v>0</v>
          </cell>
          <cell r="AG90">
            <v>0</v>
          </cell>
          <cell r="AH90">
            <v>0</v>
          </cell>
          <cell r="AI90">
            <v>0</v>
          </cell>
          <cell r="AJ90" t="str">
            <v>Q2</v>
          </cell>
        </row>
        <row r="91">
          <cell r="A91">
            <v>2703</v>
          </cell>
          <cell r="B91">
            <v>38718</v>
          </cell>
          <cell r="C91">
            <v>0</v>
          </cell>
          <cell r="D91" t="str">
            <v xml:space="preserve"> </v>
          </cell>
          <cell r="E91" t="str">
            <v>*Completed</v>
          </cell>
          <cell r="F91">
            <v>0</v>
          </cell>
          <cell r="G91" t="str">
            <v>Western</v>
          </cell>
          <cell r="H91" t="str">
            <v>AZ</v>
          </cell>
          <cell r="I91">
            <v>135</v>
          </cell>
          <cell r="J91" t="str">
            <v>Bermuda Water Company</v>
          </cell>
          <cell r="K91">
            <v>935</v>
          </cell>
          <cell r="L91" t="str">
            <v>Bermuda Water Company</v>
          </cell>
          <cell r="M91">
            <v>0</v>
          </cell>
          <cell r="N91">
            <v>0</v>
          </cell>
          <cell r="O91" t="str">
            <v>Y</v>
          </cell>
          <cell r="P91">
            <v>0</v>
          </cell>
          <cell r="Q91" t="str">
            <v>Engineering Design for SCADA</v>
          </cell>
          <cell r="R91" t="str">
            <v>C</v>
          </cell>
          <cell r="S91">
            <v>0</v>
          </cell>
          <cell r="T91">
            <v>0</v>
          </cell>
          <cell r="U91">
            <v>0</v>
          </cell>
          <cell r="V91">
            <v>0</v>
          </cell>
          <cell r="W91">
            <v>0</v>
          </cell>
          <cell r="X91">
            <v>39082</v>
          </cell>
          <cell r="Y91" t="str">
            <v>135-0935-115-06-01</v>
          </cell>
          <cell r="Z91">
            <v>0</v>
          </cell>
          <cell r="AA91">
            <v>0</v>
          </cell>
          <cell r="AB91">
            <v>0</v>
          </cell>
          <cell r="AC91">
            <v>0</v>
          </cell>
          <cell r="AD91">
            <v>0</v>
          </cell>
          <cell r="AE91">
            <v>0</v>
          </cell>
          <cell r="AF91">
            <v>0</v>
          </cell>
          <cell r="AG91">
            <v>0</v>
          </cell>
          <cell r="AH91">
            <v>0</v>
          </cell>
          <cell r="AI91">
            <v>0</v>
          </cell>
          <cell r="AJ91" t="str">
            <v>Q2</v>
          </cell>
        </row>
        <row r="92">
          <cell r="A92">
            <v>2704</v>
          </cell>
          <cell r="B92">
            <v>38718</v>
          </cell>
          <cell r="C92">
            <v>0</v>
          </cell>
          <cell r="D92" t="str">
            <v xml:space="preserve"> </v>
          </cell>
          <cell r="E92" t="str">
            <v>*Completed</v>
          </cell>
          <cell r="F92">
            <v>0</v>
          </cell>
          <cell r="G92" t="str">
            <v>Western</v>
          </cell>
          <cell r="H92" t="str">
            <v>AZ</v>
          </cell>
          <cell r="I92">
            <v>135</v>
          </cell>
          <cell r="J92" t="str">
            <v>Bermuda Water Company</v>
          </cell>
          <cell r="K92">
            <v>935</v>
          </cell>
          <cell r="L92" t="str">
            <v>Bermuda Water Company</v>
          </cell>
          <cell r="M92">
            <v>0</v>
          </cell>
          <cell r="N92">
            <v>0</v>
          </cell>
          <cell r="O92" t="str">
            <v>Y</v>
          </cell>
          <cell r="P92">
            <v>0</v>
          </cell>
          <cell r="Q92" t="str">
            <v>Repair Arroyo Vista Tank Vandalism</v>
          </cell>
          <cell r="R92" t="str">
            <v>C</v>
          </cell>
          <cell r="S92">
            <v>0</v>
          </cell>
          <cell r="T92">
            <v>0</v>
          </cell>
          <cell r="U92">
            <v>0</v>
          </cell>
          <cell r="V92">
            <v>0</v>
          </cell>
          <cell r="W92">
            <v>0</v>
          </cell>
          <cell r="X92">
            <v>39082</v>
          </cell>
          <cell r="Y92" t="str">
            <v>135-0935-115-06-06</v>
          </cell>
          <cell r="Z92">
            <v>0</v>
          </cell>
          <cell r="AA92">
            <v>0</v>
          </cell>
          <cell r="AB92">
            <v>0</v>
          </cell>
          <cell r="AC92">
            <v>0</v>
          </cell>
          <cell r="AD92">
            <v>0</v>
          </cell>
          <cell r="AE92">
            <v>0</v>
          </cell>
          <cell r="AF92">
            <v>0</v>
          </cell>
          <cell r="AG92">
            <v>0</v>
          </cell>
          <cell r="AH92">
            <v>0</v>
          </cell>
          <cell r="AI92">
            <v>0</v>
          </cell>
          <cell r="AJ92" t="str">
            <v>Q2</v>
          </cell>
        </row>
        <row r="93">
          <cell r="A93">
            <v>2754</v>
          </cell>
          <cell r="B93">
            <v>38718</v>
          </cell>
          <cell r="C93">
            <v>0</v>
          </cell>
          <cell r="D93" t="str">
            <v xml:space="preserve"> </v>
          </cell>
          <cell r="E93" t="str">
            <v>Closed</v>
          </cell>
          <cell r="F93">
            <v>0</v>
          </cell>
          <cell r="G93" t="str">
            <v>Western</v>
          </cell>
          <cell r="H93" t="str">
            <v>NV</v>
          </cell>
          <cell r="I93">
            <v>35</v>
          </cell>
          <cell r="J93" t="str">
            <v>Spring Creek Utilities Company</v>
          </cell>
          <cell r="K93">
            <v>110</v>
          </cell>
          <cell r="L93" t="str">
            <v>Spring Creek Utilities Company</v>
          </cell>
          <cell r="M93">
            <v>0</v>
          </cell>
          <cell r="N93">
            <v>0</v>
          </cell>
          <cell r="O93" t="str">
            <v>Y</v>
          </cell>
          <cell r="P93">
            <v>0</v>
          </cell>
          <cell r="Q93" t="str">
            <v>Water Main Replacement - Dillon Drive</v>
          </cell>
          <cell r="R93" t="str">
            <v>C</v>
          </cell>
          <cell r="S93">
            <v>0</v>
          </cell>
          <cell r="T93">
            <v>0</v>
          </cell>
          <cell r="U93">
            <v>0</v>
          </cell>
          <cell r="V93">
            <v>0</v>
          </cell>
          <cell r="W93">
            <v>0</v>
          </cell>
          <cell r="X93">
            <v>38568</v>
          </cell>
          <cell r="Y93" t="str">
            <v>035-0110-115-05-03</v>
          </cell>
          <cell r="Z93">
            <v>0</v>
          </cell>
          <cell r="AA93">
            <v>0</v>
          </cell>
          <cell r="AB93">
            <v>0</v>
          </cell>
          <cell r="AC93">
            <v>0</v>
          </cell>
          <cell r="AD93">
            <v>0</v>
          </cell>
          <cell r="AE93">
            <v>0</v>
          </cell>
          <cell r="AF93">
            <v>0</v>
          </cell>
          <cell r="AG93">
            <v>0</v>
          </cell>
          <cell r="AH93">
            <v>0</v>
          </cell>
          <cell r="AI93">
            <v>0</v>
          </cell>
          <cell r="AJ93" t="str">
            <v>Q2</v>
          </cell>
        </row>
        <row r="94">
          <cell r="A94">
            <v>2776</v>
          </cell>
          <cell r="B94">
            <v>38718</v>
          </cell>
          <cell r="C94">
            <v>0</v>
          </cell>
          <cell r="D94" t="str">
            <v xml:space="preserve"> </v>
          </cell>
          <cell r="E94" t="str">
            <v>*Completed</v>
          </cell>
          <cell r="F94">
            <v>0</v>
          </cell>
          <cell r="G94" t="str">
            <v>Western</v>
          </cell>
          <cell r="H94" t="str">
            <v>NV</v>
          </cell>
          <cell r="I94">
            <v>34</v>
          </cell>
          <cell r="J94" t="str">
            <v>Utilities, Inc. of Nevada</v>
          </cell>
          <cell r="K94">
            <v>120</v>
          </cell>
          <cell r="L94" t="str">
            <v>Utilities, Inc of Nevada</v>
          </cell>
          <cell r="M94">
            <v>0</v>
          </cell>
          <cell r="N94">
            <v>0</v>
          </cell>
          <cell r="O94" t="str">
            <v>Y</v>
          </cell>
          <cell r="P94">
            <v>0</v>
          </cell>
          <cell r="Q94" t="str">
            <v>Update SCADA System</v>
          </cell>
          <cell r="R94" t="str">
            <v>C</v>
          </cell>
          <cell r="S94">
            <v>0</v>
          </cell>
          <cell r="T94">
            <v>0</v>
          </cell>
          <cell r="U94">
            <v>0</v>
          </cell>
          <cell r="V94">
            <v>0</v>
          </cell>
          <cell r="W94">
            <v>0</v>
          </cell>
          <cell r="X94">
            <v>39004</v>
          </cell>
          <cell r="Y94" t="str">
            <v>034-0120-115-05-02</v>
          </cell>
          <cell r="Z94">
            <v>0</v>
          </cell>
          <cell r="AA94">
            <v>0</v>
          </cell>
          <cell r="AB94">
            <v>0</v>
          </cell>
          <cell r="AC94">
            <v>0</v>
          </cell>
          <cell r="AD94">
            <v>0</v>
          </cell>
          <cell r="AE94">
            <v>0</v>
          </cell>
          <cell r="AF94">
            <v>0</v>
          </cell>
          <cell r="AG94">
            <v>0</v>
          </cell>
          <cell r="AH94">
            <v>0</v>
          </cell>
          <cell r="AI94">
            <v>0</v>
          </cell>
          <cell r="AJ94" t="str">
            <v>Q2</v>
          </cell>
        </row>
        <row r="95">
          <cell r="A95">
            <v>3024</v>
          </cell>
          <cell r="B95">
            <v>38718</v>
          </cell>
          <cell r="C95">
            <v>0</v>
          </cell>
          <cell r="D95" t="str">
            <v xml:space="preserve"> </v>
          </cell>
          <cell r="E95" t="str">
            <v>*Completed</v>
          </cell>
          <cell r="F95">
            <v>0</v>
          </cell>
          <cell r="G95" t="str">
            <v>Western</v>
          </cell>
          <cell r="H95" t="str">
            <v>NV</v>
          </cell>
          <cell r="I95">
            <v>140</v>
          </cell>
          <cell r="J95" t="str">
            <v>Utilities, Inc. of Central Nevada</v>
          </cell>
          <cell r="K95">
            <v>140</v>
          </cell>
          <cell r="L95" t="str">
            <v>Utilities, Inc of Central Nevada</v>
          </cell>
          <cell r="M95">
            <v>0</v>
          </cell>
          <cell r="N95">
            <v>0</v>
          </cell>
          <cell r="O95" t="str">
            <v>Y</v>
          </cell>
          <cell r="P95">
            <v>0</v>
          </cell>
          <cell r="Q95" t="str">
            <v>Lift Station 3 Pressure Main Upgrade (Cottage Grove)</v>
          </cell>
          <cell r="R95" t="str">
            <v>C</v>
          </cell>
          <cell r="S95">
            <v>0</v>
          </cell>
          <cell r="T95">
            <v>0</v>
          </cell>
          <cell r="U95">
            <v>0</v>
          </cell>
          <cell r="V95">
            <v>0</v>
          </cell>
          <cell r="W95">
            <v>0</v>
          </cell>
          <cell r="X95">
            <v>38929</v>
          </cell>
          <cell r="Y95" t="str">
            <v>140-0140-116-05-01</v>
          </cell>
          <cell r="Z95">
            <v>22507.1</v>
          </cell>
          <cell r="AA95">
            <v>22507.1</v>
          </cell>
          <cell r="AB95">
            <v>0</v>
          </cell>
          <cell r="AC95">
            <v>0</v>
          </cell>
          <cell r="AD95">
            <v>0</v>
          </cell>
          <cell r="AE95">
            <v>22507.1</v>
          </cell>
          <cell r="AF95">
            <v>0</v>
          </cell>
          <cell r="AG95">
            <v>0</v>
          </cell>
          <cell r="AH95">
            <v>0</v>
          </cell>
          <cell r="AI95">
            <v>22507.1</v>
          </cell>
          <cell r="AJ95" t="str">
            <v>Q2</v>
          </cell>
        </row>
        <row r="96">
          <cell r="A96">
            <v>3360</v>
          </cell>
          <cell r="B96">
            <v>38718</v>
          </cell>
          <cell r="C96">
            <v>0</v>
          </cell>
          <cell r="D96" t="str">
            <v xml:space="preserve"> </v>
          </cell>
          <cell r="E96" t="str">
            <v>*Completed</v>
          </cell>
          <cell r="F96">
            <v>0</v>
          </cell>
          <cell r="G96" t="str">
            <v>Western</v>
          </cell>
          <cell r="H96" t="str">
            <v>NV</v>
          </cell>
          <cell r="I96">
            <v>35</v>
          </cell>
          <cell r="J96" t="str">
            <v>Spring Creek Utilities Company</v>
          </cell>
          <cell r="K96">
            <v>110</v>
          </cell>
          <cell r="L96" t="str">
            <v>Spring Creek Utilities Company</v>
          </cell>
          <cell r="M96">
            <v>0</v>
          </cell>
          <cell r="N96">
            <v>0</v>
          </cell>
          <cell r="O96" t="str">
            <v>Y</v>
          </cell>
          <cell r="P96">
            <v>0</v>
          </cell>
          <cell r="Q96" t="str">
            <v xml:space="preserve"> Reduce Arsenic Levels in Distributed Water </v>
          </cell>
          <cell r="R96" t="str">
            <v>C</v>
          </cell>
          <cell r="S96">
            <v>0</v>
          </cell>
          <cell r="T96">
            <v>0</v>
          </cell>
          <cell r="U96">
            <v>0</v>
          </cell>
          <cell r="V96">
            <v>0</v>
          </cell>
          <cell r="W96">
            <v>0</v>
          </cell>
          <cell r="X96">
            <v>38785</v>
          </cell>
          <cell r="Y96" t="str">
            <v>035-0110-115-05-04</v>
          </cell>
          <cell r="Z96">
            <v>0</v>
          </cell>
          <cell r="AA96">
            <v>0</v>
          </cell>
          <cell r="AB96">
            <v>0</v>
          </cell>
          <cell r="AC96">
            <v>0</v>
          </cell>
          <cell r="AD96">
            <v>0</v>
          </cell>
          <cell r="AE96">
            <v>0</v>
          </cell>
          <cell r="AF96">
            <v>0</v>
          </cell>
          <cell r="AG96">
            <v>0</v>
          </cell>
          <cell r="AH96">
            <v>0</v>
          </cell>
          <cell r="AI96">
            <v>0</v>
          </cell>
          <cell r="AJ96" t="str">
            <v>Q2</v>
          </cell>
        </row>
        <row r="97">
          <cell r="A97">
            <v>3361</v>
          </cell>
          <cell r="B97">
            <v>38718</v>
          </cell>
          <cell r="C97">
            <v>0</v>
          </cell>
          <cell r="D97" t="str">
            <v xml:space="preserve"> </v>
          </cell>
          <cell r="E97" t="str">
            <v>*Completed</v>
          </cell>
          <cell r="F97">
            <v>0</v>
          </cell>
          <cell r="G97" t="str">
            <v>Western</v>
          </cell>
          <cell r="H97" t="str">
            <v>NV</v>
          </cell>
          <cell r="I97">
            <v>133</v>
          </cell>
          <cell r="J97" t="str">
            <v>Sky Ranch Water Service</v>
          </cell>
          <cell r="K97">
            <v>123</v>
          </cell>
          <cell r="L97" t="str">
            <v>Sky Ranch Water Service</v>
          </cell>
          <cell r="M97">
            <v>0</v>
          </cell>
          <cell r="N97">
            <v>0</v>
          </cell>
          <cell r="O97" t="str">
            <v>Y</v>
          </cell>
          <cell r="P97">
            <v>0</v>
          </cell>
          <cell r="Q97" t="str">
            <v>Reduce Arsenic Levels in Distributed Water</v>
          </cell>
          <cell r="R97" t="str">
            <v>C</v>
          </cell>
          <cell r="S97">
            <v>0</v>
          </cell>
          <cell r="T97">
            <v>0</v>
          </cell>
          <cell r="U97">
            <v>0</v>
          </cell>
          <cell r="V97">
            <v>0</v>
          </cell>
          <cell r="W97">
            <v>0</v>
          </cell>
          <cell r="X97">
            <v>38785</v>
          </cell>
          <cell r="Y97" t="str">
            <v>133-0123-115-05-02</v>
          </cell>
          <cell r="Z97">
            <v>0</v>
          </cell>
          <cell r="AA97">
            <v>0</v>
          </cell>
          <cell r="AB97">
            <v>0</v>
          </cell>
          <cell r="AC97">
            <v>0</v>
          </cell>
          <cell r="AD97">
            <v>0</v>
          </cell>
          <cell r="AE97">
            <v>0</v>
          </cell>
          <cell r="AF97">
            <v>0</v>
          </cell>
          <cell r="AG97">
            <v>0</v>
          </cell>
          <cell r="AH97">
            <v>0</v>
          </cell>
          <cell r="AI97">
            <v>0</v>
          </cell>
          <cell r="AJ97" t="str">
            <v>Q2</v>
          </cell>
        </row>
        <row r="98">
          <cell r="A98">
            <v>3439</v>
          </cell>
          <cell r="B98">
            <v>38718</v>
          </cell>
          <cell r="C98">
            <v>0</v>
          </cell>
          <cell r="D98" t="str">
            <v xml:space="preserve"> </v>
          </cell>
          <cell r="E98" t="str">
            <v>Closed</v>
          </cell>
          <cell r="F98">
            <v>0</v>
          </cell>
          <cell r="G98" t="str">
            <v>Western</v>
          </cell>
          <cell r="H98" t="str">
            <v>NV</v>
          </cell>
          <cell r="I98">
            <v>140</v>
          </cell>
          <cell r="J98" t="str">
            <v>Utilities, Inc. of Central Nevada</v>
          </cell>
          <cell r="K98">
            <v>140</v>
          </cell>
          <cell r="L98" t="str">
            <v>Utilities, Inc of Central Nevada</v>
          </cell>
          <cell r="M98">
            <v>0</v>
          </cell>
          <cell r="N98">
            <v>0</v>
          </cell>
          <cell r="O98" t="str">
            <v>Y</v>
          </cell>
          <cell r="P98">
            <v>0</v>
          </cell>
          <cell r="Q98" t="str">
            <v>Hacienda Main Installation</v>
          </cell>
          <cell r="R98" t="str">
            <v>C</v>
          </cell>
          <cell r="S98">
            <v>0</v>
          </cell>
          <cell r="T98">
            <v>0</v>
          </cell>
          <cell r="U98">
            <v>0</v>
          </cell>
          <cell r="V98">
            <v>0</v>
          </cell>
          <cell r="W98">
            <v>0</v>
          </cell>
          <cell r="X98">
            <v>38621</v>
          </cell>
          <cell r="Y98" t="str">
            <v>140-0140-115-05-01</v>
          </cell>
          <cell r="Z98">
            <v>0</v>
          </cell>
          <cell r="AA98">
            <v>0</v>
          </cell>
          <cell r="AB98">
            <v>0</v>
          </cell>
          <cell r="AC98">
            <v>0</v>
          </cell>
          <cell r="AD98">
            <v>0</v>
          </cell>
          <cell r="AE98">
            <v>0</v>
          </cell>
          <cell r="AF98">
            <v>0</v>
          </cell>
          <cell r="AG98">
            <v>0</v>
          </cell>
          <cell r="AH98">
            <v>0</v>
          </cell>
          <cell r="AI98">
            <v>0</v>
          </cell>
          <cell r="AJ98" t="str">
            <v>Q2</v>
          </cell>
        </row>
        <row r="99">
          <cell r="A99">
            <v>3583</v>
          </cell>
          <cell r="B99">
            <v>38718</v>
          </cell>
          <cell r="C99">
            <v>0</v>
          </cell>
          <cell r="D99" t="str">
            <v xml:space="preserve"> </v>
          </cell>
          <cell r="E99" t="str">
            <v>Placed In Service</v>
          </cell>
          <cell r="F99">
            <v>0</v>
          </cell>
          <cell r="G99" t="str">
            <v>Western</v>
          </cell>
          <cell r="H99" t="str">
            <v>NV</v>
          </cell>
          <cell r="I99">
            <v>35</v>
          </cell>
          <cell r="J99" t="str">
            <v>Spring Creek Utilities Company</v>
          </cell>
          <cell r="K99">
            <v>110</v>
          </cell>
          <cell r="L99" t="str">
            <v>Spring Creek Utilities Company</v>
          </cell>
          <cell r="M99">
            <v>0</v>
          </cell>
          <cell r="N99">
            <v>0</v>
          </cell>
          <cell r="O99" t="str">
            <v>Y</v>
          </cell>
          <cell r="P99">
            <v>0</v>
          </cell>
          <cell r="Q99" t="str">
            <v>New Production Well-Tract 100</v>
          </cell>
          <cell r="R99" t="str">
            <v>C</v>
          </cell>
          <cell r="S99">
            <v>0</v>
          </cell>
          <cell r="T99">
            <v>0</v>
          </cell>
          <cell r="U99">
            <v>0</v>
          </cell>
          <cell r="V99">
            <v>0</v>
          </cell>
          <cell r="W99">
            <v>0</v>
          </cell>
          <cell r="X99">
            <v>39082</v>
          </cell>
          <cell r="Y99" t="str">
            <v>035-0110-115-06-02</v>
          </cell>
          <cell r="Z99">
            <v>177833.77</v>
          </cell>
          <cell r="AA99">
            <v>173628.72</v>
          </cell>
          <cell r="AB99">
            <v>4205.05</v>
          </cell>
          <cell r="AC99">
            <v>0</v>
          </cell>
          <cell r="AD99">
            <v>0</v>
          </cell>
          <cell r="AE99">
            <v>177833.77</v>
          </cell>
          <cell r="AF99">
            <v>0</v>
          </cell>
          <cell r="AG99">
            <v>0</v>
          </cell>
          <cell r="AH99">
            <v>0</v>
          </cell>
          <cell r="AI99">
            <v>177833.77</v>
          </cell>
          <cell r="AJ99" t="str">
            <v>Q2</v>
          </cell>
        </row>
        <row r="100">
          <cell r="A100">
            <v>3641</v>
          </cell>
          <cell r="B100">
            <v>38718</v>
          </cell>
          <cell r="C100">
            <v>0</v>
          </cell>
          <cell r="D100" t="str">
            <v xml:space="preserve"> </v>
          </cell>
          <cell r="E100" t="str">
            <v>*Completed</v>
          </cell>
          <cell r="F100">
            <v>0</v>
          </cell>
          <cell r="G100" t="str">
            <v>Western</v>
          </cell>
          <cell r="H100" t="str">
            <v>AZ</v>
          </cell>
          <cell r="I100">
            <v>135</v>
          </cell>
          <cell r="J100" t="str">
            <v>Bermuda Water Company</v>
          </cell>
          <cell r="K100">
            <v>935</v>
          </cell>
          <cell r="L100" t="str">
            <v>Bermuda Water Company</v>
          </cell>
          <cell r="M100">
            <v>0</v>
          </cell>
          <cell r="N100">
            <v>0</v>
          </cell>
          <cell r="O100" t="str">
            <v>Y</v>
          </cell>
          <cell r="P100">
            <v>0</v>
          </cell>
          <cell r="Q100" t="str">
            <v xml:space="preserve">Second transmission main installation for El Camino Subdivision  </v>
          </cell>
          <cell r="R100" t="str">
            <v>C</v>
          </cell>
          <cell r="S100">
            <v>0</v>
          </cell>
          <cell r="T100">
            <v>0</v>
          </cell>
          <cell r="U100">
            <v>0</v>
          </cell>
          <cell r="V100">
            <v>0</v>
          </cell>
          <cell r="W100">
            <v>0</v>
          </cell>
          <cell r="X100">
            <v>38741</v>
          </cell>
          <cell r="Y100" t="str">
            <v>135-0935-115-05-02</v>
          </cell>
          <cell r="Z100">
            <v>0</v>
          </cell>
          <cell r="AA100">
            <v>0</v>
          </cell>
          <cell r="AB100">
            <v>0</v>
          </cell>
          <cell r="AC100">
            <v>0</v>
          </cell>
          <cell r="AD100">
            <v>0</v>
          </cell>
          <cell r="AE100">
            <v>0</v>
          </cell>
          <cell r="AF100">
            <v>0</v>
          </cell>
          <cell r="AG100">
            <v>0</v>
          </cell>
          <cell r="AH100">
            <v>0</v>
          </cell>
          <cell r="AI100">
            <v>0</v>
          </cell>
          <cell r="AJ100" t="str">
            <v>Q2</v>
          </cell>
        </row>
        <row r="101">
          <cell r="A101">
            <v>3702</v>
          </cell>
          <cell r="B101">
            <v>38718</v>
          </cell>
          <cell r="C101">
            <v>0</v>
          </cell>
          <cell r="D101" t="str">
            <v xml:space="preserve"> </v>
          </cell>
          <cell r="E101" t="str">
            <v>*Completed</v>
          </cell>
          <cell r="F101">
            <v>0</v>
          </cell>
          <cell r="G101" t="str">
            <v>Western</v>
          </cell>
          <cell r="H101" t="str">
            <v>NV</v>
          </cell>
          <cell r="I101">
            <v>140</v>
          </cell>
          <cell r="J101" t="str">
            <v>Utilities, Inc. of Central Nevada</v>
          </cell>
          <cell r="K101">
            <v>140</v>
          </cell>
          <cell r="L101" t="str">
            <v>Utilities, Inc of Central Nevada</v>
          </cell>
          <cell r="M101">
            <v>0</v>
          </cell>
          <cell r="N101">
            <v>0</v>
          </cell>
          <cell r="O101" t="str">
            <v>Y</v>
          </cell>
          <cell r="P101">
            <v>0</v>
          </cell>
          <cell r="Q101" t="str">
            <v xml:space="preserve">I&amp;I Engineering Study  </v>
          </cell>
          <cell r="R101" t="str">
            <v>C</v>
          </cell>
          <cell r="S101">
            <v>0</v>
          </cell>
          <cell r="T101">
            <v>0</v>
          </cell>
          <cell r="U101">
            <v>0</v>
          </cell>
          <cell r="V101">
            <v>0</v>
          </cell>
          <cell r="W101">
            <v>0</v>
          </cell>
          <cell r="X101">
            <v>38949</v>
          </cell>
          <cell r="Y101" t="str">
            <v>140-0140-116-05-03</v>
          </cell>
          <cell r="Z101">
            <v>0</v>
          </cell>
          <cell r="AA101">
            <v>0</v>
          </cell>
          <cell r="AB101">
            <v>0</v>
          </cell>
          <cell r="AC101">
            <v>0</v>
          </cell>
          <cell r="AD101">
            <v>0</v>
          </cell>
          <cell r="AE101">
            <v>0</v>
          </cell>
          <cell r="AF101">
            <v>0</v>
          </cell>
          <cell r="AG101">
            <v>0</v>
          </cell>
          <cell r="AH101">
            <v>0</v>
          </cell>
          <cell r="AI101">
            <v>0</v>
          </cell>
          <cell r="AJ101" t="str">
            <v>Q2</v>
          </cell>
        </row>
        <row r="102">
          <cell r="A102">
            <v>3743</v>
          </cell>
          <cell r="B102">
            <v>38718</v>
          </cell>
          <cell r="C102">
            <v>0</v>
          </cell>
          <cell r="D102" t="str">
            <v xml:space="preserve"> </v>
          </cell>
          <cell r="E102" t="str">
            <v>*Completed</v>
          </cell>
          <cell r="F102">
            <v>0</v>
          </cell>
          <cell r="G102" t="str">
            <v>Western</v>
          </cell>
          <cell r="H102" t="str">
            <v>NV</v>
          </cell>
          <cell r="I102">
            <v>35</v>
          </cell>
          <cell r="J102" t="str">
            <v>Spring Creek Utilities Company</v>
          </cell>
          <cell r="K102">
            <v>110</v>
          </cell>
          <cell r="L102" t="str">
            <v>Spring Creek Utilities Company</v>
          </cell>
          <cell r="M102">
            <v>0</v>
          </cell>
          <cell r="N102">
            <v>0</v>
          </cell>
          <cell r="O102" t="str">
            <v>Y</v>
          </cell>
          <cell r="P102">
            <v>0</v>
          </cell>
          <cell r="Q102" t="str">
            <v>Engineering for Replacement of Septic System #2</v>
          </cell>
          <cell r="R102" t="str">
            <v>C</v>
          </cell>
          <cell r="S102">
            <v>0</v>
          </cell>
          <cell r="T102">
            <v>0</v>
          </cell>
          <cell r="U102">
            <v>0</v>
          </cell>
          <cell r="V102">
            <v>0</v>
          </cell>
          <cell r="W102">
            <v>0</v>
          </cell>
          <cell r="X102">
            <v>38921</v>
          </cell>
          <cell r="Y102" t="str">
            <v>035-0110-116-05-01</v>
          </cell>
          <cell r="Z102">
            <v>5335</v>
          </cell>
          <cell r="AA102">
            <v>5335</v>
          </cell>
          <cell r="AB102">
            <v>0</v>
          </cell>
          <cell r="AC102">
            <v>0</v>
          </cell>
          <cell r="AD102">
            <v>0</v>
          </cell>
          <cell r="AE102">
            <v>5335</v>
          </cell>
          <cell r="AF102">
            <v>0</v>
          </cell>
          <cell r="AG102">
            <v>0</v>
          </cell>
          <cell r="AH102">
            <v>0</v>
          </cell>
          <cell r="AI102">
            <v>5335</v>
          </cell>
          <cell r="AJ102" t="str">
            <v>Q2</v>
          </cell>
        </row>
        <row r="103">
          <cell r="A103">
            <v>3769</v>
          </cell>
          <cell r="B103">
            <v>38718</v>
          </cell>
          <cell r="C103">
            <v>0</v>
          </cell>
          <cell r="D103" t="str">
            <v xml:space="preserve"> </v>
          </cell>
          <cell r="E103" t="str">
            <v>*Completed</v>
          </cell>
          <cell r="F103">
            <v>0</v>
          </cell>
          <cell r="G103" t="str">
            <v>Western</v>
          </cell>
          <cell r="H103" t="str">
            <v>AZ</v>
          </cell>
          <cell r="I103">
            <v>135</v>
          </cell>
          <cell r="J103" t="str">
            <v>Bermuda Water Company</v>
          </cell>
          <cell r="K103">
            <v>935</v>
          </cell>
          <cell r="L103" t="str">
            <v>Bermuda Water Company</v>
          </cell>
          <cell r="M103">
            <v>0</v>
          </cell>
          <cell r="N103">
            <v>0</v>
          </cell>
          <cell r="O103" t="str">
            <v>Y</v>
          </cell>
          <cell r="P103">
            <v>0</v>
          </cell>
          <cell r="Q103" t="str">
            <v>Replace drop pipe at Tierra Verde Well</v>
          </cell>
          <cell r="R103" t="str">
            <v>C</v>
          </cell>
          <cell r="S103">
            <v>0</v>
          </cell>
          <cell r="T103">
            <v>0</v>
          </cell>
          <cell r="U103">
            <v>0</v>
          </cell>
          <cell r="V103">
            <v>0</v>
          </cell>
          <cell r="W103">
            <v>0</v>
          </cell>
          <cell r="X103">
            <v>38706</v>
          </cell>
          <cell r="Y103" t="str">
            <v xml:space="preserve"> </v>
          </cell>
          <cell r="Z103">
            <v>0</v>
          </cell>
          <cell r="AA103">
            <v>0</v>
          </cell>
          <cell r="AB103">
            <v>0</v>
          </cell>
          <cell r="AC103">
            <v>0</v>
          </cell>
          <cell r="AD103">
            <v>0</v>
          </cell>
          <cell r="AE103">
            <v>0</v>
          </cell>
          <cell r="AF103">
            <v>0</v>
          </cell>
          <cell r="AG103">
            <v>0</v>
          </cell>
          <cell r="AH103">
            <v>0</v>
          </cell>
          <cell r="AI103">
            <v>0</v>
          </cell>
          <cell r="AJ103" t="str">
            <v>Q2</v>
          </cell>
        </row>
        <row r="104">
          <cell r="A104">
            <v>3800</v>
          </cell>
          <cell r="B104">
            <v>38718</v>
          </cell>
          <cell r="C104">
            <v>0</v>
          </cell>
          <cell r="D104" t="str">
            <v xml:space="preserve"> </v>
          </cell>
          <cell r="E104" t="str">
            <v>*Completed</v>
          </cell>
          <cell r="F104">
            <v>0</v>
          </cell>
          <cell r="G104" t="str">
            <v>Western</v>
          </cell>
          <cell r="H104" t="str">
            <v>NV</v>
          </cell>
          <cell r="I104">
            <v>140</v>
          </cell>
          <cell r="J104" t="str">
            <v>Utilities, Inc. of Central Nevada</v>
          </cell>
          <cell r="K104">
            <v>140</v>
          </cell>
          <cell r="L104" t="str">
            <v>Utilities, Inc of Central Nevada</v>
          </cell>
          <cell r="M104">
            <v>0</v>
          </cell>
          <cell r="N104">
            <v>0</v>
          </cell>
          <cell r="O104" t="str">
            <v>Y</v>
          </cell>
          <cell r="P104">
            <v>0</v>
          </cell>
          <cell r="Q104" t="str">
            <v>Smoke Test Critical Areas of Plant 3/F Collection Systems</v>
          </cell>
          <cell r="R104" t="str">
            <v>C</v>
          </cell>
          <cell r="S104">
            <v>0</v>
          </cell>
          <cell r="T104">
            <v>0</v>
          </cell>
          <cell r="U104">
            <v>0</v>
          </cell>
          <cell r="V104">
            <v>0</v>
          </cell>
          <cell r="W104">
            <v>0</v>
          </cell>
          <cell r="X104">
            <v>38785</v>
          </cell>
          <cell r="Y104" t="str">
            <v>140-0140-116-06-01</v>
          </cell>
          <cell r="Z104">
            <v>0</v>
          </cell>
          <cell r="AA104">
            <v>0</v>
          </cell>
          <cell r="AB104">
            <v>0</v>
          </cell>
          <cell r="AC104">
            <v>0</v>
          </cell>
          <cell r="AD104">
            <v>0</v>
          </cell>
          <cell r="AE104">
            <v>0</v>
          </cell>
          <cell r="AF104">
            <v>0</v>
          </cell>
          <cell r="AG104">
            <v>0</v>
          </cell>
          <cell r="AH104">
            <v>0</v>
          </cell>
          <cell r="AI104">
            <v>0</v>
          </cell>
          <cell r="AJ104" t="str">
            <v>Q2</v>
          </cell>
        </row>
        <row r="105">
          <cell r="A105">
            <v>3924</v>
          </cell>
          <cell r="B105">
            <v>38718</v>
          </cell>
          <cell r="C105">
            <v>0</v>
          </cell>
          <cell r="D105" t="str">
            <v xml:space="preserve"> </v>
          </cell>
          <cell r="E105" t="str">
            <v>*Completed</v>
          </cell>
          <cell r="F105">
            <v>0</v>
          </cell>
          <cell r="G105" t="str">
            <v>Western</v>
          </cell>
          <cell r="H105" t="str">
            <v>AZ</v>
          </cell>
          <cell r="I105">
            <v>135</v>
          </cell>
          <cell r="J105" t="str">
            <v>Bermuda Water Company</v>
          </cell>
          <cell r="K105">
            <v>935</v>
          </cell>
          <cell r="L105" t="str">
            <v>Bermuda Water Company</v>
          </cell>
          <cell r="M105">
            <v>0</v>
          </cell>
          <cell r="N105">
            <v>0</v>
          </cell>
          <cell r="O105" t="str">
            <v>Y</v>
          </cell>
          <cell r="P105">
            <v>0</v>
          </cell>
          <cell r="Q105" t="str">
            <v xml:space="preserve"> Repair and Clean Joy Lane East Well</v>
          </cell>
          <cell r="R105" t="str">
            <v>C</v>
          </cell>
          <cell r="S105">
            <v>0</v>
          </cell>
          <cell r="T105">
            <v>0</v>
          </cell>
          <cell r="U105">
            <v>0</v>
          </cell>
          <cell r="V105">
            <v>0</v>
          </cell>
          <cell r="W105">
            <v>0</v>
          </cell>
          <cell r="X105">
            <v>38852</v>
          </cell>
          <cell r="Y105" t="str">
            <v xml:space="preserve"> </v>
          </cell>
          <cell r="Z105">
            <v>0</v>
          </cell>
          <cell r="AA105">
            <v>0</v>
          </cell>
          <cell r="AB105">
            <v>0</v>
          </cell>
          <cell r="AC105">
            <v>0</v>
          </cell>
          <cell r="AD105">
            <v>0</v>
          </cell>
          <cell r="AE105">
            <v>0</v>
          </cell>
          <cell r="AF105">
            <v>0</v>
          </cell>
          <cell r="AG105">
            <v>0</v>
          </cell>
          <cell r="AH105">
            <v>0</v>
          </cell>
          <cell r="AI105">
            <v>0</v>
          </cell>
          <cell r="AJ105" t="str">
            <v>Q2</v>
          </cell>
        </row>
        <row r="106">
          <cell r="A106">
            <v>3950</v>
          </cell>
          <cell r="B106">
            <v>38718</v>
          </cell>
          <cell r="C106">
            <v>0</v>
          </cell>
          <cell r="D106" t="str">
            <v xml:space="preserve"> </v>
          </cell>
          <cell r="E106" t="str">
            <v>*Completed</v>
          </cell>
          <cell r="F106">
            <v>0</v>
          </cell>
          <cell r="G106" t="str">
            <v>Western</v>
          </cell>
          <cell r="H106" t="str">
            <v>NV</v>
          </cell>
          <cell r="I106">
            <v>34</v>
          </cell>
          <cell r="J106" t="str">
            <v>Utilities, Inc. of Nevada</v>
          </cell>
          <cell r="K106">
            <v>120</v>
          </cell>
          <cell r="L106" t="str">
            <v>Utilities, Inc of Nevada</v>
          </cell>
          <cell r="M106">
            <v>0</v>
          </cell>
          <cell r="N106">
            <v>0</v>
          </cell>
          <cell r="O106" t="str">
            <v>Y</v>
          </cell>
          <cell r="P106">
            <v>0</v>
          </cell>
          <cell r="Q106" t="str">
            <v>UIN Wells #6 &amp; #7 - Flush Line Installation</v>
          </cell>
          <cell r="R106" t="str">
            <v>C</v>
          </cell>
          <cell r="S106">
            <v>0</v>
          </cell>
          <cell r="T106">
            <v>0</v>
          </cell>
          <cell r="U106">
            <v>0</v>
          </cell>
          <cell r="V106">
            <v>0</v>
          </cell>
          <cell r="W106">
            <v>0</v>
          </cell>
          <cell r="X106">
            <v>38911</v>
          </cell>
          <cell r="Y106" t="str">
            <v xml:space="preserve"> </v>
          </cell>
          <cell r="Z106">
            <v>0</v>
          </cell>
          <cell r="AA106">
            <v>0</v>
          </cell>
          <cell r="AB106">
            <v>0</v>
          </cell>
          <cell r="AC106">
            <v>0</v>
          </cell>
          <cell r="AD106">
            <v>0</v>
          </cell>
          <cell r="AE106">
            <v>0</v>
          </cell>
          <cell r="AF106">
            <v>0</v>
          </cell>
          <cell r="AG106">
            <v>0</v>
          </cell>
          <cell r="AH106">
            <v>0</v>
          </cell>
          <cell r="AI106">
            <v>0</v>
          </cell>
          <cell r="AJ106" t="str">
            <v>Q2</v>
          </cell>
        </row>
        <row r="107">
          <cell r="A107">
            <v>3954</v>
          </cell>
          <cell r="B107">
            <v>38718</v>
          </cell>
          <cell r="C107">
            <v>0</v>
          </cell>
          <cell r="D107" t="str">
            <v xml:space="preserve"> </v>
          </cell>
          <cell r="E107" t="str">
            <v>*Completed</v>
          </cell>
          <cell r="F107">
            <v>0</v>
          </cell>
          <cell r="G107" t="str">
            <v>Western</v>
          </cell>
          <cell r="H107" t="str">
            <v>NV</v>
          </cell>
          <cell r="I107">
            <v>34</v>
          </cell>
          <cell r="J107" t="str">
            <v>Utilities, Inc. of Nevada</v>
          </cell>
          <cell r="K107">
            <v>120</v>
          </cell>
          <cell r="L107" t="str">
            <v>Utilities, Inc of Nevada</v>
          </cell>
          <cell r="M107">
            <v>0</v>
          </cell>
          <cell r="N107">
            <v>0</v>
          </cell>
          <cell r="O107" t="str">
            <v>Y</v>
          </cell>
          <cell r="P107">
            <v>0</v>
          </cell>
          <cell r="Q107" t="str">
            <v>UIN Well #8 - UST Removal</v>
          </cell>
          <cell r="R107" t="str">
            <v>C</v>
          </cell>
          <cell r="S107">
            <v>0</v>
          </cell>
          <cell r="T107">
            <v>0</v>
          </cell>
          <cell r="U107">
            <v>0</v>
          </cell>
          <cell r="V107">
            <v>0</v>
          </cell>
          <cell r="W107">
            <v>0</v>
          </cell>
          <cell r="X107">
            <v>38911</v>
          </cell>
          <cell r="Y107" t="str">
            <v xml:space="preserve"> </v>
          </cell>
          <cell r="Z107">
            <v>0</v>
          </cell>
          <cell r="AA107">
            <v>0</v>
          </cell>
          <cell r="AB107">
            <v>0</v>
          </cell>
          <cell r="AC107">
            <v>0</v>
          </cell>
          <cell r="AD107">
            <v>0</v>
          </cell>
          <cell r="AE107">
            <v>0</v>
          </cell>
          <cell r="AF107">
            <v>0</v>
          </cell>
          <cell r="AG107">
            <v>0</v>
          </cell>
          <cell r="AH107">
            <v>0</v>
          </cell>
          <cell r="AI107">
            <v>0</v>
          </cell>
          <cell r="AJ107" t="str">
            <v>Q2</v>
          </cell>
        </row>
        <row r="108">
          <cell r="A108">
            <v>3955</v>
          </cell>
          <cell r="B108">
            <v>38718</v>
          </cell>
          <cell r="C108">
            <v>0</v>
          </cell>
          <cell r="D108" t="str">
            <v xml:space="preserve"> </v>
          </cell>
          <cell r="E108" t="str">
            <v>*Completed</v>
          </cell>
          <cell r="F108">
            <v>0</v>
          </cell>
          <cell r="G108" t="str">
            <v>Western</v>
          </cell>
          <cell r="H108" t="str">
            <v>AZ</v>
          </cell>
          <cell r="I108">
            <v>135</v>
          </cell>
          <cell r="J108" t="str">
            <v>Bermuda Water Company</v>
          </cell>
          <cell r="K108">
            <v>935</v>
          </cell>
          <cell r="L108" t="str">
            <v>Bermuda Water Company</v>
          </cell>
          <cell r="M108">
            <v>0</v>
          </cell>
          <cell r="N108">
            <v>0</v>
          </cell>
          <cell r="O108" t="str">
            <v>Y</v>
          </cell>
          <cell r="P108">
            <v>0</v>
          </cell>
          <cell r="Q108" t="str">
            <v>Security Fencing - 3 locations_x000B_</v>
          </cell>
          <cell r="R108" t="str">
            <v>C</v>
          </cell>
          <cell r="S108">
            <v>0</v>
          </cell>
          <cell r="T108">
            <v>0</v>
          </cell>
          <cell r="U108">
            <v>0</v>
          </cell>
          <cell r="V108">
            <v>0</v>
          </cell>
          <cell r="W108">
            <v>0</v>
          </cell>
          <cell r="X108">
            <v>38929</v>
          </cell>
          <cell r="Y108" t="str">
            <v xml:space="preserve"> </v>
          </cell>
          <cell r="Z108">
            <v>0</v>
          </cell>
          <cell r="AA108">
            <v>0</v>
          </cell>
          <cell r="AB108">
            <v>0</v>
          </cell>
          <cell r="AC108">
            <v>0</v>
          </cell>
          <cell r="AD108">
            <v>0</v>
          </cell>
          <cell r="AE108">
            <v>0</v>
          </cell>
          <cell r="AF108">
            <v>0</v>
          </cell>
          <cell r="AG108">
            <v>0</v>
          </cell>
          <cell r="AH108">
            <v>0</v>
          </cell>
          <cell r="AI108">
            <v>0</v>
          </cell>
          <cell r="AJ108" t="str">
            <v>Q2</v>
          </cell>
        </row>
        <row r="109">
          <cell r="A109">
            <v>3963</v>
          </cell>
          <cell r="B109">
            <v>38718</v>
          </cell>
          <cell r="C109">
            <v>0</v>
          </cell>
          <cell r="D109" t="str">
            <v xml:space="preserve"> </v>
          </cell>
          <cell r="E109" t="str">
            <v>*Completed</v>
          </cell>
          <cell r="F109">
            <v>0</v>
          </cell>
          <cell r="G109" t="str">
            <v>Western</v>
          </cell>
          <cell r="H109" t="str">
            <v>AZ</v>
          </cell>
          <cell r="I109">
            <v>135</v>
          </cell>
          <cell r="J109" t="str">
            <v>Bermuda Water Company</v>
          </cell>
          <cell r="K109">
            <v>935</v>
          </cell>
          <cell r="L109" t="str">
            <v>Bermuda Water Company</v>
          </cell>
          <cell r="M109">
            <v>0</v>
          </cell>
          <cell r="N109">
            <v>0</v>
          </cell>
          <cell r="O109" t="str">
            <v>Y</v>
          </cell>
          <cell r="P109">
            <v>0</v>
          </cell>
          <cell r="Q109" t="str">
            <v>Clean and reline casing at Well #2</v>
          </cell>
          <cell r="R109" t="str">
            <v>C</v>
          </cell>
          <cell r="S109">
            <v>0</v>
          </cell>
          <cell r="T109">
            <v>0</v>
          </cell>
          <cell r="U109">
            <v>0</v>
          </cell>
          <cell r="V109">
            <v>0</v>
          </cell>
          <cell r="W109">
            <v>0</v>
          </cell>
          <cell r="X109">
            <v>39082</v>
          </cell>
          <cell r="Y109" t="str">
            <v>135-0935-115-06-02</v>
          </cell>
          <cell r="Z109">
            <v>0</v>
          </cell>
          <cell r="AA109">
            <v>0</v>
          </cell>
          <cell r="AB109">
            <v>0</v>
          </cell>
          <cell r="AC109">
            <v>0</v>
          </cell>
          <cell r="AD109">
            <v>0</v>
          </cell>
          <cell r="AE109">
            <v>0</v>
          </cell>
          <cell r="AF109">
            <v>0</v>
          </cell>
          <cell r="AG109">
            <v>0</v>
          </cell>
          <cell r="AH109">
            <v>0</v>
          </cell>
          <cell r="AI109">
            <v>0</v>
          </cell>
          <cell r="AJ109" t="str">
            <v>Q2</v>
          </cell>
        </row>
        <row r="110">
          <cell r="A110">
            <v>3970</v>
          </cell>
          <cell r="B110">
            <v>38718</v>
          </cell>
          <cell r="C110">
            <v>0</v>
          </cell>
          <cell r="D110" t="str">
            <v xml:space="preserve"> </v>
          </cell>
          <cell r="E110" t="str">
            <v>*Completed</v>
          </cell>
          <cell r="F110">
            <v>0</v>
          </cell>
          <cell r="G110" t="str">
            <v>Western</v>
          </cell>
          <cell r="H110" t="str">
            <v>NV</v>
          </cell>
          <cell r="I110">
            <v>140</v>
          </cell>
          <cell r="J110" t="str">
            <v>Utilities, Inc. of Central Nevada</v>
          </cell>
          <cell r="K110">
            <v>140</v>
          </cell>
          <cell r="L110" t="str">
            <v>Utilities, Inc of Central Nevada</v>
          </cell>
          <cell r="M110">
            <v>0</v>
          </cell>
          <cell r="N110">
            <v>0</v>
          </cell>
          <cell r="O110" t="str">
            <v>Y</v>
          </cell>
          <cell r="P110">
            <v>0</v>
          </cell>
          <cell r="Q110" t="str">
            <v>Well #13 Renovation &amp; Generator</v>
          </cell>
          <cell r="R110" t="str">
            <v>C</v>
          </cell>
          <cell r="S110">
            <v>0</v>
          </cell>
          <cell r="T110">
            <v>0</v>
          </cell>
          <cell r="U110">
            <v>0</v>
          </cell>
          <cell r="V110">
            <v>0</v>
          </cell>
          <cell r="W110">
            <v>0</v>
          </cell>
          <cell r="X110">
            <v>39082</v>
          </cell>
          <cell r="Y110" t="str">
            <v>140-0140-115-06-04</v>
          </cell>
          <cell r="Z110">
            <v>0</v>
          </cell>
          <cell r="AA110">
            <v>0</v>
          </cell>
          <cell r="AB110">
            <v>0</v>
          </cell>
          <cell r="AC110">
            <v>0</v>
          </cell>
          <cell r="AD110">
            <v>0</v>
          </cell>
          <cell r="AE110">
            <v>0</v>
          </cell>
          <cell r="AF110">
            <v>0</v>
          </cell>
          <cell r="AG110">
            <v>0</v>
          </cell>
          <cell r="AH110">
            <v>0</v>
          </cell>
          <cell r="AI110">
            <v>0</v>
          </cell>
          <cell r="AJ110" t="str">
            <v>Q2</v>
          </cell>
        </row>
        <row r="111">
          <cell r="A111">
            <v>3972</v>
          </cell>
          <cell r="B111">
            <v>38718</v>
          </cell>
          <cell r="C111">
            <v>0</v>
          </cell>
          <cell r="D111" t="str">
            <v xml:space="preserve"> </v>
          </cell>
          <cell r="E111" t="str">
            <v>*Completed</v>
          </cell>
          <cell r="F111">
            <v>0</v>
          </cell>
          <cell r="G111" t="str">
            <v>Western</v>
          </cell>
          <cell r="H111" t="str">
            <v>NV</v>
          </cell>
          <cell r="I111">
            <v>140</v>
          </cell>
          <cell r="J111" t="str">
            <v>Utilities, Inc. of Central Nevada</v>
          </cell>
          <cell r="K111">
            <v>140</v>
          </cell>
          <cell r="L111" t="str">
            <v>Utilities, Inc of Central Nevada</v>
          </cell>
          <cell r="M111">
            <v>0</v>
          </cell>
          <cell r="N111">
            <v>0</v>
          </cell>
          <cell r="O111" t="str">
            <v>Y</v>
          </cell>
          <cell r="P111">
            <v>0</v>
          </cell>
          <cell r="Q111" t="str">
            <v>Engineering Evaluation of Collection System 3 and New Facility Location_x000B_</v>
          </cell>
          <cell r="R111" t="str">
            <v>C</v>
          </cell>
          <cell r="S111">
            <v>0</v>
          </cell>
          <cell r="T111">
            <v>0</v>
          </cell>
          <cell r="U111">
            <v>0</v>
          </cell>
          <cell r="V111">
            <v>0</v>
          </cell>
          <cell r="W111">
            <v>0</v>
          </cell>
          <cell r="X111">
            <v>39082</v>
          </cell>
          <cell r="Y111" t="str">
            <v>140-0140-116-06-02</v>
          </cell>
          <cell r="Z111">
            <v>0</v>
          </cell>
          <cell r="AA111">
            <v>0</v>
          </cell>
          <cell r="AB111">
            <v>0</v>
          </cell>
          <cell r="AC111">
            <v>0</v>
          </cell>
          <cell r="AD111">
            <v>0</v>
          </cell>
          <cell r="AE111">
            <v>0</v>
          </cell>
          <cell r="AF111">
            <v>0</v>
          </cell>
          <cell r="AG111">
            <v>0</v>
          </cell>
          <cell r="AH111">
            <v>0</v>
          </cell>
          <cell r="AI111">
            <v>0</v>
          </cell>
          <cell r="AJ111" t="str">
            <v>Q2</v>
          </cell>
        </row>
        <row r="112">
          <cell r="A112">
            <v>3992</v>
          </cell>
          <cell r="B112">
            <v>38718</v>
          </cell>
          <cell r="C112">
            <v>0</v>
          </cell>
          <cell r="D112" t="str">
            <v xml:space="preserve"> </v>
          </cell>
          <cell r="E112" t="str">
            <v>*Completed</v>
          </cell>
          <cell r="F112">
            <v>0</v>
          </cell>
          <cell r="G112" t="str">
            <v>Western</v>
          </cell>
          <cell r="H112" t="str">
            <v>AZ</v>
          </cell>
          <cell r="I112">
            <v>135</v>
          </cell>
          <cell r="J112" t="str">
            <v>Bermuda Water Company</v>
          </cell>
          <cell r="K112">
            <v>935</v>
          </cell>
          <cell r="L112" t="str">
            <v>Bermuda Water Company</v>
          </cell>
          <cell r="M112">
            <v>0</v>
          </cell>
          <cell r="N112">
            <v>0</v>
          </cell>
          <cell r="O112" t="str">
            <v>Y</v>
          </cell>
          <cell r="P112">
            <v>0</v>
          </cell>
          <cell r="Q112" t="str">
            <v>Engineering Design for New Storage Tank</v>
          </cell>
          <cell r="R112" t="str">
            <v>C</v>
          </cell>
          <cell r="S112">
            <v>0</v>
          </cell>
          <cell r="T112">
            <v>0</v>
          </cell>
          <cell r="U112">
            <v>0</v>
          </cell>
          <cell r="V112">
            <v>0</v>
          </cell>
          <cell r="W112">
            <v>0</v>
          </cell>
          <cell r="X112">
            <v>39082</v>
          </cell>
          <cell r="Y112" t="str">
            <v>135-0935-115-06-03</v>
          </cell>
          <cell r="Z112">
            <v>0</v>
          </cell>
          <cell r="AA112">
            <v>0</v>
          </cell>
          <cell r="AB112">
            <v>0</v>
          </cell>
          <cell r="AC112">
            <v>0</v>
          </cell>
          <cell r="AD112">
            <v>0</v>
          </cell>
          <cell r="AE112">
            <v>0</v>
          </cell>
          <cell r="AF112">
            <v>0</v>
          </cell>
          <cell r="AG112">
            <v>0</v>
          </cell>
          <cell r="AH112">
            <v>0</v>
          </cell>
          <cell r="AI112">
            <v>0</v>
          </cell>
          <cell r="AJ112" t="str">
            <v>Q2</v>
          </cell>
        </row>
        <row r="113">
          <cell r="A113">
            <v>3993</v>
          </cell>
          <cell r="B113">
            <v>38718</v>
          </cell>
          <cell r="C113">
            <v>0</v>
          </cell>
          <cell r="D113" t="str">
            <v xml:space="preserve"> </v>
          </cell>
          <cell r="E113" t="str">
            <v>*Completed</v>
          </cell>
          <cell r="F113">
            <v>0</v>
          </cell>
          <cell r="G113" t="str">
            <v>Western</v>
          </cell>
          <cell r="H113" t="str">
            <v>AZ</v>
          </cell>
          <cell r="I113">
            <v>135</v>
          </cell>
          <cell r="J113" t="str">
            <v>Bermuda Water Company</v>
          </cell>
          <cell r="K113">
            <v>935</v>
          </cell>
          <cell r="L113" t="str">
            <v>Bermuda Water Company</v>
          </cell>
          <cell r="M113">
            <v>0</v>
          </cell>
          <cell r="N113">
            <v>0</v>
          </cell>
          <cell r="O113" t="str">
            <v>Y</v>
          </cell>
          <cell r="P113">
            <v>0</v>
          </cell>
          <cell r="Q113" t="str">
            <v>Engineering Design for New Well</v>
          </cell>
          <cell r="R113" t="str">
            <v>C</v>
          </cell>
          <cell r="S113">
            <v>0</v>
          </cell>
          <cell r="T113">
            <v>0</v>
          </cell>
          <cell r="U113">
            <v>0</v>
          </cell>
          <cell r="V113">
            <v>0</v>
          </cell>
          <cell r="W113">
            <v>0</v>
          </cell>
          <cell r="X113">
            <v>39082</v>
          </cell>
          <cell r="Y113" t="str">
            <v>135-0935-115-06-04</v>
          </cell>
          <cell r="Z113">
            <v>0</v>
          </cell>
          <cell r="AA113">
            <v>0</v>
          </cell>
          <cell r="AB113">
            <v>0</v>
          </cell>
          <cell r="AC113">
            <v>0</v>
          </cell>
          <cell r="AD113">
            <v>0</v>
          </cell>
          <cell r="AE113">
            <v>0</v>
          </cell>
          <cell r="AF113">
            <v>0</v>
          </cell>
          <cell r="AG113">
            <v>0</v>
          </cell>
          <cell r="AH113">
            <v>0</v>
          </cell>
          <cell r="AI113">
            <v>0</v>
          </cell>
          <cell r="AJ113" t="str">
            <v>Q2</v>
          </cell>
        </row>
        <row r="114">
          <cell r="A114">
            <v>3995</v>
          </cell>
          <cell r="B114">
            <v>38718</v>
          </cell>
          <cell r="C114">
            <v>0</v>
          </cell>
          <cell r="D114" t="str">
            <v xml:space="preserve"> </v>
          </cell>
          <cell r="E114" t="str">
            <v>*Completed</v>
          </cell>
          <cell r="F114">
            <v>0</v>
          </cell>
          <cell r="G114" t="str">
            <v>Western</v>
          </cell>
          <cell r="H114" t="str">
            <v>AZ</v>
          </cell>
          <cell r="I114">
            <v>135</v>
          </cell>
          <cell r="J114" t="str">
            <v>Bermuda Water Company</v>
          </cell>
          <cell r="K114">
            <v>935</v>
          </cell>
          <cell r="L114" t="str">
            <v>Bermuda Water Company</v>
          </cell>
          <cell r="M114">
            <v>0</v>
          </cell>
          <cell r="N114">
            <v>0</v>
          </cell>
          <cell r="O114" t="str">
            <v>Y</v>
          </cell>
          <cell r="P114">
            <v>0</v>
          </cell>
          <cell r="Q114" t="str">
            <v>Engineering Evaluation of Alternatives for Arsenic Issue @ El Camino Well</v>
          </cell>
          <cell r="R114" t="str">
            <v>C</v>
          </cell>
          <cell r="S114">
            <v>0</v>
          </cell>
          <cell r="T114">
            <v>0</v>
          </cell>
          <cell r="U114">
            <v>0</v>
          </cell>
          <cell r="V114">
            <v>0</v>
          </cell>
          <cell r="W114">
            <v>0</v>
          </cell>
          <cell r="X114">
            <v>39082</v>
          </cell>
          <cell r="Y114" t="str">
            <v>135-0935-115-06-05</v>
          </cell>
          <cell r="Z114">
            <v>0</v>
          </cell>
          <cell r="AA114">
            <v>0</v>
          </cell>
          <cell r="AB114">
            <v>0</v>
          </cell>
          <cell r="AC114">
            <v>0</v>
          </cell>
          <cell r="AD114">
            <v>0</v>
          </cell>
          <cell r="AE114">
            <v>0</v>
          </cell>
          <cell r="AF114">
            <v>0</v>
          </cell>
          <cell r="AG114">
            <v>0</v>
          </cell>
          <cell r="AH114">
            <v>0</v>
          </cell>
          <cell r="AI114">
            <v>0</v>
          </cell>
          <cell r="AJ114" t="str">
            <v>Q2</v>
          </cell>
        </row>
        <row r="115">
          <cell r="A115">
            <v>3996</v>
          </cell>
          <cell r="B115">
            <v>38718</v>
          </cell>
          <cell r="C115">
            <v>0</v>
          </cell>
          <cell r="D115" t="str">
            <v xml:space="preserve"> </v>
          </cell>
          <cell r="E115" t="str">
            <v>*Completed</v>
          </cell>
          <cell r="F115">
            <v>0</v>
          </cell>
          <cell r="G115" t="str">
            <v>Western</v>
          </cell>
          <cell r="H115" t="str">
            <v>NV</v>
          </cell>
          <cell r="I115">
            <v>140</v>
          </cell>
          <cell r="J115" t="str">
            <v>Utilities, Inc. of Central Nevada</v>
          </cell>
          <cell r="K115">
            <v>140</v>
          </cell>
          <cell r="L115" t="str">
            <v>Utilities, Inc of Central Nevada</v>
          </cell>
          <cell r="M115">
            <v>0</v>
          </cell>
          <cell r="N115">
            <v>0</v>
          </cell>
          <cell r="O115" t="str">
            <v>Y</v>
          </cell>
          <cell r="P115">
            <v>0</v>
          </cell>
          <cell r="Q115" t="str">
            <v>Equipment, Accessories and Desks for Regional Office</v>
          </cell>
          <cell r="R115" t="str">
            <v>C</v>
          </cell>
          <cell r="S115">
            <v>0</v>
          </cell>
          <cell r="T115">
            <v>0</v>
          </cell>
          <cell r="U115">
            <v>0</v>
          </cell>
          <cell r="V115">
            <v>0</v>
          </cell>
          <cell r="W115">
            <v>0</v>
          </cell>
          <cell r="X115">
            <v>39082</v>
          </cell>
          <cell r="Y115" t="str">
            <v>140-0140-117-06-01</v>
          </cell>
          <cell r="Z115">
            <v>879.43</v>
          </cell>
          <cell r="AA115">
            <v>879.43</v>
          </cell>
          <cell r="AB115">
            <v>0</v>
          </cell>
          <cell r="AC115">
            <v>0</v>
          </cell>
          <cell r="AD115">
            <v>0</v>
          </cell>
          <cell r="AE115">
            <v>879.43</v>
          </cell>
          <cell r="AF115">
            <v>0</v>
          </cell>
          <cell r="AG115">
            <v>0</v>
          </cell>
          <cell r="AH115">
            <v>0</v>
          </cell>
          <cell r="AI115">
            <v>879.43</v>
          </cell>
          <cell r="AJ115" t="str">
            <v>Q2</v>
          </cell>
        </row>
        <row r="116">
          <cell r="A116">
            <v>3997</v>
          </cell>
          <cell r="B116">
            <v>38718</v>
          </cell>
          <cell r="C116">
            <v>0</v>
          </cell>
          <cell r="D116" t="str">
            <v xml:space="preserve"> </v>
          </cell>
          <cell r="E116" t="str">
            <v>*Completed</v>
          </cell>
          <cell r="F116">
            <v>0</v>
          </cell>
          <cell r="G116" t="str">
            <v>Western</v>
          </cell>
          <cell r="H116" t="str">
            <v>NV</v>
          </cell>
          <cell r="I116">
            <v>35</v>
          </cell>
          <cell r="J116" t="str">
            <v>Spring Creek Utilities Company</v>
          </cell>
          <cell r="K116">
            <v>110</v>
          </cell>
          <cell r="L116" t="str">
            <v>Spring Creek Utilities Company</v>
          </cell>
          <cell r="M116">
            <v>0</v>
          </cell>
          <cell r="N116">
            <v>0</v>
          </cell>
          <cell r="O116" t="str">
            <v>Y</v>
          </cell>
          <cell r="P116">
            <v>0</v>
          </cell>
          <cell r="Q116" t="str">
            <v>Installation of Window Cover Bars</v>
          </cell>
          <cell r="R116" t="str">
            <v>C</v>
          </cell>
          <cell r="S116">
            <v>0</v>
          </cell>
          <cell r="T116">
            <v>0</v>
          </cell>
          <cell r="U116">
            <v>0</v>
          </cell>
          <cell r="V116">
            <v>0</v>
          </cell>
          <cell r="W116">
            <v>0</v>
          </cell>
          <cell r="X116">
            <v>38911</v>
          </cell>
          <cell r="Y116" t="str">
            <v>035-0110-115-06-01</v>
          </cell>
          <cell r="Z116">
            <v>0</v>
          </cell>
          <cell r="AA116">
            <v>0</v>
          </cell>
          <cell r="AB116">
            <v>0</v>
          </cell>
          <cell r="AC116">
            <v>0</v>
          </cell>
          <cell r="AD116">
            <v>0</v>
          </cell>
          <cell r="AE116">
            <v>0</v>
          </cell>
          <cell r="AF116">
            <v>0</v>
          </cell>
          <cell r="AG116">
            <v>0</v>
          </cell>
          <cell r="AH116">
            <v>0</v>
          </cell>
          <cell r="AI116">
            <v>0</v>
          </cell>
          <cell r="AJ116" t="str">
            <v>Q2</v>
          </cell>
        </row>
        <row r="117">
          <cell r="A117">
            <v>4052</v>
          </cell>
          <cell r="B117">
            <v>38718</v>
          </cell>
          <cell r="C117">
            <v>0</v>
          </cell>
          <cell r="D117" t="str">
            <v xml:space="preserve"> </v>
          </cell>
          <cell r="E117" t="str">
            <v>*Completed</v>
          </cell>
          <cell r="F117">
            <v>0</v>
          </cell>
          <cell r="G117" t="str">
            <v>Western</v>
          </cell>
          <cell r="H117" t="str">
            <v>NV</v>
          </cell>
          <cell r="I117">
            <v>140</v>
          </cell>
          <cell r="J117" t="str">
            <v>Utilities, Inc. of Central Nevada</v>
          </cell>
          <cell r="K117">
            <v>140</v>
          </cell>
          <cell r="L117" t="str">
            <v>Utilities, Inc of Central Nevada</v>
          </cell>
          <cell r="M117">
            <v>0</v>
          </cell>
          <cell r="N117">
            <v>0</v>
          </cell>
          <cell r="O117" t="str">
            <v>Y</v>
          </cell>
          <cell r="P117">
            <v>0</v>
          </cell>
          <cell r="Q117" t="str">
            <v>I&amp;I Collection System Tasks per Brown &amp; Caldwell Engineering Study</v>
          </cell>
          <cell r="R117" t="str">
            <v>C</v>
          </cell>
          <cell r="S117">
            <v>0</v>
          </cell>
          <cell r="T117">
            <v>0</v>
          </cell>
          <cell r="U117">
            <v>0</v>
          </cell>
          <cell r="V117">
            <v>0</v>
          </cell>
          <cell r="W117">
            <v>0</v>
          </cell>
          <cell r="X117">
            <v>39082</v>
          </cell>
          <cell r="Y117" t="str">
            <v>140-0140-116-06-04</v>
          </cell>
          <cell r="Z117">
            <v>14700</v>
          </cell>
          <cell r="AA117">
            <v>14700</v>
          </cell>
          <cell r="AB117">
            <v>0</v>
          </cell>
          <cell r="AC117">
            <v>0</v>
          </cell>
          <cell r="AD117">
            <v>0</v>
          </cell>
          <cell r="AE117">
            <v>14700</v>
          </cell>
          <cell r="AF117">
            <v>0</v>
          </cell>
          <cell r="AG117">
            <v>0</v>
          </cell>
          <cell r="AH117">
            <v>0</v>
          </cell>
          <cell r="AI117">
            <v>14700</v>
          </cell>
          <cell r="AJ117" t="str">
            <v>Q2</v>
          </cell>
        </row>
        <row r="118">
          <cell r="A118">
            <v>4073</v>
          </cell>
          <cell r="B118">
            <v>38718</v>
          </cell>
          <cell r="C118">
            <v>0</v>
          </cell>
          <cell r="D118" t="str">
            <v xml:space="preserve"> </v>
          </cell>
          <cell r="E118" t="str">
            <v>*Completed</v>
          </cell>
          <cell r="F118">
            <v>0</v>
          </cell>
          <cell r="G118" t="str">
            <v>Western</v>
          </cell>
          <cell r="H118" t="str">
            <v>NV</v>
          </cell>
          <cell r="I118">
            <v>140</v>
          </cell>
          <cell r="J118" t="str">
            <v>Utilities, Inc. of Central Nevada</v>
          </cell>
          <cell r="K118">
            <v>140</v>
          </cell>
          <cell r="L118" t="str">
            <v>Utilities, Inc of Central Nevada</v>
          </cell>
          <cell r="M118">
            <v>0</v>
          </cell>
          <cell r="N118">
            <v>0</v>
          </cell>
          <cell r="O118" t="str">
            <v>Y</v>
          </cell>
          <cell r="P118">
            <v>0</v>
          </cell>
          <cell r="Q118" t="str">
            <v xml:space="preserve">Engineering evaluation and design of 10 lift stations for 2007 construction </v>
          </cell>
          <cell r="R118" t="str">
            <v>C</v>
          </cell>
          <cell r="S118">
            <v>0</v>
          </cell>
          <cell r="T118">
            <v>0</v>
          </cell>
          <cell r="U118">
            <v>0</v>
          </cell>
          <cell r="V118">
            <v>0</v>
          </cell>
          <cell r="W118">
            <v>0</v>
          </cell>
          <cell r="X118">
            <v>39082</v>
          </cell>
          <cell r="Y118" t="str">
            <v>140-0140-116-06-03</v>
          </cell>
          <cell r="Z118">
            <v>0</v>
          </cell>
          <cell r="AA118">
            <v>0</v>
          </cell>
          <cell r="AB118">
            <v>0</v>
          </cell>
          <cell r="AC118">
            <v>0</v>
          </cell>
          <cell r="AD118">
            <v>0</v>
          </cell>
          <cell r="AE118">
            <v>0</v>
          </cell>
          <cell r="AF118">
            <v>0</v>
          </cell>
          <cell r="AG118">
            <v>0</v>
          </cell>
          <cell r="AH118">
            <v>0</v>
          </cell>
          <cell r="AI118">
            <v>0</v>
          </cell>
          <cell r="AJ118" t="str">
            <v>Q2</v>
          </cell>
        </row>
        <row r="119">
          <cell r="A119">
            <v>4074</v>
          </cell>
          <cell r="B119">
            <v>38718</v>
          </cell>
          <cell r="C119">
            <v>0</v>
          </cell>
          <cell r="D119" t="str">
            <v xml:space="preserve"> </v>
          </cell>
          <cell r="E119" t="str">
            <v>*Completed</v>
          </cell>
          <cell r="F119">
            <v>0</v>
          </cell>
          <cell r="G119" t="str">
            <v>Western</v>
          </cell>
          <cell r="H119" t="str">
            <v>NV</v>
          </cell>
          <cell r="I119">
            <v>140</v>
          </cell>
          <cell r="J119" t="str">
            <v>Utilities, Inc. of Central Nevada</v>
          </cell>
          <cell r="K119">
            <v>140</v>
          </cell>
          <cell r="L119" t="str">
            <v>Utilities, Inc of Central Nevada</v>
          </cell>
          <cell r="M119">
            <v>0</v>
          </cell>
          <cell r="N119">
            <v>0</v>
          </cell>
          <cell r="O119" t="str">
            <v>Y</v>
          </cell>
          <cell r="P119">
            <v>0</v>
          </cell>
          <cell r="Q119" t="str">
            <v xml:space="preserve">Continued Flow Testing of Select Collection System Manholes  </v>
          </cell>
          <cell r="R119" t="str">
            <v>C</v>
          </cell>
          <cell r="S119">
            <v>0</v>
          </cell>
          <cell r="T119">
            <v>0</v>
          </cell>
          <cell r="U119">
            <v>0</v>
          </cell>
          <cell r="V119">
            <v>0</v>
          </cell>
          <cell r="W119">
            <v>0</v>
          </cell>
          <cell r="X119">
            <v>39082</v>
          </cell>
          <cell r="Y119" t="str">
            <v xml:space="preserve"> </v>
          </cell>
          <cell r="Z119">
            <v>0</v>
          </cell>
          <cell r="AA119">
            <v>0</v>
          </cell>
          <cell r="AB119">
            <v>0</v>
          </cell>
          <cell r="AC119">
            <v>0</v>
          </cell>
          <cell r="AD119">
            <v>0</v>
          </cell>
          <cell r="AE119">
            <v>0</v>
          </cell>
          <cell r="AF119">
            <v>0</v>
          </cell>
          <cell r="AG119">
            <v>0</v>
          </cell>
          <cell r="AH119">
            <v>0</v>
          </cell>
          <cell r="AI119">
            <v>0</v>
          </cell>
          <cell r="AJ119" t="str">
            <v>Q2</v>
          </cell>
        </row>
        <row r="120">
          <cell r="A120">
            <v>4078</v>
          </cell>
          <cell r="B120">
            <v>38718</v>
          </cell>
          <cell r="C120">
            <v>0</v>
          </cell>
          <cell r="D120" t="str">
            <v xml:space="preserve"> </v>
          </cell>
          <cell r="E120" t="str">
            <v>*Completed</v>
          </cell>
          <cell r="F120">
            <v>0</v>
          </cell>
          <cell r="G120" t="str">
            <v>Western</v>
          </cell>
          <cell r="H120" t="str">
            <v>NV</v>
          </cell>
          <cell r="I120">
            <v>140</v>
          </cell>
          <cell r="J120" t="str">
            <v>Utilities, Inc. of Central Nevada</v>
          </cell>
          <cell r="K120">
            <v>140</v>
          </cell>
          <cell r="L120" t="str">
            <v>Utilities, Inc of Central Nevada</v>
          </cell>
          <cell r="M120">
            <v>0</v>
          </cell>
          <cell r="N120">
            <v>0</v>
          </cell>
          <cell r="O120" t="str">
            <v>Y</v>
          </cell>
          <cell r="P120">
            <v>0</v>
          </cell>
          <cell r="Q120" t="str">
            <v>Engineering for system mapping of utility valve/hydrant locations</v>
          </cell>
          <cell r="R120" t="str">
            <v>C</v>
          </cell>
          <cell r="S120">
            <v>0</v>
          </cell>
          <cell r="T120">
            <v>0</v>
          </cell>
          <cell r="U120">
            <v>0</v>
          </cell>
          <cell r="V120">
            <v>0</v>
          </cell>
          <cell r="W120">
            <v>0</v>
          </cell>
          <cell r="X120">
            <v>39078</v>
          </cell>
          <cell r="Y120" t="str">
            <v>140-0140-115-06-03</v>
          </cell>
          <cell r="Z120">
            <v>0</v>
          </cell>
          <cell r="AA120">
            <v>0</v>
          </cell>
          <cell r="AB120">
            <v>0</v>
          </cell>
          <cell r="AC120">
            <v>0</v>
          </cell>
          <cell r="AD120">
            <v>0</v>
          </cell>
          <cell r="AE120">
            <v>0</v>
          </cell>
          <cell r="AF120">
            <v>0</v>
          </cell>
          <cell r="AG120">
            <v>0</v>
          </cell>
          <cell r="AH120">
            <v>0</v>
          </cell>
          <cell r="AI120">
            <v>0</v>
          </cell>
          <cell r="AJ120" t="str">
            <v>Q2</v>
          </cell>
        </row>
        <row r="121">
          <cell r="A121">
            <v>4139</v>
          </cell>
          <cell r="B121">
            <v>38718</v>
          </cell>
          <cell r="C121">
            <v>0</v>
          </cell>
          <cell r="D121" t="str">
            <v xml:space="preserve"> </v>
          </cell>
          <cell r="E121" t="str">
            <v>*Completed</v>
          </cell>
          <cell r="F121">
            <v>0</v>
          </cell>
          <cell r="G121" t="str">
            <v>Western</v>
          </cell>
          <cell r="H121" t="str">
            <v>NV</v>
          </cell>
          <cell r="I121">
            <v>35</v>
          </cell>
          <cell r="J121" t="str">
            <v>Spring Creek Utilities Company</v>
          </cell>
          <cell r="K121">
            <v>110</v>
          </cell>
          <cell r="L121" t="str">
            <v>Spring Creek Utilities Company</v>
          </cell>
          <cell r="M121">
            <v>0</v>
          </cell>
          <cell r="N121">
            <v>0</v>
          </cell>
          <cell r="O121" t="str">
            <v>Y</v>
          </cell>
          <cell r="P121">
            <v>0</v>
          </cell>
          <cell r="Q121" t="str">
            <v>Engineering for Twin Tanks Booster Station Upgrade with  2007 Construction</v>
          </cell>
          <cell r="R121" t="str">
            <v>C</v>
          </cell>
          <cell r="S121">
            <v>0</v>
          </cell>
          <cell r="T121">
            <v>0</v>
          </cell>
          <cell r="U121">
            <v>0</v>
          </cell>
          <cell r="V121">
            <v>0</v>
          </cell>
          <cell r="W121">
            <v>0</v>
          </cell>
          <cell r="X121">
            <v>39086</v>
          </cell>
          <cell r="Y121" t="str">
            <v>035-0110-115-06-04</v>
          </cell>
          <cell r="Z121">
            <v>0</v>
          </cell>
          <cell r="AA121">
            <v>0</v>
          </cell>
          <cell r="AB121">
            <v>0</v>
          </cell>
          <cell r="AC121">
            <v>0</v>
          </cell>
          <cell r="AD121">
            <v>0</v>
          </cell>
          <cell r="AE121">
            <v>0</v>
          </cell>
          <cell r="AF121">
            <v>0</v>
          </cell>
          <cell r="AG121">
            <v>0</v>
          </cell>
          <cell r="AH121">
            <v>0</v>
          </cell>
          <cell r="AI121">
            <v>0</v>
          </cell>
          <cell r="AJ121" t="str">
            <v>Q2</v>
          </cell>
        </row>
        <row r="122">
          <cell r="A122">
            <v>4258</v>
          </cell>
          <cell r="B122">
            <v>38718</v>
          </cell>
          <cell r="C122">
            <v>0</v>
          </cell>
          <cell r="D122" t="str">
            <v xml:space="preserve"> </v>
          </cell>
          <cell r="E122" t="str">
            <v>Placed In Service</v>
          </cell>
          <cell r="F122">
            <v>0</v>
          </cell>
          <cell r="G122" t="str">
            <v>Western</v>
          </cell>
          <cell r="H122" t="str">
            <v>NV</v>
          </cell>
          <cell r="I122">
            <v>35</v>
          </cell>
          <cell r="J122" t="str">
            <v>Spring Creek Utilities Company</v>
          </cell>
          <cell r="K122">
            <v>110</v>
          </cell>
          <cell r="L122" t="str">
            <v>Spring Creek Utilities Company</v>
          </cell>
          <cell r="M122">
            <v>0</v>
          </cell>
          <cell r="N122">
            <v>0</v>
          </cell>
          <cell r="O122" t="str">
            <v>Y</v>
          </cell>
          <cell r="P122">
            <v>0</v>
          </cell>
          <cell r="Q122" t="str">
            <v>Exploratory Test Well - Tract 100</v>
          </cell>
          <cell r="R122" t="str">
            <v>C</v>
          </cell>
          <cell r="S122">
            <v>0</v>
          </cell>
          <cell r="T122">
            <v>0</v>
          </cell>
          <cell r="U122">
            <v>0</v>
          </cell>
          <cell r="V122">
            <v>0</v>
          </cell>
          <cell r="W122">
            <v>0</v>
          </cell>
          <cell r="X122">
            <v>38911</v>
          </cell>
          <cell r="Y122" t="str">
            <v xml:space="preserve"> </v>
          </cell>
          <cell r="Z122">
            <v>0</v>
          </cell>
          <cell r="AA122">
            <v>0</v>
          </cell>
          <cell r="AB122">
            <v>0</v>
          </cell>
          <cell r="AC122">
            <v>0</v>
          </cell>
          <cell r="AD122">
            <v>0</v>
          </cell>
          <cell r="AE122">
            <v>0</v>
          </cell>
          <cell r="AF122">
            <v>0</v>
          </cell>
          <cell r="AG122">
            <v>0</v>
          </cell>
          <cell r="AH122">
            <v>0</v>
          </cell>
          <cell r="AI122">
            <v>0</v>
          </cell>
          <cell r="AJ122" t="str">
            <v>Q2</v>
          </cell>
        </row>
        <row r="123">
          <cell r="A123">
            <v>4292</v>
          </cell>
          <cell r="B123">
            <v>38718</v>
          </cell>
          <cell r="C123">
            <v>0</v>
          </cell>
          <cell r="D123" t="str">
            <v xml:space="preserve"> </v>
          </cell>
          <cell r="E123" t="str">
            <v>*Completed</v>
          </cell>
          <cell r="F123">
            <v>0</v>
          </cell>
          <cell r="G123" t="str">
            <v>Western</v>
          </cell>
          <cell r="H123" t="str">
            <v>AZ</v>
          </cell>
          <cell r="I123">
            <v>135</v>
          </cell>
          <cell r="J123" t="str">
            <v>Bermuda Water Company</v>
          </cell>
          <cell r="K123">
            <v>935</v>
          </cell>
          <cell r="L123" t="str">
            <v>Bermuda Water Company</v>
          </cell>
          <cell r="M123">
            <v>0</v>
          </cell>
          <cell r="N123">
            <v>0</v>
          </cell>
          <cell r="O123" t="str">
            <v>Y</v>
          </cell>
          <cell r="P123">
            <v>0</v>
          </cell>
          <cell r="Q123" t="str">
            <v>Emergency Repair - Well #1</v>
          </cell>
          <cell r="R123" t="str">
            <v>C</v>
          </cell>
          <cell r="S123">
            <v>0</v>
          </cell>
          <cell r="T123">
            <v>0</v>
          </cell>
          <cell r="U123">
            <v>0</v>
          </cell>
          <cell r="V123">
            <v>0</v>
          </cell>
          <cell r="W123">
            <v>0</v>
          </cell>
          <cell r="X123">
            <v>38943</v>
          </cell>
          <cell r="Y123" t="str">
            <v xml:space="preserve"> </v>
          </cell>
          <cell r="Z123">
            <v>0</v>
          </cell>
          <cell r="AA123">
            <v>0</v>
          </cell>
          <cell r="AB123">
            <v>0</v>
          </cell>
          <cell r="AC123">
            <v>0</v>
          </cell>
          <cell r="AD123">
            <v>0</v>
          </cell>
          <cell r="AE123">
            <v>0</v>
          </cell>
          <cell r="AF123">
            <v>0</v>
          </cell>
          <cell r="AG123">
            <v>0</v>
          </cell>
          <cell r="AH123">
            <v>0</v>
          </cell>
          <cell r="AI123">
            <v>0</v>
          </cell>
          <cell r="AJ123" t="str">
            <v>Q2</v>
          </cell>
        </row>
        <row r="124">
          <cell r="A124">
            <v>4360</v>
          </cell>
          <cell r="B124">
            <v>38718</v>
          </cell>
          <cell r="C124">
            <v>0</v>
          </cell>
          <cell r="D124" t="str">
            <v xml:space="preserve"> </v>
          </cell>
          <cell r="E124" t="str">
            <v>*Completed</v>
          </cell>
          <cell r="F124">
            <v>0</v>
          </cell>
          <cell r="G124" t="str">
            <v>Western</v>
          </cell>
          <cell r="H124" t="str">
            <v>AZ</v>
          </cell>
          <cell r="I124">
            <v>135</v>
          </cell>
          <cell r="J124" t="str">
            <v>Bermuda Water Company</v>
          </cell>
          <cell r="K124">
            <v>935</v>
          </cell>
          <cell r="L124">
            <v>0</v>
          </cell>
          <cell r="M124">
            <v>0</v>
          </cell>
          <cell r="N124">
            <v>0</v>
          </cell>
          <cell r="O124" t="str">
            <v>Y</v>
          </cell>
          <cell r="P124">
            <v>0</v>
          </cell>
          <cell r="Q124" t="str">
            <v>Emergency Repair to Well # 5</v>
          </cell>
          <cell r="R124" t="str">
            <v>C</v>
          </cell>
          <cell r="S124">
            <v>0</v>
          </cell>
          <cell r="T124">
            <v>0</v>
          </cell>
          <cell r="U124">
            <v>0</v>
          </cell>
          <cell r="V124">
            <v>0</v>
          </cell>
          <cell r="W124">
            <v>0</v>
          </cell>
          <cell r="X124">
            <v>38943</v>
          </cell>
          <cell r="Y124" t="str">
            <v xml:space="preserve"> </v>
          </cell>
          <cell r="Z124">
            <v>0</v>
          </cell>
          <cell r="AA124">
            <v>0</v>
          </cell>
          <cell r="AB124">
            <v>0</v>
          </cell>
          <cell r="AC124">
            <v>0</v>
          </cell>
          <cell r="AD124">
            <v>0</v>
          </cell>
          <cell r="AE124">
            <v>0</v>
          </cell>
          <cell r="AF124">
            <v>0</v>
          </cell>
          <cell r="AG124">
            <v>0</v>
          </cell>
          <cell r="AH124">
            <v>0</v>
          </cell>
          <cell r="AI124">
            <v>0</v>
          </cell>
          <cell r="AJ124" t="str">
            <v>Q2</v>
          </cell>
        </row>
        <row r="125">
          <cell r="A125">
            <v>4361</v>
          </cell>
          <cell r="B125">
            <v>38718</v>
          </cell>
          <cell r="C125">
            <v>0</v>
          </cell>
          <cell r="D125" t="str">
            <v xml:space="preserve"> </v>
          </cell>
          <cell r="E125" t="str">
            <v>*Completed</v>
          </cell>
          <cell r="F125">
            <v>0</v>
          </cell>
          <cell r="G125" t="str">
            <v>Western</v>
          </cell>
          <cell r="H125" t="str">
            <v>NV</v>
          </cell>
          <cell r="I125">
            <v>35</v>
          </cell>
          <cell r="J125" t="str">
            <v>Spring Creek Utilities Company</v>
          </cell>
          <cell r="K125">
            <v>110</v>
          </cell>
          <cell r="L125" t="str">
            <v>Spring Creek Utilities Company</v>
          </cell>
          <cell r="M125">
            <v>0</v>
          </cell>
          <cell r="N125">
            <v>0</v>
          </cell>
          <cell r="O125" t="str">
            <v>Y</v>
          </cell>
          <cell r="P125">
            <v>0</v>
          </cell>
          <cell r="Q125" t="str">
            <v>Emergency Repair Well # 1</v>
          </cell>
          <cell r="R125" t="str">
            <v>C</v>
          </cell>
          <cell r="S125">
            <v>0</v>
          </cell>
          <cell r="T125">
            <v>0</v>
          </cell>
          <cell r="U125">
            <v>0</v>
          </cell>
          <cell r="V125">
            <v>0</v>
          </cell>
          <cell r="W125">
            <v>0</v>
          </cell>
          <cell r="X125">
            <v>38943</v>
          </cell>
          <cell r="Y125" t="str">
            <v xml:space="preserve"> </v>
          </cell>
          <cell r="Z125">
            <v>0</v>
          </cell>
          <cell r="AA125">
            <v>0</v>
          </cell>
          <cell r="AB125">
            <v>0</v>
          </cell>
          <cell r="AC125">
            <v>0</v>
          </cell>
          <cell r="AD125">
            <v>0</v>
          </cell>
          <cell r="AE125">
            <v>0</v>
          </cell>
          <cell r="AF125">
            <v>0</v>
          </cell>
          <cell r="AG125">
            <v>0</v>
          </cell>
          <cell r="AH125">
            <v>0</v>
          </cell>
          <cell r="AI125">
            <v>0</v>
          </cell>
          <cell r="AJ125" t="str">
            <v>Q2</v>
          </cell>
        </row>
        <row r="126">
          <cell r="A126">
            <v>4371</v>
          </cell>
          <cell r="B126">
            <v>38718</v>
          </cell>
          <cell r="C126">
            <v>0</v>
          </cell>
          <cell r="D126" t="str">
            <v xml:space="preserve"> </v>
          </cell>
          <cell r="E126" t="str">
            <v>*Completed</v>
          </cell>
          <cell r="F126">
            <v>0</v>
          </cell>
          <cell r="G126" t="str">
            <v>Western</v>
          </cell>
          <cell r="H126" t="str">
            <v>NV</v>
          </cell>
          <cell r="I126">
            <v>34</v>
          </cell>
          <cell r="J126" t="str">
            <v>Utilities, Inc. of Nevada</v>
          </cell>
          <cell r="K126">
            <v>120</v>
          </cell>
          <cell r="L126" t="str">
            <v>Utilities, Inc of Nevada</v>
          </cell>
          <cell r="M126">
            <v>0</v>
          </cell>
          <cell r="N126">
            <v>0</v>
          </cell>
          <cell r="O126" t="str">
            <v>Y</v>
          </cell>
          <cell r="P126">
            <v>0</v>
          </cell>
          <cell r="Q126" t="str">
            <v>Garnet Drive Street Repairs</v>
          </cell>
          <cell r="R126" t="str">
            <v>C</v>
          </cell>
          <cell r="S126">
            <v>0</v>
          </cell>
          <cell r="T126">
            <v>0</v>
          </cell>
          <cell r="U126">
            <v>0</v>
          </cell>
          <cell r="V126">
            <v>0</v>
          </cell>
          <cell r="W126">
            <v>0</v>
          </cell>
          <cell r="X126">
            <v>38961</v>
          </cell>
          <cell r="Y126" t="str">
            <v xml:space="preserve"> </v>
          </cell>
          <cell r="Z126">
            <v>0</v>
          </cell>
          <cell r="AA126">
            <v>0</v>
          </cell>
          <cell r="AB126">
            <v>0</v>
          </cell>
          <cell r="AC126">
            <v>0</v>
          </cell>
          <cell r="AD126">
            <v>0</v>
          </cell>
          <cell r="AE126">
            <v>0</v>
          </cell>
          <cell r="AF126">
            <v>0</v>
          </cell>
          <cell r="AG126">
            <v>0</v>
          </cell>
          <cell r="AH126">
            <v>0</v>
          </cell>
          <cell r="AI126">
            <v>0</v>
          </cell>
          <cell r="AJ126" t="str">
            <v>Q2</v>
          </cell>
        </row>
        <row r="127">
          <cell r="A127">
            <v>4383</v>
          </cell>
          <cell r="B127">
            <v>38718</v>
          </cell>
          <cell r="C127">
            <v>0</v>
          </cell>
          <cell r="D127" t="str">
            <v xml:space="preserve"> </v>
          </cell>
          <cell r="E127" t="str">
            <v>*Completed</v>
          </cell>
          <cell r="F127">
            <v>0</v>
          </cell>
          <cell r="G127" t="str">
            <v>Western</v>
          </cell>
          <cell r="H127" t="str">
            <v>NV</v>
          </cell>
          <cell r="I127">
            <v>140</v>
          </cell>
          <cell r="J127" t="str">
            <v>Utilities, Inc. of Central Nevada</v>
          </cell>
          <cell r="K127">
            <v>140</v>
          </cell>
          <cell r="L127" t="str">
            <v>Utilities, Inc of Central Nevada</v>
          </cell>
          <cell r="M127">
            <v>0</v>
          </cell>
          <cell r="N127">
            <v>0</v>
          </cell>
          <cell r="O127" t="str">
            <v>Y</v>
          </cell>
          <cell r="P127">
            <v>0</v>
          </cell>
          <cell r="Q127" t="str">
            <v>Well #9 Emergency Rehabilitation</v>
          </cell>
          <cell r="R127" t="str">
            <v>C</v>
          </cell>
          <cell r="S127">
            <v>0</v>
          </cell>
          <cell r="T127">
            <v>0</v>
          </cell>
          <cell r="U127">
            <v>0</v>
          </cell>
          <cell r="V127">
            <v>0</v>
          </cell>
          <cell r="W127">
            <v>0</v>
          </cell>
          <cell r="X127">
            <v>38944</v>
          </cell>
          <cell r="Y127" t="str">
            <v>140-0140-115-06-01</v>
          </cell>
          <cell r="Z127">
            <v>0</v>
          </cell>
          <cell r="AA127">
            <v>0</v>
          </cell>
          <cell r="AB127">
            <v>0</v>
          </cell>
          <cell r="AC127">
            <v>0</v>
          </cell>
          <cell r="AD127">
            <v>0</v>
          </cell>
          <cell r="AE127">
            <v>0</v>
          </cell>
          <cell r="AF127">
            <v>0</v>
          </cell>
          <cell r="AG127">
            <v>0</v>
          </cell>
          <cell r="AH127">
            <v>0</v>
          </cell>
          <cell r="AI127">
            <v>0</v>
          </cell>
          <cell r="AJ127" t="str">
            <v>Q2</v>
          </cell>
        </row>
        <row r="128">
          <cell r="A128">
            <v>4385</v>
          </cell>
          <cell r="B128">
            <v>38718</v>
          </cell>
          <cell r="C128">
            <v>0</v>
          </cell>
          <cell r="D128" t="str">
            <v xml:space="preserve"> </v>
          </cell>
          <cell r="E128" t="str">
            <v>*Completed</v>
          </cell>
          <cell r="F128">
            <v>0</v>
          </cell>
          <cell r="G128" t="str">
            <v>Western</v>
          </cell>
          <cell r="H128" t="str">
            <v>NV</v>
          </cell>
          <cell r="I128">
            <v>140</v>
          </cell>
          <cell r="J128" t="str">
            <v>Utilities, Inc. of Central Nevada</v>
          </cell>
          <cell r="K128">
            <v>140</v>
          </cell>
          <cell r="L128" t="str">
            <v>Utilities, Inc of Central Nevada</v>
          </cell>
          <cell r="M128">
            <v>0</v>
          </cell>
          <cell r="N128">
            <v>0</v>
          </cell>
          <cell r="O128" t="str">
            <v>Y</v>
          </cell>
          <cell r="P128">
            <v>0</v>
          </cell>
          <cell r="Q128" t="str">
            <v>Water Main Pipeline Extension Upland Ave.</v>
          </cell>
          <cell r="R128" t="str">
            <v>C</v>
          </cell>
          <cell r="S128">
            <v>0</v>
          </cell>
          <cell r="T128">
            <v>0</v>
          </cell>
          <cell r="U128">
            <v>0</v>
          </cell>
          <cell r="V128">
            <v>0</v>
          </cell>
          <cell r="W128">
            <v>0</v>
          </cell>
          <cell r="X128">
            <v>39078</v>
          </cell>
          <cell r="Y128" t="str">
            <v>140-0140-115-06-05</v>
          </cell>
          <cell r="Z128">
            <v>0</v>
          </cell>
          <cell r="AA128">
            <v>0</v>
          </cell>
          <cell r="AB128">
            <v>0</v>
          </cell>
          <cell r="AC128">
            <v>0</v>
          </cell>
          <cell r="AD128">
            <v>0</v>
          </cell>
          <cell r="AE128">
            <v>0</v>
          </cell>
          <cell r="AF128">
            <v>0</v>
          </cell>
          <cell r="AG128">
            <v>0</v>
          </cell>
          <cell r="AH128">
            <v>0</v>
          </cell>
          <cell r="AI128">
            <v>0</v>
          </cell>
          <cell r="AJ128" t="str">
            <v>Q2</v>
          </cell>
        </row>
        <row r="129">
          <cell r="A129">
            <v>4401</v>
          </cell>
          <cell r="B129">
            <v>38718</v>
          </cell>
          <cell r="C129">
            <v>0</v>
          </cell>
          <cell r="D129" t="str">
            <v xml:space="preserve"> </v>
          </cell>
          <cell r="E129" t="str">
            <v>*Completed</v>
          </cell>
          <cell r="F129">
            <v>0</v>
          </cell>
          <cell r="G129" t="str">
            <v>Western</v>
          </cell>
          <cell r="H129" t="str">
            <v>NV</v>
          </cell>
          <cell r="I129">
            <v>140</v>
          </cell>
          <cell r="J129" t="str">
            <v>Utilities, Inc. of Central Nevada</v>
          </cell>
          <cell r="K129">
            <v>140</v>
          </cell>
          <cell r="L129" t="str">
            <v>Utilities, Inc of Central Nevada</v>
          </cell>
          <cell r="M129">
            <v>0</v>
          </cell>
          <cell r="N129">
            <v>0</v>
          </cell>
          <cell r="O129" t="str">
            <v>Y</v>
          </cell>
          <cell r="P129">
            <v>0</v>
          </cell>
          <cell r="Q129" t="str">
            <v>Well 9 Rehabilitation and Pump/Motor Replacement</v>
          </cell>
          <cell r="R129" t="str">
            <v>C</v>
          </cell>
          <cell r="S129">
            <v>0</v>
          </cell>
          <cell r="T129">
            <v>0</v>
          </cell>
          <cell r="U129">
            <v>0</v>
          </cell>
          <cell r="V129">
            <v>0</v>
          </cell>
          <cell r="W129">
            <v>0</v>
          </cell>
          <cell r="X129">
            <v>38961</v>
          </cell>
          <cell r="Y129" t="str">
            <v>140-0140-115-06-02</v>
          </cell>
          <cell r="Z129">
            <v>0</v>
          </cell>
          <cell r="AA129">
            <v>0</v>
          </cell>
          <cell r="AB129">
            <v>0</v>
          </cell>
          <cell r="AC129">
            <v>0</v>
          </cell>
          <cell r="AD129">
            <v>0</v>
          </cell>
          <cell r="AE129">
            <v>0</v>
          </cell>
          <cell r="AF129">
            <v>0</v>
          </cell>
          <cell r="AG129">
            <v>0</v>
          </cell>
          <cell r="AH129">
            <v>0</v>
          </cell>
          <cell r="AI129">
            <v>0</v>
          </cell>
          <cell r="AJ129" t="str">
            <v>Q2</v>
          </cell>
        </row>
        <row r="130">
          <cell r="A130">
            <v>4416</v>
          </cell>
          <cell r="B130">
            <v>38718</v>
          </cell>
          <cell r="C130">
            <v>0</v>
          </cell>
          <cell r="D130" t="str">
            <v xml:space="preserve"> </v>
          </cell>
          <cell r="E130" t="str">
            <v>*Completed</v>
          </cell>
          <cell r="F130">
            <v>0</v>
          </cell>
          <cell r="G130" t="str">
            <v>Western</v>
          </cell>
          <cell r="H130" t="str">
            <v>NV</v>
          </cell>
          <cell r="I130">
            <v>140</v>
          </cell>
          <cell r="J130" t="str">
            <v>Utilities, Inc. of Central Nevada</v>
          </cell>
          <cell r="K130">
            <v>140</v>
          </cell>
          <cell r="L130" t="str">
            <v>Utilities, Inc of Central Nevada</v>
          </cell>
          <cell r="M130">
            <v>0</v>
          </cell>
          <cell r="N130">
            <v>0</v>
          </cell>
          <cell r="O130" t="str">
            <v>Y</v>
          </cell>
          <cell r="P130">
            <v>0</v>
          </cell>
          <cell r="Q130" t="str">
            <v xml:space="preserve">Valve Turning Machine </v>
          </cell>
          <cell r="R130" t="str">
            <v>C</v>
          </cell>
          <cell r="S130">
            <v>0</v>
          </cell>
          <cell r="T130">
            <v>0</v>
          </cell>
          <cell r="U130">
            <v>0</v>
          </cell>
          <cell r="V130">
            <v>0</v>
          </cell>
          <cell r="W130">
            <v>0</v>
          </cell>
          <cell r="X130">
            <v>39069</v>
          </cell>
          <cell r="Y130" t="str">
            <v>140-0140-115-06-06</v>
          </cell>
          <cell r="Z130">
            <v>0</v>
          </cell>
          <cell r="AA130">
            <v>0</v>
          </cell>
          <cell r="AB130">
            <v>0</v>
          </cell>
          <cell r="AC130">
            <v>0</v>
          </cell>
          <cell r="AD130">
            <v>0</v>
          </cell>
          <cell r="AE130">
            <v>0</v>
          </cell>
          <cell r="AF130">
            <v>0</v>
          </cell>
          <cell r="AG130">
            <v>0</v>
          </cell>
          <cell r="AH130">
            <v>0</v>
          </cell>
          <cell r="AI130">
            <v>0</v>
          </cell>
          <cell r="AJ130" t="str">
            <v>Q2</v>
          </cell>
        </row>
        <row r="131">
          <cell r="A131">
            <v>4461</v>
          </cell>
          <cell r="B131">
            <v>38718</v>
          </cell>
          <cell r="C131">
            <v>0</v>
          </cell>
          <cell r="D131" t="str">
            <v xml:space="preserve"> </v>
          </cell>
          <cell r="E131" t="str">
            <v>*Completed</v>
          </cell>
          <cell r="F131">
            <v>0</v>
          </cell>
          <cell r="G131" t="str">
            <v>Western</v>
          </cell>
          <cell r="H131" t="str">
            <v>NV</v>
          </cell>
          <cell r="I131">
            <v>140</v>
          </cell>
          <cell r="J131" t="str">
            <v>Utilities, Inc. of Central Nevada</v>
          </cell>
          <cell r="K131">
            <v>140</v>
          </cell>
          <cell r="L131" t="str">
            <v>Utilities, Inc. of Central NV</v>
          </cell>
          <cell r="M131">
            <v>0</v>
          </cell>
          <cell r="N131">
            <v>0</v>
          </cell>
          <cell r="O131" t="str">
            <v>Y</v>
          </cell>
          <cell r="P131">
            <v>0</v>
          </cell>
          <cell r="Q131" t="str">
            <v>Online Monitoring Equipment</v>
          </cell>
          <cell r="R131" t="str">
            <v>C</v>
          </cell>
          <cell r="S131">
            <v>0</v>
          </cell>
          <cell r="T131">
            <v>0</v>
          </cell>
          <cell r="U131">
            <v>0</v>
          </cell>
          <cell r="V131">
            <v>0</v>
          </cell>
          <cell r="W131">
            <v>0</v>
          </cell>
          <cell r="X131">
            <v>39085</v>
          </cell>
          <cell r="Y131" t="str">
            <v>140-0140-115-06-08</v>
          </cell>
          <cell r="Z131">
            <v>2043.32</v>
          </cell>
          <cell r="AA131">
            <v>2043.32</v>
          </cell>
          <cell r="AB131">
            <v>0</v>
          </cell>
          <cell r="AC131">
            <v>0</v>
          </cell>
          <cell r="AD131">
            <v>0</v>
          </cell>
          <cell r="AE131">
            <v>2043.32</v>
          </cell>
          <cell r="AF131">
            <v>0</v>
          </cell>
          <cell r="AG131">
            <v>0</v>
          </cell>
          <cell r="AH131">
            <v>0</v>
          </cell>
          <cell r="AI131">
            <v>2043.32</v>
          </cell>
          <cell r="AJ131" t="str">
            <v>Q2</v>
          </cell>
        </row>
        <row r="132">
          <cell r="A132">
            <v>4462</v>
          </cell>
          <cell r="B132">
            <v>38718</v>
          </cell>
          <cell r="C132">
            <v>0</v>
          </cell>
          <cell r="D132" t="str">
            <v xml:space="preserve"> </v>
          </cell>
          <cell r="E132" t="str">
            <v>*Completed</v>
          </cell>
          <cell r="F132">
            <v>0</v>
          </cell>
          <cell r="G132" t="str">
            <v>Western</v>
          </cell>
          <cell r="H132" t="str">
            <v>NV</v>
          </cell>
          <cell r="I132">
            <v>140</v>
          </cell>
          <cell r="J132" t="str">
            <v>Utilities, Inc. of Central Nevada</v>
          </cell>
          <cell r="K132">
            <v>140</v>
          </cell>
          <cell r="L132" t="str">
            <v>Utilities, Inc. of Central NV</v>
          </cell>
          <cell r="M132">
            <v>0</v>
          </cell>
          <cell r="N132">
            <v>0</v>
          </cell>
          <cell r="O132" t="str">
            <v>Y</v>
          </cell>
          <cell r="P132">
            <v>0</v>
          </cell>
          <cell r="Q132" t="str">
            <v>Omaha Pipeline Construction</v>
          </cell>
          <cell r="R132" t="str">
            <v>C</v>
          </cell>
          <cell r="S132">
            <v>0</v>
          </cell>
          <cell r="T132">
            <v>0</v>
          </cell>
          <cell r="U132">
            <v>0</v>
          </cell>
          <cell r="V132">
            <v>0</v>
          </cell>
          <cell r="W132">
            <v>0</v>
          </cell>
          <cell r="X132">
            <v>39082</v>
          </cell>
          <cell r="Y132" t="str">
            <v>140-0140-115-06-07</v>
          </cell>
          <cell r="Z132">
            <v>0</v>
          </cell>
          <cell r="AA132">
            <v>0</v>
          </cell>
          <cell r="AB132">
            <v>0</v>
          </cell>
          <cell r="AC132">
            <v>0</v>
          </cell>
          <cell r="AD132">
            <v>0</v>
          </cell>
          <cell r="AE132">
            <v>0</v>
          </cell>
          <cell r="AF132">
            <v>0</v>
          </cell>
          <cell r="AG132">
            <v>0</v>
          </cell>
          <cell r="AH132">
            <v>0</v>
          </cell>
          <cell r="AI132">
            <v>0</v>
          </cell>
          <cell r="AJ132" t="str">
            <v>Q2</v>
          </cell>
        </row>
        <row r="133">
          <cell r="A133">
            <v>4476</v>
          </cell>
          <cell r="B133">
            <v>38718</v>
          </cell>
          <cell r="C133">
            <v>0</v>
          </cell>
          <cell r="D133" t="str">
            <v xml:space="preserve"> </v>
          </cell>
          <cell r="E133" t="str">
            <v>*Completed</v>
          </cell>
          <cell r="F133">
            <v>0</v>
          </cell>
          <cell r="G133" t="str">
            <v>Western</v>
          </cell>
          <cell r="H133" t="str">
            <v>NV</v>
          </cell>
          <cell r="I133">
            <v>34</v>
          </cell>
          <cell r="J133" t="str">
            <v>Utilities, Inc. of Nevada</v>
          </cell>
          <cell r="K133">
            <v>120</v>
          </cell>
          <cell r="L133" t="str">
            <v>Utilities, Inc of Nevada</v>
          </cell>
          <cell r="M133">
            <v>0</v>
          </cell>
          <cell r="N133">
            <v>0</v>
          </cell>
          <cell r="O133" t="str">
            <v>Y</v>
          </cell>
          <cell r="P133">
            <v>0</v>
          </cell>
          <cell r="Q133" t="str">
            <v>Watermain Repair - Bordertown Casino</v>
          </cell>
          <cell r="R133" t="str">
            <v>C</v>
          </cell>
          <cell r="S133">
            <v>0</v>
          </cell>
          <cell r="T133">
            <v>0</v>
          </cell>
          <cell r="U133">
            <v>0</v>
          </cell>
          <cell r="V133">
            <v>0</v>
          </cell>
          <cell r="W133">
            <v>0</v>
          </cell>
          <cell r="X133">
            <v>39069</v>
          </cell>
          <cell r="Y133" t="str">
            <v>034-0120-115-06-01</v>
          </cell>
          <cell r="Z133">
            <v>15653.53</v>
          </cell>
          <cell r="AA133">
            <v>0</v>
          </cell>
          <cell r="AB133">
            <v>15653.53</v>
          </cell>
          <cell r="AC133">
            <v>0</v>
          </cell>
          <cell r="AD133">
            <v>0</v>
          </cell>
          <cell r="AE133">
            <v>15653.53</v>
          </cell>
          <cell r="AF133">
            <v>0</v>
          </cell>
          <cell r="AG133">
            <v>0</v>
          </cell>
          <cell r="AH133">
            <v>0</v>
          </cell>
          <cell r="AI133">
            <v>15653.53</v>
          </cell>
          <cell r="AJ133" t="str">
            <v>Q2</v>
          </cell>
        </row>
        <row r="134">
          <cell r="A134">
            <v>8057</v>
          </cell>
          <cell r="B134">
            <v>38718</v>
          </cell>
          <cell r="C134">
            <v>0</v>
          </cell>
          <cell r="D134" t="str">
            <v xml:space="preserve"> </v>
          </cell>
          <cell r="E134" t="str">
            <v>*Completed</v>
          </cell>
          <cell r="F134">
            <v>0</v>
          </cell>
          <cell r="G134" t="str">
            <v>Western</v>
          </cell>
          <cell r="H134" t="str">
            <v>AZ</v>
          </cell>
          <cell r="I134">
            <v>135</v>
          </cell>
          <cell r="J134" t="str">
            <v>Bermuda Water Company</v>
          </cell>
          <cell r="K134">
            <v>935</v>
          </cell>
          <cell r="L134" t="str">
            <v>Bermuda Water Co.</v>
          </cell>
          <cell r="M134">
            <v>0</v>
          </cell>
          <cell r="N134">
            <v>0</v>
          </cell>
          <cell r="O134" t="str">
            <v>Y</v>
          </cell>
          <cell r="P134">
            <v>0</v>
          </cell>
          <cell r="Q134" t="str">
            <v>Electronic Water Quality Monitoring &amp; Sight Security</v>
          </cell>
          <cell r="R134" t="str">
            <v>C</v>
          </cell>
          <cell r="S134">
            <v>0</v>
          </cell>
          <cell r="T134">
            <v>0</v>
          </cell>
          <cell r="U134">
            <v>0</v>
          </cell>
          <cell r="V134">
            <v>0</v>
          </cell>
          <cell r="W134">
            <v>0</v>
          </cell>
          <cell r="X134">
            <v>39086</v>
          </cell>
          <cell r="Y134" t="str">
            <v>135-0935-115-07-01</v>
          </cell>
          <cell r="Z134">
            <v>0</v>
          </cell>
          <cell r="AA134">
            <v>0</v>
          </cell>
          <cell r="AB134">
            <v>0</v>
          </cell>
          <cell r="AC134">
            <v>0</v>
          </cell>
          <cell r="AD134">
            <v>0</v>
          </cell>
          <cell r="AE134">
            <v>0</v>
          </cell>
          <cell r="AF134">
            <v>0</v>
          </cell>
          <cell r="AG134">
            <v>0</v>
          </cell>
          <cell r="AH134">
            <v>0</v>
          </cell>
          <cell r="AI134">
            <v>0</v>
          </cell>
          <cell r="AJ134" t="str">
            <v>Q2</v>
          </cell>
        </row>
        <row r="135">
          <cell r="A135">
            <v>8084</v>
          </cell>
          <cell r="B135">
            <v>38718</v>
          </cell>
          <cell r="C135">
            <v>0</v>
          </cell>
          <cell r="D135" t="str">
            <v xml:space="preserve"> </v>
          </cell>
          <cell r="E135" t="str">
            <v>Placed In Service</v>
          </cell>
          <cell r="F135">
            <v>0</v>
          </cell>
          <cell r="G135" t="str">
            <v>Western</v>
          </cell>
          <cell r="H135" t="str">
            <v>AZ</v>
          </cell>
          <cell r="I135">
            <v>135</v>
          </cell>
          <cell r="J135" t="str">
            <v>Bermuda Water Company</v>
          </cell>
          <cell r="K135">
            <v>935</v>
          </cell>
          <cell r="L135" t="str">
            <v>Bermuda Water Co.</v>
          </cell>
          <cell r="M135">
            <v>0</v>
          </cell>
          <cell r="N135">
            <v>0</v>
          </cell>
          <cell r="O135" t="str">
            <v>Y</v>
          </cell>
          <cell r="P135">
            <v>0</v>
          </cell>
          <cell r="Q135" t="str">
            <v>Valve Turning Machine</v>
          </cell>
          <cell r="R135" t="str">
            <v>C</v>
          </cell>
          <cell r="S135">
            <v>0</v>
          </cell>
          <cell r="T135">
            <v>0</v>
          </cell>
          <cell r="U135">
            <v>0</v>
          </cell>
          <cell r="V135">
            <v>0</v>
          </cell>
          <cell r="W135">
            <v>0</v>
          </cell>
          <cell r="X135">
            <v>39252</v>
          </cell>
          <cell r="Y135" t="str">
            <v>135-0935-115-07-02</v>
          </cell>
          <cell r="Z135">
            <v>53000</v>
          </cell>
          <cell r="AA135">
            <v>53000</v>
          </cell>
          <cell r="AB135">
            <v>0</v>
          </cell>
          <cell r="AC135">
            <v>0</v>
          </cell>
          <cell r="AD135">
            <v>0</v>
          </cell>
          <cell r="AE135">
            <v>53000</v>
          </cell>
          <cell r="AF135">
            <v>0</v>
          </cell>
          <cell r="AG135">
            <v>0</v>
          </cell>
          <cell r="AH135">
            <v>0</v>
          </cell>
          <cell r="AI135">
            <v>53000</v>
          </cell>
          <cell r="AJ135" t="str">
            <v>Q2</v>
          </cell>
        </row>
        <row r="136">
          <cell r="A136">
            <v>9026</v>
          </cell>
          <cell r="B136">
            <v>38718</v>
          </cell>
          <cell r="C136">
            <v>0</v>
          </cell>
          <cell r="D136" t="str">
            <v xml:space="preserve"> </v>
          </cell>
          <cell r="E136" t="str">
            <v>*Completed</v>
          </cell>
          <cell r="F136">
            <v>0</v>
          </cell>
          <cell r="G136" t="str">
            <v>Western</v>
          </cell>
          <cell r="H136" t="str">
            <v>NV</v>
          </cell>
          <cell r="I136">
            <v>133</v>
          </cell>
          <cell r="J136" t="str">
            <v>Sky Ranch Water Service</v>
          </cell>
          <cell r="K136">
            <v>123</v>
          </cell>
          <cell r="L136" t="str">
            <v>Sky Ranch Water Service</v>
          </cell>
          <cell r="M136">
            <v>0</v>
          </cell>
          <cell r="N136">
            <v>0</v>
          </cell>
          <cell r="O136" t="str">
            <v>Y</v>
          </cell>
          <cell r="P136">
            <v>0</v>
          </cell>
          <cell r="Q136" t="str">
            <v>Electronic Water Quality Monitoring &amp; Sight Security</v>
          </cell>
          <cell r="R136" t="str">
            <v>C</v>
          </cell>
          <cell r="S136">
            <v>0</v>
          </cell>
          <cell r="T136">
            <v>0</v>
          </cell>
          <cell r="U136">
            <v>0</v>
          </cell>
          <cell r="V136">
            <v>0</v>
          </cell>
          <cell r="W136">
            <v>0</v>
          </cell>
          <cell r="X136">
            <v>39084</v>
          </cell>
          <cell r="Y136" t="str">
            <v>133-0123-115-06-01</v>
          </cell>
          <cell r="Z136">
            <v>23.93</v>
          </cell>
          <cell r="AA136">
            <v>23.93</v>
          </cell>
          <cell r="AB136">
            <v>0</v>
          </cell>
          <cell r="AC136">
            <v>0</v>
          </cell>
          <cell r="AD136">
            <v>0</v>
          </cell>
          <cell r="AE136">
            <v>23.93</v>
          </cell>
          <cell r="AF136">
            <v>0</v>
          </cell>
          <cell r="AG136">
            <v>0</v>
          </cell>
          <cell r="AH136">
            <v>0</v>
          </cell>
          <cell r="AI136">
            <v>23.93</v>
          </cell>
          <cell r="AJ136" t="str">
            <v>Q2</v>
          </cell>
        </row>
        <row r="137">
          <cell r="A137">
            <v>9079</v>
          </cell>
          <cell r="B137">
            <v>38718</v>
          </cell>
          <cell r="C137">
            <v>0</v>
          </cell>
          <cell r="D137" t="str">
            <v xml:space="preserve"> </v>
          </cell>
          <cell r="E137" t="str">
            <v>*Completed</v>
          </cell>
          <cell r="F137">
            <v>0</v>
          </cell>
          <cell r="G137" t="str">
            <v>Western</v>
          </cell>
          <cell r="H137" t="str">
            <v>NV</v>
          </cell>
          <cell r="I137">
            <v>35</v>
          </cell>
          <cell r="J137" t="str">
            <v>Spring Creek Utilities Company</v>
          </cell>
          <cell r="K137">
            <v>110</v>
          </cell>
          <cell r="L137" t="str">
            <v>Spring Creek Utilities Company</v>
          </cell>
          <cell r="M137">
            <v>0</v>
          </cell>
          <cell r="N137">
            <v>0</v>
          </cell>
          <cell r="O137" t="str">
            <v>Y</v>
          </cell>
          <cell r="P137">
            <v>0</v>
          </cell>
          <cell r="Q137" t="str">
            <v>Online Monitoring Equipment and Security - Wells</v>
          </cell>
          <cell r="R137" t="str">
            <v>C</v>
          </cell>
          <cell r="S137">
            <v>0</v>
          </cell>
          <cell r="T137">
            <v>0</v>
          </cell>
          <cell r="U137">
            <v>0</v>
          </cell>
          <cell r="V137">
            <v>0</v>
          </cell>
          <cell r="W137">
            <v>0</v>
          </cell>
          <cell r="X137">
            <v>39085</v>
          </cell>
          <cell r="Y137" t="str">
            <v>035-0110-115-06-03</v>
          </cell>
          <cell r="Z137">
            <v>0</v>
          </cell>
          <cell r="AA137">
            <v>0</v>
          </cell>
          <cell r="AB137">
            <v>0</v>
          </cell>
          <cell r="AC137">
            <v>0</v>
          </cell>
          <cell r="AD137">
            <v>0</v>
          </cell>
          <cell r="AE137">
            <v>0</v>
          </cell>
          <cell r="AF137">
            <v>0</v>
          </cell>
          <cell r="AG137">
            <v>0</v>
          </cell>
          <cell r="AH137">
            <v>0</v>
          </cell>
          <cell r="AI137">
            <v>0</v>
          </cell>
          <cell r="AJ137" t="str">
            <v>Q2</v>
          </cell>
        </row>
        <row r="138">
          <cell r="A138">
            <v>9202</v>
          </cell>
          <cell r="B138">
            <v>38718</v>
          </cell>
          <cell r="C138">
            <v>0</v>
          </cell>
          <cell r="D138" t="str">
            <v xml:space="preserve"> </v>
          </cell>
          <cell r="E138" t="str">
            <v>*Completed</v>
          </cell>
          <cell r="F138">
            <v>0</v>
          </cell>
          <cell r="G138" t="str">
            <v>Western</v>
          </cell>
          <cell r="H138" t="str">
            <v>NV</v>
          </cell>
          <cell r="I138">
            <v>140</v>
          </cell>
          <cell r="J138" t="str">
            <v>Utilities, Inc. of Central Nevada</v>
          </cell>
          <cell r="K138">
            <v>140</v>
          </cell>
          <cell r="L138" t="str">
            <v>Utilities, Inc of Central Nevada</v>
          </cell>
          <cell r="M138">
            <v>0</v>
          </cell>
          <cell r="N138">
            <v>0</v>
          </cell>
          <cell r="O138" t="str">
            <v>Y</v>
          </cell>
          <cell r="P138">
            <v>0</v>
          </cell>
          <cell r="Q138" t="str">
            <v>TV Van Sewer Collections</v>
          </cell>
          <cell r="R138" t="str">
            <v>C</v>
          </cell>
          <cell r="S138">
            <v>0</v>
          </cell>
          <cell r="T138">
            <v>0</v>
          </cell>
          <cell r="U138">
            <v>0</v>
          </cell>
          <cell r="V138">
            <v>0</v>
          </cell>
          <cell r="W138">
            <v>0</v>
          </cell>
          <cell r="X138">
            <v>39085</v>
          </cell>
          <cell r="Y138" t="str">
            <v>140-0140-116-06-06</v>
          </cell>
          <cell r="Z138">
            <v>0</v>
          </cell>
          <cell r="AA138">
            <v>0</v>
          </cell>
          <cell r="AB138">
            <v>0</v>
          </cell>
          <cell r="AC138">
            <v>0</v>
          </cell>
          <cell r="AD138">
            <v>0</v>
          </cell>
          <cell r="AE138">
            <v>0</v>
          </cell>
          <cell r="AF138">
            <v>0</v>
          </cell>
          <cell r="AG138">
            <v>0</v>
          </cell>
          <cell r="AH138">
            <v>0</v>
          </cell>
          <cell r="AI138">
            <v>0</v>
          </cell>
          <cell r="AJ138" t="str">
            <v>Q2</v>
          </cell>
        </row>
        <row r="139">
          <cell r="A139">
            <v>9235</v>
          </cell>
          <cell r="B139">
            <v>38718</v>
          </cell>
          <cell r="C139">
            <v>0</v>
          </cell>
          <cell r="D139" t="str">
            <v xml:space="preserve"> </v>
          </cell>
          <cell r="E139" t="str">
            <v>*Completed</v>
          </cell>
          <cell r="F139">
            <v>0</v>
          </cell>
          <cell r="G139" t="str">
            <v>Western</v>
          </cell>
          <cell r="H139" t="str">
            <v>NV</v>
          </cell>
          <cell r="I139">
            <v>140</v>
          </cell>
          <cell r="J139" t="str">
            <v>Utilities, Inc. of Central Nevada</v>
          </cell>
          <cell r="K139">
            <v>140</v>
          </cell>
          <cell r="L139" t="str">
            <v>Utilities, Inc of Central Nevada</v>
          </cell>
          <cell r="M139">
            <v>0</v>
          </cell>
          <cell r="N139">
            <v>0</v>
          </cell>
          <cell r="O139" t="str">
            <v>Y</v>
          </cell>
          <cell r="P139">
            <v>0</v>
          </cell>
          <cell r="Q139" t="str">
            <v xml:space="preserve">Jetter/Vacuum Truck </v>
          </cell>
          <cell r="R139" t="str">
            <v>C</v>
          </cell>
          <cell r="S139">
            <v>0</v>
          </cell>
          <cell r="T139">
            <v>0</v>
          </cell>
          <cell r="U139">
            <v>0</v>
          </cell>
          <cell r="V139">
            <v>0</v>
          </cell>
          <cell r="W139">
            <v>0</v>
          </cell>
          <cell r="X139">
            <v>39082</v>
          </cell>
          <cell r="Y139" t="str">
            <v>140-0140-116-06-05</v>
          </cell>
          <cell r="Z139">
            <v>0</v>
          </cell>
          <cell r="AA139">
            <v>0</v>
          </cell>
          <cell r="AB139">
            <v>0</v>
          </cell>
          <cell r="AC139">
            <v>0</v>
          </cell>
          <cell r="AD139">
            <v>0</v>
          </cell>
          <cell r="AE139">
            <v>0</v>
          </cell>
          <cell r="AF139">
            <v>0</v>
          </cell>
          <cell r="AG139">
            <v>0</v>
          </cell>
          <cell r="AH139">
            <v>0</v>
          </cell>
          <cell r="AI139">
            <v>0</v>
          </cell>
          <cell r="AJ139" t="str">
            <v>Q2</v>
          </cell>
        </row>
        <row r="140">
          <cell r="A140">
            <v>9260</v>
          </cell>
          <cell r="B140">
            <v>38718</v>
          </cell>
          <cell r="C140">
            <v>0</v>
          </cell>
          <cell r="D140" t="str">
            <v xml:space="preserve"> </v>
          </cell>
          <cell r="E140" t="str">
            <v>*Completed</v>
          </cell>
          <cell r="F140">
            <v>0</v>
          </cell>
          <cell r="G140" t="str">
            <v>Western</v>
          </cell>
          <cell r="H140" t="str">
            <v>NV</v>
          </cell>
          <cell r="I140">
            <v>34</v>
          </cell>
          <cell r="J140" t="str">
            <v>Utilities, Inc. of Nevada</v>
          </cell>
          <cell r="K140">
            <v>120</v>
          </cell>
          <cell r="L140" t="str">
            <v>Utilities, Inc of Nevada</v>
          </cell>
          <cell r="M140">
            <v>0</v>
          </cell>
          <cell r="N140">
            <v>0</v>
          </cell>
          <cell r="O140" t="str">
            <v>Y</v>
          </cell>
          <cell r="P140">
            <v>0</v>
          </cell>
          <cell r="Q140" t="str">
            <v>Electronic Water Quality Monitoring &amp; Sight Security Wells</v>
          </cell>
          <cell r="R140" t="str">
            <v>C</v>
          </cell>
          <cell r="S140">
            <v>0</v>
          </cell>
          <cell r="T140">
            <v>0</v>
          </cell>
          <cell r="U140">
            <v>0</v>
          </cell>
          <cell r="V140">
            <v>0</v>
          </cell>
          <cell r="W140">
            <v>0</v>
          </cell>
          <cell r="X140">
            <v>39091</v>
          </cell>
          <cell r="Y140" t="str">
            <v>034-0120-115-06-02</v>
          </cell>
          <cell r="Z140">
            <v>43678.69</v>
          </cell>
          <cell r="AA140">
            <v>43678.69</v>
          </cell>
          <cell r="AB140">
            <v>0</v>
          </cell>
          <cell r="AC140">
            <v>0</v>
          </cell>
          <cell r="AD140">
            <v>0</v>
          </cell>
          <cell r="AE140">
            <v>43678.69</v>
          </cell>
          <cell r="AF140">
            <v>0</v>
          </cell>
          <cell r="AG140">
            <v>0</v>
          </cell>
          <cell r="AH140">
            <v>0</v>
          </cell>
          <cell r="AI140">
            <v>43678.69</v>
          </cell>
          <cell r="AJ140" t="str">
            <v>Q2</v>
          </cell>
        </row>
        <row r="141">
          <cell r="A141">
            <v>9210</v>
          </cell>
          <cell r="B141">
            <v>39187</v>
          </cell>
          <cell r="C141" t="str">
            <v>Wendy Wentz</v>
          </cell>
          <cell r="D141">
            <v>39204</v>
          </cell>
          <cell r="E141" t="str">
            <v>Closed</v>
          </cell>
          <cell r="F141">
            <v>0</v>
          </cell>
          <cell r="G141" t="str">
            <v>Western</v>
          </cell>
          <cell r="H141" t="str">
            <v>NV</v>
          </cell>
          <cell r="I141">
            <v>140</v>
          </cell>
          <cell r="J141" t="str">
            <v>Utilities, Inc. of Central Nevada</v>
          </cell>
          <cell r="K141">
            <v>140</v>
          </cell>
          <cell r="L141" t="str">
            <v>Utilities, Inc. of Central Nevada</v>
          </cell>
          <cell r="M141">
            <v>0</v>
          </cell>
          <cell r="N141">
            <v>0</v>
          </cell>
          <cell r="O141" t="str">
            <v>Y</v>
          </cell>
          <cell r="P141">
            <v>0</v>
          </cell>
          <cell r="Q141" t="str">
            <v>5 valve insertions (Calvada Blvd)-8"-16"-30K each</v>
          </cell>
          <cell r="R141" t="str">
            <v>C</v>
          </cell>
          <cell r="S141">
            <v>0</v>
          </cell>
          <cell r="T141">
            <v>0</v>
          </cell>
          <cell r="U141">
            <v>0</v>
          </cell>
          <cell r="V141">
            <v>0</v>
          </cell>
          <cell r="W141">
            <v>0</v>
          </cell>
          <cell r="X141" t="str">
            <v xml:space="preserve"> </v>
          </cell>
          <cell r="Y141" t="str">
            <v xml:space="preserve"> </v>
          </cell>
          <cell r="Z141">
            <v>0</v>
          </cell>
          <cell r="AA141">
            <v>83680</v>
          </cell>
          <cell r="AB141">
            <v>-83680</v>
          </cell>
          <cell r="AC141">
            <v>0</v>
          </cell>
          <cell r="AD141">
            <v>0</v>
          </cell>
          <cell r="AE141">
            <v>0</v>
          </cell>
          <cell r="AF141">
            <v>0</v>
          </cell>
          <cell r="AG141">
            <v>0</v>
          </cell>
          <cell r="AH141">
            <v>0</v>
          </cell>
          <cell r="AI141">
            <v>0</v>
          </cell>
          <cell r="AJ141" t="str">
            <v>Q2</v>
          </cell>
        </row>
        <row r="142">
          <cell r="A142">
            <v>4530</v>
          </cell>
          <cell r="B142">
            <v>39187</v>
          </cell>
          <cell r="C142" t="str">
            <v>Monica Stoica</v>
          </cell>
          <cell r="D142" t="str">
            <v xml:space="preserve"> </v>
          </cell>
          <cell r="E142" t="str">
            <v>Placed In Service</v>
          </cell>
          <cell r="F142">
            <v>0</v>
          </cell>
          <cell r="G142" t="str">
            <v>Western</v>
          </cell>
          <cell r="H142" t="str">
            <v>NV</v>
          </cell>
          <cell r="I142">
            <v>140</v>
          </cell>
          <cell r="J142" t="str">
            <v>Utilities, Inc. of Central Nevada</v>
          </cell>
          <cell r="K142">
            <v>140</v>
          </cell>
          <cell r="L142" t="str">
            <v>Utilities, Inc. of Central Nevada</v>
          </cell>
          <cell r="M142">
            <v>0</v>
          </cell>
          <cell r="N142">
            <v>0</v>
          </cell>
          <cell r="O142" t="str">
            <v>Y</v>
          </cell>
          <cell r="P142">
            <v>0</v>
          </cell>
          <cell r="Q142" t="str">
            <v>Emergency 2 Water Service Repair</v>
          </cell>
          <cell r="R142" t="str">
            <v>C</v>
          </cell>
          <cell r="S142">
            <v>0</v>
          </cell>
          <cell r="T142">
            <v>0</v>
          </cell>
          <cell r="U142">
            <v>0</v>
          </cell>
          <cell r="V142">
            <v>0</v>
          </cell>
          <cell r="W142">
            <v>0</v>
          </cell>
          <cell r="X142">
            <v>39204</v>
          </cell>
          <cell r="Y142" t="str">
            <v>140-0140-115-07-02</v>
          </cell>
          <cell r="Z142">
            <v>25790</v>
          </cell>
          <cell r="AA142">
            <v>25790</v>
          </cell>
          <cell r="AB142">
            <v>0</v>
          </cell>
          <cell r="AC142">
            <v>0</v>
          </cell>
          <cell r="AD142">
            <v>0</v>
          </cell>
          <cell r="AE142">
            <v>25790</v>
          </cell>
          <cell r="AF142">
            <v>0</v>
          </cell>
          <cell r="AG142">
            <v>0</v>
          </cell>
          <cell r="AH142">
            <v>0</v>
          </cell>
          <cell r="AI142">
            <v>25790</v>
          </cell>
          <cell r="AJ142" t="str">
            <v>Q2</v>
          </cell>
        </row>
        <row r="143">
          <cell r="A143">
            <v>4544</v>
          </cell>
          <cell r="B143">
            <v>39187</v>
          </cell>
          <cell r="C143" t="str">
            <v>Monica Stoica</v>
          </cell>
          <cell r="D143" t="str">
            <v xml:space="preserve"> </v>
          </cell>
          <cell r="E143" t="str">
            <v>Placed In Service</v>
          </cell>
          <cell r="F143">
            <v>0</v>
          </cell>
          <cell r="G143" t="str">
            <v>Western</v>
          </cell>
          <cell r="H143" t="str">
            <v>AZ</v>
          </cell>
          <cell r="I143">
            <v>135</v>
          </cell>
          <cell r="J143" t="str">
            <v>Bermuda Water Company</v>
          </cell>
          <cell r="K143">
            <v>935</v>
          </cell>
          <cell r="L143" t="str">
            <v>Bermuda Water Company</v>
          </cell>
          <cell r="M143">
            <v>0</v>
          </cell>
          <cell r="N143">
            <v>0</v>
          </cell>
          <cell r="O143" t="str">
            <v>Y</v>
          </cell>
          <cell r="P143">
            <v>0</v>
          </cell>
          <cell r="Q143" t="str">
            <v>Emergency Well #8</v>
          </cell>
          <cell r="R143" t="str">
            <v>C</v>
          </cell>
          <cell r="S143">
            <v>0</v>
          </cell>
          <cell r="T143">
            <v>0</v>
          </cell>
          <cell r="U143">
            <v>0</v>
          </cell>
          <cell r="V143">
            <v>0</v>
          </cell>
          <cell r="W143">
            <v>0</v>
          </cell>
          <cell r="X143">
            <v>39204</v>
          </cell>
          <cell r="Y143" t="str">
            <v>135-0935-115-07-06</v>
          </cell>
          <cell r="Z143">
            <v>17695.16</v>
          </cell>
          <cell r="AA143">
            <v>7861.69</v>
          </cell>
          <cell r="AB143">
            <v>9833.4699999999993</v>
          </cell>
          <cell r="AC143">
            <v>0</v>
          </cell>
          <cell r="AD143">
            <v>0</v>
          </cell>
          <cell r="AE143">
            <v>17695.16</v>
          </cell>
          <cell r="AF143">
            <v>0</v>
          </cell>
          <cell r="AG143">
            <v>0</v>
          </cell>
          <cell r="AH143">
            <v>0</v>
          </cell>
          <cell r="AI143">
            <v>17695.16</v>
          </cell>
          <cell r="AJ143" t="str">
            <v>Q2</v>
          </cell>
        </row>
        <row r="144">
          <cell r="A144">
            <v>4550</v>
          </cell>
          <cell r="B144">
            <v>39211</v>
          </cell>
          <cell r="C144" t="str">
            <v>Monica Stoica</v>
          </cell>
          <cell r="D144" t="str">
            <v xml:space="preserve"> </v>
          </cell>
          <cell r="E144" t="str">
            <v>Placed In Service</v>
          </cell>
          <cell r="F144">
            <v>0</v>
          </cell>
          <cell r="G144" t="str">
            <v>Western</v>
          </cell>
          <cell r="H144" t="str">
            <v>AZ</v>
          </cell>
          <cell r="I144">
            <v>135</v>
          </cell>
          <cell r="J144" t="str">
            <v>Bermuda Water Company</v>
          </cell>
          <cell r="K144">
            <v>935</v>
          </cell>
          <cell r="L144" t="str">
            <v>Bermuda Water Company</v>
          </cell>
          <cell r="M144">
            <v>0</v>
          </cell>
          <cell r="N144">
            <v>0</v>
          </cell>
          <cell r="O144" t="str">
            <v>Y</v>
          </cell>
          <cell r="P144">
            <v>0</v>
          </cell>
          <cell r="Q144" t="str">
            <v>Emergency Repair Well #4</v>
          </cell>
          <cell r="R144" t="str">
            <v>C</v>
          </cell>
          <cell r="S144">
            <v>0</v>
          </cell>
          <cell r="T144">
            <v>0</v>
          </cell>
          <cell r="U144">
            <v>0</v>
          </cell>
          <cell r="V144">
            <v>39098</v>
          </cell>
          <cell r="W144">
            <v>39172</v>
          </cell>
          <cell r="X144">
            <v>39206</v>
          </cell>
          <cell r="Y144" t="str">
            <v>135-0935-115-07-09</v>
          </cell>
          <cell r="Z144">
            <v>0</v>
          </cell>
          <cell r="AA144">
            <v>0</v>
          </cell>
          <cell r="AB144">
            <v>0</v>
          </cell>
          <cell r="AC144">
            <v>0</v>
          </cell>
          <cell r="AD144">
            <v>0</v>
          </cell>
          <cell r="AE144">
            <v>0</v>
          </cell>
          <cell r="AF144">
            <v>0</v>
          </cell>
          <cell r="AG144">
            <v>0</v>
          </cell>
          <cell r="AH144">
            <v>0</v>
          </cell>
          <cell r="AI144">
            <v>0</v>
          </cell>
          <cell r="AJ144" t="str">
            <v>Q2</v>
          </cell>
        </row>
        <row r="145">
          <cell r="A145" t="str">
            <v>35 - TR</v>
          </cell>
          <cell r="B145">
            <v>39211</v>
          </cell>
          <cell r="C145" t="str">
            <v>Monica Stoica</v>
          </cell>
          <cell r="D145" t="str">
            <v xml:space="preserve"> </v>
          </cell>
          <cell r="E145" t="str">
            <v xml:space="preserve">Not in system </v>
          </cell>
          <cell r="F145">
            <v>0</v>
          </cell>
          <cell r="G145" t="str">
            <v>Western</v>
          </cell>
          <cell r="H145" t="str">
            <v>NV</v>
          </cell>
          <cell r="I145">
            <v>35</v>
          </cell>
          <cell r="J145" t="str">
            <v>Spring Creek Utilities Company</v>
          </cell>
          <cell r="K145">
            <v>110</v>
          </cell>
          <cell r="L145" t="str">
            <v>Spring Creek Utilities Company</v>
          </cell>
          <cell r="M145">
            <v>0</v>
          </cell>
          <cell r="N145">
            <v>0</v>
          </cell>
          <cell r="O145" t="str">
            <v>Y</v>
          </cell>
          <cell r="P145">
            <v>0</v>
          </cell>
          <cell r="Q145" t="str">
            <v>TRANSPORTATION</v>
          </cell>
          <cell r="R145" t="str">
            <v>C</v>
          </cell>
          <cell r="S145">
            <v>0</v>
          </cell>
          <cell r="T145">
            <v>0</v>
          </cell>
          <cell r="U145">
            <v>0</v>
          </cell>
          <cell r="V145">
            <v>39173</v>
          </cell>
          <cell r="W145">
            <v>39263</v>
          </cell>
          <cell r="X145" t="str">
            <v xml:space="preserve"> </v>
          </cell>
          <cell r="Y145" t="str">
            <v xml:space="preserve"> </v>
          </cell>
          <cell r="Z145">
            <v>31195.13</v>
          </cell>
          <cell r="AA145">
            <v>0</v>
          </cell>
          <cell r="AB145">
            <v>31195.13</v>
          </cell>
          <cell r="AC145">
            <v>0</v>
          </cell>
          <cell r="AD145">
            <v>0</v>
          </cell>
          <cell r="AE145">
            <v>31195.13</v>
          </cell>
          <cell r="AF145">
            <v>0</v>
          </cell>
          <cell r="AG145">
            <v>0</v>
          </cell>
          <cell r="AH145">
            <v>0</v>
          </cell>
          <cell r="AI145">
            <v>31195.13</v>
          </cell>
          <cell r="AJ145" t="str">
            <v>Q2</v>
          </cell>
        </row>
        <row r="146">
          <cell r="A146" t="str">
            <v>35 - IT</v>
          </cell>
          <cell r="B146">
            <v>39211</v>
          </cell>
          <cell r="C146" t="str">
            <v>Monica Stoica</v>
          </cell>
          <cell r="D146" t="str">
            <v xml:space="preserve"> </v>
          </cell>
          <cell r="E146" t="str">
            <v xml:space="preserve">Not in system </v>
          </cell>
          <cell r="F146">
            <v>0</v>
          </cell>
          <cell r="G146" t="str">
            <v>Western</v>
          </cell>
          <cell r="H146" t="str">
            <v>NV</v>
          </cell>
          <cell r="I146">
            <v>35</v>
          </cell>
          <cell r="J146" t="str">
            <v>Spring Creek Utilities Company</v>
          </cell>
          <cell r="K146">
            <v>110</v>
          </cell>
          <cell r="L146" t="str">
            <v>Spring Creek Utilities Company</v>
          </cell>
          <cell r="M146">
            <v>0</v>
          </cell>
          <cell r="N146">
            <v>0</v>
          </cell>
          <cell r="O146" t="str">
            <v>Y</v>
          </cell>
          <cell r="P146">
            <v>0</v>
          </cell>
          <cell r="Q146" t="str">
            <v>COMPUTERS</v>
          </cell>
          <cell r="R146" t="str">
            <v>C</v>
          </cell>
          <cell r="S146">
            <v>0</v>
          </cell>
          <cell r="T146">
            <v>0</v>
          </cell>
          <cell r="U146">
            <v>0</v>
          </cell>
          <cell r="V146">
            <v>0</v>
          </cell>
          <cell r="W146">
            <v>0</v>
          </cell>
          <cell r="X146" t="str">
            <v xml:space="preserve"> </v>
          </cell>
          <cell r="Y146" t="str">
            <v xml:space="preserve"> </v>
          </cell>
          <cell r="Z146">
            <v>0</v>
          </cell>
          <cell r="AA146">
            <v>0</v>
          </cell>
          <cell r="AB146">
            <v>718</v>
          </cell>
          <cell r="AC146">
            <v>0</v>
          </cell>
          <cell r="AD146">
            <v>0</v>
          </cell>
          <cell r="AE146">
            <v>0</v>
          </cell>
          <cell r="AF146">
            <v>0</v>
          </cell>
          <cell r="AG146">
            <v>0</v>
          </cell>
          <cell r="AH146">
            <v>0</v>
          </cell>
          <cell r="AI146">
            <v>0</v>
          </cell>
          <cell r="AJ146" t="str">
            <v>Q2</v>
          </cell>
        </row>
        <row r="147">
          <cell r="A147">
            <v>4641</v>
          </cell>
          <cell r="B147">
            <v>39238</v>
          </cell>
          <cell r="C147" t="str">
            <v>Wendy Wentz</v>
          </cell>
          <cell r="D147" t="str">
            <v xml:space="preserve"> </v>
          </cell>
          <cell r="E147" t="str">
            <v>Open</v>
          </cell>
          <cell r="F147" t="str">
            <v>Maintenance</v>
          </cell>
          <cell r="G147" t="str">
            <v>Western</v>
          </cell>
          <cell r="H147" t="str">
            <v>NV</v>
          </cell>
          <cell r="I147">
            <v>34</v>
          </cell>
          <cell r="J147" t="str">
            <v>Utilities, Inc. of Nevada</v>
          </cell>
          <cell r="K147">
            <v>120</v>
          </cell>
          <cell r="L147" t="str">
            <v>Utlities, Inc. of Nevada</v>
          </cell>
          <cell r="M147">
            <v>0</v>
          </cell>
          <cell r="N147">
            <v>0</v>
          </cell>
          <cell r="O147" t="str">
            <v>Y</v>
          </cell>
          <cell r="P147">
            <v>0</v>
          </cell>
          <cell r="Q147" t="str">
            <v>UIN Sewger Well - Emergency Repair</v>
          </cell>
          <cell r="R147" t="str">
            <v>C</v>
          </cell>
          <cell r="S147" t="str">
            <v>High</v>
          </cell>
          <cell r="T147" t="str">
            <v>High</v>
          </cell>
          <cell r="U147">
            <v>0</v>
          </cell>
          <cell r="V147">
            <v>39235</v>
          </cell>
          <cell r="W147">
            <v>39263</v>
          </cell>
          <cell r="X147" t="str">
            <v xml:space="preserve"> </v>
          </cell>
          <cell r="Y147" t="str">
            <v>034-0120-115-07-01</v>
          </cell>
          <cell r="Z147">
            <v>717.64</v>
          </cell>
          <cell r="AA147">
            <v>0</v>
          </cell>
          <cell r="AB147">
            <v>0</v>
          </cell>
          <cell r="AC147">
            <v>0</v>
          </cell>
          <cell r="AD147">
            <v>0</v>
          </cell>
          <cell r="AE147">
            <v>717.64</v>
          </cell>
          <cell r="AF147">
            <v>0</v>
          </cell>
          <cell r="AG147">
            <v>0</v>
          </cell>
          <cell r="AH147">
            <v>0</v>
          </cell>
          <cell r="AI147">
            <v>717.64</v>
          </cell>
          <cell r="AJ147" t="str">
            <v>Q2</v>
          </cell>
        </row>
        <row r="148">
          <cell r="A148">
            <v>4569</v>
          </cell>
          <cell r="B148">
            <v>39237</v>
          </cell>
          <cell r="C148" t="str">
            <v>Wendy Wentz</v>
          </cell>
          <cell r="D148">
            <v>39178</v>
          </cell>
          <cell r="E148" t="str">
            <v>Placed In Service</v>
          </cell>
          <cell r="F148" t="str">
            <v>Maintenance</v>
          </cell>
          <cell r="G148" t="str">
            <v>Western</v>
          </cell>
          <cell r="H148" t="str">
            <v>AZ</v>
          </cell>
          <cell r="I148">
            <v>135</v>
          </cell>
          <cell r="J148" t="str">
            <v>Bermuda Water Company</v>
          </cell>
          <cell r="K148">
            <v>935</v>
          </cell>
          <cell r="L148" t="str">
            <v>Bermuda Water Company</v>
          </cell>
          <cell r="M148">
            <v>0</v>
          </cell>
          <cell r="N148">
            <v>0</v>
          </cell>
          <cell r="O148" t="str">
            <v>Y</v>
          </cell>
          <cell r="P148">
            <v>0</v>
          </cell>
          <cell r="Q148" t="str">
            <v>Emergency Repair Well #4</v>
          </cell>
          <cell r="R148" t="str">
            <v>C</v>
          </cell>
          <cell r="S148" t="str">
            <v>High</v>
          </cell>
          <cell r="T148" t="str">
            <v>High</v>
          </cell>
          <cell r="U148">
            <v>0</v>
          </cell>
          <cell r="V148">
            <v>39142</v>
          </cell>
          <cell r="W148">
            <v>39187</v>
          </cell>
          <cell r="X148">
            <v>39204</v>
          </cell>
          <cell r="Y148" t="str">
            <v>135-0935-115-07-11</v>
          </cell>
          <cell r="Z148">
            <v>0</v>
          </cell>
          <cell r="AA148">
            <v>0</v>
          </cell>
          <cell r="AB148">
            <v>0</v>
          </cell>
          <cell r="AC148">
            <v>0</v>
          </cell>
          <cell r="AD148">
            <v>0</v>
          </cell>
          <cell r="AE148">
            <v>0</v>
          </cell>
          <cell r="AF148">
            <v>0</v>
          </cell>
          <cell r="AG148">
            <v>0</v>
          </cell>
          <cell r="AH148">
            <v>0</v>
          </cell>
          <cell r="AI148">
            <v>0</v>
          </cell>
          <cell r="AJ148" t="str">
            <v>Q2</v>
          </cell>
        </row>
        <row r="149">
          <cell r="A149">
            <v>4633</v>
          </cell>
          <cell r="B149">
            <v>39237</v>
          </cell>
          <cell r="C149" t="str">
            <v>Wendy Wentz</v>
          </cell>
          <cell r="D149">
            <v>39227</v>
          </cell>
          <cell r="E149" t="str">
            <v>Placed In Service</v>
          </cell>
          <cell r="F149" t="str">
            <v>Maintenance</v>
          </cell>
          <cell r="G149" t="str">
            <v>Western</v>
          </cell>
          <cell r="H149" t="str">
            <v>AZ</v>
          </cell>
          <cell r="I149">
            <v>135</v>
          </cell>
          <cell r="J149" t="str">
            <v>Bermuda Water Company</v>
          </cell>
          <cell r="K149">
            <v>935</v>
          </cell>
          <cell r="L149" t="str">
            <v>Bermuda Water Company</v>
          </cell>
          <cell r="M149">
            <v>0</v>
          </cell>
          <cell r="N149">
            <v>0</v>
          </cell>
          <cell r="O149" t="str">
            <v>Y</v>
          </cell>
          <cell r="P149">
            <v>0</v>
          </cell>
          <cell r="Q149" t="str">
            <v>Emergency Repair Well #1</v>
          </cell>
          <cell r="R149" t="str">
            <v>C</v>
          </cell>
          <cell r="S149" t="str">
            <v>High</v>
          </cell>
          <cell r="T149" t="str">
            <v>High</v>
          </cell>
          <cell r="U149">
            <v>0</v>
          </cell>
          <cell r="V149">
            <v>39199</v>
          </cell>
          <cell r="W149">
            <v>39232</v>
          </cell>
          <cell r="X149">
            <v>39252</v>
          </cell>
          <cell r="Y149" t="str">
            <v>135-0935-115-07-12</v>
          </cell>
          <cell r="Z149">
            <v>16902.36</v>
          </cell>
          <cell r="AA149">
            <v>0</v>
          </cell>
          <cell r="AB149">
            <v>16902.36</v>
          </cell>
          <cell r="AC149">
            <v>0</v>
          </cell>
          <cell r="AD149">
            <v>0</v>
          </cell>
          <cell r="AE149">
            <v>16902.36</v>
          </cell>
          <cell r="AF149">
            <v>0</v>
          </cell>
          <cell r="AG149">
            <v>0</v>
          </cell>
          <cell r="AH149">
            <v>0</v>
          </cell>
          <cell r="AI149">
            <v>16902.36</v>
          </cell>
          <cell r="AJ149" t="str">
            <v>Q2</v>
          </cell>
        </row>
        <row r="150">
          <cell r="A150">
            <v>4634</v>
          </cell>
          <cell r="B150">
            <v>39237</v>
          </cell>
          <cell r="C150" t="str">
            <v>Wendy Wentz</v>
          </cell>
          <cell r="D150">
            <v>39227</v>
          </cell>
          <cell r="E150" t="str">
            <v>Placed In Service</v>
          </cell>
          <cell r="F150">
            <v>0</v>
          </cell>
          <cell r="G150" t="str">
            <v>Western</v>
          </cell>
          <cell r="H150" t="str">
            <v>NV</v>
          </cell>
          <cell r="I150">
            <v>140</v>
          </cell>
          <cell r="J150" t="str">
            <v>Utilities, Inc. of Central Nevada</v>
          </cell>
          <cell r="K150">
            <v>140</v>
          </cell>
          <cell r="L150" t="str">
            <v>Utilities, Inc. of Central Nevada</v>
          </cell>
          <cell r="M150">
            <v>0</v>
          </cell>
          <cell r="N150">
            <v>0</v>
          </cell>
          <cell r="O150" t="str">
            <v>Y</v>
          </cell>
          <cell r="P150">
            <v>0</v>
          </cell>
          <cell r="Q150" t="str">
            <v>Mountain Falls Tank Painting - UI Logo</v>
          </cell>
          <cell r="R150" t="str">
            <v>C</v>
          </cell>
          <cell r="S150" t="str">
            <v>Low</v>
          </cell>
          <cell r="T150" t="str">
            <v>Low</v>
          </cell>
          <cell r="U150">
            <v>0</v>
          </cell>
          <cell r="V150">
            <v>39234</v>
          </cell>
          <cell r="W150">
            <v>39263</v>
          </cell>
          <cell r="X150">
            <v>39238</v>
          </cell>
          <cell r="Y150" t="str">
            <v>140-0140-115-07-04</v>
          </cell>
          <cell r="Z150">
            <v>30438</v>
          </cell>
          <cell r="AA150">
            <v>0</v>
          </cell>
          <cell r="AB150">
            <v>30438</v>
          </cell>
          <cell r="AC150">
            <v>0</v>
          </cell>
          <cell r="AD150">
            <v>0</v>
          </cell>
          <cell r="AE150">
            <v>30438</v>
          </cell>
          <cell r="AF150">
            <v>0</v>
          </cell>
          <cell r="AG150">
            <v>0</v>
          </cell>
          <cell r="AH150">
            <v>0</v>
          </cell>
          <cell r="AI150">
            <v>30438</v>
          </cell>
          <cell r="AJ150" t="str">
            <v>Q2</v>
          </cell>
        </row>
        <row r="151">
          <cell r="A151">
            <v>3736</v>
          </cell>
          <cell r="B151">
            <v>39244</v>
          </cell>
          <cell r="C151" t="str">
            <v>Diane Zawadzki</v>
          </cell>
          <cell r="D151">
            <v>39143</v>
          </cell>
          <cell r="E151" t="str">
            <v>Open</v>
          </cell>
          <cell r="F151">
            <v>0</v>
          </cell>
          <cell r="G151" t="str">
            <v>Western</v>
          </cell>
          <cell r="H151" t="str">
            <v>NV</v>
          </cell>
          <cell r="I151">
            <v>140</v>
          </cell>
          <cell r="J151" t="str">
            <v>Utilities, Inc. of Central Nevada</v>
          </cell>
          <cell r="K151">
            <v>140</v>
          </cell>
          <cell r="L151" t="str">
            <v>Utilities, Inc. of Central Nevada</v>
          </cell>
          <cell r="M151">
            <v>0</v>
          </cell>
          <cell r="N151">
            <v>0</v>
          </cell>
          <cell r="O151" t="str">
            <v>Y</v>
          </cell>
          <cell r="P151">
            <v>0</v>
          </cell>
          <cell r="Q151" t="str">
            <v>Emergency Repair Well #1</v>
          </cell>
          <cell r="R151" t="str">
            <v>C</v>
          </cell>
          <cell r="S151">
            <v>0</v>
          </cell>
          <cell r="T151">
            <v>0</v>
          </cell>
          <cell r="U151">
            <v>0</v>
          </cell>
          <cell r="V151">
            <v>39234</v>
          </cell>
          <cell r="W151">
            <v>39263</v>
          </cell>
          <cell r="X151" t="str">
            <v xml:space="preserve"> </v>
          </cell>
          <cell r="Y151" t="str">
            <v>071-1355-116-06-01</v>
          </cell>
          <cell r="Z151">
            <v>4200</v>
          </cell>
          <cell r="AA151">
            <v>0</v>
          </cell>
          <cell r="AB151">
            <v>4200</v>
          </cell>
          <cell r="AC151">
            <v>0</v>
          </cell>
          <cell r="AD151">
            <v>0</v>
          </cell>
          <cell r="AE151">
            <v>4200</v>
          </cell>
          <cell r="AF151">
            <v>0</v>
          </cell>
          <cell r="AG151">
            <v>0</v>
          </cell>
          <cell r="AH151">
            <v>0</v>
          </cell>
          <cell r="AI151">
            <v>4200</v>
          </cell>
          <cell r="AJ151" t="str">
            <v>Q2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WSC Cleanup"/>
      <sheetName val="WSC Cleanup (2)"/>
      <sheetName val="Title "/>
      <sheetName val="WSC Gen Ledger"/>
      <sheetName val="WSC Ratebase"/>
      <sheetName val="WSC RB JE"/>
      <sheetName val="SE.60"/>
      <sheetName val="SE.60Rev"/>
      <sheetName val="SE.60.JE"/>
      <sheetName val="SE.60.A"/>
      <sheetName val="SE.60.ARev"/>
      <sheetName val="SE.60.A.JE"/>
      <sheetName val="SE.51Computer"/>
      <sheetName val="SE.51.JE"/>
      <sheetName val="SE.52 Summ"/>
      <sheetName val="SE.52.JE"/>
      <sheetName val="SE.52 Gen Prop Ins."/>
      <sheetName val="SE.52 Excess Liab"/>
      <sheetName val="SE.52 Work Comp"/>
      <sheetName val="SE.52 Auto"/>
      <sheetName val="Health Ins Dist"/>
      <sheetName val="Codes 1-3"/>
      <sheetName val="Code 4"/>
      <sheetName val="Code 5"/>
      <sheetName val="Code 6"/>
      <sheetName val="Code 11"/>
      <sheetName val="CUST.EQUIV"/>
      <sheetName val="Inactives input"/>
      <sheetName val="Billing 583 No Inactives"/>
      <sheetName val="Subs"/>
      <sheetName val="WSC SE 60 Sorted"/>
      <sheetName val="WSC SE 60.A Sorted"/>
      <sheetName val="WSC SE 51 Sorted"/>
      <sheetName val="SE 60 Recalc"/>
      <sheetName val="WSC RB Sorted"/>
      <sheetName val="For WSC RB JE Load"/>
      <sheetName val="WSC RB JE Proj Phoen."/>
      <sheetName val="WSC60.60A.90 Clean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Actuals"/>
      <sheetName val="NonProject Actuals"/>
      <sheetName val="Approved Budget"/>
      <sheetName val="Budget Comparison"/>
      <sheetName val="Summary"/>
      <sheetName val="Projects"/>
      <sheetName val="Other Cap"/>
      <sheetName val="GL Additions"/>
      <sheetName val="Emergency"/>
      <sheetName val="2006 Projects"/>
      <sheetName val="Changes"/>
    </sheetNames>
    <sheetDataSet>
      <sheetData sheetId="0" refreshError="1"/>
      <sheetData sheetId="1" refreshError="1"/>
      <sheetData sheetId="2" refreshError="1">
        <row r="5">
          <cell r="A5" t="str">
            <v>140 - GL</v>
          </cell>
          <cell r="B5">
            <v>39276</v>
          </cell>
          <cell r="C5" t="str">
            <v>Monica Stoica</v>
          </cell>
          <cell r="D5">
            <v>39205</v>
          </cell>
          <cell r="E5" t="str">
            <v xml:space="preserve">Not in system </v>
          </cell>
          <cell r="F5">
            <v>0</v>
          </cell>
          <cell r="G5" t="str">
            <v>Western</v>
          </cell>
          <cell r="H5" t="str">
            <v>NV</v>
          </cell>
          <cell r="I5">
            <v>140</v>
          </cell>
          <cell r="J5" t="str">
            <v>Utilities, Inc. of Central Nevada</v>
          </cell>
          <cell r="K5">
            <v>140</v>
          </cell>
          <cell r="L5" t="str">
            <v>Utilities, Inc of Central Nevada</v>
          </cell>
          <cell r="M5">
            <v>0</v>
          </cell>
          <cell r="N5">
            <v>0</v>
          </cell>
          <cell r="O5" t="str">
            <v>Y</v>
          </cell>
          <cell r="P5" t="str">
            <v>Y</v>
          </cell>
          <cell r="Q5" t="str">
            <v>G/L ADDITIONS</v>
          </cell>
          <cell r="R5" t="str">
            <v>C</v>
          </cell>
          <cell r="S5">
            <v>0</v>
          </cell>
          <cell r="T5">
            <v>0</v>
          </cell>
          <cell r="U5">
            <v>0</v>
          </cell>
          <cell r="V5">
            <v>0</v>
          </cell>
          <cell r="W5">
            <v>0</v>
          </cell>
          <cell r="X5" t="str">
            <v xml:space="preserve"> </v>
          </cell>
          <cell r="Y5" t="str">
            <v xml:space="preserve"> </v>
          </cell>
          <cell r="Z5">
            <v>1906554.623578324</v>
          </cell>
          <cell r="AA5">
            <v>396999.18</v>
          </cell>
          <cell r="AB5">
            <v>356480.55</v>
          </cell>
          <cell r="AC5">
            <v>576536.946789162</v>
          </cell>
          <cell r="AD5">
            <v>576537.946789162</v>
          </cell>
          <cell r="AE5">
            <v>1906554.623578324</v>
          </cell>
          <cell r="AF5">
            <v>0</v>
          </cell>
          <cell r="AG5">
            <v>0</v>
          </cell>
          <cell r="AH5">
            <v>2017951.7871566496</v>
          </cell>
          <cell r="AI5">
            <v>-111397.16357832565</v>
          </cell>
          <cell r="AJ5" t="str">
            <v>Q2</v>
          </cell>
        </row>
        <row r="6">
          <cell r="A6">
            <v>3232</v>
          </cell>
          <cell r="B6">
            <v>39276</v>
          </cell>
          <cell r="C6" t="str">
            <v>Wendy Wentz</v>
          </cell>
          <cell r="D6" t="str">
            <v xml:space="preserve"> </v>
          </cell>
          <cell r="E6" t="str">
            <v>Capital Planning</v>
          </cell>
          <cell r="F6" t="str">
            <v>EH&amp;S</v>
          </cell>
          <cell r="G6" t="str">
            <v>Western</v>
          </cell>
          <cell r="H6" t="str">
            <v>AZ</v>
          </cell>
          <cell r="I6">
            <v>135</v>
          </cell>
          <cell r="J6" t="str">
            <v>Bermuda Water Company</v>
          </cell>
          <cell r="K6">
            <v>935</v>
          </cell>
          <cell r="L6" t="str">
            <v>Bermuda Water Co.</v>
          </cell>
          <cell r="M6">
            <v>3995</v>
          </cell>
          <cell r="N6">
            <v>0</v>
          </cell>
          <cell r="O6" t="str">
            <v>Y</v>
          </cell>
          <cell r="P6" t="str">
            <v>Y</v>
          </cell>
          <cell r="Q6" t="str">
            <v xml:space="preserve">Arsenic Resolution at El Camino Well </v>
          </cell>
          <cell r="R6" t="str">
            <v>C</v>
          </cell>
          <cell r="S6" t="str">
            <v>High</v>
          </cell>
          <cell r="T6" t="str">
            <v>High</v>
          </cell>
          <cell r="U6">
            <v>0</v>
          </cell>
          <cell r="V6">
            <v>39264</v>
          </cell>
          <cell r="W6">
            <v>39447</v>
          </cell>
          <cell r="X6" t="str">
            <v xml:space="preserve"> </v>
          </cell>
          <cell r="Y6" t="str">
            <v xml:space="preserve"> </v>
          </cell>
          <cell r="Z6">
            <v>1000000</v>
          </cell>
          <cell r="AA6">
            <v>0</v>
          </cell>
          <cell r="AB6">
            <v>0</v>
          </cell>
          <cell r="AC6">
            <v>0</v>
          </cell>
          <cell r="AD6">
            <v>1000000</v>
          </cell>
          <cell r="AE6">
            <v>1000000</v>
          </cell>
          <cell r="AF6">
            <v>0</v>
          </cell>
          <cell r="AG6">
            <v>0</v>
          </cell>
          <cell r="AH6">
            <v>1000000</v>
          </cell>
          <cell r="AI6">
            <v>0</v>
          </cell>
          <cell r="AJ6" t="str">
            <v>Q2</v>
          </cell>
        </row>
        <row r="7">
          <cell r="A7">
            <v>9209</v>
          </cell>
          <cell r="B7">
            <v>39276</v>
          </cell>
          <cell r="C7" t="str">
            <v>Wendy Wentz</v>
          </cell>
          <cell r="D7" t="str">
            <v xml:space="preserve"> </v>
          </cell>
          <cell r="E7" t="str">
            <v>Placed In Service</v>
          </cell>
          <cell r="F7" t="str">
            <v>EH&amp;S</v>
          </cell>
          <cell r="G7" t="str">
            <v>Western</v>
          </cell>
          <cell r="H7" t="str">
            <v>NV</v>
          </cell>
          <cell r="I7">
            <v>140</v>
          </cell>
          <cell r="J7" t="str">
            <v>Utilities, Inc. of Central Nevada</v>
          </cell>
          <cell r="K7">
            <v>140</v>
          </cell>
          <cell r="L7" t="str">
            <v>Utilities, Inc of Central Nevada</v>
          </cell>
          <cell r="M7">
            <v>0</v>
          </cell>
          <cell r="N7">
            <v>0</v>
          </cell>
          <cell r="O7" t="str">
            <v>Y</v>
          </cell>
          <cell r="P7" t="str">
            <v>Y</v>
          </cell>
          <cell r="Q7" t="str">
            <v>4" Watermain Replacement (or Less) MP 5-16</v>
          </cell>
          <cell r="R7" t="str">
            <v>C</v>
          </cell>
          <cell r="S7" t="str">
            <v>Medium</v>
          </cell>
          <cell r="T7" t="str">
            <v>High</v>
          </cell>
          <cell r="U7">
            <v>0</v>
          </cell>
          <cell r="V7">
            <v>39083</v>
          </cell>
          <cell r="W7">
            <v>39355</v>
          </cell>
          <cell r="X7">
            <v>39204</v>
          </cell>
          <cell r="Y7" t="str">
            <v>140-0140-115-06-10</v>
          </cell>
          <cell r="Z7">
            <v>1087472</v>
          </cell>
          <cell r="AA7">
            <v>444955.5</v>
          </cell>
          <cell r="AB7">
            <v>636516.5</v>
          </cell>
          <cell r="AC7">
            <v>6000</v>
          </cell>
          <cell r="AD7">
            <v>0</v>
          </cell>
          <cell r="AE7">
            <v>1087472</v>
          </cell>
          <cell r="AF7">
            <v>0</v>
          </cell>
          <cell r="AG7">
            <v>0</v>
          </cell>
          <cell r="AH7">
            <v>1000000</v>
          </cell>
          <cell r="AI7">
            <v>87472</v>
          </cell>
          <cell r="AJ7" t="str">
            <v>Q2</v>
          </cell>
        </row>
        <row r="8">
          <cell r="A8">
            <v>9068</v>
          </cell>
          <cell r="B8">
            <v>39276</v>
          </cell>
          <cell r="C8" t="str">
            <v>Wendy Wentz</v>
          </cell>
          <cell r="D8" t="str">
            <v xml:space="preserve"> </v>
          </cell>
          <cell r="E8" t="str">
            <v>Capital Planning</v>
          </cell>
          <cell r="F8" t="str">
            <v>EH&amp;S</v>
          </cell>
          <cell r="G8" t="str">
            <v>Western</v>
          </cell>
          <cell r="H8" t="str">
            <v>NV</v>
          </cell>
          <cell r="I8">
            <v>35</v>
          </cell>
          <cell r="J8" t="str">
            <v>Spring Creek Utilities Company</v>
          </cell>
          <cell r="K8">
            <v>110</v>
          </cell>
          <cell r="L8" t="str">
            <v>Spring Creek Utilities Company</v>
          </cell>
          <cell r="M8">
            <v>9051</v>
          </cell>
          <cell r="N8">
            <v>0</v>
          </cell>
          <cell r="O8" t="str">
            <v>Y</v>
          </cell>
          <cell r="P8" t="str">
            <v>Y</v>
          </cell>
          <cell r="Q8" t="str">
            <v>Master Plan 300-2</v>
          </cell>
          <cell r="R8" t="str">
            <v>C</v>
          </cell>
          <cell r="S8" t="str">
            <v>High</v>
          </cell>
          <cell r="T8" t="str">
            <v>High</v>
          </cell>
          <cell r="U8">
            <v>0</v>
          </cell>
          <cell r="V8">
            <v>39173</v>
          </cell>
          <cell r="W8">
            <v>39447</v>
          </cell>
          <cell r="X8" t="str">
            <v xml:space="preserve"> </v>
          </cell>
          <cell r="Y8" t="str">
            <v xml:space="preserve"> </v>
          </cell>
          <cell r="Z8">
            <v>950000</v>
          </cell>
          <cell r="AA8">
            <v>0</v>
          </cell>
          <cell r="AB8">
            <v>0</v>
          </cell>
          <cell r="AC8">
            <v>475000</v>
          </cell>
          <cell r="AD8">
            <v>475000</v>
          </cell>
          <cell r="AE8">
            <v>950000</v>
          </cell>
          <cell r="AF8">
            <v>0</v>
          </cell>
          <cell r="AG8">
            <v>0</v>
          </cell>
          <cell r="AH8">
            <v>800000</v>
          </cell>
          <cell r="AI8">
            <v>150000</v>
          </cell>
          <cell r="AJ8" t="str">
            <v>Q2</v>
          </cell>
        </row>
        <row r="9">
          <cell r="A9">
            <v>347</v>
          </cell>
          <cell r="B9">
            <v>39276</v>
          </cell>
          <cell r="C9" t="str">
            <v>Diane Zawadzki</v>
          </cell>
          <cell r="D9">
            <v>39183</v>
          </cell>
          <cell r="E9" t="str">
            <v>Open</v>
          </cell>
          <cell r="F9" t="str">
            <v>Growth - Discretionary</v>
          </cell>
          <cell r="G9" t="str">
            <v>Western</v>
          </cell>
          <cell r="H9" t="str">
            <v>AZ</v>
          </cell>
          <cell r="I9">
            <v>135</v>
          </cell>
          <cell r="J9" t="str">
            <v>Bermuda Water Company</v>
          </cell>
          <cell r="K9">
            <v>935</v>
          </cell>
          <cell r="L9" t="str">
            <v>Bermuda Water Co.</v>
          </cell>
          <cell r="M9">
            <v>2535</v>
          </cell>
          <cell r="N9">
            <v>0</v>
          </cell>
          <cell r="O9" t="str">
            <v>Y</v>
          </cell>
          <cell r="P9" t="str">
            <v>Y</v>
          </cell>
          <cell r="Q9" t="str">
            <v xml:space="preserve"># 4 Water Storage Tank-El Rodeo Site </v>
          </cell>
          <cell r="R9" t="str">
            <v>C</v>
          </cell>
          <cell r="S9" t="str">
            <v>Medium</v>
          </cell>
          <cell r="T9" t="str">
            <v>High</v>
          </cell>
          <cell r="U9">
            <v>0</v>
          </cell>
          <cell r="V9">
            <v>39356</v>
          </cell>
          <cell r="W9">
            <v>39447</v>
          </cell>
          <cell r="X9" t="str">
            <v xml:space="preserve"> </v>
          </cell>
          <cell r="Y9" t="str">
            <v>135-0935-115-04-05</v>
          </cell>
          <cell r="Z9">
            <v>648440</v>
          </cell>
          <cell r="AA9">
            <v>0</v>
          </cell>
          <cell r="AB9">
            <v>0</v>
          </cell>
          <cell r="AC9">
            <v>0</v>
          </cell>
          <cell r="AD9">
            <v>648440</v>
          </cell>
          <cell r="AE9">
            <v>648440</v>
          </cell>
          <cell r="AF9">
            <v>0</v>
          </cell>
          <cell r="AG9">
            <v>0</v>
          </cell>
          <cell r="AH9">
            <v>648440.48</v>
          </cell>
          <cell r="AI9">
            <v>-0.47999999998137355</v>
          </cell>
          <cell r="AJ9" t="str">
            <v>Q2</v>
          </cell>
        </row>
        <row r="10">
          <cell r="A10">
            <v>9229</v>
          </cell>
          <cell r="B10">
            <v>39276</v>
          </cell>
          <cell r="C10" t="str">
            <v>Wendy Wentz</v>
          </cell>
          <cell r="D10" t="str">
            <v xml:space="preserve"> </v>
          </cell>
          <cell r="E10" t="str">
            <v>Capital Planning</v>
          </cell>
          <cell r="F10" t="str">
            <v>Growth - Discretionary</v>
          </cell>
          <cell r="G10" t="str">
            <v>Western</v>
          </cell>
          <cell r="H10" t="str">
            <v>NV</v>
          </cell>
          <cell r="I10">
            <v>140</v>
          </cell>
          <cell r="J10" t="str">
            <v>Utilities, Inc. of Central Nevada</v>
          </cell>
          <cell r="K10">
            <v>140</v>
          </cell>
          <cell r="L10" t="str">
            <v>Utilities, Inc of Central Nevada</v>
          </cell>
          <cell r="M10">
            <v>9230</v>
          </cell>
          <cell r="N10">
            <v>0</v>
          </cell>
          <cell r="O10" t="str">
            <v>Y</v>
          </cell>
          <cell r="P10" t="str">
            <v>Y</v>
          </cell>
          <cell r="Q10" t="str">
            <v>Future WWTP Design</v>
          </cell>
          <cell r="R10" t="str">
            <v>C</v>
          </cell>
          <cell r="S10" t="str">
            <v>Medium</v>
          </cell>
          <cell r="T10" t="str">
            <v>Medium</v>
          </cell>
          <cell r="U10">
            <v>0</v>
          </cell>
          <cell r="V10">
            <v>39356</v>
          </cell>
          <cell r="W10">
            <v>39447</v>
          </cell>
          <cell r="X10" t="str">
            <v xml:space="preserve"> </v>
          </cell>
          <cell r="Y10" t="str">
            <v xml:space="preserve"> </v>
          </cell>
          <cell r="Z10">
            <v>600000</v>
          </cell>
          <cell r="AA10">
            <v>0</v>
          </cell>
          <cell r="AB10">
            <v>0</v>
          </cell>
          <cell r="AC10">
            <v>0</v>
          </cell>
          <cell r="AD10">
            <v>600000</v>
          </cell>
          <cell r="AE10">
            <v>600000</v>
          </cell>
          <cell r="AF10">
            <v>0</v>
          </cell>
          <cell r="AG10">
            <v>0</v>
          </cell>
          <cell r="AH10">
            <v>600000</v>
          </cell>
          <cell r="AI10">
            <v>0</v>
          </cell>
          <cell r="AJ10" t="str">
            <v>Q2</v>
          </cell>
        </row>
        <row r="11">
          <cell r="A11">
            <v>340</v>
          </cell>
          <cell r="B11">
            <v>39276</v>
          </cell>
          <cell r="C11" t="str">
            <v>Diane Zawadzki</v>
          </cell>
          <cell r="D11">
            <v>39183</v>
          </cell>
          <cell r="E11" t="str">
            <v>Open</v>
          </cell>
          <cell r="F11" t="str">
            <v>Growth - Discretionary</v>
          </cell>
          <cell r="G11" t="str">
            <v>Western</v>
          </cell>
          <cell r="H11" t="str">
            <v>AZ</v>
          </cell>
          <cell r="I11">
            <v>135</v>
          </cell>
          <cell r="J11" t="str">
            <v>Bermuda Water Company</v>
          </cell>
          <cell r="K11">
            <v>935</v>
          </cell>
          <cell r="L11" t="str">
            <v>Bermuda Water Co.</v>
          </cell>
          <cell r="M11">
            <v>0</v>
          </cell>
          <cell r="N11">
            <v>0</v>
          </cell>
          <cell r="O11" t="str">
            <v>Y</v>
          </cell>
          <cell r="P11" t="str">
            <v>Y</v>
          </cell>
          <cell r="Q11" t="str">
            <v>1st New Well to System Addition-Tierra Verde Main Zone</v>
          </cell>
          <cell r="R11" t="str">
            <v>C</v>
          </cell>
          <cell r="S11" t="str">
            <v>Medium</v>
          </cell>
          <cell r="T11" t="str">
            <v>High</v>
          </cell>
          <cell r="U11">
            <v>0</v>
          </cell>
          <cell r="V11">
            <v>39173</v>
          </cell>
          <cell r="W11">
            <v>39355</v>
          </cell>
          <cell r="X11" t="str">
            <v xml:space="preserve"> </v>
          </cell>
          <cell r="Y11" t="str">
            <v>135-0935-115-04-03</v>
          </cell>
          <cell r="Z11">
            <v>500001</v>
          </cell>
          <cell r="AA11">
            <v>0</v>
          </cell>
          <cell r="AB11">
            <v>342477</v>
          </cell>
          <cell r="AC11">
            <v>157524</v>
          </cell>
          <cell r="AD11">
            <v>0</v>
          </cell>
          <cell r="AE11">
            <v>500001</v>
          </cell>
          <cell r="AF11">
            <v>0</v>
          </cell>
          <cell r="AG11">
            <v>0</v>
          </cell>
          <cell r="AH11">
            <v>500000</v>
          </cell>
          <cell r="AI11">
            <v>1</v>
          </cell>
          <cell r="AJ11" t="str">
            <v>Q2</v>
          </cell>
        </row>
        <row r="12">
          <cell r="A12">
            <v>9233</v>
          </cell>
          <cell r="B12">
            <v>39276</v>
          </cell>
          <cell r="C12" t="str">
            <v>Rick Mason</v>
          </cell>
          <cell r="D12">
            <v>39185</v>
          </cell>
          <cell r="E12" t="str">
            <v>Capital Planning</v>
          </cell>
          <cell r="F12" t="str">
            <v>Maintenance</v>
          </cell>
          <cell r="G12" t="str">
            <v>Western</v>
          </cell>
          <cell r="H12" t="str">
            <v>NV</v>
          </cell>
          <cell r="I12">
            <v>140</v>
          </cell>
          <cell r="J12" t="str">
            <v>Utilities, Inc. of Central Nevada</v>
          </cell>
          <cell r="K12">
            <v>140</v>
          </cell>
          <cell r="L12" t="str">
            <v>Utilities, Inc of Central Nevada</v>
          </cell>
          <cell r="M12">
            <v>9197</v>
          </cell>
          <cell r="N12">
            <v>0</v>
          </cell>
          <cell r="O12" t="str">
            <v>Y</v>
          </cell>
          <cell r="P12" t="str">
            <v>Y</v>
          </cell>
          <cell r="Q12" t="str">
            <v>Hooking up dead ends and looping of current system</v>
          </cell>
          <cell r="R12" t="str">
            <v>C</v>
          </cell>
          <cell r="S12" t="str">
            <v>Medium</v>
          </cell>
          <cell r="T12" t="str">
            <v>Medium</v>
          </cell>
          <cell r="U12">
            <v>0</v>
          </cell>
          <cell r="V12">
            <v>39264</v>
          </cell>
          <cell r="W12">
            <v>39355</v>
          </cell>
          <cell r="X12" t="str">
            <v xml:space="preserve"> </v>
          </cell>
          <cell r="Y12" t="str">
            <v xml:space="preserve"> </v>
          </cell>
          <cell r="Z12">
            <v>500000</v>
          </cell>
          <cell r="AA12">
            <v>0</v>
          </cell>
          <cell r="AB12">
            <v>0</v>
          </cell>
          <cell r="AC12">
            <v>500000</v>
          </cell>
          <cell r="AD12">
            <v>0</v>
          </cell>
          <cell r="AE12">
            <v>500000</v>
          </cell>
          <cell r="AF12">
            <v>0</v>
          </cell>
          <cell r="AG12">
            <v>0</v>
          </cell>
          <cell r="AH12">
            <v>500000</v>
          </cell>
          <cell r="AI12">
            <v>0</v>
          </cell>
          <cell r="AJ12" t="str">
            <v>Q2</v>
          </cell>
        </row>
        <row r="13">
          <cell r="A13" t="str">
            <v>35 - GL</v>
          </cell>
          <cell r="B13">
            <v>39276</v>
          </cell>
          <cell r="C13" t="str">
            <v>Monica Stoica</v>
          </cell>
          <cell r="D13" t="str">
            <v xml:space="preserve"> </v>
          </cell>
          <cell r="E13" t="str">
            <v xml:space="preserve">Not in system </v>
          </cell>
          <cell r="F13">
            <v>0</v>
          </cell>
          <cell r="G13" t="str">
            <v>Western</v>
          </cell>
          <cell r="H13" t="str">
            <v>NV</v>
          </cell>
          <cell r="I13">
            <v>35</v>
          </cell>
          <cell r="J13" t="str">
            <v>Spring Creek Utilities Company</v>
          </cell>
          <cell r="K13">
            <v>110</v>
          </cell>
          <cell r="L13" t="str">
            <v>Spring Creek Utilities Company</v>
          </cell>
          <cell r="M13" t="str">
            <v xml:space="preserve"> </v>
          </cell>
          <cell r="N13">
            <v>0</v>
          </cell>
          <cell r="O13" t="str">
            <v>Y</v>
          </cell>
          <cell r="P13" t="str">
            <v>Y</v>
          </cell>
          <cell r="Q13" t="str">
            <v>G/L ADDITIONS</v>
          </cell>
          <cell r="R13" t="str">
            <v>C</v>
          </cell>
          <cell r="S13">
            <v>0</v>
          </cell>
          <cell r="T13">
            <v>0</v>
          </cell>
          <cell r="U13">
            <v>0</v>
          </cell>
          <cell r="V13">
            <v>0</v>
          </cell>
          <cell r="W13">
            <v>0</v>
          </cell>
          <cell r="X13" t="str">
            <v xml:space="preserve"> </v>
          </cell>
          <cell r="Y13" t="str">
            <v xml:space="preserve"> </v>
          </cell>
          <cell r="Z13">
            <v>419680.39</v>
          </cell>
          <cell r="AA13">
            <v>65400.09</v>
          </cell>
          <cell r="AB13">
            <v>120481.3</v>
          </cell>
          <cell r="AC13">
            <v>116899</v>
          </cell>
          <cell r="AD13">
            <v>116900</v>
          </cell>
          <cell r="AE13">
            <v>419680.39</v>
          </cell>
          <cell r="AF13">
            <v>0</v>
          </cell>
          <cell r="AG13">
            <v>0</v>
          </cell>
          <cell r="AH13">
            <v>419680</v>
          </cell>
          <cell r="AI13">
            <v>0.39000000001396984</v>
          </cell>
          <cell r="AJ13" t="str">
            <v>Q2</v>
          </cell>
        </row>
        <row r="14">
          <cell r="A14">
            <v>3966</v>
          </cell>
          <cell r="B14">
            <v>39276</v>
          </cell>
          <cell r="C14">
            <v>0</v>
          </cell>
          <cell r="D14" t="str">
            <v xml:space="preserve"> </v>
          </cell>
          <cell r="E14" t="str">
            <v>Open</v>
          </cell>
          <cell r="F14" t="str">
            <v>Growth - Existing Customer</v>
          </cell>
          <cell r="G14" t="str">
            <v>Western</v>
          </cell>
          <cell r="H14" t="str">
            <v>AZ</v>
          </cell>
          <cell r="I14">
            <v>135</v>
          </cell>
          <cell r="J14" t="str">
            <v>Bermuda Water Company</v>
          </cell>
          <cell r="K14">
            <v>935</v>
          </cell>
          <cell r="L14" t="str">
            <v>Bermuda Water Co.</v>
          </cell>
          <cell r="M14">
            <v>0</v>
          </cell>
          <cell r="N14">
            <v>0</v>
          </cell>
          <cell r="O14" t="str">
            <v>Y</v>
          </cell>
          <cell r="P14" t="str">
            <v>Y</v>
          </cell>
          <cell r="Q14" t="str">
            <v>Booster Station Upgrade &amp; CM &amp; Engineering</v>
          </cell>
          <cell r="R14" t="str">
            <v>C</v>
          </cell>
          <cell r="S14" t="str">
            <v>High</v>
          </cell>
          <cell r="T14" t="str">
            <v>High</v>
          </cell>
          <cell r="U14" t="str">
            <v>INSTALL OR REHAB EXISTING WELL - SELL?</v>
          </cell>
          <cell r="V14">
            <v>39083</v>
          </cell>
          <cell r="W14">
            <v>39263</v>
          </cell>
          <cell r="X14" t="str">
            <v xml:space="preserve"> </v>
          </cell>
          <cell r="Y14" t="str">
            <v>135-0935-115-07-05</v>
          </cell>
          <cell r="Z14">
            <v>299258</v>
          </cell>
          <cell r="AA14">
            <v>89155</v>
          </cell>
          <cell r="AB14">
            <v>210103</v>
          </cell>
          <cell r="AC14">
            <v>0</v>
          </cell>
          <cell r="AD14">
            <v>0</v>
          </cell>
          <cell r="AE14">
            <v>299258</v>
          </cell>
          <cell r="AF14">
            <v>0</v>
          </cell>
          <cell r="AG14">
            <v>0</v>
          </cell>
          <cell r="AH14">
            <v>295000</v>
          </cell>
          <cell r="AI14">
            <v>4258</v>
          </cell>
          <cell r="AJ14" t="str">
            <v>Q2</v>
          </cell>
        </row>
        <row r="15">
          <cell r="A15" t="str">
            <v>135 - GL</v>
          </cell>
          <cell r="B15">
            <v>39276</v>
          </cell>
          <cell r="C15" t="str">
            <v>Monica Stoica</v>
          </cell>
          <cell r="D15" t="str">
            <v xml:space="preserve"> </v>
          </cell>
          <cell r="E15" t="str">
            <v xml:space="preserve">Not in system </v>
          </cell>
          <cell r="F15">
            <v>0</v>
          </cell>
          <cell r="G15" t="str">
            <v>Western</v>
          </cell>
          <cell r="H15" t="str">
            <v>AZ</v>
          </cell>
          <cell r="I15">
            <v>135</v>
          </cell>
          <cell r="J15" t="str">
            <v>Bermuda Water Company</v>
          </cell>
          <cell r="K15">
            <v>935</v>
          </cell>
          <cell r="L15" t="str">
            <v>Bermuda Water Co.</v>
          </cell>
          <cell r="M15">
            <v>0</v>
          </cell>
          <cell r="N15">
            <v>0</v>
          </cell>
          <cell r="O15" t="str">
            <v>Y</v>
          </cell>
          <cell r="P15" t="str">
            <v>Y</v>
          </cell>
          <cell r="Q15" t="str">
            <v>G/L ADDITIONS</v>
          </cell>
          <cell r="R15" t="str">
            <v>C</v>
          </cell>
          <cell r="S15">
            <v>0</v>
          </cell>
          <cell r="T15">
            <v>0</v>
          </cell>
          <cell r="U15">
            <v>0</v>
          </cell>
          <cell r="V15">
            <v>0</v>
          </cell>
          <cell r="W15">
            <v>0</v>
          </cell>
          <cell r="X15" t="str">
            <v xml:space="preserve"> </v>
          </cell>
          <cell r="Y15" t="str">
            <v xml:space="preserve"> </v>
          </cell>
          <cell r="Z15">
            <v>283433.0683696224</v>
          </cell>
          <cell r="AA15">
            <v>138165</v>
          </cell>
          <cell r="AB15">
            <v>96000.18</v>
          </cell>
          <cell r="AC15">
            <v>24632.944184811204</v>
          </cell>
          <cell r="AD15">
            <v>24634.944184811204</v>
          </cell>
          <cell r="AE15">
            <v>283433.0683696224</v>
          </cell>
          <cell r="AF15">
            <v>0</v>
          </cell>
          <cell r="AG15">
            <v>0</v>
          </cell>
          <cell r="AH15">
            <v>283431.77673924493</v>
          </cell>
          <cell r="AI15">
            <v>1.2916303774691187</v>
          </cell>
          <cell r="AJ15" t="str">
            <v>Q2</v>
          </cell>
        </row>
        <row r="16">
          <cell r="A16">
            <v>9242</v>
          </cell>
          <cell r="B16">
            <v>39276</v>
          </cell>
          <cell r="C16" t="str">
            <v>Wendy Wentz</v>
          </cell>
          <cell r="D16">
            <v>39183</v>
          </cell>
          <cell r="E16" t="str">
            <v>Capital Planning</v>
          </cell>
          <cell r="F16" t="str">
            <v>Cost Reduction</v>
          </cell>
          <cell r="G16" t="str">
            <v>Western</v>
          </cell>
          <cell r="H16" t="str">
            <v>NV</v>
          </cell>
          <cell r="I16">
            <v>140</v>
          </cell>
          <cell r="J16" t="str">
            <v>Utilities, Inc. of Central Nevada</v>
          </cell>
          <cell r="K16">
            <v>140</v>
          </cell>
          <cell r="L16" t="str">
            <v>Utilities, Inc of Central Nevada</v>
          </cell>
          <cell r="M16">
            <v>0</v>
          </cell>
          <cell r="N16">
            <v>0</v>
          </cell>
          <cell r="O16" t="str">
            <v>Y</v>
          </cell>
          <cell r="P16" t="str">
            <v>Y</v>
          </cell>
          <cell r="Q16" t="str">
            <v>SCADA (Custom Install)</v>
          </cell>
          <cell r="R16" t="str">
            <v>C</v>
          </cell>
          <cell r="S16" t="str">
            <v>Medium</v>
          </cell>
          <cell r="T16" t="str">
            <v>Medium</v>
          </cell>
          <cell r="U16">
            <v>0</v>
          </cell>
          <cell r="V16">
            <v>39356</v>
          </cell>
          <cell r="W16">
            <v>39447</v>
          </cell>
          <cell r="X16" t="str">
            <v xml:space="preserve"> </v>
          </cell>
          <cell r="Y16" t="str">
            <v xml:space="preserve"> </v>
          </cell>
          <cell r="Z16">
            <v>450000</v>
          </cell>
          <cell r="AA16">
            <v>0</v>
          </cell>
          <cell r="AB16">
            <v>0</v>
          </cell>
          <cell r="AC16">
            <v>0</v>
          </cell>
          <cell r="AD16">
            <v>450000</v>
          </cell>
          <cell r="AE16">
            <v>450000</v>
          </cell>
          <cell r="AF16">
            <v>0</v>
          </cell>
          <cell r="AG16">
            <v>0</v>
          </cell>
          <cell r="AH16">
            <v>250000</v>
          </cell>
          <cell r="AI16">
            <v>200000</v>
          </cell>
          <cell r="AJ16" t="str">
            <v>Q2</v>
          </cell>
        </row>
        <row r="17">
          <cell r="A17">
            <v>2755</v>
          </cell>
          <cell r="B17">
            <v>39083</v>
          </cell>
          <cell r="C17">
            <v>0</v>
          </cell>
          <cell r="D17" t="str">
            <v xml:space="preserve"> </v>
          </cell>
          <cell r="E17" t="str">
            <v>Capital Planning</v>
          </cell>
          <cell r="F17" t="str">
            <v>Growth - Contractual</v>
          </cell>
          <cell r="G17" t="str">
            <v>Western</v>
          </cell>
          <cell r="H17" t="str">
            <v>NV</v>
          </cell>
          <cell r="I17">
            <v>35</v>
          </cell>
          <cell r="J17" t="str">
            <v>Spring Creek Utilities Company</v>
          </cell>
          <cell r="K17">
            <v>110</v>
          </cell>
          <cell r="L17" t="str">
            <v>Spring Creek Utilities Company</v>
          </cell>
          <cell r="M17">
            <v>4139</v>
          </cell>
          <cell r="N17">
            <v>0</v>
          </cell>
          <cell r="O17" t="str">
            <v>Y</v>
          </cell>
          <cell r="P17" t="str">
            <v>Y</v>
          </cell>
          <cell r="Q17" t="str">
            <v>Duplex Booster Pumps - Twin Tanks  &amp; Karvel water main CIP 200-5</v>
          </cell>
          <cell r="R17" t="str">
            <v>C</v>
          </cell>
          <cell r="S17" t="str">
            <v>High</v>
          </cell>
          <cell r="T17" t="str">
            <v>High</v>
          </cell>
          <cell r="U17">
            <v>0</v>
          </cell>
          <cell r="V17">
            <v>39264</v>
          </cell>
          <cell r="W17">
            <v>39355</v>
          </cell>
          <cell r="X17" t="str">
            <v xml:space="preserve"> </v>
          </cell>
          <cell r="Y17" t="str">
            <v xml:space="preserve"> </v>
          </cell>
          <cell r="Z17">
            <v>225000</v>
          </cell>
          <cell r="AA17">
            <v>0</v>
          </cell>
          <cell r="AB17">
            <v>0</v>
          </cell>
          <cell r="AC17">
            <v>225000</v>
          </cell>
          <cell r="AD17">
            <v>0</v>
          </cell>
          <cell r="AE17">
            <v>225000</v>
          </cell>
          <cell r="AF17">
            <v>0</v>
          </cell>
          <cell r="AG17">
            <v>0</v>
          </cell>
          <cell r="AH17">
            <v>225000</v>
          </cell>
          <cell r="AI17">
            <v>0</v>
          </cell>
          <cell r="AJ17" t="str">
            <v>Q2</v>
          </cell>
        </row>
        <row r="18">
          <cell r="A18">
            <v>9073</v>
          </cell>
          <cell r="B18">
            <v>39197</v>
          </cell>
          <cell r="C18" t="str">
            <v>Wendy Wentz</v>
          </cell>
          <cell r="D18" t="str">
            <v xml:space="preserve"> </v>
          </cell>
          <cell r="E18" t="str">
            <v>Capital Planning</v>
          </cell>
          <cell r="F18" t="str">
            <v>EH&amp;S</v>
          </cell>
          <cell r="G18" t="str">
            <v>Western</v>
          </cell>
          <cell r="H18" t="str">
            <v>NV</v>
          </cell>
          <cell r="I18">
            <v>35</v>
          </cell>
          <cell r="J18" t="str">
            <v>Spring Creek Utilities Company</v>
          </cell>
          <cell r="K18">
            <v>110</v>
          </cell>
          <cell r="L18" t="str">
            <v>Spring Creek Utilities Company</v>
          </cell>
          <cell r="M18">
            <v>9056</v>
          </cell>
          <cell r="N18">
            <v>0</v>
          </cell>
          <cell r="O18" t="str">
            <v>Y</v>
          </cell>
          <cell r="P18" t="str">
            <v>Y</v>
          </cell>
          <cell r="Q18" t="str">
            <v xml:space="preserve">Master Plan CIP 200-1 </v>
          </cell>
          <cell r="R18" t="str">
            <v>C</v>
          </cell>
          <cell r="S18" t="str">
            <v>High</v>
          </cell>
          <cell r="T18" t="str">
            <v>High</v>
          </cell>
          <cell r="U18">
            <v>0</v>
          </cell>
          <cell r="V18">
            <v>39173</v>
          </cell>
          <cell r="W18">
            <v>39994</v>
          </cell>
          <cell r="X18" t="str">
            <v xml:space="preserve"> </v>
          </cell>
          <cell r="Y18" t="str">
            <v xml:space="preserve"> </v>
          </cell>
          <cell r="Z18">
            <v>0</v>
          </cell>
          <cell r="AA18">
            <v>0</v>
          </cell>
          <cell r="AB18">
            <v>0</v>
          </cell>
          <cell r="AC18">
            <v>0</v>
          </cell>
          <cell r="AD18">
            <v>0</v>
          </cell>
          <cell r="AE18">
            <v>0</v>
          </cell>
          <cell r="AF18">
            <v>0</v>
          </cell>
          <cell r="AG18">
            <v>0</v>
          </cell>
          <cell r="AH18">
            <v>225000</v>
          </cell>
          <cell r="AI18">
            <v>-225000</v>
          </cell>
          <cell r="AJ18" t="str">
            <v>Q2</v>
          </cell>
        </row>
        <row r="19">
          <cell r="A19">
            <v>9077</v>
          </cell>
          <cell r="B19">
            <v>39197</v>
          </cell>
          <cell r="C19" t="str">
            <v>Wendy Wentz</v>
          </cell>
          <cell r="D19" t="str">
            <v xml:space="preserve"> </v>
          </cell>
          <cell r="E19" t="str">
            <v>Capital Planning</v>
          </cell>
          <cell r="F19" t="str">
            <v>EH&amp;S</v>
          </cell>
          <cell r="G19" t="str">
            <v>Western</v>
          </cell>
          <cell r="H19" t="str">
            <v>NV</v>
          </cell>
          <cell r="I19">
            <v>35</v>
          </cell>
          <cell r="J19" t="str">
            <v>Spring Creek Utilities Company</v>
          </cell>
          <cell r="K19">
            <v>110</v>
          </cell>
          <cell r="L19" t="str">
            <v>Spring Creek Utilities Company</v>
          </cell>
          <cell r="M19">
            <v>9061</v>
          </cell>
          <cell r="N19">
            <v>0</v>
          </cell>
          <cell r="O19" t="str">
            <v>Y</v>
          </cell>
          <cell r="P19" t="str">
            <v>Y</v>
          </cell>
          <cell r="Q19" t="str">
            <v>Master Plan CIP 400-2 (2 Tanks, 2 Wells)</v>
          </cell>
          <cell r="R19" t="str">
            <v>C</v>
          </cell>
          <cell r="S19" t="str">
            <v>High</v>
          </cell>
          <cell r="T19" t="str">
            <v>High</v>
          </cell>
          <cell r="U19">
            <v>0</v>
          </cell>
          <cell r="V19">
            <v>39448</v>
          </cell>
          <cell r="W19">
            <v>40451</v>
          </cell>
          <cell r="X19" t="str">
            <v xml:space="preserve"> </v>
          </cell>
          <cell r="Y19" t="str">
            <v xml:space="preserve"> </v>
          </cell>
          <cell r="Z19">
            <v>660000</v>
          </cell>
          <cell r="AA19">
            <v>0</v>
          </cell>
          <cell r="AB19">
            <v>0</v>
          </cell>
          <cell r="AC19">
            <v>0</v>
          </cell>
          <cell r="AD19">
            <v>0</v>
          </cell>
          <cell r="AE19">
            <v>0</v>
          </cell>
          <cell r="AF19">
            <v>660000</v>
          </cell>
          <cell r="AG19">
            <v>0</v>
          </cell>
          <cell r="AH19">
            <v>210000</v>
          </cell>
          <cell r="AI19">
            <v>-210000</v>
          </cell>
          <cell r="AJ19" t="str">
            <v>Q2</v>
          </cell>
        </row>
        <row r="20">
          <cell r="A20" t="str">
            <v>140 - CT</v>
          </cell>
          <cell r="B20">
            <v>39277</v>
          </cell>
          <cell r="C20" t="str">
            <v>Monica Stoica</v>
          </cell>
          <cell r="D20" t="str">
            <v xml:space="preserve"> </v>
          </cell>
          <cell r="E20" t="str">
            <v xml:space="preserve">Not in system </v>
          </cell>
          <cell r="F20">
            <v>0</v>
          </cell>
          <cell r="G20" t="str">
            <v>Western</v>
          </cell>
          <cell r="H20" t="str">
            <v>NV</v>
          </cell>
          <cell r="I20">
            <v>140</v>
          </cell>
          <cell r="J20" t="str">
            <v>Utilities, Inc. of Central Nevada</v>
          </cell>
          <cell r="K20">
            <v>140</v>
          </cell>
          <cell r="L20" t="str">
            <v>Utilities, Inc of Central Nevada</v>
          </cell>
          <cell r="M20">
            <v>0</v>
          </cell>
          <cell r="N20">
            <v>0</v>
          </cell>
          <cell r="O20" t="str">
            <v>Y</v>
          </cell>
          <cell r="P20" t="str">
            <v>Y</v>
          </cell>
          <cell r="Q20" t="str">
            <v>CAP TIME</v>
          </cell>
          <cell r="R20" t="str">
            <v>C</v>
          </cell>
          <cell r="S20">
            <v>0</v>
          </cell>
          <cell r="T20">
            <v>0</v>
          </cell>
          <cell r="U20">
            <v>0</v>
          </cell>
          <cell r="V20">
            <v>0</v>
          </cell>
          <cell r="W20">
            <v>0</v>
          </cell>
          <cell r="X20" t="str">
            <v xml:space="preserve"> </v>
          </cell>
          <cell r="Y20" t="str">
            <v xml:space="preserve"> </v>
          </cell>
          <cell r="Z20">
            <v>222055.95</v>
          </cell>
          <cell r="AA20">
            <v>118788.15</v>
          </cell>
          <cell r="AB20">
            <v>34422.6</v>
          </cell>
          <cell r="AC20">
            <v>34422.6</v>
          </cell>
          <cell r="AD20">
            <v>34422.6</v>
          </cell>
          <cell r="AE20">
            <v>222055.95</v>
          </cell>
          <cell r="AF20">
            <v>0</v>
          </cell>
          <cell r="AG20">
            <v>0</v>
          </cell>
          <cell r="AH20">
            <v>207964.76785949327</v>
          </cell>
          <cell r="AI20">
            <v>14091.182140506746</v>
          </cell>
          <cell r="AJ20" t="str">
            <v>Q2</v>
          </cell>
        </row>
        <row r="21">
          <cell r="A21">
            <v>9052</v>
          </cell>
          <cell r="B21">
            <v>39276</v>
          </cell>
          <cell r="C21" t="str">
            <v>Diane Zawadzki</v>
          </cell>
          <cell r="D21">
            <v>39182</v>
          </cell>
          <cell r="E21" t="str">
            <v>Capital Planning</v>
          </cell>
          <cell r="F21" t="str">
            <v>EH&amp;S</v>
          </cell>
          <cell r="G21" t="str">
            <v>Western</v>
          </cell>
          <cell r="H21" t="str">
            <v>NV</v>
          </cell>
          <cell r="I21">
            <v>35</v>
          </cell>
          <cell r="J21" t="str">
            <v>Spring Creek Utilities Company</v>
          </cell>
          <cell r="K21">
            <v>110</v>
          </cell>
          <cell r="L21" t="str">
            <v>Spring Creek Utilities Company</v>
          </cell>
          <cell r="M21" t="str">
            <v>9063&amp;9046</v>
          </cell>
          <cell r="N21">
            <v>0</v>
          </cell>
          <cell r="O21" t="str">
            <v>Y</v>
          </cell>
          <cell r="P21" t="str">
            <v>Y</v>
          </cell>
          <cell r="Q21" t="str">
            <v>Engineering  Arsenic (Plus 200-1 Backup Power)</v>
          </cell>
          <cell r="R21" t="str">
            <v>C</v>
          </cell>
          <cell r="S21" t="str">
            <v>High</v>
          </cell>
          <cell r="T21" t="str">
            <v>High</v>
          </cell>
          <cell r="U21">
            <v>0</v>
          </cell>
          <cell r="V21">
            <v>39264</v>
          </cell>
          <cell r="W21">
            <v>39447</v>
          </cell>
          <cell r="X21" t="str">
            <v xml:space="preserve"> </v>
          </cell>
          <cell r="Y21" t="str">
            <v xml:space="preserve"> </v>
          </cell>
          <cell r="Z21">
            <v>150000</v>
          </cell>
          <cell r="AA21">
            <v>0</v>
          </cell>
          <cell r="AB21">
            <v>0</v>
          </cell>
          <cell r="AC21">
            <v>75000</v>
          </cell>
          <cell r="AD21">
            <v>75000</v>
          </cell>
          <cell r="AE21">
            <v>150000</v>
          </cell>
          <cell r="AF21">
            <v>0</v>
          </cell>
          <cell r="AG21">
            <v>0</v>
          </cell>
          <cell r="AH21">
            <v>150000</v>
          </cell>
          <cell r="AI21">
            <v>0</v>
          </cell>
          <cell r="AJ21" t="str">
            <v>Q2</v>
          </cell>
        </row>
        <row r="22">
          <cell r="A22">
            <v>9204</v>
          </cell>
          <cell r="B22">
            <v>39276</v>
          </cell>
          <cell r="C22" t="str">
            <v>Wendy Wentz</v>
          </cell>
          <cell r="D22" t="str">
            <v xml:space="preserve"> </v>
          </cell>
          <cell r="E22" t="str">
            <v>Capital Planning</v>
          </cell>
          <cell r="F22" t="str">
            <v>EH&amp;S</v>
          </cell>
          <cell r="G22" t="str">
            <v>Western</v>
          </cell>
          <cell r="H22" t="str">
            <v>NV</v>
          </cell>
          <cell r="I22">
            <v>140</v>
          </cell>
          <cell r="J22" t="str">
            <v>Utilities, Inc. of Central Nevada</v>
          </cell>
          <cell r="K22">
            <v>140</v>
          </cell>
          <cell r="L22" t="str">
            <v>Utilities, Inc of Central Nevada</v>
          </cell>
          <cell r="M22">
            <v>2249</v>
          </cell>
          <cell r="N22">
            <v>0</v>
          </cell>
          <cell r="O22" t="str">
            <v>Y</v>
          </cell>
          <cell r="P22" t="str">
            <v>Y</v>
          </cell>
          <cell r="Q22" t="str">
            <v>Water Rights Report Phase 2</v>
          </cell>
          <cell r="R22" t="str">
            <v>C</v>
          </cell>
          <cell r="S22" t="str">
            <v>High</v>
          </cell>
          <cell r="T22" t="str">
            <v>High</v>
          </cell>
          <cell r="U22">
            <v>0</v>
          </cell>
          <cell r="V22">
            <v>39264</v>
          </cell>
          <cell r="W22">
            <v>39447</v>
          </cell>
          <cell r="X22" t="str">
            <v xml:space="preserve"> </v>
          </cell>
          <cell r="Y22" t="str">
            <v xml:space="preserve"> </v>
          </cell>
          <cell r="Z22">
            <v>150000</v>
          </cell>
          <cell r="AA22">
            <v>0</v>
          </cell>
          <cell r="AB22">
            <v>0</v>
          </cell>
          <cell r="AC22">
            <v>75000</v>
          </cell>
          <cell r="AD22">
            <v>75000</v>
          </cell>
          <cell r="AE22">
            <v>150000</v>
          </cell>
          <cell r="AF22">
            <v>0</v>
          </cell>
          <cell r="AG22">
            <v>0</v>
          </cell>
          <cell r="AH22">
            <v>150000</v>
          </cell>
          <cell r="AI22">
            <v>0</v>
          </cell>
          <cell r="AJ22" t="str">
            <v>Q2</v>
          </cell>
        </row>
        <row r="23">
          <cell r="A23" t="str">
            <v>34 - GL</v>
          </cell>
          <cell r="B23">
            <v>39277</v>
          </cell>
          <cell r="C23" t="str">
            <v>Monica Stoica</v>
          </cell>
          <cell r="D23" t="str">
            <v xml:space="preserve"> </v>
          </cell>
          <cell r="E23" t="str">
            <v xml:space="preserve">Not in system </v>
          </cell>
          <cell r="F23">
            <v>0</v>
          </cell>
          <cell r="G23" t="str">
            <v>Western</v>
          </cell>
          <cell r="H23" t="str">
            <v>NV</v>
          </cell>
          <cell r="I23">
            <v>34</v>
          </cell>
          <cell r="J23" t="str">
            <v>Utilities, Inc. of Nevada</v>
          </cell>
          <cell r="K23">
            <v>120</v>
          </cell>
          <cell r="L23" t="str">
            <v>Utilities, Inc of Nevada</v>
          </cell>
          <cell r="M23">
            <v>0</v>
          </cell>
          <cell r="N23">
            <v>0</v>
          </cell>
          <cell r="O23" t="str">
            <v>Y</v>
          </cell>
          <cell r="P23" t="str">
            <v>Y</v>
          </cell>
          <cell r="Q23" t="str">
            <v>G/L ADDITIONS</v>
          </cell>
          <cell r="R23" t="str">
            <v>C</v>
          </cell>
          <cell r="S23">
            <v>0</v>
          </cell>
          <cell r="T23">
            <v>0</v>
          </cell>
          <cell r="U23">
            <v>0</v>
          </cell>
          <cell r="V23">
            <v>0</v>
          </cell>
          <cell r="W23">
            <v>0</v>
          </cell>
          <cell r="X23" t="str">
            <v xml:space="preserve"> </v>
          </cell>
          <cell r="Y23" t="str">
            <v xml:space="preserve"> </v>
          </cell>
          <cell r="Z23">
            <v>147318.84941330459</v>
          </cell>
          <cell r="AA23">
            <v>15851.74</v>
          </cell>
          <cell r="AB23">
            <v>29656.86</v>
          </cell>
          <cell r="AC23">
            <v>50904.624706652299</v>
          </cell>
          <cell r="AD23">
            <v>50905.624706652299</v>
          </cell>
          <cell r="AE23">
            <v>147318.84941330459</v>
          </cell>
          <cell r="AF23">
            <v>0</v>
          </cell>
          <cell r="AG23">
            <v>0</v>
          </cell>
          <cell r="AH23">
            <v>147318.49882660911</v>
          </cell>
          <cell r="AI23">
            <v>0.35058669548016042</v>
          </cell>
          <cell r="AJ23" t="str">
            <v>Q2</v>
          </cell>
        </row>
        <row r="24">
          <cell r="A24" t="str">
            <v>35 - CT</v>
          </cell>
          <cell r="B24">
            <v>39277</v>
          </cell>
          <cell r="C24" t="str">
            <v>Monica Stoica</v>
          </cell>
          <cell r="D24" t="str">
            <v xml:space="preserve"> </v>
          </cell>
          <cell r="E24" t="str">
            <v xml:space="preserve">Not in system </v>
          </cell>
          <cell r="F24">
            <v>0</v>
          </cell>
          <cell r="G24" t="str">
            <v>Western</v>
          </cell>
          <cell r="H24" t="str">
            <v>NV</v>
          </cell>
          <cell r="I24">
            <v>35</v>
          </cell>
          <cell r="J24" t="str">
            <v>Spring Creek Utilities Company</v>
          </cell>
          <cell r="K24">
            <v>110</v>
          </cell>
          <cell r="L24" t="str">
            <v>Spring Creek Utilities Company</v>
          </cell>
          <cell r="M24" t="str">
            <v xml:space="preserve"> </v>
          </cell>
          <cell r="N24">
            <v>0</v>
          </cell>
          <cell r="O24" t="str">
            <v>Y</v>
          </cell>
          <cell r="P24" t="str">
            <v>Y</v>
          </cell>
          <cell r="Q24" t="str">
            <v>CAP TIME</v>
          </cell>
          <cell r="R24" t="str">
            <v>C</v>
          </cell>
          <cell r="S24">
            <v>0</v>
          </cell>
          <cell r="T24">
            <v>0</v>
          </cell>
          <cell r="U24">
            <v>0</v>
          </cell>
          <cell r="V24">
            <v>0</v>
          </cell>
          <cell r="W24">
            <v>0</v>
          </cell>
          <cell r="X24" t="str">
            <v xml:space="preserve"> </v>
          </cell>
          <cell r="Y24" t="str">
            <v xml:space="preserve"> </v>
          </cell>
          <cell r="Z24">
            <v>144748.25</v>
          </cell>
          <cell r="AA24">
            <v>14415</v>
          </cell>
          <cell r="AB24">
            <v>5881.25</v>
          </cell>
          <cell r="AC24">
            <v>62225</v>
          </cell>
          <cell r="AD24">
            <v>62227</v>
          </cell>
          <cell r="AE24">
            <v>144748.25</v>
          </cell>
          <cell r="AF24">
            <v>0</v>
          </cell>
          <cell r="AG24">
            <v>0</v>
          </cell>
          <cell r="AH24">
            <v>144748</v>
          </cell>
          <cell r="AI24">
            <v>0.25</v>
          </cell>
          <cell r="AJ24" t="str">
            <v>Q2</v>
          </cell>
        </row>
        <row r="25">
          <cell r="A25">
            <v>9245</v>
          </cell>
          <cell r="B25">
            <v>39276</v>
          </cell>
          <cell r="C25" t="str">
            <v>Wendy Wentz</v>
          </cell>
          <cell r="D25" t="str">
            <v xml:space="preserve"> </v>
          </cell>
          <cell r="E25" t="str">
            <v>Open</v>
          </cell>
          <cell r="F25" t="str">
            <v>Growth - Existing Customer</v>
          </cell>
          <cell r="G25" t="str">
            <v>Western</v>
          </cell>
          <cell r="H25" t="str">
            <v>NV</v>
          </cell>
          <cell r="I25">
            <v>140</v>
          </cell>
          <cell r="J25" t="str">
            <v>Utilities, Inc. of Central Nevada</v>
          </cell>
          <cell r="K25">
            <v>140</v>
          </cell>
          <cell r="L25" t="str">
            <v>Utilities, Inc of Central Nevada</v>
          </cell>
          <cell r="M25">
            <v>0</v>
          </cell>
          <cell r="N25">
            <v>0</v>
          </cell>
          <cell r="O25" t="str">
            <v>Y</v>
          </cell>
          <cell r="P25" t="str">
            <v>Y</v>
          </cell>
          <cell r="Q25" t="str">
            <v>Update Master Plan</v>
          </cell>
          <cell r="R25" t="str">
            <v>C</v>
          </cell>
          <cell r="S25" t="str">
            <v>High</v>
          </cell>
          <cell r="T25" t="str">
            <v>High</v>
          </cell>
          <cell r="U25">
            <v>0</v>
          </cell>
          <cell r="V25">
            <v>39264</v>
          </cell>
          <cell r="W25">
            <v>39447</v>
          </cell>
          <cell r="X25" t="str">
            <v xml:space="preserve"> </v>
          </cell>
          <cell r="Y25" t="str">
            <v>140-0140-117-07-01</v>
          </cell>
          <cell r="Z25">
            <v>196400</v>
          </cell>
          <cell r="AA25">
            <v>0</v>
          </cell>
          <cell r="AB25">
            <v>0</v>
          </cell>
          <cell r="AC25">
            <v>98000</v>
          </cell>
          <cell r="AD25">
            <v>98400</v>
          </cell>
          <cell r="AE25">
            <v>196400</v>
          </cell>
          <cell r="AF25">
            <v>0</v>
          </cell>
          <cell r="AG25">
            <v>0</v>
          </cell>
          <cell r="AH25">
            <v>125000</v>
          </cell>
          <cell r="AI25">
            <v>71400</v>
          </cell>
          <cell r="AJ25" t="str">
            <v>Q2</v>
          </cell>
        </row>
        <row r="26">
          <cell r="A26">
            <v>4133</v>
          </cell>
          <cell r="B26">
            <v>39276</v>
          </cell>
          <cell r="C26" t="str">
            <v>Diane Zawadzki</v>
          </cell>
          <cell r="D26">
            <v>39184</v>
          </cell>
          <cell r="E26" t="str">
            <v>Open</v>
          </cell>
          <cell r="F26" t="str">
            <v>Maintenance</v>
          </cell>
          <cell r="G26" t="str">
            <v>Western</v>
          </cell>
          <cell r="H26" t="str">
            <v>NV</v>
          </cell>
          <cell r="I26">
            <v>35</v>
          </cell>
          <cell r="J26" t="str">
            <v>Spring Creek Utilities Company</v>
          </cell>
          <cell r="K26">
            <v>110</v>
          </cell>
          <cell r="L26" t="str">
            <v>Spring Creek Utilities Company</v>
          </cell>
          <cell r="M26">
            <v>3743</v>
          </cell>
          <cell r="N26">
            <v>0</v>
          </cell>
          <cell r="O26" t="str">
            <v>Y</v>
          </cell>
          <cell r="P26" t="str">
            <v>Y</v>
          </cell>
          <cell r="Q26" t="str">
            <v>Construct/Repair of Septic #2</v>
          </cell>
          <cell r="R26" t="str">
            <v>C</v>
          </cell>
          <cell r="S26" t="str">
            <v>High</v>
          </cell>
          <cell r="T26" t="str">
            <v>High</v>
          </cell>
          <cell r="U26">
            <v>0</v>
          </cell>
          <cell r="V26">
            <v>39264</v>
          </cell>
          <cell r="W26">
            <v>39355</v>
          </cell>
          <cell r="X26" t="str">
            <v xml:space="preserve"> </v>
          </cell>
          <cell r="Y26" t="str">
            <v>035-0110-116-07-01</v>
          </cell>
          <cell r="Z26">
            <v>120000</v>
          </cell>
          <cell r="AA26">
            <v>0</v>
          </cell>
          <cell r="AB26">
            <v>0</v>
          </cell>
          <cell r="AC26">
            <v>120000</v>
          </cell>
          <cell r="AD26">
            <v>0</v>
          </cell>
          <cell r="AE26">
            <v>120000</v>
          </cell>
          <cell r="AF26">
            <v>0</v>
          </cell>
          <cell r="AG26">
            <v>0</v>
          </cell>
          <cell r="AH26">
            <v>120000</v>
          </cell>
          <cell r="AI26">
            <v>0</v>
          </cell>
          <cell r="AJ26" t="str">
            <v>Q2</v>
          </cell>
        </row>
        <row r="27">
          <cell r="A27" t="str">
            <v>135 - CT</v>
          </cell>
          <cell r="B27">
            <v>39277</v>
          </cell>
          <cell r="C27" t="str">
            <v>Monica Stoica</v>
          </cell>
          <cell r="D27" t="str">
            <v xml:space="preserve"> </v>
          </cell>
          <cell r="E27" t="str">
            <v xml:space="preserve">Not in system </v>
          </cell>
          <cell r="F27">
            <v>0</v>
          </cell>
          <cell r="G27" t="str">
            <v>Western</v>
          </cell>
          <cell r="H27" t="str">
            <v>AZ</v>
          </cell>
          <cell r="I27">
            <v>135</v>
          </cell>
          <cell r="J27" t="str">
            <v>Bermuda Water Company</v>
          </cell>
          <cell r="K27">
            <v>935</v>
          </cell>
          <cell r="L27" t="str">
            <v>Bermuda Water Co.</v>
          </cell>
          <cell r="M27">
            <v>0</v>
          </cell>
          <cell r="N27">
            <v>0</v>
          </cell>
          <cell r="O27" t="str">
            <v>Y</v>
          </cell>
          <cell r="P27" t="str">
            <v>Y</v>
          </cell>
          <cell r="Q27" t="str">
            <v>CAP TIME</v>
          </cell>
          <cell r="R27" t="str">
            <v>C</v>
          </cell>
          <cell r="S27">
            <v>0</v>
          </cell>
          <cell r="T27">
            <v>0</v>
          </cell>
          <cell r="U27">
            <v>0</v>
          </cell>
          <cell r="V27">
            <v>0</v>
          </cell>
          <cell r="W27">
            <v>0</v>
          </cell>
          <cell r="X27" t="str">
            <v xml:space="preserve"> </v>
          </cell>
          <cell r="Y27" t="str">
            <v xml:space="preserve"> </v>
          </cell>
          <cell r="Z27">
            <v>102130.2157977926</v>
          </cell>
          <cell r="AA27">
            <v>28618.649999999929</v>
          </cell>
          <cell r="AB27">
            <v>-2560.6499999999287</v>
          </cell>
          <cell r="AC27">
            <v>38035.607898896298</v>
          </cell>
          <cell r="AD27">
            <v>38036.607898896298</v>
          </cell>
          <cell r="AE27">
            <v>102130.2157977926</v>
          </cell>
          <cell r="AF27">
            <v>0</v>
          </cell>
          <cell r="AG27">
            <v>0</v>
          </cell>
          <cell r="AH27">
            <v>102130.43159558537</v>
          </cell>
          <cell r="AI27">
            <v>-0.21579779277089983</v>
          </cell>
          <cell r="AJ27" t="str">
            <v>Q2</v>
          </cell>
        </row>
        <row r="28">
          <cell r="A28">
            <v>9080</v>
          </cell>
          <cell r="B28">
            <v>39197</v>
          </cell>
          <cell r="C28" t="str">
            <v>Wendy Wentz</v>
          </cell>
          <cell r="D28" t="str">
            <v xml:space="preserve"> </v>
          </cell>
          <cell r="E28" t="str">
            <v>Capital Planning</v>
          </cell>
          <cell r="F28" t="str">
            <v>Cost Reduction</v>
          </cell>
          <cell r="G28" t="str">
            <v>Western</v>
          </cell>
          <cell r="H28" t="str">
            <v>NV</v>
          </cell>
          <cell r="I28">
            <v>35</v>
          </cell>
          <cell r="J28" t="str">
            <v>Spring Creek Utilities Company</v>
          </cell>
          <cell r="K28">
            <v>110</v>
          </cell>
          <cell r="L28" t="str">
            <v>Spring Creek Utilities Company</v>
          </cell>
          <cell r="M28">
            <v>9062</v>
          </cell>
          <cell r="N28">
            <v>0</v>
          </cell>
          <cell r="O28" t="str">
            <v>Y</v>
          </cell>
          <cell r="P28" t="str">
            <v>Y</v>
          </cell>
          <cell r="Q28" t="str">
            <v>Sludge Beds for WWTP</v>
          </cell>
          <cell r="R28" t="str">
            <v>C</v>
          </cell>
          <cell r="S28" t="str">
            <v>Medium</v>
          </cell>
          <cell r="T28" t="str">
            <v>Medium</v>
          </cell>
          <cell r="U28">
            <v>0</v>
          </cell>
          <cell r="V28">
            <v>39264</v>
          </cell>
          <cell r="W28">
            <v>39447</v>
          </cell>
          <cell r="X28" t="str">
            <v xml:space="preserve"> </v>
          </cell>
          <cell r="Y28" t="str">
            <v xml:space="preserve"> </v>
          </cell>
          <cell r="Z28">
            <v>100000</v>
          </cell>
          <cell r="AA28">
            <v>0</v>
          </cell>
          <cell r="AB28">
            <v>0</v>
          </cell>
          <cell r="AC28">
            <v>70000</v>
          </cell>
          <cell r="AD28">
            <v>30000</v>
          </cell>
          <cell r="AE28">
            <v>100000</v>
          </cell>
          <cell r="AF28">
            <v>0</v>
          </cell>
          <cell r="AG28">
            <v>0</v>
          </cell>
          <cell r="AH28">
            <v>100000</v>
          </cell>
          <cell r="AI28">
            <v>0</v>
          </cell>
          <cell r="AJ28" t="str">
            <v>Q2</v>
          </cell>
        </row>
        <row r="29">
          <cell r="A29">
            <v>9061</v>
          </cell>
          <cell r="B29">
            <v>39276</v>
          </cell>
          <cell r="C29" t="str">
            <v>Diane Zawadzki</v>
          </cell>
          <cell r="D29">
            <v>39182</v>
          </cell>
          <cell r="E29" t="str">
            <v>Approved-Reg. VP</v>
          </cell>
          <cell r="F29" t="str">
            <v>EH&amp;S</v>
          </cell>
          <cell r="G29" t="str">
            <v>Western</v>
          </cell>
          <cell r="H29" t="str">
            <v>NV</v>
          </cell>
          <cell r="I29">
            <v>35</v>
          </cell>
          <cell r="J29" t="str">
            <v>Spring Creek Utilities Company</v>
          </cell>
          <cell r="K29">
            <v>110</v>
          </cell>
          <cell r="L29" t="str">
            <v>Spring Creek Utilities Company</v>
          </cell>
          <cell r="M29">
            <v>9077</v>
          </cell>
          <cell r="N29">
            <v>0</v>
          </cell>
          <cell r="O29" t="str">
            <v>Y</v>
          </cell>
          <cell r="P29" t="str">
            <v>Y</v>
          </cell>
          <cell r="Q29" t="str">
            <v>Engineering for CIP 400-2</v>
          </cell>
          <cell r="R29" t="str">
            <v>C</v>
          </cell>
          <cell r="S29" t="str">
            <v>High</v>
          </cell>
          <cell r="T29" t="str">
            <v>High</v>
          </cell>
          <cell r="U29">
            <v>0</v>
          </cell>
          <cell r="V29">
            <v>39264</v>
          </cell>
          <cell r="W29">
            <v>40178</v>
          </cell>
          <cell r="X29" t="str">
            <v xml:space="preserve"> </v>
          </cell>
          <cell r="Y29" t="str">
            <v xml:space="preserve"> </v>
          </cell>
          <cell r="Z29">
            <v>337892</v>
          </cell>
          <cell r="AA29">
            <v>0</v>
          </cell>
          <cell r="AB29">
            <v>0</v>
          </cell>
          <cell r="AC29">
            <v>90000</v>
          </cell>
          <cell r="AD29">
            <v>35000</v>
          </cell>
          <cell r="AE29">
            <v>125000</v>
          </cell>
          <cell r="AF29">
            <v>112892</v>
          </cell>
          <cell r="AG29">
            <v>100000</v>
          </cell>
          <cell r="AH29">
            <v>85000</v>
          </cell>
          <cell r="AI29">
            <v>40000</v>
          </cell>
          <cell r="AJ29" t="str">
            <v>Q2</v>
          </cell>
        </row>
        <row r="30">
          <cell r="A30">
            <v>9076</v>
          </cell>
          <cell r="B30">
            <v>39197</v>
          </cell>
          <cell r="C30" t="str">
            <v>Wendy Wentz</v>
          </cell>
          <cell r="D30">
            <v>39198</v>
          </cell>
          <cell r="E30" t="str">
            <v>Capital Planning</v>
          </cell>
          <cell r="F30" t="str">
            <v>EH&amp;S</v>
          </cell>
          <cell r="G30" t="str">
            <v>Western</v>
          </cell>
          <cell r="H30" t="str">
            <v>NV</v>
          </cell>
          <cell r="I30">
            <v>35</v>
          </cell>
          <cell r="J30" t="str">
            <v>Spring Creek Utilities Company</v>
          </cell>
          <cell r="K30">
            <v>110</v>
          </cell>
          <cell r="L30" t="str">
            <v>Spring Creek Utilities Company</v>
          </cell>
          <cell r="M30">
            <v>0</v>
          </cell>
          <cell r="N30">
            <v>0</v>
          </cell>
          <cell r="O30" t="str">
            <v>Y</v>
          </cell>
          <cell r="P30" t="str">
            <v>Y</v>
          </cell>
          <cell r="Q30" t="str">
            <v>Master Plan CIP 400-1</v>
          </cell>
          <cell r="R30" t="str">
            <v>C</v>
          </cell>
          <cell r="S30" t="str">
            <v>High</v>
          </cell>
          <cell r="T30" t="str">
            <v>High</v>
          </cell>
          <cell r="U30">
            <v>0</v>
          </cell>
          <cell r="V30">
            <v>39356</v>
          </cell>
          <cell r="W30">
            <v>39447</v>
          </cell>
          <cell r="X30" t="str">
            <v xml:space="preserve"> </v>
          </cell>
          <cell r="Y30" t="str">
            <v xml:space="preserve"> </v>
          </cell>
          <cell r="Z30">
            <v>90000</v>
          </cell>
          <cell r="AA30">
            <v>0</v>
          </cell>
          <cell r="AB30">
            <v>0</v>
          </cell>
          <cell r="AC30">
            <v>0</v>
          </cell>
          <cell r="AD30">
            <v>90000</v>
          </cell>
          <cell r="AE30">
            <v>90000</v>
          </cell>
          <cell r="AF30">
            <v>0</v>
          </cell>
          <cell r="AG30">
            <v>0</v>
          </cell>
          <cell r="AH30">
            <v>80000</v>
          </cell>
          <cell r="AI30">
            <v>10000</v>
          </cell>
          <cell r="AJ30" t="str">
            <v>Q2</v>
          </cell>
        </row>
        <row r="31">
          <cell r="A31">
            <v>7050</v>
          </cell>
          <cell r="B31">
            <v>39276</v>
          </cell>
          <cell r="C31" t="str">
            <v>Wendy Wentz</v>
          </cell>
          <cell r="D31" t="str">
            <v xml:space="preserve"> </v>
          </cell>
          <cell r="E31" t="str">
            <v>Capital Planning</v>
          </cell>
          <cell r="F31" t="str">
            <v>EH&amp;S</v>
          </cell>
          <cell r="G31" t="str">
            <v>Western</v>
          </cell>
          <cell r="H31" t="str">
            <v>NV</v>
          </cell>
          <cell r="I31">
            <v>133</v>
          </cell>
          <cell r="J31" t="str">
            <v>Sky Ranch Water Service</v>
          </cell>
          <cell r="K31">
            <v>133</v>
          </cell>
          <cell r="L31" t="str">
            <v>Sky Ranch Water Service</v>
          </cell>
          <cell r="M31">
            <v>0</v>
          </cell>
          <cell r="N31">
            <v>0</v>
          </cell>
          <cell r="O31" t="str">
            <v>Y</v>
          </cell>
          <cell r="P31" t="str">
            <v>Y</v>
          </cell>
          <cell r="Q31" t="str">
            <v>Arsenic Engineering</v>
          </cell>
          <cell r="R31" t="str">
            <v>C</v>
          </cell>
          <cell r="S31" t="str">
            <v>High</v>
          </cell>
          <cell r="T31" t="str">
            <v>High</v>
          </cell>
          <cell r="U31">
            <v>0</v>
          </cell>
          <cell r="V31">
            <v>39356</v>
          </cell>
          <cell r="W31">
            <v>39447</v>
          </cell>
          <cell r="X31" t="str">
            <v xml:space="preserve"> </v>
          </cell>
          <cell r="Y31" t="str">
            <v xml:space="preserve"> </v>
          </cell>
          <cell r="Z31">
            <v>75000</v>
          </cell>
          <cell r="AA31">
            <v>0</v>
          </cell>
          <cell r="AB31">
            <v>0</v>
          </cell>
          <cell r="AC31">
            <v>0</v>
          </cell>
          <cell r="AD31">
            <v>75000</v>
          </cell>
          <cell r="AE31">
            <v>75000</v>
          </cell>
          <cell r="AF31">
            <v>0</v>
          </cell>
          <cell r="AG31">
            <v>0</v>
          </cell>
          <cell r="AH31">
            <v>75000</v>
          </cell>
          <cell r="AI31">
            <v>0</v>
          </cell>
          <cell r="AJ31" t="str">
            <v>Q2</v>
          </cell>
        </row>
        <row r="32">
          <cell r="A32">
            <v>7049</v>
          </cell>
          <cell r="B32">
            <v>39276</v>
          </cell>
          <cell r="C32" t="str">
            <v>Wendy Wentz</v>
          </cell>
          <cell r="D32" t="str">
            <v xml:space="preserve"> </v>
          </cell>
          <cell r="E32" t="str">
            <v>Capital Planning</v>
          </cell>
          <cell r="F32" t="str">
            <v>Growth - Existing Customer</v>
          </cell>
          <cell r="G32" t="str">
            <v>Western</v>
          </cell>
          <cell r="H32" t="str">
            <v>NV</v>
          </cell>
          <cell r="I32">
            <v>140</v>
          </cell>
          <cell r="J32" t="str">
            <v>Utilities, Inc. of Central Nevada</v>
          </cell>
          <cell r="K32">
            <v>140</v>
          </cell>
          <cell r="L32" t="str">
            <v>Utiltities, Inc. of Central Nevada</v>
          </cell>
          <cell r="M32" t="str">
            <v xml:space="preserve"> </v>
          </cell>
          <cell r="N32">
            <v>0</v>
          </cell>
          <cell r="O32" t="str">
            <v>Y</v>
          </cell>
          <cell r="P32" t="str">
            <v>Y</v>
          </cell>
          <cell r="Q32" t="str">
            <v>Architecture &amp; Engineering for New Regional Office</v>
          </cell>
          <cell r="R32" t="str">
            <v>C</v>
          </cell>
          <cell r="S32" t="str">
            <v>Medium</v>
          </cell>
          <cell r="T32" t="str">
            <v>Medium</v>
          </cell>
          <cell r="U32">
            <v>0</v>
          </cell>
          <cell r="V32">
            <v>39448</v>
          </cell>
          <cell r="W32">
            <v>39538</v>
          </cell>
          <cell r="X32" t="str">
            <v xml:space="preserve"> </v>
          </cell>
          <cell r="Y32" t="str">
            <v xml:space="preserve"> </v>
          </cell>
          <cell r="Z32">
            <v>75000</v>
          </cell>
          <cell r="AA32">
            <v>0</v>
          </cell>
          <cell r="AB32">
            <v>0</v>
          </cell>
          <cell r="AC32">
            <v>0</v>
          </cell>
          <cell r="AD32">
            <v>0</v>
          </cell>
          <cell r="AE32">
            <v>0</v>
          </cell>
          <cell r="AF32">
            <v>75000</v>
          </cell>
          <cell r="AG32">
            <v>0</v>
          </cell>
          <cell r="AH32">
            <v>75000</v>
          </cell>
          <cell r="AI32">
            <v>-75000</v>
          </cell>
          <cell r="AJ32" t="str">
            <v>Q2</v>
          </cell>
        </row>
        <row r="33">
          <cell r="A33">
            <v>9029</v>
          </cell>
          <cell r="B33">
            <v>39197</v>
          </cell>
          <cell r="C33" t="str">
            <v>Wendy Wentz</v>
          </cell>
          <cell r="D33" t="str">
            <v xml:space="preserve"> </v>
          </cell>
          <cell r="E33" t="str">
            <v>Capital Planning</v>
          </cell>
          <cell r="F33" t="str">
            <v>Other</v>
          </cell>
          <cell r="G33" t="str">
            <v>Western</v>
          </cell>
          <cell r="H33" t="str">
            <v>NV</v>
          </cell>
          <cell r="I33">
            <v>133</v>
          </cell>
          <cell r="J33" t="str">
            <v>Sky Ranch Water Service</v>
          </cell>
          <cell r="K33">
            <v>123</v>
          </cell>
          <cell r="L33" t="str">
            <v>Sky Ranch Water Service</v>
          </cell>
          <cell r="M33">
            <v>9029</v>
          </cell>
          <cell r="N33">
            <v>0</v>
          </cell>
          <cell r="O33" t="str">
            <v>Y</v>
          </cell>
          <cell r="P33" t="str">
            <v>Y</v>
          </cell>
          <cell r="Q33" t="str">
            <v>Tank Painting (Tank 1-A)</v>
          </cell>
          <cell r="R33" t="str">
            <v>D</v>
          </cell>
          <cell r="S33" t="str">
            <v>Medium</v>
          </cell>
          <cell r="T33" t="str">
            <v>Medium</v>
          </cell>
          <cell r="U33">
            <v>0</v>
          </cell>
          <cell r="V33">
            <v>39264</v>
          </cell>
          <cell r="W33">
            <v>39447</v>
          </cell>
          <cell r="X33" t="str">
            <v xml:space="preserve"> </v>
          </cell>
          <cell r="Y33" t="str">
            <v xml:space="preserve"> </v>
          </cell>
          <cell r="Z33">
            <v>75000</v>
          </cell>
          <cell r="AA33">
            <v>0</v>
          </cell>
          <cell r="AB33">
            <v>0</v>
          </cell>
          <cell r="AC33">
            <v>25000</v>
          </cell>
          <cell r="AD33">
            <v>50000</v>
          </cell>
          <cell r="AE33">
            <v>75000</v>
          </cell>
          <cell r="AF33">
            <v>0</v>
          </cell>
          <cell r="AG33">
            <v>0</v>
          </cell>
          <cell r="AH33">
            <v>75000</v>
          </cell>
          <cell r="AI33">
            <v>0</v>
          </cell>
          <cell r="AJ33" t="str">
            <v>Q2</v>
          </cell>
        </row>
        <row r="34">
          <cell r="A34">
            <v>9082</v>
          </cell>
          <cell r="B34">
            <v>39182</v>
          </cell>
          <cell r="C34" t="str">
            <v>Wendy Wentz</v>
          </cell>
          <cell r="D34">
            <v>39183</v>
          </cell>
          <cell r="E34" t="str">
            <v>Capital Planning</v>
          </cell>
          <cell r="F34" t="str">
            <v>Other</v>
          </cell>
          <cell r="G34" t="str">
            <v>Western</v>
          </cell>
          <cell r="H34" t="str">
            <v>NV</v>
          </cell>
          <cell r="I34">
            <v>35</v>
          </cell>
          <cell r="J34" t="str">
            <v>Spring Creek Utilities Company</v>
          </cell>
          <cell r="K34">
            <v>110</v>
          </cell>
          <cell r="L34" t="str">
            <v>Spring Creek Utilities Company</v>
          </cell>
          <cell r="M34">
            <v>9086</v>
          </cell>
          <cell r="N34">
            <v>0</v>
          </cell>
          <cell r="O34" t="str">
            <v>Y</v>
          </cell>
          <cell r="P34" t="str">
            <v>Y</v>
          </cell>
          <cell r="Q34" t="str">
            <v>Tank Painting Tank 103-A</v>
          </cell>
          <cell r="R34" t="str">
            <v>D</v>
          </cell>
          <cell r="S34" t="str">
            <v>Medium</v>
          </cell>
          <cell r="T34" t="str">
            <v>Medium</v>
          </cell>
          <cell r="U34">
            <v>0</v>
          </cell>
          <cell r="V34">
            <v>39356</v>
          </cell>
          <cell r="W34">
            <v>39447</v>
          </cell>
          <cell r="X34" t="str">
            <v xml:space="preserve"> </v>
          </cell>
          <cell r="Y34" t="str">
            <v xml:space="preserve"> </v>
          </cell>
          <cell r="Z34">
            <v>75000</v>
          </cell>
          <cell r="AA34">
            <v>0</v>
          </cell>
          <cell r="AB34">
            <v>0</v>
          </cell>
          <cell r="AC34">
            <v>0</v>
          </cell>
          <cell r="AD34">
            <v>75000</v>
          </cell>
          <cell r="AE34">
            <v>75000</v>
          </cell>
          <cell r="AF34">
            <v>0</v>
          </cell>
          <cell r="AG34">
            <v>0</v>
          </cell>
          <cell r="AH34">
            <v>75000</v>
          </cell>
          <cell r="AI34">
            <v>0</v>
          </cell>
          <cell r="AJ34" t="str">
            <v>Q2</v>
          </cell>
        </row>
        <row r="35">
          <cell r="A35">
            <v>9222</v>
          </cell>
          <cell r="B35">
            <v>39276</v>
          </cell>
          <cell r="C35">
            <v>0</v>
          </cell>
          <cell r="D35" t="str">
            <v xml:space="preserve"> </v>
          </cell>
          <cell r="E35" t="str">
            <v>*Completed</v>
          </cell>
          <cell r="F35" t="str">
            <v>Cost Reduction</v>
          </cell>
          <cell r="G35" t="str">
            <v>Western</v>
          </cell>
          <cell r="H35" t="str">
            <v>NV</v>
          </cell>
          <cell r="I35">
            <v>140</v>
          </cell>
          <cell r="J35" t="str">
            <v>Utilities, Inc. of Central Nevada</v>
          </cell>
          <cell r="K35">
            <v>140</v>
          </cell>
          <cell r="L35" t="str">
            <v>Utilities, Inc of Central Nevada</v>
          </cell>
          <cell r="M35">
            <v>9242</v>
          </cell>
          <cell r="N35">
            <v>0</v>
          </cell>
          <cell r="O35" t="str">
            <v>Y</v>
          </cell>
          <cell r="P35" t="str">
            <v>Y</v>
          </cell>
          <cell r="Q35" t="str">
            <v>Engineer Scada System</v>
          </cell>
          <cell r="R35" t="str">
            <v>C</v>
          </cell>
          <cell r="S35" t="str">
            <v>Medium</v>
          </cell>
          <cell r="T35" t="str">
            <v>Medium</v>
          </cell>
          <cell r="U35">
            <v>0</v>
          </cell>
          <cell r="V35">
            <v>39083</v>
          </cell>
          <cell r="W35">
            <v>39142</v>
          </cell>
          <cell r="X35">
            <v>39091</v>
          </cell>
          <cell r="Y35" t="str">
            <v>140-0140-115-06-09</v>
          </cell>
          <cell r="Z35">
            <v>10</v>
          </cell>
          <cell r="AA35">
            <v>10</v>
          </cell>
          <cell r="AB35">
            <v>0</v>
          </cell>
          <cell r="AC35">
            <v>0</v>
          </cell>
          <cell r="AD35">
            <v>0</v>
          </cell>
          <cell r="AE35">
            <v>10</v>
          </cell>
          <cell r="AF35">
            <v>0</v>
          </cell>
          <cell r="AG35">
            <v>0</v>
          </cell>
          <cell r="AH35">
            <v>75000</v>
          </cell>
          <cell r="AI35">
            <v>-74990</v>
          </cell>
          <cell r="AJ35" t="str">
            <v>Q2</v>
          </cell>
        </row>
        <row r="36">
          <cell r="A36">
            <v>9051</v>
          </cell>
          <cell r="B36">
            <v>39276</v>
          </cell>
          <cell r="C36" t="str">
            <v>Diane Zawadzki</v>
          </cell>
          <cell r="D36">
            <v>39182</v>
          </cell>
          <cell r="E36" t="str">
            <v>Open</v>
          </cell>
          <cell r="F36" t="str">
            <v>EH&amp;S</v>
          </cell>
          <cell r="G36" t="str">
            <v>Western</v>
          </cell>
          <cell r="H36" t="str">
            <v>NV</v>
          </cell>
          <cell r="I36">
            <v>35</v>
          </cell>
          <cell r="J36" t="str">
            <v>Spring Creek Utilities Company</v>
          </cell>
          <cell r="K36">
            <v>110</v>
          </cell>
          <cell r="L36" t="str">
            <v>Spring Creek Utilities Company</v>
          </cell>
          <cell r="M36">
            <v>9068</v>
          </cell>
          <cell r="N36">
            <v>0</v>
          </cell>
          <cell r="O36" t="str">
            <v>Y</v>
          </cell>
          <cell r="P36" t="str">
            <v>Y</v>
          </cell>
          <cell r="Q36" t="str">
            <v>Engineer Master Plan 300-2</v>
          </cell>
          <cell r="R36" t="str">
            <v>C</v>
          </cell>
          <cell r="S36" t="str">
            <v>High</v>
          </cell>
          <cell r="T36" t="str">
            <v>High</v>
          </cell>
          <cell r="U36">
            <v>0</v>
          </cell>
          <cell r="V36">
            <v>39173</v>
          </cell>
          <cell r="W36">
            <v>39355</v>
          </cell>
          <cell r="X36" t="str">
            <v xml:space="preserve"> </v>
          </cell>
          <cell r="Y36" t="str">
            <v>035-0110-115-07-01</v>
          </cell>
          <cell r="Z36">
            <v>70000</v>
          </cell>
          <cell r="AA36">
            <v>0</v>
          </cell>
          <cell r="AB36">
            <v>42500</v>
          </cell>
          <cell r="AC36">
            <v>27500</v>
          </cell>
          <cell r="AD36">
            <v>0</v>
          </cell>
          <cell r="AE36">
            <v>70000</v>
          </cell>
          <cell r="AF36">
            <v>0</v>
          </cell>
          <cell r="AG36">
            <v>0</v>
          </cell>
          <cell r="AH36">
            <v>70000</v>
          </cell>
          <cell r="AI36">
            <v>0</v>
          </cell>
          <cell r="AJ36" t="str">
            <v>Q2</v>
          </cell>
        </row>
        <row r="37">
          <cell r="A37">
            <v>9067</v>
          </cell>
          <cell r="B37">
            <v>39276</v>
          </cell>
          <cell r="C37" t="str">
            <v>Wendy Wentz</v>
          </cell>
          <cell r="D37">
            <v>39185</v>
          </cell>
          <cell r="E37" t="str">
            <v>Fully Approved</v>
          </cell>
          <cell r="F37" t="str">
            <v>EH&amp;S</v>
          </cell>
          <cell r="G37" t="str">
            <v>Western</v>
          </cell>
          <cell r="H37" t="str">
            <v>NV</v>
          </cell>
          <cell r="I37">
            <v>35</v>
          </cell>
          <cell r="J37" t="str">
            <v>Spring Creek Utilities Company</v>
          </cell>
          <cell r="K37">
            <v>110</v>
          </cell>
          <cell r="L37" t="str">
            <v>Spring Creek Utilities Company</v>
          </cell>
          <cell r="M37">
            <v>9066</v>
          </cell>
          <cell r="N37">
            <v>0</v>
          </cell>
          <cell r="O37" t="str">
            <v>Y</v>
          </cell>
          <cell r="P37" t="str">
            <v>Y</v>
          </cell>
          <cell r="Q37" t="str">
            <v xml:space="preserve">Engineering Master Plan 200-2 </v>
          </cell>
          <cell r="R37" t="str">
            <v>C</v>
          </cell>
          <cell r="S37" t="str">
            <v>High</v>
          </cell>
          <cell r="T37" t="str">
            <v>High</v>
          </cell>
          <cell r="U37">
            <v>0</v>
          </cell>
          <cell r="V37">
            <v>39264</v>
          </cell>
          <cell r="W37">
            <v>39447</v>
          </cell>
          <cell r="X37" t="str">
            <v xml:space="preserve"> </v>
          </cell>
          <cell r="Y37" t="str">
            <v xml:space="preserve"> </v>
          </cell>
          <cell r="Z37">
            <v>182720</v>
          </cell>
          <cell r="AA37">
            <v>0</v>
          </cell>
          <cell r="AB37">
            <v>0</v>
          </cell>
          <cell r="AC37">
            <v>70000</v>
          </cell>
          <cell r="AD37">
            <v>112720</v>
          </cell>
          <cell r="AE37">
            <v>182720</v>
          </cell>
          <cell r="AF37">
            <v>0</v>
          </cell>
          <cell r="AG37">
            <v>0</v>
          </cell>
          <cell r="AH37">
            <v>70000</v>
          </cell>
          <cell r="AI37">
            <v>112720</v>
          </cell>
          <cell r="AJ37" t="str">
            <v>Q2</v>
          </cell>
        </row>
        <row r="38">
          <cell r="A38">
            <v>7051</v>
          </cell>
          <cell r="B38">
            <v>39276</v>
          </cell>
          <cell r="C38" t="str">
            <v>Wendy Wentz</v>
          </cell>
          <cell r="D38" t="str">
            <v xml:space="preserve"> </v>
          </cell>
          <cell r="E38" t="str">
            <v>Placed In Service</v>
          </cell>
          <cell r="F38" t="str">
            <v>EH&amp;S</v>
          </cell>
          <cell r="G38" t="str">
            <v>Western</v>
          </cell>
          <cell r="H38" t="str">
            <v>AZ</v>
          </cell>
          <cell r="I38">
            <v>135</v>
          </cell>
          <cell r="J38" t="str">
            <v>Bermuda Water Company</v>
          </cell>
          <cell r="K38">
            <v>935</v>
          </cell>
          <cell r="L38" t="str">
            <v>Bermuda Water Company</v>
          </cell>
          <cell r="M38">
            <v>0</v>
          </cell>
          <cell r="N38">
            <v>0</v>
          </cell>
          <cell r="O38" t="str">
            <v>Y</v>
          </cell>
          <cell r="P38" t="str">
            <v>Y</v>
          </cell>
          <cell r="Q38" t="str">
            <v>Test Well High Zone</v>
          </cell>
          <cell r="R38" t="str">
            <v>C</v>
          </cell>
          <cell r="S38" t="str">
            <v>High</v>
          </cell>
          <cell r="T38" t="str">
            <v>High</v>
          </cell>
          <cell r="U38">
            <v>0</v>
          </cell>
          <cell r="V38">
            <v>39173</v>
          </cell>
          <cell r="W38">
            <v>39263</v>
          </cell>
          <cell r="X38">
            <v>39252</v>
          </cell>
          <cell r="Y38" t="str">
            <v>135-0935-115-07-08</v>
          </cell>
          <cell r="Z38">
            <v>61523</v>
          </cell>
          <cell r="AA38">
            <v>0</v>
          </cell>
          <cell r="AB38">
            <v>61523</v>
          </cell>
          <cell r="AC38">
            <v>0</v>
          </cell>
          <cell r="AD38">
            <v>0</v>
          </cell>
          <cell r="AE38">
            <v>61523</v>
          </cell>
          <cell r="AF38">
            <v>0</v>
          </cell>
          <cell r="AG38">
            <v>0</v>
          </cell>
          <cell r="AH38">
            <v>50000</v>
          </cell>
          <cell r="AI38">
            <v>11523</v>
          </cell>
          <cell r="AJ38" t="str">
            <v>Q2</v>
          </cell>
        </row>
        <row r="39">
          <cell r="A39">
            <v>8076</v>
          </cell>
          <cell r="B39">
            <v>39276</v>
          </cell>
          <cell r="C39">
            <v>0</v>
          </cell>
          <cell r="D39" t="str">
            <v xml:space="preserve"> </v>
          </cell>
          <cell r="E39" t="str">
            <v>Open</v>
          </cell>
          <cell r="F39" t="str">
            <v>Cost Reduction</v>
          </cell>
          <cell r="G39" t="str">
            <v>Western</v>
          </cell>
          <cell r="H39" t="str">
            <v>AZ</v>
          </cell>
          <cell r="I39">
            <v>135</v>
          </cell>
          <cell r="J39" t="str">
            <v>Bermuda Water Company</v>
          </cell>
          <cell r="K39">
            <v>935</v>
          </cell>
          <cell r="L39" t="str">
            <v>Bermuda Water Co.</v>
          </cell>
          <cell r="M39">
            <v>0</v>
          </cell>
          <cell r="N39">
            <v>0</v>
          </cell>
          <cell r="O39" t="str">
            <v>Y</v>
          </cell>
          <cell r="P39" t="str">
            <v>Y</v>
          </cell>
          <cell r="Q39" t="str">
            <v>Soft Start on Wells (5 total)</v>
          </cell>
          <cell r="R39" t="str">
            <v>C</v>
          </cell>
          <cell r="S39" t="str">
            <v>Medium</v>
          </cell>
          <cell r="T39" t="str">
            <v>Medium</v>
          </cell>
          <cell r="U39">
            <v>0</v>
          </cell>
          <cell r="V39">
            <v>39083</v>
          </cell>
          <cell r="W39">
            <v>39172</v>
          </cell>
          <cell r="X39" t="str">
            <v xml:space="preserve"> </v>
          </cell>
          <cell r="Y39" t="str">
            <v>135-0935-115-07-07</v>
          </cell>
          <cell r="Z39">
            <v>30285</v>
          </cell>
          <cell r="AA39">
            <v>30285</v>
          </cell>
          <cell r="AB39">
            <v>0</v>
          </cell>
          <cell r="AC39">
            <v>0</v>
          </cell>
          <cell r="AD39">
            <v>0</v>
          </cell>
          <cell r="AE39">
            <v>30285</v>
          </cell>
          <cell r="AF39">
            <v>0</v>
          </cell>
          <cell r="AG39">
            <v>0</v>
          </cell>
          <cell r="AH39">
            <v>50000</v>
          </cell>
          <cell r="AI39">
            <v>-19715</v>
          </cell>
          <cell r="AJ39" t="str">
            <v>Q2</v>
          </cell>
        </row>
        <row r="40">
          <cell r="A40">
            <v>9025</v>
          </cell>
          <cell r="B40">
            <v>39197</v>
          </cell>
          <cell r="C40" t="str">
            <v>Wendy Wentz</v>
          </cell>
          <cell r="D40" t="str">
            <v xml:space="preserve"> </v>
          </cell>
          <cell r="E40" t="str">
            <v>Capital Planning</v>
          </cell>
          <cell r="F40" t="str">
            <v>EH&amp;S</v>
          </cell>
          <cell r="G40" t="str">
            <v>Western</v>
          </cell>
          <cell r="H40" t="str">
            <v>NV</v>
          </cell>
          <cell r="I40">
            <v>133</v>
          </cell>
          <cell r="J40" t="str">
            <v>Sky Ranch Water Service</v>
          </cell>
          <cell r="K40">
            <v>123</v>
          </cell>
          <cell r="L40" t="str">
            <v>Sky Ranch Water Service</v>
          </cell>
          <cell r="M40">
            <v>9024</v>
          </cell>
          <cell r="N40">
            <v>0</v>
          </cell>
          <cell r="O40" t="str">
            <v>Y</v>
          </cell>
          <cell r="P40" t="str">
            <v>Y</v>
          </cell>
          <cell r="Q40" t="str">
            <v>Arsenic Study to Determine Alternatives</v>
          </cell>
          <cell r="R40" t="str">
            <v>C</v>
          </cell>
          <cell r="S40" t="str">
            <v>High</v>
          </cell>
          <cell r="T40" t="str">
            <v>High</v>
          </cell>
          <cell r="U40">
            <v>0</v>
          </cell>
          <cell r="V40">
            <v>39264</v>
          </cell>
          <cell r="W40">
            <v>39355</v>
          </cell>
          <cell r="X40" t="str">
            <v xml:space="preserve"> </v>
          </cell>
          <cell r="Y40" t="str">
            <v xml:space="preserve"> </v>
          </cell>
          <cell r="Z40">
            <v>50000</v>
          </cell>
          <cell r="AA40">
            <v>0</v>
          </cell>
          <cell r="AB40">
            <v>0</v>
          </cell>
          <cell r="AC40">
            <v>50000</v>
          </cell>
          <cell r="AD40">
            <v>0</v>
          </cell>
          <cell r="AE40">
            <v>50000</v>
          </cell>
          <cell r="AF40">
            <v>0</v>
          </cell>
          <cell r="AG40">
            <v>0</v>
          </cell>
          <cell r="AH40">
            <v>50000</v>
          </cell>
          <cell r="AI40">
            <v>0</v>
          </cell>
          <cell r="AJ40" t="str">
            <v>Q2</v>
          </cell>
        </row>
        <row r="41">
          <cell r="A41">
            <v>9056</v>
          </cell>
          <cell r="B41">
            <v>39197</v>
          </cell>
          <cell r="C41" t="str">
            <v>Wendy Wentz</v>
          </cell>
          <cell r="D41" t="str">
            <v xml:space="preserve"> </v>
          </cell>
          <cell r="E41" t="str">
            <v>Capital Planning</v>
          </cell>
          <cell r="F41" t="str">
            <v>EH&amp;S</v>
          </cell>
          <cell r="G41" t="str">
            <v>Western</v>
          </cell>
          <cell r="H41" t="str">
            <v>NV</v>
          </cell>
          <cell r="I41">
            <v>35</v>
          </cell>
          <cell r="J41" t="str">
            <v>Spring Creek Utilities Company</v>
          </cell>
          <cell r="K41">
            <v>110</v>
          </cell>
          <cell r="L41" t="str">
            <v>Spring Creek Utilities Company</v>
          </cell>
          <cell r="M41">
            <v>9073</v>
          </cell>
          <cell r="N41">
            <v>0</v>
          </cell>
          <cell r="O41" t="str">
            <v>Y</v>
          </cell>
          <cell r="P41" t="str">
            <v>Y</v>
          </cell>
          <cell r="Q41" t="str">
            <v>Engineering for CIP 200-1 Twin Tanks &amp; Booster Pump + Karvel Water Main (200-5)</v>
          </cell>
          <cell r="R41" t="str">
            <v>C</v>
          </cell>
          <cell r="S41" t="str">
            <v>High</v>
          </cell>
          <cell r="T41" t="str">
            <v>High</v>
          </cell>
          <cell r="U41">
            <v>0</v>
          </cell>
          <cell r="V41">
            <v>39083</v>
          </cell>
          <cell r="W41">
            <v>39172</v>
          </cell>
          <cell r="X41" t="str">
            <v xml:space="preserve"> </v>
          </cell>
          <cell r="Y41" t="str">
            <v xml:space="preserve"> </v>
          </cell>
          <cell r="Z41">
            <v>0</v>
          </cell>
          <cell r="AA41">
            <v>0</v>
          </cell>
          <cell r="AB41">
            <v>0</v>
          </cell>
          <cell r="AC41">
            <v>0</v>
          </cell>
          <cell r="AD41">
            <v>0</v>
          </cell>
          <cell r="AE41">
            <v>0</v>
          </cell>
          <cell r="AF41">
            <v>0</v>
          </cell>
          <cell r="AG41">
            <v>0</v>
          </cell>
          <cell r="AH41">
            <v>50000</v>
          </cell>
          <cell r="AI41">
            <v>-50000</v>
          </cell>
          <cell r="AJ41" t="str">
            <v>Q2</v>
          </cell>
        </row>
        <row r="42">
          <cell r="A42">
            <v>9063</v>
          </cell>
          <cell r="B42">
            <v>39197</v>
          </cell>
          <cell r="C42" t="str">
            <v>Wendy Wentz</v>
          </cell>
          <cell r="D42" t="str">
            <v xml:space="preserve"> </v>
          </cell>
          <cell r="E42" t="str">
            <v>Open</v>
          </cell>
          <cell r="F42" t="str">
            <v>Cost Reduction</v>
          </cell>
          <cell r="G42" t="str">
            <v>Western</v>
          </cell>
          <cell r="H42" t="str">
            <v>NV</v>
          </cell>
          <cell r="I42">
            <v>35</v>
          </cell>
          <cell r="J42" t="str">
            <v>Spring Creek Utilities Company</v>
          </cell>
          <cell r="K42">
            <v>110</v>
          </cell>
          <cell r="L42" t="str">
            <v>Spring Creek Utilities Company</v>
          </cell>
          <cell r="M42" t="str">
            <v>9052&amp;9046</v>
          </cell>
          <cell r="N42">
            <v>0</v>
          </cell>
          <cell r="O42" t="str">
            <v>Y</v>
          </cell>
          <cell r="P42" t="str">
            <v>Y</v>
          </cell>
          <cell r="Q42" t="str">
            <v>Engineering Study Arsenic</v>
          </cell>
          <cell r="R42" t="str">
            <v>C</v>
          </cell>
          <cell r="S42" t="str">
            <v>High</v>
          </cell>
          <cell r="T42" t="str">
            <v>High</v>
          </cell>
          <cell r="U42">
            <v>0</v>
          </cell>
          <cell r="V42">
            <v>39264</v>
          </cell>
          <cell r="W42">
            <v>39355</v>
          </cell>
          <cell r="X42" t="str">
            <v xml:space="preserve"> </v>
          </cell>
          <cell r="Y42" t="str">
            <v>035-0110-115-07-02</v>
          </cell>
          <cell r="Z42">
            <v>50000</v>
          </cell>
          <cell r="AA42">
            <v>0</v>
          </cell>
          <cell r="AB42">
            <v>0</v>
          </cell>
          <cell r="AC42">
            <v>50000</v>
          </cell>
          <cell r="AD42">
            <v>0</v>
          </cell>
          <cell r="AE42">
            <v>50000</v>
          </cell>
          <cell r="AF42">
            <v>0</v>
          </cell>
          <cell r="AG42">
            <v>0</v>
          </cell>
          <cell r="AH42">
            <v>50000</v>
          </cell>
          <cell r="AI42">
            <v>0</v>
          </cell>
          <cell r="AJ42" t="str">
            <v>Q2</v>
          </cell>
        </row>
        <row r="43">
          <cell r="A43">
            <v>9223</v>
          </cell>
          <cell r="B43">
            <v>39276</v>
          </cell>
          <cell r="C43" t="str">
            <v>Wendy Wentz</v>
          </cell>
          <cell r="D43">
            <v>39192</v>
          </cell>
          <cell r="E43" t="str">
            <v>Open</v>
          </cell>
          <cell r="F43" t="str">
            <v>Growth - Discretionary</v>
          </cell>
          <cell r="G43" t="str">
            <v>Western</v>
          </cell>
          <cell r="H43" t="str">
            <v>NV</v>
          </cell>
          <cell r="I43">
            <v>140</v>
          </cell>
          <cell r="J43" t="str">
            <v>Utilities, Inc. of Central Nevada</v>
          </cell>
          <cell r="K43">
            <v>140</v>
          </cell>
          <cell r="L43" t="str">
            <v>Utilities, Inc of Central Nevada</v>
          </cell>
          <cell r="M43">
            <v>0</v>
          </cell>
          <cell r="N43">
            <v>0</v>
          </cell>
          <cell r="O43" t="str">
            <v>Y</v>
          </cell>
          <cell r="P43" t="str">
            <v>Y</v>
          </cell>
          <cell r="Q43" t="str">
            <v>Engineer Well 22 Replacement</v>
          </cell>
          <cell r="R43" t="str">
            <v>C</v>
          </cell>
          <cell r="S43" t="str">
            <v>High</v>
          </cell>
          <cell r="T43" t="str">
            <v>High</v>
          </cell>
          <cell r="U43">
            <v>0</v>
          </cell>
          <cell r="V43">
            <v>39173</v>
          </cell>
          <cell r="W43">
            <v>39355</v>
          </cell>
          <cell r="X43" t="str">
            <v xml:space="preserve"> </v>
          </cell>
          <cell r="Y43" t="str">
            <v>140-0140-115-07-03</v>
          </cell>
          <cell r="Z43">
            <v>50000</v>
          </cell>
          <cell r="AA43">
            <v>0</v>
          </cell>
          <cell r="AB43">
            <v>1874</v>
          </cell>
          <cell r="AC43">
            <v>48126</v>
          </cell>
          <cell r="AD43">
            <v>0</v>
          </cell>
          <cell r="AE43">
            <v>50000</v>
          </cell>
          <cell r="AF43">
            <v>0</v>
          </cell>
          <cell r="AG43">
            <v>0</v>
          </cell>
          <cell r="AH43">
            <v>50000</v>
          </cell>
          <cell r="AI43">
            <v>0</v>
          </cell>
          <cell r="AJ43" t="str">
            <v>Q2</v>
          </cell>
        </row>
        <row r="44">
          <cell r="A44">
            <v>3968</v>
          </cell>
          <cell r="B44">
            <v>39276</v>
          </cell>
          <cell r="C44">
            <v>0</v>
          </cell>
          <cell r="D44" t="str">
            <v xml:space="preserve"> </v>
          </cell>
          <cell r="E44" t="str">
            <v>Placed In Service</v>
          </cell>
          <cell r="F44" t="str">
            <v>Growth - Existing Customer</v>
          </cell>
          <cell r="G44" t="str">
            <v>Western</v>
          </cell>
          <cell r="H44" t="str">
            <v>AZ</v>
          </cell>
          <cell r="I44">
            <v>135</v>
          </cell>
          <cell r="J44" t="str">
            <v>Bermuda Water Company</v>
          </cell>
          <cell r="K44">
            <v>935</v>
          </cell>
          <cell r="L44" t="str">
            <v>Bermuda Water Co.</v>
          </cell>
          <cell r="M44">
            <v>0</v>
          </cell>
          <cell r="N44">
            <v>0</v>
          </cell>
          <cell r="O44" t="str">
            <v>Y</v>
          </cell>
          <cell r="P44" t="str">
            <v>Y</v>
          </cell>
          <cell r="Q44" t="str">
            <v>Interconnect w/ Clearwater Hills to Zone 111 / CI</v>
          </cell>
          <cell r="R44" t="str">
            <v>C</v>
          </cell>
          <cell r="S44" t="str">
            <v>High</v>
          </cell>
          <cell r="T44" t="str">
            <v>High</v>
          </cell>
          <cell r="U44">
            <v>0</v>
          </cell>
          <cell r="V44">
            <v>39083</v>
          </cell>
          <cell r="W44">
            <v>39263</v>
          </cell>
          <cell r="X44">
            <v>39252</v>
          </cell>
          <cell r="Y44" t="str">
            <v>135-0935-115-07-04</v>
          </cell>
          <cell r="Z44">
            <v>49001</v>
          </cell>
          <cell r="AA44">
            <v>594</v>
          </cell>
          <cell r="AB44">
            <v>48407</v>
          </cell>
          <cell r="AC44">
            <v>0</v>
          </cell>
          <cell r="AD44">
            <v>0</v>
          </cell>
          <cell r="AE44">
            <v>49001</v>
          </cell>
          <cell r="AF44">
            <v>0</v>
          </cell>
          <cell r="AG44">
            <v>0</v>
          </cell>
          <cell r="AH44">
            <v>47000</v>
          </cell>
          <cell r="AI44">
            <v>2001</v>
          </cell>
          <cell r="AJ44" t="str">
            <v>Q2</v>
          </cell>
        </row>
        <row r="45">
          <cell r="A45">
            <v>7048</v>
          </cell>
          <cell r="B45">
            <v>39276</v>
          </cell>
          <cell r="C45" t="str">
            <v>Wendy Wentz</v>
          </cell>
          <cell r="D45" t="str">
            <v xml:space="preserve"> </v>
          </cell>
          <cell r="E45" t="str">
            <v>Capital Planning</v>
          </cell>
          <cell r="F45" t="str">
            <v>Growth - Existing Customer</v>
          </cell>
          <cell r="G45" t="str">
            <v>Western</v>
          </cell>
          <cell r="H45" t="str">
            <v>NV</v>
          </cell>
          <cell r="I45">
            <v>140</v>
          </cell>
          <cell r="J45" t="str">
            <v>Utilities, Inc. of Central Nevada</v>
          </cell>
          <cell r="K45">
            <v>140</v>
          </cell>
          <cell r="L45" t="str">
            <v>Utiltities, Inc. of Central Nevada</v>
          </cell>
          <cell r="M45" t="str">
            <v xml:space="preserve"> </v>
          </cell>
          <cell r="N45">
            <v>0</v>
          </cell>
          <cell r="O45" t="str">
            <v>Y</v>
          </cell>
          <cell r="P45" t="str">
            <v>Y</v>
          </cell>
          <cell r="Q45" t="str">
            <v>Site Development for New Regional Office</v>
          </cell>
          <cell r="R45" t="str">
            <v>C</v>
          </cell>
          <cell r="S45" t="str">
            <v>Medium</v>
          </cell>
          <cell r="T45" t="str">
            <v>Medium</v>
          </cell>
          <cell r="U45">
            <v>0</v>
          </cell>
          <cell r="V45">
            <v>39448</v>
          </cell>
          <cell r="W45">
            <v>39629</v>
          </cell>
          <cell r="X45" t="str">
            <v xml:space="preserve"> </v>
          </cell>
          <cell r="Y45" t="str">
            <v xml:space="preserve"> </v>
          </cell>
          <cell r="Z45">
            <v>31000</v>
          </cell>
          <cell r="AA45">
            <v>0</v>
          </cell>
          <cell r="AB45">
            <v>0</v>
          </cell>
          <cell r="AC45">
            <v>0</v>
          </cell>
          <cell r="AD45">
            <v>0</v>
          </cell>
          <cell r="AE45">
            <v>0</v>
          </cell>
          <cell r="AF45">
            <v>31000</v>
          </cell>
          <cell r="AG45">
            <v>0</v>
          </cell>
          <cell r="AH45">
            <v>31000</v>
          </cell>
          <cell r="AI45">
            <v>-31000</v>
          </cell>
          <cell r="AJ45" t="str">
            <v>Q2</v>
          </cell>
        </row>
        <row r="46">
          <cell r="A46">
            <v>9048</v>
          </cell>
          <cell r="B46">
            <v>39276</v>
          </cell>
          <cell r="C46" t="str">
            <v>Wendy Wentz</v>
          </cell>
          <cell r="D46" t="str">
            <v xml:space="preserve"> </v>
          </cell>
          <cell r="E46" t="str">
            <v>Fully Approved</v>
          </cell>
          <cell r="F46" t="str">
            <v>EH&amp;S</v>
          </cell>
          <cell r="G46" t="str">
            <v>Western</v>
          </cell>
          <cell r="H46" t="str">
            <v>NV</v>
          </cell>
          <cell r="I46">
            <v>35</v>
          </cell>
          <cell r="J46" t="str">
            <v>Spring Creek Utilities Company</v>
          </cell>
          <cell r="K46">
            <v>110</v>
          </cell>
          <cell r="L46" t="str">
            <v>Spring Creek Utilities Company</v>
          </cell>
          <cell r="M46">
            <v>2769</v>
          </cell>
          <cell r="N46">
            <v>0</v>
          </cell>
          <cell r="O46" t="str">
            <v>Y</v>
          </cell>
          <cell r="P46" t="str">
            <v>Y</v>
          </cell>
          <cell r="Q46" t="str">
            <v>Engineer Master Plan 300-1</v>
          </cell>
          <cell r="R46" t="str">
            <v>C</v>
          </cell>
          <cell r="S46" t="str">
            <v>High</v>
          </cell>
          <cell r="T46" t="str">
            <v>High</v>
          </cell>
          <cell r="U46">
            <v>0</v>
          </cell>
          <cell r="V46">
            <v>39356</v>
          </cell>
          <cell r="W46">
            <v>39813</v>
          </cell>
          <cell r="X46" t="str">
            <v xml:space="preserve"> </v>
          </cell>
          <cell r="Y46" t="str">
            <v xml:space="preserve"> </v>
          </cell>
          <cell r="Z46">
            <v>176838</v>
          </cell>
          <cell r="AA46">
            <v>0</v>
          </cell>
          <cell r="AB46">
            <v>0</v>
          </cell>
          <cell r="AC46">
            <v>0</v>
          </cell>
          <cell r="AD46">
            <v>50000</v>
          </cell>
          <cell r="AE46">
            <v>50000</v>
          </cell>
          <cell r="AF46">
            <v>126838</v>
          </cell>
          <cell r="AG46">
            <v>0</v>
          </cell>
          <cell r="AH46">
            <v>30000</v>
          </cell>
          <cell r="AI46">
            <v>20000</v>
          </cell>
          <cell r="AJ46" t="str">
            <v>Q2</v>
          </cell>
        </row>
        <row r="47">
          <cell r="A47">
            <v>9053</v>
          </cell>
          <cell r="B47">
            <v>39276</v>
          </cell>
          <cell r="C47" t="str">
            <v>Wendy Wentz</v>
          </cell>
          <cell r="D47" t="str">
            <v xml:space="preserve"> </v>
          </cell>
          <cell r="E47" t="str">
            <v>Fully Approved</v>
          </cell>
          <cell r="F47" t="str">
            <v>EH&amp;S</v>
          </cell>
          <cell r="G47" t="str">
            <v>Western</v>
          </cell>
          <cell r="H47" t="str">
            <v>NV</v>
          </cell>
          <cell r="I47">
            <v>35</v>
          </cell>
          <cell r="J47" t="str">
            <v>Spring Creek Utilities Company</v>
          </cell>
          <cell r="K47">
            <v>110</v>
          </cell>
          <cell r="L47" t="str">
            <v>Spring Creek Utilities Company</v>
          </cell>
          <cell r="M47">
            <v>9069</v>
          </cell>
          <cell r="N47">
            <v>0</v>
          </cell>
          <cell r="O47" t="str">
            <v>Y</v>
          </cell>
          <cell r="P47" t="str">
            <v>Y</v>
          </cell>
          <cell r="Q47" t="str">
            <v>Engineering for Tract 109 Tank, Booster Pumps &amp; Piping (CIP 100-2)</v>
          </cell>
          <cell r="R47" t="str">
            <v>C</v>
          </cell>
          <cell r="S47" t="str">
            <v>High</v>
          </cell>
          <cell r="T47" t="str">
            <v>High</v>
          </cell>
          <cell r="U47">
            <v>0</v>
          </cell>
          <cell r="V47">
            <v>39264</v>
          </cell>
          <cell r="W47">
            <v>39721</v>
          </cell>
          <cell r="X47" t="str">
            <v xml:space="preserve"> </v>
          </cell>
          <cell r="Y47" t="str">
            <v xml:space="preserve"> </v>
          </cell>
          <cell r="Z47">
            <v>155269</v>
          </cell>
          <cell r="AA47">
            <v>0</v>
          </cell>
          <cell r="AB47">
            <v>0</v>
          </cell>
          <cell r="AC47">
            <v>40000</v>
          </cell>
          <cell r="AD47">
            <v>20000</v>
          </cell>
          <cell r="AE47">
            <v>60000</v>
          </cell>
          <cell r="AF47">
            <v>95269</v>
          </cell>
          <cell r="AG47">
            <v>0</v>
          </cell>
          <cell r="AH47">
            <v>30000</v>
          </cell>
          <cell r="AI47">
            <v>30000</v>
          </cell>
          <cell r="AJ47" t="str">
            <v>Q2</v>
          </cell>
        </row>
        <row r="48">
          <cell r="A48" t="str">
            <v>34 - CT</v>
          </cell>
          <cell r="B48">
            <v>39277</v>
          </cell>
          <cell r="C48" t="str">
            <v>Monica Stoica</v>
          </cell>
          <cell r="D48" t="str">
            <v xml:space="preserve"> </v>
          </cell>
          <cell r="E48" t="str">
            <v xml:space="preserve">Not in system </v>
          </cell>
          <cell r="F48">
            <v>0</v>
          </cell>
          <cell r="G48" t="str">
            <v>Western</v>
          </cell>
          <cell r="H48" t="str">
            <v>NV</v>
          </cell>
          <cell r="I48">
            <v>34</v>
          </cell>
          <cell r="J48" t="str">
            <v>Utilities, Inc. of Nevada</v>
          </cell>
          <cell r="K48">
            <v>120</v>
          </cell>
          <cell r="L48" t="str">
            <v>Utilities, Inc of Nevada</v>
          </cell>
          <cell r="M48">
            <v>0</v>
          </cell>
          <cell r="N48">
            <v>0</v>
          </cell>
          <cell r="O48" t="str">
            <v>Y</v>
          </cell>
          <cell r="P48" t="str">
            <v>Y</v>
          </cell>
          <cell r="Q48" t="str">
            <v>CAP TIME</v>
          </cell>
          <cell r="R48" t="str">
            <v>C</v>
          </cell>
          <cell r="S48">
            <v>0</v>
          </cell>
          <cell r="T48">
            <v>0</v>
          </cell>
          <cell r="U48">
            <v>0</v>
          </cell>
          <cell r="V48">
            <v>0</v>
          </cell>
          <cell r="W48">
            <v>0</v>
          </cell>
          <cell r="X48" t="str">
            <v xml:space="preserve"> </v>
          </cell>
          <cell r="Y48" t="str">
            <v xml:space="preserve"> </v>
          </cell>
          <cell r="Z48">
            <v>26143.630978011599</v>
          </cell>
          <cell r="AA48">
            <v>1411</v>
          </cell>
          <cell r="AB48">
            <v>539.75</v>
          </cell>
          <cell r="AC48">
            <v>12095.940489005799</v>
          </cell>
          <cell r="AD48">
            <v>12096.940489005799</v>
          </cell>
          <cell r="AE48">
            <v>26143.630978011599</v>
          </cell>
          <cell r="AF48">
            <v>0</v>
          </cell>
          <cell r="AG48">
            <v>0</v>
          </cell>
          <cell r="AH48">
            <v>26143.761956023205</v>
          </cell>
          <cell r="AI48">
            <v>-0.13097801160620293</v>
          </cell>
          <cell r="AJ48" t="str">
            <v>Q2</v>
          </cell>
        </row>
        <row r="49">
          <cell r="A49">
            <v>8077</v>
          </cell>
          <cell r="B49">
            <v>39276</v>
          </cell>
          <cell r="C49">
            <v>0</v>
          </cell>
          <cell r="D49" t="str">
            <v xml:space="preserve"> </v>
          </cell>
          <cell r="E49" t="str">
            <v>Placed In Service</v>
          </cell>
          <cell r="F49" t="str">
            <v>Other</v>
          </cell>
          <cell r="G49" t="str">
            <v>Western</v>
          </cell>
          <cell r="H49" t="str">
            <v>AZ</v>
          </cell>
          <cell r="I49">
            <v>135</v>
          </cell>
          <cell r="J49" t="str">
            <v>Bermuda Water Company</v>
          </cell>
          <cell r="K49">
            <v>935</v>
          </cell>
          <cell r="L49" t="str">
            <v>Bermuda Water Co.</v>
          </cell>
          <cell r="M49">
            <v>0</v>
          </cell>
          <cell r="N49">
            <v>0</v>
          </cell>
          <cell r="O49" t="str">
            <v>Y</v>
          </cell>
          <cell r="P49" t="str">
            <v>Y</v>
          </cell>
          <cell r="Q49" t="str">
            <v>Spare Parts Inventory</v>
          </cell>
          <cell r="R49" t="str">
            <v>C</v>
          </cell>
          <cell r="S49" t="str">
            <v>Medium</v>
          </cell>
          <cell r="T49" t="str">
            <v>Medium</v>
          </cell>
          <cell r="U49">
            <v>0</v>
          </cell>
          <cell r="V49">
            <v>39173</v>
          </cell>
          <cell r="W49">
            <v>39447</v>
          </cell>
          <cell r="X49">
            <v>39253</v>
          </cell>
          <cell r="Y49" t="str">
            <v>135-0935-115-07-10</v>
          </cell>
          <cell r="Z49">
            <v>25799</v>
          </cell>
          <cell r="AA49">
            <v>0</v>
          </cell>
          <cell r="AB49">
            <v>25799</v>
          </cell>
          <cell r="AC49">
            <v>0</v>
          </cell>
          <cell r="AD49">
            <v>0</v>
          </cell>
          <cell r="AE49">
            <v>25799</v>
          </cell>
          <cell r="AF49">
            <v>0</v>
          </cell>
          <cell r="AG49">
            <v>0</v>
          </cell>
          <cell r="AH49">
            <v>25000</v>
          </cell>
          <cell r="AI49">
            <v>799</v>
          </cell>
          <cell r="AJ49" t="str">
            <v>Q2</v>
          </cell>
        </row>
        <row r="50">
          <cell r="A50">
            <v>9062</v>
          </cell>
          <cell r="B50">
            <v>39276</v>
          </cell>
          <cell r="C50" t="str">
            <v>Wendy Wentz</v>
          </cell>
          <cell r="D50" t="str">
            <v xml:space="preserve"> </v>
          </cell>
          <cell r="E50" t="str">
            <v>Open</v>
          </cell>
          <cell r="F50" t="str">
            <v>Cost Reduction</v>
          </cell>
          <cell r="G50" t="str">
            <v>Western</v>
          </cell>
          <cell r="H50" t="str">
            <v>NV</v>
          </cell>
          <cell r="I50">
            <v>35</v>
          </cell>
          <cell r="J50" t="str">
            <v>Spring Creek Utilities Company</v>
          </cell>
          <cell r="K50">
            <v>110</v>
          </cell>
          <cell r="L50" t="str">
            <v>Spring Creek Utilities Company</v>
          </cell>
          <cell r="M50">
            <v>9080</v>
          </cell>
          <cell r="N50">
            <v>0</v>
          </cell>
          <cell r="O50" t="str">
            <v>Y</v>
          </cell>
          <cell r="P50" t="str">
            <v>Y</v>
          </cell>
          <cell r="Q50" t="str">
            <v>Engineering for Sludge Beds</v>
          </cell>
          <cell r="R50" t="str">
            <v>C</v>
          </cell>
          <cell r="S50" t="str">
            <v>Medium</v>
          </cell>
          <cell r="T50" t="str">
            <v>Medium</v>
          </cell>
          <cell r="U50">
            <v>0</v>
          </cell>
          <cell r="V50">
            <v>39264</v>
          </cell>
          <cell r="W50">
            <v>39355</v>
          </cell>
          <cell r="X50" t="str">
            <v xml:space="preserve"> </v>
          </cell>
          <cell r="Y50" t="str">
            <v>035-0110-116-07-02</v>
          </cell>
          <cell r="Z50">
            <v>25000</v>
          </cell>
          <cell r="AA50">
            <v>0</v>
          </cell>
          <cell r="AB50">
            <v>0</v>
          </cell>
          <cell r="AC50">
            <v>25000</v>
          </cell>
          <cell r="AD50">
            <v>0</v>
          </cell>
          <cell r="AE50">
            <v>25000</v>
          </cell>
          <cell r="AF50">
            <v>0</v>
          </cell>
          <cell r="AG50">
            <v>0</v>
          </cell>
          <cell r="AH50">
            <v>25000</v>
          </cell>
          <cell r="AI50">
            <v>0</v>
          </cell>
          <cell r="AJ50" t="str">
            <v>Q2</v>
          </cell>
        </row>
        <row r="51">
          <cell r="A51">
            <v>9197</v>
          </cell>
          <cell r="B51">
            <v>39276</v>
          </cell>
          <cell r="C51">
            <v>0</v>
          </cell>
          <cell r="D51" t="str">
            <v xml:space="preserve"> </v>
          </cell>
          <cell r="E51" t="str">
            <v>Placed In Service</v>
          </cell>
          <cell r="F51" t="str">
            <v>EH&amp;S</v>
          </cell>
          <cell r="G51" t="str">
            <v>Western</v>
          </cell>
          <cell r="H51" t="str">
            <v>NV</v>
          </cell>
          <cell r="I51">
            <v>140</v>
          </cell>
          <cell r="J51" t="str">
            <v>Utilities, Inc. of Central Nevada</v>
          </cell>
          <cell r="K51">
            <v>140</v>
          </cell>
          <cell r="L51" t="str">
            <v>Utilities, Inc of Central Nevada</v>
          </cell>
          <cell r="M51">
            <v>9233</v>
          </cell>
          <cell r="N51">
            <v>0</v>
          </cell>
          <cell r="O51" t="str">
            <v>Y</v>
          </cell>
          <cell r="P51" t="str">
            <v>Y</v>
          </cell>
          <cell r="Q51" t="str">
            <v>Study for Dead Ends Hook-up and Looping  (System wide)</v>
          </cell>
          <cell r="R51" t="str">
            <v>C</v>
          </cell>
          <cell r="S51" t="str">
            <v>Medium</v>
          </cell>
          <cell r="T51" t="str">
            <v>Medium</v>
          </cell>
          <cell r="U51">
            <v>0</v>
          </cell>
          <cell r="V51">
            <v>39173</v>
          </cell>
          <cell r="W51">
            <v>39263</v>
          </cell>
          <cell r="X51">
            <v>39204</v>
          </cell>
          <cell r="Y51" t="str">
            <v>140-0140-115-07-01</v>
          </cell>
          <cell r="Z51">
            <v>24700</v>
          </cell>
          <cell r="AA51">
            <v>0</v>
          </cell>
          <cell r="AB51">
            <v>24700</v>
          </cell>
          <cell r="AC51">
            <v>0</v>
          </cell>
          <cell r="AD51">
            <v>0</v>
          </cell>
          <cell r="AE51">
            <v>24700</v>
          </cell>
          <cell r="AF51">
            <v>0</v>
          </cell>
          <cell r="AG51">
            <v>0</v>
          </cell>
          <cell r="AH51">
            <v>25000</v>
          </cell>
          <cell r="AI51">
            <v>-300</v>
          </cell>
          <cell r="AJ51" t="str">
            <v>Q2</v>
          </cell>
        </row>
        <row r="52">
          <cell r="A52">
            <v>3969</v>
          </cell>
          <cell r="B52">
            <v>39276</v>
          </cell>
          <cell r="C52">
            <v>0</v>
          </cell>
          <cell r="D52" t="str">
            <v xml:space="preserve"> </v>
          </cell>
          <cell r="E52" t="str">
            <v>Placed In Service</v>
          </cell>
          <cell r="F52" t="str">
            <v>Growth - Existing Customer</v>
          </cell>
          <cell r="G52" t="str">
            <v>Western</v>
          </cell>
          <cell r="H52" t="str">
            <v>AZ</v>
          </cell>
          <cell r="I52">
            <v>135</v>
          </cell>
          <cell r="J52" t="str">
            <v>Bermuda Water Company</v>
          </cell>
          <cell r="K52">
            <v>935</v>
          </cell>
          <cell r="L52" t="str">
            <v>Bermuda Water Co.</v>
          </cell>
          <cell r="M52">
            <v>0</v>
          </cell>
          <cell r="N52">
            <v>0</v>
          </cell>
          <cell r="O52" t="str">
            <v>Y</v>
          </cell>
          <cell r="P52" t="str">
            <v>Y</v>
          </cell>
          <cell r="Q52" t="str">
            <v>Sun Valley Airport Loop/ Engineering/ Construction Inspection</v>
          </cell>
          <cell r="R52" t="str">
            <v>C</v>
          </cell>
          <cell r="S52" t="str">
            <v>Medium</v>
          </cell>
          <cell r="T52" t="str">
            <v>Medium</v>
          </cell>
          <cell r="U52">
            <v>0</v>
          </cell>
          <cell r="V52">
            <v>39173</v>
          </cell>
          <cell r="W52">
            <v>39263</v>
          </cell>
          <cell r="X52">
            <v>39204</v>
          </cell>
          <cell r="Y52" t="str">
            <v>135-0935-115-07-03</v>
          </cell>
          <cell r="Z52">
            <v>13100</v>
          </cell>
          <cell r="AA52">
            <v>0</v>
          </cell>
          <cell r="AB52">
            <v>13100</v>
          </cell>
          <cell r="AC52">
            <v>0</v>
          </cell>
          <cell r="AD52">
            <v>0</v>
          </cell>
          <cell r="AE52">
            <v>13100</v>
          </cell>
          <cell r="AF52">
            <v>0</v>
          </cell>
          <cell r="AG52">
            <v>0</v>
          </cell>
          <cell r="AH52">
            <v>20000</v>
          </cell>
          <cell r="AI52">
            <v>-6900</v>
          </cell>
          <cell r="AJ52" t="str">
            <v>Q2</v>
          </cell>
        </row>
        <row r="53">
          <cell r="A53">
            <v>9030</v>
          </cell>
          <cell r="B53">
            <v>39197</v>
          </cell>
          <cell r="C53" t="str">
            <v>Wendy Wentz</v>
          </cell>
          <cell r="D53">
            <v>39198</v>
          </cell>
          <cell r="E53" t="str">
            <v>Capital Planning</v>
          </cell>
          <cell r="F53" t="str">
            <v>Maintenance</v>
          </cell>
          <cell r="G53" t="str">
            <v>Western</v>
          </cell>
          <cell r="H53" t="str">
            <v>NV</v>
          </cell>
          <cell r="I53">
            <v>133</v>
          </cell>
          <cell r="J53" t="str">
            <v>Sky Ranch Water Service</v>
          </cell>
          <cell r="K53">
            <v>123</v>
          </cell>
          <cell r="L53" t="str">
            <v>Sky Ranch Water Service</v>
          </cell>
          <cell r="M53">
            <v>9030</v>
          </cell>
          <cell r="N53">
            <v>0</v>
          </cell>
          <cell r="O53" t="str">
            <v>Y</v>
          </cell>
          <cell r="P53" t="str">
            <v>Y</v>
          </cell>
          <cell r="Q53" t="str">
            <v>Tank Repairs (Tank A-1)</v>
          </cell>
          <cell r="R53" t="str">
            <v>C</v>
          </cell>
          <cell r="S53" t="str">
            <v>Medium</v>
          </cell>
          <cell r="T53" t="str">
            <v>Medium</v>
          </cell>
          <cell r="U53">
            <v>0</v>
          </cell>
          <cell r="V53">
            <v>39264</v>
          </cell>
          <cell r="W53">
            <v>39447</v>
          </cell>
          <cell r="X53" t="str">
            <v xml:space="preserve"> </v>
          </cell>
          <cell r="Y53" t="str">
            <v xml:space="preserve"> </v>
          </cell>
          <cell r="Z53">
            <v>20000</v>
          </cell>
          <cell r="AA53">
            <v>0</v>
          </cell>
          <cell r="AB53">
            <v>0</v>
          </cell>
          <cell r="AC53">
            <v>10000</v>
          </cell>
          <cell r="AD53">
            <v>10000</v>
          </cell>
          <cell r="AE53">
            <v>20000</v>
          </cell>
          <cell r="AF53">
            <v>0</v>
          </cell>
          <cell r="AG53">
            <v>0</v>
          </cell>
          <cell r="AH53">
            <v>20000</v>
          </cell>
          <cell r="AI53">
            <v>0</v>
          </cell>
          <cell r="AJ53" t="str">
            <v>Q2</v>
          </cell>
        </row>
        <row r="54">
          <cell r="A54">
            <v>9086</v>
          </cell>
          <cell r="B54">
            <v>39182</v>
          </cell>
          <cell r="C54" t="str">
            <v>Wendy Wentz</v>
          </cell>
          <cell r="D54">
            <v>39183</v>
          </cell>
          <cell r="E54" t="str">
            <v>Capital Planning</v>
          </cell>
          <cell r="F54" t="str">
            <v>Maintenance</v>
          </cell>
          <cell r="G54" t="str">
            <v>Western</v>
          </cell>
          <cell r="H54" t="str">
            <v>NV</v>
          </cell>
          <cell r="I54">
            <v>35</v>
          </cell>
          <cell r="J54" t="str">
            <v>Spring Creek Utilities Company</v>
          </cell>
          <cell r="K54">
            <v>110</v>
          </cell>
          <cell r="L54" t="str">
            <v>Spring Creek Utilities Company</v>
          </cell>
          <cell r="M54">
            <v>9082</v>
          </cell>
          <cell r="N54">
            <v>0</v>
          </cell>
          <cell r="O54" t="str">
            <v>Y</v>
          </cell>
          <cell r="P54" t="str">
            <v>Y</v>
          </cell>
          <cell r="Q54" t="str">
            <v>Tank Repair 103-A</v>
          </cell>
          <cell r="R54" t="str">
            <v>C</v>
          </cell>
          <cell r="S54" t="str">
            <v>Medium</v>
          </cell>
          <cell r="T54" t="str">
            <v>Medium</v>
          </cell>
          <cell r="U54">
            <v>0</v>
          </cell>
          <cell r="V54">
            <v>39356</v>
          </cell>
          <cell r="W54">
            <v>39447</v>
          </cell>
          <cell r="X54" t="str">
            <v xml:space="preserve"> </v>
          </cell>
          <cell r="Y54" t="str">
            <v xml:space="preserve"> </v>
          </cell>
          <cell r="Z54">
            <v>20000</v>
          </cell>
          <cell r="AA54">
            <v>0</v>
          </cell>
          <cell r="AB54">
            <v>0</v>
          </cell>
          <cell r="AC54">
            <v>0</v>
          </cell>
          <cell r="AD54">
            <v>20000</v>
          </cell>
          <cell r="AE54">
            <v>20000</v>
          </cell>
          <cell r="AF54">
            <v>0</v>
          </cell>
          <cell r="AG54">
            <v>0</v>
          </cell>
          <cell r="AH54">
            <v>20000</v>
          </cell>
          <cell r="AI54">
            <v>0</v>
          </cell>
          <cell r="AJ54" t="str">
            <v>Q2</v>
          </cell>
        </row>
        <row r="55">
          <cell r="A55" t="str">
            <v>133 - GL</v>
          </cell>
          <cell r="B55">
            <v>39277</v>
          </cell>
          <cell r="C55" t="str">
            <v>Jason Bell</v>
          </cell>
          <cell r="D55">
            <v>39205</v>
          </cell>
          <cell r="E55" t="str">
            <v xml:space="preserve">Not in system </v>
          </cell>
          <cell r="F55">
            <v>0</v>
          </cell>
          <cell r="G55" t="str">
            <v>Western</v>
          </cell>
          <cell r="H55" t="str">
            <v>NV</v>
          </cell>
          <cell r="I55">
            <v>133</v>
          </cell>
          <cell r="J55" t="str">
            <v>Sky Ranch Water Service</v>
          </cell>
          <cell r="K55">
            <v>123</v>
          </cell>
          <cell r="L55" t="str">
            <v>Sky Ranch Water Service</v>
          </cell>
          <cell r="M55">
            <v>0</v>
          </cell>
          <cell r="N55">
            <v>0</v>
          </cell>
          <cell r="O55" t="str">
            <v>Y</v>
          </cell>
          <cell r="P55" t="str">
            <v>Y</v>
          </cell>
          <cell r="Q55" t="str">
            <v>G/L ADDITIONS</v>
          </cell>
          <cell r="R55" t="str">
            <v>C</v>
          </cell>
          <cell r="S55">
            <v>0</v>
          </cell>
          <cell r="T55">
            <v>0</v>
          </cell>
          <cell r="U55">
            <v>0</v>
          </cell>
          <cell r="V55">
            <v>0</v>
          </cell>
          <cell r="W55">
            <v>0</v>
          </cell>
          <cell r="X55" t="str">
            <v xml:space="preserve"> </v>
          </cell>
          <cell r="Y55" t="str">
            <v xml:space="preserve"> </v>
          </cell>
          <cell r="Z55">
            <v>15568.1</v>
          </cell>
          <cell r="AA55">
            <v>120</v>
          </cell>
          <cell r="AB55">
            <v>4859.1000000000004</v>
          </cell>
          <cell r="AC55">
            <v>5294</v>
          </cell>
          <cell r="AD55">
            <v>5295</v>
          </cell>
          <cell r="AE55">
            <v>15568.1</v>
          </cell>
          <cell r="AF55">
            <v>0</v>
          </cell>
          <cell r="AG55">
            <v>0</v>
          </cell>
          <cell r="AH55">
            <v>15568</v>
          </cell>
          <cell r="AI55">
            <v>0.1000000000003638</v>
          </cell>
          <cell r="AJ55" t="str">
            <v>Q2</v>
          </cell>
        </row>
        <row r="56">
          <cell r="A56">
            <v>9060</v>
          </cell>
          <cell r="B56">
            <v>39197</v>
          </cell>
          <cell r="C56" t="str">
            <v>Wendy Wentz</v>
          </cell>
          <cell r="D56">
            <v>39198</v>
          </cell>
          <cell r="E56" t="str">
            <v>Capital Planning</v>
          </cell>
          <cell r="F56" t="str">
            <v>EH&amp;S</v>
          </cell>
          <cell r="G56" t="str">
            <v>Western</v>
          </cell>
          <cell r="H56" t="str">
            <v>NV</v>
          </cell>
          <cell r="I56">
            <v>35</v>
          </cell>
          <cell r="J56" t="str">
            <v>Spring Creek Utilities Company</v>
          </cell>
          <cell r="K56">
            <v>110</v>
          </cell>
          <cell r="L56" t="str">
            <v>Spring Creek Utilities Company</v>
          </cell>
          <cell r="M56">
            <v>9076</v>
          </cell>
          <cell r="N56">
            <v>0</v>
          </cell>
          <cell r="O56" t="str">
            <v>Y</v>
          </cell>
          <cell r="P56" t="str">
            <v>Y</v>
          </cell>
          <cell r="Q56" t="str">
            <v>Engineering for CIP 400-1</v>
          </cell>
          <cell r="R56" t="str">
            <v>C</v>
          </cell>
          <cell r="S56" t="str">
            <v>High</v>
          </cell>
          <cell r="T56" t="str">
            <v>High</v>
          </cell>
          <cell r="U56">
            <v>0</v>
          </cell>
          <cell r="V56">
            <v>39264</v>
          </cell>
          <cell r="W56">
            <v>39355</v>
          </cell>
          <cell r="X56" t="str">
            <v xml:space="preserve"> </v>
          </cell>
          <cell r="Y56" t="str">
            <v xml:space="preserve"> </v>
          </cell>
          <cell r="Z56">
            <v>0</v>
          </cell>
          <cell r="AA56">
            <v>0</v>
          </cell>
          <cell r="AB56">
            <v>0</v>
          </cell>
          <cell r="AC56">
            <v>0</v>
          </cell>
          <cell r="AD56">
            <v>0</v>
          </cell>
          <cell r="AE56">
            <v>0</v>
          </cell>
          <cell r="AF56">
            <v>0</v>
          </cell>
          <cell r="AG56">
            <v>0</v>
          </cell>
          <cell r="AH56">
            <v>10000</v>
          </cell>
          <cell r="AI56">
            <v>-10000</v>
          </cell>
          <cell r="AJ56" t="str">
            <v>Q2</v>
          </cell>
        </row>
        <row r="57">
          <cell r="A57" t="str">
            <v>140 - IT</v>
          </cell>
          <cell r="B57">
            <v>39277</v>
          </cell>
          <cell r="C57" t="str">
            <v>Monica Stoica</v>
          </cell>
          <cell r="D57" t="str">
            <v xml:space="preserve"> </v>
          </cell>
          <cell r="E57" t="str">
            <v xml:space="preserve">Not in system </v>
          </cell>
          <cell r="F57">
            <v>0</v>
          </cell>
          <cell r="G57" t="str">
            <v>Western</v>
          </cell>
          <cell r="H57" t="str">
            <v>NV</v>
          </cell>
          <cell r="I57">
            <v>140</v>
          </cell>
          <cell r="J57" t="str">
            <v>Utilities, Inc. of Central Nevada</v>
          </cell>
          <cell r="K57">
            <v>140</v>
          </cell>
          <cell r="L57" t="str">
            <v>Utilities, Inc of Central Nevada</v>
          </cell>
          <cell r="M57">
            <v>0</v>
          </cell>
          <cell r="N57">
            <v>0</v>
          </cell>
          <cell r="O57" t="str">
            <v>Y</v>
          </cell>
          <cell r="P57" t="str">
            <v>Y</v>
          </cell>
          <cell r="Q57" t="str">
            <v>COMPUTERS</v>
          </cell>
          <cell r="R57" t="str">
            <v>C</v>
          </cell>
          <cell r="S57">
            <v>0</v>
          </cell>
          <cell r="T57">
            <v>0</v>
          </cell>
          <cell r="U57">
            <v>0</v>
          </cell>
          <cell r="V57">
            <v>0</v>
          </cell>
          <cell r="W57">
            <v>0</v>
          </cell>
          <cell r="X57" t="str">
            <v xml:space="preserve"> </v>
          </cell>
          <cell r="Y57" t="str">
            <v xml:space="preserve"> </v>
          </cell>
          <cell r="Z57">
            <v>10000.450000000001</v>
          </cell>
          <cell r="AA57">
            <v>3167.98</v>
          </cell>
          <cell r="AB57">
            <v>5760.47</v>
          </cell>
          <cell r="AC57">
            <v>1072</v>
          </cell>
          <cell r="AD57">
            <v>0</v>
          </cell>
          <cell r="AE57">
            <v>10000.450000000001</v>
          </cell>
          <cell r="AF57">
            <v>0</v>
          </cell>
          <cell r="AG57">
            <v>0</v>
          </cell>
          <cell r="AH57">
            <v>10000</v>
          </cell>
          <cell r="AI57">
            <v>0.4500000000007276</v>
          </cell>
          <cell r="AJ57" t="str">
            <v>Q2</v>
          </cell>
        </row>
        <row r="58">
          <cell r="A58" t="str">
            <v>34 - IT</v>
          </cell>
          <cell r="B58">
            <v>39277</v>
          </cell>
          <cell r="C58" t="str">
            <v>Monica Stoica</v>
          </cell>
          <cell r="D58" t="str">
            <v xml:space="preserve"> </v>
          </cell>
          <cell r="E58" t="str">
            <v xml:space="preserve">Not in system </v>
          </cell>
          <cell r="F58">
            <v>0</v>
          </cell>
          <cell r="G58" t="str">
            <v>Western</v>
          </cell>
          <cell r="H58" t="str">
            <v>NV</v>
          </cell>
          <cell r="I58">
            <v>34</v>
          </cell>
          <cell r="J58" t="str">
            <v>Utilities, Inc. of Nevada</v>
          </cell>
          <cell r="K58">
            <v>120</v>
          </cell>
          <cell r="L58" t="str">
            <v>Utilities, Inc of Nevada</v>
          </cell>
          <cell r="M58">
            <v>0</v>
          </cell>
          <cell r="N58">
            <v>0</v>
          </cell>
          <cell r="O58" t="str">
            <v>Y</v>
          </cell>
          <cell r="P58" t="str">
            <v>Y</v>
          </cell>
          <cell r="Q58" t="str">
            <v>COMPUTERS</v>
          </cell>
          <cell r="R58" t="str">
            <v>C</v>
          </cell>
          <cell r="S58">
            <v>0</v>
          </cell>
          <cell r="T58">
            <v>0</v>
          </cell>
          <cell r="U58">
            <v>0</v>
          </cell>
          <cell r="V58">
            <v>0</v>
          </cell>
          <cell r="W58">
            <v>0</v>
          </cell>
          <cell r="X58" t="str">
            <v xml:space="preserve"> </v>
          </cell>
          <cell r="Y58" t="str">
            <v xml:space="preserve"> </v>
          </cell>
          <cell r="Z58">
            <v>10000</v>
          </cell>
          <cell r="AA58">
            <v>0</v>
          </cell>
          <cell r="AB58">
            <v>0</v>
          </cell>
          <cell r="AC58">
            <v>10000</v>
          </cell>
          <cell r="AD58">
            <v>0</v>
          </cell>
          <cell r="AE58">
            <v>10000</v>
          </cell>
          <cell r="AF58">
            <v>0</v>
          </cell>
          <cell r="AG58">
            <v>0</v>
          </cell>
          <cell r="AH58">
            <v>10000</v>
          </cell>
          <cell r="AI58">
            <v>0</v>
          </cell>
          <cell r="AJ58" t="str">
            <v>Q2</v>
          </cell>
        </row>
        <row r="59">
          <cell r="A59" t="str">
            <v>135 - IT</v>
          </cell>
          <cell r="B59">
            <v>39277</v>
          </cell>
          <cell r="C59" t="str">
            <v>Monica Stoica</v>
          </cell>
          <cell r="D59" t="str">
            <v xml:space="preserve"> </v>
          </cell>
          <cell r="E59" t="str">
            <v xml:space="preserve">Not in system </v>
          </cell>
          <cell r="F59">
            <v>0</v>
          </cell>
          <cell r="G59" t="str">
            <v>Western</v>
          </cell>
          <cell r="H59" t="str">
            <v>AZ</v>
          </cell>
          <cell r="I59">
            <v>135</v>
          </cell>
          <cell r="J59" t="str">
            <v>Bermuda Water Company</v>
          </cell>
          <cell r="K59">
            <v>935</v>
          </cell>
          <cell r="L59" t="str">
            <v>Bermuda Water Co.</v>
          </cell>
          <cell r="M59">
            <v>0</v>
          </cell>
          <cell r="N59">
            <v>0</v>
          </cell>
          <cell r="O59" t="str">
            <v>Y</v>
          </cell>
          <cell r="P59" t="str">
            <v>Y</v>
          </cell>
          <cell r="Q59" t="str">
            <v>COMPUTERS</v>
          </cell>
          <cell r="R59" t="str">
            <v>C</v>
          </cell>
          <cell r="S59">
            <v>0</v>
          </cell>
          <cell r="T59">
            <v>0</v>
          </cell>
          <cell r="U59">
            <v>0</v>
          </cell>
          <cell r="V59">
            <v>0</v>
          </cell>
          <cell r="W59">
            <v>0</v>
          </cell>
          <cell r="X59" t="str">
            <v xml:space="preserve"> </v>
          </cell>
          <cell r="Y59" t="str">
            <v xml:space="preserve"> </v>
          </cell>
          <cell r="Z59">
            <v>7499.95</v>
          </cell>
          <cell r="AA59">
            <v>0</v>
          </cell>
          <cell r="AB59">
            <v>247.95</v>
          </cell>
          <cell r="AC59">
            <v>7252</v>
          </cell>
          <cell r="AD59">
            <v>0</v>
          </cell>
          <cell r="AE59">
            <v>7499.95</v>
          </cell>
          <cell r="AF59">
            <v>0</v>
          </cell>
          <cell r="AG59">
            <v>0</v>
          </cell>
          <cell r="AH59">
            <v>7500</v>
          </cell>
          <cell r="AI59">
            <v>-5.0000000000181899E-2</v>
          </cell>
          <cell r="AJ59" t="str">
            <v>Q2</v>
          </cell>
        </row>
        <row r="60">
          <cell r="A60" t="str">
            <v>133 - IT</v>
          </cell>
          <cell r="B60">
            <v>39277</v>
          </cell>
          <cell r="C60" t="str">
            <v>Monica Stoica</v>
          </cell>
          <cell r="D60" t="str">
            <v xml:space="preserve"> </v>
          </cell>
          <cell r="E60" t="str">
            <v xml:space="preserve">Not in system </v>
          </cell>
          <cell r="F60">
            <v>0</v>
          </cell>
          <cell r="G60" t="str">
            <v>Western</v>
          </cell>
          <cell r="H60" t="str">
            <v>NV</v>
          </cell>
          <cell r="I60">
            <v>133</v>
          </cell>
          <cell r="J60" t="str">
            <v>Sky Ranch Water Service</v>
          </cell>
          <cell r="K60">
            <v>123</v>
          </cell>
          <cell r="L60" t="str">
            <v>Sky Ranch Water Service</v>
          </cell>
          <cell r="M60">
            <v>0</v>
          </cell>
          <cell r="N60">
            <v>0</v>
          </cell>
          <cell r="O60" t="str">
            <v>Y</v>
          </cell>
          <cell r="P60" t="str">
            <v>Y</v>
          </cell>
          <cell r="Q60" t="str">
            <v>COMPUTERS</v>
          </cell>
          <cell r="R60" t="str">
            <v>C</v>
          </cell>
          <cell r="S60">
            <v>0</v>
          </cell>
          <cell r="T60">
            <v>0</v>
          </cell>
          <cell r="U60">
            <v>0</v>
          </cell>
          <cell r="V60">
            <v>0</v>
          </cell>
          <cell r="W60">
            <v>0</v>
          </cell>
          <cell r="X60" t="str">
            <v xml:space="preserve"> </v>
          </cell>
          <cell r="Y60" t="str">
            <v xml:space="preserve"> </v>
          </cell>
          <cell r="Z60">
            <v>2500</v>
          </cell>
          <cell r="AA60">
            <v>0</v>
          </cell>
          <cell r="AB60">
            <v>0</v>
          </cell>
          <cell r="AC60">
            <v>2500</v>
          </cell>
          <cell r="AD60">
            <v>0</v>
          </cell>
          <cell r="AE60">
            <v>2500</v>
          </cell>
          <cell r="AF60">
            <v>0</v>
          </cell>
          <cell r="AG60">
            <v>0</v>
          </cell>
          <cell r="AH60">
            <v>2500</v>
          </cell>
          <cell r="AI60">
            <v>0</v>
          </cell>
          <cell r="AJ60" t="str">
            <v>Q2</v>
          </cell>
        </row>
        <row r="61">
          <cell r="A61" t="str">
            <v>133 - CT</v>
          </cell>
          <cell r="B61">
            <v>39277</v>
          </cell>
          <cell r="C61" t="str">
            <v>Monica Stoica</v>
          </cell>
          <cell r="D61" t="str">
            <v xml:space="preserve"> </v>
          </cell>
          <cell r="E61" t="str">
            <v xml:space="preserve">Not in system </v>
          </cell>
          <cell r="F61">
            <v>0</v>
          </cell>
          <cell r="G61" t="str">
            <v>Western</v>
          </cell>
          <cell r="H61" t="str">
            <v>NV</v>
          </cell>
          <cell r="I61">
            <v>133</v>
          </cell>
          <cell r="J61" t="str">
            <v>Sky Ranch Water Service</v>
          </cell>
          <cell r="K61">
            <v>123</v>
          </cell>
          <cell r="L61" t="str">
            <v>Sky Ranch Water Service</v>
          </cell>
          <cell r="M61">
            <v>0</v>
          </cell>
          <cell r="N61">
            <v>0</v>
          </cell>
          <cell r="O61" t="str">
            <v>Y</v>
          </cell>
          <cell r="P61" t="str">
            <v>Y</v>
          </cell>
          <cell r="Q61" t="str">
            <v>CAP TIME</v>
          </cell>
          <cell r="R61" t="str">
            <v>C</v>
          </cell>
          <cell r="S61">
            <v>0</v>
          </cell>
          <cell r="T61">
            <v>0</v>
          </cell>
          <cell r="U61">
            <v>0</v>
          </cell>
          <cell r="V61">
            <v>0</v>
          </cell>
          <cell r="W61">
            <v>0</v>
          </cell>
          <cell r="X61" t="str">
            <v xml:space="preserve"> </v>
          </cell>
          <cell r="Y61" t="str">
            <v xml:space="preserve"> </v>
          </cell>
          <cell r="Z61">
            <v>190.5</v>
          </cell>
          <cell r="AA61">
            <v>194</v>
          </cell>
          <cell r="AB61">
            <v>-3.5</v>
          </cell>
          <cell r="AC61">
            <v>0</v>
          </cell>
          <cell r="AD61">
            <v>0</v>
          </cell>
          <cell r="AE61">
            <v>190.5</v>
          </cell>
          <cell r="AF61">
            <v>0</v>
          </cell>
          <cell r="AG61">
            <v>0</v>
          </cell>
          <cell r="AH61">
            <v>0</v>
          </cell>
          <cell r="AI61">
            <v>190.5</v>
          </cell>
          <cell r="AJ61" t="str">
            <v>Q2</v>
          </cell>
        </row>
        <row r="62">
          <cell r="A62" t="str">
            <v>34 - TR</v>
          </cell>
          <cell r="B62">
            <v>39277</v>
          </cell>
          <cell r="C62" t="str">
            <v>Monica Stoica</v>
          </cell>
          <cell r="D62" t="str">
            <v xml:space="preserve"> </v>
          </cell>
          <cell r="E62" t="str">
            <v xml:space="preserve">Not in system </v>
          </cell>
          <cell r="F62">
            <v>0</v>
          </cell>
          <cell r="G62" t="str">
            <v>Western</v>
          </cell>
          <cell r="H62" t="str">
            <v>NV</v>
          </cell>
          <cell r="I62">
            <v>34</v>
          </cell>
          <cell r="J62" t="str">
            <v>Utilities, Inc. of Nevada</v>
          </cell>
          <cell r="K62">
            <v>120</v>
          </cell>
          <cell r="L62" t="str">
            <v>Utilities, Inc of Nevada</v>
          </cell>
          <cell r="M62" t="str">
            <v xml:space="preserve"> </v>
          </cell>
          <cell r="N62">
            <v>0</v>
          </cell>
          <cell r="O62" t="str">
            <v>Y</v>
          </cell>
          <cell r="P62" t="str">
            <v>Y</v>
          </cell>
          <cell r="Q62" t="str">
            <v>TRANSPORTATION</v>
          </cell>
          <cell r="R62" t="str">
            <v>C</v>
          </cell>
          <cell r="S62">
            <v>0</v>
          </cell>
          <cell r="T62">
            <v>0</v>
          </cell>
          <cell r="U62">
            <v>0</v>
          </cell>
          <cell r="V62">
            <v>0</v>
          </cell>
          <cell r="W62">
            <v>0</v>
          </cell>
          <cell r="X62" t="str">
            <v xml:space="preserve"> </v>
          </cell>
          <cell r="Y62" t="str">
            <v xml:space="preserve"> </v>
          </cell>
          <cell r="Z62">
            <v>0</v>
          </cell>
          <cell r="AA62">
            <v>0</v>
          </cell>
          <cell r="AB62">
            <v>0</v>
          </cell>
          <cell r="AC62">
            <v>0</v>
          </cell>
          <cell r="AD62">
            <v>0</v>
          </cell>
          <cell r="AE62">
            <v>0</v>
          </cell>
          <cell r="AF62">
            <v>0</v>
          </cell>
          <cell r="AG62">
            <v>0</v>
          </cell>
          <cell r="AH62">
            <v>0</v>
          </cell>
          <cell r="AI62">
            <v>0</v>
          </cell>
          <cell r="AJ62" t="str">
            <v>Q2</v>
          </cell>
        </row>
        <row r="63">
          <cell r="A63" t="str">
            <v>133 - TR</v>
          </cell>
          <cell r="B63">
            <v>39277</v>
          </cell>
          <cell r="C63" t="str">
            <v>Monica Stoica</v>
          </cell>
          <cell r="D63" t="str">
            <v xml:space="preserve"> </v>
          </cell>
          <cell r="E63" t="str">
            <v xml:space="preserve">Not in system </v>
          </cell>
          <cell r="F63">
            <v>0</v>
          </cell>
          <cell r="G63" t="str">
            <v>Western</v>
          </cell>
          <cell r="H63" t="str">
            <v>NV</v>
          </cell>
          <cell r="I63">
            <v>133</v>
          </cell>
          <cell r="J63" t="str">
            <v>Sky Ranch Water Service</v>
          </cell>
          <cell r="K63">
            <v>123</v>
          </cell>
          <cell r="L63" t="str">
            <v>Sky Ranch Water Service</v>
          </cell>
          <cell r="M63">
            <v>0</v>
          </cell>
          <cell r="N63">
            <v>0</v>
          </cell>
          <cell r="O63" t="str">
            <v>Y</v>
          </cell>
          <cell r="P63" t="str">
            <v>Y</v>
          </cell>
          <cell r="Q63" t="str">
            <v>TRANSPORTATION</v>
          </cell>
          <cell r="R63" t="str">
            <v>C</v>
          </cell>
          <cell r="S63">
            <v>0</v>
          </cell>
          <cell r="T63">
            <v>0</v>
          </cell>
          <cell r="U63">
            <v>0</v>
          </cell>
          <cell r="V63">
            <v>0</v>
          </cell>
          <cell r="W63">
            <v>0</v>
          </cell>
          <cell r="X63" t="str">
            <v xml:space="preserve"> </v>
          </cell>
          <cell r="Y63" t="str">
            <v xml:space="preserve"> </v>
          </cell>
          <cell r="Z63">
            <v>0</v>
          </cell>
          <cell r="AA63">
            <v>0</v>
          </cell>
          <cell r="AB63">
            <v>0</v>
          </cell>
          <cell r="AC63">
            <v>0</v>
          </cell>
          <cell r="AD63">
            <v>0</v>
          </cell>
          <cell r="AE63">
            <v>0</v>
          </cell>
          <cell r="AF63">
            <v>0</v>
          </cell>
          <cell r="AG63">
            <v>0</v>
          </cell>
          <cell r="AH63">
            <v>0</v>
          </cell>
          <cell r="AI63">
            <v>0</v>
          </cell>
          <cell r="AJ63" t="str">
            <v>Q2</v>
          </cell>
        </row>
        <row r="64">
          <cell r="A64" t="str">
            <v>135 - TR</v>
          </cell>
          <cell r="B64">
            <v>39277</v>
          </cell>
          <cell r="C64" t="str">
            <v>Monica Stoica</v>
          </cell>
          <cell r="D64" t="str">
            <v xml:space="preserve"> </v>
          </cell>
          <cell r="E64" t="str">
            <v xml:space="preserve">Not in system </v>
          </cell>
          <cell r="F64">
            <v>0</v>
          </cell>
          <cell r="G64" t="str">
            <v>Western</v>
          </cell>
          <cell r="H64" t="str">
            <v>AZ</v>
          </cell>
          <cell r="I64">
            <v>135</v>
          </cell>
          <cell r="J64" t="str">
            <v>Bermuda Water Company</v>
          </cell>
          <cell r="K64">
            <v>935</v>
          </cell>
          <cell r="L64" t="str">
            <v>Bermuda Water Co.</v>
          </cell>
          <cell r="M64">
            <v>0</v>
          </cell>
          <cell r="N64">
            <v>0</v>
          </cell>
          <cell r="O64" t="str">
            <v>Y</v>
          </cell>
          <cell r="P64" t="str">
            <v>Y</v>
          </cell>
          <cell r="Q64" t="str">
            <v>TRANSPORTATION</v>
          </cell>
          <cell r="R64" t="str">
            <v>C</v>
          </cell>
          <cell r="S64">
            <v>0</v>
          </cell>
          <cell r="T64">
            <v>0</v>
          </cell>
          <cell r="U64">
            <v>0</v>
          </cell>
          <cell r="V64">
            <v>0</v>
          </cell>
          <cell r="W64">
            <v>0</v>
          </cell>
          <cell r="X64" t="str">
            <v xml:space="preserve"> </v>
          </cell>
          <cell r="Y64" t="str">
            <v xml:space="preserve"> </v>
          </cell>
          <cell r="Z64">
            <v>0</v>
          </cell>
          <cell r="AA64">
            <v>0</v>
          </cell>
          <cell r="AB64">
            <v>0</v>
          </cell>
          <cell r="AC64">
            <v>0</v>
          </cell>
          <cell r="AD64">
            <v>0</v>
          </cell>
          <cell r="AE64">
            <v>0</v>
          </cell>
          <cell r="AF64">
            <v>0</v>
          </cell>
          <cell r="AG64">
            <v>0</v>
          </cell>
          <cell r="AH64">
            <v>0</v>
          </cell>
          <cell r="AI64">
            <v>0</v>
          </cell>
          <cell r="AJ64" t="str">
            <v>Q2</v>
          </cell>
        </row>
        <row r="65">
          <cell r="A65" t="str">
            <v>140 - TR</v>
          </cell>
          <cell r="B65">
            <v>39277</v>
          </cell>
          <cell r="C65" t="str">
            <v>Wendy Wentz</v>
          </cell>
          <cell r="D65" t="str">
            <v xml:space="preserve"> </v>
          </cell>
          <cell r="E65" t="str">
            <v xml:space="preserve">Not in system </v>
          </cell>
          <cell r="F65">
            <v>0</v>
          </cell>
          <cell r="G65" t="str">
            <v>Western</v>
          </cell>
          <cell r="H65" t="str">
            <v>NV</v>
          </cell>
          <cell r="I65">
            <v>140</v>
          </cell>
          <cell r="J65" t="str">
            <v>Utilities, Inc. of Central Nevada</v>
          </cell>
          <cell r="K65">
            <v>140</v>
          </cell>
          <cell r="L65" t="str">
            <v>Utilities, Inc of Central Nevada</v>
          </cell>
          <cell r="M65">
            <v>0</v>
          </cell>
          <cell r="N65">
            <v>0</v>
          </cell>
          <cell r="O65" t="str">
            <v>Y</v>
          </cell>
          <cell r="P65" t="str">
            <v>Y</v>
          </cell>
          <cell r="Q65" t="str">
            <v>TRANSPORTATION</v>
          </cell>
          <cell r="R65" t="str">
            <v>C</v>
          </cell>
          <cell r="S65">
            <v>0</v>
          </cell>
          <cell r="T65">
            <v>0</v>
          </cell>
          <cell r="U65" t="str">
            <v>Midwest (24 - TR) will purchase the new vehicle instead of the Western (140 - TR) region</v>
          </cell>
          <cell r="V65">
            <v>0</v>
          </cell>
          <cell r="W65">
            <v>0</v>
          </cell>
          <cell r="X65" t="str">
            <v xml:space="preserve"> </v>
          </cell>
          <cell r="Y65" t="str">
            <v xml:space="preserve"> </v>
          </cell>
          <cell r="Z65">
            <v>0</v>
          </cell>
          <cell r="AA65">
            <v>0</v>
          </cell>
          <cell r="AB65">
            <v>0</v>
          </cell>
          <cell r="AC65">
            <v>0</v>
          </cell>
          <cell r="AD65">
            <v>0</v>
          </cell>
          <cell r="AE65">
            <v>0</v>
          </cell>
          <cell r="AF65">
            <v>0</v>
          </cell>
          <cell r="AG65">
            <v>0</v>
          </cell>
          <cell r="AH65">
            <v>35000</v>
          </cell>
          <cell r="AI65">
            <v>-35000</v>
          </cell>
          <cell r="AJ65" t="str">
            <v>Q2</v>
          </cell>
        </row>
        <row r="66">
          <cell r="A66">
            <v>53</v>
          </cell>
          <cell r="B66">
            <v>38718</v>
          </cell>
          <cell r="C66">
            <v>0</v>
          </cell>
          <cell r="D66" t="str">
            <v xml:space="preserve"> </v>
          </cell>
          <cell r="E66" t="str">
            <v>Closed</v>
          </cell>
          <cell r="F66">
            <v>0</v>
          </cell>
          <cell r="G66" t="str">
            <v>Western</v>
          </cell>
          <cell r="H66" t="str">
            <v>NV</v>
          </cell>
          <cell r="I66">
            <v>35</v>
          </cell>
          <cell r="J66" t="str">
            <v>Spring Creek Utilities Company</v>
          </cell>
          <cell r="K66">
            <v>110</v>
          </cell>
          <cell r="L66" t="str">
            <v>Spring Creek Utilities Company</v>
          </cell>
          <cell r="M66">
            <v>0</v>
          </cell>
          <cell r="N66">
            <v>0</v>
          </cell>
          <cell r="O66" t="str">
            <v>Y</v>
          </cell>
          <cell r="P66">
            <v>0</v>
          </cell>
          <cell r="Q66" t="str">
            <v>Upgrade telemetry</v>
          </cell>
          <cell r="R66" t="str">
            <v>C</v>
          </cell>
          <cell r="S66">
            <v>0</v>
          </cell>
          <cell r="T66">
            <v>0</v>
          </cell>
          <cell r="U66" t="e">
            <v>#REF!</v>
          </cell>
          <cell r="V66">
            <v>0</v>
          </cell>
          <cell r="W66">
            <v>0</v>
          </cell>
          <cell r="X66">
            <v>38656</v>
          </cell>
          <cell r="Y66" t="str">
            <v>035-0110-115-04-03</v>
          </cell>
          <cell r="Z66">
            <v>0</v>
          </cell>
          <cell r="AA66">
            <v>0</v>
          </cell>
          <cell r="AB66">
            <v>0</v>
          </cell>
          <cell r="AC66">
            <v>0</v>
          </cell>
          <cell r="AD66">
            <v>0</v>
          </cell>
          <cell r="AE66">
            <v>0</v>
          </cell>
          <cell r="AF66">
            <v>0</v>
          </cell>
          <cell r="AG66">
            <v>0</v>
          </cell>
          <cell r="AH66">
            <v>0</v>
          </cell>
          <cell r="AI66">
            <v>0</v>
          </cell>
          <cell r="AJ66" t="str">
            <v>Q2</v>
          </cell>
        </row>
        <row r="67">
          <cell r="A67">
            <v>54</v>
          </cell>
          <cell r="B67">
            <v>38718</v>
          </cell>
          <cell r="C67">
            <v>0</v>
          </cell>
          <cell r="D67" t="str">
            <v xml:space="preserve"> </v>
          </cell>
          <cell r="E67" t="str">
            <v>Open</v>
          </cell>
          <cell r="F67">
            <v>0</v>
          </cell>
          <cell r="G67" t="str">
            <v>Western</v>
          </cell>
          <cell r="H67" t="str">
            <v>NV</v>
          </cell>
          <cell r="I67">
            <v>35</v>
          </cell>
          <cell r="J67" t="str">
            <v>Spring Creek Utilities Company</v>
          </cell>
          <cell r="K67">
            <v>110</v>
          </cell>
          <cell r="L67" t="str">
            <v>Spring Creek Utilities Company</v>
          </cell>
          <cell r="M67">
            <v>0</v>
          </cell>
          <cell r="N67">
            <v>0</v>
          </cell>
          <cell r="O67" t="str">
            <v>Y</v>
          </cell>
          <cell r="P67">
            <v>0</v>
          </cell>
          <cell r="Q67" t="str">
            <v>Tank painting &amp; repair</v>
          </cell>
          <cell r="R67" t="str">
            <v>C</v>
          </cell>
          <cell r="S67">
            <v>0</v>
          </cell>
          <cell r="T67">
            <v>0</v>
          </cell>
          <cell r="U67">
            <v>0</v>
          </cell>
          <cell r="V67">
            <v>0</v>
          </cell>
          <cell r="W67">
            <v>0</v>
          </cell>
          <cell r="X67" t="str">
            <v xml:space="preserve"> </v>
          </cell>
          <cell r="Y67" t="str">
            <v xml:space="preserve"> </v>
          </cell>
          <cell r="Z67">
            <v>0</v>
          </cell>
          <cell r="AA67">
            <v>0</v>
          </cell>
          <cell r="AB67">
            <v>0</v>
          </cell>
          <cell r="AC67">
            <v>0</v>
          </cell>
          <cell r="AD67">
            <v>0</v>
          </cell>
          <cell r="AE67">
            <v>0</v>
          </cell>
          <cell r="AF67">
            <v>0</v>
          </cell>
          <cell r="AG67">
            <v>0</v>
          </cell>
          <cell r="AH67">
            <v>0</v>
          </cell>
          <cell r="AI67">
            <v>0</v>
          </cell>
          <cell r="AJ67" t="str">
            <v>Q2</v>
          </cell>
        </row>
        <row r="68">
          <cell r="A68">
            <v>55</v>
          </cell>
          <cell r="B68">
            <v>38718</v>
          </cell>
          <cell r="C68">
            <v>0</v>
          </cell>
          <cell r="D68" t="str">
            <v xml:space="preserve"> </v>
          </cell>
          <cell r="E68" t="str">
            <v>Closed</v>
          </cell>
          <cell r="F68">
            <v>0</v>
          </cell>
          <cell r="G68" t="str">
            <v>Western</v>
          </cell>
          <cell r="H68" t="str">
            <v>NV</v>
          </cell>
          <cell r="I68">
            <v>35</v>
          </cell>
          <cell r="J68" t="str">
            <v>Spring Creek Utilities Company</v>
          </cell>
          <cell r="K68">
            <v>110</v>
          </cell>
          <cell r="L68" t="str">
            <v>Spring Creek Utilities Company</v>
          </cell>
          <cell r="M68">
            <v>0</v>
          </cell>
          <cell r="N68">
            <v>0</v>
          </cell>
          <cell r="O68" t="str">
            <v>Y</v>
          </cell>
          <cell r="P68">
            <v>0</v>
          </cell>
          <cell r="Q68" t="str">
            <v>Purchase backup generator for hydropneumatic tank</v>
          </cell>
          <cell r="R68" t="str">
            <v>C</v>
          </cell>
          <cell r="S68">
            <v>0</v>
          </cell>
          <cell r="T68">
            <v>0</v>
          </cell>
          <cell r="U68" t="e">
            <v>#REF!</v>
          </cell>
          <cell r="V68">
            <v>0</v>
          </cell>
          <cell r="W68">
            <v>0</v>
          </cell>
          <cell r="X68">
            <v>38518</v>
          </cell>
          <cell r="Y68" t="str">
            <v>035-0110-115-04-04</v>
          </cell>
          <cell r="Z68">
            <v>0</v>
          </cell>
          <cell r="AA68">
            <v>0</v>
          </cell>
          <cell r="AB68">
            <v>0</v>
          </cell>
          <cell r="AC68">
            <v>0</v>
          </cell>
          <cell r="AD68">
            <v>0</v>
          </cell>
          <cell r="AE68">
            <v>0</v>
          </cell>
          <cell r="AF68">
            <v>0</v>
          </cell>
          <cell r="AG68">
            <v>0</v>
          </cell>
          <cell r="AH68">
            <v>0</v>
          </cell>
          <cell r="AI68">
            <v>0</v>
          </cell>
          <cell r="AJ68" t="str">
            <v>Q2</v>
          </cell>
        </row>
        <row r="69">
          <cell r="A69">
            <v>56</v>
          </cell>
          <cell r="B69">
            <v>38718</v>
          </cell>
          <cell r="C69">
            <v>0</v>
          </cell>
          <cell r="D69" t="str">
            <v xml:space="preserve"> </v>
          </cell>
          <cell r="E69" t="str">
            <v>*Completed</v>
          </cell>
          <cell r="F69">
            <v>0</v>
          </cell>
          <cell r="G69" t="str">
            <v>Western</v>
          </cell>
          <cell r="H69" t="str">
            <v>NV</v>
          </cell>
          <cell r="I69">
            <v>140</v>
          </cell>
          <cell r="J69" t="str">
            <v>Utilities, Inc. of Central Nevada</v>
          </cell>
          <cell r="K69">
            <v>140</v>
          </cell>
          <cell r="L69" t="str">
            <v>Utilities, Inc of Nevada</v>
          </cell>
          <cell r="M69">
            <v>0</v>
          </cell>
          <cell r="N69">
            <v>0</v>
          </cell>
          <cell r="O69" t="str">
            <v>Y</v>
          </cell>
          <cell r="P69">
            <v>0</v>
          </cell>
          <cell r="Q69" t="str">
            <v>Rehabilitation of Sweger well (well #8)</v>
          </cell>
          <cell r="R69" t="str">
            <v>C</v>
          </cell>
          <cell r="S69">
            <v>0</v>
          </cell>
          <cell r="T69">
            <v>0</v>
          </cell>
          <cell r="U69" t="e">
            <v>#REF!</v>
          </cell>
          <cell r="V69">
            <v>0</v>
          </cell>
          <cell r="W69">
            <v>0</v>
          </cell>
          <cell r="X69">
            <v>38803</v>
          </cell>
          <cell r="Y69" t="str">
            <v>034-0120-115-04-03</v>
          </cell>
          <cell r="Z69">
            <v>0</v>
          </cell>
          <cell r="AA69">
            <v>0</v>
          </cell>
          <cell r="AB69">
            <v>0</v>
          </cell>
          <cell r="AC69">
            <v>0</v>
          </cell>
          <cell r="AD69">
            <v>0</v>
          </cell>
          <cell r="AE69">
            <v>0</v>
          </cell>
          <cell r="AF69">
            <v>0</v>
          </cell>
          <cell r="AG69">
            <v>0</v>
          </cell>
          <cell r="AH69">
            <v>0</v>
          </cell>
          <cell r="AI69">
            <v>0</v>
          </cell>
          <cell r="AJ69" t="str">
            <v>Q2</v>
          </cell>
        </row>
        <row r="70">
          <cell r="A70">
            <v>60</v>
          </cell>
          <cell r="B70">
            <v>38718</v>
          </cell>
          <cell r="C70">
            <v>0</v>
          </cell>
          <cell r="D70" t="str">
            <v xml:space="preserve"> </v>
          </cell>
          <cell r="E70" t="str">
            <v>*Completed</v>
          </cell>
          <cell r="F70">
            <v>0</v>
          </cell>
          <cell r="G70" t="str">
            <v>Western</v>
          </cell>
          <cell r="H70" t="str">
            <v>NV</v>
          </cell>
          <cell r="I70">
            <v>34</v>
          </cell>
          <cell r="J70" t="str">
            <v>Utilities, Inc. of Nevada</v>
          </cell>
          <cell r="K70">
            <v>120</v>
          </cell>
          <cell r="L70" t="str">
            <v>Utilities, Inc of Nevada</v>
          </cell>
          <cell r="M70">
            <v>0</v>
          </cell>
          <cell r="N70">
            <v>0</v>
          </cell>
          <cell r="O70" t="str">
            <v>Y</v>
          </cell>
          <cell r="P70">
            <v>0</v>
          </cell>
          <cell r="Q70" t="str">
            <v>Construct storage building for supplies, meters, etc.</v>
          </cell>
          <cell r="R70" t="str">
            <v>C</v>
          </cell>
          <cell r="S70">
            <v>0</v>
          </cell>
          <cell r="T70">
            <v>0</v>
          </cell>
          <cell r="U70" t="e">
            <v>#REF!</v>
          </cell>
          <cell r="V70">
            <v>0</v>
          </cell>
          <cell r="W70">
            <v>0</v>
          </cell>
          <cell r="X70">
            <v>38770</v>
          </cell>
          <cell r="Y70" t="str">
            <v>034-0120-115-04-01</v>
          </cell>
          <cell r="Z70">
            <v>0</v>
          </cell>
          <cell r="AA70">
            <v>0</v>
          </cell>
          <cell r="AB70">
            <v>0</v>
          </cell>
          <cell r="AC70">
            <v>0</v>
          </cell>
          <cell r="AD70">
            <v>0</v>
          </cell>
          <cell r="AE70">
            <v>0</v>
          </cell>
          <cell r="AF70">
            <v>0</v>
          </cell>
          <cell r="AG70">
            <v>0</v>
          </cell>
          <cell r="AH70">
            <v>0</v>
          </cell>
          <cell r="AI70">
            <v>0</v>
          </cell>
          <cell r="AJ70" t="str">
            <v>Q2</v>
          </cell>
        </row>
        <row r="71">
          <cell r="A71">
            <v>64</v>
          </cell>
          <cell r="B71">
            <v>38718</v>
          </cell>
          <cell r="C71">
            <v>0</v>
          </cell>
          <cell r="D71" t="str">
            <v xml:space="preserve"> </v>
          </cell>
          <cell r="E71" t="str">
            <v>*Completed</v>
          </cell>
          <cell r="F71">
            <v>0</v>
          </cell>
          <cell r="G71" t="str">
            <v>Western</v>
          </cell>
          <cell r="H71" t="str">
            <v>NV</v>
          </cell>
          <cell r="I71">
            <v>133</v>
          </cell>
          <cell r="J71" t="str">
            <v>Sky Ranch Water Service</v>
          </cell>
          <cell r="K71">
            <v>123</v>
          </cell>
          <cell r="L71" t="str">
            <v>Sky Ranch Water Service</v>
          </cell>
          <cell r="M71">
            <v>0</v>
          </cell>
          <cell r="N71">
            <v>0</v>
          </cell>
          <cell r="O71" t="str">
            <v>Y</v>
          </cell>
          <cell r="P71">
            <v>0</v>
          </cell>
          <cell r="Q71" t="str">
            <v>Install generator at well #1 &amp; booster station</v>
          </cell>
          <cell r="R71" t="str">
            <v>C</v>
          </cell>
          <cell r="S71">
            <v>0</v>
          </cell>
          <cell r="T71">
            <v>0</v>
          </cell>
          <cell r="U71" t="e">
            <v>#REF!</v>
          </cell>
          <cell r="V71">
            <v>0</v>
          </cell>
          <cell r="W71">
            <v>0</v>
          </cell>
          <cell r="X71">
            <v>38938</v>
          </cell>
          <cell r="Y71" t="str">
            <v>133-0123-115-04-02</v>
          </cell>
          <cell r="Z71">
            <v>0</v>
          </cell>
          <cell r="AA71">
            <v>0</v>
          </cell>
          <cell r="AB71">
            <v>0</v>
          </cell>
          <cell r="AC71">
            <v>0</v>
          </cell>
          <cell r="AD71">
            <v>0</v>
          </cell>
          <cell r="AE71">
            <v>0</v>
          </cell>
          <cell r="AF71">
            <v>0</v>
          </cell>
          <cell r="AG71">
            <v>0</v>
          </cell>
          <cell r="AH71">
            <v>0</v>
          </cell>
          <cell r="AI71">
            <v>0</v>
          </cell>
          <cell r="AJ71" t="str">
            <v>Q2</v>
          </cell>
        </row>
        <row r="72">
          <cell r="A72">
            <v>73</v>
          </cell>
          <cell r="B72">
            <v>39277</v>
          </cell>
          <cell r="C72">
            <v>0</v>
          </cell>
          <cell r="D72" t="str">
            <v xml:space="preserve"> </v>
          </cell>
          <cell r="E72" t="str">
            <v>*Completed</v>
          </cell>
          <cell r="F72">
            <v>0</v>
          </cell>
          <cell r="G72" t="str">
            <v>Western</v>
          </cell>
          <cell r="H72" t="str">
            <v>NV</v>
          </cell>
          <cell r="I72">
            <v>140</v>
          </cell>
          <cell r="J72" t="str">
            <v>Utilities, Inc. of Central Nevada</v>
          </cell>
          <cell r="K72">
            <v>140</v>
          </cell>
          <cell r="L72" t="str">
            <v>Utilities, Inc of Central Nevada</v>
          </cell>
          <cell r="M72">
            <v>0</v>
          </cell>
          <cell r="N72">
            <v>0</v>
          </cell>
          <cell r="O72" t="str">
            <v>Y</v>
          </cell>
          <cell r="P72">
            <v>0</v>
          </cell>
          <cell r="Q72" t="str">
            <v xml:space="preserve"> .5MG water storage tank and system interconnect</v>
          </cell>
          <cell r="R72" t="str">
            <v>C</v>
          </cell>
          <cell r="S72">
            <v>0</v>
          </cell>
          <cell r="T72">
            <v>0</v>
          </cell>
          <cell r="U72" t="e">
            <v>#REF!</v>
          </cell>
          <cell r="V72">
            <v>0</v>
          </cell>
          <cell r="W72">
            <v>0</v>
          </cell>
          <cell r="X72">
            <v>39082</v>
          </cell>
          <cell r="Y72" t="str">
            <v>140-0140-115-04-02</v>
          </cell>
          <cell r="Z72">
            <v>4410</v>
          </cell>
          <cell r="AA72">
            <v>0</v>
          </cell>
          <cell r="AB72">
            <v>4410</v>
          </cell>
          <cell r="AC72">
            <v>0</v>
          </cell>
          <cell r="AD72">
            <v>0</v>
          </cell>
          <cell r="AE72">
            <v>4410</v>
          </cell>
          <cell r="AF72">
            <v>0</v>
          </cell>
          <cell r="AG72">
            <v>0</v>
          </cell>
          <cell r="AH72">
            <v>0</v>
          </cell>
          <cell r="AI72">
            <v>4410</v>
          </cell>
          <cell r="AJ72" t="str">
            <v>Q2</v>
          </cell>
        </row>
        <row r="73">
          <cell r="A73">
            <v>75</v>
          </cell>
          <cell r="B73">
            <v>38718</v>
          </cell>
          <cell r="C73">
            <v>0</v>
          </cell>
          <cell r="D73" t="str">
            <v xml:space="preserve"> </v>
          </cell>
          <cell r="E73" t="str">
            <v>*Completed</v>
          </cell>
          <cell r="F73">
            <v>0</v>
          </cell>
          <cell r="G73" t="str">
            <v>Western</v>
          </cell>
          <cell r="H73" t="str">
            <v>NV</v>
          </cell>
          <cell r="I73">
            <v>140</v>
          </cell>
          <cell r="J73" t="str">
            <v>Utilities, Inc. of Central Nevada</v>
          </cell>
          <cell r="K73">
            <v>140</v>
          </cell>
          <cell r="L73" t="str">
            <v>Utilities, Inc of Central Nevada</v>
          </cell>
          <cell r="M73">
            <v>0</v>
          </cell>
          <cell r="N73">
            <v>0</v>
          </cell>
          <cell r="O73" t="str">
            <v>Y</v>
          </cell>
          <cell r="P73">
            <v>0</v>
          </cell>
          <cell r="Q73" t="str">
            <v xml:space="preserve">Expand WWTP #3 </v>
          </cell>
          <cell r="R73" t="str">
            <v>C</v>
          </cell>
          <cell r="S73">
            <v>0</v>
          </cell>
          <cell r="T73">
            <v>0</v>
          </cell>
          <cell r="U73" t="e">
            <v>#REF!</v>
          </cell>
          <cell r="V73">
            <v>0</v>
          </cell>
          <cell r="W73">
            <v>0</v>
          </cell>
          <cell r="X73">
            <v>38909</v>
          </cell>
          <cell r="Y73" t="str">
            <v>140-0140-116-04-02</v>
          </cell>
          <cell r="Z73">
            <v>0</v>
          </cell>
          <cell r="AA73">
            <v>0</v>
          </cell>
          <cell r="AB73">
            <v>0</v>
          </cell>
          <cell r="AC73">
            <v>0</v>
          </cell>
          <cell r="AD73">
            <v>0</v>
          </cell>
          <cell r="AE73">
            <v>0</v>
          </cell>
          <cell r="AF73">
            <v>0</v>
          </cell>
          <cell r="AG73">
            <v>0</v>
          </cell>
          <cell r="AH73">
            <v>0</v>
          </cell>
          <cell r="AI73">
            <v>0</v>
          </cell>
          <cell r="AJ73" t="str">
            <v>Q2</v>
          </cell>
        </row>
        <row r="74">
          <cell r="A74">
            <v>336</v>
          </cell>
          <cell r="B74">
            <v>38718</v>
          </cell>
          <cell r="C74">
            <v>0</v>
          </cell>
          <cell r="D74" t="str">
            <v xml:space="preserve"> </v>
          </cell>
          <cell r="E74" t="str">
            <v>*Completed</v>
          </cell>
          <cell r="F74">
            <v>0</v>
          </cell>
          <cell r="G74" t="str">
            <v>Western</v>
          </cell>
          <cell r="H74" t="str">
            <v>AZ</v>
          </cell>
          <cell r="I74">
            <v>135</v>
          </cell>
          <cell r="J74" t="str">
            <v>Bermuda Water Company</v>
          </cell>
          <cell r="K74">
            <v>935</v>
          </cell>
          <cell r="L74" t="str">
            <v>Bermuda Water Company</v>
          </cell>
          <cell r="M74">
            <v>0</v>
          </cell>
          <cell r="N74">
            <v>0</v>
          </cell>
          <cell r="O74" t="str">
            <v>Y</v>
          </cell>
          <cell r="P74">
            <v>0</v>
          </cell>
          <cell r="Q74" t="str">
            <v>Maintenance on tanks</v>
          </cell>
          <cell r="R74" t="str">
            <v>C</v>
          </cell>
          <cell r="S74">
            <v>0</v>
          </cell>
          <cell r="T74">
            <v>0</v>
          </cell>
          <cell r="U74">
            <v>0</v>
          </cell>
          <cell r="V74">
            <v>0</v>
          </cell>
          <cell r="W74">
            <v>0</v>
          </cell>
          <cell r="X74">
            <v>39082</v>
          </cell>
          <cell r="Y74" t="str">
            <v>135-0935-115-04-01</v>
          </cell>
          <cell r="Z74">
            <v>0</v>
          </cell>
          <cell r="AA74">
            <v>0</v>
          </cell>
          <cell r="AB74">
            <v>0</v>
          </cell>
          <cell r="AC74">
            <v>0</v>
          </cell>
          <cell r="AD74">
            <v>0</v>
          </cell>
          <cell r="AE74">
            <v>0</v>
          </cell>
          <cell r="AF74">
            <v>0</v>
          </cell>
          <cell r="AG74">
            <v>0</v>
          </cell>
          <cell r="AH74">
            <v>0</v>
          </cell>
          <cell r="AI74">
            <v>0</v>
          </cell>
          <cell r="AJ74" t="str">
            <v>Q2</v>
          </cell>
        </row>
        <row r="75">
          <cell r="A75">
            <v>337</v>
          </cell>
          <cell r="B75">
            <v>38718</v>
          </cell>
          <cell r="C75">
            <v>0</v>
          </cell>
          <cell r="D75" t="str">
            <v xml:space="preserve"> </v>
          </cell>
          <cell r="E75" t="str">
            <v>Closed</v>
          </cell>
          <cell r="F75">
            <v>0</v>
          </cell>
          <cell r="G75" t="str">
            <v>Western</v>
          </cell>
          <cell r="H75" t="str">
            <v>AZ</v>
          </cell>
          <cell r="I75">
            <v>135</v>
          </cell>
          <cell r="J75" t="str">
            <v>Bermuda Water Company</v>
          </cell>
          <cell r="K75">
            <v>935</v>
          </cell>
          <cell r="L75" t="str">
            <v>Bermuda Water Company</v>
          </cell>
          <cell r="M75">
            <v>0</v>
          </cell>
          <cell r="N75">
            <v>0</v>
          </cell>
          <cell r="O75" t="str">
            <v>Y</v>
          </cell>
          <cell r="P75">
            <v>0</v>
          </cell>
          <cell r="Q75" t="str">
            <v>Upgrade Master Plan</v>
          </cell>
          <cell r="R75" t="str">
            <v>C</v>
          </cell>
          <cell r="S75">
            <v>0</v>
          </cell>
          <cell r="T75">
            <v>0</v>
          </cell>
          <cell r="U75">
            <v>0</v>
          </cell>
          <cell r="V75">
            <v>0</v>
          </cell>
          <cell r="W75">
            <v>0</v>
          </cell>
          <cell r="X75">
            <v>38706</v>
          </cell>
          <cell r="Y75" t="str">
            <v>135-0935-115-04-02</v>
          </cell>
          <cell r="Z75">
            <v>0</v>
          </cell>
          <cell r="AA75">
            <v>0</v>
          </cell>
          <cell r="AB75">
            <v>0</v>
          </cell>
          <cell r="AC75">
            <v>0</v>
          </cell>
          <cell r="AD75">
            <v>0</v>
          </cell>
          <cell r="AE75">
            <v>0</v>
          </cell>
          <cell r="AF75">
            <v>0</v>
          </cell>
          <cell r="AG75">
            <v>0</v>
          </cell>
          <cell r="AH75">
            <v>0</v>
          </cell>
          <cell r="AI75">
            <v>0</v>
          </cell>
          <cell r="AJ75" t="str">
            <v>Q2</v>
          </cell>
        </row>
        <row r="76">
          <cell r="A76">
            <v>343</v>
          </cell>
          <cell r="B76">
            <v>38718</v>
          </cell>
          <cell r="C76">
            <v>0</v>
          </cell>
          <cell r="D76" t="str">
            <v xml:space="preserve"> </v>
          </cell>
          <cell r="E76" t="str">
            <v>Closed</v>
          </cell>
          <cell r="F76">
            <v>0</v>
          </cell>
          <cell r="G76" t="str">
            <v>Western</v>
          </cell>
          <cell r="H76" t="str">
            <v>AZ</v>
          </cell>
          <cell r="I76">
            <v>135</v>
          </cell>
          <cell r="J76" t="str">
            <v>Bermuda Water Company</v>
          </cell>
          <cell r="K76">
            <v>935</v>
          </cell>
          <cell r="L76" t="str">
            <v>Bermuda Water Company</v>
          </cell>
          <cell r="M76">
            <v>0</v>
          </cell>
          <cell r="N76">
            <v>0</v>
          </cell>
          <cell r="O76" t="str">
            <v>Y</v>
          </cell>
          <cell r="P76">
            <v>0</v>
          </cell>
          <cell r="Q76" t="str">
            <v>Abandon El Camino Well</v>
          </cell>
          <cell r="R76" t="str">
            <v>C</v>
          </cell>
          <cell r="S76">
            <v>0</v>
          </cell>
          <cell r="T76">
            <v>0</v>
          </cell>
          <cell r="U76">
            <v>0</v>
          </cell>
          <cell r="V76">
            <v>0</v>
          </cell>
          <cell r="W76">
            <v>0</v>
          </cell>
          <cell r="X76">
            <v>38406</v>
          </cell>
          <cell r="Y76" t="str">
            <v>135-0935-115-04-04</v>
          </cell>
          <cell r="Z76">
            <v>0</v>
          </cell>
          <cell r="AA76">
            <v>0</v>
          </cell>
          <cell r="AB76">
            <v>0</v>
          </cell>
          <cell r="AC76">
            <v>0</v>
          </cell>
          <cell r="AD76">
            <v>0</v>
          </cell>
          <cell r="AE76">
            <v>0</v>
          </cell>
          <cell r="AF76">
            <v>0</v>
          </cell>
          <cell r="AG76">
            <v>0</v>
          </cell>
          <cell r="AH76">
            <v>0</v>
          </cell>
          <cell r="AI76">
            <v>0</v>
          </cell>
          <cell r="AJ76" t="str">
            <v>Q2</v>
          </cell>
        </row>
        <row r="77">
          <cell r="A77">
            <v>846</v>
          </cell>
          <cell r="B77">
            <v>38718</v>
          </cell>
          <cell r="C77">
            <v>0</v>
          </cell>
          <cell r="D77" t="str">
            <v xml:space="preserve"> </v>
          </cell>
          <cell r="E77" t="str">
            <v>Closed</v>
          </cell>
          <cell r="F77">
            <v>0</v>
          </cell>
          <cell r="G77" t="str">
            <v>Western</v>
          </cell>
          <cell r="H77" t="str">
            <v>NV</v>
          </cell>
          <cell r="I77">
            <v>35</v>
          </cell>
          <cell r="J77" t="str">
            <v>Spring Creek Utilities Company</v>
          </cell>
          <cell r="K77">
            <v>110</v>
          </cell>
          <cell r="L77" t="str">
            <v>Spring Creek Utilities Company</v>
          </cell>
          <cell r="M77">
            <v>0</v>
          </cell>
          <cell r="N77">
            <v>0</v>
          </cell>
          <cell r="O77" t="str">
            <v>Y</v>
          </cell>
          <cell r="P77">
            <v>0</v>
          </cell>
          <cell r="Q77" t="str">
            <v>Wellhead Protection Program (Grant)</v>
          </cell>
          <cell r="R77" t="str">
            <v>C</v>
          </cell>
          <cell r="S77">
            <v>0</v>
          </cell>
          <cell r="T77">
            <v>0</v>
          </cell>
          <cell r="U77">
            <v>0</v>
          </cell>
          <cell r="V77">
            <v>0</v>
          </cell>
          <cell r="W77">
            <v>0</v>
          </cell>
          <cell r="X77">
            <v>38386</v>
          </cell>
          <cell r="Y77" t="str">
            <v>035-0110-115-02-12</v>
          </cell>
          <cell r="Z77">
            <v>0</v>
          </cell>
          <cell r="AA77">
            <v>0</v>
          </cell>
          <cell r="AB77">
            <v>0</v>
          </cell>
          <cell r="AC77">
            <v>0</v>
          </cell>
          <cell r="AD77">
            <v>0</v>
          </cell>
          <cell r="AE77">
            <v>0</v>
          </cell>
          <cell r="AF77">
            <v>0</v>
          </cell>
          <cell r="AG77">
            <v>0</v>
          </cell>
          <cell r="AH77">
            <v>0</v>
          </cell>
          <cell r="AI77">
            <v>0</v>
          </cell>
          <cell r="AJ77" t="str">
            <v>Q2</v>
          </cell>
        </row>
        <row r="78">
          <cell r="A78">
            <v>1138</v>
          </cell>
          <cell r="B78">
            <v>38718</v>
          </cell>
          <cell r="C78">
            <v>0</v>
          </cell>
          <cell r="D78" t="str">
            <v xml:space="preserve"> </v>
          </cell>
          <cell r="E78" t="str">
            <v>*Completed</v>
          </cell>
          <cell r="F78">
            <v>0</v>
          </cell>
          <cell r="G78" t="str">
            <v>Western</v>
          </cell>
          <cell r="H78" t="str">
            <v>NV</v>
          </cell>
          <cell r="I78">
            <v>140</v>
          </cell>
          <cell r="J78" t="str">
            <v>Utilities, Inc. of Central Nevada</v>
          </cell>
          <cell r="K78">
            <v>140</v>
          </cell>
          <cell r="L78" t="str">
            <v>Utilities, Inc of Central Nevada</v>
          </cell>
          <cell r="M78">
            <v>0</v>
          </cell>
          <cell r="N78">
            <v>0</v>
          </cell>
          <cell r="O78" t="str">
            <v>Y</v>
          </cell>
          <cell r="P78">
            <v>0</v>
          </cell>
          <cell r="Q78" t="str">
            <v>WWTP F Calvada North Expansion_x000B_</v>
          </cell>
          <cell r="R78" t="str">
            <v>C</v>
          </cell>
          <cell r="S78">
            <v>0</v>
          </cell>
          <cell r="T78">
            <v>0</v>
          </cell>
          <cell r="U78">
            <v>0</v>
          </cell>
          <cell r="V78">
            <v>0</v>
          </cell>
          <cell r="W78">
            <v>0</v>
          </cell>
          <cell r="X78">
            <v>39004</v>
          </cell>
          <cell r="Y78" t="str">
            <v>140-0140-116-05-02</v>
          </cell>
          <cell r="Z78">
            <v>0</v>
          </cell>
          <cell r="AA78">
            <v>0</v>
          </cell>
          <cell r="AB78">
            <v>0</v>
          </cell>
          <cell r="AC78">
            <v>0</v>
          </cell>
          <cell r="AD78">
            <v>0</v>
          </cell>
          <cell r="AE78">
            <v>0</v>
          </cell>
          <cell r="AF78">
            <v>0</v>
          </cell>
          <cell r="AG78">
            <v>0</v>
          </cell>
          <cell r="AH78">
            <v>0</v>
          </cell>
          <cell r="AI78">
            <v>0</v>
          </cell>
          <cell r="AJ78" t="str">
            <v>Q2</v>
          </cell>
        </row>
        <row r="79">
          <cell r="A79">
            <v>1652</v>
          </cell>
          <cell r="B79">
            <v>38718</v>
          </cell>
          <cell r="C79">
            <v>0</v>
          </cell>
          <cell r="D79" t="str">
            <v xml:space="preserve"> </v>
          </cell>
          <cell r="E79" t="str">
            <v>Closed</v>
          </cell>
          <cell r="F79">
            <v>0</v>
          </cell>
          <cell r="G79" t="str">
            <v>Western</v>
          </cell>
          <cell r="H79" t="str">
            <v>AZ</v>
          </cell>
          <cell r="I79">
            <v>135</v>
          </cell>
          <cell r="J79" t="str">
            <v>Bermuda Water Company</v>
          </cell>
          <cell r="K79">
            <v>935</v>
          </cell>
          <cell r="L79" t="str">
            <v>Bermuda Water Company</v>
          </cell>
          <cell r="M79">
            <v>0</v>
          </cell>
          <cell r="N79">
            <v>0</v>
          </cell>
          <cell r="O79" t="str">
            <v>Y</v>
          </cell>
          <cell r="P79">
            <v>0</v>
          </cell>
          <cell r="Q79" t="str">
            <v>Install soft start at Las Estancias Well</v>
          </cell>
          <cell r="R79" t="str">
            <v>C</v>
          </cell>
          <cell r="S79">
            <v>0</v>
          </cell>
          <cell r="T79">
            <v>0</v>
          </cell>
          <cell r="U79">
            <v>0</v>
          </cell>
          <cell r="V79">
            <v>0</v>
          </cell>
          <cell r="W79">
            <v>0</v>
          </cell>
          <cell r="X79">
            <v>38510</v>
          </cell>
          <cell r="Y79" t="str">
            <v>135-0935-115-04-06</v>
          </cell>
          <cell r="Z79">
            <v>0</v>
          </cell>
          <cell r="AA79">
            <v>0</v>
          </cell>
          <cell r="AB79">
            <v>0</v>
          </cell>
          <cell r="AC79">
            <v>0</v>
          </cell>
          <cell r="AD79">
            <v>0</v>
          </cell>
          <cell r="AE79">
            <v>0</v>
          </cell>
          <cell r="AF79">
            <v>0</v>
          </cell>
          <cell r="AG79">
            <v>0</v>
          </cell>
          <cell r="AH79">
            <v>0</v>
          </cell>
          <cell r="AI79">
            <v>0</v>
          </cell>
          <cell r="AJ79" t="str">
            <v>Q2</v>
          </cell>
        </row>
        <row r="80">
          <cell r="A80">
            <v>1655</v>
          </cell>
          <cell r="B80">
            <v>38718</v>
          </cell>
          <cell r="C80">
            <v>0</v>
          </cell>
          <cell r="D80" t="str">
            <v xml:space="preserve"> </v>
          </cell>
          <cell r="E80" t="str">
            <v>*Completed</v>
          </cell>
          <cell r="F80">
            <v>0</v>
          </cell>
          <cell r="G80" t="str">
            <v>Western</v>
          </cell>
          <cell r="H80" t="str">
            <v>NV</v>
          </cell>
          <cell r="I80">
            <v>140</v>
          </cell>
          <cell r="J80" t="str">
            <v>Utilities, Inc. of Central Nevada</v>
          </cell>
          <cell r="K80">
            <v>140</v>
          </cell>
          <cell r="L80" t="str">
            <v>Utilities, Inc of Central Nevada</v>
          </cell>
          <cell r="M80">
            <v>0</v>
          </cell>
          <cell r="N80">
            <v>0</v>
          </cell>
          <cell r="O80" t="str">
            <v>Y</v>
          </cell>
          <cell r="P80">
            <v>0</v>
          </cell>
          <cell r="Q80" t="str">
            <v>UICN Master Plan</v>
          </cell>
          <cell r="R80" t="str">
            <v>C</v>
          </cell>
          <cell r="S80">
            <v>0</v>
          </cell>
          <cell r="T80">
            <v>0</v>
          </cell>
          <cell r="U80">
            <v>0</v>
          </cell>
          <cell r="V80">
            <v>0</v>
          </cell>
          <cell r="W80">
            <v>0</v>
          </cell>
          <cell r="X80">
            <v>38758</v>
          </cell>
          <cell r="Y80" t="str">
            <v>140-0140-115-03-07</v>
          </cell>
          <cell r="Z80">
            <v>0</v>
          </cell>
          <cell r="AA80">
            <v>0</v>
          </cell>
          <cell r="AB80">
            <v>0</v>
          </cell>
          <cell r="AC80">
            <v>0</v>
          </cell>
          <cell r="AD80">
            <v>0</v>
          </cell>
          <cell r="AE80">
            <v>0</v>
          </cell>
          <cell r="AF80">
            <v>0</v>
          </cell>
          <cell r="AG80">
            <v>0</v>
          </cell>
          <cell r="AH80">
            <v>0</v>
          </cell>
          <cell r="AI80">
            <v>0</v>
          </cell>
          <cell r="AJ80" t="str">
            <v>Q2</v>
          </cell>
        </row>
        <row r="81">
          <cell r="A81">
            <v>1730</v>
          </cell>
          <cell r="B81">
            <v>38718</v>
          </cell>
          <cell r="C81">
            <v>0</v>
          </cell>
          <cell r="D81" t="str">
            <v xml:space="preserve"> </v>
          </cell>
          <cell r="E81" t="str">
            <v>Closed</v>
          </cell>
          <cell r="F81">
            <v>0</v>
          </cell>
          <cell r="G81" t="str">
            <v>Western</v>
          </cell>
          <cell r="H81" t="str">
            <v>NV</v>
          </cell>
          <cell r="I81">
            <v>140</v>
          </cell>
          <cell r="J81" t="str">
            <v>Utilities, Inc. of Central Nevada</v>
          </cell>
          <cell r="K81">
            <v>140</v>
          </cell>
          <cell r="L81" t="str">
            <v>Utilities, Inc of Central Nevada</v>
          </cell>
          <cell r="M81">
            <v>0</v>
          </cell>
          <cell r="N81">
            <v>0</v>
          </cell>
          <cell r="O81" t="str">
            <v>Y</v>
          </cell>
          <cell r="P81">
            <v>0</v>
          </cell>
          <cell r="Q81" t="str">
            <v>Portable Generator</v>
          </cell>
          <cell r="R81" t="str">
            <v>C</v>
          </cell>
          <cell r="S81">
            <v>0</v>
          </cell>
          <cell r="T81">
            <v>0</v>
          </cell>
          <cell r="U81">
            <v>0</v>
          </cell>
          <cell r="V81">
            <v>0</v>
          </cell>
          <cell r="W81">
            <v>0</v>
          </cell>
          <cell r="X81">
            <v>38362</v>
          </cell>
          <cell r="Y81" t="str">
            <v>140-0140-115-04-03</v>
          </cell>
          <cell r="Z81">
            <v>0</v>
          </cell>
          <cell r="AA81">
            <v>0</v>
          </cell>
          <cell r="AB81">
            <v>0</v>
          </cell>
          <cell r="AC81">
            <v>0</v>
          </cell>
          <cell r="AD81">
            <v>0</v>
          </cell>
          <cell r="AE81">
            <v>0</v>
          </cell>
          <cell r="AF81">
            <v>0</v>
          </cell>
          <cell r="AG81">
            <v>0</v>
          </cell>
          <cell r="AH81">
            <v>0</v>
          </cell>
          <cell r="AI81">
            <v>0</v>
          </cell>
          <cell r="AJ81" t="str">
            <v>Q2</v>
          </cell>
        </row>
        <row r="82">
          <cell r="A82">
            <v>1733</v>
          </cell>
          <cell r="B82">
            <v>38718</v>
          </cell>
          <cell r="C82">
            <v>0</v>
          </cell>
          <cell r="D82" t="str">
            <v xml:space="preserve"> </v>
          </cell>
          <cell r="E82" t="str">
            <v>*Completed</v>
          </cell>
          <cell r="F82">
            <v>0</v>
          </cell>
          <cell r="G82" t="str">
            <v>Western</v>
          </cell>
          <cell r="H82" t="str">
            <v>NV</v>
          </cell>
          <cell r="I82">
            <v>140</v>
          </cell>
          <cell r="J82" t="str">
            <v>Utilities, Inc. of Central Nevada</v>
          </cell>
          <cell r="K82">
            <v>140</v>
          </cell>
          <cell r="L82" t="str">
            <v>Utilities, Inc of Central Nevada</v>
          </cell>
          <cell r="M82">
            <v>0</v>
          </cell>
          <cell r="N82">
            <v>0</v>
          </cell>
          <cell r="O82" t="str">
            <v>Y</v>
          </cell>
          <cell r="P82">
            <v>0</v>
          </cell>
          <cell r="Q82" t="str">
            <v xml:space="preserve">Modify Pressure Zones to eliminate high/low pressures  </v>
          </cell>
          <cell r="R82" t="str">
            <v>C</v>
          </cell>
          <cell r="S82">
            <v>0</v>
          </cell>
          <cell r="T82">
            <v>0</v>
          </cell>
          <cell r="U82">
            <v>0</v>
          </cell>
          <cell r="V82">
            <v>0</v>
          </cell>
          <cell r="W82">
            <v>0</v>
          </cell>
          <cell r="X82">
            <v>39053</v>
          </cell>
          <cell r="Y82" t="str">
            <v>140-0140-115-04-04</v>
          </cell>
          <cell r="Z82">
            <v>0</v>
          </cell>
          <cell r="AA82">
            <v>0</v>
          </cell>
          <cell r="AB82">
            <v>0</v>
          </cell>
          <cell r="AC82">
            <v>0</v>
          </cell>
          <cell r="AD82">
            <v>0</v>
          </cell>
          <cell r="AE82">
            <v>0</v>
          </cell>
          <cell r="AF82">
            <v>0</v>
          </cell>
          <cell r="AG82">
            <v>0</v>
          </cell>
          <cell r="AH82">
            <v>0</v>
          </cell>
          <cell r="AI82">
            <v>0</v>
          </cell>
          <cell r="AJ82" t="str">
            <v>Q2</v>
          </cell>
        </row>
        <row r="83">
          <cell r="A83">
            <v>2249</v>
          </cell>
          <cell r="B83">
            <v>38718</v>
          </cell>
          <cell r="C83">
            <v>0</v>
          </cell>
          <cell r="D83" t="str">
            <v xml:space="preserve"> </v>
          </cell>
          <cell r="E83" t="str">
            <v>*Completed</v>
          </cell>
          <cell r="F83">
            <v>0</v>
          </cell>
          <cell r="G83" t="str">
            <v>Western</v>
          </cell>
          <cell r="H83" t="str">
            <v>NV</v>
          </cell>
          <cell r="I83">
            <v>140</v>
          </cell>
          <cell r="J83" t="str">
            <v>Utilities, Inc. of Central Nevada</v>
          </cell>
          <cell r="K83">
            <v>140</v>
          </cell>
          <cell r="L83" t="str">
            <v>Utilities, Inc of Central Nevada</v>
          </cell>
          <cell r="M83">
            <v>0</v>
          </cell>
          <cell r="N83">
            <v>0</v>
          </cell>
          <cell r="O83" t="str">
            <v>Y</v>
          </cell>
          <cell r="P83">
            <v>0</v>
          </cell>
          <cell r="Q83" t="str">
            <v>Water Rights Report</v>
          </cell>
          <cell r="R83" t="str">
            <v>C</v>
          </cell>
          <cell r="S83">
            <v>0</v>
          </cell>
          <cell r="T83">
            <v>0</v>
          </cell>
          <cell r="U83">
            <v>0</v>
          </cell>
          <cell r="V83">
            <v>0</v>
          </cell>
          <cell r="W83">
            <v>0</v>
          </cell>
          <cell r="X83">
            <v>38929</v>
          </cell>
          <cell r="Y83" t="str">
            <v>140-0140-115-04-11</v>
          </cell>
          <cell r="Z83">
            <v>0</v>
          </cell>
          <cell r="AA83">
            <v>0</v>
          </cell>
          <cell r="AB83">
            <v>0</v>
          </cell>
          <cell r="AC83">
            <v>0</v>
          </cell>
          <cell r="AD83">
            <v>0</v>
          </cell>
          <cell r="AE83">
            <v>0</v>
          </cell>
          <cell r="AF83">
            <v>0</v>
          </cell>
          <cell r="AG83">
            <v>0</v>
          </cell>
          <cell r="AH83">
            <v>0</v>
          </cell>
          <cell r="AI83">
            <v>0</v>
          </cell>
          <cell r="AJ83" t="str">
            <v>Q2</v>
          </cell>
        </row>
        <row r="84">
          <cell r="A84">
            <v>2431</v>
          </cell>
          <cell r="B84">
            <v>38718</v>
          </cell>
          <cell r="C84">
            <v>0</v>
          </cell>
          <cell r="D84" t="str">
            <v xml:space="preserve"> </v>
          </cell>
          <cell r="E84" t="str">
            <v>Closed</v>
          </cell>
          <cell r="F84">
            <v>0</v>
          </cell>
          <cell r="G84" t="str">
            <v>Western</v>
          </cell>
          <cell r="H84" t="str">
            <v>NV</v>
          </cell>
          <cell r="I84">
            <v>34</v>
          </cell>
          <cell r="J84" t="str">
            <v>Utilities, Inc. of Nevada</v>
          </cell>
          <cell r="K84">
            <v>120</v>
          </cell>
          <cell r="L84" t="str">
            <v>Utilities, Inc of Nevada</v>
          </cell>
          <cell r="M84">
            <v>0</v>
          </cell>
          <cell r="N84">
            <v>0</v>
          </cell>
          <cell r="O84" t="str">
            <v>Y</v>
          </cell>
          <cell r="P84">
            <v>0</v>
          </cell>
          <cell r="Q84" t="str">
            <v>Hydrogeological Exploration for New Well Site</v>
          </cell>
          <cell r="R84" t="str">
            <v>C</v>
          </cell>
          <cell r="S84">
            <v>0</v>
          </cell>
          <cell r="T84">
            <v>0</v>
          </cell>
          <cell r="U84">
            <v>0</v>
          </cell>
          <cell r="V84">
            <v>0</v>
          </cell>
          <cell r="W84">
            <v>0</v>
          </cell>
          <cell r="X84">
            <v>38520</v>
          </cell>
          <cell r="Y84" t="str">
            <v>034-0120-115-04-04</v>
          </cell>
          <cell r="Z84">
            <v>0</v>
          </cell>
          <cell r="AA84">
            <v>0</v>
          </cell>
          <cell r="AB84">
            <v>0</v>
          </cell>
          <cell r="AC84">
            <v>0</v>
          </cell>
          <cell r="AD84">
            <v>0</v>
          </cell>
          <cell r="AE84">
            <v>0</v>
          </cell>
          <cell r="AF84">
            <v>0</v>
          </cell>
          <cell r="AG84">
            <v>0</v>
          </cell>
          <cell r="AH84">
            <v>0</v>
          </cell>
          <cell r="AI84">
            <v>0</v>
          </cell>
          <cell r="AJ84" t="str">
            <v>Q2</v>
          </cell>
        </row>
        <row r="85">
          <cell r="A85">
            <v>2440</v>
          </cell>
          <cell r="B85">
            <v>38718</v>
          </cell>
          <cell r="C85">
            <v>0</v>
          </cell>
          <cell r="D85" t="str">
            <v xml:space="preserve"> </v>
          </cell>
          <cell r="E85" t="str">
            <v>Closed</v>
          </cell>
          <cell r="F85">
            <v>0</v>
          </cell>
          <cell r="G85" t="str">
            <v>Western</v>
          </cell>
          <cell r="H85" t="str">
            <v>NV</v>
          </cell>
          <cell r="I85">
            <v>140</v>
          </cell>
          <cell r="J85" t="str">
            <v>Utilities, Inc. of Central Nevada</v>
          </cell>
          <cell r="K85">
            <v>140</v>
          </cell>
          <cell r="L85" t="str">
            <v>Utilities, Inc of Central Nevada</v>
          </cell>
          <cell r="M85">
            <v>0</v>
          </cell>
          <cell r="N85">
            <v>0</v>
          </cell>
          <cell r="O85" t="str">
            <v>Y</v>
          </cell>
          <cell r="P85">
            <v>0</v>
          </cell>
          <cell r="Q85" t="str">
            <v>AutoCAD Mapping</v>
          </cell>
          <cell r="R85" t="str">
            <v>C</v>
          </cell>
          <cell r="S85">
            <v>0</v>
          </cell>
          <cell r="T85">
            <v>0</v>
          </cell>
          <cell r="U85">
            <v>0</v>
          </cell>
          <cell r="V85">
            <v>0</v>
          </cell>
          <cell r="W85">
            <v>0</v>
          </cell>
          <cell r="X85">
            <v>38453</v>
          </cell>
          <cell r="Y85" t="str">
            <v>140-0140-115-04-10</v>
          </cell>
          <cell r="Z85">
            <v>0</v>
          </cell>
          <cell r="AA85">
            <v>0</v>
          </cell>
          <cell r="AB85">
            <v>0</v>
          </cell>
          <cell r="AC85">
            <v>0</v>
          </cell>
          <cell r="AD85">
            <v>0</v>
          </cell>
          <cell r="AE85">
            <v>0</v>
          </cell>
          <cell r="AF85">
            <v>0</v>
          </cell>
          <cell r="AG85">
            <v>0</v>
          </cell>
          <cell r="AH85">
            <v>0</v>
          </cell>
          <cell r="AI85">
            <v>0</v>
          </cell>
          <cell r="AJ85" t="str">
            <v>Q2</v>
          </cell>
        </row>
        <row r="86">
          <cell r="A86">
            <v>2535</v>
          </cell>
          <cell r="B86">
            <v>38718</v>
          </cell>
          <cell r="C86">
            <v>0</v>
          </cell>
          <cell r="D86" t="str">
            <v xml:space="preserve"> </v>
          </cell>
          <cell r="E86" t="str">
            <v>*Completed</v>
          </cell>
          <cell r="F86">
            <v>0</v>
          </cell>
          <cell r="G86" t="str">
            <v>Western</v>
          </cell>
          <cell r="H86" t="str">
            <v>AZ</v>
          </cell>
          <cell r="I86">
            <v>135</v>
          </cell>
          <cell r="J86" t="str">
            <v>Bermuda Water Company</v>
          </cell>
          <cell r="K86">
            <v>935</v>
          </cell>
          <cell r="L86" t="str">
            <v>Bermuda Water Company</v>
          </cell>
          <cell r="M86">
            <v>0</v>
          </cell>
          <cell r="N86">
            <v>0</v>
          </cell>
          <cell r="O86" t="str">
            <v>Y</v>
          </cell>
          <cell r="P86">
            <v>0</v>
          </cell>
          <cell r="Q86" t="str">
            <v>Engineering Design Contract for Projects as required in NOV-case #31593.</v>
          </cell>
          <cell r="R86" t="str">
            <v>C</v>
          </cell>
          <cell r="S86">
            <v>0</v>
          </cell>
          <cell r="T86">
            <v>0</v>
          </cell>
          <cell r="U86">
            <v>0</v>
          </cell>
          <cell r="V86">
            <v>0</v>
          </cell>
          <cell r="W86">
            <v>0</v>
          </cell>
          <cell r="X86">
            <v>39082</v>
          </cell>
          <cell r="Y86" t="str">
            <v>135-0935-115-05-01</v>
          </cell>
          <cell r="Z86">
            <v>0</v>
          </cell>
          <cell r="AA86">
            <v>0</v>
          </cell>
          <cell r="AB86">
            <v>0</v>
          </cell>
          <cell r="AC86">
            <v>0</v>
          </cell>
          <cell r="AD86">
            <v>0</v>
          </cell>
          <cell r="AE86">
            <v>0</v>
          </cell>
          <cell r="AF86">
            <v>0</v>
          </cell>
          <cell r="AG86">
            <v>0</v>
          </cell>
          <cell r="AH86">
            <v>0</v>
          </cell>
          <cell r="AI86">
            <v>0</v>
          </cell>
          <cell r="AJ86" t="str">
            <v>Q2</v>
          </cell>
        </row>
        <row r="87">
          <cell r="A87">
            <v>2545</v>
          </cell>
          <cell r="B87">
            <v>38718</v>
          </cell>
          <cell r="C87">
            <v>0</v>
          </cell>
          <cell r="D87" t="str">
            <v xml:space="preserve"> </v>
          </cell>
          <cell r="E87" t="str">
            <v>Closed</v>
          </cell>
          <cell r="F87">
            <v>0</v>
          </cell>
          <cell r="G87" t="str">
            <v>Western</v>
          </cell>
          <cell r="H87" t="str">
            <v>NV</v>
          </cell>
          <cell r="I87">
            <v>35</v>
          </cell>
          <cell r="J87" t="str">
            <v>Spring Creek Utilities Company</v>
          </cell>
          <cell r="K87">
            <v>110</v>
          </cell>
          <cell r="L87" t="str">
            <v>Spring Creek Utilities Company</v>
          </cell>
          <cell r="M87">
            <v>0</v>
          </cell>
          <cell r="N87">
            <v>0</v>
          </cell>
          <cell r="O87" t="str">
            <v>Y</v>
          </cell>
          <cell r="P87">
            <v>0</v>
          </cell>
          <cell r="Q87" t="str">
            <v>Engineering Contract to Evaluate Alternatives to Resolve the Arsenic Issue</v>
          </cell>
          <cell r="R87" t="str">
            <v>C</v>
          </cell>
          <cell r="S87">
            <v>0</v>
          </cell>
          <cell r="T87">
            <v>0</v>
          </cell>
          <cell r="U87">
            <v>0</v>
          </cell>
          <cell r="V87">
            <v>0</v>
          </cell>
          <cell r="W87">
            <v>0</v>
          </cell>
          <cell r="X87">
            <v>38520</v>
          </cell>
          <cell r="Y87" t="str">
            <v>035-0110-115-05-01</v>
          </cell>
          <cell r="Z87">
            <v>0</v>
          </cell>
          <cell r="AA87">
            <v>0</v>
          </cell>
          <cell r="AB87">
            <v>0</v>
          </cell>
          <cell r="AC87">
            <v>0</v>
          </cell>
          <cell r="AD87">
            <v>0</v>
          </cell>
          <cell r="AE87">
            <v>0</v>
          </cell>
          <cell r="AF87">
            <v>0</v>
          </cell>
          <cell r="AG87">
            <v>0</v>
          </cell>
          <cell r="AH87">
            <v>0</v>
          </cell>
          <cell r="AI87">
            <v>0</v>
          </cell>
          <cell r="AJ87" t="str">
            <v>Q2</v>
          </cell>
        </row>
        <row r="88">
          <cell r="A88">
            <v>2546</v>
          </cell>
          <cell r="B88">
            <v>38718</v>
          </cell>
          <cell r="C88">
            <v>0</v>
          </cell>
          <cell r="D88" t="str">
            <v xml:space="preserve"> </v>
          </cell>
          <cell r="E88" t="str">
            <v>*Completed</v>
          </cell>
          <cell r="F88">
            <v>0</v>
          </cell>
          <cell r="G88" t="str">
            <v>Western</v>
          </cell>
          <cell r="H88" t="str">
            <v>NV</v>
          </cell>
          <cell r="I88">
            <v>133</v>
          </cell>
          <cell r="J88" t="str">
            <v>Sky Ranch Water Service</v>
          </cell>
          <cell r="K88">
            <v>123</v>
          </cell>
          <cell r="L88" t="str">
            <v>Sky Ranch Water Service</v>
          </cell>
          <cell r="M88">
            <v>0</v>
          </cell>
          <cell r="N88">
            <v>0</v>
          </cell>
          <cell r="O88" t="str">
            <v>Y</v>
          </cell>
          <cell r="P88">
            <v>0</v>
          </cell>
          <cell r="Q88" t="str">
            <v>Engineering for Arsenic Removal</v>
          </cell>
          <cell r="R88" t="str">
            <v>C</v>
          </cell>
          <cell r="S88">
            <v>0</v>
          </cell>
          <cell r="T88">
            <v>0</v>
          </cell>
          <cell r="U88">
            <v>0</v>
          </cell>
          <cell r="V88">
            <v>0</v>
          </cell>
          <cell r="W88">
            <v>0</v>
          </cell>
          <cell r="X88">
            <v>38791</v>
          </cell>
          <cell r="Y88" t="str">
            <v>133-0123-115-05-01</v>
          </cell>
          <cell r="Z88">
            <v>0</v>
          </cell>
          <cell r="AA88">
            <v>0</v>
          </cell>
          <cell r="AB88">
            <v>0</v>
          </cell>
          <cell r="AC88">
            <v>0</v>
          </cell>
          <cell r="AD88">
            <v>0</v>
          </cell>
          <cell r="AE88">
            <v>0</v>
          </cell>
          <cell r="AF88">
            <v>0</v>
          </cell>
          <cell r="AG88">
            <v>0</v>
          </cell>
          <cell r="AH88">
            <v>0</v>
          </cell>
          <cell r="AI88">
            <v>0</v>
          </cell>
          <cell r="AJ88" t="str">
            <v>Q2</v>
          </cell>
        </row>
        <row r="89">
          <cell r="A89">
            <v>2565</v>
          </cell>
          <cell r="B89">
            <v>38718</v>
          </cell>
          <cell r="C89">
            <v>0</v>
          </cell>
          <cell r="D89" t="str">
            <v xml:space="preserve"> </v>
          </cell>
          <cell r="E89" t="str">
            <v>Closed</v>
          </cell>
          <cell r="F89">
            <v>0</v>
          </cell>
          <cell r="G89" t="str">
            <v>Western</v>
          </cell>
          <cell r="H89" t="str">
            <v>NV</v>
          </cell>
          <cell r="I89">
            <v>34</v>
          </cell>
          <cell r="J89" t="str">
            <v>Utilities, Inc. of Nevada</v>
          </cell>
          <cell r="K89">
            <v>120</v>
          </cell>
          <cell r="L89" t="str">
            <v>Utilities, Inc of Nevada</v>
          </cell>
          <cell r="M89">
            <v>0</v>
          </cell>
          <cell r="N89">
            <v>0</v>
          </cell>
          <cell r="O89" t="str">
            <v>Y</v>
          </cell>
          <cell r="P89">
            <v>0</v>
          </cell>
          <cell r="Q89" t="str">
            <v>PRV Replacement</v>
          </cell>
          <cell r="R89" t="str">
            <v>C</v>
          </cell>
          <cell r="S89">
            <v>0</v>
          </cell>
          <cell r="T89">
            <v>0</v>
          </cell>
          <cell r="U89">
            <v>0</v>
          </cell>
          <cell r="V89">
            <v>0</v>
          </cell>
          <cell r="W89">
            <v>0</v>
          </cell>
          <cell r="X89">
            <v>38588</v>
          </cell>
          <cell r="Y89" t="str">
            <v>034-0120-115-05-01</v>
          </cell>
          <cell r="Z89">
            <v>0</v>
          </cell>
          <cell r="AA89">
            <v>0</v>
          </cell>
          <cell r="AB89">
            <v>0</v>
          </cell>
          <cell r="AC89">
            <v>0</v>
          </cell>
          <cell r="AD89">
            <v>0</v>
          </cell>
          <cell r="AE89">
            <v>0</v>
          </cell>
          <cell r="AF89">
            <v>0</v>
          </cell>
          <cell r="AG89">
            <v>0</v>
          </cell>
          <cell r="AH89">
            <v>0</v>
          </cell>
          <cell r="AI89">
            <v>0</v>
          </cell>
          <cell r="AJ89" t="str">
            <v>Q2</v>
          </cell>
        </row>
        <row r="90">
          <cell r="A90">
            <v>2575</v>
          </cell>
          <cell r="B90">
            <v>38718</v>
          </cell>
          <cell r="C90">
            <v>0</v>
          </cell>
          <cell r="D90" t="str">
            <v xml:space="preserve"> </v>
          </cell>
          <cell r="E90" t="str">
            <v>*Completed</v>
          </cell>
          <cell r="F90">
            <v>0</v>
          </cell>
          <cell r="G90" t="str">
            <v>Western</v>
          </cell>
          <cell r="H90" t="str">
            <v>NV</v>
          </cell>
          <cell r="I90">
            <v>35</v>
          </cell>
          <cell r="J90" t="str">
            <v>Spring Creek Utilities Company</v>
          </cell>
          <cell r="K90">
            <v>110</v>
          </cell>
          <cell r="L90" t="str">
            <v>Spring Creek Utilities Company</v>
          </cell>
          <cell r="M90">
            <v>0</v>
          </cell>
          <cell r="N90">
            <v>0</v>
          </cell>
          <cell r="O90" t="str">
            <v>Y</v>
          </cell>
          <cell r="P90">
            <v>0</v>
          </cell>
          <cell r="Q90" t="str">
            <v>New Production Well - SCU Housing</v>
          </cell>
          <cell r="R90" t="str">
            <v>C</v>
          </cell>
          <cell r="S90">
            <v>0</v>
          </cell>
          <cell r="T90">
            <v>0</v>
          </cell>
          <cell r="U90">
            <v>0</v>
          </cell>
          <cell r="V90">
            <v>0</v>
          </cell>
          <cell r="W90">
            <v>0</v>
          </cell>
          <cell r="X90">
            <v>38770</v>
          </cell>
          <cell r="Y90" t="str">
            <v>035-0110-115-05-02</v>
          </cell>
          <cell r="Z90">
            <v>0</v>
          </cell>
          <cell r="AA90">
            <v>0</v>
          </cell>
          <cell r="AB90">
            <v>0</v>
          </cell>
          <cell r="AC90">
            <v>0</v>
          </cell>
          <cell r="AD90">
            <v>0</v>
          </cell>
          <cell r="AE90">
            <v>0</v>
          </cell>
          <cell r="AF90">
            <v>0</v>
          </cell>
          <cell r="AG90">
            <v>0</v>
          </cell>
          <cell r="AH90">
            <v>0</v>
          </cell>
          <cell r="AI90">
            <v>0</v>
          </cell>
          <cell r="AJ90" t="str">
            <v>Q2</v>
          </cell>
        </row>
        <row r="91">
          <cell r="A91">
            <v>2703</v>
          </cell>
          <cell r="B91">
            <v>38718</v>
          </cell>
          <cell r="C91">
            <v>0</v>
          </cell>
          <cell r="D91" t="str">
            <v xml:space="preserve"> </v>
          </cell>
          <cell r="E91" t="str">
            <v>*Completed</v>
          </cell>
          <cell r="F91">
            <v>0</v>
          </cell>
          <cell r="G91" t="str">
            <v>Western</v>
          </cell>
          <cell r="H91" t="str">
            <v>AZ</v>
          </cell>
          <cell r="I91">
            <v>135</v>
          </cell>
          <cell r="J91" t="str">
            <v>Bermuda Water Company</v>
          </cell>
          <cell r="K91">
            <v>935</v>
          </cell>
          <cell r="L91" t="str">
            <v>Bermuda Water Company</v>
          </cell>
          <cell r="M91">
            <v>0</v>
          </cell>
          <cell r="N91">
            <v>0</v>
          </cell>
          <cell r="O91" t="str">
            <v>Y</v>
          </cell>
          <cell r="P91">
            <v>0</v>
          </cell>
          <cell r="Q91" t="str">
            <v>Engineering Design for SCADA</v>
          </cell>
          <cell r="R91" t="str">
            <v>C</v>
          </cell>
          <cell r="S91">
            <v>0</v>
          </cell>
          <cell r="T91">
            <v>0</v>
          </cell>
          <cell r="U91">
            <v>0</v>
          </cell>
          <cell r="V91">
            <v>0</v>
          </cell>
          <cell r="W91">
            <v>0</v>
          </cell>
          <cell r="X91">
            <v>39082</v>
          </cell>
          <cell r="Y91" t="str">
            <v>135-0935-115-06-01</v>
          </cell>
          <cell r="Z91">
            <v>0</v>
          </cell>
          <cell r="AA91">
            <v>0</v>
          </cell>
          <cell r="AB91">
            <v>0</v>
          </cell>
          <cell r="AC91">
            <v>0</v>
          </cell>
          <cell r="AD91">
            <v>0</v>
          </cell>
          <cell r="AE91">
            <v>0</v>
          </cell>
          <cell r="AF91">
            <v>0</v>
          </cell>
          <cell r="AG91">
            <v>0</v>
          </cell>
          <cell r="AH91">
            <v>0</v>
          </cell>
          <cell r="AI91">
            <v>0</v>
          </cell>
          <cell r="AJ91" t="str">
            <v>Q2</v>
          </cell>
        </row>
        <row r="92">
          <cell r="A92">
            <v>2704</v>
          </cell>
          <cell r="B92">
            <v>38718</v>
          </cell>
          <cell r="C92">
            <v>0</v>
          </cell>
          <cell r="D92" t="str">
            <v xml:space="preserve"> </v>
          </cell>
          <cell r="E92" t="str">
            <v>*Completed</v>
          </cell>
          <cell r="F92">
            <v>0</v>
          </cell>
          <cell r="G92" t="str">
            <v>Western</v>
          </cell>
          <cell r="H92" t="str">
            <v>AZ</v>
          </cell>
          <cell r="I92">
            <v>135</v>
          </cell>
          <cell r="J92" t="str">
            <v>Bermuda Water Company</v>
          </cell>
          <cell r="K92">
            <v>935</v>
          </cell>
          <cell r="L92" t="str">
            <v>Bermuda Water Company</v>
          </cell>
          <cell r="M92">
            <v>0</v>
          </cell>
          <cell r="N92">
            <v>0</v>
          </cell>
          <cell r="O92" t="str">
            <v>Y</v>
          </cell>
          <cell r="P92">
            <v>0</v>
          </cell>
          <cell r="Q92" t="str">
            <v>Repair Arroyo Vista Tank Vandalism</v>
          </cell>
          <cell r="R92" t="str">
            <v>C</v>
          </cell>
          <cell r="S92">
            <v>0</v>
          </cell>
          <cell r="T92">
            <v>0</v>
          </cell>
          <cell r="U92">
            <v>0</v>
          </cell>
          <cell r="V92">
            <v>0</v>
          </cell>
          <cell r="W92">
            <v>0</v>
          </cell>
          <cell r="X92">
            <v>39082</v>
          </cell>
          <cell r="Y92" t="str">
            <v>135-0935-115-06-06</v>
          </cell>
          <cell r="Z92">
            <v>0</v>
          </cell>
          <cell r="AA92">
            <v>0</v>
          </cell>
          <cell r="AB92">
            <v>0</v>
          </cell>
          <cell r="AC92">
            <v>0</v>
          </cell>
          <cell r="AD92">
            <v>0</v>
          </cell>
          <cell r="AE92">
            <v>0</v>
          </cell>
          <cell r="AF92">
            <v>0</v>
          </cell>
          <cell r="AG92">
            <v>0</v>
          </cell>
          <cell r="AH92">
            <v>0</v>
          </cell>
          <cell r="AI92">
            <v>0</v>
          </cell>
          <cell r="AJ92" t="str">
            <v>Q2</v>
          </cell>
        </row>
        <row r="93">
          <cell r="A93">
            <v>2754</v>
          </cell>
          <cell r="B93">
            <v>38718</v>
          </cell>
          <cell r="C93">
            <v>0</v>
          </cell>
          <cell r="D93" t="str">
            <v xml:space="preserve"> </v>
          </cell>
          <cell r="E93" t="str">
            <v>Closed</v>
          </cell>
          <cell r="F93">
            <v>0</v>
          </cell>
          <cell r="G93" t="str">
            <v>Western</v>
          </cell>
          <cell r="H93" t="str">
            <v>NV</v>
          </cell>
          <cell r="I93">
            <v>35</v>
          </cell>
          <cell r="J93" t="str">
            <v>Spring Creek Utilities Company</v>
          </cell>
          <cell r="K93">
            <v>110</v>
          </cell>
          <cell r="L93" t="str">
            <v>Spring Creek Utilities Company</v>
          </cell>
          <cell r="M93">
            <v>0</v>
          </cell>
          <cell r="N93">
            <v>0</v>
          </cell>
          <cell r="O93" t="str">
            <v>Y</v>
          </cell>
          <cell r="P93">
            <v>0</v>
          </cell>
          <cell r="Q93" t="str">
            <v>Water Main Replacement - Dillon Drive</v>
          </cell>
          <cell r="R93" t="str">
            <v>C</v>
          </cell>
          <cell r="S93">
            <v>0</v>
          </cell>
          <cell r="T93">
            <v>0</v>
          </cell>
          <cell r="U93">
            <v>0</v>
          </cell>
          <cell r="V93">
            <v>0</v>
          </cell>
          <cell r="W93">
            <v>0</v>
          </cell>
          <cell r="X93">
            <v>38568</v>
          </cell>
          <cell r="Y93" t="str">
            <v>035-0110-115-05-03</v>
          </cell>
          <cell r="Z93">
            <v>0</v>
          </cell>
          <cell r="AA93">
            <v>0</v>
          </cell>
          <cell r="AB93">
            <v>0</v>
          </cell>
          <cell r="AC93">
            <v>0</v>
          </cell>
          <cell r="AD93">
            <v>0</v>
          </cell>
          <cell r="AE93">
            <v>0</v>
          </cell>
          <cell r="AF93">
            <v>0</v>
          </cell>
          <cell r="AG93">
            <v>0</v>
          </cell>
          <cell r="AH93">
            <v>0</v>
          </cell>
          <cell r="AI93">
            <v>0</v>
          </cell>
          <cell r="AJ93" t="str">
            <v>Q2</v>
          </cell>
        </row>
        <row r="94">
          <cell r="A94">
            <v>2776</v>
          </cell>
          <cell r="B94">
            <v>38718</v>
          </cell>
          <cell r="C94">
            <v>0</v>
          </cell>
          <cell r="D94" t="str">
            <v xml:space="preserve"> </v>
          </cell>
          <cell r="E94" t="str">
            <v>*Completed</v>
          </cell>
          <cell r="F94">
            <v>0</v>
          </cell>
          <cell r="G94" t="str">
            <v>Western</v>
          </cell>
          <cell r="H94" t="str">
            <v>NV</v>
          </cell>
          <cell r="I94">
            <v>34</v>
          </cell>
          <cell r="J94" t="str">
            <v>Utilities, Inc. of Nevada</v>
          </cell>
          <cell r="K94">
            <v>120</v>
          </cell>
          <cell r="L94" t="str">
            <v>Utilities, Inc of Nevada</v>
          </cell>
          <cell r="M94">
            <v>0</v>
          </cell>
          <cell r="N94">
            <v>0</v>
          </cell>
          <cell r="O94" t="str">
            <v>Y</v>
          </cell>
          <cell r="P94">
            <v>0</v>
          </cell>
          <cell r="Q94" t="str">
            <v>Update SCADA System</v>
          </cell>
          <cell r="R94" t="str">
            <v>C</v>
          </cell>
          <cell r="S94">
            <v>0</v>
          </cell>
          <cell r="T94">
            <v>0</v>
          </cell>
          <cell r="U94">
            <v>0</v>
          </cell>
          <cell r="V94">
            <v>0</v>
          </cell>
          <cell r="W94">
            <v>0</v>
          </cell>
          <cell r="X94">
            <v>39004</v>
          </cell>
          <cell r="Y94" t="str">
            <v>034-0120-115-05-02</v>
          </cell>
          <cell r="Z94">
            <v>0</v>
          </cell>
          <cell r="AA94">
            <v>0</v>
          </cell>
          <cell r="AB94">
            <v>0</v>
          </cell>
          <cell r="AC94">
            <v>0</v>
          </cell>
          <cell r="AD94">
            <v>0</v>
          </cell>
          <cell r="AE94">
            <v>0</v>
          </cell>
          <cell r="AF94">
            <v>0</v>
          </cell>
          <cell r="AG94">
            <v>0</v>
          </cell>
          <cell r="AH94">
            <v>0</v>
          </cell>
          <cell r="AI94">
            <v>0</v>
          </cell>
          <cell r="AJ94" t="str">
            <v>Q2</v>
          </cell>
        </row>
        <row r="95">
          <cell r="A95">
            <v>3024</v>
          </cell>
          <cell r="B95">
            <v>38718</v>
          </cell>
          <cell r="C95">
            <v>0</v>
          </cell>
          <cell r="D95" t="str">
            <v xml:space="preserve"> </v>
          </cell>
          <cell r="E95" t="str">
            <v>*Completed</v>
          </cell>
          <cell r="F95">
            <v>0</v>
          </cell>
          <cell r="G95" t="str">
            <v>Western</v>
          </cell>
          <cell r="H95" t="str">
            <v>NV</v>
          </cell>
          <cell r="I95">
            <v>140</v>
          </cell>
          <cell r="J95" t="str">
            <v>Utilities, Inc. of Central Nevada</v>
          </cell>
          <cell r="K95">
            <v>140</v>
          </cell>
          <cell r="L95" t="str">
            <v>Utilities, Inc of Central Nevada</v>
          </cell>
          <cell r="M95">
            <v>0</v>
          </cell>
          <cell r="N95">
            <v>0</v>
          </cell>
          <cell r="O95" t="str">
            <v>Y</v>
          </cell>
          <cell r="P95">
            <v>0</v>
          </cell>
          <cell r="Q95" t="str">
            <v>Lift Station 3 Pressure Main Upgrade (Cottage Grove)</v>
          </cell>
          <cell r="R95" t="str">
            <v>C</v>
          </cell>
          <cell r="S95">
            <v>0</v>
          </cell>
          <cell r="T95">
            <v>0</v>
          </cell>
          <cell r="U95">
            <v>0</v>
          </cell>
          <cell r="V95">
            <v>0</v>
          </cell>
          <cell r="W95">
            <v>0</v>
          </cell>
          <cell r="X95">
            <v>38929</v>
          </cell>
          <cell r="Y95" t="str">
            <v>140-0140-116-05-01</v>
          </cell>
          <cell r="Z95">
            <v>22507.1</v>
          </cell>
          <cell r="AA95">
            <v>22507.1</v>
          </cell>
          <cell r="AB95">
            <v>0</v>
          </cell>
          <cell r="AC95">
            <v>0</v>
          </cell>
          <cell r="AD95">
            <v>0</v>
          </cell>
          <cell r="AE95">
            <v>22507.1</v>
          </cell>
          <cell r="AF95">
            <v>0</v>
          </cell>
          <cell r="AG95">
            <v>0</v>
          </cell>
          <cell r="AH95">
            <v>0</v>
          </cell>
          <cell r="AI95">
            <v>22507.1</v>
          </cell>
          <cell r="AJ95" t="str">
            <v>Q2</v>
          </cell>
        </row>
        <row r="96">
          <cell r="A96">
            <v>3360</v>
          </cell>
          <cell r="B96">
            <v>38718</v>
          </cell>
          <cell r="C96">
            <v>0</v>
          </cell>
          <cell r="D96" t="str">
            <v xml:space="preserve"> </v>
          </cell>
          <cell r="E96" t="str">
            <v>*Completed</v>
          </cell>
          <cell r="F96">
            <v>0</v>
          </cell>
          <cell r="G96" t="str">
            <v>Western</v>
          </cell>
          <cell r="H96" t="str">
            <v>NV</v>
          </cell>
          <cell r="I96">
            <v>35</v>
          </cell>
          <cell r="J96" t="str">
            <v>Spring Creek Utilities Company</v>
          </cell>
          <cell r="K96">
            <v>110</v>
          </cell>
          <cell r="L96" t="str">
            <v>Spring Creek Utilities Company</v>
          </cell>
          <cell r="M96">
            <v>0</v>
          </cell>
          <cell r="N96">
            <v>0</v>
          </cell>
          <cell r="O96" t="str">
            <v>Y</v>
          </cell>
          <cell r="P96">
            <v>0</v>
          </cell>
          <cell r="Q96" t="str">
            <v xml:space="preserve"> Reduce Arsenic Levels in Distributed Water </v>
          </cell>
          <cell r="R96" t="str">
            <v>C</v>
          </cell>
          <cell r="S96">
            <v>0</v>
          </cell>
          <cell r="T96">
            <v>0</v>
          </cell>
          <cell r="U96">
            <v>0</v>
          </cell>
          <cell r="V96">
            <v>0</v>
          </cell>
          <cell r="W96">
            <v>0</v>
          </cell>
          <cell r="X96">
            <v>38785</v>
          </cell>
          <cell r="Y96" t="str">
            <v>035-0110-115-05-04</v>
          </cell>
          <cell r="Z96">
            <v>0</v>
          </cell>
          <cell r="AA96">
            <v>0</v>
          </cell>
          <cell r="AB96">
            <v>0</v>
          </cell>
          <cell r="AC96">
            <v>0</v>
          </cell>
          <cell r="AD96">
            <v>0</v>
          </cell>
          <cell r="AE96">
            <v>0</v>
          </cell>
          <cell r="AF96">
            <v>0</v>
          </cell>
          <cell r="AG96">
            <v>0</v>
          </cell>
          <cell r="AH96">
            <v>0</v>
          </cell>
          <cell r="AI96">
            <v>0</v>
          </cell>
          <cell r="AJ96" t="str">
            <v>Q2</v>
          </cell>
        </row>
        <row r="97">
          <cell r="A97">
            <v>3361</v>
          </cell>
          <cell r="B97">
            <v>38718</v>
          </cell>
          <cell r="C97">
            <v>0</v>
          </cell>
          <cell r="D97" t="str">
            <v xml:space="preserve"> </v>
          </cell>
          <cell r="E97" t="str">
            <v>*Completed</v>
          </cell>
          <cell r="F97">
            <v>0</v>
          </cell>
          <cell r="G97" t="str">
            <v>Western</v>
          </cell>
          <cell r="H97" t="str">
            <v>NV</v>
          </cell>
          <cell r="I97">
            <v>133</v>
          </cell>
          <cell r="J97" t="str">
            <v>Sky Ranch Water Service</v>
          </cell>
          <cell r="K97">
            <v>123</v>
          </cell>
          <cell r="L97" t="str">
            <v>Sky Ranch Water Service</v>
          </cell>
          <cell r="M97">
            <v>0</v>
          </cell>
          <cell r="N97">
            <v>0</v>
          </cell>
          <cell r="O97" t="str">
            <v>Y</v>
          </cell>
          <cell r="P97">
            <v>0</v>
          </cell>
          <cell r="Q97" t="str">
            <v>Reduce Arsenic Levels in Distributed Water</v>
          </cell>
          <cell r="R97" t="str">
            <v>C</v>
          </cell>
          <cell r="S97">
            <v>0</v>
          </cell>
          <cell r="T97">
            <v>0</v>
          </cell>
          <cell r="U97">
            <v>0</v>
          </cell>
          <cell r="V97">
            <v>0</v>
          </cell>
          <cell r="W97">
            <v>0</v>
          </cell>
          <cell r="X97">
            <v>38785</v>
          </cell>
          <cell r="Y97" t="str">
            <v>133-0123-115-05-02</v>
          </cell>
          <cell r="Z97">
            <v>0</v>
          </cell>
          <cell r="AA97">
            <v>0</v>
          </cell>
          <cell r="AB97">
            <v>0</v>
          </cell>
          <cell r="AC97">
            <v>0</v>
          </cell>
          <cell r="AD97">
            <v>0</v>
          </cell>
          <cell r="AE97">
            <v>0</v>
          </cell>
          <cell r="AF97">
            <v>0</v>
          </cell>
          <cell r="AG97">
            <v>0</v>
          </cell>
          <cell r="AH97">
            <v>0</v>
          </cell>
          <cell r="AI97">
            <v>0</v>
          </cell>
          <cell r="AJ97" t="str">
            <v>Q2</v>
          </cell>
        </row>
        <row r="98">
          <cell r="A98">
            <v>3439</v>
          </cell>
          <cell r="B98">
            <v>38718</v>
          </cell>
          <cell r="C98">
            <v>0</v>
          </cell>
          <cell r="D98" t="str">
            <v xml:space="preserve"> </v>
          </cell>
          <cell r="E98" t="str">
            <v>Closed</v>
          </cell>
          <cell r="F98">
            <v>0</v>
          </cell>
          <cell r="G98" t="str">
            <v>Western</v>
          </cell>
          <cell r="H98" t="str">
            <v>NV</v>
          </cell>
          <cell r="I98">
            <v>140</v>
          </cell>
          <cell r="J98" t="str">
            <v>Utilities, Inc. of Central Nevada</v>
          </cell>
          <cell r="K98">
            <v>140</v>
          </cell>
          <cell r="L98" t="str">
            <v>Utilities, Inc of Central Nevada</v>
          </cell>
          <cell r="M98">
            <v>0</v>
          </cell>
          <cell r="N98">
            <v>0</v>
          </cell>
          <cell r="O98" t="str">
            <v>Y</v>
          </cell>
          <cell r="P98">
            <v>0</v>
          </cell>
          <cell r="Q98" t="str">
            <v>Hacienda Main Installation</v>
          </cell>
          <cell r="R98" t="str">
            <v>C</v>
          </cell>
          <cell r="S98">
            <v>0</v>
          </cell>
          <cell r="T98">
            <v>0</v>
          </cell>
          <cell r="U98">
            <v>0</v>
          </cell>
          <cell r="V98">
            <v>0</v>
          </cell>
          <cell r="W98">
            <v>0</v>
          </cell>
          <cell r="X98">
            <v>38621</v>
          </cell>
          <cell r="Y98" t="str">
            <v>140-0140-115-05-01</v>
          </cell>
          <cell r="Z98">
            <v>0</v>
          </cell>
          <cell r="AA98">
            <v>0</v>
          </cell>
          <cell r="AB98">
            <v>0</v>
          </cell>
          <cell r="AC98">
            <v>0</v>
          </cell>
          <cell r="AD98">
            <v>0</v>
          </cell>
          <cell r="AE98">
            <v>0</v>
          </cell>
          <cell r="AF98">
            <v>0</v>
          </cell>
          <cell r="AG98">
            <v>0</v>
          </cell>
          <cell r="AH98">
            <v>0</v>
          </cell>
          <cell r="AI98">
            <v>0</v>
          </cell>
          <cell r="AJ98" t="str">
            <v>Q2</v>
          </cell>
        </row>
        <row r="99">
          <cell r="A99">
            <v>3583</v>
          </cell>
          <cell r="B99">
            <v>38718</v>
          </cell>
          <cell r="C99">
            <v>0</v>
          </cell>
          <cell r="D99" t="str">
            <v xml:space="preserve"> </v>
          </cell>
          <cell r="E99" t="str">
            <v>Placed In Service</v>
          </cell>
          <cell r="F99">
            <v>0</v>
          </cell>
          <cell r="G99" t="str">
            <v>Western</v>
          </cell>
          <cell r="H99" t="str">
            <v>NV</v>
          </cell>
          <cell r="I99">
            <v>35</v>
          </cell>
          <cell r="J99" t="str">
            <v>Spring Creek Utilities Company</v>
          </cell>
          <cell r="K99">
            <v>110</v>
          </cell>
          <cell r="L99" t="str">
            <v>Spring Creek Utilities Company</v>
          </cell>
          <cell r="M99">
            <v>0</v>
          </cell>
          <cell r="N99">
            <v>0</v>
          </cell>
          <cell r="O99" t="str">
            <v>Y</v>
          </cell>
          <cell r="P99">
            <v>0</v>
          </cell>
          <cell r="Q99" t="str">
            <v>New Production Well-Tract 100</v>
          </cell>
          <cell r="R99" t="str">
            <v>C</v>
          </cell>
          <cell r="S99">
            <v>0</v>
          </cell>
          <cell r="T99">
            <v>0</v>
          </cell>
          <cell r="U99">
            <v>0</v>
          </cell>
          <cell r="V99">
            <v>0</v>
          </cell>
          <cell r="W99">
            <v>0</v>
          </cell>
          <cell r="X99">
            <v>39082</v>
          </cell>
          <cell r="Y99" t="str">
            <v>035-0110-115-06-02</v>
          </cell>
          <cell r="Z99">
            <v>177833.77</v>
          </cell>
          <cell r="AA99">
            <v>173628.72</v>
          </cell>
          <cell r="AB99">
            <v>4205.05</v>
          </cell>
          <cell r="AC99">
            <v>0</v>
          </cell>
          <cell r="AD99">
            <v>0</v>
          </cell>
          <cell r="AE99">
            <v>177833.77</v>
          </cell>
          <cell r="AF99">
            <v>0</v>
          </cell>
          <cell r="AG99">
            <v>0</v>
          </cell>
          <cell r="AH99">
            <v>0</v>
          </cell>
          <cell r="AI99">
            <v>177833.77</v>
          </cell>
          <cell r="AJ99" t="str">
            <v>Q2</v>
          </cell>
        </row>
        <row r="100">
          <cell r="A100">
            <v>3641</v>
          </cell>
          <cell r="B100">
            <v>38718</v>
          </cell>
          <cell r="C100">
            <v>0</v>
          </cell>
          <cell r="D100" t="str">
            <v xml:space="preserve"> </v>
          </cell>
          <cell r="E100" t="str">
            <v>*Completed</v>
          </cell>
          <cell r="F100">
            <v>0</v>
          </cell>
          <cell r="G100" t="str">
            <v>Western</v>
          </cell>
          <cell r="H100" t="str">
            <v>AZ</v>
          </cell>
          <cell r="I100">
            <v>135</v>
          </cell>
          <cell r="J100" t="str">
            <v>Bermuda Water Company</v>
          </cell>
          <cell r="K100">
            <v>935</v>
          </cell>
          <cell r="L100" t="str">
            <v>Bermuda Water Company</v>
          </cell>
          <cell r="M100">
            <v>0</v>
          </cell>
          <cell r="N100">
            <v>0</v>
          </cell>
          <cell r="O100" t="str">
            <v>Y</v>
          </cell>
          <cell r="P100">
            <v>0</v>
          </cell>
          <cell r="Q100" t="str">
            <v xml:space="preserve">Second transmission main installation for El Camino Subdivision  </v>
          </cell>
          <cell r="R100" t="str">
            <v>C</v>
          </cell>
          <cell r="S100">
            <v>0</v>
          </cell>
          <cell r="T100">
            <v>0</v>
          </cell>
          <cell r="U100">
            <v>0</v>
          </cell>
          <cell r="V100">
            <v>0</v>
          </cell>
          <cell r="W100">
            <v>0</v>
          </cell>
          <cell r="X100">
            <v>38741</v>
          </cell>
          <cell r="Y100" t="str">
            <v>135-0935-115-05-02</v>
          </cell>
          <cell r="Z100">
            <v>0</v>
          </cell>
          <cell r="AA100">
            <v>0</v>
          </cell>
          <cell r="AB100">
            <v>0</v>
          </cell>
          <cell r="AC100">
            <v>0</v>
          </cell>
          <cell r="AD100">
            <v>0</v>
          </cell>
          <cell r="AE100">
            <v>0</v>
          </cell>
          <cell r="AF100">
            <v>0</v>
          </cell>
          <cell r="AG100">
            <v>0</v>
          </cell>
          <cell r="AH100">
            <v>0</v>
          </cell>
          <cell r="AI100">
            <v>0</v>
          </cell>
          <cell r="AJ100" t="str">
            <v>Q2</v>
          </cell>
        </row>
        <row r="101">
          <cell r="A101">
            <v>3702</v>
          </cell>
          <cell r="B101">
            <v>38718</v>
          </cell>
          <cell r="C101">
            <v>0</v>
          </cell>
          <cell r="D101" t="str">
            <v xml:space="preserve"> </v>
          </cell>
          <cell r="E101" t="str">
            <v>*Completed</v>
          </cell>
          <cell r="F101">
            <v>0</v>
          </cell>
          <cell r="G101" t="str">
            <v>Western</v>
          </cell>
          <cell r="H101" t="str">
            <v>NV</v>
          </cell>
          <cell r="I101">
            <v>140</v>
          </cell>
          <cell r="J101" t="str">
            <v>Utilities, Inc. of Central Nevada</v>
          </cell>
          <cell r="K101">
            <v>140</v>
          </cell>
          <cell r="L101" t="str">
            <v>Utilities, Inc of Central Nevada</v>
          </cell>
          <cell r="M101">
            <v>0</v>
          </cell>
          <cell r="N101">
            <v>0</v>
          </cell>
          <cell r="O101" t="str">
            <v>Y</v>
          </cell>
          <cell r="P101">
            <v>0</v>
          </cell>
          <cell r="Q101" t="str">
            <v xml:space="preserve">I&amp;I Engineering Study  </v>
          </cell>
          <cell r="R101" t="str">
            <v>C</v>
          </cell>
          <cell r="S101">
            <v>0</v>
          </cell>
          <cell r="T101">
            <v>0</v>
          </cell>
          <cell r="U101">
            <v>0</v>
          </cell>
          <cell r="V101">
            <v>0</v>
          </cell>
          <cell r="W101">
            <v>0</v>
          </cell>
          <cell r="X101">
            <v>38949</v>
          </cell>
          <cell r="Y101" t="str">
            <v>140-0140-116-05-03</v>
          </cell>
          <cell r="Z101">
            <v>0</v>
          </cell>
          <cell r="AA101">
            <v>0</v>
          </cell>
          <cell r="AB101">
            <v>0</v>
          </cell>
          <cell r="AC101">
            <v>0</v>
          </cell>
          <cell r="AD101">
            <v>0</v>
          </cell>
          <cell r="AE101">
            <v>0</v>
          </cell>
          <cell r="AF101">
            <v>0</v>
          </cell>
          <cell r="AG101">
            <v>0</v>
          </cell>
          <cell r="AH101">
            <v>0</v>
          </cell>
          <cell r="AI101">
            <v>0</v>
          </cell>
          <cell r="AJ101" t="str">
            <v>Q2</v>
          </cell>
        </row>
        <row r="102">
          <cell r="A102">
            <v>3743</v>
          </cell>
          <cell r="B102">
            <v>38718</v>
          </cell>
          <cell r="C102">
            <v>0</v>
          </cell>
          <cell r="D102" t="str">
            <v xml:space="preserve"> </v>
          </cell>
          <cell r="E102" t="str">
            <v>*Completed</v>
          </cell>
          <cell r="F102">
            <v>0</v>
          </cell>
          <cell r="G102" t="str">
            <v>Western</v>
          </cell>
          <cell r="H102" t="str">
            <v>NV</v>
          </cell>
          <cell r="I102">
            <v>35</v>
          </cell>
          <cell r="J102" t="str">
            <v>Spring Creek Utilities Company</v>
          </cell>
          <cell r="K102">
            <v>110</v>
          </cell>
          <cell r="L102" t="str">
            <v>Spring Creek Utilities Company</v>
          </cell>
          <cell r="M102">
            <v>0</v>
          </cell>
          <cell r="N102">
            <v>0</v>
          </cell>
          <cell r="O102" t="str">
            <v>Y</v>
          </cell>
          <cell r="P102">
            <v>0</v>
          </cell>
          <cell r="Q102" t="str">
            <v>Engineering for Replacement of Septic System #2</v>
          </cell>
          <cell r="R102" t="str">
            <v>C</v>
          </cell>
          <cell r="S102">
            <v>0</v>
          </cell>
          <cell r="T102">
            <v>0</v>
          </cell>
          <cell r="U102">
            <v>0</v>
          </cell>
          <cell r="V102">
            <v>0</v>
          </cell>
          <cell r="W102">
            <v>0</v>
          </cell>
          <cell r="X102">
            <v>38921</v>
          </cell>
          <cell r="Y102" t="str">
            <v>035-0110-116-05-01</v>
          </cell>
          <cell r="Z102">
            <v>5335</v>
          </cell>
          <cell r="AA102">
            <v>5335</v>
          </cell>
          <cell r="AB102">
            <v>0</v>
          </cell>
          <cell r="AC102">
            <v>0</v>
          </cell>
          <cell r="AD102">
            <v>0</v>
          </cell>
          <cell r="AE102">
            <v>5335</v>
          </cell>
          <cell r="AF102">
            <v>0</v>
          </cell>
          <cell r="AG102">
            <v>0</v>
          </cell>
          <cell r="AH102">
            <v>0</v>
          </cell>
          <cell r="AI102">
            <v>5335</v>
          </cell>
          <cell r="AJ102" t="str">
            <v>Q2</v>
          </cell>
        </row>
        <row r="103">
          <cell r="A103">
            <v>3769</v>
          </cell>
          <cell r="B103">
            <v>38718</v>
          </cell>
          <cell r="C103">
            <v>0</v>
          </cell>
          <cell r="D103" t="str">
            <v xml:space="preserve"> </v>
          </cell>
          <cell r="E103" t="str">
            <v>*Completed</v>
          </cell>
          <cell r="F103">
            <v>0</v>
          </cell>
          <cell r="G103" t="str">
            <v>Western</v>
          </cell>
          <cell r="H103" t="str">
            <v>AZ</v>
          </cell>
          <cell r="I103">
            <v>135</v>
          </cell>
          <cell r="J103" t="str">
            <v>Bermuda Water Company</v>
          </cell>
          <cell r="K103">
            <v>935</v>
          </cell>
          <cell r="L103" t="str">
            <v>Bermuda Water Company</v>
          </cell>
          <cell r="M103">
            <v>0</v>
          </cell>
          <cell r="N103">
            <v>0</v>
          </cell>
          <cell r="O103" t="str">
            <v>Y</v>
          </cell>
          <cell r="P103">
            <v>0</v>
          </cell>
          <cell r="Q103" t="str">
            <v>Replace drop pipe at Tierra Verde Well</v>
          </cell>
          <cell r="R103" t="str">
            <v>C</v>
          </cell>
          <cell r="S103">
            <v>0</v>
          </cell>
          <cell r="T103">
            <v>0</v>
          </cell>
          <cell r="U103">
            <v>0</v>
          </cell>
          <cell r="V103">
            <v>0</v>
          </cell>
          <cell r="W103">
            <v>0</v>
          </cell>
          <cell r="X103">
            <v>38706</v>
          </cell>
          <cell r="Y103" t="str">
            <v xml:space="preserve"> </v>
          </cell>
          <cell r="Z103">
            <v>0</v>
          </cell>
          <cell r="AA103">
            <v>0</v>
          </cell>
          <cell r="AB103">
            <v>0</v>
          </cell>
          <cell r="AC103">
            <v>0</v>
          </cell>
          <cell r="AD103">
            <v>0</v>
          </cell>
          <cell r="AE103">
            <v>0</v>
          </cell>
          <cell r="AF103">
            <v>0</v>
          </cell>
          <cell r="AG103">
            <v>0</v>
          </cell>
          <cell r="AH103">
            <v>0</v>
          </cell>
          <cell r="AI103">
            <v>0</v>
          </cell>
          <cell r="AJ103" t="str">
            <v>Q2</v>
          </cell>
        </row>
        <row r="104">
          <cell r="A104">
            <v>3800</v>
          </cell>
          <cell r="B104">
            <v>38718</v>
          </cell>
          <cell r="C104">
            <v>0</v>
          </cell>
          <cell r="D104" t="str">
            <v xml:space="preserve"> </v>
          </cell>
          <cell r="E104" t="str">
            <v>*Completed</v>
          </cell>
          <cell r="F104">
            <v>0</v>
          </cell>
          <cell r="G104" t="str">
            <v>Western</v>
          </cell>
          <cell r="H104" t="str">
            <v>NV</v>
          </cell>
          <cell r="I104">
            <v>140</v>
          </cell>
          <cell r="J104" t="str">
            <v>Utilities, Inc. of Central Nevada</v>
          </cell>
          <cell r="K104">
            <v>140</v>
          </cell>
          <cell r="L104" t="str">
            <v>Utilities, Inc of Central Nevada</v>
          </cell>
          <cell r="M104">
            <v>0</v>
          </cell>
          <cell r="N104">
            <v>0</v>
          </cell>
          <cell r="O104" t="str">
            <v>Y</v>
          </cell>
          <cell r="P104">
            <v>0</v>
          </cell>
          <cell r="Q104" t="str">
            <v>Smoke Test Critical Areas of Plant 3/F Collection Systems</v>
          </cell>
          <cell r="R104" t="str">
            <v>C</v>
          </cell>
          <cell r="S104">
            <v>0</v>
          </cell>
          <cell r="T104">
            <v>0</v>
          </cell>
          <cell r="U104">
            <v>0</v>
          </cell>
          <cell r="V104">
            <v>0</v>
          </cell>
          <cell r="W104">
            <v>0</v>
          </cell>
          <cell r="X104">
            <v>38785</v>
          </cell>
          <cell r="Y104" t="str">
            <v>140-0140-116-06-01</v>
          </cell>
          <cell r="Z104">
            <v>0</v>
          </cell>
          <cell r="AA104">
            <v>0</v>
          </cell>
          <cell r="AB104">
            <v>0</v>
          </cell>
          <cell r="AC104">
            <v>0</v>
          </cell>
          <cell r="AD104">
            <v>0</v>
          </cell>
          <cell r="AE104">
            <v>0</v>
          </cell>
          <cell r="AF104">
            <v>0</v>
          </cell>
          <cell r="AG104">
            <v>0</v>
          </cell>
          <cell r="AH104">
            <v>0</v>
          </cell>
          <cell r="AI104">
            <v>0</v>
          </cell>
          <cell r="AJ104" t="str">
            <v>Q2</v>
          </cell>
        </row>
        <row r="105">
          <cell r="A105">
            <v>3924</v>
          </cell>
          <cell r="B105">
            <v>38718</v>
          </cell>
          <cell r="C105">
            <v>0</v>
          </cell>
          <cell r="D105" t="str">
            <v xml:space="preserve"> </v>
          </cell>
          <cell r="E105" t="str">
            <v>*Completed</v>
          </cell>
          <cell r="F105">
            <v>0</v>
          </cell>
          <cell r="G105" t="str">
            <v>Western</v>
          </cell>
          <cell r="H105" t="str">
            <v>AZ</v>
          </cell>
          <cell r="I105">
            <v>135</v>
          </cell>
          <cell r="J105" t="str">
            <v>Bermuda Water Company</v>
          </cell>
          <cell r="K105">
            <v>935</v>
          </cell>
          <cell r="L105" t="str">
            <v>Bermuda Water Company</v>
          </cell>
          <cell r="M105">
            <v>0</v>
          </cell>
          <cell r="N105">
            <v>0</v>
          </cell>
          <cell r="O105" t="str">
            <v>Y</v>
          </cell>
          <cell r="P105">
            <v>0</v>
          </cell>
          <cell r="Q105" t="str">
            <v xml:space="preserve"> Repair and Clean Joy Lane East Well</v>
          </cell>
          <cell r="R105" t="str">
            <v>C</v>
          </cell>
          <cell r="S105">
            <v>0</v>
          </cell>
          <cell r="T105">
            <v>0</v>
          </cell>
          <cell r="U105">
            <v>0</v>
          </cell>
          <cell r="V105">
            <v>0</v>
          </cell>
          <cell r="W105">
            <v>0</v>
          </cell>
          <cell r="X105">
            <v>38852</v>
          </cell>
          <cell r="Y105" t="str">
            <v xml:space="preserve"> </v>
          </cell>
          <cell r="Z105">
            <v>0</v>
          </cell>
          <cell r="AA105">
            <v>0</v>
          </cell>
          <cell r="AB105">
            <v>0</v>
          </cell>
          <cell r="AC105">
            <v>0</v>
          </cell>
          <cell r="AD105">
            <v>0</v>
          </cell>
          <cell r="AE105">
            <v>0</v>
          </cell>
          <cell r="AF105">
            <v>0</v>
          </cell>
          <cell r="AG105">
            <v>0</v>
          </cell>
          <cell r="AH105">
            <v>0</v>
          </cell>
          <cell r="AI105">
            <v>0</v>
          </cell>
          <cell r="AJ105" t="str">
            <v>Q2</v>
          </cell>
        </row>
        <row r="106">
          <cell r="A106">
            <v>3950</v>
          </cell>
          <cell r="B106">
            <v>38718</v>
          </cell>
          <cell r="C106">
            <v>0</v>
          </cell>
          <cell r="D106" t="str">
            <v xml:space="preserve"> </v>
          </cell>
          <cell r="E106" t="str">
            <v>*Completed</v>
          </cell>
          <cell r="F106">
            <v>0</v>
          </cell>
          <cell r="G106" t="str">
            <v>Western</v>
          </cell>
          <cell r="H106" t="str">
            <v>NV</v>
          </cell>
          <cell r="I106">
            <v>34</v>
          </cell>
          <cell r="J106" t="str">
            <v>Utilities, Inc. of Nevada</v>
          </cell>
          <cell r="K106">
            <v>120</v>
          </cell>
          <cell r="L106" t="str">
            <v>Utilities, Inc of Nevada</v>
          </cell>
          <cell r="M106">
            <v>0</v>
          </cell>
          <cell r="N106">
            <v>0</v>
          </cell>
          <cell r="O106" t="str">
            <v>Y</v>
          </cell>
          <cell r="P106">
            <v>0</v>
          </cell>
          <cell r="Q106" t="str">
            <v>UIN Wells #6 &amp; #7 - Flush Line Installation</v>
          </cell>
          <cell r="R106" t="str">
            <v>C</v>
          </cell>
          <cell r="S106">
            <v>0</v>
          </cell>
          <cell r="T106">
            <v>0</v>
          </cell>
          <cell r="U106">
            <v>0</v>
          </cell>
          <cell r="V106">
            <v>0</v>
          </cell>
          <cell r="W106">
            <v>0</v>
          </cell>
          <cell r="X106">
            <v>38911</v>
          </cell>
          <cell r="Y106" t="str">
            <v xml:space="preserve"> </v>
          </cell>
          <cell r="Z106">
            <v>0</v>
          </cell>
          <cell r="AA106">
            <v>0</v>
          </cell>
          <cell r="AB106">
            <v>0</v>
          </cell>
          <cell r="AC106">
            <v>0</v>
          </cell>
          <cell r="AD106">
            <v>0</v>
          </cell>
          <cell r="AE106">
            <v>0</v>
          </cell>
          <cell r="AF106">
            <v>0</v>
          </cell>
          <cell r="AG106">
            <v>0</v>
          </cell>
          <cell r="AH106">
            <v>0</v>
          </cell>
          <cell r="AI106">
            <v>0</v>
          </cell>
          <cell r="AJ106" t="str">
            <v>Q2</v>
          </cell>
        </row>
        <row r="107">
          <cell r="A107">
            <v>3954</v>
          </cell>
          <cell r="B107">
            <v>38718</v>
          </cell>
          <cell r="C107">
            <v>0</v>
          </cell>
          <cell r="D107" t="str">
            <v xml:space="preserve"> </v>
          </cell>
          <cell r="E107" t="str">
            <v>*Completed</v>
          </cell>
          <cell r="F107">
            <v>0</v>
          </cell>
          <cell r="G107" t="str">
            <v>Western</v>
          </cell>
          <cell r="H107" t="str">
            <v>NV</v>
          </cell>
          <cell r="I107">
            <v>34</v>
          </cell>
          <cell r="J107" t="str">
            <v>Utilities, Inc. of Nevada</v>
          </cell>
          <cell r="K107">
            <v>120</v>
          </cell>
          <cell r="L107" t="str">
            <v>Utilities, Inc of Nevada</v>
          </cell>
          <cell r="M107">
            <v>0</v>
          </cell>
          <cell r="N107">
            <v>0</v>
          </cell>
          <cell r="O107" t="str">
            <v>Y</v>
          </cell>
          <cell r="P107">
            <v>0</v>
          </cell>
          <cell r="Q107" t="str">
            <v>UIN Well #8 - UST Removal</v>
          </cell>
          <cell r="R107" t="str">
            <v>C</v>
          </cell>
          <cell r="S107">
            <v>0</v>
          </cell>
          <cell r="T107">
            <v>0</v>
          </cell>
          <cell r="U107">
            <v>0</v>
          </cell>
          <cell r="V107">
            <v>0</v>
          </cell>
          <cell r="W107">
            <v>0</v>
          </cell>
          <cell r="X107">
            <v>38911</v>
          </cell>
          <cell r="Y107" t="str">
            <v xml:space="preserve"> </v>
          </cell>
          <cell r="Z107">
            <v>0</v>
          </cell>
          <cell r="AA107">
            <v>0</v>
          </cell>
          <cell r="AB107">
            <v>0</v>
          </cell>
          <cell r="AC107">
            <v>0</v>
          </cell>
          <cell r="AD107">
            <v>0</v>
          </cell>
          <cell r="AE107">
            <v>0</v>
          </cell>
          <cell r="AF107">
            <v>0</v>
          </cell>
          <cell r="AG107">
            <v>0</v>
          </cell>
          <cell r="AH107">
            <v>0</v>
          </cell>
          <cell r="AI107">
            <v>0</v>
          </cell>
          <cell r="AJ107" t="str">
            <v>Q2</v>
          </cell>
        </row>
        <row r="108">
          <cell r="A108">
            <v>3955</v>
          </cell>
          <cell r="B108">
            <v>38718</v>
          </cell>
          <cell r="C108">
            <v>0</v>
          </cell>
          <cell r="D108" t="str">
            <v xml:space="preserve"> </v>
          </cell>
          <cell r="E108" t="str">
            <v>*Completed</v>
          </cell>
          <cell r="F108">
            <v>0</v>
          </cell>
          <cell r="G108" t="str">
            <v>Western</v>
          </cell>
          <cell r="H108" t="str">
            <v>AZ</v>
          </cell>
          <cell r="I108">
            <v>135</v>
          </cell>
          <cell r="J108" t="str">
            <v>Bermuda Water Company</v>
          </cell>
          <cell r="K108">
            <v>935</v>
          </cell>
          <cell r="L108" t="str">
            <v>Bermuda Water Company</v>
          </cell>
          <cell r="M108">
            <v>0</v>
          </cell>
          <cell r="N108">
            <v>0</v>
          </cell>
          <cell r="O108" t="str">
            <v>Y</v>
          </cell>
          <cell r="P108">
            <v>0</v>
          </cell>
          <cell r="Q108" t="str">
            <v>Security Fencing - 3 locations_x000B_</v>
          </cell>
          <cell r="R108" t="str">
            <v>C</v>
          </cell>
          <cell r="S108">
            <v>0</v>
          </cell>
          <cell r="T108">
            <v>0</v>
          </cell>
          <cell r="U108">
            <v>0</v>
          </cell>
          <cell r="V108">
            <v>0</v>
          </cell>
          <cell r="W108">
            <v>0</v>
          </cell>
          <cell r="X108">
            <v>38929</v>
          </cell>
          <cell r="Y108" t="str">
            <v xml:space="preserve"> </v>
          </cell>
          <cell r="Z108">
            <v>0</v>
          </cell>
          <cell r="AA108">
            <v>0</v>
          </cell>
          <cell r="AB108">
            <v>0</v>
          </cell>
          <cell r="AC108">
            <v>0</v>
          </cell>
          <cell r="AD108">
            <v>0</v>
          </cell>
          <cell r="AE108">
            <v>0</v>
          </cell>
          <cell r="AF108">
            <v>0</v>
          </cell>
          <cell r="AG108">
            <v>0</v>
          </cell>
          <cell r="AH108">
            <v>0</v>
          </cell>
          <cell r="AI108">
            <v>0</v>
          </cell>
          <cell r="AJ108" t="str">
            <v>Q2</v>
          </cell>
        </row>
        <row r="109">
          <cell r="A109">
            <v>3963</v>
          </cell>
          <cell r="B109">
            <v>38718</v>
          </cell>
          <cell r="C109">
            <v>0</v>
          </cell>
          <cell r="D109" t="str">
            <v xml:space="preserve"> </v>
          </cell>
          <cell r="E109" t="str">
            <v>*Completed</v>
          </cell>
          <cell r="F109">
            <v>0</v>
          </cell>
          <cell r="G109" t="str">
            <v>Western</v>
          </cell>
          <cell r="H109" t="str">
            <v>AZ</v>
          </cell>
          <cell r="I109">
            <v>135</v>
          </cell>
          <cell r="J109" t="str">
            <v>Bermuda Water Company</v>
          </cell>
          <cell r="K109">
            <v>935</v>
          </cell>
          <cell r="L109" t="str">
            <v>Bermuda Water Company</v>
          </cell>
          <cell r="M109">
            <v>0</v>
          </cell>
          <cell r="N109">
            <v>0</v>
          </cell>
          <cell r="O109" t="str">
            <v>Y</v>
          </cell>
          <cell r="P109">
            <v>0</v>
          </cell>
          <cell r="Q109" t="str">
            <v>Clean and reline casing at Well #2</v>
          </cell>
          <cell r="R109" t="str">
            <v>C</v>
          </cell>
          <cell r="S109">
            <v>0</v>
          </cell>
          <cell r="T109">
            <v>0</v>
          </cell>
          <cell r="U109">
            <v>0</v>
          </cell>
          <cell r="V109">
            <v>0</v>
          </cell>
          <cell r="W109">
            <v>0</v>
          </cell>
          <cell r="X109">
            <v>39082</v>
          </cell>
          <cell r="Y109" t="str">
            <v>135-0935-115-06-02</v>
          </cell>
          <cell r="Z109">
            <v>0</v>
          </cell>
          <cell r="AA109">
            <v>0</v>
          </cell>
          <cell r="AB109">
            <v>0</v>
          </cell>
          <cell r="AC109">
            <v>0</v>
          </cell>
          <cell r="AD109">
            <v>0</v>
          </cell>
          <cell r="AE109">
            <v>0</v>
          </cell>
          <cell r="AF109">
            <v>0</v>
          </cell>
          <cell r="AG109">
            <v>0</v>
          </cell>
          <cell r="AH109">
            <v>0</v>
          </cell>
          <cell r="AI109">
            <v>0</v>
          </cell>
          <cell r="AJ109" t="str">
            <v>Q2</v>
          </cell>
        </row>
        <row r="110">
          <cell r="A110">
            <v>3970</v>
          </cell>
          <cell r="B110">
            <v>38718</v>
          </cell>
          <cell r="C110">
            <v>0</v>
          </cell>
          <cell r="D110" t="str">
            <v xml:space="preserve"> </v>
          </cell>
          <cell r="E110" t="str">
            <v>*Completed</v>
          </cell>
          <cell r="F110">
            <v>0</v>
          </cell>
          <cell r="G110" t="str">
            <v>Western</v>
          </cell>
          <cell r="H110" t="str">
            <v>NV</v>
          </cell>
          <cell r="I110">
            <v>140</v>
          </cell>
          <cell r="J110" t="str">
            <v>Utilities, Inc. of Central Nevada</v>
          </cell>
          <cell r="K110">
            <v>140</v>
          </cell>
          <cell r="L110" t="str">
            <v>Utilities, Inc of Central Nevada</v>
          </cell>
          <cell r="M110">
            <v>0</v>
          </cell>
          <cell r="N110">
            <v>0</v>
          </cell>
          <cell r="O110" t="str">
            <v>Y</v>
          </cell>
          <cell r="P110">
            <v>0</v>
          </cell>
          <cell r="Q110" t="str">
            <v>Well #13 Renovation &amp; Generator</v>
          </cell>
          <cell r="R110" t="str">
            <v>C</v>
          </cell>
          <cell r="S110">
            <v>0</v>
          </cell>
          <cell r="T110">
            <v>0</v>
          </cell>
          <cell r="U110">
            <v>0</v>
          </cell>
          <cell r="V110">
            <v>0</v>
          </cell>
          <cell r="W110">
            <v>0</v>
          </cell>
          <cell r="X110">
            <v>39082</v>
          </cell>
          <cell r="Y110" t="str">
            <v>140-0140-115-06-04</v>
          </cell>
          <cell r="Z110">
            <v>0</v>
          </cell>
          <cell r="AA110">
            <v>0</v>
          </cell>
          <cell r="AB110">
            <v>0</v>
          </cell>
          <cell r="AC110">
            <v>0</v>
          </cell>
          <cell r="AD110">
            <v>0</v>
          </cell>
          <cell r="AE110">
            <v>0</v>
          </cell>
          <cell r="AF110">
            <v>0</v>
          </cell>
          <cell r="AG110">
            <v>0</v>
          </cell>
          <cell r="AH110">
            <v>0</v>
          </cell>
          <cell r="AI110">
            <v>0</v>
          </cell>
          <cell r="AJ110" t="str">
            <v>Q2</v>
          </cell>
        </row>
        <row r="111">
          <cell r="A111">
            <v>3972</v>
          </cell>
          <cell r="B111">
            <v>38718</v>
          </cell>
          <cell r="C111">
            <v>0</v>
          </cell>
          <cell r="D111" t="str">
            <v xml:space="preserve"> </v>
          </cell>
          <cell r="E111" t="str">
            <v>*Completed</v>
          </cell>
          <cell r="F111">
            <v>0</v>
          </cell>
          <cell r="G111" t="str">
            <v>Western</v>
          </cell>
          <cell r="H111" t="str">
            <v>NV</v>
          </cell>
          <cell r="I111">
            <v>140</v>
          </cell>
          <cell r="J111" t="str">
            <v>Utilities, Inc. of Central Nevada</v>
          </cell>
          <cell r="K111">
            <v>140</v>
          </cell>
          <cell r="L111" t="str">
            <v>Utilities, Inc of Central Nevada</v>
          </cell>
          <cell r="M111">
            <v>0</v>
          </cell>
          <cell r="N111">
            <v>0</v>
          </cell>
          <cell r="O111" t="str">
            <v>Y</v>
          </cell>
          <cell r="P111">
            <v>0</v>
          </cell>
          <cell r="Q111" t="str">
            <v>Engineering Evaluation of Collection System 3 and New Facility Location_x000B_</v>
          </cell>
          <cell r="R111" t="str">
            <v>C</v>
          </cell>
          <cell r="S111">
            <v>0</v>
          </cell>
          <cell r="T111">
            <v>0</v>
          </cell>
          <cell r="U111">
            <v>0</v>
          </cell>
          <cell r="V111">
            <v>0</v>
          </cell>
          <cell r="W111">
            <v>0</v>
          </cell>
          <cell r="X111">
            <v>39082</v>
          </cell>
          <cell r="Y111" t="str">
            <v>140-0140-116-06-02</v>
          </cell>
          <cell r="Z111">
            <v>0</v>
          </cell>
          <cell r="AA111">
            <v>0</v>
          </cell>
          <cell r="AB111">
            <v>0</v>
          </cell>
          <cell r="AC111">
            <v>0</v>
          </cell>
          <cell r="AD111">
            <v>0</v>
          </cell>
          <cell r="AE111">
            <v>0</v>
          </cell>
          <cell r="AF111">
            <v>0</v>
          </cell>
          <cell r="AG111">
            <v>0</v>
          </cell>
          <cell r="AH111">
            <v>0</v>
          </cell>
          <cell r="AI111">
            <v>0</v>
          </cell>
          <cell r="AJ111" t="str">
            <v>Q2</v>
          </cell>
        </row>
        <row r="112">
          <cell r="A112">
            <v>3992</v>
          </cell>
          <cell r="B112">
            <v>38718</v>
          </cell>
          <cell r="C112">
            <v>0</v>
          </cell>
          <cell r="D112" t="str">
            <v xml:space="preserve"> </v>
          </cell>
          <cell r="E112" t="str">
            <v>*Completed</v>
          </cell>
          <cell r="F112">
            <v>0</v>
          </cell>
          <cell r="G112" t="str">
            <v>Western</v>
          </cell>
          <cell r="H112" t="str">
            <v>AZ</v>
          </cell>
          <cell r="I112">
            <v>135</v>
          </cell>
          <cell r="J112" t="str">
            <v>Bermuda Water Company</v>
          </cell>
          <cell r="K112">
            <v>935</v>
          </cell>
          <cell r="L112" t="str">
            <v>Bermuda Water Company</v>
          </cell>
          <cell r="M112">
            <v>0</v>
          </cell>
          <cell r="N112">
            <v>0</v>
          </cell>
          <cell r="O112" t="str">
            <v>Y</v>
          </cell>
          <cell r="P112">
            <v>0</v>
          </cell>
          <cell r="Q112" t="str">
            <v>Engineering Design for New Storage Tank</v>
          </cell>
          <cell r="R112" t="str">
            <v>C</v>
          </cell>
          <cell r="S112">
            <v>0</v>
          </cell>
          <cell r="T112">
            <v>0</v>
          </cell>
          <cell r="U112">
            <v>0</v>
          </cell>
          <cell r="V112">
            <v>0</v>
          </cell>
          <cell r="W112">
            <v>0</v>
          </cell>
          <cell r="X112">
            <v>39082</v>
          </cell>
          <cell r="Y112" t="str">
            <v>135-0935-115-06-03</v>
          </cell>
          <cell r="Z112">
            <v>0</v>
          </cell>
          <cell r="AA112">
            <v>0</v>
          </cell>
          <cell r="AB112">
            <v>0</v>
          </cell>
          <cell r="AC112">
            <v>0</v>
          </cell>
          <cell r="AD112">
            <v>0</v>
          </cell>
          <cell r="AE112">
            <v>0</v>
          </cell>
          <cell r="AF112">
            <v>0</v>
          </cell>
          <cell r="AG112">
            <v>0</v>
          </cell>
          <cell r="AH112">
            <v>0</v>
          </cell>
          <cell r="AI112">
            <v>0</v>
          </cell>
          <cell r="AJ112" t="str">
            <v>Q2</v>
          </cell>
        </row>
        <row r="113">
          <cell r="A113">
            <v>3993</v>
          </cell>
          <cell r="B113">
            <v>38718</v>
          </cell>
          <cell r="C113">
            <v>0</v>
          </cell>
          <cell r="D113" t="str">
            <v xml:space="preserve"> </v>
          </cell>
          <cell r="E113" t="str">
            <v>*Completed</v>
          </cell>
          <cell r="F113">
            <v>0</v>
          </cell>
          <cell r="G113" t="str">
            <v>Western</v>
          </cell>
          <cell r="H113" t="str">
            <v>AZ</v>
          </cell>
          <cell r="I113">
            <v>135</v>
          </cell>
          <cell r="J113" t="str">
            <v>Bermuda Water Company</v>
          </cell>
          <cell r="K113">
            <v>935</v>
          </cell>
          <cell r="L113" t="str">
            <v>Bermuda Water Company</v>
          </cell>
          <cell r="M113">
            <v>0</v>
          </cell>
          <cell r="N113">
            <v>0</v>
          </cell>
          <cell r="O113" t="str">
            <v>Y</v>
          </cell>
          <cell r="P113">
            <v>0</v>
          </cell>
          <cell r="Q113" t="str">
            <v>Engineering Design for New Well</v>
          </cell>
          <cell r="R113" t="str">
            <v>C</v>
          </cell>
          <cell r="S113">
            <v>0</v>
          </cell>
          <cell r="T113">
            <v>0</v>
          </cell>
          <cell r="U113">
            <v>0</v>
          </cell>
          <cell r="V113">
            <v>0</v>
          </cell>
          <cell r="W113">
            <v>0</v>
          </cell>
          <cell r="X113">
            <v>39082</v>
          </cell>
          <cell r="Y113" t="str">
            <v>135-0935-115-06-04</v>
          </cell>
          <cell r="Z113">
            <v>0</v>
          </cell>
          <cell r="AA113">
            <v>0</v>
          </cell>
          <cell r="AB113">
            <v>0</v>
          </cell>
          <cell r="AC113">
            <v>0</v>
          </cell>
          <cell r="AD113">
            <v>0</v>
          </cell>
          <cell r="AE113">
            <v>0</v>
          </cell>
          <cell r="AF113">
            <v>0</v>
          </cell>
          <cell r="AG113">
            <v>0</v>
          </cell>
          <cell r="AH113">
            <v>0</v>
          </cell>
          <cell r="AI113">
            <v>0</v>
          </cell>
          <cell r="AJ113" t="str">
            <v>Q2</v>
          </cell>
        </row>
        <row r="114">
          <cell r="A114">
            <v>3995</v>
          </cell>
          <cell r="B114">
            <v>38718</v>
          </cell>
          <cell r="C114">
            <v>0</v>
          </cell>
          <cell r="D114" t="str">
            <v xml:space="preserve"> </v>
          </cell>
          <cell r="E114" t="str">
            <v>*Completed</v>
          </cell>
          <cell r="F114">
            <v>0</v>
          </cell>
          <cell r="G114" t="str">
            <v>Western</v>
          </cell>
          <cell r="H114" t="str">
            <v>AZ</v>
          </cell>
          <cell r="I114">
            <v>135</v>
          </cell>
          <cell r="J114" t="str">
            <v>Bermuda Water Company</v>
          </cell>
          <cell r="K114">
            <v>935</v>
          </cell>
          <cell r="L114" t="str">
            <v>Bermuda Water Company</v>
          </cell>
          <cell r="M114">
            <v>0</v>
          </cell>
          <cell r="N114">
            <v>0</v>
          </cell>
          <cell r="O114" t="str">
            <v>Y</v>
          </cell>
          <cell r="P114">
            <v>0</v>
          </cell>
          <cell r="Q114" t="str">
            <v>Engineering Evaluation of Alternatives for Arsenic Issue @ El Camino Well</v>
          </cell>
          <cell r="R114" t="str">
            <v>C</v>
          </cell>
          <cell r="S114">
            <v>0</v>
          </cell>
          <cell r="T114">
            <v>0</v>
          </cell>
          <cell r="U114">
            <v>0</v>
          </cell>
          <cell r="V114">
            <v>0</v>
          </cell>
          <cell r="W114">
            <v>0</v>
          </cell>
          <cell r="X114">
            <v>39082</v>
          </cell>
          <cell r="Y114" t="str">
            <v>135-0935-115-06-05</v>
          </cell>
          <cell r="Z114">
            <v>0</v>
          </cell>
          <cell r="AA114">
            <v>0</v>
          </cell>
          <cell r="AB114">
            <v>0</v>
          </cell>
          <cell r="AC114">
            <v>0</v>
          </cell>
          <cell r="AD114">
            <v>0</v>
          </cell>
          <cell r="AE114">
            <v>0</v>
          </cell>
          <cell r="AF114">
            <v>0</v>
          </cell>
          <cell r="AG114">
            <v>0</v>
          </cell>
          <cell r="AH114">
            <v>0</v>
          </cell>
          <cell r="AI114">
            <v>0</v>
          </cell>
          <cell r="AJ114" t="str">
            <v>Q2</v>
          </cell>
        </row>
        <row r="115">
          <cell r="A115">
            <v>3996</v>
          </cell>
          <cell r="B115">
            <v>38718</v>
          </cell>
          <cell r="C115">
            <v>0</v>
          </cell>
          <cell r="D115" t="str">
            <v xml:space="preserve"> </v>
          </cell>
          <cell r="E115" t="str">
            <v>*Completed</v>
          </cell>
          <cell r="F115">
            <v>0</v>
          </cell>
          <cell r="G115" t="str">
            <v>Western</v>
          </cell>
          <cell r="H115" t="str">
            <v>NV</v>
          </cell>
          <cell r="I115">
            <v>140</v>
          </cell>
          <cell r="J115" t="str">
            <v>Utilities, Inc. of Central Nevada</v>
          </cell>
          <cell r="K115">
            <v>140</v>
          </cell>
          <cell r="L115" t="str">
            <v>Utilities, Inc of Central Nevada</v>
          </cell>
          <cell r="M115">
            <v>0</v>
          </cell>
          <cell r="N115">
            <v>0</v>
          </cell>
          <cell r="O115" t="str">
            <v>Y</v>
          </cell>
          <cell r="P115">
            <v>0</v>
          </cell>
          <cell r="Q115" t="str">
            <v>Equipment, Accessories and Desks for Regional Office</v>
          </cell>
          <cell r="R115" t="str">
            <v>C</v>
          </cell>
          <cell r="S115">
            <v>0</v>
          </cell>
          <cell r="T115">
            <v>0</v>
          </cell>
          <cell r="U115">
            <v>0</v>
          </cell>
          <cell r="V115">
            <v>0</v>
          </cell>
          <cell r="W115">
            <v>0</v>
          </cell>
          <cell r="X115">
            <v>39082</v>
          </cell>
          <cell r="Y115" t="str">
            <v>140-0140-117-06-01</v>
          </cell>
          <cell r="Z115">
            <v>879.43</v>
          </cell>
          <cell r="AA115">
            <v>879.43</v>
          </cell>
          <cell r="AB115">
            <v>0</v>
          </cell>
          <cell r="AC115">
            <v>0</v>
          </cell>
          <cell r="AD115">
            <v>0</v>
          </cell>
          <cell r="AE115">
            <v>879.43</v>
          </cell>
          <cell r="AF115">
            <v>0</v>
          </cell>
          <cell r="AG115">
            <v>0</v>
          </cell>
          <cell r="AH115">
            <v>0</v>
          </cell>
          <cell r="AI115">
            <v>879.43</v>
          </cell>
          <cell r="AJ115" t="str">
            <v>Q2</v>
          </cell>
        </row>
        <row r="116">
          <cell r="A116">
            <v>3997</v>
          </cell>
          <cell r="B116">
            <v>38718</v>
          </cell>
          <cell r="C116">
            <v>0</v>
          </cell>
          <cell r="D116" t="str">
            <v xml:space="preserve"> </v>
          </cell>
          <cell r="E116" t="str">
            <v>*Completed</v>
          </cell>
          <cell r="F116">
            <v>0</v>
          </cell>
          <cell r="G116" t="str">
            <v>Western</v>
          </cell>
          <cell r="H116" t="str">
            <v>NV</v>
          </cell>
          <cell r="I116">
            <v>35</v>
          </cell>
          <cell r="J116" t="str">
            <v>Spring Creek Utilities Company</v>
          </cell>
          <cell r="K116">
            <v>110</v>
          </cell>
          <cell r="L116" t="str">
            <v>Spring Creek Utilities Company</v>
          </cell>
          <cell r="M116">
            <v>0</v>
          </cell>
          <cell r="N116">
            <v>0</v>
          </cell>
          <cell r="O116" t="str">
            <v>Y</v>
          </cell>
          <cell r="P116">
            <v>0</v>
          </cell>
          <cell r="Q116" t="str">
            <v>Installation of Window Cover Bars</v>
          </cell>
          <cell r="R116" t="str">
            <v>C</v>
          </cell>
          <cell r="S116">
            <v>0</v>
          </cell>
          <cell r="T116">
            <v>0</v>
          </cell>
          <cell r="U116">
            <v>0</v>
          </cell>
          <cell r="V116">
            <v>0</v>
          </cell>
          <cell r="W116">
            <v>0</v>
          </cell>
          <cell r="X116">
            <v>38911</v>
          </cell>
          <cell r="Y116" t="str">
            <v>035-0110-115-06-01</v>
          </cell>
          <cell r="Z116">
            <v>0</v>
          </cell>
          <cell r="AA116">
            <v>0</v>
          </cell>
          <cell r="AB116">
            <v>0</v>
          </cell>
          <cell r="AC116">
            <v>0</v>
          </cell>
          <cell r="AD116">
            <v>0</v>
          </cell>
          <cell r="AE116">
            <v>0</v>
          </cell>
          <cell r="AF116">
            <v>0</v>
          </cell>
          <cell r="AG116">
            <v>0</v>
          </cell>
          <cell r="AH116">
            <v>0</v>
          </cell>
          <cell r="AI116">
            <v>0</v>
          </cell>
          <cell r="AJ116" t="str">
            <v>Q2</v>
          </cell>
        </row>
        <row r="117">
          <cell r="A117">
            <v>4052</v>
          </cell>
          <cell r="B117">
            <v>38718</v>
          </cell>
          <cell r="C117">
            <v>0</v>
          </cell>
          <cell r="D117" t="str">
            <v xml:space="preserve"> </v>
          </cell>
          <cell r="E117" t="str">
            <v>*Completed</v>
          </cell>
          <cell r="F117">
            <v>0</v>
          </cell>
          <cell r="G117" t="str">
            <v>Western</v>
          </cell>
          <cell r="H117" t="str">
            <v>NV</v>
          </cell>
          <cell r="I117">
            <v>140</v>
          </cell>
          <cell r="J117" t="str">
            <v>Utilities, Inc. of Central Nevada</v>
          </cell>
          <cell r="K117">
            <v>140</v>
          </cell>
          <cell r="L117" t="str">
            <v>Utilities, Inc of Central Nevada</v>
          </cell>
          <cell r="M117">
            <v>0</v>
          </cell>
          <cell r="N117">
            <v>0</v>
          </cell>
          <cell r="O117" t="str">
            <v>Y</v>
          </cell>
          <cell r="P117">
            <v>0</v>
          </cell>
          <cell r="Q117" t="str">
            <v>I&amp;I Collection System Tasks per Brown &amp; Caldwell Engineering Study</v>
          </cell>
          <cell r="R117" t="str">
            <v>C</v>
          </cell>
          <cell r="S117">
            <v>0</v>
          </cell>
          <cell r="T117">
            <v>0</v>
          </cell>
          <cell r="U117">
            <v>0</v>
          </cell>
          <cell r="V117">
            <v>0</v>
          </cell>
          <cell r="W117">
            <v>0</v>
          </cell>
          <cell r="X117">
            <v>39082</v>
          </cell>
          <cell r="Y117" t="str">
            <v>140-0140-116-06-04</v>
          </cell>
          <cell r="Z117">
            <v>14700</v>
          </cell>
          <cell r="AA117">
            <v>14700</v>
          </cell>
          <cell r="AB117">
            <v>0</v>
          </cell>
          <cell r="AC117">
            <v>0</v>
          </cell>
          <cell r="AD117">
            <v>0</v>
          </cell>
          <cell r="AE117">
            <v>14700</v>
          </cell>
          <cell r="AF117">
            <v>0</v>
          </cell>
          <cell r="AG117">
            <v>0</v>
          </cell>
          <cell r="AH117">
            <v>0</v>
          </cell>
          <cell r="AI117">
            <v>14700</v>
          </cell>
          <cell r="AJ117" t="str">
            <v>Q2</v>
          </cell>
        </row>
        <row r="118">
          <cell r="A118">
            <v>4073</v>
          </cell>
          <cell r="B118">
            <v>38718</v>
          </cell>
          <cell r="C118">
            <v>0</v>
          </cell>
          <cell r="D118" t="str">
            <v xml:space="preserve"> </v>
          </cell>
          <cell r="E118" t="str">
            <v>*Completed</v>
          </cell>
          <cell r="F118">
            <v>0</v>
          </cell>
          <cell r="G118" t="str">
            <v>Western</v>
          </cell>
          <cell r="H118" t="str">
            <v>NV</v>
          </cell>
          <cell r="I118">
            <v>140</v>
          </cell>
          <cell r="J118" t="str">
            <v>Utilities, Inc. of Central Nevada</v>
          </cell>
          <cell r="K118">
            <v>140</v>
          </cell>
          <cell r="L118" t="str">
            <v>Utilities, Inc of Central Nevada</v>
          </cell>
          <cell r="M118">
            <v>0</v>
          </cell>
          <cell r="N118">
            <v>0</v>
          </cell>
          <cell r="O118" t="str">
            <v>Y</v>
          </cell>
          <cell r="P118">
            <v>0</v>
          </cell>
          <cell r="Q118" t="str">
            <v xml:space="preserve">Engineering evaluation and design of 10 lift stations for 2007 construction </v>
          </cell>
          <cell r="R118" t="str">
            <v>C</v>
          </cell>
          <cell r="S118">
            <v>0</v>
          </cell>
          <cell r="T118">
            <v>0</v>
          </cell>
          <cell r="U118">
            <v>0</v>
          </cell>
          <cell r="V118">
            <v>0</v>
          </cell>
          <cell r="W118">
            <v>0</v>
          </cell>
          <cell r="X118">
            <v>39082</v>
          </cell>
          <cell r="Y118" t="str">
            <v>140-0140-116-06-03</v>
          </cell>
          <cell r="Z118">
            <v>0</v>
          </cell>
          <cell r="AA118">
            <v>0</v>
          </cell>
          <cell r="AB118">
            <v>0</v>
          </cell>
          <cell r="AC118">
            <v>0</v>
          </cell>
          <cell r="AD118">
            <v>0</v>
          </cell>
          <cell r="AE118">
            <v>0</v>
          </cell>
          <cell r="AF118">
            <v>0</v>
          </cell>
          <cell r="AG118">
            <v>0</v>
          </cell>
          <cell r="AH118">
            <v>0</v>
          </cell>
          <cell r="AI118">
            <v>0</v>
          </cell>
          <cell r="AJ118" t="str">
            <v>Q2</v>
          </cell>
        </row>
        <row r="119">
          <cell r="A119">
            <v>4074</v>
          </cell>
          <cell r="B119">
            <v>38718</v>
          </cell>
          <cell r="C119">
            <v>0</v>
          </cell>
          <cell r="D119" t="str">
            <v xml:space="preserve"> </v>
          </cell>
          <cell r="E119" t="str">
            <v>*Completed</v>
          </cell>
          <cell r="F119">
            <v>0</v>
          </cell>
          <cell r="G119" t="str">
            <v>Western</v>
          </cell>
          <cell r="H119" t="str">
            <v>NV</v>
          </cell>
          <cell r="I119">
            <v>140</v>
          </cell>
          <cell r="J119" t="str">
            <v>Utilities, Inc. of Central Nevada</v>
          </cell>
          <cell r="K119">
            <v>140</v>
          </cell>
          <cell r="L119" t="str">
            <v>Utilities, Inc of Central Nevada</v>
          </cell>
          <cell r="M119">
            <v>0</v>
          </cell>
          <cell r="N119">
            <v>0</v>
          </cell>
          <cell r="O119" t="str">
            <v>Y</v>
          </cell>
          <cell r="P119">
            <v>0</v>
          </cell>
          <cell r="Q119" t="str">
            <v xml:space="preserve">Continued Flow Testing of Select Collection System Manholes  </v>
          </cell>
          <cell r="R119" t="str">
            <v>C</v>
          </cell>
          <cell r="S119">
            <v>0</v>
          </cell>
          <cell r="T119">
            <v>0</v>
          </cell>
          <cell r="U119">
            <v>0</v>
          </cell>
          <cell r="V119">
            <v>0</v>
          </cell>
          <cell r="W119">
            <v>0</v>
          </cell>
          <cell r="X119">
            <v>39082</v>
          </cell>
          <cell r="Y119" t="str">
            <v xml:space="preserve"> </v>
          </cell>
          <cell r="Z119">
            <v>0</v>
          </cell>
          <cell r="AA119">
            <v>0</v>
          </cell>
          <cell r="AB119">
            <v>0</v>
          </cell>
          <cell r="AC119">
            <v>0</v>
          </cell>
          <cell r="AD119">
            <v>0</v>
          </cell>
          <cell r="AE119">
            <v>0</v>
          </cell>
          <cell r="AF119">
            <v>0</v>
          </cell>
          <cell r="AG119">
            <v>0</v>
          </cell>
          <cell r="AH119">
            <v>0</v>
          </cell>
          <cell r="AI119">
            <v>0</v>
          </cell>
          <cell r="AJ119" t="str">
            <v>Q2</v>
          </cell>
        </row>
        <row r="120">
          <cell r="A120">
            <v>4078</v>
          </cell>
          <cell r="B120">
            <v>38718</v>
          </cell>
          <cell r="C120">
            <v>0</v>
          </cell>
          <cell r="D120" t="str">
            <v xml:space="preserve"> </v>
          </cell>
          <cell r="E120" t="str">
            <v>*Completed</v>
          </cell>
          <cell r="F120">
            <v>0</v>
          </cell>
          <cell r="G120" t="str">
            <v>Western</v>
          </cell>
          <cell r="H120" t="str">
            <v>NV</v>
          </cell>
          <cell r="I120">
            <v>140</v>
          </cell>
          <cell r="J120" t="str">
            <v>Utilities, Inc. of Central Nevada</v>
          </cell>
          <cell r="K120">
            <v>140</v>
          </cell>
          <cell r="L120" t="str">
            <v>Utilities, Inc of Central Nevada</v>
          </cell>
          <cell r="M120">
            <v>0</v>
          </cell>
          <cell r="N120">
            <v>0</v>
          </cell>
          <cell r="O120" t="str">
            <v>Y</v>
          </cell>
          <cell r="P120">
            <v>0</v>
          </cell>
          <cell r="Q120" t="str">
            <v>Engineering for system mapping of utility valve/hydrant locations</v>
          </cell>
          <cell r="R120" t="str">
            <v>C</v>
          </cell>
          <cell r="S120">
            <v>0</v>
          </cell>
          <cell r="T120">
            <v>0</v>
          </cell>
          <cell r="U120">
            <v>0</v>
          </cell>
          <cell r="V120">
            <v>0</v>
          </cell>
          <cell r="W120">
            <v>0</v>
          </cell>
          <cell r="X120">
            <v>39078</v>
          </cell>
          <cell r="Y120" t="str">
            <v>140-0140-115-06-03</v>
          </cell>
          <cell r="Z120">
            <v>0</v>
          </cell>
          <cell r="AA120">
            <v>0</v>
          </cell>
          <cell r="AB120">
            <v>0</v>
          </cell>
          <cell r="AC120">
            <v>0</v>
          </cell>
          <cell r="AD120">
            <v>0</v>
          </cell>
          <cell r="AE120">
            <v>0</v>
          </cell>
          <cell r="AF120">
            <v>0</v>
          </cell>
          <cell r="AG120">
            <v>0</v>
          </cell>
          <cell r="AH120">
            <v>0</v>
          </cell>
          <cell r="AI120">
            <v>0</v>
          </cell>
          <cell r="AJ120" t="str">
            <v>Q2</v>
          </cell>
        </row>
        <row r="121">
          <cell r="A121">
            <v>4139</v>
          </cell>
          <cell r="B121">
            <v>38718</v>
          </cell>
          <cell r="C121">
            <v>0</v>
          </cell>
          <cell r="D121" t="str">
            <v xml:space="preserve"> </v>
          </cell>
          <cell r="E121" t="str">
            <v>*Completed</v>
          </cell>
          <cell r="F121">
            <v>0</v>
          </cell>
          <cell r="G121" t="str">
            <v>Western</v>
          </cell>
          <cell r="H121" t="str">
            <v>NV</v>
          </cell>
          <cell r="I121">
            <v>35</v>
          </cell>
          <cell r="J121" t="str">
            <v>Spring Creek Utilities Company</v>
          </cell>
          <cell r="K121">
            <v>110</v>
          </cell>
          <cell r="L121" t="str">
            <v>Spring Creek Utilities Company</v>
          </cell>
          <cell r="M121">
            <v>0</v>
          </cell>
          <cell r="N121">
            <v>0</v>
          </cell>
          <cell r="O121" t="str">
            <v>Y</v>
          </cell>
          <cell r="P121">
            <v>0</v>
          </cell>
          <cell r="Q121" t="str">
            <v>Engineering for Twin Tanks Booster Station Upgrade with  2007 Construction</v>
          </cell>
          <cell r="R121" t="str">
            <v>C</v>
          </cell>
          <cell r="S121">
            <v>0</v>
          </cell>
          <cell r="T121">
            <v>0</v>
          </cell>
          <cell r="U121">
            <v>0</v>
          </cell>
          <cell r="V121">
            <v>0</v>
          </cell>
          <cell r="W121">
            <v>0</v>
          </cell>
          <cell r="X121">
            <v>39086</v>
          </cell>
          <cell r="Y121" t="str">
            <v>035-0110-115-06-04</v>
          </cell>
          <cell r="Z121">
            <v>0</v>
          </cell>
          <cell r="AA121">
            <v>0</v>
          </cell>
          <cell r="AB121">
            <v>0</v>
          </cell>
          <cell r="AC121">
            <v>0</v>
          </cell>
          <cell r="AD121">
            <v>0</v>
          </cell>
          <cell r="AE121">
            <v>0</v>
          </cell>
          <cell r="AF121">
            <v>0</v>
          </cell>
          <cell r="AG121">
            <v>0</v>
          </cell>
          <cell r="AH121">
            <v>0</v>
          </cell>
          <cell r="AI121">
            <v>0</v>
          </cell>
          <cell r="AJ121" t="str">
            <v>Q2</v>
          </cell>
        </row>
        <row r="122">
          <cell r="A122">
            <v>4258</v>
          </cell>
          <cell r="B122">
            <v>38718</v>
          </cell>
          <cell r="C122">
            <v>0</v>
          </cell>
          <cell r="D122" t="str">
            <v xml:space="preserve"> </v>
          </cell>
          <cell r="E122" t="str">
            <v>Placed In Service</v>
          </cell>
          <cell r="F122">
            <v>0</v>
          </cell>
          <cell r="G122" t="str">
            <v>Western</v>
          </cell>
          <cell r="H122" t="str">
            <v>NV</v>
          </cell>
          <cell r="I122">
            <v>35</v>
          </cell>
          <cell r="J122" t="str">
            <v>Spring Creek Utilities Company</v>
          </cell>
          <cell r="K122">
            <v>110</v>
          </cell>
          <cell r="L122" t="str">
            <v>Spring Creek Utilities Company</v>
          </cell>
          <cell r="M122">
            <v>0</v>
          </cell>
          <cell r="N122">
            <v>0</v>
          </cell>
          <cell r="O122" t="str">
            <v>Y</v>
          </cell>
          <cell r="P122">
            <v>0</v>
          </cell>
          <cell r="Q122" t="str">
            <v>Exploratory Test Well - Tract 100</v>
          </cell>
          <cell r="R122" t="str">
            <v>C</v>
          </cell>
          <cell r="S122">
            <v>0</v>
          </cell>
          <cell r="T122">
            <v>0</v>
          </cell>
          <cell r="U122">
            <v>0</v>
          </cell>
          <cell r="V122">
            <v>0</v>
          </cell>
          <cell r="W122">
            <v>0</v>
          </cell>
          <cell r="X122">
            <v>38911</v>
          </cell>
          <cell r="Y122" t="str">
            <v xml:space="preserve"> </v>
          </cell>
          <cell r="Z122">
            <v>0</v>
          </cell>
          <cell r="AA122">
            <v>0</v>
          </cell>
          <cell r="AB122">
            <v>0</v>
          </cell>
          <cell r="AC122">
            <v>0</v>
          </cell>
          <cell r="AD122">
            <v>0</v>
          </cell>
          <cell r="AE122">
            <v>0</v>
          </cell>
          <cell r="AF122">
            <v>0</v>
          </cell>
          <cell r="AG122">
            <v>0</v>
          </cell>
          <cell r="AH122">
            <v>0</v>
          </cell>
          <cell r="AI122">
            <v>0</v>
          </cell>
          <cell r="AJ122" t="str">
            <v>Q2</v>
          </cell>
        </row>
        <row r="123">
          <cell r="A123">
            <v>4292</v>
          </cell>
          <cell r="B123">
            <v>38718</v>
          </cell>
          <cell r="C123">
            <v>0</v>
          </cell>
          <cell r="D123" t="str">
            <v xml:space="preserve"> </v>
          </cell>
          <cell r="E123" t="str">
            <v>*Completed</v>
          </cell>
          <cell r="F123">
            <v>0</v>
          </cell>
          <cell r="G123" t="str">
            <v>Western</v>
          </cell>
          <cell r="H123" t="str">
            <v>AZ</v>
          </cell>
          <cell r="I123">
            <v>135</v>
          </cell>
          <cell r="J123" t="str">
            <v>Bermuda Water Company</v>
          </cell>
          <cell r="K123">
            <v>935</v>
          </cell>
          <cell r="L123" t="str">
            <v>Bermuda Water Company</v>
          </cell>
          <cell r="M123">
            <v>0</v>
          </cell>
          <cell r="N123">
            <v>0</v>
          </cell>
          <cell r="O123" t="str">
            <v>Y</v>
          </cell>
          <cell r="P123">
            <v>0</v>
          </cell>
          <cell r="Q123" t="str">
            <v>Emergency Repair - Well #1</v>
          </cell>
          <cell r="R123" t="str">
            <v>C</v>
          </cell>
          <cell r="S123">
            <v>0</v>
          </cell>
          <cell r="T123">
            <v>0</v>
          </cell>
          <cell r="U123">
            <v>0</v>
          </cell>
          <cell r="V123">
            <v>0</v>
          </cell>
          <cell r="W123">
            <v>0</v>
          </cell>
          <cell r="X123">
            <v>38943</v>
          </cell>
          <cell r="Y123" t="str">
            <v xml:space="preserve"> </v>
          </cell>
          <cell r="Z123">
            <v>0</v>
          </cell>
          <cell r="AA123">
            <v>0</v>
          </cell>
          <cell r="AB123">
            <v>0</v>
          </cell>
          <cell r="AC123">
            <v>0</v>
          </cell>
          <cell r="AD123">
            <v>0</v>
          </cell>
          <cell r="AE123">
            <v>0</v>
          </cell>
          <cell r="AF123">
            <v>0</v>
          </cell>
          <cell r="AG123">
            <v>0</v>
          </cell>
          <cell r="AH123">
            <v>0</v>
          </cell>
          <cell r="AI123">
            <v>0</v>
          </cell>
          <cell r="AJ123" t="str">
            <v>Q2</v>
          </cell>
        </row>
        <row r="124">
          <cell r="A124">
            <v>4360</v>
          </cell>
          <cell r="B124">
            <v>38718</v>
          </cell>
          <cell r="C124">
            <v>0</v>
          </cell>
          <cell r="D124" t="str">
            <v xml:space="preserve"> </v>
          </cell>
          <cell r="E124" t="str">
            <v>*Completed</v>
          </cell>
          <cell r="F124">
            <v>0</v>
          </cell>
          <cell r="G124" t="str">
            <v>Western</v>
          </cell>
          <cell r="H124" t="str">
            <v>AZ</v>
          </cell>
          <cell r="I124">
            <v>135</v>
          </cell>
          <cell r="J124" t="str">
            <v>Bermuda Water Company</v>
          </cell>
          <cell r="K124">
            <v>935</v>
          </cell>
          <cell r="L124">
            <v>0</v>
          </cell>
          <cell r="M124">
            <v>0</v>
          </cell>
          <cell r="N124">
            <v>0</v>
          </cell>
          <cell r="O124" t="str">
            <v>Y</v>
          </cell>
          <cell r="P124">
            <v>0</v>
          </cell>
          <cell r="Q124" t="str">
            <v>Emergency Repair to Well # 5</v>
          </cell>
          <cell r="R124" t="str">
            <v>C</v>
          </cell>
          <cell r="S124">
            <v>0</v>
          </cell>
          <cell r="T124">
            <v>0</v>
          </cell>
          <cell r="U124">
            <v>0</v>
          </cell>
          <cell r="V124">
            <v>0</v>
          </cell>
          <cell r="W124">
            <v>0</v>
          </cell>
          <cell r="X124">
            <v>38943</v>
          </cell>
          <cell r="Y124" t="str">
            <v xml:space="preserve"> </v>
          </cell>
          <cell r="Z124">
            <v>0</v>
          </cell>
          <cell r="AA124">
            <v>0</v>
          </cell>
          <cell r="AB124">
            <v>0</v>
          </cell>
          <cell r="AC124">
            <v>0</v>
          </cell>
          <cell r="AD124">
            <v>0</v>
          </cell>
          <cell r="AE124">
            <v>0</v>
          </cell>
          <cell r="AF124">
            <v>0</v>
          </cell>
          <cell r="AG124">
            <v>0</v>
          </cell>
          <cell r="AH124">
            <v>0</v>
          </cell>
          <cell r="AI124">
            <v>0</v>
          </cell>
          <cell r="AJ124" t="str">
            <v>Q2</v>
          </cell>
        </row>
        <row r="125">
          <cell r="A125">
            <v>4361</v>
          </cell>
          <cell r="B125">
            <v>38718</v>
          </cell>
          <cell r="C125">
            <v>0</v>
          </cell>
          <cell r="D125" t="str">
            <v xml:space="preserve"> </v>
          </cell>
          <cell r="E125" t="str">
            <v>*Completed</v>
          </cell>
          <cell r="F125">
            <v>0</v>
          </cell>
          <cell r="G125" t="str">
            <v>Western</v>
          </cell>
          <cell r="H125" t="str">
            <v>NV</v>
          </cell>
          <cell r="I125">
            <v>35</v>
          </cell>
          <cell r="J125" t="str">
            <v>Spring Creek Utilities Company</v>
          </cell>
          <cell r="K125">
            <v>110</v>
          </cell>
          <cell r="L125" t="str">
            <v>Spring Creek Utilities Company</v>
          </cell>
          <cell r="M125">
            <v>0</v>
          </cell>
          <cell r="N125">
            <v>0</v>
          </cell>
          <cell r="O125" t="str">
            <v>Y</v>
          </cell>
          <cell r="P125">
            <v>0</v>
          </cell>
          <cell r="Q125" t="str">
            <v>Emergency Repair Well # 1</v>
          </cell>
          <cell r="R125" t="str">
            <v>C</v>
          </cell>
          <cell r="S125">
            <v>0</v>
          </cell>
          <cell r="T125">
            <v>0</v>
          </cell>
          <cell r="U125">
            <v>0</v>
          </cell>
          <cell r="V125">
            <v>0</v>
          </cell>
          <cell r="W125">
            <v>0</v>
          </cell>
          <cell r="X125">
            <v>38943</v>
          </cell>
          <cell r="Y125" t="str">
            <v xml:space="preserve"> </v>
          </cell>
          <cell r="Z125">
            <v>0</v>
          </cell>
          <cell r="AA125">
            <v>0</v>
          </cell>
          <cell r="AB125">
            <v>0</v>
          </cell>
          <cell r="AC125">
            <v>0</v>
          </cell>
          <cell r="AD125">
            <v>0</v>
          </cell>
          <cell r="AE125">
            <v>0</v>
          </cell>
          <cell r="AF125">
            <v>0</v>
          </cell>
          <cell r="AG125">
            <v>0</v>
          </cell>
          <cell r="AH125">
            <v>0</v>
          </cell>
          <cell r="AI125">
            <v>0</v>
          </cell>
          <cell r="AJ125" t="str">
            <v>Q2</v>
          </cell>
        </row>
        <row r="126">
          <cell r="A126">
            <v>4371</v>
          </cell>
          <cell r="B126">
            <v>38718</v>
          </cell>
          <cell r="C126">
            <v>0</v>
          </cell>
          <cell r="D126" t="str">
            <v xml:space="preserve"> </v>
          </cell>
          <cell r="E126" t="str">
            <v>*Completed</v>
          </cell>
          <cell r="F126">
            <v>0</v>
          </cell>
          <cell r="G126" t="str">
            <v>Western</v>
          </cell>
          <cell r="H126" t="str">
            <v>NV</v>
          </cell>
          <cell r="I126">
            <v>34</v>
          </cell>
          <cell r="J126" t="str">
            <v>Utilities, Inc. of Nevada</v>
          </cell>
          <cell r="K126">
            <v>120</v>
          </cell>
          <cell r="L126" t="str">
            <v>Utilities, Inc of Nevada</v>
          </cell>
          <cell r="M126">
            <v>0</v>
          </cell>
          <cell r="N126">
            <v>0</v>
          </cell>
          <cell r="O126" t="str">
            <v>Y</v>
          </cell>
          <cell r="P126">
            <v>0</v>
          </cell>
          <cell r="Q126" t="str">
            <v>Garnet Drive Street Repairs</v>
          </cell>
          <cell r="R126" t="str">
            <v>C</v>
          </cell>
          <cell r="S126">
            <v>0</v>
          </cell>
          <cell r="T126">
            <v>0</v>
          </cell>
          <cell r="U126">
            <v>0</v>
          </cell>
          <cell r="V126">
            <v>0</v>
          </cell>
          <cell r="W126">
            <v>0</v>
          </cell>
          <cell r="X126">
            <v>38961</v>
          </cell>
          <cell r="Y126" t="str">
            <v xml:space="preserve"> </v>
          </cell>
          <cell r="Z126">
            <v>0</v>
          </cell>
          <cell r="AA126">
            <v>0</v>
          </cell>
          <cell r="AB126">
            <v>0</v>
          </cell>
          <cell r="AC126">
            <v>0</v>
          </cell>
          <cell r="AD126">
            <v>0</v>
          </cell>
          <cell r="AE126">
            <v>0</v>
          </cell>
          <cell r="AF126">
            <v>0</v>
          </cell>
          <cell r="AG126">
            <v>0</v>
          </cell>
          <cell r="AH126">
            <v>0</v>
          </cell>
          <cell r="AI126">
            <v>0</v>
          </cell>
          <cell r="AJ126" t="str">
            <v>Q2</v>
          </cell>
        </row>
        <row r="127">
          <cell r="A127">
            <v>4383</v>
          </cell>
          <cell r="B127">
            <v>38718</v>
          </cell>
          <cell r="C127">
            <v>0</v>
          </cell>
          <cell r="D127" t="str">
            <v xml:space="preserve"> </v>
          </cell>
          <cell r="E127" t="str">
            <v>*Completed</v>
          </cell>
          <cell r="F127">
            <v>0</v>
          </cell>
          <cell r="G127" t="str">
            <v>Western</v>
          </cell>
          <cell r="H127" t="str">
            <v>NV</v>
          </cell>
          <cell r="I127">
            <v>140</v>
          </cell>
          <cell r="J127" t="str">
            <v>Utilities, Inc. of Central Nevada</v>
          </cell>
          <cell r="K127">
            <v>140</v>
          </cell>
          <cell r="L127" t="str">
            <v>Utilities, Inc of Central Nevada</v>
          </cell>
          <cell r="M127">
            <v>0</v>
          </cell>
          <cell r="N127">
            <v>0</v>
          </cell>
          <cell r="O127" t="str">
            <v>Y</v>
          </cell>
          <cell r="P127">
            <v>0</v>
          </cell>
          <cell r="Q127" t="str">
            <v>Well #9 Emergency Rehabilitation</v>
          </cell>
          <cell r="R127" t="str">
            <v>C</v>
          </cell>
          <cell r="S127">
            <v>0</v>
          </cell>
          <cell r="T127">
            <v>0</v>
          </cell>
          <cell r="U127">
            <v>0</v>
          </cell>
          <cell r="V127">
            <v>0</v>
          </cell>
          <cell r="W127">
            <v>0</v>
          </cell>
          <cell r="X127">
            <v>38944</v>
          </cell>
          <cell r="Y127" t="str">
            <v>140-0140-115-06-01</v>
          </cell>
          <cell r="Z127">
            <v>0</v>
          </cell>
          <cell r="AA127">
            <v>0</v>
          </cell>
          <cell r="AB127">
            <v>0</v>
          </cell>
          <cell r="AC127">
            <v>0</v>
          </cell>
          <cell r="AD127">
            <v>0</v>
          </cell>
          <cell r="AE127">
            <v>0</v>
          </cell>
          <cell r="AF127">
            <v>0</v>
          </cell>
          <cell r="AG127">
            <v>0</v>
          </cell>
          <cell r="AH127">
            <v>0</v>
          </cell>
          <cell r="AI127">
            <v>0</v>
          </cell>
          <cell r="AJ127" t="str">
            <v>Q2</v>
          </cell>
        </row>
        <row r="128">
          <cell r="A128">
            <v>4385</v>
          </cell>
          <cell r="B128">
            <v>38718</v>
          </cell>
          <cell r="C128">
            <v>0</v>
          </cell>
          <cell r="D128" t="str">
            <v xml:space="preserve"> </v>
          </cell>
          <cell r="E128" t="str">
            <v>*Completed</v>
          </cell>
          <cell r="F128">
            <v>0</v>
          </cell>
          <cell r="G128" t="str">
            <v>Western</v>
          </cell>
          <cell r="H128" t="str">
            <v>NV</v>
          </cell>
          <cell r="I128">
            <v>140</v>
          </cell>
          <cell r="J128" t="str">
            <v>Utilities, Inc. of Central Nevada</v>
          </cell>
          <cell r="K128">
            <v>140</v>
          </cell>
          <cell r="L128" t="str">
            <v>Utilities, Inc of Central Nevada</v>
          </cell>
          <cell r="M128">
            <v>0</v>
          </cell>
          <cell r="N128">
            <v>0</v>
          </cell>
          <cell r="O128" t="str">
            <v>Y</v>
          </cell>
          <cell r="P128">
            <v>0</v>
          </cell>
          <cell r="Q128" t="str">
            <v>Water Main Pipeline Extension Upland Ave.</v>
          </cell>
          <cell r="R128" t="str">
            <v>C</v>
          </cell>
          <cell r="S128">
            <v>0</v>
          </cell>
          <cell r="T128">
            <v>0</v>
          </cell>
          <cell r="U128">
            <v>0</v>
          </cell>
          <cell r="V128">
            <v>0</v>
          </cell>
          <cell r="W128">
            <v>0</v>
          </cell>
          <cell r="X128">
            <v>39078</v>
          </cell>
          <cell r="Y128" t="str">
            <v>140-0140-115-06-05</v>
          </cell>
          <cell r="Z128">
            <v>0</v>
          </cell>
          <cell r="AA128">
            <v>0</v>
          </cell>
          <cell r="AB128">
            <v>0</v>
          </cell>
          <cell r="AC128">
            <v>0</v>
          </cell>
          <cell r="AD128">
            <v>0</v>
          </cell>
          <cell r="AE128">
            <v>0</v>
          </cell>
          <cell r="AF128">
            <v>0</v>
          </cell>
          <cell r="AG128">
            <v>0</v>
          </cell>
          <cell r="AH128">
            <v>0</v>
          </cell>
          <cell r="AI128">
            <v>0</v>
          </cell>
          <cell r="AJ128" t="str">
            <v>Q2</v>
          </cell>
        </row>
        <row r="129">
          <cell r="A129">
            <v>4401</v>
          </cell>
          <cell r="B129">
            <v>38718</v>
          </cell>
          <cell r="C129">
            <v>0</v>
          </cell>
          <cell r="D129" t="str">
            <v xml:space="preserve"> </v>
          </cell>
          <cell r="E129" t="str">
            <v>*Completed</v>
          </cell>
          <cell r="F129">
            <v>0</v>
          </cell>
          <cell r="G129" t="str">
            <v>Western</v>
          </cell>
          <cell r="H129" t="str">
            <v>NV</v>
          </cell>
          <cell r="I129">
            <v>140</v>
          </cell>
          <cell r="J129" t="str">
            <v>Utilities, Inc. of Central Nevada</v>
          </cell>
          <cell r="K129">
            <v>140</v>
          </cell>
          <cell r="L129" t="str">
            <v>Utilities, Inc of Central Nevada</v>
          </cell>
          <cell r="M129">
            <v>0</v>
          </cell>
          <cell r="N129">
            <v>0</v>
          </cell>
          <cell r="O129" t="str">
            <v>Y</v>
          </cell>
          <cell r="P129">
            <v>0</v>
          </cell>
          <cell r="Q129" t="str">
            <v>Well 9 Rehabilitation and Pump/Motor Replacement</v>
          </cell>
          <cell r="R129" t="str">
            <v>C</v>
          </cell>
          <cell r="S129">
            <v>0</v>
          </cell>
          <cell r="T129">
            <v>0</v>
          </cell>
          <cell r="U129">
            <v>0</v>
          </cell>
          <cell r="V129">
            <v>0</v>
          </cell>
          <cell r="W129">
            <v>0</v>
          </cell>
          <cell r="X129">
            <v>38961</v>
          </cell>
          <cell r="Y129" t="str">
            <v>140-0140-115-06-02</v>
          </cell>
          <cell r="Z129">
            <v>0</v>
          </cell>
          <cell r="AA129">
            <v>0</v>
          </cell>
          <cell r="AB129">
            <v>0</v>
          </cell>
          <cell r="AC129">
            <v>0</v>
          </cell>
          <cell r="AD129">
            <v>0</v>
          </cell>
          <cell r="AE129">
            <v>0</v>
          </cell>
          <cell r="AF129">
            <v>0</v>
          </cell>
          <cell r="AG129">
            <v>0</v>
          </cell>
          <cell r="AH129">
            <v>0</v>
          </cell>
          <cell r="AI129">
            <v>0</v>
          </cell>
          <cell r="AJ129" t="str">
            <v>Q2</v>
          </cell>
        </row>
        <row r="130">
          <cell r="A130">
            <v>4416</v>
          </cell>
          <cell r="B130">
            <v>38718</v>
          </cell>
          <cell r="C130">
            <v>0</v>
          </cell>
          <cell r="D130" t="str">
            <v xml:space="preserve"> </v>
          </cell>
          <cell r="E130" t="str">
            <v>*Completed</v>
          </cell>
          <cell r="F130">
            <v>0</v>
          </cell>
          <cell r="G130" t="str">
            <v>Western</v>
          </cell>
          <cell r="H130" t="str">
            <v>NV</v>
          </cell>
          <cell r="I130">
            <v>140</v>
          </cell>
          <cell r="J130" t="str">
            <v>Utilities, Inc. of Central Nevada</v>
          </cell>
          <cell r="K130">
            <v>140</v>
          </cell>
          <cell r="L130" t="str">
            <v>Utilities, Inc of Central Nevada</v>
          </cell>
          <cell r="M130">
            <v>0</v>
          </cell>
          <cell r="N130">
            <v>0</v>
          </cell>
          <cell r="O130" t="str">
            <v>Y</v>
          </cell>
          <cell r="P130">
            <v>0</v>
          </cell>
          <cell r="Q130" t="str">
            <v xml:space="preserve">Valve Turning Machine </v>
          </cell>
          <cell r="R130" t="str">
            <v>C</v>
          </cell>
          <cell r="S130">
            <v>0</v>
          </cell>
          <cell r="T130">
            <v>0</v>
          </cell>
          <cell r="U130">
            <v>0</v>
          </cell>
          <cell r="V130">
            <v>0</v>
          </cell>
          <cell r="W130">
            <v>0</v>
          </cell>
          <cell r="X130">
            <v>39069</v>
          </cell>
          <cell r="Y130" t="str">
            <v>140-0140-115-06-06</v>
          </cell>
          <cell r="Z130">
            <v>0</v>
          </cell>
          <cell r="AA130">
            <v>0</v>
          </cell>
          <cell r="AB130">
            <v>0</v>
          </cell>
          <cell r="AC130">
            <v>0</v>
          </cell>
          <cell r="AD130">
            <v>0</v>
          </cell>
          <cell r="AE130">
            <v>0</v>
          </cell>
          <cell r="AF130">
            <v>0</v>
          </cell>
          <cell r="AG130">
            <v>0</v>
          </cell>
          <cell r="AH130">
            <v>0</v>
          </cell>
          <cell r="AI130">
            <v>0</v>
          </cell>
          <cell r="AJ130" t="str">
            <v>Q2</v>
          </cell>
        </row>
        <row r="131">
          <cell r="A131">
            <v>4461</v>
          </cell>
          <cell r="B131">
            <v>38718</v>
          </cell>
          <cell r="C131">
            <v>0</v>
          </cell>
          <cell r="D131" t="str">
            <v xml:space="preserve"> </v>
          </cell>
          <cell r="E131" t="str">
            <v>*Completed</v>
          </cell>
          <cell r="F131">
            <v>0</v>
          </cell>
          <cell r="G131" t="str">
            <v>Western</v>
          </cell>
          <cell r="H131" t="str">
            <v>NV</v>
          </cell>
          <cell r="I131">
            <v>140</v>
          </cell>
          <cell r="J131" t="str">
            <v>Utilities, Inc. of Central Nevada</v>
          </cell>
          <cell r="K131">
            <v>140</v>
          </cell>
          <cell r="L131" t="str">
            <v>Utilities, Inc. of Central NV</v>
          </cell>
          <cell r="M131">
            <v>0</v>
          </cell>
          <cell r="N131">
            <v>0</v>
          </cell>
          <cell r="O131" t="str">
            <v>Y</v>
          </cell>
          <cell r="P131">
            <v>0</v>
          </cell>
          <cell r="Q131" t="str">
            <v>Online Monitoring Equipment</v>
          </cell>
          <cell r="R131" t="str">
            <v>C</v>
          </cell>
          <cell r="S131">
            <v>0</v>
          </cell>
          <cell r="T131">
            <v>0</v>
          </cell>
          <cell r="U131">
            <v>0</v>
          </cell>
          <cell r="V131">
            <v>0</v>
          </cell>
          <cell r="W131">
            <v>0</v>
          </cell>
          <cell r="X131">
            <v>39085</v>
          </cell>
          <cell r="Y131" t="str">
            <v>140-0140-115-06-08</v>
          </cell>
          <cell r="Z131">
            <v>2043.32</v>
          </cell>
          <cell r="AA131">
            <v>2043.32</v>
          </cell>
          <cell r="AB131">
            <v>0</v>
          </cell>
          <cell r="AC131">
            <v>0</v>
          </cell>
          <cell r="AD131">
            <v>0</v>
          </cell>
          <cell r="AE131">
            <v>2043.32</v>
          </cell>
          <cell r="AF131">
            <v>0</v>
          </cell>
          <cell r="AG131">
            <v>0</v>
          </cell>
          <cell r="AH131">
            <v>0</v>
          </cell>
          <cell r="AI131">
            <v>2043.32</v>
          </cell>
          <cell r="AJ131" t="str">
            <v>Q2</v>
          </cell>
        </row>
        <row r="132">
          <cell r="A132">
            <v>4462</v>
          </cell>
          <cell r="B132">
            <v>38718</v>
          </cell>
          <cell r="C132">
            <v>0</v>
          </cell>
          <cell r="D132" t="str">
            <v xml:space="preserve"> </v>
          </cell>
          <cell r="E132" t="str">
            <v>*Completed</v>
          </cell>
          <cell r="F132">
            <v>0</v>
          </cell>
          <cell r="G132" t="str">
            <v>Western</v>
          </cell>
          <cell r="H132" t="str">
            <v>NV</v>
          </cell>
          <cell r="I132">
            <v>140</v>
          </cell>
          <cell r="J132" t="str">
            <v>Utilities, Inc. of Central Nevada</v>
          </cell>
          <cell r="K132">
            <v>140</v>
          </cell>
          <cell r="L132" t="str">
            <v>Utilities, Inc. of Central NV</v>
          </cell>
          <cell r="M132">
            <v>0</v>
          </cell>
          <cell r="N132">
            <v>0</v>
          </cell>
          <cell r="O132" t="str">
            <v>Y</v>
          </cell>
          <cell r="P132">
            <v>0</v>
          </cell>
          <cell r="Q132" t="str">
            <v>Omaha Pipeline Construction</v>
          </cell>
          <cell r="R132" t="str">
            <v>C</v>
          </cell>
          <cell r="S132">
            <v>0</v>
          </cell>
          <cell r="T132">
            <v>0</v>
          </cell>
          <cell r="U132">
            <v>0</v>
          </cell>
          <cell r="V132">
            <v>0</v>
          </cell>
          <cell r="W132">
            <v>0</v>
          </cell>
          <cell r="X132">
            <v>39082</v>
          </cell>
          <cell r="Y132" t="str">
            <v>140-0140-115-06-07</v>
          </cell>
          <cell r="Z132">
            <v>0</v>
          </cell>
          <cell r="AA132">
            <v>0</v>
          </cell>
          <cell r="AB132">
            <v>0</v>
          </cell>
          <cell r="AC132">
            <v>0</v>
          </cell>
          <cell r="AD132">
            <v>0</v>
          </cell>
          <cell r="AE132">
            <v>0</v>
          </cell>
          <cell r="AF132">
            <v>0</v>
          </cell>
          <cell r="AG132">
            <v>0</v>
          </cell>
          <cell r="AH132">
            <v>0</v>
          </cell>
          <cell r="AI132">
            <v>0</v>
          </cell>
          <cell r="AJ132" t="str">
            <v>Q2</v>
          </cell>
        </row>
        <row r="133">
          <cell r="A133">
            <v>4476</v>
          </cell>
          <cell r="B133">
            <v>38718</v>
          </cell>
          <cell r="C133">
            <v>0</v>
          </cell>
          <cell r="D133" t="str">
            <v xml:space="preserve"> </v>
          </cell>
          <cell r="E133" t="str">
            <v>*Completed</v>
          </cell>
          <cell r="F133">
            <v>0</v>
          </cell>
          <cell r="G133" t="str">
            <v>Western</v>
          </cell>
          <cell r="H133" t="str">
            <v>NV</v>
          </cell>
          <cell r="I133">
            <v>34</v>
          </cell>
          <cell r="J133" t="str">
            <v>Utilities, Inc. of Nevada</v>
          </cell>
          <cell r="K133">
            <v>120</v>
          </cell>
          <cell r="L133" t="str">
            <v>Utilities, Inc of Nevada</v>
          </cell>
          <cell r="M133">
            <v>0</v>
          </cell>
          <cell r="N133">
            <v>0</v>
          </cell>
          <cell r="O133" t="str">
            <v>Y</v>
          </cell>
          <cell r="P133">
            <v>0</v>
          </cell>
          <cell r="Q133" t="str">
            <v>Watermain Repair - Bordertown Casino</v>
          </cell>
          <cell r="R133" t="str">
            <v>C</v>
          </cell>
          <cell r="S133">
            <v>0</v>
          </cell>
          <cell r="T133">
            <v>0</v>
          </cell>
          <cell r="U133">
            <v>0</v>
          </cell>
          <cell r="V133">
            <v>0</v>
          </cell>
          <cell r="W133">
            <v>0</v>
          </cell>
          <cell r="X133">
            <v>39069</v>
          </cell>
          <cell r="Y133" t="str">
            <v>034-0120-115-06-01</v>
          </cell>
          <cell r="Z133">
            <v>15653.53</v>
          </cell>
          <cell r="AA133">
            <v>0</v>
          </cell>
          <cell r="AB133">
            <v>15653.53</v>
          </cell>
          <cell r="AC133">
            <v>0</v>
          </cell>
          <cell r="AD133">
            <v>0</v>
          </cell>
          <cell r="AE133">
            <v>15653.53</v>
          </cell>
          <cell r="AF133">
            <v>0</v>
          </cell>
          <cell r="AG133">
            <v>0</v>
          </cell>
          <cell r="AH133">
            <v>0</v>
          </cell>
          <cell r="AI133">
            <v>15653.53</v>
          </cell>
          <cell r="AJ133" t="str">
            <v>Q2</v>
          </cell>
        </row>
        <row r="134">
          <cell r="A134">
            <v>8057</v>
          </cell>
          <cell r="B134">
            <v>38718</v>
          </cell>
          <cell r="C134">
            <v>0</v>
          </cell>
          <cell r="D134" t="str">
            <v xml:space="preserve"> </v>
          </cell>
          <cell r="E134" t="str">
            <v>*Completed</v>
          </cell>
          <cell r="F134">
            <v>0</v>
          </cell>
          <cell r="G134" t="str">
            <v>Western</v>
          </cell>
          <cell r="H134" t="str">
            <v>AZ</v>
          </cell>
          <cell r="I134">
            <v>135</v>
          </cell>
          <cell r="J134" t="str">
            <v>Bermuda Water Company</v>
          </cell>
          <cell r="K134">
            <v>935</v>
          </cell>
          <cell r="L134" t="str">
            <v>Bermuda Water Co.</v>
          </cell>
          <cell r="M134">
            <v>0</v>
          </cell>
          <cell r="N134">
            <v>0</v>
          </cell>
          <cell r="O134" t="str">
            <v>Y</v>
          </cell>
          <cell r="P134">
            <v>0</v>
          </cell>
          <cell r="Q134" t="str">
            <v>Electronic Water Quality Monitoring &amp; Sight Security</v>
          </cell>
          <cell r="R134" t="str">
            <v>C</v>
          </cell>
          <cell r="S134">
            <v>0</v>
          </cell>
          <cell r="T134">
            <v>0</v>
          </cell>
          <cell r="U134">
            <v>0</v>
          </cell>
          <cell r="V134">
            <v>0</v>
          </cell>
          <cell r="W134">
            <v>0</v>
          </cell>
          <cell r="X134">
            <v>39086</v>
          </cell>
          <cell r="Y134" t="str">
            <v>135-0935-115-07-01</v>
          </cell>
          <cell r="Z134">
            <v>0</v>
          </cell>
          <cell r="AA134">
            <v>0</v>
          </cell>
          <cell r="AB134">
            <v>0</v>
          </cell>
          <cell r="AC134">
            <v>0</v>
          </cell>
          <cell r="AD134">
            <v>0</v>
          </cell>
          <cell r="AE134">
            <v>0</v>
          </cell>
          <cell r="AF134">
            <v>0</v>
          </cell>
          <cell r="AG134">
            <v>0</v>
          </cell>
          <cell r="AH134">
            <v>0</v>
          </cell>
          <cell r="AI134">
            <v>0</v>
          </cell>
          <cell r="AJ134" t="str">
            <v>Q2</v>
          </cell>
        </row>
        <row r="135">
          <cell r="A135">
            <v>8084</v>
          </cell>
          <cell r="B135">
            <v>38718</v>
          </cell>
          <cell r="C135">
            <v>0</v>
          </cell>
          <cell r="D135" t="str">
            <v xml:space="preserve"> </v>
          </cell>
          <cell r="E135" t="str">
            <v>Placed In Service</v>
          </cell>
          <cell r="F135">
            <v>0</v>
          </cell>
          <cell r="G135" t="str">
            <v>Western</v>
          </cell>
          <cell r="H135" t="str">
            <v>AZ</v>
          </cell>
          <cell r="I135">
            <v>135</v>
          </cell>
          <cell r="J135" t="str">
            <v>Bermuda Water Company</v>
          </cell>
          <cell r="K135">
            <v>935</v>
          </cell>
          <cell r="L135" t="str">
            <v>Bermuda Water Co.</v>
          </cell>
          <cell r="M135">
            <v>0</v>
          </cell>
          <cell r="N135">
            <v>0</v>
          </cell>
          <cell r="O135" t="str">
            <v>Y</v>
          </cell>
          <cell r="P135">
            <v>0</v>
          </cell>
          <cell r="Q135" t="str">
            <v>Valve Turning Machine</v>
          </cell>
          <cell r="R135" t="str">
            <v>C</v>
          </cell>
          <cell r="S135">
            <v>0</v>
          </cell>
          <cell r="T135">
            <v>0</v>
          </cell>
          <cell r="U135">
            <v>0</v>
          </cell>
          <cell r="V135">
            <v>0</v>
          </cell>
          <cell r="W135">
            <v>0</v>
          </cell>
          <cell r="X135">
            <v>39252</v>
          </cell>
          <cell r="Y135" t="str">
            <v>135-0935-115-07-02</v>
          </cell>
          <cell r="Z135">
            <v>53000</v>
          </cell>
          <cell r="AA135">
            <v>53000</v>
          </cell>
          <cell r="AB135">
            <v>0</v>
          </cell>
          <cell r="AC135">
            <v>0</v>
          </cell>
          <cell r="AD135">
            <v>0</v>
          </cell>
          <cell r="AE135">
            <v>53000</v>
          </cell>
          <cell r="AF135">
            <v>0</v>
          </cell>
          <cell r="AG135">
            <v>0</v>
          </cell>
          <cell r="AH135">
            <v>0</v>
          </cell>
          <cell r="AI135">
            <v>53000</v>
          </cell>
          <cell r="AJ135" t="str">
            <v>Q2</v>
          </cell>
        </row>
        <row r="136">
          <cell r="A136">
            <v>9026</v>
          </cell>
          <cell r="B136">
            <v>38718</v>
          </cell>
          <cell r="C136">
            <v>0</v>
          </cell>
          <cell r="D136" t="str">
            <v xml:space="preserve"> </v>
          </cell>
          <cell r="E136" t="str">
            <v>*Completed</v>
          </cell>
          <cell r="F136">
            <v>0</v>
          </cell>
          <cell r="G136" t="str">
            <v>Western</v>
          </cell>
          <cell r="H136" t="str">
            <v>NV</v>
          </cell>
          <cell r="I136">
            <v>133</v>
          </cell>
          <cell r="J136" t="str">
            <v>Sky Ranch Water Service</v>
          </cell>
          <cell r="K136">
            <v>123</v>
          </cell>
          <cell r="L136" t="str">
            <v>Sky Ranch Water Service</v>
          </cell>
          <cell r="M136">
            <v>0</v>
          </cell>
          <cell r="N136">
            <v>0</v>
          </cell>
          <cell r="O136" t="str">
            <v>Y</v>
          </cell>
          <cell r="P136">
            <v>0</v>
          </cell>
          <cell r="Q136" t="str">
            <v>Electronic Water Quality Monitoring &amp; Sight Security</v>
          </cell>
          <cell r="R136" t="str">
            <v>C</v>
          </cell>
          <cell r="S136">
            <v>0</v>
          </cell>
          <cell r="T136">
            <v>0</v>
          </cell>
          <cell r="U136">
            <v>0</v>
          </cell>
          <cell r="V136">
            <v>0</v>
          </cell>
          <cell r="W136">
            <v>0</v>
          </cell>
          <cell r="X136">
            <v>39084</v>
          </cell>
          <cell r="Y136" t="str">
            <v>133-0123-115-06-01</v>
          </cell>
          <cell r="Z136">
            <v>23.93</v>
          </cell>
          <cell r="AA136">
            <v>23.93</v>
          </cell>
          <cell r="AB136">
            <v>0</v>
          </cell>
          <cell r="AC136">
            <v>0</v>
          </cell>
          <cell r="AD136">
            <v>0</v>
          </cell>
          <cell r="AE136">
            <v>23.93</v>
          </cell>
          <cell r="AF136">
            <v>0</v>
          </cell>
          <cell r="AG136">
            <v>0</v>
          </cell>
          <cell r="AH136">
            <v>0</v>
          </cell>
          <cell r="AI136">
            <v>23.93</v>
          </cell>
          <cell r="AJ136" t="str">
            <v>Q2</v>
          </cell>
        </row>
        <row r="137">
          <cell r="A137">
            <v>9079</v>
          </cell>
          <cell r="B137">
            <v>38718</v>
          </cell>
          <cell r="C137">
            <v>0</v>
          </cell>
          <cell r="D137" t="str">
            <v xml:space="preserve"> </v>
          </cell>
          <cell r="E137" t="str">
            <v>*Completed</v>
          </cell>
          <cell r="F137">
            <v>0</v>
          </cell>
          <cell r="G137" t="str">
            <v>Western</v>
          </cell>
          <cell r="H137" t="str">
            <v>NV</v>
          </cell>
          <cell r="I137">
            <v>35</v>
          </cell>
          <cell r="J137" t="str">
            <v>Spring Creek Utilities Company</v>
          </cell>
          <cell r="K137">
            <v>110</v>
          </cell>
          <cell r="L137" t="str">
            <v>Spring Creek Utilities Company</v>
          </cell>
          <cell r="M137">
            <v>0</v>
          </cell>
          <cell r="N137">
            <v>0</v>
          </cell>
          <cell r="O137" t="str">
            <v>Y</v>
          </cell>
          <cell r="P137">
            <v>0</v>
          </cell>
          <cell r="Q137" t="str">
            <v>Online Monitoring Equipment and Security - Wells</v>
          </cell>
          <cell r="R137" t="str">
            <v>C</v>
          </cell>
          <cell r="S137">
            <v>0</v>
          </cell>
          <cell r="T137">
            <v>0</v>
          </cell>
          <cell r="U137">
            <v>0</v>
          </cell>
          <cell r="V137">
            <v>0</v>
          </cell>
          <cell r="W137">
            <v>0</v>
          </cell>
          <cell r="X137">
            <v>39085</v>
          </cell>
          <cell r="Y137" t="str">
            <v>035-0110-115-06-03</v>
          </cell>
          <cell r="Z137">
            <v>0</v>
          </cell>
          <cell r="AA137">
            <v>0</v>
          </cell>
          <cell r="AB137">
            <v>0</v>
          </cell>
          <cell r="AC137">
            <v>0</v>
          </cell>
          <cell r="AD137">
            <v>0</v>
          </cell>
          <cell r="AE137">
            <v>0</v>
          </cell>
          <cell r="AF137">
            <v>0</v>
          </cell>
          <cell r="AG137">
            <v>0</v>
          </cell>
          <cell r="AH137">
            <v>0</v>
          </cell>
          <cell r="AI137">
            <v>0</v>
          </cell>
          <cell r="AJ137" t="str">
            <v>Q2</v>
          </cell>
        </row>
        <row r="138">
          <cell r="A138">
            <v>9202</v>
          </cell>
          <cell r="B138">
            <v>38718</v>
          </cell>
          <cell r="C138">
            <v>0</v>
          </cell>
          <cell r="D138" t="str">
            <v xml:space="preserve"> </v>
          </cell>
          <cell r="E138" t="str">
            <v>*Completed</v>
          </cell>
          <cell r="F138">
            <v>0</v>
          </cell>
          <cell r="G138" t="str">
            <v>Western</v>
          </cell>
          <cell r="H138" t="str">
            <v>NV</v>
          </cell>
          <cell r="I138">
            <v>140</v>
          </cell>
          <cell r="J138" t="str">
            <v>Utilities, Inc. of Central Nevada</v>
          </cell>
          <cell r="K138">
            <v>140</v>
          </cell>
          <cell r="L138" t="str">
            <v>Utilities, Inc of Central Nevada</v>
          </cell>
          <cell r="M138">
            <v>0</v>
          </cell>
          <cell r="N138">
            <v>0</v>
          </cell>
          <cell r="O138" t="str">
            <v>Y</v>
          </cell>
          <cell r="P138">
            <v>0</v>
          </cell>
          <cell r="Q138" t="str">
            <v>TV Van Sewer Collections</v>
          </cell>
          <cell r="R138" t="str">
            <v>C</v>
          </cell>
          <cell r="S138">
            <v>0</v>
          </cell>
          <cell r="T138">
            <v>0</v>
          </cell>
          <cell r="U138">
            <v>0</v>
          </cell>
          <cell r="V138">
            <v>0</v>
          </cell>
          <cell r="W138">
            <v>0</v>
          </cell>
          <cell r="X138">
            <v>39085</v>
          </cell>
          <cell r="Y138" t="str">
            <v>140-0140-116-06-06</v>
          </cell>
          <cell r="Z138">
            <v>0</v>
          </cell>
          <cell r="AA138">
            <v>0</v>
          </cell>
          <cell r="AB138">
            <v>0</v>
          </cell>
          <cell r="AC138">
            <v>0</v>
          </cell>
          <cell r="AD138">
            <v>0</v>
          </cell>
          <cell r="AE138">
            <v>0</v>
          </cell>
          <cell r="AF138">
            <v>0</v>
          </cell>
          <cell r="AG138">
            <v>0</v>
          </cell>
          <cell r="AH138">
            <v>0</v>
          </cell>
          <cell r="AI138">
            <v>0</v>
          </cell>
          <cell r="AJ138" t="str">
            <v>Q2</v>
          </cell>
        </row>
        <row r="139">
          <cell r="A139">
            <v>9235</v>
          </cell>
          <cell r="B139">
            <v>38718</v>
          </cell>
          <cell r="C139">
            <v>0</v>
          </cell>
          <cell r="D139" t="str">
            <v xml:space="preserve"> </v>
          </cell>
          <cell r="E139" t="str">
            <v>*Completed</v>
          </cell>
          <cell r="F139">
            <v>0</v>
          </cell>
          <cell r="G139" t="str">
            <v>Western</v>
          </cell>
          <cell r="H139" t="str">
            <v>NV</v>
          </cell>
          <cell r="I139">
            <v>140</v>
          </cell>
          <cell r="J139" t="str">
            <v>Utilities, Inc. of Central Nevada</v>
          </cell>
          <cell r="K139">
            <v>140</v>
          </cell>
          <cell r="L139" t="str">
            <v>Utilities, Inc of Central Nevada</v>
          </cell>
          <cell r="M139">
            <v>0</v>
          </cell>
          <cell r="N139">
            <v>0</v>
          </cell>
          <cell r="O139" t="str">
            <v>Y</v>
          </cell>
          <cell r="P139">
            <v>0</v>
          </cell>
          <cell r="Q139" t="str">
            <v xml:space="preserve">Jetter/Vacuum Truck </v>
          </cell>
          <cell r="R139" t="str">
            <v>C</v>
          </cell>
          <cell r="S139">
            <v>0</v>
          </cell>
          <cell r="T139">
            <v>0</v>
          </cell>
          <cell r="U139">
            <v>0</v>
          </cell>
          <cell r="V139">
            <v>0</v>
          </cell>
          <cell r="W139">
            <v>0</v>
          </cell>
          <cell r="X139">
            <v>39082</v>
          </cell>
          <cell r="Y139" t="str">
            <v>140-0140-116-06-05</v>
          </cell>
          <cell r="Z139">
            <v>0</v>
          </cell>
          <cell r="AA139">
            <v>0</v>
          </cell>
          <cell r="AB139">
            <v>0</v>
          </cell>
          <cell r="AC139">
            <v>0</v>
          </cell>
          <cell r="AD139">
            <v>0</v>
          </cell>
          <cell r="AE139">
            <v>0</v>
          </cell>
          <cell r="AF139">
            <v>0</v>
          </cell>
          <cell r="AG139">
            <v>0</v>
          </cell>
          <cell r="AH139">
            <v>0</v>
          </cell>
          <cell r="AI139">
            <v>0</v>
          </cell>
          <cell r="AJ139" t="str">
            <v>Q2</v>
          </cell>
        </row>
        <row r="140">
          <cell r="A140">
            <v>9260</v>
          </cell>
          <cell r="B140">
            <v>38718</v>
          </cell>
          <cell r="C140">
            <v>0</v>
          </cell>
          <cell r="D140" t="str">
            <v xml:space="preserve"> </v>
          </cell>
          <cell r="E140" t="str">
            <v>*Completed</v>
          </cell>
          <cell r="F140">
            <v>0</v>
          </cell>
          <cell r="G140" t="str">
            <v>Western</v>
          </cell>
          <cell r="H140" t="str">
            <v>NV</v>
          </cell>
          <cell r="I140">
            <v>34</v>
          </cell>
          <cell r="J140" t="str">
            <v>Utilities, Inc. of Nevada</v>
          </cell>
          <cell r="K140">
            <v>120</v>
          </cell>
          <cell r="L140" t="str">
            <v>Utilities, Inc of Nevada</v>
          </cell>
          <cell r="M140">
            <v>0</v>
          </cell>
          <cell r="N140">
            <v>0</v>
          </cell>
          <cell r="O140" t="str">
            <v>Y</v>
          </cell>
          <cell r="P140">
            <v>0</v>
          </cell>
          <cell r="Q140" t="str">
            <v>Electronic Water Quality Monitoring &amp; Sight Security Wells</v>
          </cell>
          <cell r="R140" t="str">
            <v>C</v>
          </cell>
          <cell r="S140">
            <v>0</v>
          </cell>
          <cell r="T140">
            <v>0</v>
          </cell>
          <cell r="U140">
            <v>0</v>
          </cell>
          <cell r="V140">
            <v>0</v>
          </cell>
          <cell r="W140">
            <v>0</v>
          </cell>
          <cell r="X140">
            <v>39091</v>
          </cell>
          <cell r="Y140" t="str">
            <v>034-0120-115-06-02</v>
          </cell>
          <cell r="Z140">
            <v>43678.69</v>
          </cell>
          <cell r="AA140">
            <v>43678.69</v>
          </cell>
          <cell r="AB140">
            <v>0</v>
          </cell>
          <cell r="AC140">
            <v>0</v>
          </cell>
          <cell r="AD140">
            <v>0</v>
          </cell>
          <cell r="AE140">
            <v>43678.69</v>
          </cell>
          <cell r="AF140">
            <v>0</v>
          </cell>
          <cell r="AG140">
            <v>0</v>
          </cell>
          <cell r="AH140">
            <v>0</v>
          </cell>
          <cell r="AI140">
            <v>43678.69</v>
          </cell>
          <cell r="AJ140" t="str">
            <v>Q2</v>
          </cell>
        </row>
        <row r="141">
          <cell r="A141">
            <v>9210</v>
          </cell>
          <cell r="B141">
            <v>39187</v>
          </cell>
          <cell r="C141" t="str">
            <v>Wendy Wentz</v>
          </cell>
          <cell r="D141">
            <v>39204</v>
          </cell>
          <cell r="E141" t="str">
            <v>Closed</v>
          </cell>
          <cell r="F141">
            <v>0</v>
          </cell>
          <cell r="G141" t="str">
            <v>Western</v>
          </cell>
          <cell r="H141" t="str">
            <v>NV</v>
          </cell>
          <cell r="I141">
            <v>140</v>
          </cell>
          <cell r="J141" t="str">
            <v>Utilities, Inc. of Central Nevada</v>
          </cell>
          <cell r="K141">
            <v>140</v>
          </cell>
          <cell r="L141" t="str">
            <v>Utilities, Inc. of Central Nevada</v>
          </cell>
          <cell r="M141">
            <v>0</v>
          </cell>
          <cell r="N141">
            <v>0</v>
          </cell>
          <cell r="O141" t="str">
            <v>Y</v>
          </cell>
          <cell r="P141">
            <v>0</v>
          </cell>
          <cell r="Q141" t="str">
            <v>5 valve insertions (Calvada Blvd)-8"-16"-30K each</v>
          </cell>
          <cell r="R141" t="str">
            <v>C</v>
          </cell>
          <cell r="S141">
            <v>0</v>
          </cell>
          <cell r="T141">
            <v>0</v>
          </cell>
          <cell r="U141">
            <v>0</v>
          </cell>
          <cell r="V141">
            <v>0</v>
          </cell>
          <cell r="W141">
            <v>0</v>
          </cell>
          <cell r="X141" t="str">
            <v xml:space="preserve"> </v>
          </cell>
          <cell r="Y141" t="str">
            <v xml:space="preserve"> </v>
          </cell>
          <cell r="Z141">
            <v>0</v>
          </cell>
          <cell r="AA141">
            <v>83680</v>
          </cell>
          <cell r="AB141">
            <v>-83680</v>
          </cell>
          <cell r="AC141">
            <v>0</v>
          </cell>
          <cell r="AD141">
            <v>0</v>
          </cell>
          <cell r="AE141">
            <v>0</v>
          </cell>
          <cell r="AF141">
            <v>0</v>
          </cell>
          <cell r="AG141">
            <v>0</v>
          </cell>
          <cell r="AH141">
            <v>0</v>
          </cell>
          <cell r="AI141">
            <v>0</v>
          </cell>
          <cell r="AJ141" t="str">
            <v>Q2</v>
          </cell>
        </row>
        <row r="142">
          <cell r="A142">
            <v>4530</v>
          </cell>
          <cell r="B142">
            <v>39187</v>
          </cell>
          <cell r="C142" t="str">
            <v>Monica Stoica</v>
          </cell>
          <cell r="D142" t="str">
            <v xml:space="preserve"> </v>
          </cell>
          <cell r="E142" t="str">
            <v>Placed In Service</v>
          </cell>
          <cell r="F142">
            <v>0</v>
          </cell>
          <cell r="G142" t="str">
            <v>Western</v>
          </cell>
          <cell r="H142" t="str">
            <v>NV</v>
          </cell>
          <cell r="I142">
            <v>140</v>
          </cell>
          <cell r="J142" t="str">
            <v>Utilities, Inc. of Central Nevada</v>
          </cell>
          <cell r="K142">
            <v>140</v>
          </cell>
          <cell r="L142" t="str">
            <v>Utilities, Inc. of Central Nevada</v>
          </cell>
          <cell r="M142">
            <v>0</v>
          </cell>
          <cell r="N142">
            <v>0</v>
          </cell>
          <cell r="O142" t="str">
            <v>Y</v>
          </cell>
          <cell r="P142">
            <v>0</v>
          </cell>
          <cell r="Q142" t="str">
            <v>Emergency 2 Water Service Repair</v>
          </cell>
          <cell r="R142" t="str">
            <v>C</v>
          </cell>
          <cell r="S142">
            <v>0</v>
          </cell>
          <cell r="T142">
            <v>0</v>
          </cell>
          <cell r="U142">
            <v>0</v>
          </cell>
          <cell r="V142">
            <v>0</v>
          </cell>
          <cell r="W142">
            <v>0</v>
          </cell>
          <cell r="X142">
            <v>39204</v>
          </cell>
          <cell r="Y142" t="str">
            <v>140-0140-115-07-02</v>
          </cell>
          <cell r="Z142">
            <v>25790</v>
          </cell>
          <cell r="AA142">
            <v>25790</v>
          </cell>
          <cell r="AB142">
            <v>0</v>
          </cell>
          <cell r="AC142">
            <v>0</v>
          </cell>
          <cell r="AD142">
            <v>0</v>
          </cell>
          <cell r="AE142">
            <v>25790</v>
          </cell>
          <cell r="AF142">
            <v>0</v>
          </cell>
          <cell r="AG142">
            <v>0</v>
          </cell>
          <cell r="AH142">
            <v>0</v>
          </cell>
          <cell r="AI142">
            <v>25790</v>
          </cell>
          <cell r="AJ142" t="str">
            <v>Q2</v>
          </cell>
        </row>
        <row r="143">
          <cell r="A143">
            <v>4544</v>
          </cell>
          <cell r="B143">
            <v>39187</v>
          </cell>
          <cell r="C143" t="str">
            <v>Monica Stoica</v>
          </cell>
          <cell r="D143" t="str">
            <v xml:space="preserve"> </v>
          </cell>
          <cell r="E143" t="str">
            <v>Placed In Service</v>
          </cell>
          <cell r="F143">
            <v>0</v>
          </cell>
          <cell r="G143" t="str">
            <v>Western</v>
          </cell>
          <cell r="H143" t="str">
            <v>AZ</v>
          </cell>
          <cell r="I143">
            <v>135</v>
          </cell>
          <cell r="J143" t="str">
            <v>Bermuda Water Company</v>
          </cell>
          <cell r="K143">
            <v>935</v>
          </cell>
          <cell r="L143" t="str">
            <v>Bermuda Water Company</v>
          </cell>
          <cell r="M143">
            <v>0</v>
          </cell>
          <cell r="N143">
            <v>0</v>
          </cell>
          <cell r="O143" t="str">
            <v>Y</v>
          </cell>
          <cell r="P143">
            <v>0</v>
          </cell>
          <cell r="Q143" t="str">
            <v>Emergency Well #8</v>
          </cell>
          <cell r="R143" t="str">
            <v>C</v>
          </cell>
          <cell r="S143">
            <v>0</v>
          </cell>
          <cell r="T143">
            <v>0</v>
          </cell>
          <cell r="U143">
            <v>0</v>
          </cell>
          <cell r="V143">
            <v>0</v>
          </cell>
          <cell r="W143">
            <v>0</v>
          </cell>
          <cell r="X143">
            <v>39204</v>
          </cell>
          <cell r="Y143" t="str">
            <v>135-0935-115-07-06</v>
          </cell>
          <cell r="Z143">
            <v>17695.16</v>
          </cell>
          <cell r="AA143">
            <v>7861.69</v>
          </cell>
          <cell r="AB143">
            <v>9833.4699999999993</v>
          </cell>
          <cell r="AC143">
            <v>0</v>
          </cell>
          <cell r="AD143">
            <v>0</v>
          </cell>
          <cell r="AE143">
            <v>17695.16</v>
          </cell>
          <cell r="AF143">
            <v>0</v>
          </cell>
          <cell r="AG143">
            <v>0</v>
          </cell>
          <cell r="AH143">
            <v>0</v>
          </cell>
          <cell r="AI143">
            <v>17695.16</v>
          </cell>
          <cell r="AJ143" t="str">
            <v>Q2</v>
          </cell>
        </row>
        <row r="144">
          <cell r="A144">
            <v>4550</v>
          </cell>
          <cell r="B144">
            <v>39211</v>
          </cell>
          <cell r="C144" t="str">
            <v>Monica Stoica</v>
          </cell>
          <cell r="D144" t="str">
            <v xml:space="preserve"> </v>
          </cell>
          <cell r="E144" t="str">
            <v>Placed In Service</v>
          </cell>
          <cell r="F144">
            <v>0</v>
          </cell>
          <cell r="G144" t="str">
            <v>Western</v>
          </cell>
          <cell r="H144" t="str">
            <v>AZ</v>
          </cell>
          <cell r="I144">
            <v>135</v>
          </cell>
          <cell r="J144" t="str">
            <v>Bermuda Water Company</v>
          </cell>
          <cell r="K144">
            <v>935</v>
          </cell>
          <cell r="L144" t="str">
            <v>Bermuda Water Company</v>
          </cell>
          <cell r="M144">
            <v>0</v>
          </cell>
          <cell r="N144">
            <v>0</v>
          </cell>
          <cell r="O144" t="str">
            <v>Y</v>
          </cell>
          <cell r="P144">
            <v>0</v>
          </cell>
          <cell r="Q144" t="str">
            <v>Emergency Repair Well #4</v>
          </cell>
          <cell r="R144" t="str">
            <v>C</v>
          </cell>
          <cell r="S144">
            <v>0</v>
          </cell>
          <cell r="T144">
            <v>0</v>
          </cell>
          <cell r="U144">
            <v>0</v>
          </cell>
          <cell r="V144">
            <v>39098</v>
          </cell>
          <cell r="W144">
            <v>39172</v>
          </cell>
          <cell r="X144">
            <v>39206</v>
          </cell>
          <cell r="Y144" t="str">
            <v>135-0935-115-07-09</v>
          </cell>
          <cell r="Z144">
            <v>0</v>
          </cell>
          <cell r="AA144">
            <v>0</v>
          </cell>
          <cell r="AB144">
            <v>0</v>
          </cell>
          <cell r="AC144">
            <v>0</v>
          </cell>
          <cell r="AD144">
            <v>0</v>
          </cell>
          <cell r="AE144">
            <v>0</v>
          </cell>
          <cell r="AF144">
            <v>0</v>
          </cell>
          <cell r="AG144">
            <v>0</v>
          </cell>
          <cell r="AH144">
            <v>0</v>
          </cell>
          <cell r="AI144">
            <v>0</v>
          </cell>
          <cell r="AJ144" t="str">
            <v>Q2</v>
          </cell>
        </row>
        <row r="145">
          <cell r="A145" t="str">
            <v>35 - TR</v>
          </cell>
          <cell r="B145">
            <v>39211</v>
          </cell>
          <cell r="C145" t="str">
            <v>Monica Stoica</v>
          </cell>
          <cell r="D145" t="str">
            <v xml:space="preserve"> </v>
          </cell>
          <cell r="E145" t="str">
            <v xml:space="preserve">Not in system </v>
          </cell>
          <cell r="F145">
            <v>0</v>
          </cell>
          <cell r="G145" t="str">
            <v>Western</v>
          </cell>
          <cell r="H145" t="str">
            <v>NV</v>
          </cell>
          <cell r="I145">
            <v>35</v>
          </cell>
          <cell r="J145" t="str">
            <v>Spring Creek Utilities Company</v>
          </cell>
          <cell r="K145">
            <v>110</v>
          </cell>
          <cell r="L145" t="str">
            <v>Spring Creek Utilities Company</v>
          </cell>
          <cell r="M145">
            <v>0</v>
          </cell>
          <cell r="N145">
            <v>0</v>
          </cell>
          <cell r="O145" t="str">
            <v>Y</v>
          </cell>
          <cell r="P145">
            <v>0</v>
          </cell>
          <cell r="Q145" t="str">
            <v>TRANSPORTATION</v>
          </cell>
          <cell r="R145" t="str">
            <v>C</v>
          </cell>
          <cell r="S145">
            <v>0</v>
          </cell>
          <cell r="T145">
            <v>0</v>
          </cell>
          <cell r="U145">
            <v>0</v>
          </cell>
          <cell r="V145">
            <v>39173</v>
          </cell>
          <cell r="W145">
            <v>39263</v>
          </cell>
          <cell r="X145" t="str">
            <v xml:space="preserve"> </v>
          </cell>
          <cell r="Y145" t="str">
            <v xml:space="preserve"> </v>
          </cell>
          <cell r="Z145">
            <v>31195.13</v>
          </cell>
          <cell r="AA145">
            <v>0</v>
          </cell>
          <cell r="AB145">
            <v>31195.13</v>
          </cell>
          <cell r="AC145">
            <v>0</v>
          </cell>
          <cell r="AD145">
            <v>0</v>
          </cell>
          <cell r="AE145">
            <v>31195.13</v>
          </cell>
          <cell r="AF145">
            <v>0</v>
          </cell>
          <cell r="AG145">
            <v>0</v>
          </cell>
          <cell r="AH145">
            <v>0</v>
          </cell>
          <cell r="AI145">
            <v>31195.13</v>
          </cell>
          <cell r="AJ145" t="str">
            <v>Q2</v>
          </cell>
        </row>
        <row r="146">
          <cell r="A146" t="str">
            <v>35 - IT</v>
          </cell>
          <cell r="B146">
            <v>39211</v>
          </cell>
          <cell r="C146" t="str">
            <v>Monica Stoica</v>
          </cell>
          <cell r="D146" t="str">
            <v xml:space="preserve"> </v>
          </cell>
          <cell r="E146" t="str">
            <v xml:space="preserve">Not in system </v>
          </cell>
          <cell r="F146">
            <v>0</v>
          </cell>
          <cell r="G146" t="str">
            <v>Western</v>
          </cell>
          <cell r="H146" t="str">
            <v>NV</v>
          </cell>
          <cell r="I146">
            <v>35</v>
          </cell>
          <cell r="J146" t="str">
            <v>Spring Creek Utilities Company</v>
          </cell>
          <cell r="K146">
            <v>110</v>
          </cell>
          <cell r="L146" t="str">
            <v>Spring Creek Utilities Company</v>
          </cell>
          <cell r="M146">
            <v>0</v>
          </cell>
          <cell r="N146">
            <v>0</v>
          </cell>
          <cell r="O146" t="str">
            <v>Y</v>
          </cell>
          <cell r="P146">
            <v>0</v>
          </cell>
          <cell r="Q146" t="str">
            <v>COMPUTERS</v>
          </cell>
          <cell r="R146" t="str">
            <v>C</v>
          </cell>
          <cell r="S146">
            <v>0</v>
          </cell>
          <cell r="T146">
            <v>0</v>
          </cell>
          <cell r="U146">
            <v>0</v>
          </cell>
          <cell r="V146">
            <v>0</v>
          </cell>
          <cell r="W146">
            <v>0</v>
          </cell>
          <cell r="X146" t="str">
            <v xml:space="preserve"> </v>
          </cell>
          <cell r="Y146" t="str">
            <v xml:space="preserve"> </v>
          </cell>
          <cell r="Z146">
            <v>0</v>
          </cell>
          <cell r="AA146">
            <v>0</v>
          </cell>
          <cell r="AB146">
            <v>718</v>
          </cell>
          <cell r="AC146">
            <v>0</v>
          </cell>
          <cell r="AD146">
            <v>0</v>
          </cell>
          <cell r="AE146">
            <v>0</v>
          </cell>
          <cell r="AF146">
            <v>0</v>
          </cell>
          <cell r="AG146">
            <v>0</v>
          </cell>
          <cell r="AH146">
            <v>0</v>
          </cell>
          <cell r="AI146">
            <v>0</v>
          </cell>
          <cell r="AJ146" t="str">
            <v>Q2</v>
          </cell>
        </row>
        <row r="147">
          <cell r="A147">
            <v>4641</v>
          </cell>
          <cell r="B147">
            <v>39238</v>
          </cell>
          <cell r="C147" t="str">
            <v>Wendy Wentz</v>
          </cell>
          <cell r="D147" t="str">
            <v xml:space="preserve"> </v>
          </cell>
          <cell r="E147" t="str">
            <v>Open</v>
          </cell>
          <cell r="F147" t="str">
            <v>Maintenance</v>
          </cell>
          <cell r="G147" t="str">
            <v>Western</v>
          </cell>
          <cell r="H147" t="str">
            <v>NV</v>
          </cell>
          <cell r="I147">
            <v>34</v>
          </cell>
          <cell r="J147" t="str">
            <v>Utilities, Inc. of Nevada</v>
          </cell>
          <cell r="K147">
            <v>120</v>
          </cell>
          <cell r="L147" t="str">
            <v>Utlities, Inc. of Nevada</v>
          </cell>
          <cell r="M147">
            <v>0</v>
          </cell>
          <cell r="N147">
            <v>0</v>
          </cell>
          <cell r="O147" t="str">
            <v>Y</v>
          </cell>
          <cell r="P147">
            <v>0</v>
          </cell>
          <cell r="Q147" t="str">
            <v>UIN Sewger Well - Emergency Repair</v>
          </cell>
          <cell r="R147" t="str">
            <v>C</v>
          </cell>
          <cell r="S147" t="str">
            <v>High</v>
          </cell>
          <cell r="T147" t="str">
            <v>High</v>
          </cell>
          <cell r="U147">
            <v>0</v>
          </cell>
          <cell r="V147">
            <v>39235</v>
          </cell>
          <cell r="W147">
            <v>39263</v>
          </cell>
          <cell r="X147" t="str">
            <v xml:space="preserve"> </v>
          </cell>
          <cell r="Y147" t="str">
            <v>034-0120-115-07-01</v>
          </cell>
          <cell r="Z147">
            <v>717.64</v>
          </cell>
          <cell r="AA147">
            <v>0</v>
          </cell>
          <cell r="AB147">
            <v>0</v>
          </cell>
          <cell r="AC147">
            <v>0</v>
          </cell>
          <cell r="AD147">
            <v>0</v>
          </cell>
          <cell r="AE147">
            <v>717.64</v>
          </cell>
          <cell r="AF147">
            <v>0</v>
          </cell>
          <cell r="AG147">
            <v>0</v>
          </cell>
          <cell r="AH147">
            <v>0</v>
          </cell>
          <cell r="AI147">
            <v>717.64</v>
          </cell>
          <cell r="AJ147" t="str">
            <v>Q2</v>
          </cell>
        </row>
        <row r="148">
          <cell r="A148">
            <v>4569</v>
          </cell>
          <cell r="B148">
            <v>39237</v>
          </cell>
          <cell r="C148" t="str">
            <v>Wendy Wentz</v>
          </cell>
          <cell r="D148">
            <v>39178</v>
          </cell>
          <cell r="E148" t="str">
            <v>Placed In Service</v>
          </cell>
          <cell r="F148" t="str">
            <v>Maintenance</v>
          </cell>
          <cell r="G148" t="str">
            <v>Western</v>
          </cell>
          <cell r="H148" t="str">
            <v>AZ</v>
          </cell>
          <cell r="I148">
            <v>135</v>
          </cell>
          <cell r="J148" t="str">
            <v>Bermuda Water Company</v>
          </cell>
          <cell r="K148">
            <v>935</v>
          </cell>
          <cell r="L148" t="str">
            <v>Bermuda Water Company</v>
          </cell>
          <cell r="M148">
            <v>0</v>
          </cell>
          <cell r="N148">
            <v>0</v>
          </cell>
          <cell r="O148" t="str">
            <v>Y</v>
          </cell>
          <cell r="P148">
            <v>0</v>
          </cell>
          <cell r="Q148" t="str">
            <v>Emergency Repair Well #4</v>
          </cell>
          <cell r="R148" t="str">
            <v>C</v>
          </cell>
          <cell r="S148" t="str">
            <v>High</v>
          </cell>
          <cell r="T148" t="str">
            <v>High</v>
          </cell>
          <cell r="U148">
            <v>0</v>
          </cell>
          <cell r="V148">
            <v>39142</v>
          </cell>
          <cell r="W148">
            <v>39187</v>
          </cell>
          <cell r="X148">
            <v>39204</v>
          </cell>
          <cell r="Y148" t="str">
            <v>135-0935-115-07-11</v>
          </cell>
          <cell r="Z148">
            <v>0</v>
          </cell>
          <cell r="AA148">
            <v>0</v>
          </cell>
          <cell r="AB148">
            <v>0</v>
          </cell>
          <cell r="AC148">
            <v>0</v>
          </cell>
          <cell r="AD148">
            <v>0</v>
          </cell>
          <cell r="AE148">
            <v>0</v>
          </cell>
          <cell r="AF148">
            <v>0</v>
          </cell>
          <cell r="AG148">
            <v>0</v>
          </cell>
          <cell r="AH148">
            <v>0</v>
          </cell>
          <cell r="AI148">
            <v>0</v>
          </cell>
          <cell r="AJ148" t="str">
            <v>Q2</v>
          </cell>
        </row>
        <row r="149">
          <cell r="A149">
            <v>4633</v>
          </cell>
          <cell r="B149">
            <v>39237</v>
          </cell>
          <cell r="C149" t="str">
            <v>Wendy Wentz</v>
          </cell>
          <cell r="D149">
            <v>39227</v>
          </cell>
          <cell r="E149" t="str">
            <v>Placed In Service</v>
          </cell>
          <cell r="F149" t="str">
            <v>Maintenance</v>
          </cell>
          <cell r="G149" t="str">
            <v>Western</v>
          </cell>
          <cell r="H149" t="str">
            <v>AZ</v>
          </cell>
          <cell r="I149">
            <v>135</v>
          </cell>
          <cell r="J149" t="str">
            <v>Bermuda Water Company</v>
          </cell>
          <cell r="K149">
            <v>935</v>
          </cell>
          <cell r="L149" t="str">
            <v>Bermuda Water Company</v>
          </cell>
          <cell r="M149">
            <v>0</v>
          </cell>
          <cell r="N149">
            <v>0</v>
          </cell>
          <cell r="O149" t="str">
            <v>Y</v>
          </cell>
          <cell r="P149">
            <v>0</v>
          </cell>
          <cell r="Q149" t="str">
            <v>Emergency Repair Well #1</v>
          </cell>
          <cell r="R149" t="str">
            <v>C</v>
          </cell>
          <cell r="S149" t="str">
            <v>High</v>
          </cell>
          <cell r="T149" t="str">
            <v>High</v>
          </cell>
          <cell r="U149">
            <v>0</v>
          </cell>
          <cell r="V149">
            <v>39199</v>
          </cell>
          <cell r="W149">
            <v>39232</v>
          </cell>
          <cell r="X149">
            <v>39252</v>
          </cell>
          <cell r="Y149" t="str">
            <v>135-0935-115-07-12</v>
          </cell>
          <cell r="Z149">
            <v>16902.36</v>
          </cell>
          <cell r="AA149">
            <v>0</v>
          </cell>
          <cell r="AB149">
            <v>16902.36</v>
          </cell>
          <cell r="AC149">
            <v>0</v>
          </cell>
          <cell r="AD149">
            <v>0</v>
          </cell>
          <cell r="AE149">
            <v>16902.36</v>
          </cell>
          <cell r="AF149">
            <v>0</v>
          </cell>
          <cell r="AG149">
            <v>0</v>
          </cell>
          <cell r="AH149">
            <v>0</v>
          </cell>
          <cell r="AI149">
            <v>16902.36</v>
          </cell>
          <cell r="AJ149" t="str">
            <v>Q2</v>
          </cell>
        </row>
        <row r="150">
          <cell r="A150">
            <v>4634</v>
          </cell>
          <cell r="B150">
            <v>39237</v>
          </cell>
          <cell r="C150" t="str">
            <v>Wendy Wentz</v>
          </cell>
          <cell r="D150">
            <v>39227</v>
          </cell>
          <cell r="E150" t="str">
            <v>Placed In Service</v>
          </cell>
          <cell r="F150">
            <v>0</v>
          </cell>
          <cell r="G150" t="str">
            <v>Western</v>
          </cell>
          <cell r="H150" t="str">
            <v>NV</v>
          </cell>
          <cell r="I150">
            <v>140</v>
          </cell>
          <cell r="J150" t="str">
            <v>Utilities, Inc. of Central Nevada</v>
          </cell>
          <cell r="K150">
            <v>140</v>
          </cell>
          <cell r="L150" t="str">
            <v>Utilities, Inc. of Central Nevada</v>
          </cell>
          <cell r="M150">
            <v>0</v>
          </cell>
          <cell r="N150">
            <v>0</v>
          </cell>
          <cell r="O150" t="str">
            <v>Y</v>
          </cell>
          <cell r="P150">
            <v>0</v>
          </cell>
          <cell r="Q150" t="str">
            <v>Mountain Falls Tank Painting - UI Logo</v>
          </cell>
          <cell r="R150" t="str">
            <v>C</v>
          </cell>
          <cell r="S150" t="str">
            <v>Low</v>
          </cell>
          <cell r="T150" t="str">
            <v>Low</v>
          </cell>
          <cell r="U150">
            <v>0</v>
          </cell>
          <cell r="V150">
            <v>39234</v>
          </cell>
          <cell r="W150">
            <v>39263</v>
          </cell>
          <cell r="X150">
            <v>39238</v>
          </cell>
          <cell r="Y150" t="str">
            <v>140-0140-115-07-04</v>
          </cell>
          <cell r="Z150">
            <v>30438</v>
          </cell>
          <cell r="AA150">
            <v>0</v>
          </cell>
          <cell r="AB150">
            <v>30438</v>
          </cell>
          <cell r="AC150">
            <v>0</v>
          </cell>
          <cell r="AD150">
            <v>0</v>
          </cell>
          <cell r="AE150">
            <v>30438</v>
          </cell>
          <cell r="AF150">
            <v>0</v>
          </cell>
          <cell r="AG150">
            <v>0</v>
          </cell>
          <cell r="AH150">
            <v>0</v>
          </cell>
          <cell r="AI150">
            <v>30438</v>
          </cell>
          <cell r="AJ150" t="str">
            <v>Q2</v>
          </cell>
        </row>
        <row r="151">
          <cell r="A151">
            <v>3736</v>
          </cell>
          <cell r="B151">
            <v>39244</v>
          </cell>
          <cell r="C151" t="str">
            <v>Diane Zawadzki</v>
          </cell>
          <cell r="D151">
            <v>39143</v>
          </cell>
          <cell r="E151" t="str">
            <v>Open</v>
          </cell>
          <cell r="F151">
            <v>0</v>
          </cell>
          <cell r="G151" t="str">
            <v>Western</v>
          </cell>
          <cell r="H151" t="str">
            <v>NV</v>
          </cell>
          <cell r="I151">
            <v>140</v>
          </cell>
          <cell r="J151" t="str">
            <v>Utilities, Inc. of Central Nevada</v>
          </cell>
          <cell r="K151">
            <v>140</v>
          </cell>
          <cell r="L151" t="str">
            <v>Utilities, Inc. of Central Nevada</v>
          </cell>
          <cell r="M151">
            <v>0</v>
          </cell>
          <cell r="N151">
            <v>0</v>
          </cell>
          <cell r="O151" t="str">
            <v>Y</v>
          </cell>
          <cell r="P151">
            <v>0</v>
          </cell>
          <cell r="Q151" t="str">
            <v>Emergency Repair Well #1</v>
          </cell>
          <cell r="R151" t="str">
            <v>C</v>
          </cell>
          <cell r="S151">
            <v>0</v>
          </cell>
          <cell r="T151">
            <v>0</v>
          </cell>
          <cell r="U151">
            <v>0</v>
          </cell>
          <cell r="V151">
            <v>39234</v>
          </cell>
          <cell r="W151">
            <v>39263</v>
          </cell>
          <cell r="X151" t="str">
            <v xml:space="preserve"> </v>
          </cell>
          <cell r="Y151" t="str">
            <v>071-1355-116-06-01</v>
          </cell>
          <cell r="Z151">
            <v>4200</v>
          </cell>
          <cell r="AA151">
            <v>0</v>
          </cell>
          <cell r="AB151">
            <v>4200</v>
          </cell>
          <cell r="AC151">
            <v>0</v>
          </cell>
          <cell r="AD151">
            <v>0</v>
          </cell>
          <cell r="AE151">
            <v>4200</v>
          </cell>
          <cell r="AF151">
            <v>0</v>
          </cell>
          <cell r="AG151">
            <v>0</v>
          </cell>
          <cell r="AH151">
            <v>0</v>
          </cell>
          <cell r="AI151">
            <v>4200</v>
          </cell>
          <cell r="AJ151" t="str">
            <v>Q2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Control Panel"/>
      <sheetName val="COPY ELECTRONIC TB HERE"/>
      <sheetName val="Linked TB"/>
      <sheetName val="Sch.A-B.S"/>
      <sheetName val="Sch.B-I.S"/>
      <sheetName val="Sch.C-R.B"/>
      <sheetName val="wp.h-cap.struc"/>
      <sheetName val="Sch.D&amp;E-REV"/>
      <sheetName val="wp.a-uncoll"/>
      <sheetName val="wp-b-salary"/>
      <sheetName val="wp-b1-Staff Alloc"/>
      <sheetName val="wp-b2-ops charged to plant"/>
      <sheetName val="wp-b3 Calc of Health and Other "/>
      <sheetName val="wp-c-def charges"/>
      <sheetName val="wp-c1-calc of def charges"/>
      <sheetName val="wp-d-rc.exp"/>
      <sheetName val="wp-e-toi"/>
      <sheetName val="wp-e1-franchise tax"/>
      <sheetName val="wp-f-depr"/>
      <sheetName val="wp-g-inc.tx"/>
      <sheetName val="wp-i-wc"/>
      <sheetName val="wp-j-pf.plant"/>
      <sheetName val="wp-l-GL additions"/>
      <sheetName val="wp-m-penalties"/>
      <sheetName val="wp-n-CPI"/>
      <sheetName val="wp-o-Purchased Power "/>
      <sheetName val="wp-p-Expense Allocation"/>
      <sheetName val="wp-appendix"/>
      <sheetName val="xxxRate-Rev Comp"/>
      <sheetName val="Consumption Data"/>
      <sheetName val="TB for Filing"/>
      <sheetName val="Sch.F-growth"/>
      <sheetName val="Mapping"/>
      <sheetName val="Avg for Cust Notice"/>
      <sheetName val="Linked TB for app"/>
    </sheetNames>
    <sheetDataSet>
      <sheetData sheetId="0">
        <row r="21">
          <cell r="C21">
            <v>0.2</v>
          </cell>
        </row>
        <row r="22">
          <cell r="C22">
            <v>0.25</v>
          </cell>
        </row>
      </sheetData>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Cs 2009"/>
      <sheetName val="ERCs"/>
      <sheetName val="Input Schedule"/>
      <sheetName val="TB for Filing - Great Northern "/>
      <sheetName val="Control Panel"/>
      <sheetName val="TB 6.30.2011"/>
      <sheetName val="COPY ELECTRONIC TB HERE"/>
      <sheetName val="Linked TB"/>
      <sheetName val="wp - r7(w)"/>
      <sheetName val="NARUC ACCs "/>
      <sheetName val="Sch.A-B.S"/>
      <sheetName val="Sch.B-I.S"/>
      <sheetName val="Sch.C-R.B"/>
      <sheetName val="Sch.D-Rev 1"/>
      <sheetName val="Sch D-Rev 2"/>
      <sheetName val="Sch D-Rev 3"/>
      <sheetName val="Sch D-Rev 4"/>
      <sheetName val="Sch D&amp;E 4"/>
      <sheetName val="Sch.E-1 Proposed Rates"/>
      <sheetName val="Sch.E-2 Average Bill"/>
      <sheetName val="wp-e-toi"/>
      <sheetName val="Sch.F-growth"/>
      <sheetName val="xxxRate-Rev Comp"/>
      <sheetName val="wp.a-uncoll"/>
      <sheetName val="9570"/>
      <sheetName val="wp-appendix"/>
      <sheetName val="wp-s-COA"/>
      <sheetName val="wp-b-salary"/>
      <sheetName val="wp-b1 - Allocation of Staff CH"/>
      <sheetName val="Wp-b2 Salary Captime"/>
      <sheetName val="wp-b3 Calc of Health and Other-"/>
      <sheetName val="wp-b4 office salaries "/>
      <sheetName val="wp-d-rc.exp"/>
      <sheetName val="wp-f-depr"/>
      <sheetName val="wp-g-inc.tx"/>
      <sheetName val="wp.h-cap.struc"/>
      <sheetName val="wp-i-wc"/>
      <sheetName val="wp-l-GL additions - GN  New"/>
      <sheetName val="wp-j-pf.plant"/>
      <sheetName val="wp-m-penalties"/>
      <sheetName val="wp-n-CPI"/>
      <sheetName val="WHWC COA"/>
      <sheetName val="wp-k-Purchased Wtr."/>
      <sheetName val="wp P - Allocations"/>
      <sheetName val="wp-p2 Allocation of Vehicles"/>
      <sheetName val="wp-p2a Allocation of Trans Exp"/>
      <sheetName val="wp-p3 WSC Salary allocation"/>
      <sheetName val="wp-o-Purchased Power - WG"/>
      <sheetName val="wp - s (sewer Adjustments) "/>
      <sheetName val="Mapping"/>
      <sheetName val="2009 - TB"/>
      <sheetName val="Mapping (2)"/>
      <sheetName val="Consumption Data"/>
      <sheetName val="Sheet1"/>
    </sheetNames>
    <sheetDataSet>
      <sheetData sheetId="0" refreshError="1"/>
      <sheetData sheetId="1" refreshError="1"/>
      <sheetData sheetId="2">
        <row r="3">
          <cell r="C3" t="str">
            <v>Lake Marian Water Corporation</v>
          </cell>
        </row>
        <row r="7">
          <cell r="C7">
            <v>40724</v>
          </cell>
        </row>
        <row r="11">
          <cell r="C11">
            <v>292</v>
          </cell>
          <cell r="D11">
            <v>1</v>
          </cell>
        </row>
        <row r="12">
          <cell r="C12">
            <v>0</v>
          </cell>
          <cell r="D12">
            <v>0</v>
          </cell>
        </row>
        <row r="13">
          <cell r="C13">
            <v>292</v>
          </cell>
        </row>
        <row r="22">
          <cell r="D22">
            <v>0</v>
          </cell>
        </row>
        <row r="23">
          <cell r="C23">
            <v>0.14285714285714299</v>
          </cell>
          <cell r="D23">
            <v>0</v>
          </cell>
        </row>
        <row r="24">
          <cell r="C24">
            <v>0.25</v>
          </cell>
          <cell r="D24">
            <v>0</v>
          </cell>
        </row>
      </sheetData>
      <sheetData sheetId="3" refreshError="1"/>
      <sheetData sheetId="4" refreshError="1"/>
      <sheetData sheetId="5" refreshError="1"/>
      <sheetData sheetId="6">
        <row r="1">
          <cell r="A1" t="str">
            <v>Account Number</v>
          </cell>
          <cell r="B1" t="str">
            <v>Account Name</v>
          </cell>
          <cell r="C1" t="str">
            <v>IS/BS</v>
          </cell>
          <cell r="D1" t="str">
            <v>Balance DR/(CR)</v>
          </cell>
        </row>
        <row r="2">
          <cell r="A2">
            <v>1020</v>
          </cell>
          <cell r="B2" t="str">
            <v>ORGANIZATION</v>
          </cell>
          <cell r="C2" t="str">
            <v>BS</v>
          </cell>
          <cell r="D2">
            <v>41796.06</v>
          </cell>
          <cell r="E2" t="b">
            <v>0</v>
          </cell>
        </row>
        <row r="3">
          <cell r="A3">
            <v>1025</v>
          </cell>
          <cell r="B3" t="str">
            <v>FRANCHISES</v>
          </cell>
          <cell r="C3" t="str">
            <v>BS</v>
          </cell>
          <cell r="D3">
            <v>0</v>
          </cell>
          <cell r="E3" t="b">
            <v>0</v>
          </cell>
        </row>
        <row r="4">
          <cell r="A4">
            <v>1030</v>
          </cell>
          <cell r="B4" t="str">
            <v>LAND &amp; LAND RIGHTS PUMP</v>
          </cell>
          <cell r="C4" t="str">
            <v>BS</v>
          </cell>
          <cell r="D4">
            <v>0</v>
          </cell>
          <cell r="E4" t="b">
            <v>0</v>
          </cell>
        </row>
        <row r="5">
          <cell r="A5">
            <v>1040</v>
          </cell>
          <cell r="B5" t="str">
            <v>LAND &amp; LAND RIGHTS TRANS D</v>
          </cell>
          <cell r="C5" t="str">
            <v>BS</v>
          </cell>
          <cell r="D5">
            <v>0</v>
          </cell>
          <cell r="E5" t="b">
            <v>0</v>
          </cell>
        </row>
        <row r="6">
          <cell r="A6">
            <v>1045</v>
          </cell>
          <cell r="B6" t="str">
            <v>LAND &amp; LAND RIGHTS GEN PLT</v>
          </cell>
          <cell r="C6" t="str">
            <v>BS</v>
          </cell>
          <cell r="D6">
            <v>102.43</v>
          </cell>
          <cell r="E6" t="b">
            <v>0</v>
          </cell>
        </row>
        <row r="7">
          <cell r="A7">
            <v>1050</v>
          </cell>
          <cell r="B7" t="str">
            <v>STRUCT &amp; IMPRV SRC SUPPLY</v>
          </cell>
          <cell r="C7" t="str">
            <v>BS</v>
          </cell>
          <cell r="D7">
            <v>25596.34</v>
          </cell>
          <cell r="E7" t="b">
            <v>0</v>
          </cell>
        </row>
        <row r="8">
          <cell r="A8">
            <v>1055</v>
          </cell>
          <cell r="B8" t="str">
            <v>STRUCT &amp; IMPRV WTR TRT PLT</v>
          </cell>
          <cell r="C8" t="str">
            <v>BS</v>
          </cell>
          <cell r="D8">
            <v>9434.67</v>
          </cell>
          <cell r="E8" t="b">
            <v>0</v>
          </cell>
        </row>
        <row r="9">
          <cell r="A9">
            <v>1065</v>
          </cell>
          <cell r="B9" t="str">
            <v>STRUCT &amp; IMPRV GEN PLT</v>
          </cell>
          <cell r="C9" t="str">
            <v>BS</v>
          </cell>
          <cell r="D9">
            <v>0</v>
          </cell>
          <cell r="E9" t="b">
            <v>0</v>
          </cell>
        </row>
        <row r="10">
          <cell r="A10">
            <v>1070</v>
          </cell>
          <cell r="B10" t="str">
            <v>COLLECTING RESERVOIRS</v>
          </cell>
          <cell r="C10" t="str">
            <v>BS</v>
          </cell>
          <cell r="D10">
            <v>731.17</v>
          </cell>
          <cell r="E10" t="b">
            <v>0</v>
          </cell>
        </row>
        <row r="11">
          <cell r="A11">
            <v>1080</v>
          </cell>
          <cell r="B11" t="str">
            <v>WELLS &amp; SPRINGS</v>
          </cell>
          <cell r="C11" t="str">
            <v>BS</v>
          </cell>
          <cell r="D11">
            <v>93452.87</v>
          </cell>
          <cell r="E11" t="b">
            <v>0</v>
          </cell>
        </row>
        <row r="12">
          <cell r="A12">
            <v>1090</v>
          </cell>
          <cell r="B12" t="str">
            <v>SUPPLY MAINS</v>
          </cell>
          <cell r="C12" t="str">
            <v>BS</v>
          </cell>
          <cell r="D12">
            <v>4636</v>
          </cell>
          <cell r="E12" t="b">
            <v>0</v>
          </cell>
        </row>
        <row r="13">
          <cell r="A13">
            <v>1095</v>
          </cell>
          <cell r="B13" t="str">
            <v>POWER GENERATION EQUIP</v>
          </cell>
          <cell r="C13" t="str">
            <v>BS</v>
          </cell>
          <cell r="D13">
            <v>60438.61</v>
          </cell>
          <cell r="E13" t="b">
            <v>0</v>
          </cell>
        </row>
        <row r="14">
          <cell r="A14">
            <v>1100</v>
          </cell>
          <cell r="B14" t="str">
            <v>ELECTRIC PUMP EQUIP SRC PUMP</v>
          </cell>
          <cell r="C14" t="str">
            <v>BS</v>
          </cell>
          <cell r="D14">
            <v>3585.13</v>
          </cell>
          <cell r="E14" t="b">
            <v>0</v>
          </cell>
        </row>
        <row r="15">
          <cell r="A15">
            <v>1105</v>
          </cell>
          <cell r="B15" t="str">
            <v>ELECTRIC PUMP EQUIP WTP</v>
          </cell>
          <cell r="C15" t="str">
            <v>BS</v>
          </cell>
          <cell r="D15">
            <v>118342.89</v>
          </cell>
          <cell r="E15" t="b">
            <v>0</v>
          </cell>
        </row>
        <row r="16">
          <cell r="A16">
            <v>1110</v>
          </cell>
          <cell r="B16" t="str">
            <v>ELECTRIC PUMP EQUIP TRANS DIST</v>
          </cell>
          <cell r="C16" t="str">
            <v>BS</v>
          </cell>
          <cell r="D16">
            <v>385.2</v>
          </cell>
          <cell r="E16" t="b">
            <v>0</v>
          </cell>
        </row>
        <row r="17">
          <cell r="A17">
            <v>1115</v>
          </cell>
          <cell r="B17" t="str">
            <v>WATER TREATMENT EQPT</v>
          </cell>
          <cell r="C17" t="str">
            <v>BS</v>
          </cell>
          <cell r="D17">
            <v>55309.24</v>
          </cell>
          <cell r="E17" t="b">
            <v>0</v>
          </cell>
        </row>
        <row r="18">
          <cell r="A18">
            <v>1120</v>
          </cell>
          <cell r="B18" t="str">
            <v>DIST RESV &amp; STANDPIPES</v>
          </cell>
          <cell r="C18" t="str">
            <v>BS</v>
          </cell>
          <cell r="D18">
            <v>85957.62</v>
          </cell>
          <cell r="E18" t="b">
            <v>0</v>
          </cell>
        </row>
        <row r="19">
          <cell r="A19">
            <v>1125</v>
          </cell>
          <cell r="B19" t="str">
            <v>TRANS &amp; DISTR MAINS</v>
          </cell>
          <cell r="C19" t="str">
            <v>BS</v>
          </cell>
          <cell r="D19">
            <v>277950.73</v>
          </cell>
          <cell r="E19" t="b">
            <v>0</v>
          </cell>
        </row>
        <row r="20">
          <cell r="A20">
            <v>1130</v>
          </cell>
          <cell r="B20" t="str">
            <v>SERVICE LINES</v>
          </cell>
          <cell r="C20" t="str">
            <v>BS</v>
          </cell>
          <cell r="D20">
            <v>96404.85</v>
          </cell>
          <cell r="E20" t="b">
            <v>0</v>
          </cell>
        </row>
        <row r="21">
          <cell r="A21">
            <v>1135</v>
          </cell>
          <cell r="B21" t="str">
            <v>METERS</v>
          </cell>
          <cell r="C21" t="str">
            <v>BS</v>
          </cell>
          <cell r="D21">
            <v>69767.19</v>
          </cell>
          <cell r="E21" t="b">
            <v>0</v>
          </cell>
        </row>
        <row r="22">
          <cell r="A22">
            <v>1140</v>
          </cell>
          <cell r="B22" t="str">
            <v>METER INSTALLATIONS</v>
          </cell>
          <cell r="C22" t="str">
            <v>BS</v>
          </cell>
          <cell r="D22">
            <v>36984.19</v>
          </cell>
          <cell r="E22" t="b">
            <v>0</v>
          </cell>
        </row>
        <row r="23">
          <cell r="A23">
            <v>1145</v>
          </cell>
          <cell r="B23" t="str">
            <v>HYDRANTS</v>
          </cell>
          <cell r="C23" t="str">
            <v>BS</v>
          </cell>
          <cell r="D23">
            <v>14362.13</v>
          </cell>
          <cell r="E23" t="b">
            <v>0</v>
          </cell>
        </row>
        <row r="24">
          <cell r="A24">
            <v>1165</v>
          </cell>
          <cell r="B24" t="str">
            <v>OTH PLT&amp;MISC EQUIP WTP</v>
          </cell>
          <cell r="C24" t="str">
            <v>BS</v>
          </cell>
          <cell r="D24">
            <v>3631.78</v>
          </cell>
          <cell r="E24" t="b">
            <v>0</v>
          </cell>
        </row>
        <row r="25">
          <cell r="A25">
            <v>1175</v>
          </cell>
          <cell r="B25" t="str">
            <v>OFFICE STRUCT &amp; IMPRV</v>
          </cell>
          <cell r="C25" t="str">
            <v>BS</v>
          </cell>
          <cell r="D25">
            <v>6131.89</v>
          </cell>
          <cell r="E25" t="b">
            <v>0</v>
          </cell>
        </row>
        <row r="26">
          <cell r="A26">
            <v>1180</v>
          </cell>
          <cell r="B26" t="str">
            <v>OFFICE FURN &amp; EQPT</v>
          </cell>
          <cell r="C26" t="str">
            <v>BS</v>
          </cell>
          <cell r="D26">
            <v>1651.55</v>
          </cell>
          <cell r="E26" t="b">
            <v>0</v>
          </cell>
        </row>
        <row r="27">
          <cell r="A27">
            <v>1190</v>
          </cell>
          <cell r="B27" t="str">
            <v>TOOL SHOP &amp; MISC EQPT</v>
          </cell>
          <cell r="C27" t="str">
            <v>BS</v>
          </cell>
          <cell r="D27">
            <v>11647.98</v>
          </cell>
          <cell r="E27" t="b">
            <v>0</v>
          </cell>
        </row>
        <row r="28">
          <cell r="A28">
            <v>1195</v>
          </cell>
          <cell r="B28" t="str">
            <v>LABORATORY EQUIPMENT</v>
          </cell>
          <cell r="C28" t="str">
            <v>BS</v>
          </cell>
          <cell r="D28">
            <v>6989.96</v>
          </cell>
          <cell r="E28" t="b">
            <v>0</v>
          </cell>
        </row>
        <row r="29">
          <cell r="A29">
            <v>1205</v>
          </cell>
          <cell r="B29" t="str">
            <v>COMMUNICATION EQPT</v>
          </cell>
          <cell r="C29" t="str">
            <v>BS</v>
          </cell>
          <cell r="D29">
            <v>683.37</v>
          </cell>
          <cell r="E29" t="b">
            <v>0</v>
          </cell>
        </row>
        <row r="30">
          <cell r="A30">
            <v>1210</v>
          </cell>
          <cell r="B30" t="str">
            <v>MISC EQUIPMENT</v>
          </cell>
          <cell r="C30" t="str">
            <v>BS</v>
          </cell>
          <cell r="D30">
            <v>0</v>
          </cell>
          <cell r="E30" t="b">
            <v>0</v>
          </cell>
        </row>
        <row r="31">
          <cell r="A31">
            <v>1245</v>
          </cell>
          <cell r="B31" t="str">
            <v>ORGANIZATION</v>
          </cell>
          <cell r="C31" t="str">
            <v>BS</v>
          </cell>
          <cell r="D31">
            <v>0</v>
          </cell>
          <cell r="E31" t="b">
            <v>0</v>
          </cell>
        </row>
        <row r="32">
          <cell r="A32">
            <v>1285</v>
          </cell>
          <cell r="B32" t="str">
            <v>LAND &amp; LAND RIGHTS GEN PL</v>
          </cell>
          <cell r="C32" t="str">
            <v>BS</v>
          </cell>
          <cell r="D32">
            <v>0</v>
          </cell>
          <cell r="E32" t="b">
            <v>0</v>
          </cell>
        </row>
        <row r="33">
          <cell r="A33">
            <v>1295</v>
          </cell>
          <cell r="B33" t="str">
            <v>STRUCT/IMPRV PUMP PLT LS</v>
          </cell>
          <cell r="C33" t="str">
            <v>BS</v>
          </cell>
          <cell r="D33">
            <v>0</v>
          </cell>
          <cell r="E33" t="b">
            <v>0</v>
          </cell>
        </row>
        <row r="34">
          <cell r="A34">
            <v>1315</v>
          </cell>
          <cell r="B34" t="str">
            <v>STRUCT/IMPRV GEN PLT</v>
          </cell>
          <cell r="C34" t="str">
            <v>BS</v>
          </cell>
          <cell r="D34">
            <v>0</v>
          </cell>
          <cell r="E34" t="b">
            <v>0</v>
          </cell>
        </row>
        <row r="35">
          <cell r="A35">
            <v>1345</v>
          </cell>
          <cell r="B35" t="str">
            <v>SEWER FORCE MAIN/SRVC LINES</v>
          </cell>
          <cell r="C35" t="str">
            <v>BS</v>
          </cell>
          <cell r="D35">
            <v>0</v>
          </cell>
          <cell r="E35" t="b">
            <v>0</v>
          </cell>
        </row>
        <row r="36">
          <cell r="A36">
            <v>1350</v>
          </cell>
          <cell r="B36" t="str">
            <v>SEWER GRAVITY MAIN/MANHOLES</v>
          </cell>
          <cell r="C36" t="str">
            <v>BS</v>
          </cell>
          <cell r="D36">
            <v>0</v>
          </cell>
          <cell r="E36" t="b">
            <v>0</v>
          </cell>
        </row>
        <row r="37">
          <cell r="A37">
            <v>1365</v>
          </cell>
          <cell r="B37" t="str">
            <v>FLOW MEASURE DEVICES</v>
          </cell>
          <cell r="C37" t="str">
            <v>BS</v>
          </cell>
          <cell r="D37">
            <v>0</v>
          </cell>
          <cell r="E37" t="b">
            <v>0</v>
          </cell>
        </row>
        <row r="38">
          <cell r="A38">
            <v>1400</v>
          </cell>
          <cell r="B38" t="str">
            <v>TREAT/DISP EQUIP TRT PLT</v>
          </cell>
          <cell r="C38" t="str">
            <v>BS</v>
          </cell>
          <cell r="D38">
            <v>0</v>
          </cell>
          <cell r="E38" t="b">
            <v>0</v>
          </cell>
        </row>
        <row r="39">
          <cell r="A39">
            <v>1410</v>
          </cell>
          <cell r="B39" t="str">
            <v>PLANT SEWERS TRTMT PLT</v>
          </cell>
          <cell r="C39" t="str">
            <v>BS</v>
          </cell>
          <cell r="D39">
            <v>0</v>
          </cell>
          <cell r="E39" t="b">
            <v>0</v>
          </cell>
        </row>
        <row r="40">
          <cell r="A40">
            <v>1415</v>
          </cell>
          <cell r="B40" t="str">
            <v>PLANT SEWERS RECLAIM WTP</v>
          </cell>
          <cell r="C40" t="str">
            <v>BS</v>
          </cell>
          <cell r="D40">
            <v>0</v>
          </cell>
          <cell r="E40" t="b">
            <v>0</v>
          </cell>
        </row>
        <row r="41">
          <cell r="A41">
            <v>1430</v>
          </cell>
          <cell r="B41" t="str">
            <v>OTHER PLT COLLECTION</v>
          </cell>
          <cell r="C41" t="str">
            <v>BS</v>
          </cell>
          <cell r="D41">
            <v>0</v>
          </cell>
          <cell r="E41" t="b">
            <v>0</v>
          </cell>
        </row>
        <row r="42">
          <cell r="A42">
            <v>1435</v>
          </cell>
          <cell r="B42" t="str">
            <v>OTHER PLT PUMP</v>
          </cell>
          <cell r="C42" t="str">
            <v>BS</v>
          </cell>
          <cell r="D42">
            <v>0</v>
          </cell>
          <cell r="E42" t="b">
            <v>0</v>
          </cell>
        </row>
        <row r="43">
          <cell r="A43">
            <v>1460</v>
          </cell>
          <cell r="B43" t="str">
            <v>OFFICE FURN &amp; EQPT</v>
          </cell>
          <cell r="C43" t="str">
            <v>BS</v>
          </cell>
          <cell r="D43">
            <v>0</v>
          </cell>
          <cell r="E43" t="b">
            <v>0</v>
          </cell>
        </row>
        <row r="44">
          <cell r="A44">
            <v>1470</v>
          </cell>
          <cell r="B44" t="str">
            <v>TOOL SHOP &amp; MISC EQPT</v>
          </cell>
          <cell r="C44" t="str">
            <v>BS</v>
          </cell>
          <cell r="D44">
            <v>0</v>
          </cell>
          <cell r="E44" t="b">
            <v>0</v>
          </cell>
        </row>
        <row r="45">
          <cell r="A45">
            <v>1480</v>
          </cell>
          <cell r="B45" t="str">
            <v>POWER OPERATED EQUIP</v>
          </cell>
          <cell r="C45" t="str">
            <v>BS</v>
          </cell>
          <cell r="D45">
            <v>0</v>
          </cell>
          <cell r="E45" t="b">
            <v>0</v>
          </cell>
        </row>
        <row r="46">
          <cell r="A46">
            <v>1500</v>
          </cell>
          <cell r="B46" t="str">
            <v>OTHER TANGIBLE PLT SEWER</v>
          </cell>
          <cell r="C46" t="str">
            <v>BS</v>
          </cell>
          <cell r="D46">
            <v>0</v>
          </cell>
          <cell r="E46" t="b">
            <v>0</v>
          </cell>
        </row>
        <row r="47">
          <cell r="A47">
            <v>1540</v>
          </cell>
          <cell r="B47" t="str">
            <v>REUSE TRANMISSION &amp; DIST</v>
          </cell>
          <cell r="C47" t="str">
            <v>BS</v>
          </cell>
          <cell r="D47">
            <v>0</v>
          </cell>
          <cell r="E47" t="b">
            <v>0</v>
          </cell>
        </row>
        <row r="48">
          <cell r="A48">
            <v>1555</v>
          </cell>
          <cell r="B48" t="str">
            <v>TRANSPORTATION EQPT WTR</v>
          </cell>
          <cell r="C48" t="str">
            <v>BS</v>
          </cell>
          <cell r="D48">
            <v>9959.92</v>
          </cell>
          <cell r="E48" t="b">
            <v>0</v>
          </cell>
        </row>
        <row r="49">
          <cell r="A49">
            <v>1580</v>
          </cell>
          <cell r="B49" t="str">
            <v>MAINFRAME COMPUTER WTR</v>
          </cell>
          <cell r="C49" t="str">
            <v>BS</v>
          </cell>
          <cell r="D49">
            <v>1171.6400000000001</v>
          </cell>
          <cell r="E49" t="b">
            <v>0</v>
          </cell>
        </row>
        <row r="50">
          <cell r="A50">
            <v>1585</v>
          </cell>
          <cell r="B50" t="str">
            <v>MINI COMPUTERS WTR</v>
          </cell>
          <cell r="C50" t="str">
            <v>BS</v>
          </cell>
          <cell r="D50">
            <v>3333.78</v>
          </cell>
          <cell r="E50" t="b">
            <v>0</v>
          </cell>
        </row>
        <row r="51">
          <cell r="A51">
            <v>1590</v>
          </cell>
          <cell r="B51" t="str">
            <v>COMP SYS COST WTR</v>
          </cell>
          <cell r="C51" t="str">
            <v>BS</v>
          </cell>
          <cell r="D51">
            <v>24612</v>
          </cell>
          <cell r="E51" t="b">
            <v>0</v>
          </cell>
        </row>
        <row r="52">
          <cell r="A52">
            <v>1595</v>
          </cell>
          <cell r="B52" t="str">
            <v>MICRO SYS COST WTR</v>
          </cell>
          <cell r="C52" t="str">
            <v>BS</v>
          </cell>
          <cell r="D52">
            <v>721.77</v>
          </cell>
          <cell r="E52" t="b">
            <v>0</v>
          </cell>
        </row>
        <row r="53">
          <cell r="A53">
            <v>1640</v>
          </cell>
          <cell r="B53" t="str">
            <v>OTHER PLANT</v>
          </cell>
          <cell r="C53" t="str">
            <v>BS</v>
          </cell>
          <cell r="D53">
            <v>0</v>
          </cell>
          <cell r="E53" t="b">
            <v>0</v>
          </cell>
        </row>
        <row r="54">
          <cell r="A54">
            <v>1665</v>
          </cell>
          <cell r="B54" t="str">
            <v>WIP - CAPITALIZED TIME</v>
          </cell>
          <cell r="C54" t="str">
            <v>BS</v>
          </cell>
          <cell r="D54">
            <v>0</v>
          </cell>
          <cell r="E54" t="b">
            <v>0</v>
          </cell>
        </row>
        <row r="55">
          <cell r="A55">
            <v>1666</v>
          </cell>
          <cell r="B55" t="str">
            <v>WIP - INTEREST DURING CONSTR</v>
          </cell>
          <cell r="C55" t="str">
            <v>BS</v>
          </cell>
          <cell r="D55">
            <v>0</v>
          </cell>
          <cell r="E55" t="b">
            <v>0</v>
          </cell>
        </row>
        <row r="56">
          <cell r="A56">
            <v>1667</v>
          </cell>
          <cell r="B56" t="str">
            <v>WIP - ENGINEERING</v>
          </cell>
          <cell r="C56" t="str">
            <v>BS</v>
          </cell>
          <cell r="D56">
            <v>0</v>
          </cell>
          <cell r="E56" t="b">
            <v>0</v>
          </cell>
        </row>
        <row r="57">
          <cell r="A57">
            <v>1668</v>
          </cell>
          <cell r="B57" t="str">
            <v>WIP - LABOR/INSTALLATION</v>
          </cell>
          <cell r="C57" t="str">
            <v>BS</v>
          </cell>
          <cell r="D57">
            <v>0</v>
          </cell>
          <cell r="E57" t="b">
            <v>0</v>
          </cell>
        </row>
        <row r="58">
          <cell r="A58">
            <v>1669</v>
          </cell>
          <cell r="B58" t="str">
            <v>WIP - EQUIPMENT</v>
          </cell>
          <cell r="C58" t="str">
            <v>BS</v>
          </cell>
          <cell r="D58">
            <v>0</v>
          </cell>
          <cell r="E58" t="b">
            <v>0</v>
          </cell>
        </row>
        <row r="59">
          <cell r="A59">
            <v>1670</v>
          </cell>
          <cell r="B59" t="str">
            <v>WIP - MATERIAL</v>
          </cell>
          <cell r="C59" t="str">
            <v>BS</v>
          </cell>
          <cell r="D59">
            <v>0</v>
          </cell>
          <cell r="E59" t="b">
            <v>0</v>
          </cell>
        </row>
        <row r="60">
          <cell r="A60">
            <v>1671</v>
          </cell>
          <cell r="B60" t="str">
            <v>WIP - ELECTRICAL</v>
          </cell>
          <cell r="C60" t="str">
            <v>BS</v>
          </cell>
          <cell r="D60">
            <v>0</v>
          </cell>
          <cell r="E60" t="b">
            <v>0</v>
          </cell>
        </row>
        <row r="61">
          <cell r="A61">
            <v>1672</v>
          </cell>
          <cell r="B61" t="str">
            <v>WIP - PIPING</v>
          </cell>
          <cell r="C61" t="str">
            <v>BS</v>
          </cell>
          <cell r="D61">
            <v>0</v>
          </cell>
          <cell r="E61" t="b">
            <v>0</v>
          </cell>
        </row>
        <row r="62">
          <cell r="A62">
            <v>1673</v>
          </cell>
          <cell r="B62" t="str">
            <v>WIP - SITE WORK</v>
          </cell>
          <cell r="C62" t="str">
            <v>BS</v>
          </cell>
          <cell r="D62">
            <v>0</v>
          </cell>
          <cell r="E62" t="b">
            <v>0</v>
          </cell>
        </row>
        <row r="63">
          <cell r="A63">
            <v>1674</v>
          </cell>
          <cell r="B63" t="str">
            <v>WIP - BUILDING ADDITION</v>
          </cell>
          <cell r="C63" t="str">
            <v>BS</v>
          </cell>
          <cell r="D63">
            <v>0</v>
          </cell>
          <cell r="E63" t="b">
            <v>0</v>
          </cell>
        </row>
        <row r="64">
          <cell r="A64">
            <v>1677</v>
          </cell>
          <cell r="B64" t="str">
            <v>WIP - DRILLING COSTS</v>
          </cell>
          <cell r="C64" t="str">
            <v>BS</v>
          </cell>
          <cell r="D64">
            <v>0</v>
          </cell>
          <cell r="E64" t="b">
            <v>0</v>
          </cell>
        </row>
        <row r="65">
          <cell r="A65">
            <v>1678</v>
          </cell>
          <cell r="B65" t="str">
            <v>WIP - FOUNDATION</v>
          </cell>
          <cell r="C65" t="str">
            <v>BS</v>
          </cell>
          <cell r="D65">
            <v>0</v>
          </cell>
          <cell r="E65" t="b">
            <v>0</v>
          </cell>
        </row>
        <row r="66">
          <cell r="A66">
            <v>1687</v>
          </cell>
          <cell r="B66" t="str">
            <v>TANK/COST OF</v>
          </cell>
          <cell r="C66" t="str">
            <v>BS</v>
          </cell>
          <cell r="D66">
            <v>0</v>
          </cell>
          <cell r="E66" t="b">
            <v>0</v>
          </cell>
        </row>
        <row r="67">
          <cell r="A67">
            <v>1690</v>
          </cell>
          <cell r="B67" t="str">
            <v>WIP - TESTS/DRAWDOWN</v>
          </cell>
          <cell r="C67" t="str">
            <v>BS</v>
          </cell>
          <cell r="D67">
            <v>0</v>
          </cell>
          <cell r="E67" t="b">
            <v>0</v>
          </cell>
        </row>
        <row r="68">
          <cell r="A68">
            <v>1692</v>
          </cell>
          <cell r="B68" t="str">
            <v>WIP - WELL HOUSE</v>
          </cell>
          <cell r="C68" t="str">
            <v>BS</v>
          </cell>
          <cell r="D68">
            <v>0</v>
          </cell>
          <cell r="E68" t="b">
            <v>0</v>
          </cell>
        </row>
        <row r="69">
          <cell r="A69">
            <v>1697</v>
          </cell>
          <cell r="B69" t="str">
            <v>WIP - CLOSE CP TO GL LEGACY</v>
          </cell>
          <cell r="C69" t="str">
            <v>BS</v>
          </cell>
          <cell r="D69">
            <v>0</v>
          </cell>
          <cell r="E69" t="b">
            <v>0</v>
          </cell>
        </row>
        <row r="70">
          <cell r="A70">
            <v>1698</v>
          </cell>
          <cell r="B70" t="str">
            <v>WIP - J/E CLEARING LEGACY</v>
          </cell>
          <cell r="C70" t="str">
            <v>BS</v>
          </cell>
          <cell r="D70">
            <v>0</v>
          </cell>
          <cell r="E70" t="b">
            <v>0</v>
          </cell>
        </row>
        <row r="71">
          <cell r="A71">
            <v>1699</v>
          </cell>
          <cell r="B71" t="str">
            <v>WIP - TRANSFER TO FIXED</v>
          </cell>
          <cell r="C71" t="str">
            <v>BS</v>
          </cell>
          <cell r="D71">
            <v>0</v>
          </cell>
          <cell r="E71" t="b">
            <v>0</v>
          </cell>
        </row>
        <row r="72">
          <cell r="A72">
            <v>1705</v>
          </cell>
          <cell r="B72" t="str">
            <v>WIP - CAPITALIZED TIME</v>
          </cell>
          <cell r="C72" t="str">
            <v>BS</v>
          </cell>
          <cell r="D72">
            <v>0</v>
          </cell>
          <cell r="E72" t="b">
            <v>0</v>
          </cell>
        </row>
        <row r="73">
          <cell r="A73">
            <v>1706</v>
          </cell>
          <cell r="B73" t="str">
            <v>WIP - INTEREST DURING CONSTR</v>
          </cell>
          <cell r="C73" t="str">
            <v>BS</v>
          </cell>
          <cell r="D73">
            <v>0</v>
          </cell>
          <cell r="E73" t="b">
            <v>0</v>
          </cell>
        </row>
        <row r="74">
          <cell r="A74">
            <v>1707</v>
          </cell>
          <cell r="B74" t="str">
            <v>WIP - ENGINEERING</v>
          </cell>
          <cell r="C74" t="str">
            <v>BS</v>
          </cell>
          <cell r="D74">
            <v>0</v>
          </cell>
          <cell r="E74" t="b">
            <v>0</v>
          </cell>
        </row>
        <row r="75">
          <cell r="A75">
            <v>1708</v>
          </cell>
          <cell r="B75" t="str">
            <v>WIP - LABOR/INSTALLATION</v>
          </cell>
          <cell r="C75" t="str">
            <v>BS</v>
          </cell>
          <cell r="D75">
            <v>0</v>
          </cell>
          <cell r="E75" t="b">
            <v>0</v>
          </cell>
        </row>
        <row r="76">
          <cell r="A76">
            <v>1709</v>
          </cell>
          <cell r="B76" t="str">
            <v>WIP - EQUIPMENT</v>
          </cell>
          <cell r="C76" t="str">
            <v>BS</v>
          </cell>
          <cell r="D76">
            <v>0</v>
          </cell>
          <cell r="E76" t="b">
            <v>0</v>
          </cell>
        </row>
        <row r="77">
          <cell r="A77">
            <v>1710</v>
          </cell>
          <cell r="B77" t="str">
            <v>WIP - MATERIAL</v>
          </cell>
          <cell r="C77" t="str">
            <v>BS</v>
          </cell>
          <cell r="D77">
            <v>0</v>
          </cell>
          <cell r="E77" t="b">
            <v>0</v>
          </cell>
        </row>
        <row r="78">
          <cell r="A78">
            <v>1715</v>
          </cell>
          <cell r="B78" t="str">
            <v>BUILDING/BLOWER MODS</v>
          </cell>
          <cell r="C78" t="str">
            <v>BS</v>
          </cell>
          <cell r="D78">
            <v>0</v>
          </cell>
          <cell r="E78" t="b">
            <v>0</v>
          </cell>
        </row>
        <row r="79">
          <cell r="A79">
            <v>1722</v>
          </cell>
          <cell r="B79" t="str">
            <v>WIP - MODIFICATION/LIFT STN</v>
          </cell>
          <cell r="C79" t="str">
            <v>BS</v>
          </cell>
          <cell r="D79">
            <v>0</v>
          </cell>
          <cell r="E79" t="b">
            <v>0</v>
          </cell>
        </row>
        <row r="80">
          <cell r="A80">
            <v>1726</v>
          </cell>
          <cell r="B80" t="str">
            <v>WIP - PUMPS/EQUIPMENT</v>
          </cell>
          <cell r="C80" t="str">
            <v>BS</v>
          </cell>
          <cell r="D80">
            <v>0</v>
          </cell>
          <cell r="E80" t="b">
            <v>0</v>
          </cell>
        </row>
        <row r="81">
          <cell r="A81">
            <v>1729</v>
          </cell>
          <cell r="B81" t="str">
            <v>WIP - SLUDGE/DISPOSAL</v>
          </cell>
          <cell r="C81" t="str">
            <v>BS</v>
          </cell>
          <cell r="D81">
            <v>0</v>
          </cell>
          <cell r="E81" t="b">
            <v>0</v>
          </cell>
        </row>
        <row r="82">
          <cell r="A82">
            <v>1739</v>
          </cell>
          <cell r="B82" t="str">
            <v>TRANSFER TO FIXED ASSE</v>
          </cell>
          <cell r="C82" t="str">
            <v>BS</v>
          </cell>
          <cell r="D82">
            <v>0</v>
          </cell>
          <cell r="E82" t="b">
            <v>0</v>
          </cell>
        </row>
        <row r="83">
          <cell r="A83">
            <v>1745</v>
          </cell>
          <cell r="B83" t="str">
            <v>WIP-CAP TIME OFFICE RENO</v>
          </cell>
          <cell r="C83" t="str">
            <v>BS</v>
          </cell>
          <cell r="D83">
            <v>0</v>
          </cell>
          <cell r="E83" t="b">
            <v>0</v>
          </cell>
        </row>
        <row r="84">
          <cell r="A84">
            <v>1746</v>
          </cell>
          <cell r="B84" t="str">
            <v>WIP - INTEREST DURING CO</v>
          </cell>
          <cell r="C84" t="str">
            <v>BS</v>
          </cell>
          <cell r="D84">
            <v>0</v>
          </cell>
          <cell r="E84" t="b">
            <v>0</v>
          </cell>
        </row>
        <row r="85">
          <cell r="A85">
            <v>1747</v>
          </cell>
          <cell r="B85" t="str">
            <v>WIP - LABOR/INSTALLATION</v>
          </cell>
          <cell r="C85" t="str">
            <v>BS</v>
          </cell>
          <cell r="D85">
            <v>0</v>
          </cell>
          <cell r="E85" t="b">
            <v>0</v>
          </cell>
        </row>
        <row r="86">
          <cell r="A86">
            <v>1748</v>
          </cell>
          <cell r="B86" t="str">
            <v>WIP - EQUIPMENT</v>
          </cell>
          <cell r="C86" t="str">
            <v>BS</v>
          </cell>
          <cell r="D86">
            <v>0</v>
          </cell>
          <cell r="E86" t="b">
            <v>0</v>
          </cell>
        </row>
        <row r="87">
          <cell r="A87">
            <v>1749</v>
          </cell>
          <cell r="B87" t="str">
            <v>WIP - MATERIAL</v>
          </cell>
          <cell r="C87" t="str">
            <v>BS</v>
          </cell>
          <cell r="D87">
            <v>0</v>
          </cell>
          <cell r="E87" t="b">
            <v>0</v>
          </cell>
        </row>
        <row r="88">
          <cell r="A88">
            <v>1751</v>
          </cell>
          <cell r="B88" t="str">
            <v>WIP - SITE WORK</v>
          </cell>
          <cell r="C88" t="str">
            <v>BS</v>
          </cell>
          <cell r="D88">
            <v>0</v>
          </cell>
          <cell r="E88" t="b">
            <v>0</v>
          </cell>
        </row>
        <row r="89">
          <cell r="A89">
            <v>1756</v>
          </cell>
          <cell r="B89" t="str">
            <v>WIP - HEATING/AIR CONDIT</v>
          </cell>
          <cell r="C89" t="str">
            <v>BS</v>
          </cell>
          <cell r="D89">
            <v>0</v>
          </cell>
          <cell r="E89" t="b">
            <v>0</v>
          </cell>
        </row>
        <row r="90">
          <cell r="A90">
            <v>1769</v>
          </cell>
          <cell r="B90" t="str">
            <v>WIP - TRANSFER TO FIXED ASSETS</v>
          </cell>
          <cell r="C90" t="str">
            <v>BS</v>
          </cell>
          <cell r="D90">
            <v>4.18</v>
          </cell>
          <cell r="E90" t="b">
            <v>0</v>
          </cell>
        </row>
        <row r="91">
          <cell r="A91">
            <v>1775</v>
          </cell>
          <cell r="B91" t="str">
            <v>CAPITALIZED TIME</v>
          </cell>
          <cell r="C91" t="str">
            <v>BS</v>
          </cell>
          <cell r="D91">
            <v>0</v>
          </cell>
          <cell r="E91" t="b">
            <v>0</v>
          </cell>
        </row>
        <row r="92">
          <cell r="A92">
            <v>1776</v>
          </cell>
          <cell r="B92" t="str">
            <v>WIP - INTEREST DURING CO</v>
          </cell>
          <cell r="C92" t="str">
            <v>BS</v>
          </cell>
          <cell r="D92">
            <v>0</v>
          </cell>
          <cell r="E92" t="b">
            <v>0</v>
          </cell>
        </row>
        <row r="93">
          <cell r="A93">
            <v>1782</v>
          </cell>
          <cell r="B93" t="str">
            <v>WIP - CONTRACTOR/LABOR</v>
          </cell>
          <cell r="C93" t="str">
            <v>BS</v>
          </cell>
          <cell r="D93">
            <v>0</v>
          </cell>
          <cell r="E93" t="b">
            <v>0</v>
          </cell>
        </row>
        <row r="94">
          <cell r="A94">
            <v>1785</v>
          </cell>
          <cell r="B94" t="str">
            <v>WIP - PUMP &amp; HAUL SLUDGE</v>
          </cell>
          <cell r="C94" t="str">
            <v>BS</v>
          </cell>
          <cell r="D94">
            <v>0</v>
          </cell>
          <cell r="E94" t="b">
            <v>0</v>
          </cell>
        </row>
        <row r="95">
          <cell r="A95">
            <v>1787</v>
          </cell>
          <cell r="B95" t="str">
            <v>WIP - REPAIR</v>
          </cell>
          <cell r="C95" t="str">
            <v>BS</v>
          </cell>
          <cell r="D95">
            <v>0</v>
          </cell>
          <cell r="E95" t="b">
            <v>0</v>
          </cell>
        </row>
        <row r="96">
          <cell r="A96">
            <v>1799</v>
          </cell>
          <cell r="B96" t="str">
            <v>WIP - TRANSFER TO FIXED</v>
          </cell>
          <cell r="C96" t="str">
            <v>BS</v>
          </cell>
          <cell r="D96">
            <v>0</v>
          </cell>
          <cell r="E96" t="b">
            <v>0</v>
          </cell>
        </row>
        <row r="97">
          <cell r="A97">
            <v>1805</v>
          </cell>
          <cell r="B97" t="str">
            <v>PLT HELD FUTURE USE-WTR</v>
          </cell>
          <cell r="C97" t="str">
            <v>BS</v>
          </cell>
          <cell r="D97">
            <v>0</v>
          </cell>
          <cell r="E97" t="b">
            <v>0</v>
          </cell>
        </row>
        <row r="98">
          <cell r="A98">
            <v>1835</v>
          </cell>
          <cell r="B98" t="str">
            <v>ACC DEPR-ORGANIZATION</v>
          </cell>
          <cell r="C98" t="str">
            <v>BS</v>
          </cell>
          <cell r="D98">
            <v>-13304.11</v>
          </cell>
          <cell r="E98" t="b">
            <v>0</v>
          </cell>
        </row>
        <row r="99">
          <cell r="A99">
            <v>1840</v>
          </cell>
          <cell r="B99" t="str">
            <v>ACC DEPR-FRANCHISES</v>
          </cell>
          <cell r="C99" t="str">
            <v>BS</v>
          </cell>
          <cell r="D99">
            <v>0</v>
          </cell>
          <cell r="E99" t="b">
            <v>0</v>
          </cell>
        </row>
        <row r="100">
          <cell r="A100">
            <v>1845</v>
          </cell>
          <cell r="B100" t="str">
            <v>ACC DEPR-STRUCT&amp;IMPRV SRC SPLY</v>
          </cell>
          <cell r="C100" t="str">
            <v>BS</v>
          </cell>
          <cell r="D100">
            <v>-1697.88</v>
          </cell>
          <cell r="E100" t="b">
            <v>0</v>
          </cell>
        </row>
        <row r="101">
          <cell r="A101">
            <v>1850</v>
          </cell>
          <cell r="B101" t="str">
            <v>ACC DEPR-STRUCT&amp;IMPRV WTP</v>
          </cell>
          <cell r="C101" t="str">
            <v>BS</v>
          </cell>
          <cell r="D101">
            <v>-471.4</v>
          </cell>
          <cell r="E101" t="b">
            <v>0</v>
          </cell>
        </row>
        <row r="102">
          <cell r="A102">
            <v>1855</v>
          </cell>
          <cell r="B102" t="str">
            <v xml:space="preserve">     COMP SYS COST WTR</v>
          </cell>
          <cell r="C102" t="str">
            <v>BS</v>
          </cell>
          <cell r="D102">
            <v>0</v>
          </cell>
          <cell r="E102" t="b">
            <v>0</v>
          </cell>
        </row>
        <row r="103">
          <cell r="A103">
            <v>1860</v>
          </cell>
          <cell r="B103" t="str">
            <v>ACC DEPR-STRUCT&amp;IMPRV GEN</v>
          </cell>
          <cell r="C103" t="str">
            <v>BS</v>
          </cell>
          <cell r="D103">
            <v>0</v>
          </cell>
          <cell r="E103" t="b">
            <v>0</v>
          </cell>
        </row>
        <row r="104">
          <cell r="A104">
            <v>1865</v>
          </cell>
          <cell r="B104" t="str">
            <v>ACC DEPR-COLLECTING RESERVOIRS</v>
          </cell>
          <cell r="C104" t="str">
            <v>BS</v>
          </cell>
          <cell r="D104">
            <v>-36.200000000000003</v>
          </cell>
          <cell r="E104" t="b">
            <v>0</v>
          </cell>
        </row>
        <row r="105">
          <cell r="A105">
            <v>1875</v>
          </cell>
          <cell r="B105" t="str">
            <v>ACC DEPR-WELLS &amp; SPRINGS</v>
          </cell>
          <cell r="C105" t="str">
            <v>BS</v>
          </cell>
          <cell r="D105">
            <v>639.6</v>
          </cell>
          <cell r="E105" t="b">
            <v>0</v>
          </cell>
        </row>
        <row r="106">
          <cell r="A106">
            <v>1880</v>
          </cell>
          <cell r="B106" t="str">
            <v xml:space="preserve">     OTHER PLANT IN PROCESS</v>
          </cell>
          <cell r="C106" t="str">
            <v>BS</v>
          </cell>
          <cell r="D106">
            <v>0</v>
          </cell>
          <cell r="E106" t="b">
            <v>0</v>
          </cell>
        </row>
        <row r="107">
          <cell r="A107">
            <v>1885</v>
          </cell>
          <cell r="B107" t="str">
            <v>ACC DEPR-SUPPLY MAINS</v>
          </cell>
          <cell r="C107" t="str">
            <v>BS</v>
          </cell>
          <cell r="D107">
            <v>-214.6</v>
          </cell>
          <cell r="E107" t="b">
            <v>0</v>
          </cell>
        </row>
        <row r="108">
          <cell r="A108">
            <v>1890</v>
          </cell>
          <cell r="B108" t="str">
            <v>ACC DEPR-POWER GENERATION EQUIP</v>
          </cell>
          <cell r="C108" t="str">
            <v>BS</v>
          </cell>
          <cell r="D108">
            <v>-3401.61</v>
          </cell>
          <cell r="E108" t="b">
            <v>0</v>
          </cell>
        </row>
        <row r="109">
          <cell r="A109">
            <v>1895</v>
          </cell>
          <cell r="B109" t="str">
            <v>ACC DEPR-ELECT PUMP EQUIP SRC PUMP</v>
          </cell>
          <cell r="C109" t="str">
            <v>BS</v>
          </cell>
          <cell r="D109">
            <v>-52.7</v>
          </cell>
          <cell r="E109" t="b">
            <v>0</v>
          </cell>
        </row>
        <row r="110">
          <cell r="A110">
            <v>1900</v>
          </cell>
          <cell r="B110" t="str">
            <v>ACC DEPR-ELECT PUMP EQUIP WTP</v>
          </cell>
          <cell r="C110" t="str">
            <v>BS</v>
          </cell>
          <cell r="D110">
            <v>-27046.880000000001</v>
          </cell>
          <cell r="E110" t="b">
            <v>0</v>
          </cell>
        </row>
        <row r="111">
          <cell r="A111">
            <v>1905</v>
          </cell>
          <cell r="B111" t="str">
            <v>ACC DEPR-ELECT PUMP EQUIP TRAN</v>
          </cell>
          <cell r="C111" t="str">
            <v>BS</v>
          </cell>
          <cell r="D111">
            <v>-4.8</v>
          </cell>
          <cell r="E111" t="b">
            <v>0</v>
          </cell>
        </row>
        <row r="112">
          <cell r="A112">
            <v>1910</v>
          </cell>
          <cell r="B112" t="str">
            <v>ACC DEPR-WATER TREATMENT EQPT</v>
          </cell>
          <cell r="C112" t="str">
            <v>BS</v>
          </cell>
          <cell r="D112">
            <v>-9819.77</v>
          </cell>
          <cell r="E112" t="b">
            <v>0</v>
          </cell>
        </row>
        <row r="113">
          <cell r="A113">
            <v>1915</v>
          </cell>
          <cell r="B113" t="str">
            <v>ACC DEPR-DIST RESV &amp; STANDPIPE</v>
          </cell>
          <cell r="C113" t="str">
            <v>BS</v>
          </cell>
          <cell r="D113">
            <v>-26600.37</v>
          </cell>
          <cell r="E113" t="b">
            <v>0</v>
          </cell>
        </row>
        <row r="114">
          <cell r="A114">
            <v>1920</v>
          </cell>
          <cell r="B114" t="str">
            <v>ACC DEPR-TRANS &amp; DISTR MAINS</v>
          </cell>
          <cell r="C114" t="str">
            <v>BS</v>
          </cell>
          <cell r="D114">
            <v>-81593.990000000005</v>
          </cell>
          <cell r="E114" t="b">
            <v>0</v>
          </cell>
        </row>
        <row r="115">
          <cell r="A115">
            <v>1925</v>
          </cell>
          <cell r="B115" t="str">
            <v>ACC DEPR-SERVICE LINES</v>
          </cell>
          <cell r="C115" t="str">
            <v>BS</v>
          </cell>
          <cell r="D115">
            <v>-26127.67</v>
          </cell>
          <cell r="E115" t="b">
            <v>0</v>
          </cell>
        </row>
        <row r="116">
          <cell r="A116">
            <v>1930</v>
          </cell>
          <cell r="B116" t="str">
            <v>ACC DEPR-METERS</v>
          </cell>
          <cell r="C116" t="str">
            <v>BS</v>
          </cell>
          <cell r="D116">
            <v>-4943.2</v>
          </cell>
          <cell r="E116" t="b">
            <v>0</v>
          </cell>
        </row>
        <row r="117">
          <cell r="A117">
            <v>1935</v>
          </cell>
          <cell r="B117" t="str">
            <v>ACC DEPR-METER INSTALLS</v>
          </cell>
          <cell r="C117" t="str">
            <v>BS</v>
          </cell>
          <cell r="D117">
            <v>-1842.45</v>
          </cell>
          <cell r="E117" t="b">
            <v>0</v>
          </cell>
        </row>
        <row r="118">
          <cell r="A118">
            <v>1940</v>
          </cell>
          <cell r="B118" t="str">
            <v>ACC DEPR-HYDRANTS</v>
          </cell>
          <cell r="C118" t="str">
            <v>BS</v>
          </cell>
          <cell r="D118">
            <v>-3779.42</v>
          </cell>
          <cell r="E118" t="b">
            <v>0</v>
          </cell>
        </row>
        <row r="119">
          <cell r="A119">
            <v>1945</v>
          </cell>
          <cell r="B119" t="str">
            <v xml:space="preserve">     ACC DEPR-ELECT PUMP EQUIP</v>
          </cell>
          <cell r="C119" t="str">
            <v>BS</v>
          </cell>
          <cell r="D119">
            <v>0</v>
          </cell>
          <cell r="E119" t="b">
            <v>0</v>
          </cell>
        </row>
        <row r="120">
          <cell r="A120">
            <v>1960</v>
          </cell>
          <cell r="B120" t="str">
            <v>ACC DEPR-OTH PLANT&amp;MISC WT</v>
          </cell>
          <cell r="C120" t="str">
            <v>BS</v>
          </cell>
          <cell r="D120">
            <v>-163.44</v>
          </cell>
          <cell r="E120" t="b">
            <v>0</v>
          </cell>
        </row>
        <row r="121">
          <cell r="A121">
            <v>1970</v>
          </cell>
          <cell r="B121" t="str">
            <v>ACC DEPR-OFFICE STRUCTURE</v>
          </cell>
          <cell r="C121" t="str">
            <v>BS</v>
          </cell>
          <cell r="D121">
            <v>-1882.28</v>
          </cell>
          <cell r="E121" t="b">
            <v>0</v>
          </cell>
        </row>
        <row r="122">
          <cell r="A122">
            <v>1975</v>
          </cell>
          <cell r="B122" t="str">
            <v>ACC DEPR-OFFICE FURN/EQPT</v>
          </cell>
          <cell r="C122" t="str">
            <v>BS</v>
          </cell>
          <cell r="D122">
            <v>-1286.93</v>
          </cell>
          <cell r="E122" t="b">
            <v>0</v>
          </cell>
        </row>
        <row r="123">
          <cell r="A123">
            <v>1980</v>
          </cell>
          <cell r="B123" t="str">
            <v>ACC DEPR-STORES EQUIPMENT</v>
          </cell>
          <cell r="C123" t="str">
            <v>BS</v>
          </cell>
          <cell r="D123">
            <v>0</v>
          </cell>
          <cell r="E123" t="b">
            <v>0</v>
          </cell>
        </row>
        <row r="124">
          <cell r="A124">
            <v>1985</v>
          </cell>
          <cell r="B124" t="str">
            <v>ACC DEPR-TOOL SHOP &amp; MISC EQPT</v>
          </cell>
          <cell r="C124" t="str">
            <v>BS</v>
          </cell>
          <cell r="D124">
            <v>-3329.44</v>
          </cell>
          <cell r="E124" t="b">
            <v>0</v>
          </cell>
        </row>
        <row r="125">
          <cell r="A125">
            <v>1990</v>
          </cell>
          <cell r="B125" t="str">
            <v>ACC DEPR-LABORATORY EQUIPMENT</v>
          </cell>
          <cell r="C125" t="str">
            <v>BS</v>
          </cell>
          <cell r="D125">
            <v>-439.05</v>
          </cell>
          <cell r="E125" t="b">
            <v>0</v>
          </cell>
        </row>
        <row r="126">
          <cell r="A126">
            <v>1995</v>
          </cell>
          <cell r="B126" t="str">
            <v xml:space="preserve">     ACC DEPR-TRANS &amp; DISTR MA</v>
          </cell>
          <cell r="C126" t="str">
            <v>BS</v>
          </cell>
          <cell r="D126">
            <v>0</v>
          </cell>
          <cell r="E126" t="b">
            <v>0</v>
          </cell>
        </row>
        <row r="127">
          <cell r="A127">
            <v>2000</v>
          </cell>
          <cell r="B127" t="str">
            <v>ACC DEPR-COMMUNICATION EQPT</v>
          </cell>
          <cell r="C127" t="str">
            <v>BS</v>
          </cell>
          <cell r="D127">
            <v>-127.79</v>
          </cell>
          <cell r="E127" t="b">
            <v>0</v>
          </cell>
        </row>
        <row r="128">
          <cell r="A128">
            <v>2005</v>
          </cell>
          <cell r="B128" t="str">
            <v>ACC DEPR-MISC EQUIPMENT</v>
          </cell>
          <cell r="C128" t="str">
            <v>BS</v>
          </cell>
          <cell r="D128">
            <v>0</v>
          </cell>
          <cell r="E128" t="b">
            <v>0</v>
          </cell>
        </row>
        <row r="129">
          <cell r="A129">
            <v>2030</v>
          </cell>
          <cell r="B129" t="str">
            <v>ACC DEPR-ORGANIZATION</v>
          </cell>
          <cell r="C129" t="str">
            <v>BS</v>
          </cell>
          <cell r="D129">
            <v>0</v>
          </cell>
          <cell r="E129" t="b">
            <v>0</v>
          </cell>
        </row>
        <row r="130">
          <cell r="A130">
            <v>2055</v>
          </cell>
          <cell r="B130" t="str">
            <v>ACC DEPR-STRUCT/IMPRV PUMP PLT LS</v>
          </cell>
          <cell r="C130" t="str">
            <v>BS</v>
          </cell>
          <cell r="D130">
            <v>0</v>
          </cell>
          <cell r="E130" t="b">
            <v>0</v>
          </cell>
        </row>
        <row r="131">
          <cell r="A131">
            <v>2075</v>
          </cell>
          <cell r="B131" t="str">
            <v>ACC DEPR-STRUCT/IMPRV GEN PLT</v>
          </cell>
          <cell r="C131" t="str">
            <v>BS</v>
          </cell>
          <cell r="D131">
            <v>0</v>
          </cell>
          <cell r="E131" t="b">
            <v>0</v>
          </cell>
        </row>
        <row r="132">
          <cell r="A132">
            <v>2105</v>
          </cell>
          <cell r="B132" t="str">
            <v>ACC DEPR-SEWER FORCE MAIN/SRVC LINES</v>
          </cell>
          <cell r="C132" t="str">
            <v>BS</v>
          </cell>
          <cell r="D132">
            <v>0</v>
          </cell>
          <cell r="E132" t="b">
            <v>0</v>
          </cell>
        </row>
        <row r="133">
          <cell r="A133">
            <v>2110</v>
          </cell>
          <cell r="B133" t="str">
            <v>ACC DEPR-SEWER GRVTY MAIN/MAN</v>
          </cell>
          <cell r="C133" t="str">
            <v>BS</v>
          </cell>
          <cell r="D133">
            <v>0</v>
          </cell>
          <cell r="E133" t="b">
            <v>0</v>
          </cell>
        </row>
        <row r="134">
          <cell r="A134">
            <v>2125</v>
          </cell>
          <cell r="B134" t="str">
            <v>ACC DEPR-FLOW MEASURE DEV</v>
          </cell>
          <cell r="C134" t="str">
            <v>BS</v>
          </cell>
          <cell r="D134">
            <v>0</v>
          </cell>
          <cell r="E134" t="b">
            <v>0</v>
          </cell>
        </row>
        <row r="135">
          <cell r="A135">
            <v>2160</v>
          </cell>
          <cell r="B135" t="str">
            <v>ACC DEPR-TREAT/DISP EQP TRT PLT</v>
          </cell>
          <cell r="C135" t="str">
            <v>BS</v>
          </cell>
          <cell r="D135">
            <v>0</v>
          </cell>
          <cell r="E135" t="b">
            <v>0</v>
          </cell>
        </row>
        <row r="136">
          <cell r="A136">
            <v>2170</v>
          </cell>
          <cell r="B136" t="str">
            <v>ACC DEPR-PLANT SEWERS TRT</v>
          </cell>
          <cell r="C136" t="str">
            <v>BS</v>
          </cell>
          <cell r="D136">
            <v>0</v>
          </cell>
          <cell r="E136" t="b">
            <v>0</v>
          </cell>
        </row>
        <row r="137">
          <cell r="A137">
            <v>2175</v>
          </cell>
          <cell r="B137" t="str">
            <v>ACC DEPR-PLANT SEWERS REC</v>
          </cell>
          <cell r="C137" t="str">
            <v>BS</v>
          </cell>
          <cell r="D137">
            <v>0</v>
          </cell>
          <cell r="E137" t="b">
            <v>0</v>
          </cell>
        </row>
        <row r="138">
          <cell r="A138">
            <v>2190</v>
          </cell>
          <cell r="B138" t="str">
            <v>ACC DEPR-OTHER PLT COLLEC</v>
          </cell>
          <cell r="C138" t="str">
            <v>BS</v>
          </cell>
          <cell r="D138">
            <v>0</v>
          </cell>
          <cell r="E138" t="b">
            <v>0</v>
          </cell>
        </row>
        <row r="139">
          <cell r="A139">
            <v>2195</v>
          </cell>
          <cell r="B139" t="str">
            <v>ACC DEPR-OTHER PLT PUMP</v>
          </cell>
          <cell r="C139" t="str">
            <v>BS</v>
          </cell>
          <cell r="D139">
            <v>0</v>
          </cell>
          <cell r="E139" t="b">
            <v>0</v>
          </cell>
        </row>
        <row r="140">
          <cell r="A140">
            <v>2220</v>
          </cell>
          <cell r="B140" t="str">
            <v>ACC DEPR-OFFICE FURN/EQPT</v>
          </cell>
          <cell r="C140" t="str">
            <v>BS</v>
          </cell>
          <cell r="D140">
            <v>0</v>
          </cell>
          <cell r="E140" t="b">
            <v>0</v>
          </cell>
        </row>
        <row r="141">
          <cell r="A141">
            <v>2230</v>
          </cell>
          <cell r="B141" t="str">
            <v>ACC DEPR-TOOL SHOP &amp; MISC EQPT</v>
          </cell>
          <cell r="C141" t="str">
            <v>BS</v>
          </cell>
          <cell r="D141">
            <v>0</v>
          </cell>
          <cell r="E141" t="b">
            <v>0</v>
          </cell>
        </row>
        <row r="142">
          <cell r="A142">
            <v>2240</v>
          </cell>
          <cell r="B142" t="str">
            <v>ACC DEPR-POWER OPERATED E</v>
          </cell>
          <cell r="C142" t="str">
            <v>BS</v>
          </cell>
          <cell r="D142">
            <v>0</v>
          </cell>
          <cell r="E142" t="b">
            <v>0</v>
          </cell>
        </row>
        <row r="143">
          <cell r="A143">
            <v>2255</v>
          </cell>
          <cell r="B143" t="str">
            <v>ACC DEPR-OTHER TANG PLT S</v>
          </cell>
          <cell r="C143" t="str">
            <v>BS</v>
          </cell>
          <cell r="D143">
            <v>0</v>
          </cell>
          <cell r="E143" t="b">
            <v>0</v>
          </cell>
        </row>
        <row r="144">
          <cell r="A144">
            <v>2285</v>
          </cell>
          <cell r="B144" t="str">
            <v>ACC DEPR-REUSE TRANS/DIST</v>
          </cell>
          <cell r="C144" t="str">
            <v>BS</v>
          </cell>
          <cell r="D144">
            <v>0</v>
          </cell>
          <cell r="E144" t="b">
            <v>0</v>
          </cell>
        </row>
        <row r="145">
          <cell r="A145">
            <v>2300</v>
          </cell>
          <cell r="B145" t="str">
            <v>ACC DEPR-TRANSPORTATION WTR</v>
          </cell>
          <cell r="C145" t="str">
            <v>BS</v>
          </cell>
          <cell r="D145">
            <v>-8947.7199999999993</v>
          </cell>
          <cell r="E145" t="b">
            <v>0</v>
          </cell>
        </row>
        <row r="146">
          <cell r="A146">
            <v>2320</v>
          </cell>
          <cell r="B146" t="str">
            <v>ACC DEPR-MAINFRAME COMP WTR</v>
          </cell>
          <cell r="C146" t="str">
            <v>BS</v>
          </cell>
          <cell r="D146">
            <v>-778.17</v>
          </cell>
          <cell r="E146" t="b">
            <v>0</v>
          </cell>
        </row>
        <row r="147">
          <cell r="A147">
            <v>2325</v>
          </cell>
          <cell r="B147" t="str">
            <v>ACC DEPR-MINI COMP WTR</v>
          </cell>
          <cell r="C147" t="str">
            <v>BS</v>
          </cell>
          <cell r="D147">
            <v>-3013.9</v>
          </cell>
          <cell r="E147" t="b">
            <v>0</v>
          </cell>
        </row>
        <row r="148">
          <cell r="A148">
            <v>2330</v>
          </cell>
          <cell r="B148" t="str">
            <v>COMP SYS AMORTIZATION WTR</v>
          </cell>
          <cell r="C148" t="str">
            <v>BS</v>
          </cell>
          <cell r="D148">
            <v>-10848.84</v>
          </cell>
          <cell r="E148" t="b">
            <v>0</v>
          </cell>
        </row>
        <row r="149">
          <cell r="A149">
            <v>2335</v>
          </cell>
          <cell r="B149" t="str">
            <v>MICRO SYS AMORTIZATION WTR</v>
          </cell>
          <cell r="C149" t="str">
            <v>BS</v>
          </cell>
          <cell r="D149">
            <v>-721.77</v>
          </cell>
          <cell r="E149" t="b">
            <v>0</v>
          </cell>
        </row>
        <row r="150">
          <cell r="A150">
            <v>2400</v>
          </cell>
          <cell r="B150" t="str">
            <v>UTILITY PAA WTR PLANT AMORT</v>
          </cell>
          <cell r="C150" t="str">
            <v>BS</v>
          </cell>
          <cell r="D150">
            <v>0</v>
          </cell>
          <cell r="E150" t="b">
            <v>0</v>
          </cell>
        </row>
        <row r="151">
          <cell r="A151">
            <v>2410</v>
          </cell>
          <cell r="B151" t="str">
            <v>UTILITY PAA SWR PLANT AMORT</v>
          </cell>
          <cell r="C151" t="str">
            <v>BS</v>
          </cell>
          <cell r="D151">
            <v>0</v>
          </cell>
          <cell r="E151" t="b">
            <v>0</v>
          </cell>
        </row>
        <row r="152">
          <cell r="A152">
            <v>2420</v>
          </cell>
          <cell r="B152" t="str">
            <v>ACC AMORT UTIL PAA-WATER</v>
          </cell>
          <cell r="C152" t="str">
            <v>BS</v>
          </cell>
          <cell r="D152">
            <v>0</v>
          </cell>
          <cell r="E152" t="b">
            <v>0</v>
          </cell>
        </row>
        <row r="153">
          <cell r="A153">
            <v>2425</v>
          </cell>
          <cell r="B153" t="str">
            <v>ACC AMORT UTIL PAA-SEWER</v>
          </cell>
          <cell r="C153" t="str">
            <v>BS</v>
          </cell>
          <cell r="D153">
            <v>0</v>
          </cell>
          <cell r="E153" t="b">
            <v>0</v>
          </cell>
        </row>
        <row r="154">
          <cell r="A154">
            <v>2640</v>
          </cell>
          <cell r="B154" t="str">
            <v>CASH-CHASE-WSC DISBURSEMENT</v>
          </cell>
          <cell r="C154" t="str">
            <v>BS</v>
          </cell>
          <cell r="D154">
            <v>0</v>
          </cell>
          <cell r="E154" t="b">
            <v>0</v>
          </cell>
        </row>
        <row r="155">
          <cell r="A155">
            <v>2650</v>
          </cell>
          <cell r="B155" t="str">
            <v>CASH-WSC PETTY CASH-CHASE</v>
          </cell>
          <cell r="C155" t="str">
            <v>BS</v>
          </cell>
          <cell r="D155">
            <v>0</v>
          </cell>
          <cell r="E155" t="b">
            <v>0</v>
          </cell>
        </row>
        <row r="156">
          <cell r="A156">
            <v>2665</v>
          </cell>
          <cell r="B156" t="str">
            <v>CASH UNAPPLIED</v>
          </cell>
          <cell r="C156" t="str">
            <v>BS</v>
          </cell>
          <cell r="D156">
            <v>0</v>
          </cell>
          <cell r="E156" t="b">
            <v>0</v>
          </cell>
        </row>
        <row r="157">
          <cell r="A157">
            <v>2675</v>
          </cell>
          <cell r="B157" t="str">
            <v>A/R-CUSTOMER TRADE CC&amp;B</v>
          </cell>
          <cell r="C157" t="str">
            <v>BS</v>
          </cell>
          <cell r="D157">
            <v>13704.19</v>
          </cell>
          <cell r="E157" t="b">
            <v>0</v>
          </cell>
        </row>
        <row r="158">
          <cell r="A158">
            <v>2680</v>
          </cell>
          <cell r="B158" t="str">
            <v>A/R-CUSTOMER ACCRUAL</v>
          </cell>
          <cell r="C158" t="str">
            <v>BS</v>
          </cell>
          <cell r="D158">
            <v>2162.23</v>
          </cell>
          <cell r="E158" t="b">
            <v>0</v>
          </cell>
        </row>
        <row r="159">
          <cell r="A159">
            <v>2685</v>
          </cell>
          <cell r="B159" t="str">
            <v>A/R-CUSTOMER REFUNDS</v>
          </cell>
          <cell r="C159" t="str">
            <v>BS</v>
          </cell>
          <cell r="D159">
            <v>-55.8</v>
          </cell>
          <cell r="E159" t="b">
            <v>0</v>
          </cell>
        </row>
        <row r="160">
          <cell r="A160">
            <v>2690</v>
          </cell>
          <cell r="B160" t="str">
            <v>ACCUM PROV UNCOLLECT ACCTS</v>
          </cell>
          <cell r="C160" t="str">
            <v>BS</v>
          </cell>
          <cell r="D160">
            <v>-256</v>
          </cell>
          <cell r="E160" t="b">
            <v>0</v>
          </cell>
        </row>
        <row r="161">
          <cell r="A161">
            <v>2700</v>
          </cell>
          <cell r="B161" t="str">
            <v>A/R-OTHER</v>
          </cell>
          <cell r="C161" t="str">
            <v>BS</v>
          </cell>
          <cell r="D161">
            <v>0</v>
          </cell>
          <cell r="E161" t="b">
            <v>0</v>
          </cell>
        </row>
        <row r="162">
          <cell r="A162">
            <v>2710</v>
          </cell>
          <cell r="B162" t="str">
            <v>A/R ASSOC COS</v>
          </cell>
          <cell r="C162" t="str">
            <v>BS</v>
          </cell>
          <cell r="D162">
            <v>-111345.38</v>
          </cell>
          <cell r="E162" t="b">
            <v>0</v>
          </cell>
        </row>
        <row r="163">
          <cell r="A163">
            <v>2755</v>
          </cell>
          <cell r="B163" t="str">
            <v>INVENTORY</v>
          </cell>
          <cell r="C163" t="str">
            <v>BS</v>
          </cell>
          <cell r="D163">
            <v>120.63</v>
          </cell>
          <cell r="E163" t="b">
            <v>0</v>
          </cell>
        </row>
        <row r="164">
          <cell r="A164">
            <v>2775</v>
          </cell>
          <cell r="B164" t="str">
            <v>SPECIAL DEPOSITS</v>
          </cell>
          <cell r="C164" t="str">
            <v>BS</v>
          </cell>
          <cell r="D164">
            <v>0</v>
          </cell>
          <cell r="E164" t="b">
            <v>0</v>
          </cell>
        </row>
        <row r="165">
          <cell r="A165">
            <v>2785</v>
          </cell>
          <cell r="B165" t="str">
            <v>PREPAYMENTS</v>
          </cell>
          <cell r="C165" t="str">
            <v>BS</v>
          </cell>
          <cell r="D165">
            <v>0</v>
          </cell>
          <cell r="E165" t="b">
            <v>0</v>
          </cell>
        </row>
        <row r="166">
          <cell r="A166">
            <v>2790</v>
          </cell>
          <cell r="B166" t="str">
            <v>PREPAID INSURANCE</v>
          </cell>
          <cell r="C166" t="str">
            <v>BS</v>
          </cell>
          <cell r="D166">
            <v>0</v>
          </cell>
          <cell r="E166" t="b">
            <v>0</v>
          </cell>
        </row>
        <row r="167">
          <cell r="A167">
            <v>2795</v>
          </cell>
          <cell r="B167" t="str">
            <v>PREPAID REIMBURSEMENTS</v>
          </cell>
          <cell r="C167" t="str">
            <v>BS</v>
          </cell>
          <cell r="D167">
            <v>0</v>
          </cell>
          <cell r="E167" t="b">
            <v>0</v>
          </cell>
        </row>
        <row r="168">
          <cell r="A168">
            <v>2845</v>
          </cell>
          <cell r="B168" t="str">
            <v>CASH VALUE OF LIFE INS</v>
          </cell>
          <cell r="C168" t="str">
            <v>BS</v>
          </cell>
          <cell r="D168">
            <v>0</v>
          </cell>
          <cell r="E168" t="b">
            <v>0</v>
          </cell>
        </row>
        <row r="169">
          <cell r="A169">
            <v>2855</v>
          </cell>
          <cell r="B169" t="str">
            <v>PRELIMINARY SURVEY</v>
          </cell>
          <cell r="C169" t="str">
            <v>BS</v>
          </cell>
          <cell r="D169">
            <v>0</v>
          </cell>
          <cell r="E169" t="b">
            <v>0</v>
          </cell>
        </row>
        <row r="170">
          <cell r="A170">
            <v>2865</v>
          </cell>
          <cell r="B170" t="str">
            <v>PAYROLL CLEARING</v>
          </cell>
          <cell r="C170" t="str">
            <v>BS</v>
          </cell>
          <cell r="D170">
            <v>0</v>
          </cell>
          <cell r="E170" t="b">
            <v>0</v>
          </cell>
        </row>
        <row r="171">
          <cell r="A171">
            <v>2870</v>
          </cell>
          <cell r="B171" t="str">
            <v>FLEX SERV</v>
          </cell>
          <cell r="C171" t="str">
            <v>BS</v>
          </cell>
          <cell r="D171">
            <v>0</v>
          </cell>
          <cell r="E171" t="b">
            <v>0</v>
          </cell>
        </row>
        <row r="172">
          <cell r="A172">
            <v>2856</v>
          </cell>
          <cell r="B172" t="str">
            <v>PRELIMINARY SURVEY</v>
          </cell>
          <cell r="C172" t="str">
            <v>BS</v>
          </cell>
          <cell r="D172">
            <v>0</v>
          </cell>
          <cell r="E172" t="b">
            <v>0</v>
          </cell>
        </row>
        <row r="173">
          <cell r="A173">
            <v>2875</v>
          </cell>
          <cell r="B173" t="str">
            <v>401K CLEARING</v>
          </cell>
          <cell r="C173" t="str">
            <v>BS</v>
          </cell>
          <cell r="D173">
            <v>0</v>
          </cell>
          <cell r="E173" t="b">
            <v>0</v>
          </cell>
        </row>
        <row r="174">
          <cell r="A174">
            <v>2905</v>
          </cell>
          <cell r="B174" t="str">
            <v>RATE CASE IN PROGRESS</v>
          </cell>
          <cell r="C174" t="str">
            <v>BS</v>
          </cell>
          <cell r="D174">
            <v>0</v>
          </cell>
          <cell r="E174" t="b">
            <v>0</v>
          </cell>
        </row>
        <row r="175">
          <cell r="A175">
            <v>2907</v>
          </cell>
          <cell r="B175" t="str">
            <v>CAPITALIZED TIME</v>
          </cell>
          <cell r="C175" t="str">
            <v>BS</v>
          </cell>
          <cell r="D175">
            <v>0</v>
          </cell>
          <cell r="E175" t="b">
            <v>0</v>
          </cell>
        </row>
        <row r="176">
          <cell r="A176">
            <v>2908</v>
          </cell>
          <cell r="B176" t="str">
            <v>RCIP - ADMINISTRATIVE EXPENSES</v>
          </cell>
          <cell r="C176" t="str">
            <v>BS</v>
          </cell>
          <cell r="D176">
            <v>0</v>
          </cell>
          <cell r="E176" t="b">
            <v>0</v>
          </cell>
        </row>
        <row r="177">
          <cell r="A177">
            <v>2910</v>
          </cell>
          <cell r="B177" t="str">
            <v>RCIP - CONSULTING FEES</v>
          </cell>
          <cell r="C177" t="str">
            <v>BS</v>
          </cell>
          <cell r="D177">
            <v>0</v>
          </cell>
          <cell r="E177" t="b">
            <v>0</v>
          </cell>
        </row>
        <row r="178">
          <cell r="A178">
            <v>2914</v>
          </cell>
          <cell r="B178" t="str">
            <v>RATE CASE IN PROGRESS</v>
          </cell>
          <cell r="C178" t="str">
            <v>BS</v>
          </cell>
          <cell r="D178">
            <v>1726.92</v>
          </cell>
          <cell r="E178" t="b">
            <v>0</v>
          </cell>
        </row>
        <row r="179">
          <cell r="A179">
            <v>2915</v>
          </cell>
          <cell r="B179" t="str">
            <v>REG EXP BEING AMORT</v>
          </cell>
          <cell r="C179" t="str">
            <v>BS</v>
          </cell>
          <cell r="D179">
            <v>0</v>
          </cell>
          <cell r="E179" t="b">
            <v>0</v>
          </cell>
        </row>
        <row r="180">
          <cell r="A180">
            <v>2920</v>
          </cell>
          <cell r="B180" t="str">
            <v>RATE CASE ACCUM AMORT</v>
          </cell>
          <cell r="C180" t="str">
            <v>BS</v>
          </cell>
          <cell r="D180">
            <v>0</v>
          </cell>
          <cell r="E180" t="b">
            <v>0</v>
          </cell>
        </row>
        <row r="181">
          <cell r="A181">
            <v>2930</v>
          </cell>
          <cell r="B181" t="str">
            <v>MISC REG ACCUM AMORT</v>
          </cell>
          <cell r="C181" t="str">
            <v>BS</v>
          </cell>
          <cell r="D181">
            <v>0</v>
          </cell>
          <cell r="E181" t="b">
            <v>0</v>
          </cell>
        </row>
        <row r="182">
          <cell r="A182">
            <v>2960</v>
          </cell>
          <cell r="B182" t="str">
            <v>DEF CHGS-TANK MAINT&amp;REP WTR</v>
          </cell>
          <cell r="C182" t="str">
            <v>BS</v>
          </cell>
          <cell r="D182">
            <v>0</v>
          </cell>
          <cell r="E182" t="b">
            <v>0</v>
          </cell>
        </row>
        <row r="183">
          <cell r="A183">
            <v>2965</v>
          </cell>
          <cell r="B183" t="str">
            <v>DEF CHGS-RELOCATION EXPENSES</v>
          </cell>
          <cell r="C183" t="str">
            <v>BS</v>
          </cell>
          <cell r="D183">
            <v>0</v>
          </cell>
          <cell r="E183" t="b">
            <v>0</v>
          </cell>
        </row>
        <row r="184">
          <cell r="A184">
            <v>2980</v>
          </cell>
          <cell r="B184" t="str">
            <v>DEF CHGS-EMP FEES</v>
          </cell>
          <cell r="C184" t="str">
            <v>BS</v>
          </cell>
          <cell r="D184">
            <v>0</v>
          </cell>
          <cell r="E184" t="b">
            <v>0</v>
          </cell>
        </row>
        <row r="185">
          <cell r="A185">
            <v>3005</v>
          </cell>
          <cell r="B185" t="str">
            <v>DEF CHGS-VOC TESTING</v>
          </cell>
          <cell r="C185" t="str">
            <v>BS</v>
          </cell>
          <cell r="D185">
            <v>4294.6000000000004</v>
          </cell>
          <cell r="E185" t="b">
            <v>0</v>
          </cell>
        </row>
        <row r="186">
          <cell r="A186">
            <v>3040</v>
          </cell>
          <cell r="B186" t="str">
            <v>DEF CHGS-TANK MAINT&amp;REP SWR</v>
          </cell>
          <cell r="C186" t="str">
            <v>BS</v>
          </cell>
          <cell r="D186">
            <v>0</v>
          </cell>
          <cell r="E186" t="b">
            <v>0</v>
          </cell>
        </row>
        <row r="187">
          <cell r="A187">
            <v>3110</v>
          </cell>
          <cell r="B187" t="str">
            <v>AMORT - TANK MAINT&amp;REP WTR</v>
          </cell>
          <cell r="C187" t="str">
            <v>BS</v>
          </cell>
          <cell r="D187">
            <v>0</v>
          </cell>
          <cell r="E187" t="b">
            <v>0</v>
          </cell>
        </row>
        <row r="188">
          <cell r="A188">
            <v>3120</v>
          </cell>
          <cell r="B188" t="str">
            <v>AMORT - RELOCATION EXP</v>
          </cell>
          <cell r="C188" t="str">
            <v>BS</v>
          </cell>
          <cell r="D188">
            <v>0</v>
          </cell>
          <cell r="E188" t="b">
            <v>0</v>
          </cell>
        </row>
        <row r="189">
          <cell r="A189">
            <v>3135</v>
          </cell>
          <cell r="B189" t="str">
            <v>AMORT - EMPLOYEE FEES</v>
          </cell>
          <cell r="C189" t="str">
            <v>BS</v>
          </cell>
          <cell r="D189">
            <v>0</v>
          </cell>
          <cell r="E189" t="b">
            <v>0</v>
          </cell>
        </row>
        <row r="190">
          <cell r="A190">
            <v>3160</v>
          </cell>
          <cell r="B190" t="str">
            <v>AMORT - VOC TESTING</v>
          </cell>
          <cell r="C190" t="str">
            <v>BS</v>
          </cell>
          <cell r="D190">
            <v>-2527.61</v>
          </cell>
          <cell r="E190" t="b">
            <v>0</v>
          </cell>
        </row>
        <row r="191">
          <cell r="A191">
            <v>3195</v>
          </cell>
          <cell r="B191" t="str">
            <v>AMORT - TANK MAINT&amp;REP SWR</v>
          </cell>
          <cell r="C191" t="str">
            <v>BS</v>
          </cell>
          <cell r="D191">
            <v>0</v>
          </cell>
          <cell r="E191" t="b">
            <v>0</v>
          </cell>
        </row>
        <row r="192">
          <cell r="A192">
            <v>3225</v>
          </cell>
          <cell r="B192" t="str">
            <v>ADV-IN-AID OF CONST-WATER</v>
          </cell>
          <cell r="C192" t="str">
            <v>BS</v>
          </cell>
          <cell r="D192">
            <v>0</v>
          </cell>
          <cell r="E192" t="b">
            <v>0</v>
          </cell>
        </row>
        <row r="193">
          <cell r="A193">
            <v>3340</v>
          </cell>
          <cell r="B193" t="str">
            <v>CIAC-TRANS &amp; DISTR MAINS</v>
          </cell>
          <cell r="C193" t="str">
            <v>BS</v>
          </cell>
          <cell r="D193">
            <v>0</v>
          </cell>
          <cell r="E193" t="b">
            <v>0</v>
          </cell>
        </row>
        <row r="194">
          <cell r="A194">
            <v>3345</v>
          </cell>
          <cell r="B194" t="str">
            <v>CIAC-SERVICE LINES</v>
          </cell>
          <cell r="C194" t="str">
            <v>BS</v>
          </cell>
          <cell r="D194">
            <v>0</v>
          </cell>
          <cell r="E194" t="b">
            <v>0</v>
          </cell>
        </row>
        <row r="195">
          <cell r="A195">
            <v>3360</v>
          </cell>
          <cell r="B195" t="str">
            <v>CIAC-HYDRANTS</v>
          </cell>
          <cell r="C195" t="str">
            <v>BS</v>
          </cell>
          <cell r="D195">
            <v>0</v>
          </cell>
          <cell r="E195" t="b">
            <v>0</v>
          </cell>
        </row>
        <row r="196">
          <cell r="A196">
            <v>3430</v>
          </cell>
          <cell r="B196" t="str">
            <v>CIAC-OTHER TANGIBLE PLT WATER</v>
          </cell>
          <cell r="C196" t="str">
            <v>BS</v>
          </cell>
          <cell r="D196">
            <v>-24559</v>
          </cell>
          <cell r="E196" t="b">
            <v>0</v>
          </cell>
        </row>
        <row r="197">
          <cell r="A197">
            <v>3435</v>
          </cell>
          <cell r="B197" t="str">
            <v>CIAC-WATER-TAP</v>
          </cell>
          <cell r="C197" t="str">
            <v>BS</v>
          </cell>
          <cell r="D197">
            <v>0</v>
          </cell>
          <cell r="E197" t="b">
            <v>0</v>
          </cell>
        </row>
        <row r="198">
          <cell r="A198">
            <v>3445</v>
          </cell>
          <cell r="B198" t="str">
            <v>CIAC-WTR RES CAP FEE</v>
          </cell>
          <cell r="C198" t="str">
            <v>BS</v>
          </cell>
          <cell r="D198">
            <v>0</v>
          </cell>
          <cell r="E198" t="b">
            <v>0</v>
          </cell>
        </row>
        <row r="199">
          <cell r="A199">
            <v>3450</v>
          </cell>
          <cell r="B199" t="str">
            <v>CIAC-WTR PLT MOD FEE</v>
          </cell>
          <cell r="C199" t="str">
            <v>BS</v>
          </cell>
          <cell r="D199">
            <v>0</v>
          </cell>
          <cell r="E199" t="b">
            <v>0</v>
          </cell>
        </row>
        <row r="200">
          <cell r="A200">
            <v>3455</v>
          </cell>
          <cell r="B200" t="str">
            <v>CIAC-WTR PLT MTR FEE</v>
          </cell>
          <cell r="C200" t="str">
            <v>BS</v>
          </cell>
          <cell r="D200">
            <v>0</v>
          </cell>
          <cell r="E200" t="b">
            <v>0</v>
          </cell>
        </row>
        <row r="201">
          <cell r="A201">
            <v>3520</v>
          </cell>
          <cell r="B201" t="str">
            <v>CIAC-STRUCT/IMPRV GEN PLT</v>
          </cell>
          <cell r="C201" t="str">
            <v>BS</v>
          </cell>
          <cell r="D201">
            <v>0</v>
          </cell>
          <cell r="E201" t="b">
            <v>0</v>
          </cell>
        </row>
        <row r="202">
          <cell r="A202">
            <v>3705</v>
          </cell>
          <cell r="B202" t="str">
            <v>CIAC-SEWER-TAP</v>
          </cell>
          <cell r="C202" t="str">
            <v>BS</v>
          </cell>
          <cell r="D202">
            <v>0</v>
          </cell>
          <cell r="E202" t="b">
            <v>0</v>
          </cell>
        </row>
        <row r="203">
          <cell r="A203">
            <v>3720</v>
          </cell>
          <cell r="B203" t="str">
            <v>CIAC-SWR PLT MOD FEE</v>
          </cell>
          <cell r="C203" t="str">
            <v>BS</v>
          </cell>
          <cell r="D203">
            <v>0</v>
          </cell>
          <cell r="E203" t="b">
            <v>0</v>
          </cell>
        </row>
        <row r="204">
          <cell r="A204">
            <v>3800</v>
          </cell>
          <cell r="B204" t="str">
            <v>ACC AMORT ORGANIZATION</v>
          </cell>
          <cell r="C204" t="str">
            <v>BS</v>
          </cell>
          <cell r="D204">
            <v>0</v>
          </cell>
          <cell r="E204" t="b">
            <v>0</v>
          </cell>
        </row>
        <row r="205">
          <cell r="A205">
            <v>3800</v>
          </cell>
          <cell r="B205" t="str">
            <v>ACC AMORT ORGANIZATION</v>
          </cell>
          <cell r="C205" t="str">
            <v>BS</v>
          </cell>
          <cell r="D205">
            <v>0</v>
          </cell>
          <cell r="E205" t="b">
            <v>0</v>
          </cell>
        </row>
        <row r="206">
          <cell r="A206">
            <v>3800</v>
          </cell>
          <cell r="B206" t="str">
            <v>ACC AMORT ORGANIZATION</v>
          </cell>
          <cell r="C206" t="str">
            <v>BS</v>
          </cell>
          <cell r="D206">
            <v>0</v>
          </cell>
          <cell r="E206" t="b">
            <v>0</v>
          </cell>
        </row>
        <row r="207">
          <cell r="A207">
            <v>3800</v>
          </cell>
          <cell r="B207" t="str">
            <v>ACC AMORT ORGANIZATION</v>
          </cell>
          <cell r="C207" t="str">
            <v>BS</v>
          </cell>
          <cell r="D207">
            <v>0</v>
          </cell>
          <cell r="E207" t="b">
            <v>0</v>
          </cell>
        </row>
        <row r="208">
          <cell r="A208">
            <v>3885</v>
          </cell>
          <cell r="B208" t="str">
            <v>ACC AMORT TRANS &amp; DISTR M</v>
          </cell>
          <cell r="C208" t="str">
            <v>BS</v>
          </cell>
          <cell r="D208">
            <v>0</v>
          </cell>
          <cell r="E208" t="b">
            <v>0</v>
          </cell>
        </row>
        <row r="209">
          <cell r="A209">
            <v>3890</v>
          </cell>
          <cell r="B209" t="str">
            <v>ACC AMORT SERVICE LINES</v>
          </cell>
          <cell r="C209" t="str">
            <v>BS</v>
          </cell>
          <cell r="D209">
            <v>0</v>
          </cell>
          <cell r="E209" t="b">
            <v>0</v>
          </cell>
        </row>
        <row r="210">
          <cell r="A210">
            <v>3905</v>
          </cell>
          <cell r="B210" t="str">
            <v>ACC AMORT HYDRANTS</v>
          </cell>
          <cell r="C210" t="str">
            <v>BS</v>
          </cell>
          <cell r="D210">
            <v>0</v>
          </cell>
          <cell r="E210" t="b">
            <v>0</v>
          </cell>
        </row>
        <row r="211">
          <cell r="A211">
            <v>3975</v>
          </cell>
          <cell r="B211" t="str">
            <v>ACC AMORT OTHER TANG PLT WATER</v>
          </cell>
          <cell r="C211" t="str">
            <v>BS</v>
          </cell>
          <cell r="D211">
            <v>5709.38</v>
          </cell>
          <cell r="E211" t="b">
            <v>0</v>
          </cell>
        </row>
        <row r="212">
          <cell r="A212">
            <v>3980</v>
          </cell>
          <cell r="B212" t="str">
            <v>ACC AMORT WATER-CIAC TAP</v>
          </cell>
          <cell r="C212" t="str">
            <v>BS</v>
          </cell>
          <cell r="D212">
            <v>0</v>
          </cell>
          <cell r="E212" t="b">
            <v>0</v>
          </cell>
        </row>
        <row r="213">
          <cell r="A213">
            <v>3995</v>
          </cell>
          <cell r="B213" t="str">
            <v>ACC AMORT WTR RES CAP FEE</v>
          </cell>
          <cell r="C213" t="str">
            <v>BS</v>
          </cell>
          <cell r="D213">
            <v>0</v>
          </cell>
          <cell r="E213" t="b">
            <v>0</v>
          </cell>
        </row>
        <row r="214">
          <cell r="A214">
            <v>4000</v>
          </cell>
          <cell r="B214" t="str">
            <v>ACC AMORT WTR PLT MOD FEE-NC</v>
          </cell>
          <cell r="C214" t="str">
            <v>BS</v>
          </cell>
          <cell r="D214">
            <v>0</v>
          </cell>
          <cell r="E214" t="b">
            <v>0</v>
          </cell>
        </row>
        <row r="215">
          <cell r="A215">
            <v>4005</v>
          </cell>
          <cell r="B215" t="str">
            <v>ACC AMORT WTR PLT MTR FEE-NC</v>
          </cell>
          <cell r="C215" t="str">
            <v>BS</v>
          </cell>
          <cell r="D215">
            <v>0</v>
          </cell>
          <cell r="E215" t="b">
            <v>0</v>
          </cell>
        </row>
        <row r="216">
          <cell r="A216">
            <v>4030</v>
          </cell>
          <cell r="B216" t="str">
            <v>ACC AMORT ORGANIZATION</v>
          </cell>
          <cell r="C216" t="str">
            <v>BS</v>
          </cell>
          <cell r="D216">
            <v>0</v>
          </cell>
          <cell r="E216" t="b">
            <v>0</v>
          </cell>
        </row>
        <row r="217">
          <cell r="A217">
            <v>4070</v>
          </cell>
          <cell r="B217" t="str">
            <v>ACC AMORTSTRUCT/IMPRV GEN PLT</v>
          </cell>
          <cell r="C217" t="str">
            <v>BS</v>
          </cell>
          <cell r="D217">
            <v>0</v>
          </cell>
          <cell r="E217" t="b">
            <v>0</v>
          </cell>
        </row>
        <row r="218">
          <cell r="A218">
            <v>4265</v>
          </cell>
          <cell r="B218" t="str">
            <v>ACC AMORT SEWER-TAP</v>
          </cell>
          <cell r="C218" t="str">
            <v>BS</v>
          </cell>
          <cell r="D218">
            <v>0</v>
          </cell>
          <cell r="E218" t="b">
            <v>0</v>
          </cell>
        </row>
        <row r="219">
          <cell r="A219">
            <v>4280</v>
          </cell>
          <cell r="B219" t="str">
            <v>ACC AMORT SWR PLT MOD FEE-NC</v>
          </cell>
          <cell r="C219" t="str">
            <v>BS</v>
          </cell>
          <cell r="D219">
            <v>0</v>
          </cell>
          <cell r="E219" t="b">
            <v>0</v>
          </cell>
        </row>
        <row r="220">
          <cell r="A220">
            <v>4369</v>
          </cell>
          <cell r="B220" t="str">
            <v>DEF FED TAX - CIAC PRE 1987</v>
          </cell>
          <cell r="C220" t="str">
            <v>BS</v>
          </cell>
          <cell r="D220">
            <v>0</v>
          </cell>
          <cell r="E220" t="b">
            <v>0</v>
          </cell>
        </row>
        <row r="221">
          <cell r="A221">
            <v>4371</v>
          </cell>
          <cell r="B221" t="str">
            <v>DEF FED TAX - TAP FEE POST 2000</v>
          </cell>
          <cell r="C221" t="str">
            <v>BS</v>
          </cell>
          <cell r="D221">
            <v>0</v>
          </cell>
          <cell r="E221" t="b">
            <v>0</v>
          </cell>
        </row>
        <row r="222">
          <cell r="A222">
            <v>4375</v>
          </cell>
          <cell r="B222" t="str">
            <v>DEF FED TAX - RATE CASE</v>
          </cell>
          <cell r="C222" t="str">
            <v>BS</v>
          </cell>
          <cell r="D222">
            <v>-466</v>
          </cell>
          <cell r="E222" t="b">
            <v>0</v>
          </cell>
        </row>
        <row r="223">
          <cell r="A223">
            <v>4377</v>
          </cell>
          <cell r="B223" t="str">
            <v>DEF FED TAX - DEF MAINT</v>
          </cell>
          <cell r="C223" t="str">
            <v>BS</v>
          </cell>
          <cell r="D223">
            <v>-98</v>
          </cell>
          <cell r="E223" t="b">
            <v>0</v>
          </cell>
        </row>
        <row r="224">
          <cell r="A224">
            <v>4383</v>
          </cell>
          <cell r="B224" t="str">
            <v>DEF FED TAX - ORGN EXP</v>
          </cell>
          <cell r="C224" t="str">
            <v>BS</v>
          </cell>
          <cell r="D224">
            <v>-14210</v>
          </cell>
          <cell r="E224" t="b">
            <v>0</v>
          </cell>
        </row>
        <row r="225">
          <cell r="A225">
            <v>4385</v>
          </cell>
          <cell r="B225" t="str">
            <v>DEF FED TAX - BAD DEBT</v>
          </cell>
          <cell r="C225" t="str">
            <v>BS</v>
          </cell>
          <cell r="D225">
            <v>163</v>
          </cell>
          <cell r="E225" t="b">
            <v>0</v>
          </cell>
        </row>
        <row r="226">
          <cell r="A226">
            <v>4387</v>
          </cell>
          <cell r="B226" t="str">
            <v>DEF FED TAX - DEPRECIATION</v>
          </cell>
          <cell r="C226" t="str">
            <v>BS</v>
          </cell>
          <cell r="D226">
            <v>-54878.48</v>
          </cell>
          <cell r="E226" t="b">
            <v>0</v>
          </cell>
        </row>
        <row r="227">
          <cell r="A227">
            <v>4395</v>
          </cell>
          <cell r="B227" t="str">
            <v>DEF FED TAX - PRE ACRS</v>
          </cell>
          <cell r="C227" t="str">
            <v>BS</v>
          </cell>
          <cell r="D227">
            <v>0</v>
          </cell>
          <cell r="E227" t="b">
            <v>0</v>
          </cell>
        </row>
        <row r="228">
          <cell r="A228">
            <v>4419</v>
          </cell>
          <cell r="B228" t="str">
            <v>DEF ST TAX - CIAC PRE 1987</v>
          </cell>
          <cell r="C228" t="str">
            <v>BS</v>
          </cell>
          <cell r="D228">
            <v>0</v>
          </cell>
          <cell r="E228" t="b">
            <v>0</v>
          </cell>
        </row>
        <row r="229">
          <cell r="A229">
            <v>4421</v>
          </cell>
          <cell r="B229" t="str">
            <v>DEF ST TAX - TAP FEE POST 2000</v>
          </cell>
          <cell r="C229" t="str">
            <v>BS</v>
          </cell>
          <cell r="D229">
            <v>0</v>
          </cell>
          <cell r="E229" t="b">
            <v>0</v>
          </cell>
        </row>
        <row r="230">
          <cell r="A230">
            <v>4425</v>
          </cell>
          <cell r="B230" t="str">
            <v>DEF ST TAX - RATE CASE</v>
          </cell>
          <cell r="C230" t="str">
            <v>BS</v>
          </cell>
          <cell r="D230">
            <v>-110</v>
          </cell>
          <cell r="E230" t="b">
            <v>0</v>
          </cell>
        </row>
        <row r="231">
          <cell r="A231">
            <v>4427</v>
          </cell>
          <cell r="B231" t="str">
            <v>DEF ST TAX - DEF MAINT</v>
          </cell>
          <cell r="C231" t="str">
            <v>BS</v>
          </cell>
          <cell r="D231">
            <v>-23</v>
          </cell>
          <cell r="E231" t="b">
            <v>0</v>
          </cell>
        </row>
        <row r="232">
          <cell r="A232">
            <v>4433</v>
          </cell>
          <cell r="B232" t="str">
            <v>DEF ST TAX - ORGN EXP</v>
          </cell>
          <cell r="C232" t="str">
            <v>BS</v>
          </cell>
          <cell r="D232">
            <v>0</v>
          </cell>
          <cell r="E232" t="b">
            <v>0</v>
          </cell>
        </row>
        <row r="233">
          <cell r="A233">
            <v>4435</v>
          </cell>
          <cell r="B233" t="str">
            <v>DEF ST TAX - BAD DEBT</v>
          </cell>
          <cell r="C233" t="str">
            <v>BS</v>
          </cell>
          <cell r="D233">
            <v>38</v>
          </cell>
          <cell r="E233" t="b">
            <v>0</v>
          </cell>
        </row>
        <row r="234">
          <cell r="A234">
            <v>4437</v>
          </cell>
          <cell r="B234" t="str">
            <v>DEF ST TAX - DEPRECIATION</v>
          </cell>
          <cell r="C234" t="str">
            <v>BS</v>
          </cell>
          <cell r="D234">
            <v>-4916.01</v>
          </cell>
          <cell r="E234" t="b">
            <v>0</v>
          </cell>
        </row>
        <row r="235">
          <cell r="A235">
            <v>4460</v>
          </cell>
          <cell r="B235" t="str">
            <v>UNAMORT INVEST TAX CREDIT</v>
          </cell>
          <cell r="C235" t="str">
            <v>BS</v>
          </cell>
          <cell r="D235">
            <v>0</v>
          </cell>
          <cell r="E235" t="b">
            <v>0</v>
          </cell>
        </row>
        <row r="236">
          <cell r="A236">
            <v>4515</v>
          </cell>
          <cell r="B236" t="str">
            <v>A/P TRADE</v>
          </cell>
          <cell r="C236" t="str">
            <v>BS</v>
          </cell>
          <cell r="D236">
            <v>-9090.16</v>
          </cell>
          <cell r="E236" t="b">
            <v>0</v>
          </cell>
        </row>
        <row r="237">
          <cell r="A237">
            <v>4520</v>
          </cell>
          <cell r="B237" t="str">
            <v>A/P RETIREMENT PLANS</v>
          </cell>
          <cell r="C237" t="str">
            <v>BS</v>
          </cell>
          <cell r="D237">
            <v>0</v>
          </cell>
          <cell r="E237" t="b">
            <v>0</v>
          </cell>
        </row>
        <row r="238">
          <cell r="A238">
            <v>4525</v>
          </cell>
          <cell r="B238" t="str">
            <v>A/P TRADE - ACCRUAL</v>
          </cell>
          <cell r="C238" t="str">
            <v>BS</v>
          </cell>
          <cell r="D238">
            <v>-678.88</v>
          </cell>
          <cell r="E238" t="b">
            <v>0</v>
          </cell>
        </row>
        <row r="239">
          <cell r="A239">
            <v>4527</v>
          </cell>
          <cell r="B239" t="str">
            <v>A/P TRADE - RECD NOT VOUCHERED</v>
          </cell>
          <cell r="C239" t="str">
            <v>BS</v>
          </cell>
          <cell r="D239">
            <v>-1100</v>
          </cell>
          <cell r="E239" t="b">
            <v>0</v>
          </cell>
        </row>
        <row r="240">
          <cell r="A240">
            <v>4535</v>
          </cell>
          <cell r="B240" t="str">
            <v>A/P-ASSOC COMPANIES</v>
          </cell>
          <cell r="C240" t="str">
            <v>BS</v>
          </cell>
          <cell r="D240">
            <v>301425.14</v>
          </cell>
          <cell r="E240" t="b">
            <v>0</v>
          </cell>
        </row>
        <row r="241">
          <cell r="A241">
            <v>4545</v>
          </cell>
          <cell r="B241" t="str">
            <v>A/P MISCELLANEOUS</v>
          </cell>
          <cell r="C241" t="str">
            <v>BS</v>
          </cell>
          <cell r="D241">
            <v>-7.25</v>
          </cell>
          <cell r="E241" t="b">
            <v>0</v>
          </cell>
        </row>
        <row r="242">
          <cell r="A242">
            <v>4565</v>
          </cell>
          <cell r="B242" t="str">
            <v>ADVANCES FROM UTILITIES INC</v>
          </cell>
          <cell r="C242" t="str">
            <v>BS</v>
          </cell>
          <cell r="D242">
            <v>-329364.23</v>
          </cell>
          <cell r="E242" t="b">
            <v>0</v>
          </cell>
        </row>
        <row r="243">
          <cell r="A243">
            <v>4585</v>
          </cell>
          <cell r="B243" t="str">
            <v xml:space="preserve"> N/P TO ASSOC COS UI</v>
          </cell>
          <cell r="C243" t="str">
            <v>BS</v>
          </cell>
          <cell r="D243">
            <v>0</v>
          </cell>
          <cell r="E243" t="b">
            <v>0</v>
          </cell>
        </row>
        <row r="244">
          <cell r="A244">
            <v>4595</v>
          </cell>
          <cell r="B244" t="str">
            <v>CUSTOMER DEPOSITS</v>
          </cell>
          <cell r="C244" t="str">
            <v>BS</v>
          </cell>
          <cell r="D244">
            <v>-100</v>
          </cell>
          <cell r="E244" t="b">
            <v>0</v>
          </cell>
        </row>
        <row r="245">
          <cell r="A245">
            <v>4612</v>
          </cell>
          <cell r="B245" t="str">
            <v>ACCRUED TAXES GENERAL</v>
          </cell>
          <cell r="C245" t="str">
            <v>BS</v>
          </cell>
          <cell r="D245">
            <v>1879</v>
          </cell>
          <cell r="E245" t="b">
            <v>0</v>
          </cell>
        </row>
        <row r="246">
          <cell r="A246">
            <v>4614</v>
          </cell>
          <cell r="B246" t="str">
            <v>ACCRUED GROSS RECEIPT TAX</v>
          </cell>
          <cell r="C246" t="str">
            <v>BS</v>
          </cell>
          <cell r="D246">
            <v>0</v>
          </cell>
          <cell r="E246" t="b">
            <v>0</v>
          </cell>
        </row>
        <row r="247">
          <cell r="A247">
            <v>4618</v>
          </cell>
          <cell r="B247" t="str">
            <v>ACCRUED UTIL OR COMM TAX</v>
          </cell>
          <cell r="C247" t="str">
            <v>BS</v>
          </cell>
          <cell r="D247">
            <v>-110</v>
          </cell>
          <cell r="E247" t="b">
            <v>0</v>
          </cell>
        </row>
        <row r="248">
          <cell r="A248">
            <v>4628</v>
          </cell>
          <cell r="B248" t="str">
            <v>ACCRUED REAL EST TAX</v>
          </cell>
          <cell r="C248" t="str">
            <v>BS</v>
          </cell>
          <cell r="D248">
            <v>-1785</v>
          </cell>
          <cell r="E248" t="b">
            <v>0</v>
          </cell>
        </row>
        <row r="249">
          <cell r="A249">
            <v>4630</v>
          </cell>
          <cell r="B249" t="str">
            <v>ACCRUED PERS PROP &amp; ICT TAX</v>
          </cell>
          <cell r="C249" t="str">
            <v>BS</v>
          </cell>
          <cell r="D249">
            <v>0</v>
          </cell>
          <cell r="E249" t="b">
            <v>0</v>
          </cell>
        </row>
        <row r="250">
          <cell r="A250">
            <v>4634</v>
          </cell>
          <cell r="B250" t="str">
            <v>ACCRUED SALES TAX</v>
          </cell>
          <cell r="C250" t="str">
            <v>BS</v>
          </cell>
          <cell r="D250">
            <v>0</v>
          </cell>
          <cell r="E250" t="b">
            <v>0</v>
          </cell>
        </row>
        <row r="251">
          <cell r="A251">
            <v>4635</v>
          </cell>
          <cell r="B251" t="str">
            <v>ACCRUED USE TAX</v>
          </cell>
          <cell r="C251" t="str">
            <v>BS</v>
          </cell>
          <cell r="D251">
            <v>0</v>
          </cell>
          <cell r="E251" t="b">
            <v>0</v>
          </cell>
        </row>
        <row r="252">
          <cell r="A252">
            <v>4661</v>
          </cell>
          <cell r="B252" t="str">
            <v>ACCRUED ST INCOME TAX</v>
          </cell>
          <cell r="C252" t="str">
            <v>BS</v>
          </cell>
          <cell r="D252">
            <v>0</v>
          </cell>
          <cell r="E252" t="b">
            <v>0</v>
          </cell>
        </row>
        <row r="253">
          <cell r="A253">
            <v>4685</v>
          </cell>
          <cell r="B253" t="str">
            <v>ACCRUED CUST DEP INTEREST</v>
          </cell>
          <cell r="C253" t="str">
            <v>BS</v>
          </cell>
          <cell r="D253">
            <v>-0.04</v>
          </cell>
          <cell r="E253" t="b">
            <v>0</v>
          </cell>
        </row>
        <row r="254">
          <cell r="A254">
            <v>4715</v>
          </cell>
          <cell r="B254" t="str">
            <v>DEFERRED REVENUE</v>
          </cell>
          <cell r="C254" t="str">
            <v>BS</v>
          </cell>
          <cell r="D254">
            <v>0</v>
          </cell>
          <cell r="E254" t="b">
            <v>0</v>
          </cell>
        </row>
        <row r="255">
          <cell r="A255">
            <v>4735</v>
          </cell>
          <cell r="B255" t="str">
            <v>PAYABLE TO DEVELOPER</v>
          </cell>
          <cell r="C255" t="str">
            <v>BS</v>
          </cell>
          <cell r="D255">
            <v>0</v>
          </cell>
          <cell r="E255" t="b">
            <v>0</v>
          </cell>
        </row>
        <row r="256">
          <cell r="A256">
            <v>4760</v>
          </cell>
          <cell r="B256" t="str">
            <v>COMMON STOCK</v>
          </cell>
          <cell r="C256" t="str">
            <v>BS</v>
          </cell>
          <cell r="D256">
            <v>-196400</v>
          </cell>
          <cell r="E256" t="b">
            <v>0</v>
          </cell>
        </row>
        <row r="257">
          <cell r="A257">
            <v>4775</v>
          </cell>
          <cell r="B257" t="str">
            <v>PREM ON COMMON STOCK</v>
          </cell>
          <cell r="C257" t="str">
            <v>BS</v>
          </cell>
          <cell r="D257">
            <v>0</v>
          </cell>
          <cell r="E257" t="b">
            <v>0</v>
          </cell>
        </row>
        <row r="258">
          <cell r="A258">
            <v>4780</v>
          </cell>
          <cell r="B258" t="str">
            <v>PAID IN CAPITAL</v>
          </cell>
          <cell r="C258" t="str">
            <v>BS</v>
          </cell>
          <cell r="D258">
            <v>0</v>
          </cell>
          <cell r="E258" t="b">
            <v>0</v>
          </cell>
        </row>
        <row r="259">
          <cell r="A259">
            <v>4785</v>
          </cell>
          <cell r="B259" t="str">
            <v>MISC PAID IN CAPITAL</v>
          </cell>
          <cell r="C259" t="str">
            <v>BS</v>
          </cell>
          <cell r="D259">
            <v>-222976.34</v>
          </cell>
          <cell r="E259" t="b">
            <v>0</v>
          </cell>
        </row>
        <row r="260">
          <cell r="A260">
            <v>4998</v>
          </cell>
          <cell r="B260" t="str">
            <v>RETAINED EARN-PRIOR YEARS</v>
          </cell>
          <cell r="C260" t="str">
            <v>BS</v>
          </cell>
          <cell r="D260">
            <v>-206096.94999999998</v>
          </cell>
          <cell r="E260" t="b">
            <v>0</v>
          </cell>
        </row>
        <row r="261">
          <cell r="A261">
            <v>5025</v>
          </cell>
          <cell r="B261" t="str">
            <v>WATER REVENUE-RESIDENTIAL</v>
          </cell>
          <cell r="C261" t="str">
            <v>IS</v>
          </cell>
          <cell r="D261">
            <v>-106354.73000000001</v>
          </cell>
          <cell r="E261" t="b">
            <v>0</v>
          </cell>
        </row>
        <row r="262">
          <cell r="A262">
            <v>5030</v>
          </cell>
          <cell r="B262" t="str">
            <v>WATER REVENUE-ACCRUALS</v>
          </cell>
          <cell r="C262" t="str">
            <v>IS</v>
          </cell>
          <cell r="D262">
            <v>-1584.9499999999998</v>
          </cell>
          <cell r="E262" t="b">
            <v>0</v>
          </cell>
        </row>
        <row r="263">
          <cell r="A263">
            <v>5035</v>
          </cell>
          <cell r="B263" t="str">
            <v>WATER REVENUE-COMMERCIAL</v>
          </cell>
          <cell r="C263" t="str">
            <v>IS</v>
          </cell>
          <cell r="D263">
            <v>0</v>
          </cell>
          <cell r="E263" t="b">
            <v>0</v>
          </cell>
        </row>
        <row r="264">
          <cell r="A264">
            <v>5045</v>
          </cell>
          <cell r="B264" t="str">
            <v>WATER REVENUE-PUBLIC AUTH</v>
          </cell>
          <cell r="C264" t="str">
            <v>IS</v>
          </cell>
          <cell r="D264">
            <v>0</v>
          </cell>
          <cell r="E264" t="b">
            <v>0</v>
          </cell>
        </row>
        <row r="265">
          <cell r="A265">
            <v>5052</v>
          </cell>
          <cell r="B265" t="str">
            <v>WATER REVENUE-GUARANTEED</v>
          </cell>
          <cell r="C265" t="str">
            <v>IS</v>
          </cell>
          <cell r="D265">
            <v>0</v>
          </cell>
          <cell r="E265" t="b">
            <v>0</v>
          </cell>
        </row>
        <row r="266">
          <cell r="A266">
            <v>5100</v>
          </cell>
          <cell r="B266" t="str">
            <v>SEWER REVENUE-RESIDENTIAL</v>
          </cell>
          <cell r="C266" t="str">
            <v>IS</v>
          </cell>
          <cell r="D266">
            <v>0</v>
          </cell>
          <cell r="E266" t="b">
            <v>0</v>
          </cell>
        </row>
        <row r="267">
          <cell r="A267">
            <v>5105</v>
          </cell>
          <cell r="B267" t="str">
            <v>SEWER REVENUE-ACCRUALS</v>
          </cell>
          <cell r="C267" t="str">
            <v>IS</v>
          </cell>
          <cell r="D267">
            <v>0</v>
          </cell>
          <cell r="E267" t="b">
            <v>0</v>
          </cell>
        </row>
        <row r="268">
          <cell r="A268">
            <v>5110</v>
          </cell>
          <cell r="B268" t="str">
            <v>SEWER REVENUE-COMMERCIAL</v>
          </cell>
          <cell r="C268" t="str">
            <v>IS</v>
          </cell>
          <cell r="D268">
            <v>0</v>
          </cell>
          <cell r="E268" t="b">
            <v>0</v>
          </cell>
        </row>
        <row r="269">
          <cell r="A269">
            <v>5128</v>
          </cell>
          <cell r="B269" t="str">
            <v>SEWER REVENUE-GUARANTEED</v>
          </cell>
          <cell r="C269" t="str">
            <v>IS</v>
          </cell>
          <cell r="D269">
            <v>0</v>
          </cell>
          <cell r="E269" t="b">
            <v>0</v>
          </cell>
        </row>
        <row r="270">
          <cell r="A270">
            <v>5265</v>
          </cell>
          <cell r="B270" t="str">
            <v>FORFEITED DISCOUNTS</v>
          </cell>
          <cell r="C270" t="str">
            <v>IS</v>
          </cell>
          <cell r="D270">
            <v>-827.54000000000008</v>
          </cell>
          <cell r="E270" t="b">
            <v>0</v>
          </cell>
        </row>
        <row r="271">
          <cell r="A271">
            <v>5270</v>
          </cell>
          <cell r="B271" t="str">
            <v>MISC SERVICE REVENUE</v>
          </cell>
          <cell r="C271" t="str">
            <v>IS</v>
          </cell>
          <cell r="D271">
            <v>0</v>
          </cell>
          <cell r="E271" t="b">
            <v>0</v>
          </cell>
        </row>
        <row r="272">
          <cell r="A272">
            <v>5285</v>
          </cell>
          <cell r="B272" t="str">
            <v>OTHER W/S REVENUES</v>
          </cell>
          <cell r="C272" t="str">
            <v>IS</v>
          </cell>
          <cell r="D272">
            <v>-401</v>
          </cell>
          <cell r="E272" t="b">
            <v>0</v>
          </cell>
        </row>
        <row r="273">
          <cell r="A273">
            <v>5435</v>
          </cell>
          <cell r="B273" t="str">
            <v>PURCHASED WATER-WATER SYS</v>
          </cell>
          <cell r="C273" t="str">
            <v>IS</v>
          </cell>
          <cell r="D273">
            <v>0</v>
          </cell>
          <cell r="E273" t="b">
            <v>0</v>
          </cell>
        </row>
        <row r="274">
          <cell r="A274">
            <v>5455</v>
          </cell>
          <cell r="B274" t="str">
            <v>PURCHASED SEWER TREATMENT</v>
          </cell>
          <cell r="C274" t="str">
            <v>IS</v>
          </cell>
          <cell r="D274">
            <v>0</v>
          </cell>
          <cell r="E274" t="b">
            <v>0</v>
          </cell>
        </row>
        <row r="275">
          <cell r="A275">
            <v>5460</v>
          </cell>
          <cell r="B275" t="str">
            <v>PURCHASED SEWER - BILLINGS</v>
          </cell>
          <cell r="C275" t="str">
            <v>IS</v>
          </cell>
          <cell r="D275">
            <v>0</v>
          </cell>
          <cell r="E275" t="b">
            <v>0</v>
          </cell>
        </row>
        <row r="276">
          <cell r="A276">
            <v>5465</v>
          </cell>
          <cell r="B276" t="str">
            <v>ELEC PWR - WATER SYSTEM</v>
          </cell>
          <cell r="C276" t="str">
            <v>IS</v>
          </cell>
          <cell r="D276">
            <v>10030.830000000002</v>
          </cell>
          <cell r="E276" t="b">
            <v>0</v>
          </cell>
        </row>
        <row r="277">
          <cell r="A277">
            <v>5470</v>
          </cell>
          <cell r="B277" t="str">
            <v>ELEC PWR - SWR SYSTEM</v>
          </cell>
          <cell r="C277" t="str">
            <v>IS</v>
          </cell>
          <cell r="D277">
            <v>0</v>
          </cell>
          <cell r="E277" t="b">
            <v>0</v>
          </cell>
        </row>
        <row r="278">
          <cell r="A278">
            <v>5480</v>
          </cell>
          <cell r="B278" t="str">
            <v>CHLORINE</v>
          </cell>
          <cell r="C278" t="str">
            <v>IS</v>
          </cell>
          <cell r="D278">
            <v>974.31000000000006</v>
          </cell>
          <cell r="E278" t="b">
            <v>0</v>
          </cell>
        </row>
        <row r="279">
          <cell r="A279">
            <v>5485</v>
          </cell>
          <cell r="B279" t="str">
            <v>ODOR CONTROL CHEMICALS</v>
          </cell>
          <cell r="C279" t="str">
            <v>IS</v>
          </cell>
          <cell r="D279">
            <v>0</v>
          </cell>
          <cell r="E279" t="b">
            <v>0</v>
          </cell>
        </row>
        <row r="280">
          <cell r="A280">
            <v>5490</v>
          </cell>
          <cell r="B280" t="str">
            <v>OTHER TREATMENT CHEMICALS</v>
          </cell>
          <cell r="C280" t="str">
            <v>IS</v>
          </cell>
          <cell r="D280">
            <v>1672.4299999999998</v>
          </cell>
          <cell r="E280" t="b">
            <v>0</v>
          </cell>
        </row>
        <row r="281">
          <cell r="A281">
            <v>5495</v>
          </cell>
          <cell r="B281" t="str">
            <v>METER READING</v>
          </cell>
          <cell r="C281" t="str">
            <v>IS</v>
          </cell>
          <cell r="D281">
            <v>0.08</v>
          </cell>
          <cell r="E281" t="b">
            <v>0</v>
          </cell>
        </row>
        <row r="282">
          <cell r="A282">
            <v>5505</v>
          </cell>
          <cell r="B282" t="str">
            <v>AGENCY EXPENSE</v>
          </cell>
          <cell r="C282" t="str">
            <v>IS</v>
          </cell>
          <cell r="D282">
            <v>30.61</v>
          </cell>
          <cell r="E282" t="b">
            <v>0</v>
          </cell>
        </row>
        <row r="283">
          <cell r="A283">
            <v>5510</v>
          </cell>
          <cell r="B283" t="str">
            <v>UNCOLLECTIBLE ACCOUNTS</v>
          </cell>
          <cell r="C283" t="str">
            <v>IS</v>
          </cell>
          <cell r="D283">
            <v>2138.6099999999997</v>
          </cell>
          <cell r="E283" t="b">
            <v>0</v>
          </cell>
        </row>
        <row r="284">
          <cell r="A284">
            <v>5515</v>
          </cell>
          <cell r="B284" t="str">
            <v>UNCOLL ACCOUNTS ACCRUAL</v>
          </cell>
          <cell r="C284" t="str">
            <v>IS</v>
          </cell>
          <cell r="D284">
            <v>-1297</v>
          </cell>
          <cell r="E284" t="b">
            <v>0</v>
          </cell>
        </row>
        <row r="285">
          <cell r="A285">
            <v>5525</v>
          </cell>
          <cell r="B285" t="str">
            <v>BILL STOCK</v>
          </cell>
          <cell r="C285" t="str">
            <v>IS</v>
          </cell>
          <cell r="D285">
            <v>39.180000000000007</v>
          </cell>
          <cell r="E285" t="b">
            <v>0</v>
          </cell>
        </row>
        <row r="286">
          <cell r="A286">
            <v>5530</v>
          </cell>
          <cell r="B286" t="str">
            <v>BILLING COMPUTER SUPPLIES</v>
          </cell>
          <cell r="C286" t="str">
            <v>IS</v>
          </cell>
          <cell r="D286">
            <v>-0.02</v>
          </cell>
          <cell r="E286" t="b">
            <v>0</v>
          </cell>
        </row>
        <row r="287">
          <cell r="A287">
            <v>5535</v>
          </cell>
          <cell r="B287" t="str">
            <v>BILLING ENVELOPES</v>
          </cell>
          <cell r="C287" t="str">
            <v>IS</v>
          </cell>
          <cell r="D287">
            <v>84.89</v>
          </cell>
          <cell r="E287" t="b">
            <v>0</v>
          </cell>
        </row>
        <row r="288">
          <cell r="A288">
            <v>5540</v>
          </cell>
          <cell r="B288" t="str">
            <v>BILLING POSTAGE</v>
          </cell>
          <cell r="C288" t="str">
            <v>IS</v>
          </cell>
          <cell r="D288">
            <v>796.52</v>
          </cell>
          <cell r="E288" t="b">
            <v>0</v>
          </cell>
        </row>
        <row r="289">
          <cell r="A289">
            <v>5545</v>
          </cell>
          <cell r="B289" t="str">
            <v>CUSTOMER SERVICE PRINTING</v>
          </cell>
          <cell r="C289" t="str">
            <v>IS</v>
          </cell>
          <cell r="D289">
            <v>350.33000000000004</v>
          </cell>
          <cell r="E289" t="b">
            <v>0</v>
          </cell>
        </row>
        <row r="290">
          <cell r="A290">
            <v>5625</v>
          </cell>
          <cell r="B290" t="str">
            <v>401K/ESOP CONTRIBUTIONS</v>
          </cell>
          <cell r="C290" t="str">
            <v>IS</v>
          </cell>
          <cell r="D290">
            <v>940.57000000000016</v>
          </cell>
          <cell r="E290" t="b">
            <v>0</v>
          </cell>
        </row>
        <row r="291">
          <cell r="A291">
            <v>5630</v>
          </cell>
          <cell r="B291" t="str">
            <v>DENTAL PREMIUMS</v>
          </cell>
          <cell r="C291" t="str">
            <v>IS</v>
          </cell>
          <cell r="D291">
            <v>456.80999999999995</v>
          </cell>
          <cell r="E291" t="b">
            <v>0</v>
          </cell>
        </row>
        <row r="292">
          <cell r="A292">
            <v>5635</v>
          </cell>
          <cell r="B292" t="str">
            <v>DENTAL INS REIMBURSEMENTS</v>
          </cell>
          <cell r="C292" t="str">
            <v>IS</v>
          </cell>
          <cell r="D292">
            <v>117.94</v>
          </cell>
          <cell r="E292" t="b">
            <v>0</v>
          </cell>
        </row>
        <row r="293">
          <cell r="A293">
            <v>5640</v>
          </cell>
          <cell r="B293" t="str">
            <v>EMP PENSIONS &amp; BENEFITS</v>
          </cell>
          <cell r="C293" t="str">
            <v>IS</v>
          </cell>
          <cell r="D293">
            <v>0</v>
          </cell>
          <cell r="E293" t="b">
            <v>0</v>
          </cell>
        </row>
        <row r="294">
          <cell r="A294">
            <v>5645</v>
          </cell>
          <cell r="B294" t="str">
            <v>EMPLOYEE INS DEDUCTIONS</v>
          </cell>
          <cell r="C294" t="str">
            <v>IS</v>
          </cell>
          <cell r="D294">
            <v>-1113.2400000000002</v>
          </cell>
          <cell r="E294" t="b">
            <v>0</v>
          </cell>
        </row>
        <row r="295">
          <cell r="A295">
            <v>5650</v>
          </cell>
          <cell r="B295" t="str">
            <v>HEALTH COSTS &amp; OTHER</v>
          </cell>
          <cell r="C295" t="str">
            <v>IS</v>
          </cell>
          <cell r="D295">
            <v>27.6</v>
          </cell>
          <cell r="E295" t="b">
            <v>0</v>
          </cell>
        </row>
        <row r="296">
          <cell r="A296">
            <v>5655</v>
          </cell>
          <cell r="B296" t="str">
            <v>HEALTH INS REIMBURSEMENTS</v>
          </cell>
          <cell r="C296" t="str">
            <v>IS</v>
          </cell>
          <cell r="D296">
            <v>3378.24</v>
          </cell>
          <cell r="E296" t="b">
            <v>0</v>
          </cell>
        </row>
        <row r="297">
          <cell r="A297">
            <v>5660</v>
          </cell>
          <cell r="B297" t="str">
            <v>OTHER EMP PENSION/BENEFITS</v>
          </cell>
          <cell r="C297" t="str">
            <v>IS</v>
          </cell>
          <cell r="D297">
            <v>62.230000000000004</v>
          </cell>
          <cell r="E297" t="b">
            <v>0</v>
          </cell>
        </row>
        <row r="298">
          <cell r="A298">
            <v>5665</v>
          </cell>
          <cell r="B298" t="str">
            <v>PENSION CONTRIBUTIONS</v>
          </cell>
          <cell r="C298" t="str">
            <v>IS</v>
          </cell>
          <cell r="D298">
            <v>253.85000000000002</v>
          </cell>
          <cell r="E298" t="b">
            <v>0</v>
          </cell>
        </row>
        <row r="299">
          <cell r="A299">
            <v>5670</v>
          </cell>
          <cell r="B299" t="str">
            <v>TERM LIFE INS</v>
          </cell>
          <cell r="C299" t="str">
            <v>IS</v>
          </cell>
          <cell r="D299">
            <v>158.76</v>
          </cell>
          <cell r="E299" t="b">
            <v>0</v>
          </cell>
        </row>
        <row r="300">
          <cell r="A300">
            <v>5675</v>
          </cell>
          <cell r="B300" t="str">
            <v>TERM LIFE INS-OPT</v>
          </cell>
          <cell r="C300" t="str">
            <v>IS</v>
          </cell>
          <cell r="D300">
            <v>-27.84</v>
          </cell>
          <cell r="E300" t="b">
            <v>0</v>
          </cell>
        </row>
        <row r="301">
          <cell r="A301">
            <v>5680</v>
          </cell>
          <cell r="B301" t="str">
            <v>DEPEND LIFE INS-OPT</v>
          </cell>
          <cell r="C301" t="str">
            <v>IS</v>
          </cell>
          <cell r="D301">
            <v>-3.1000000000000005</v>
          </cell>
          <cell r="E301" t="b">
            <v>0</v>
          </cell>
        </row>
        <row r="302">
          <cell r="A302">
            <v>5690</v>
          </cell>
          <cell r="B302" t="str">
            <v>TUITION</v>
          </cell>
          <cell r="C302" t="str">
            <v>IS</v>
          </cell>
          <cell r="D302">
            <v>72.580000000000013</v>
          </cell>
          <cell r="E302" t="b">
            <v>0</v>
          </cell>
        </row>
        <row r="303">
          <cell r="A303">
            <v>5715</v>
          </cell>
          <cell r="B303" t="str">
            <v>INSURANCE-OTHER</v>
          </cell>
          <cell r="C303" t="str">
            <v>IS</v>
          </cell>
          <cell r="D303">
            <v>2292.3200000000002</v>
          </cell>
          <cell r="E303" t="b">
            <v>0</v>
          </cell>
        </row>
        <row r="304">
          <cell r="A304">
            <v>5735</v>
          </cell>
          <cell r="B304" t="str">
            <v>COMPUTER MAINTENANCE</v>
          </cell>
          <cell r="C304" t="str">
            <v>IS</v>
          </cell>
          <cell r="D304">
            <v>1774.61</v>
          </cell>
          <cell r="E304" t="b">
            <v>0</v>
          </cell>
        </row>
        <row r="305">
          <cell r="A305">
            <v>5740</v>
          </cell>
          <cell r="B305" t="str">
            <v>COMPUTER SUPPLIES</v>
          </cell>
          <cell r="C305" t="str">
            <v>IS</v>
          </cell>
          <cell r="D305">
            <v>53.92</v>
          </cell>
          <cell r="E305" t="b">
            <v>0</v>
          </cell>
        </row>
        <row r="306">
          <cell r="A306">
            <v>5745</v>
          </cell>
          <cell r="B306" t="str">
            <v>COMPUTER AMORT &amp; PROG COST</v>
          </cell>
          <cell r="C306" t="str">
            <v>IS</v>
          </cell>
          <cell r="D306">
            <v>0.21</v>
          </cell>
          <cell r="E306" t="b">
            <v>0</v>
          </cell>
        </row>
        <row r="307">
          <cell r="A307">
            <v>5750</v>
          </cell>
          <cell r="B307" t="str">
            <v>INTERNET SUPPLIER</v>
          </cell>
          <cell r="C307" t="str">
            <v>IS</v>
          </cell>
          <cell r="D307">
            <v>197.48999999999998</v>
          </cell>
          <cell r="E307" t="b">
            <v>0</v>
          </cell>
        </row>
        <row r="308">
          <cell r="A308">
            <v>5755</v>
          </cell>
          <cell r="B308" t="str">
            <v>MICROFILMING</v>
          </cell>
          <cell r="C308" t="str">
            <v>IS</v>
          </cell>
          <cell r="D308">
            <v>0</v>
          </cell>
          <cell r="E308" t="b">
            <v>0</v>
          </cell>
        </row>
        <row r="309">
          <cell r="A309">
            <v>5760</v>
          </cell>
          <cell r="B309" t="str">
            <v>WEBSITE DEVELOPMENT</v>
          </cell>
          <cell r="C309" t="str">
            <v>IS</v>
          </cell>
          <cell r="D309">
            <v>0</v>
          </cell>
          <cell r="E309" t="b">
            <v>0</v>
          </cell>
        </row>
        <row r="310">
          <cell r="A310">
            <v>5785</v>
          </cell>
          <cell r="B310" t="str">
            <v>ADVERTISING/MARKETING</v>
          </cell>
          <cell r="C310" t="str">
            <v>IS</v>
          </cell>
          <cell r="D310">
            <v>2.9700000000000006</v>
          </cell>
          <cell r="E310" t="b">
            <v>0</v>
          </cell>
        </row>
        <row r="311">
          <cell r="A311">
            <v>5790</v>
          </cell>
          <cell r="B311" t="str">
            <v>BANK SERVICE CHARGE</v>
          </cell>
          <cell r="C311" t="str">
            <v>IS</v>
          </cell>
          <cell r="D311">
            <v>95.14</v>
          </cell>
          <cell r="E311" t="b">
            <v>0</v>
          </cell>
        </row>
        <row r="312">
          <cell r="A312">
            <v>5800</v>
          </cell>
          <cell r="B312" t="str">
            <v>LETTER OF CREDIT FEE</v>
          </cell>
          <cell r="C312" t="str">
            <v>IS</v>
          </cell>
          <cell r="D312">
            <v>0</v>
          </cell>
          <cell r="E312" t="b">
            <v>0</v>
          </cell>
        </row>
        <row r="313">
          <cell r="A313">
            <v>5805</v>
          </cell>
          <cell r="B313" t="str">
            <v>LICENSE FEES</v>
          </cell>
          <cell r="C313" t="str">
            <v>IS</v>
          </cell>
          <cell r="D313">
            <v>0.28000000000000003</v>
          </cell>
          <cell r="E313" t="b">
            <v>0</v>
          </cell>
        </row>
        <row r="314">
          <cell r="A314">
            <v>5810</v>
          </cell>
          <cell r="B314" t="str">
            <v>MEMBERSHIPS</v>
          </cell>
          <cell r="C314" t="str">
            <v>IS</v>
          </cell>
          <cell r="D314">
            <v>20.96</v>
          </cell>
          <cell r="E314" t="b">
            <v>0</v>
          </cell>
        </row>
        <row r="315">
          <cell r="A315">
            <v>5815</v>
          </cell>
          <cell r="B315" t="str">
            <v>PENALTIES/FINES</v>
          </cell>
          <cell r="C315" t="str">
            <v>IS</v>
          </cell>
          <cell r="D315">
            <v>0.63000000000000012</v>
          </cell>
          <cell r="E315" t="b">
            <v>0</v>
          </cell>
        </row>
        <row r="316">
          <cell r="A316">
            <v>5820</v>
          </cell>
          <cell r="B316" t="str">
            <v>TRAINING EXPENSE</v>
          </cell>
          <cell r="C316" t="str">
            <v>IS</v>
          </cell>
          <cell r="D316">
            <v>16.55</v>
          </cell>
          <cell r="E316" t="b">
            <v>0</v>
          </cell>
        </row>
        <row r="317">
          <cell r="A317">
            <v>5825</v>
          </cell>
          <cell r="B317" t="str">
            <v>OTHER MISC EXPENSE</v>
          </cell>
          <cell r="C317" t="str">
            <v>IS</v>
          </cell>
          <cell r="D317">
            <v>143.73000000000002</v>
          </cell>
          <cell r="E317" t="b">
            <v>0</v>
          </cell>
        </row>
        <row r="318">
          <cell r="A318">
            <v>5855</v>
          </cell>
          <cell r="B318" t="str">
            <v>ANSWERING SERVICE</v>
          </cell>
          <cell r="C318" t="str">
            <v>IS</v>
          </cell>
          <cell r="D318">
            <v>13.51</v>
          </cell>
          <cell r="E318" t="b">
            <v>0</v>
          </cell>
        </row>
        <row r="319">
          <cell r="A319">
            <v>5860</v>
          </cell>
          <cell r="B319" t="str">
            <v>CLEANING SUPPLIES</v>
          </cell>
          <cell r="C319" t="str">
            <v>IS</v>
          </cell>
          <cell r="D319">
            <v>402.1</v>
          </cell>
          <cell r="E319" t="b">
            <v>0</v>
          </cell>
        </row>
        <row r="320">
          <cell r="A320">
            <v>5865</v>
          </cell>
          <cell r="B320" t="str">
            <v>COPY MACHINE</v>
          </cell>
          <cell r="C320" t="str">
            <v>IS</v>
          </cell>
          <cell r="D320">
            <v>0.51</v>
          </cell>
          <cell r="E320" t="b">
            <v>0</v>
          </cell>
        </row>
        <row r="321">
          <cell r="A321">
            <v>5870</v>
          </cell>
          <cell r="B321" t="str">
            <v>HOLIDAY EVENTS/PICNICS</v>
          </cell>
          <cell r="C321" t="str">
            <v>IS</v>
          </cell>
          <cell r="D321">
            <v>4.68</v>
          </cell>
          <cell r="E321" t="b">
            <v>0</v>
          </cell>
        </row>
        <row r="322">
          <cell r="A322">
            <v>5875</v>
          </cell>
          <cell r="B322" t="str">
            <v>KITCHEN SUPPLIES</v>
          </cell>
          <cell r="C322" t="str">
            <v>IS</v>
          </cell>
          <cell r="D322">
            <v>4.63</v>
          </cell>
          <cell r="E322" t="b">
            <v>0</v>
          </cell>
        </row>
        <row r="323">
          <cell r="A323">
            <v>5880</v>
          </cell>
          <cell r="B323" t="str">
            <v>OFFICE SUPPLY STORES</v>
          </cell>
          <cell r="C323" t="str">
            <v>IS</v>
          </cell>
          <cell r="D323">
            <v>20.66</v>
          </cell>
          <cell r="E323" t="b">
            <v>0</v>
          </cell>
        </row>
        <row r="324">
          <cell r="A324">
            <v>5885</v>
          </cell>
          <cell r="B324" t="str">
            <v>PRINTING/BLUEPRINTS</v>
          </cell>
          <cell r="C324" t="str">
            <v>IS</v>
          </cell>
          <cell r="D324">
            <v>0.33000000000000007</v>
          </cell>
          <cell r="E324" t="b">
            <v>0</v>
          </cell>
        </row>
        <row r="325">
          <cell r="A325">
            <v>5890</v>
          </cell>
          <cell r="B325" t="str">
            <v>PUBL SUBSCRIPTIONS/TAPES</v>
          </cell>
          <cell r="C325" t="str">
            <v>IS</v>
          </cell>
          <cell r="D325">
            <v>28.1</v>
          </cell>
          <cell r="E325" t="b">
            <v>0</v>
          </cell>
        </row>
        <row r="326">
          <cell r="A326">
            <v>5895</v>
          </cell>
          <cell r="B326" t="str">
            <v>SHIPPING CHARGES</v>
          </cell>
          <cell r="C326" t="str">
            <v>IS</v>
          </cell>
          <cell r="D326">
            <v>70.03</v>
          </cell>
          <cell r="E326" t="b">
            <v>0</v>
          </cell>
        </row>
        <row r="327">
          <cell r="A327">
            <v>5900</v>
          </cell>
          <cell r="B327" t="str">
            <v>OTHER OFFICE EXPENSES</v>
          </cell>
          <cell r="C327" t="str">
            <v>IS</v>
          </cell>
          <cell r="D327">
            <v>12.690000000000005</v>
          </cell>
          <cell r="E327" t="b">
            <v>0</v>
          </cell>
        </row>
        <row r="328">
          <cell r="A328">
            <v>5930</v>
          </cell>
          <cell r="B328" t="str">
            <v>OFFICE ELECTRIC</v>
          </cell>
          <cell r="C328" t="str">
            <v>IS</v>
          </cell>
          <cell r="D328">
            <v>21.94</v>
          </cell>
          <cell r="E328" t="b">
            <v>0</v>
          </cell>
        </row>
        <row r="329">
          <cell r="A329">
            <v>5935</v>
          </cell>
          <cell r="B329" t="str">
            <v>OFFICE GAS</v>
          </cell>
          <cell r="C329" t="str">
            <v>IS</v>
          </cell>
          <cell r="D329">
            <v>8.1900000000000013</v>
          </cell>
          <cell r="E329" t="b">
            <v>0</v>
          </cell>
        </row>
        <row r="330">
          <cell r="A330">
            <v>5940</v>
          </cell>
          <cell r="B330" t="str">
            <v>OFFICE WATER</v>
          </cell>
          <cell r="C330" t="str">
            <v>IS</v>
          </cell>
          <cell r="D330">
            <v>1.01</v>
          </cell>
          <cell r="E330" t="b">
            <v>0</v>
          </cell>
        </row>
        <row r="331">
          <cell r="A331">
            <v>5945</v>
          </cell>
          <cell r="B331" t="str">
            <v>OFFICE TELECOM</v>
          </cell>
          <cell r="C331" t="str">
            <v>IS</v>
          </cell>
          <cell r="D331">
            <v>706.78</v>
          </cell>
          <cell r="E331" t="b">
            <v>0</v>
          </cell>
        </row>
        <row r="332">
          <cell r="A332">
            <v>5950</v>
          </cell>
          <cell r="B332" t="str">
            <v>OFFICE GARBAGE REMOVAL</v>
          </cell>
          <cell r="C332" t="str">
            <v>IS</v>
          </cell>
          <cell r="D332">
            <v>8.3300000000000018</v>
          </cell>
          <cell r="E332" t="b">
            <v>0</v>
          </cell>
        </row>
        <row r="333">
          <cell r="A333">
            <v>5955</v>
          </cell>
          <cell r="B333" t="str">
            <v>OFFICE LANDSCAPE / MOW / PLOW</v>
          </cell>
          <cell r="C333" t="str">
            <v>IS</v>
          </cell>
          <cell r="D333">
            <v>1029.93</v>
          </cell>
          <cell r="E333" t="b">
            <v>0</v>
          </cell>
        </row>
        <row r="334">
          <cell r="A334">
            <v>5960</v>
          </cell>
          <cell r="B334" t="str">
            <v>OFFICE ALARM SYS PHONE EXP</v>
          </cell>
          <cell r="C334" t="str">
            <v>IS</v>
          </cell>
          <cell r="D334">
            <v>6.12</v>
          </cell>
          <cell r="E334" t="b">
            <v>0</v>
          </cell>
        </row>
        <row r="335">
          <cell r="A335">
            <v>5965</v>
          </cell>
          <cell r="B335" t="str">
            <v>OFFICE MAINTENANCE</v>
          </cell>
          <cell r="C335" t="str">
            <v>IS</v>
          </cell>
          <cell r="D335">
            <v>42.61999999999999</v>
          </cell>
          <cell r="E335" t="b">
            <v>0</v>
          </cell>
        </row>
        <row r="336">
          <cell r="A336">
            <v>5970</v>
          </cell>
          <cell r="B336" t="str">
            <v>OFFICE CLEANING SERVICE</v>
          </cell>
          <cell r="C336" t="str">
            <v>IS</v>
          </cell>
          <cell r="D336">
            <v>31.55</v>
          </cell>
          <cell r="E336" t="b">
            <v>0</v>
          </cell>
        </row>
        <row r="337">
          <cell r="A337">
            <v>5975</v>
          </cell>
          <cell r="B337" t="str">
            <v>OFFICE MACHINE/HEAT&amp;COOL</v>
          </cell>
          <cell r="C337" t="str">
            <v>IS</v>
          </cell>
          <cell r="D337">
            <v>12.150000000000002</v>
          </cell>
          <cell r="E337" t="b">
            <v>0</v>
          </cell>
        </row>
        <row r="338">
          <cell r="A338">
            <v>5980</v>
          </cell>
          <cell r="B338" t="str">
            <v>OTHER OFFICE UTILITIES</v>
          </cell>
          <cell r="C338" t="str">
            <v>IS</v>
          </cell>
          <cell r="D338">
            <v>0.13999999999999999</v>
          </cell>
          <cell r="E338" t="b">
            <v>0</v>
          </cell>
        </row>
        <row r="339">
          <cell r="A339">
            <v>5985</v>
          </cell>
          <cell r="B339" t="str">
            <v>TELEMETERING PHONE EXPENSE</v>
          </cell>
          <cell r="C339" t="str">
            <v>IS</v>
          </cell>
          <cell r="D339">
            <v>1295.1099999999999</v>
          </cell>
          <cell r="E339" t="b">
            <v>0</v>
          </cell>
        </row>
        <row r="340">
          <cell r="A340">
            <v>6005</v>
          </cell>
          <cell r="B340" t="str">
            <v>ACCOUNTING STUDIES</v>
          </cell>
          <cell r="C340" t="str">
            <v>IS</v>
          </cell>
          <cell r="D340">
            <v>0</v>
          </cell>
          <cell r="E340" t="b">
            <v>0</v>
          </cell>
        </row>
        <row r="341">
          <cell r="A341">
            <v>6010</v>
          </cell>
          <cell r="B341" t="str">
            <v>AUDIT FEES</v>
          </cell>
          <cell r="C341" t="str">
            <v>IS</v>
          </cell>
          <cell r="D341">
            <v>272.94999999999993</v>
          </cell>
          <cell r="E341" t="b">
            <v>0</v>
          </cell>
        </row>
        <row r="342">
          <cell r="A342">
            <v>6015</v>
          </cell>
          <cell r="B342" t="str">
            <v>EMPLOY FINDER FEES</v>
          </cell>
          <cell r="C342" t="str">
            <v>IS</v>
          </cell>
          <cell r="D342">
            <v>57.750000000000007</v>
          </cell>
          <cell r="E342" t="b">
            <v>0</v>
          </cell>
        </row>
        <row r="343">
          <cell r="A343">
            <v>6020</v>
          </cell>
          <cell r="B343" t="str">
            <v>ENGINEERING FEES</v>
          </cell>
          <cell r="C343" t="str">
            <v>IS</v>
          </cell>
          <cell r="D343">
            <v>0</v>
          </cell>
          <cell r="E343" t="b">
            <v>0</v>
          </cell>
        </row>
        <row r="344">
          <cell r="A344">
            <v>6025</v>
          </cell>
          <cell r="B344" t="str">
            <v>LEGAL FEES</v>
          </cell>
          <cell r="C344" t="str">
            <v>IS</v>
          </cell>
          <cell r="D344">
            <v>66.59</v>
          </cell>
          <cell r="E344" t="b">
            <v>0</v>
          </cell>
        </row>
        <row r="345">
          <cell r="A345">
            <v>6035</v>
          </cell>
          <cell r="B345" t="str">
            <v>PAYROLL SERVICES</v>
          </cell>
          <cell r="C345" t="str">
            <v>IS</v>
          </cell>
          <cell r="D345">
            <v>103.68</v>
          </cell>
          <cell r="E345" t="b">
            <v>0</v>
          </cell>
        </row>
        <row r="346">
          <cell r="A346">
            <v>6040</v>
          </cell>
          <cell r="B346" t="str">
            <v>TAX RETURN REVIEW</v>
          </cell>
          <cell r="C346" t="str">
            <v>IS</v>
          </cell>
          <cell r="D346">
            <v>103.79999999999998</v>
          </cell>
          <cell r="E346" t="b">
            <v>0</v>
          </cell>
        </row>
        <row r="347">
          <cell r="A347">
            <v>6045</v>
          </cell>
          <cell r="B347" t="str">
            <v>TEMP EMPLOY - CLERICAL</v>
          </cell>
          <cell r="C347" t="str">
            <v>IS</v>
          </cell>
          <cell r="D347">
            <v>153.74</v>
          </cell>
          <cell r="E347" t="b">
            <v>0</v>
          </cell>
        </row>
        <row r="348">
          <cell r="A348">
            <v>6050</v>
          </cell>
          <cell r="B348" t="str">
            <v>OTHER OUTSIDE SERVICES</v>
          </cell>
          <cell r="C348" t="str">
            <v>IS</v>
          </cell>
          <cell r="D348">
            <v>198.12</v>
          </cell>
          <cell r="E348" t="b">
            <v>0</v>
          </cell>
        </row>
        <row r="349">
          <cell r="A349">
            <v>6065</v>
          </cell>
          <cell r="B349" t="str">
            <v>RATE CASE AMORT EXPENSE</v>
          </cell>
          <cell r="C349" t="str">
            <v>IS</v>
          </cell>
          <cell r="D349">
            <v>0</v>
          </cell>
          <cell r="E349" t="b">
            <v>0</v>
          </cell>
        </row>
        <row r="350">
          <cell r="A350">
            <v>6070</v>
          </cell>
          <cell r="B350" t="str">
            <v>MISC REG MATTERS COMM EXP</v>
          </cell>
          <cell r="C350" t="str">
            <v>IS</v>
          </cell>
          <cell r="D350">
            <v>22.040000000000006</v>
          </cell>
          <cell r="E350" t="b">
            <v>0</v>
          </cell>
        </row>
        <row r="351">
          <cell r="A351">
            <v>6075</v>
          </cell>
          <cell r="B351" t="str">
            <v>WATER RESOURCE CONSERV EXP</v>
          </cell>
          <cell r="C351" t="str">
            <v>IS</v>
          </cell>
          <cell r="D351">
            <v>0</v>
          </cell>
          <cell r="E351" t="b">
            <v>0</v>
          </cell>
        </row>
        <row r="352">
          <cell r="A352">
            <v>6090</v>
          </cell>
          <cell r="B352" t="str">
            <v>RENT</v>
          </cell>
          <cell r="C352" t="str">
            <v>IS</v>
          </cell>
          <cell r="D352">
            <v>82.55</v>
          </cell>
          <cell r="E352" t="b">
            <v>0</v>
          </cell>
        </row>
        <row r="353">
          <cell r="A353">
            <v>6105</v>
          </cell>
          <cell r="B353" t="str">
            <v>SALARIES-SYSTEM PROJECT</v>
          </cell>
          <cell r="C353" t="str">
            <v>IS</v>
          </cell>
          <cell r="D353">
            <v>0</v>
          </cell>
          <cell r="E353" t="b">
            <v>0</v>
          </cell>
        </row>
        <row r="354">
          <cell r="A354">
            <v>6110</v>
          </cell>
          <cell r="B354" t="str">
            <v>SALARIES-ACCTG/FINANCE</v>
          </cell>
          <cell r="C354" t="str">
            <v>IS</v>
          </cell>
          <cell r="D354">
            <v>1304.69</v>
          </cell>
          <cell r="E354" t="b">
            <v>0</v>
          </cell>
        </row>
        <row r="355">
          <cell r="A355">
            <v>6115</v>
          </cell>
          <cell r="B355" t="str">
            <v>SALARIES-ADMIN</v>
          </cell>
          <cell r="C355" t="str">
            <v>IS</v>
          </cell>
          <cell r="D355">
            <v>102.1</v>
          </cell>
          <cell r="E355" t="b">
            <v>0</v>
          </cell>
        </row>
        <row r="356">
          <cell r="A356">
            <v>6120</v>
          </cell>
          <cell r="B356" t="str">
            <v>SALARIES-OFFICERS/STKHLDR</v>
          </cell>
          <cell r="C356" t="str">
            <v>IS</v>
          </cell>
          <cell r="D356">
            <v>1582.9299999999998</v>
          </cell>
          <cell r="E356" t="b">
            <v>0</v>
          </cell>
        </row>
        <row r="357">
          <cell r="A357">
            <v>6125</v>
          </cell>
          <cell r="B357" t="str">
            <v>SALARIES-HR</v>
          </cell>
          <cell r="C357" t="str">
            <v>IS</v>
          </cell>
          <cell r="D357">
            <v>224.22999999999996</v>
          </cell>
          <cell r="E357" t="b">
            <v>0</v>
          </cell>
        </row>
        <row r="358">
          <cell r="A358">
            <v>6130</v>
          </cell>
          <cell r="B358" t="str">
            <v>SALARIES-MIS</v>
          </cell>
          <cell r="C358" t="str">
            <v>IS</v>
          </cell>
          <cell r="D358">
            <v>303.11</v>
          </cell>
          <cell r="E358" t="b">
            <v>0</v>
          </cell>
        </row>
        <row r="359">
          <cell r="A359">
            <v>6135</v>
          </cell>
          <cell r="B359" t="str">
            <v>SALARIES-LEADERSHIP OPS</v>
          </cell>
          <cell r="C359" t="str">
            <v>IS</v>
          </cell>
          <cell r="D359">
            <v>2122.5100000000002</v>
          </cell>
          <cell r="E359" t="b">
            <v>0</v>
          </cell>
        </row>
        <row r="360">
          <cell r="A360">
            <v>6140</v>
          </cell>
          <cell r="B360" t="str">
            <v>SALARIES-REGULATORY</v>
          </cell>
          <cell r="C360" t="str">
            <v>IS</v>
          </cell>
          <cell r="D360">
            <v>1121.6899999999998</v>
          </cell>
          <cell r="E360" t="b">
            <v>0</v>
          </cell>
        </row>
        <row r="361">
          <cell r="A361">
            <v>6145</v>
          </cell>
          <cell r="B361" t="str">
            <v>SALARIES-CUSTOMER SERVICE</v>
          </cell>
          <cell r="C361" t="str">
            <v>IS</v>
          </cell>
          <cell r="D361">
            <v>1083.83</v>
          </cell>
          <cell r="E361" t="b">
            <v>0</v>
          </cell>
        </row>
        <row r="362">
          <cell r="A362">
            <v>6146</v>
          </cell>
          <cell r="B362" t="str">
            <v>SALARIES-BILLING</v>
          </cell>
          <cell r="C362" t="str">
            <v>IS</v>
          </cell>
          <cell r="D362">
            <v>250.62</v>
          </cell>
          <cell r="E362" t="b">
            <v>0</v>
          </cell>
        </row>
        <row r="363">
          <cell r="A363">
            <v>6147</v>
          </cell>
          <cell r="B363" t="str">
            <v>SALARIES-CORP SERVICE ADMI</v>
          </cell>
          <cell r="C363" t="str">
            <v>IS</v>
          </cell>
          <cell r="D363">
            <v>131.05999999999997</v>
          </cell>
          <cell r="E363" t="b">
            <v>0</v>
          </cell>
        </row>
        <row r="364">
          <cell r="A364">
            <v>6150</v>
          </cell>
          <cell r="B364" t="str">
            <v>SALARIES-OPERATIONS FIELD</v>
          </cell>
          <cell r="C364" t="str">
            <v>IS</v>
          </cell>
          <cell r="D364">
            <v>14693.740000000002</v>
          </cell>
          <cell r="E364" t="b">
            <v>0</v>
          </cell>
        </row>
        <row r="365">
          <cell r="A365">
            <v>6155</v>
          </cell>
          <cell r="B365" t="str">
            <v>SALARIES-OPERATIONS OFFICE</v>
          </cell>
          <cell r="C365" t="str">
            <v>IS</v>
          </cell>
          <cell r="D365">
            <v>454.65</v>
          </cell>
          <cell r="E365" t="b">
            <v>0</v>
          </cell>
        </row>
        <row r="366">
          <cell r="A366">
            <v>6160</v>
          </cell>
          <cell r="B366" t="str">
            <v>SALARIES-CHGD TO PLT-WSC</v>
          </cell>
          <cell r="C366" t="str">
            <v>IS</v>
          </cell>
          <cell r="D366">
            <v>0</v>
          </cell>
          <cell r="E366" t="b">
            <v>0</v>
          </cell>
        </row>
        <row r="367">
          <cell r="A367">
            <v>6165</v>
          </cell>
          <cell r="B367" t="str">
            <v>CAPITALIZED TIME ADJUSTMENT</v>
          </cell>
          <cell r="C367" t="str">
            <v>IS</v>
          </cell>
          <cell r="D367">
            <v>-4396.2900000000018</v>
          </cell>
          <cell r="E367" t="b">
            <v>0</v>
          </cell>
        </row>
        <row r="368">
          <cell r="A368">
            <v>6185</v>
          </cell>
          <cell r="B368" t="str">
            <v>MARKETING: TRAVELS/LODGING</v>
          </cell>
          <cell r="C368" t="str">
            <v>IS</v>
          </cell>
          <cell r="D368">
            <v>94.89</v>
          </cell>
          <cell r="E368" t="b">
            <v>0</v>
          </cell>
        </row>
        <row r="369">
          <cell r="A369">
            <v>6190</v>
          </cell>
          <cell r="B369" t="str">
            <v>TRAVEL AIRFARE</v>
          </cell>
          <cell r="C369" t="str">
            <v>IS</v>
          </cell>
          <cell r="D369">
            <v>66.489999999999981</v>
          </cell>
          <cell r="E369" t="b">
            <v>0</v>
          </cell>
        </row>
        <row r="370">
          <cell r="A370">
            <v>6195</v>
          </cell>
          <cell r="B370" t="str">
            <v>TRAVEL TRANSPORTATION</v>
          </cell>
          <cell r="C370" t="str">
            <v>IS</v>
          </cell>
          <cell r="D370">
            <v>34.950000000000003</v>
          </cell>
          <cell r="E370" t="b">
            <v>0</v>
          </cell>
        </row>
        <row r="371">
          <cell r="A371">
            <v>6200</v>
          </cell>
          <cell r="B371" t="str">
            <v>MARKETING: MEALS &amp; RELATED EXP</v>
          </cell>
          <cell r="C371" t="str">
            <v>IS</v>
          </cell>
          <cell r="D371">
            <v>42.7</v>
          </cell>
          <cell r="E371" t="b">
            <v>0</v>
          </cell>
        </row>
        <row r="372">
          <cell r="A372">
            <v>6205</v>
          </cell>
          <cell r="B372" t="str">
            <v>TRAVEL ENTERTAINMENT</v>
          </cell>
          <cell r="C372" t="str">
            <v>IS</v>
          </cell>
          <cell r="D372">
            <v>3.8200000000000012</v>
          </cell>
          <cell r="E372" t="b">
            <v>0</v>
          </cell>
        </row>
        <row r="373">
          <cell r="A373">
            <v>6207</v>
          </cell>
          <cell r="B373" t="str">
            <v>TRAVEL OTHER</v>
          </cell>
          <cell r="C373" t="str">
            <v>IS</v>
          </cell>
          <cell r="D373">
            <v>5</v>
          </cell>
          <cell r="E373" t="b">
            <v>0</v>
          </cell>
        </row>
        <row r="374">
          <cell r="A374">
            <v>6215</v>
          </cell>
          <cell r="B374" t="str">
            <v>FUEL</v>
          </cell>
          <cell r="C374" t="str">
            <v>IS</v>
          </cell>
          <cell r="D374">
            <v>1641.7599999999998</v>
          </cell>
          <cell r="E374" t="b">
            <v>0</v>
          </cell>
        </row>
        <row r="375">
          <cell r="A375">
            <v>6220</v>
          </cell>
          <cell r="B375" t="str">
            <v>AUTO REPAIR/TIRES</v>
          </cell>
          <cell r="C375" t="str">
            <v>IS</v>
          </cell>
          <cell r="D375">
            <v>854.32999999999993</v>
          </cell>
          <cell r="E375" t="b">
            <v>0</v>
          </cell>
        </row>
        <row r="376">
          <cell r="A376">
            <v>6225</v>
          </cell>
          <cell r="B376" t="str">
            <v>AUTO LICENSES</v>
          </cell>
          <cell r="C376" t="str">
            <v>IS</v>
          </cell>
          <cell r="D376">
            <v>60.900000000000006</v>
          </cell>
          <cell r="E376" t="b">
            <v>0</v>
          </cell>
        </row>
        <row r="377">
          <cell r="A377">
            <v>6230</v>
          </cell>
          <cell r="B377" t="str">
            <v>OTHER TRANS EXPENSES</v>
          </cell>
          <cell r="C377" t="str">
            <v>IS</v>
          </cell>
          <cell r="D377">
            <v>1.64</v>
          </cell>
          <cell r="E377" t="b">
            <v>0</v>
          </cell>
        </row>
        <row r="378">
          <cell r="A378">
            <v>6255</v>
          </cell>
          <cell r="B378" t="str">
            <v>TEST-WATER</v>
          </cell>
          <cell r="C378" t="str">
            <v>IS</v>
          </cell>
          <cell r="D378">
            <v>1482.5</v>
          </cell>
          <cell r="E378" t="b">
            <v>0</v>
          </cell>
        </row>
        <row r="379">
          <cell r="A379">
            <v>6260</v>
          </cell>
          <cell r="B379" t="str">
            <v>TEST-EQUIP/CHEMICAL</v>
          </cell>
          <cell r="C379" t="str">
            <v>IS</v>
          </cell>
          <cell r="D379">
            <v>258.20999999999992</v>
          </cell>
          <cell r="E379" t="b">
            <v>0</v>
          </cell>
        </row>
        <row r="380">
          <cell r="A380">
            <v>6265</v>
          </cell>
          <cell r="B380" t="str">
            <v>TEST-SAFE WATER DRINKING</v>
          </cell>
          <cell r="C380" t="str">
            <v>IS</v>
          </cell>
          <cell r="D380">
            <v>0</v>
          </cell>
          <cell r="E380" t="b">
            <v>0</v>
          </cell>
        </row>
        <row r="381">
          <cell r="A381">
            <v>6270</v>
          </cell>
          <cell r="B381" t="str">
            <v>TEST-SEWER</v>
          </cell>
          <cell r="C381" t="str">
            <v>IS</v>
          </cell>
          <cell r="D381">
            <v>0</v>
          </cell>
          <cell r="E381" t="b">
            <v>0</v>
          </cell>
        </row>
        <row r="382">
          <cell r="A382">
            <v>6285</v>
          </cell>
          <cell r="B382" t="str">
            <v>WATER-MAINT SUPPLIES</v>
          </cell>
          <cell r="C382" t="str">
            <v>IS</v>
          </cell>
          <cell r="D382">
            <v>1030.48</v>
          </cell>
          <cell r="E382" t="b">
            <v>0</v>
          </cell>
        </row>
        <row r="383">
          <cell r="A383">
            <v>6290</v>
          </cell>
          <cell r="B383" t="str">
            <v>WATER-MAINT REPAIRS</v>
          </cell>
          <cell r="C383" t="str">
            <v>IS</v>
          </cell>
          <cell r="D383">
            <v>30</v>
          </cell>
          <cell r="E383" t="b">
            <v>0</v>
          </cell>
        </row>
        <row r="384">
          <cell r="A384">
            <v>6295</v>
          </cell>
          <cell r="B384" t="str">
            <v>WATER-MAIN BREAKS</v>
          </cell>
          <cell r="C384" t="str">
            <v>IS</v>
          </cell>
          <cell r="D384">
            <v>2620.2499999999995</v>
          </cell>
          <cell r="E384" t="b">
            <v>0</v>
          </cell>
        </row>
        <row r="385">
          <cell r="A385">
            <v>6300</v>
          </cell>
          <cell r="B385" t="str">
            <v>WATER-ELEC EQUIPT REPAIR</v>
          </cell>
          <cell r="C385" t="str">
            <v>IS</v>
          </cell>
          <cell r="D385">
            <v>285</v>
          </cell>
          <cell r="E385" t="b">
            <v>0</v>
          </cell>
        </row>
        <row r="386">
          <cell r="A386">
            <v>6305</v>
          </cell>
          <cell r="B386" t="str">
            <v>WATER-PERMITS</v>
          </cell>
          <cell r="C386" t="str">
            <v>IS</v>
          </cell>
          <cell r="D386">
            <v>0</v>
          </cell>
          <cell r="E386" t="b">
            <v>0</v>
          </cell>
        </row>
        <row r="387">
          <cell r="A387">
            <v>6310</v>
          </cell>
          <cell r="B387" t="str">
            <v>WATER-OTHER MAINT EXP</v>
          </cell>
          <cell r="C387" t="str">
            <v>IS</v>
          </cell>
          <cell r="D387">
            <v>-14.929999999999978</v>
          </cell>
          <cell r="E387" t="b">
            <v>0</v>
          </cell>
        </row>
        <row r="388">
          <cell r="A388">
            <v>6320</v>
          </cell>
          <cell r="B388" t="str">
            <v>SEWER-MAINT SUPPLIES</v>
          </cell>
          <cell r="C388" t="str">
            <v>IS</v>
          </cell>
          <cell r="D388">
            <v>0</v>
          </cell>
          <cell r="E388" t="b">
            <v>0</v>
          </cell>
        </row>
        <row r="389">
          <cell r="A389">
            <v>6325</v>
          </cell>
          <cell r="B389" t="str">
            <v>SEWER-MAINT REPAIRS</v>
          </cell>
          <cell r="C389" t="str">
            <v>IS</v>
          </cell>
          <cell r="D389">
            <v>0</v>
          </cell>
          <cell r="E389" t="b">
            <v>0</v>
          </cell>
        </row>
        <row r="390">
          <cell r="A390">
            <v>6330</v>
          </cell>
          <cell r="B390" t="str">
            <v>SEWER-MAIN BREAKS</v>
          </cell>
          <cell r="C390" t="str">
            <v>IS</v>
          </cell>
          <cell r="D390">
            <v>0</v>
          </cell>
          <cell r="E390" t="b">
            <v>0</v>
          </cell>
        </row>
        <row r="391">
          <cell r="A391">
            <v>6335</v>
          </cell>
          <cell r="B391" t="str">
            <v>SEWER-ELEC EQUIPT REPAIR</v>
          </cell>
          <cell r="C391" t="str">
            <v>IS</v>
          </cell>
          <cell r="D391">
            <v>0</v>
          </cell>
          <cell r="E391" t="b">
            <v>0</v>
          </cell>
        </row>
        <row r="392">
          <cell r="A392">
            <v>6340</v>
          </cell>
          <cell r="B392" t="str">
            <v>SEWER-PERMITS</v>
          </cell>
          <cell r="C392" t="str">
            <v>IS</v>
          </cell>
          <cell r="D392">
            <v>0</v>
          </cell>
          <cell r="E392" t="b">
            <v>0</v>
          </cell>
        </row>
        <row r="393">
          <cell r="A393">
            <v>6345</v>
          </cell>
          <cell r="B393" t="str">
            <v>SEWER-OTHER MAINT EXP</v>
          </cell>
          <cell r="C393" t="str">
            <v>IS</v>
          </cell>
          <cell r="D393">
            <v>0</v>
          </cell>
          <cell r="E393" t="b">
            <v>0</v>
          </cell>
        </row>
        <row r="394">
          <cell r="A394">
            <v>6355</v>
          </cell>
          <cell r="B394" t="str">
            <v>DEFERRED MAINT EXPENSE</v>
          </cell>
          <cell r="C394" t="str">
            <v>IS</v>
          </cell>
          <cell r="D394">
            <v>1703.3200000000002</v>
          </cell>
          <cell r="E394" t="b">
            <v>0</v>
          </cell>
        </row>
        <row r="395">
          <cell r="A395">
            <v>6360</v>
          </cell>
          <cell r="B395" t="str">
            <v>COMMUNICATION EXPENSE</v>
          </cell>
          <cell r="C395" t="str">
            <v>IS</v>
          </cell>
          <cell r="D395">
            <v>363.26</v>
          </cell>
          <cell r="E395" t="b">
            <v>0</v>
          </cell>
        </row>
        <row r="396">
          <cell r="A396">
            <v>6370</v>
          </cell>
          <cell r="B396" t="str">
            <v>OPER CONTRACTED WORKERS</v>
          </cell>
          <cell r="C396" t="str">
            <v>IS</v>
          </cell>
          <cell r="D396">
            <v>0</v>
          </cell>
          <cell r="E396" t="b">
            <v>0</v>
          </cell>
        </row>
        <row r="397">
          <cell r="A397">
            <v>6380</v>
          </cell>
          <cell r="B397" t="str">
            <v>REPAIRS &amp; MAINT-MAINT,LAND</v>
          </cell>
          <cell r="C397" t="str">
            <v>IS</v>
          </cell>
          <cell r="D397">
            <v>0.14000000000000001</v>
          </cell>
          <cell r="E397" t="b">
            <v>0</v>
          </cell>
        </row>
        <row r="398">
          <cell r="A398">
            <v>6385</v>
          </cell>
          <cell r="B398" t="str">
            <v>UNIFORMS</v>
          </cell>
          <cell r="C398" t="str">
            <v>IS</v>
          </cell>
          <cell r="D398">
            <v>25.02</v>
          </cell>
          <cell r="E398" t="b">
            <v>0</v>
          </cell>
        </row>
        <row r="399">
          <cell r="A399">
            <v>6390</v>
          </cell>
          <cell r="B399" t="str">
            <v>WEATHER/HURRICANE COSTS</v>
          </cell>
          <cell r="C399" t="str">
            <v>IS</v>
          </cell>
          <cell r="D399">
            <v>22.75</v>
          </cell>
          <cell r="E399" t="b">
            <v>0</v>
          </cell>
        </row>
        <row r="400">
          <cell r="A400">
            <v>6400</v>
          </cell>
          <cell r="B400" t="str">
            <v>SEWER RODDING</v>
          </cell>
          <cell r="C400" t="str">
            <v>IS</v>
          </cell>
          <cell r="D400">
            <v>0</v>
          </cell>
          <cell r="E400" t="b">
            <v>0</v>
          </cell>
        </row>
        <row r="401">
          <cell r="A401">
            <v>6410</v>
          </cell>
          <cell r="B401" t="str">
            <v>SLUDGE HAULING</v>
          </cell>
          <cell r="C401" t="str">
            <v>IS</v>
          </cell>
          <cell r="D401">
            <v>0</v>
          </cell>
          <cell r="E401" t="b">
            <v>0</v>
          </cell>
        </row>
        <row r="402">
          <cell r="A402">
            <v>6445</v>
          </cell>
          <cell r="B402" t="str">
            <v>DEPREC-WATER PLANT</v>
          </cell>
          <cell r="C402" t="str">
            <v>IS</v>
          </cell>
          <cell r="D402">
            <v>626.87999999999988</v>
          </cell>
          <cell r="E402" t="b">
            <v>0</v>
          </cell>
        </row>
        <row r="403">
          <cell r="A403">
            <v>6450</v>
          </cell>
          <cell r="B403" t="str">
            <v>DEPREC-FRANCHISES</v>
          </cell>
          <cell r="C403" t="str">
            <v>IS</v>
          </cell>
          <cell r="D403">
            <v>0</v>
          </cell>
          <cell r="E403" t="b">
            <v>0</v>
          </cell>
        </row>
        <row r="404">
          <cell r="A404">
            <v>6455</v>
          </cell>
          <cell r="B404" t="str">
            <v>DEPREC-STRUCT &amp; IMPRV SRC SUPPLY</v>
          </cell>
          <cell r="C404" t="str">
            <v>IS</v>
          </cell>
          <cell r="D404">
            <v>384.12000000000006</v>
          </cell>
          <cell r="E404" t="b">
            <v>0</v>
          </cell>
        </row>
        <row r="405">
          <cell r="A405">
            <v>6460</v>
          </cell>
          <cell r="B405" t="str">
            <v>DEPREC-STRUCT &amp; IMPRV WTP</v>
          </cell>
          <cell r="C405" t="str">
            <v>IS</v>
          </cell>
          <cell r="D405">
            <v>137.78000000000003</v>
          </cell>
          <cell r="E405" t="b">
            <v>0</v>
          </cell>
        </row>
        <row r="406">
          <cell r="A406">
            <v>6470</v>
          </cell>
          <cell r="B406" t="str">
            <v>DEPREC-STRUCT &amp; IMPRV GEN</v>
          </cell>
          <cell r="C406" t="str">
            <v>IS</v>
          </cell>
          <cell r="D406">
            <v>0</v>
          </cell>
          <cell r="E406" t="b">
            <v>0</v>
          </cell>
        </row>
        <row r="407">
          <cell r="A407">
            <v>6475</v>
          </cell>
          <cell r="B407" t="str">
            <v>DEPREC-COLLECTING RESERVOIRS</v>
          </cell>
          <cell r="C407" t="str">
            <v>IS</v>
          </cell>
          <cell r="D407">
            <v>10.919999999999998</v>
          </cell>
          <cell r="E407" t="b">
            <v>0</v>
          </cell>
        </row>
        <row r="408">
          <cell r="A408">
            <v>6485</v>
          </cell>
          <cell r="B408" t="str">
            <v>DEPREC-WELLS &amp; SPRINGS</v>
          </cell>
          <cell r="C408" t="str">
            <v>IS</v>
          </cell>
          <cell r="D408">
            <v>1401.3899999999999</v>
          </cell>
          <cell r="E408" t="b">
            <v>0</v>
          </cell>
        </row>
        <row r="409">
          <cell r="A409">
            <v>6495</v>
          </cell>
          <cell r="B409" t="str">
            <v>DEPREC-SUPPLY MAINS</v>
          </cell>
          <cell r="C409" t="str">
            <v>IS</v>
          </cell>
          <cell r="D409">
            <v>69.599999999999994</v>
          </cell>
          <cell r="E409" t="b">
            <v>0</v>
          </cell>
        </row>
        <row r="410">
          <cell r="A410">
            <v>6500</v>
          </cell>
          <cell r="B410" t="str">
            <v>DEPREC-POWER GENERATION EQUIP</v>
          </cell>
          <cell r="C410" t="str">
            <v>IS</v>
          </cell>
          <cell r="D410">
            <v>906.60000000000014</v>
          </cell>
          <cell r="E410" t="b">
            <v>0</v>
          </cell>
        </row>
        <row r="411">
          <cell r="A411">
            <v>6505</v>
          </cell>
          <cell r="B411" t="str">
            <v>DEPREC-ELEC PUMP EQP SRC PUMP</v>
          </cell>
          <cell r="C411" t="str">
            <v>IS</v>
          </cell>
          <cell r="D411">
            <v>52.7</v>
          </cell>
          <cell r="E411" t="b">
            <v>0</v>
          </cell>
        </row>
        <row r="412">
          <cell r="A412">
            <v>6510</v>
          </cell>
          <cell r="B412" t="str">
            <v>DEPREC-ELEC PUMP EQP WTP</v>
          </cell>
          <cell r="C412" t="str">
            <v>IS</v>
          </cell>
          <cell r="D412">
            <v>1777.5400000000004</v>
          </cell>
          <cell r="E412" t="b">
            <v>0</v>
          </cell>
        </row>
        <row r="413">
          <cell r="A413">
            <v>6515</v>
          </cell>
          <cell r="B413" t="str">
            <v>DEPREC-ELEC PUMP EQP TRANS DST</v>
          </cell>
          <cell r="C413" t="str">
            <v>IS</v>
          </cell>
          <cell r="D413">
            <v>4.8</v>
          </cell>
          <cell r="E413" t="b">
            <v>0</v>
          </cell>
        </row>
        <row r="414">
          <cell r="A414">
            <v>6520</v>
          </cell>
          <cell r="B414" t="str">
            <v>DEPREC-WATER TREATMENT EQPT</v>
          </cell>
          <cell r="C414" t="str">
            <v>IS</v>
          </cell>
          <cell r="D414">
            <v>815.9699999999998</v>
          </cell>
          <cell r="E414" t="b">
            <v>0</v>
          </cell>
        </row>
        <row r="415">
          <cell r="A415">
            <v>6525</v>
          </cell>
          <cell r="B415" t="str">
            <v>DEPREC-DIST RESV &amp; STANDPIPES</v>
          </cell>
          <cell r="C415" t="str">
            <v>IS</v>
          </cell>
          <cell r="D415">
            <v>1271.6100000000001</v>
          </cell>
          <cell r="E415" t="b">
            <v>0</v>
          </cell>
        </row>
        <row r="416">
          <cell r="A416">
            <v>6530</v>
          </cell>
          <cell r="B416" t="str">
            <v>DEPREC-TRANS &amp; DISTR MAINS</v>
          </cell>
          <cell r="C416" t="str">
            <v>IS</v>
          </cell>
          <cell r="D416">
            <v>4054</v>
          </cell>
          <cell r="E416" t="b">
            <v>0</v>
          </cell>
        </row>
        <row r="417">
          <cell r="A417">
            <v>6535</v>
          </cell>
          <cell r="B417" t="str">
            <v>DEPREC-SERVICE LINES</v>
          </cell>
          <cell r="C417" t="str">
            <v>IS</v>
          </cell>
          <cell r="D417">
            <v>1414.6299999999999</v>
          </cell>
          <cell r="E417" t="b">
            <v>0</v>
          </cell>
        </row>
        <row r="418">
          <cell r="A418">
            <v>6540</v>
          </cell>
          <cell r="B418" t="str">
            <v>DEPREC-METERS</v>
          </cell>
          <cell r="C418" t="str">
            <v>IS</v>
          </cell>
          <cell r="D418">
            <v>1046.52</v>
          </cell>
          <cell r="E418" t="b">
            <v>0</v>
          </cell>
        </row>
        <row r="419">
          <cell r="A419">
            <v>6545</v>
          </cell>
          <cell r="B419" t="str">
            <v>DEPREC-METER INSTALLS</v>
          </cell>
          <cell r="C419" t="str">
            <v>IS</v>
          </cell>
          <cell r="D419">
            <v>552.26</v>
          </cell>
          <cell r="E419" t="b">
            <v>0</v>
          </cell>
        </row>
        <row r="420">
          <cell r="A420">
            <v>6550</v>
          </cell>
          <cell r="B420" t="str">
            <v>DEPREC-HYDRANTS</v>
          </cell>
          <cell r="C420" t="str">
            <v>IS</v>
          </cell>
          <cell r="D420">
            <v>214.4</v>
          </cell>
          <cell r="E420" t="b">
            <v>0</v>
          </cell>
        </row>
        <row r="421">
          <cell r="A421">
            <v>6570</v>
          </cell>
          <cell r="B421" t="str">
            <v>DEPREC-OTH PLT&amp;MISC EQP WT</v>
          </cell>
          <cell r="C421" t="str">
            <v>IS</v>
          </cell>
          <cell r="D421">
            <v>54.480000000000004</v>
          </cell>
          <cell r="E421" t="b">
            <v>0</v>
          </cell>
        </row>
        <row r="422">
          <cell r="A422">
            <v>6580</v>
          </cell>
          <cell r="B422" t="str">
            <v>DEPREC-OFFICE STRUCTURE</v>
          </cell>
          <cell r="C422" t="str">
            <v>IS</v>
          </cell>
          <cell r="D422">
            <v>121.19000000000001</v>
          </cell>
          <cell r="E422" t="b">
            <v>0</v>
          </cell>
        </row>
        <row r="423">
          <cell r="A423">
            <v>6585</v>
          </cell>
          <cell r="B423" t="str">
            <v>DEPREC-OFFICE FURN/EQPT</v>
          </cell>
          <cell r="C423" t="str">
            <v>IS</v>
          </cell>
          <cell r="D423">
            <v>46.499999999999986</v>
          </cell>
          <cell r="E423" t="b">
            <v>0</v>
          </cell>
        </row>
        <row r="424">
          <cell r="A424">
            <v>6590</v>
          </cell>
          <cell r="B424" t="str">
            <v>DEPREC-STORES EQUIPMENT</v>
          </cell>
          <cell r="C424" t="str">
            <v>IS</v>
          </cell>
          <cell r="D424">
            <v>0</v>
          </cell>
          <cell r="E424" t="b">
            <v>0</v>
          </cell>
        </row>
        <row r="425">
          <cell r="A425">
            <v>6595</v>
          </cell>
          <cell r="B425" t="str">
            <v>DEPREC-TOOL SHOP &amp; MISC EQPT</v>
          </cell>
          <cell r="C425" t="str">
            <v>IS</v>
          </cell>
          <cell r="D425">
            <v>161.59</v>
          </cell>
          <cell r="E425" t="b">
            <v>0</v>
          </cell>
        </row>
        <row r="426">
          <cell r="A426">
            <v>6600</v>
          </cell>
          <cell r="B426" t="str">
            <v>DEPREC-LABORATORY EQUIPMENT</v>
          </cell>
          <cell r="C426" t="str">
            <v>IS</v>
          </cell>
          <cell r="D426">
            <v>104.88</v>
          </cell>
          <cell r="E426" t="b">
            <v>0</v>
          </cell>
        </row>
        <row r="427">
          <cell r="A427">
            <v>6610</v>
          </cell>
          <cell r="B427" t="str">
            <v>DEPREC-COMMUNICATION EQPT</v>
          </cell>
          <cell r="C427" t="str">
            <v>IS</v>
          </cell>
          <cell r="D427">
            <v>96.82</v>
          </cell>
          <cell r="E427" t="b">
            <v>0</v>
          </cell>
        </row>
        <row r="428">
          <cell r="A428">
            <v>6615</v>
          </cell>
          <cell r="B428" t="str">
            <v>DEPREC-MISC EQUIPMENT</v>
          </cell>
          <cell r="C428" t="str">
            <v>IS</v>
          </cell>
          <cell r="D428">
            <v>0</v>
          </cell>
          <cell r="E428" t="b">
            <v>0</v>
          </cell>
        </row>
        <row r="429">
          <cell r="A429">
            <v>6640</v>
          </cell>
          <cell r="B429" t="str">
            <v>DEPREC-ORGANIZATION</v>
          </cell>
          <cell r="C429" t="str">
            <v>IS</v>
          </cell>
          <cell r="D429">
            <v>0</v>
          </cell>
          <cell r="E429" t="b">
            <v>0</v>
          </cell>
        </row>
        <row r="430">
          <cell r="A430">
            <v>6660</v>
          </cell>
          <cell r="B430" t="str">
            <v>DEPREC-STRUCT/IMPRV PUMP</v>
          </cell>
          <cell r="C430" t="str">
            <v>IS</v>
          </cell>
          <cell r="D430">
            <v>0</v>
          </cell>
          <cell r="E430" t="b">
            <v>0</v>
          </cell>
        </row>
        <row r="431">
          <cell r="A431">
            <v>6680</v>
          </cell>
          <cell r="B431" t="str">
            <v>DEPREC-STRUCT/IMPRV GEN PLT</v>
          </cell>
          <cell r="C431" t="str">
            <v>IS</v>
          </cell>
          <cell r="D431">
            <v>0</v>
          </cell>
          <cell r="E431" t="b">
            <v>0</v>
          </cell>
        </row>
        <row r="432">
          <cell r="A432">
            <v>6710</v>
          </cell>
          <cell r="B432" t="str">
            <v>DEPREC-SEWER FORCE MAIN/SRVC</v>
          </cell>
          <cell r="C432" t="str">
            <v>IS</v>
          </cell>
          <cell r="D432">
            <v>0</v>
          </cell>
          <cell r="E432" t="b">
            <v>0</v>
          </cell>
        </row>
        <row r="433">
          <cell r="A433">
            <v>6715</v>
          </cell>
          <cell r="B433" t="str">
            <v>DEPREC-SEWER GRAVITY MAIN/MANH</v>
          </cell>
          <cell r="C433" t="str">
            <v>IS</v>
          </cell>
          <cell r="D433">
            <v>0</v>
          </cell>
          <cell r="E433" t="b">
            <v>0</v>
          </cell>
        </row>
        <row r="434">
          <cell r="A434">
            <v>6730</v>
          </cell>
          <cell r="B434" t="str">
            <v>DEPREC-FLOW MEASURE DEVICE</v>
          </cell>
          <cell r="C434" t="str">
            <v>IS</v>
          </cell>
          <cell r="D434">
            <v>0</v>
          </cell>
          <cell r="E434" t="b">
            <v>0</v>
          </cell>
        </row>
        <row r="435">
          <cell r="A435">
            <v>6765</v>
          </cell>
          <cell r="B435" t="str">
            <v>DEPREC-TREAT/DISP EQ TRT PLT</v>
          </cell>
          <cell r="C435" t="str">
            <v>IS</v>
          </cell>
          <cell r="D435">
            <v>0</v>
          </cell>
          <cell r="E435" t="b">
            <v>0</v>
          </cell>
        </row>
        <row r="436">
          <cell r="A436">
            <v>6775</v>
          </cell>
          <cell r="B436" t="str">
            <v>DEPREC-PLANT SEWERS TRTMT</v>
          </cell>
          <cell r="C436" t="str">
            <v>IS</v>
          </cell>
          <cell r="D436">
            <v>0</v>
          </cell>
          <cell r="E436" t="b">
            <v>0</v>
          </cell>
        </row>
        <row r="437">
          <cell r="A437">
            <v>6780</v>
          </cell>
          <cell r="B437" t="str">
            <v>DEPREC-PLANT SEWERS RCLM W</v>
          </cell>
          <cell r="C437" t="str">
            <v>IS</v>
          </cell>
          <cell r="D437">
            <v>0</v>
          </cell>
          <cell r="E437" t="b">
            <v>0</v>
          </cell>
        </row>
        <row r="438">
          <cell r="A438">
            <v>6795</v>
          </cell>
          <cell r="B438" t="str">
            <v>DEPREC-OTHER PLT COLLECTIO</v>
          </cell>
          <cell r="C438" t="str">
            <v>IS</v>
          </cell>
          <cell r="D438">
            <v>0</v>
          </cell>
          <cell r="E438" t="b">
            <v>0</v>
          </cell>
        </row>
        <row r="439">
          <cell r="A439">
            <v>6800</v>
          </cell>
          <cell r="B439" t="str">
            <v>DEPREC-OTHER PLT PUMP</v>
          </cell>
          <cell r="C439" t="str">
            <v>IS</v>
          </cell>
          <cell r="D439">
            <v>0</v>
          </cell>
          <cell r="E439" t="b">
            <v>0</v>
          </cell>
        </row>
        <row r="440">
          <cell r="A440">
            <v>6825</v>
          </cell>
          <cell r="B440" t="str">
            <v>DEPREC-OFFICE FURN/EQPT</v>
          </cell>
          <cell r="C440" t="str">
            <v>IS</v>
          </cell>
          <cell r="D440">
            <v>0</v>
          </cell>
          <cell r="E440" t="b">
            <v>0</v>
          </cell>
        </row>
        <row r="441">
          <cell r="A441">
            <v>6835</v>
          </cell>
          <cell r="B441" t="str">
            <v>DEPREC-TOOL SHOP &amp; MISC EQPT</v>
          </cell>
          <cell r="C441" t="str">
            <v>IS</v>
          </cell>
          <cell r="D441">
            <v>0</v>
          </cell>
          <cell r="E441" t="b">
            <v>0</v>
          </cell>
        </row>
        <row r="442">
          <cell r="A442">
            <v>6845</v>
          </cell>
          <cell r="B442" t="str">
            <v>DEPREC-POWER OPERATED EQUI</v>
          </cell>
          <cell r="C442" t="str">
            <v>IS</v>
          </cell>
          <cell r="D442">
            <v>0</v>
          </cell>
          <cell r="E442" t="b">
            <v>0</v>
          </cell>
        </row>
        <row r="443">
          <cell r="A443">
            <v>6860</v>
          </cell>
          <cell r="B443" t="str">
            <v>DEPREC-OTHER TANG PLT SEWE</v>
          </cell>
          <cell r="C443" t="str">
            <v>IS</v>
          </cell>
          <cell r="D443">
            <v>0</v>
          </cell>
          <cell r="E443" t="b">
            <v>0</v>
          </cell>
        </row>
        <row r="444">
          <cell r="A444">
            <v>6890</v>
          </cell>
          <cell r="B444" t="str">
            <v>DEPREC-REUSE TRANSM / DIST</v>
          </cell>
          <cell r="C444" t="str">
            <v>IS</v>
          </cell>
          <cell r="D444">
            <v>0</v>
          </cell>
          <cell r="E444" t="b">
            <v>0</v>
          </cell>
        </row>
        <row r="445">
          <cell r="A445">
            <v>6905</v>
          </cell>
          <cell r="B445" t="str">
            <v>DEPREC-AUTO TRANS</v>
          </cell>
          <cell r="C445" t="str">
            <v>IS</v>
          </cell>
          <cell r="D445">
            <v>756.33999999999992</v>
          </cell>
          <cell r="E445" t="b">
            <v>0</v>
          </cell>
        </row>
        <row r="446">
          <cell r="A446">
            <v>6920</v>
          </cell>
          <cell r="B446" t="str">
            <v xml:space="preserve">DEPREC-COMPUTER </v>
          </cell>
          <cell r="C446" t="str">
            <v>IS</v>
          </cell>
          <cell r="D446">
            <v>3261.23</v>
          </cell>
          <cell r="E446" t="b">
            <v>0</v>
          </cell>
        </row>
        <row r="447">
          <cell r="A447">
            <v>6960</v>
          </cell>
          <cell r="B447" t="str">
            <v>AMORT OF UTIL PAA-WATER</v>
          </cell>
          <cell r="C447" t="str">
            <v>IS</v>
          </cell>
          <cell r="D447">
            <v>0</v>
          </cell>
          <cell r="E447" t="b">
            <v>0</v>
          </cell>
        </row>
        <row r="448">
          <cell r="A448">
            <v>6965</v>
          </cell>
          <cell r="B448" t="str">
            <v>AMORT OF UTIL PAA-SEWER</v>
          </cell>
          <cell r="C448" t="str">
            <v>IS</v>
          </cell>
          <cell r="D448">
            <v>0</v>
          </cell>
          <cell r="E448" t="b">
            <v>0</v>
          </cell>
        </row>
        <row r="449">
          <cell r="A449">
            <v>6985</v>
          </cell>
          <cell r="B449" t="str">
            <v>AMORT EXP-CIA-WATER</v>
          </cell>
          <cell r="C449" t="str">
            <v>IS</v>
          </cell>
          <cell r="D449">
            <v>0</v>
          </cell>
          <cell r="E449" t="b">
            <v>0</v>
          </cell>
        </row>
        <row r="450">
          <cell r="A450">
            <v>7070</v>
          </cell>
          <cell r="B450" t="str">
            <v>AMORT-TRANS &amp; DISTR MAINS</v>
          </cell>
          <cell r="C450" t="str">
            <v>IS</v>
          </cell>
          <cell r="D450">
            <v>0</v>
          </cell>
          <cell r="E450" t="b">
            <v>0</v>
          </cell>
        </row>
        <row r="451">
          <cell r="A451">
            <v>7075</v>
          </cell>
          <cell r="B451" t="str">
            <v>AMORT-SERVICE LINES</v>
          </cell>
          <cell r="C451" t="str">
            <v>IS</v>
          </cell>
          <cell r="D451">
            <v>0</v>
          </cell>
          <cell r="E451" t="b">
            <v>0</v>
          </cell>
        </row>
        <row r="452">
          <cell r="A452">
            <v>7090</v>
          </cell>
          <cell r="B452" t="str">
            <v>AMORT-HYDRANTS</v>
          </cell>
          <cell r="C452" t="str">
            <v>IS</v>
          </cell>
          <cell r="D452">
            <v>0</v>
          </cell>
          <cell r="E452" t="b">
            <v>0</v>
          </cell>
        </row>
        <row r="453">
          <cell r="A453">
            <v>7160</v>
          </cell>
          <cell r="B453" t="str">
            <v>AMORT-OTHER TANGIBLE PLT WATER</v>
          </cell>
          <cell r="C453" t="str">
            <v>IS</v>
          </cell>
          <cell r="D453">
            <v>-368.39999999999992</v>
          </cell>
          <cell r="E453" t="b">
            <v>0</v>
          </cell>
        </row>
        <row r="454">
          <cell r="A454">
            <v>7165</v>
          </cell>
          <cell r="B454" t="str">
            <v>AMORT-WATER-TAP</v>
          </cell>
          <cell r="C454" t="str">
            <v>IS</v>
          </cell>
          <cell r="D454">
            <v>0</v>
          </cell>
          <cell r="E454" t="b">
            <v>0</v>
          </cell>
        </row>
        <row r="455">
          <cell r="A455">
            <v>7175</v>
          </cell>
          <cell r="B455" t="str">
            <v>AMORT-WTR RES CAP FEE</v>
          </cell>
          <cell r="C455" t="str">
            <v>IS</v>
          </cell>
          <cell r="D455">
            <v>0</v>
          </cell>
          <cell r="E455" t="b">
            <v>0</v>
          </cell>
        </row>
        <row r="456">
          <cell r="A456">
            <v>7180</v>
          </cell>
          <cell r="B456" t="str">
            <v>AMORT-WTR PLT MOD FEE</v>
          </cell>
          <cell r="C456" t="str">
            <v>IS</v>
          </cell>
          <cell r="D456">
            <v>0</v>
          </cell>
          <cell r="E456" t="b">
            <v>0</v>
          </cell>
        </row>
        <row r="457">
          <cell r="A457">
            <v>7185</v>
          </cell>
          <cell r="B457" t="str">
            <v>AMORT-WTR PLT MTR FEE</v>
          </cell>
          <cell r="C457" t="str">
            <v>IS</v>
          </cell>
          <cell r="D457">
            <v>0</v>
          </cell>
          <cell r="E457" t="b">
            <v>0</v>
          </cell>
        </row>
        <row r="458">
          <cell r="A458">
            <v>7205</v>
          </cell>
          <cell r="B458" t="str">
            <v>AMORT-ORGANIZATION</v>
          </cell>
          <cell r="C458" t="str">
            <v>IS</v>
          </cell>
          <cell r="D458">
            <v>0</v>
          </cell>
          <cell r="E458" t="b">
            <v>0</v>
          </cell>
        </row>
        <row r="459">
          <cell r="A459">
            <v>7245</v>
          </cell>
          <cell r="B459" t="str">
            <v>AMORT-STRUCT/IMPRV GEN PLT</v>
          </cell>
          <cell r="C459" t="str">
            <v>IS</v>
          </cell>
          <cell r="D459">
            <v>0</v>
          </cell>
          <cell r="E459" t="b">
            <v>0</v>
          </cell>
        </row>
        <row r="460">
          <cell r="A460">
            <v>7430</v>
          </cell>
          <cell r="B460" t="str">
            <v>AMORT-SEWER-TAP</v>
          </cell>
          <cell r="C460" t="str">
            <v>IS</v>
          </cell>
          <cell r="D460">
            <v>0</v>
          </cell>
          <cell r="E460" t="b">
            <v>0</v>
          </cell>
        </row>
        <row r="461">
          <cell r="A461">
            <v>7445</v>
          </cell>
          <cell r="B461" t="str">
            <v>AMORT-SWR PLT MOD FEE</v>
          </cell>
          <cell r="C461" t="str">
            <v>IS</v>
          </cell>
          <cell r="D461">
            <v>0</v>
          </cell>
          <cell r="E461" t="b">
            <v>0</v>
          </cell>
        </row>
        <row r="462">
          <cell r="A462">
            <v>7510</v>
          </cell>
          <cell r="B462" t="str">
            <v>FICA EXPENSE</v>
          </cell>
          <cell r="C462" t="str">
            <v>IS</v>
          </cell>
          <cell r="D462">
            <v>1417.22</v>
          </cell>
          <cell r="E462" t="b">
            <v>0</v>
          </cell>
        </row>
        <row r="463">
          <cell r="A463">
            <v>7515</v>
          </cell>
          <cell r="B463" t="str">
            <v>FEDERAL UNEMPLOYMENT TAX</v>
          </cell>
          <cell r="C463" t="str">
            <v>IS</v>
          </cell>
          <cell r="D463">
            <v>22.789999999999996</v>
          </cell>
          <cell r="E463" t="b">
            <v>0</v>
          </cell>
        </row>
        <row r="464">
          <cell r="A464">
            <v>7520</v>
          </cell>
          <cell r="B464" t="str">
            <v>STATE UNEMPLOYMENT TAX</v>
          </cell>
          <cell r="C464" t="str">
            <v>IS</v>
          </cell>
          <cell r="D464">
            <v>386.47999999999996</v>
          </cell>
          <cell r="E464" t="b">
            <v>0</v>
          </cell>
        </row>
        <row r="465">
          <cell r="A465">
            <v>7535</v>
          </cell>
          <cell r="B465" t="str">
            <v>FRANCHISE TAX</v>
          </cell>
          <cell r="C465" t="str">
            <v>IS</v>
          </cell>
          <cell r="D465">
            <v>346.98</v>
          </cell>
          <cell r="E465" t="b">
            <v>0</v>
          </cell>
        </row>
        <row r="466">
          <cell r="A466">
            <v>7540</v>
          </cell>
          <cell r="B466" t="str">
            <v>GROSS RECEIPTS TAX</v>
          </cell>
          <cell r="C466" t="str">
            <v>IS</v>
          </cell>
          <cell r="D466">
            <v>0</v>
          </cell>
          <cell r="E466" t="b">
            <v>0</v>
          </cell>
        </row>
        <row r="467">
          <cell r="A467">
            <v>7545</v>
          </cell>
          <cell r="B467" t="str">
            <v>PERSONAL PROPERTY/ICT TAX</v>
          </cell>
          <cell r="C467" t="str">
            <v>IS</v>
          </cell>
          <cell r="D467">
            <v>3027.0000000000005</v>
          </cell>
          <cell r="E467" t="b">
            <v>0</v>
          </cell>
        </row>
        <row r="468">
          <cell r="A468">
            <v>7550</v>
          </cell>
          <cell r="B468" t="str">
            <v>PROPERTY/OTHER GENERAL TAX</v>
          </cell>
          <cell r="C468" t="str">
            <v>IS</v>
          </cell>
          <cell r="D468">
            <v>-532.21</v>
          </cell>
          <cell r="E468" t="b">
            <v>0</v>
          </cell>
        </row>
        <row r="469">
          <cell r="A469">
            <v>7555</v>
          </cell>
          <cell r="B469" t="str">
            <v>REAL ESTATE TAX</v>
          </cell>
          <cell r="C469" t="str">
            <v>IS</v>
          </cell>
          <cell r="D469">
            <v>3573.7200000000003</v>
          </cell>
          <cell r="E469" t="b">
            <v>0</v>
          </cell>
        </row>
        <row r="470">
          <cell r="A470">
            <v>7560</v>
          </cell>
          <cell r="B470" t="str">
            <v>SALES/USE TAX EXPENSE</v>
          </cell>
          <cell r="C470" t="str">
            <v>IS</v>
          </cell>
          <cell r="D470">
            <v>0</v>
          </cell>
          <cell r="E470" t="b">
            <v>0</v>
          </cell>
        </row>
        <row r="471">
          <cell r="A471">
            <v>7570</v>
          </cell>
          <cell r="B471" t="str">
            <v>UTILITY/COMMISSION TAX</v>
          </cell>
          <cell r="C471" t="str">
            <v>IS</v>
          </cell>
          <cell r="D471">
            <v>117</v>
          </cell>
          <cell r="E471" t="b">
            <v>0</v>
          </cell>
        </row>
        <row r="472">
          <cell r="A472">
            <v>7585</v>
          </cell>
          <cell r="B472" t="str">
            <v>AMORT OF INVEST TAX CREDIT</v>
          </cell>
          <cell r="C472" t="str">
            <v>IS</v>
          </cell>
          <cell r="D472">
            <v>0</v>
          </cell>
          <cell r="E472" t="b">
            <v>0</v>
          </cell>
        </row>
        <row r="473">
          <cell r="A473">
            <v>7595</v>
          </cell>
          <cell r="B473" t="str">
            <v>DEF INCOME TAX-FEDERAL</v>
          </cell>
          <cell r="C473" t="str">
            <v>IS</v>
          </cell>
          <cell r="D473">
            <v>5521</v>
          </cell>
          <cell r="E473" t="b">
            <v>0</v>
          </cell>
        </row>
        <row r="474">
          <cell r="A474">
            <v>7600</v>
          </cell>
          <cell r="B474" t="str">
            <v>DEF INCOME TAXES-STATE</v>
          </cell>
          <cell r="C474" t="str">
            <v>IS</v>
          </cell>
          <cell r="D474">
            <v>1280</v>
          </cell>
          <cell r="E474" t="b">
            <v>0</v>
          </cell>
        </row>
        <row r="475">
          <cell r="A475">
            <v>7605</v>
          </cell>
          <cell r="B475" t="str">
            <v>INCOME TAXES-FEDERAL</v>
          </cell>
          <cell r="C475" t="str">
            <v>IS</v>
          </cell>
          <cell r="D475">
            <v>3527</v>
          </cell>
          <cell r="E475" t="b">
            <v>0</v>
          </cell>
        </row>
        <row r="476">
          <cell r="A476">
            <v>7610</v>
          </cell>
          <cell r="B476" t="str">
            <v>INCOME TAXES-STATE</v>
          </cell>
          <cell r="C476" t="str">
            <v>IS</v>
          </cell>
          <cell r="D476">
            <v>817</v>
          </cell>
          <cell r="E476" t="b">
            <v>0</v>
          </cell>
        </row>
        <row r="477">
          <cell r="A477">
            <v>7660</v>
          </cell>
          <cell r="B477" t="str">
            <v>MISCELLANEOUS EXP NON-UTIL</v>
          </cell>
          <cell r="C477" t="str">
            <v>IS</v>
          </cell>
          <cell r="D477">
            <v>-8.2799999999999994</v>
          </cell>
          <cell r="E477" t="b">
            <v>0</v>
          </cell>
        </row>
        <row r="478">
          <cell r="A478">
            <v>7690</v>
          </cell>
          <cell r="B478" t="str">
            <v>SALE OF EQUIPMENT</v>
          </cell>
          <cell r="C478" t="str">
            <v>IS</v>
          </cell>
          <cell r="D478">
            <v>0</v>
          </cell>
          <cell r="E478" t="b">
            <v>0</v>
          </cell>
        </row>
        <row r="479">
          <cell r="A479">
            <v>7691</v>
          </cell>
          <cell r="B479" t="str">
            <v>NET BOOK VALUE-DISPOSAL</v>
          </cell>
          <cell r="C479" t="str">
            <v>IS</v>
          </cell>
          <cell r="D479">
            <v>-17.389999999999997</v>
          </cell>
          <cell r="E479" t="b">
            <v>0</v>
          </cell>
        </row>
        <row r="480">
          <cell r="A480">
            <v>7693</v>
          </cell>
          <cell r="B480" t="str">
            <v>DISPOSAL-PROCEEDS</v>
          </cell>
          <cell r="C480" t="str">
            <v>IS</v>
          </cell>
          <cell r="D480">
            <v>-0.28999999999999998</v>
          </cell>
          <cell r="E480" t="b">
            <v>0</v>
          </cell>
        </row>
        <row r="481">
          <cell r="A481">
            <v>7710</v>
          </cell>
          <cell r="B481" t="str">
            <v>INTEREST EXPENSE-INTERCO</v>
          </cell>
          <cell r="C481" t="str">
            <v>IS</v>
          </cell>
          <cell r="D481">
            <v>28630.540000000005</v>
          </cell>
          <cell r="E481" t="b">
            <v>0</v>
          </cell>
        </row>
        <row r="482">
          <cell r="A482">
            <v>7735</v>
          </cell>
          <cell r="B482" t="str">
            <v>S/T INT EXP BANK ONE</v>
          </cell>
          <cell r="C482" t="str">
            <v>IS</v>
          </cell>
          <cell r="D482">
            <v>-21.660000000000004</v>
          </cell>
          <cell r="E482" t="b">
            <v>0</v>
          </cell>
        </row>
        <row r="483">
          <cell r="A483">
            <v>7750</v>
          </cell>
          <cell r="B483" t="str">
            <v>INTEREST DURING CONSTRUCTION</v>
          </cell>
          <cell r="C483" t="str">
            <v>IS</v>
          </cell>
          <cell r="D483">
            <v>0</v>
          </cell>
          <cell r="E483" t="b">
            <v>0</v>
          </cell>
        </row>
        <row r="484">
          <cell r="A484">
            <v>7765</v>
          </cell>
          <cell r="B484" t="str">
            <v>SALE OF UTILITY PROPERTY</v>
          </cell>
          <cell r="C484" t="str">
            <v>IS</v>
          </cell>
          <cell r="D484">
            <v>-22.01</v>
          </cell>
          <cell r="E484" t="b">
            <v>0</v>
          </cell>
        </row>
        <row r="485">
          <cell r="A485">
            <v>0</v>
          </cell>
          <cell r="C485">
            <v>0</v>
          </cell>
        </row>
        <row r="486">
          <cell r="A486" t="str">
            <v>Trial balance variance</v>
          </cell>
          <cell r="B486">
            <v>0</v>
          </cell>
          <cell r="C486">
            <v>0</v>
          </cell>
          <cell r="D486">
            <v>-1.1452883086349175E-10</v>
          </cell>
        </row>
        <row r="487">
          <cell r="A487">
            <v>0</v>
          </cell>
          <cell r="B487">
            <v>0</v>
          </cell>
          <cell r="C487">
            <v>0</v>
          </cell>
          <cell r="D487">
            <v>0</v>
          </cell>
        </row>
        <row r="488">
          <cell r="A488" t="str">
            <v>Balance Sheet</v>
          </cell>
          <cell r="B488">
            <v>0</v>
          </cell>
          <cell r="C488" t="str">
            <v>BS</v>
          </cell>
          <cell r="D488">
            <v>-15990.680000000109</v>
          </cell>
          <cell r="G488">
            <v>0</v>
          </cell>
        </row>
        <row r="489">
          <cell r="A489" t="str">
            <v>Income Statement</v>
          </cell>
          <cell r="B489">
            <v>0</v>
          </cell>
          <cell r="C489" t="str">
            <v>IS</v>
          </cell>
          <cell r="D489">
            <v>15990.679999999982</v>
          </cell>
          <cell r="E489">
            <v>0</v>
          </cell>
          <cell r="G489">
            <v>0</v>
          </cell>
        </row>
        <row r="490">
          <cell r="A490" t="str">
            <v>Trial balance variance</v>
          </cell>
          <cell r="B490">
            <v>0</v>
          </cell>
          <cell r="C490">
            <v>0</v>
          </cell>
          <cell r="D490">
            <v>-1.2732925824820995E-10</v>
          </cell>
          <cell r="E490">
            <v>0</v>
          </cell>
        </row>
      </sheetData>
      <sheetData sheetId="7">
        <row r="686">
          <cell r="C686" t="str">
            <v>CUSTOMERS</v>
          </cell>
          <cell r="D686">
            <v>292</v>
          </cell>
          <cell r="E686">
            <v>0</v>
          </cell>
          <cell r="F686">
            <v>292</v>
          </cell>
          <cell r="G686">
            <v>1</v>
          </cell>
          <cell r="H686">
            <v>0</v>
          </cell>
          <cell r="I686">
            <v>1</v>
          </cell>
        </row>
        <row r="687">
          <cell r="C687" t="str">
            <v>REVENUES</v>
          </cell>
          <cell r="D687">
            <v>-109168.22</v>
          </cell>
          <cell r="E687">
            <v>0</v>
          </cell>
          <cell r="F687">
            <v>-109168.22</v>
          </cell>
          <cell r="G687">
            <v>1</v>
          </cell>
          <cell r="H687">
            <v>0</v>
          </cell>
          <cell r="I687">
            <v>1</v>
          </cell>
        </row>
        <row r="688">
          <cell r="C688" t="str">
            <v>PLANT IN SERVICE</v>
          </cell>
          <cell r="D688">
            <v>1025973.85</v>
          </cell>
          <cell r="E688">
            <v>0</v>
          </cell>
          <cell r="F688">
            <v>1025973.85</v>
          </cell>
          <cell r="G688">
            <v>1</v>
          </cell>
          <cell r="H688">
            <v>0</v>
          </cell>
          <cell r="I688">
            <v>1</v>
          </cell>
        </row>
        <row r="689">
          <cell r="C689" t="str">
            <v>NET PLANT</v>
          </cell>
          <cell r="D689">
            <v>794137.07</v>
          </cell>
          <cell r="E689">
            <v>0</v>
          </cell>
          <cell r="F689">
            <v>794137.07</v>
          </cell>
          <cell r="G689">
            <v>1</v>
          </cell>
          <cell r="H689">
            <v>0</v>
          </cell>
          <cell r="I689">
            <v>1</v>
          </cell>
        </row>
        <row r="690">
          <cell r="C690" t="str">
            <v>DEFERRED MAINTENANCE</v>
          </cell>
          <cell r="D690">
            <v>3493.9100000000003</v>
          </cell>
          <cell r="E690">
            <v>0</v>
          </cell>
          <cell r="F690">
            <v>3493.9100000000003</v>
          </cell>
          <cell r="G690">
            <v>1</v>
          </cell>
          <cell r="H690">
            <v>0</v>
          </cell>
          <cell r="I690">
            <v>1</v>
          </cell>
        </row>
        <row r="691">
          <cell r="C691" t="str">
            <v>CIAC</v>
          </cell>
          <cell r="D691">
            <v>-18849.62</v>
          </cell>
          <cell r="E691">
            <v>0</v>
          </cell>
          <cell r="F691">
            <v>-18849.62</v>
          </cell>
          <cell r="G691">
            <v>1</v>
          </cell>
          <cell r="H691">
            <v>0</v>
          </cell>
          <cell r="I691">
            <v>1</v>
          </cell>
        </row>
        <row r="692">
          <cell r="C692" t="str">
            <v>CAP STRUCTURE</v>
          </cell>
          <cell r="D692">
            <v>751421.94</v>
          </cell>
          <cell r="E692">
            <v>0</v>
          </cell>
          <cell r="F692">
            <v>751421.94</v>
          </cell>
          <cell r="G692">
            <v>1</v>
          </cell>
          <cell r="H692">
            <v>0</v>
          </cell>
          <cell r="I692">
            <v>1</v>
          </cell>
        </row>
        <row r="693">
          <cell r="C693">
            <v>0</v>
          </cell>
          <cell r="D693">
            <v>0</v>
          </cell>
          <cell r="E693">
            <v>0</v>
          </cell>
          <cell r="F693">
            <v>0</v>
          </cell>
          <cell r="G693">
            <v>0</v>
          </cell>
          <cell r="H693">
            <v>0</v>
          </cell>
          <cell r="I693">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2" tint="-9.9978637043366805E-2"/>
  </sheetPr>
  <dimension ref="A1:D19"/>
  <sheetViews>
    <sheetView showGridLines="0" view="pageBreakPreview" zoomScaleNormal="85" zoomScaleSheetLayoutView="100" workbookViewId="0">
      <selection activeCell="B22" sqref="B22"/>
    </sheetView>
  </sheetViews>
  <sheetFormatPr defaultRowHeight="16.5"/>
  <cols>
    <col min="1" max="1" width="6.125" style="100" customWidth="1"/>
    <col min="2" max="2" width="48.375" style="100" customWidth="1"/>
    <col min="3" max="4" width="11.125" style="101" customWidth="1"/>
    <col min="5" max="16384" width="9" style="100"/>
  </cols>
  <sheetData>
    <row r="1" spans="1:4">
      <c r="A1" s="103" t="s">
        <v>0</v>
      </c>
    </row>
    <row r="2" spans="1:4">
      <c r="A2" s="103" t="s">
        <v>1</v>
      </c>
    </row>
    <row r="3" spans="1:4">
      <c r="A3" s="103" t="s">
        <v>2</v>
      </c>
    </row>
    <row r="4" spans="1:4">
      <c r="A4" s="103" t="s">
        <v>3</v>
      </c>
    </row>
    <row r="7" spans="1:4">
      <c r="A7" s="103"/>
      <c r="B7" s="200" t="s">
        <v>4</v>
      </c>
      <c r="C7" s="306" t="s">
        <v>5</v>
      </c>
      <c r="D7" s="306" t="s">
        <v>6</v>
      </c>
    </row>
    <row r="8" spans="1:4">
      <c r="A8" s="103"/>
      <c r="B8" s="103"/>
      <c r="C8" s="313"/>
      <c r="D8" s="313"/>
    </row>
    <row r="9" spans="1:4">
      <c r="A9" s="306" t="s">
        <v>7</v>
      </c>
      <c r="B9" s="103" t="s">
        <v>8</v>
      </c>
      <c r="C9" s="306" t="s">
        <v>9</v>
      </c>
      <c r="D9" s="306" t="s">
        <v>10</v>
      </c>
    </row>
    <row r="10" spans="1:4">
      <c r="A10" s="104">
        <v>1</v>
      </c>
      <c r="B10" s="102" t="s">
        <v>11</v>
      </c>
      <c r="C10" s="207">
        <f>'Wp-b Ops &amp; Mgmt Salaries'!E90</f>
        <v>124328.78453168925</v>
      </c>
      <c r="D10" s="207">
        <f>'Wp-b Ops &amp; Mgmt Salaries'!F90</f>
        <v>0</v>
      </c>
    </row>
    <row r="11" spans="1:4">
      <c r="A11" s="105">
        <v>2</v>
      </c>
      <c r="B11" s="100" t="s">
        <v>12</v>
      </c>
      <c r="C11" s="126">
        <f>'Wp-b Ops &amp; Mgmt Salaries'!H90</f>
        <v>23943.202584450133</v>
      </c>
      <c r="D11" s="126">
        <f>'Wp-b Ops &amp; Mgmt Salaries'!J90</f>
        <v>0</v>
      </c>
    </row>
    <row r="12" spans="1:4">
      <c r="A12" s="105">
        <v>3</v>
      </c>
      <c r="B12" s="100" t="s">
        <v>13</v>
      </c>
      <c r="C12" s="126">
        <f ca="1">'Wp-b Ops &amp; Mgmt Salaries'!L90</f>
        <v>22016.741908555399</v>
      </c>
      <c r="D12" s="126">
        <f ca="1">'Wp-b Ops &amp; Mgmt Salaries'!N90</f>
        <v>0</v>
      </c>
    </row>
    <row r="13" spans="1:4">
      <c r="A13" s="105">
        <v>4</v>
      </c>
      <c r="B13" s="201" t="s">
        <v>14</v>
      </c>
      <c r="C13" s="126">
        <f>'Wp-b Ops &amp; Mgmt Salaries'!P90</f>
        <v>21126.379637889331</v>
      </c>
      <c r="D13" s="126">
        <f>'Wp-b Ops &amp; Mgmt Salaries'!R90</f>
        <v>0</v>
      </c>
    </row>
    <row r="14" spans="1:4" ht="17.25" thickBot="1">
      <c r="A14" s="105">
        <v>5</v>
      </c>
      <c r="B14" s="100" t="s">
        <v>15</v>
      </c>
      <c r="C14" s="208">
        <f ca="1">SUM(C10:C13)</f>
        <v>191415.1086625841</v>
      </c>
      <c r="D14" s="208">
        <f ca="1">SUM(D10:D13)</f>
        <v>0</v>
      </c>
    </row>
    <row r="15" spans="1:4" ht="17.25" thickTop="1">
      <c r="A15" s="101"/>
    </row>
    <row r="16" spans="1:4">
      <c r="A16" s="101"/>
    </row>
    <row r="17" spans="1:1">
      <c r="A17" s="101"/>
    </row>
    <row r="18" spans="1:1">
      <c r="A18" s="101"/>
    </row>
    <row r="19" spans="1:1">
      <c r="A19" s="101"/>
    </row>
  </sheetData>
  <mergeCells count="1">
    <mergeCell ref="C8:D8"/>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337"/>
  <sheetViews>
    <sheetView view="pageBreakPreview" zoomScale="85" zoomScaleNormal="100" zoomScaleSheetLayoutView="85" workbookViewId="0">
      <pane xSplit="3" ySplit="6" topLeftCell="D256" activePane="bottomRight" state="frozen"/>
      <selection pane="topRight" activeCell="G36" sqref="G36"/>
      <selection pane="bottomLeft" activeCell="G36" sqref="G36"/>
      <selection pane="bottomRight" activeCell="L280" sqref="L280"/>
    </sheetView>
  </sheetViews>
  <sheetFormatPr defaultRowHeight="15"/>
  <cols>
    <col min="1" max="1" width="5.5" style="111" bestFit="1" customWidth="1"/>
    <col min="2" max="2" width="4.5" style="110" bestFit="1" customWidth="1"/>
    <col min="3" max="3" width="28.875" style="111" bestFit="1" customWidth="1"/>
    <col min="4" max="4" width="12.375" style="111" bestFit="1" customWidth="1"/>
    <col min="5" max="5" width="9" style="153"/>
    <col min="6" max="16384" width="9" style="111"/>
  </cols>
  <sheetData>
    <row r="1" spans="1:5" ht="15.75">
      <c r="A1" s="109" t="s">
        <v>0</v>
      </c>
      <c r="B1" s="295"/>
      <c r="C1" s="296"/>
      <c r="D1" s="296"/>
      <c r="E1" s="297"/>
    </row>
    <row r="2" spans="1:5" ht="15.75">
      <c r="A2" s="109" t="s">
        <v>584</v>
      </c>
      <c r="B2" s="295"/>
      <c r="C2" s="296"/>
      <c r="D2" s="296"/>
      <c r="E2" s="297"/>
    </row>
    <row r="3" spans="1:5" ht="15.75">
      <c r="A3" s="109" t="s">
        <v>585</v>
      </c>
      <c r="B3" s="295"/>
      <c r="C3" s="296"/>
      <c r="D3" s="296"/>
      <c r="E3" s="297"/>
    </row>
    <row r="5" spans="1:5" s="110" customFormat="1">
      <c r="A5" s="295"/>
      <c r="B5" s="112" t="s">
        <v>4</v>
      </c>
      <c r="C5" s="112" t="s">
        <v>5</v>
      </c>
      <c r="D5" s="112" t="s">
        <v>19</v>
      </c>
      <c r="E5" s="297"/>
    </row>
    <row r="6" spans="1:5" s="113" customFormat="1">
      <c r="A6" s="113" t="s">
        <v>586</v>
      </c>
      <c r="B6" s="113" t="s">
        <v>587</v>
      </c>
      <c r="C6" s="113" t="s">
        <v>588</v>
      </c>
      <c r="D6" s="113" t="s">
        <v>589</v>
      </c>
      <c r="E6" s="154"/>
    </row>
    <row r="7" spans="1:5">
      <c r="A7" s="295">
        <v>1</v>
      </c>
      <c r="B7" s="295">
        <v>1020</v>
      </c>
      <c r="C7" s="296" t="s">
        <v>590</v>
      </c>
      <c r="D7" s="116">
        <v>164394.1</v>
      </c>
      <c r="E7" s="297"/>
    </row>
    <row r="8" spans="1:5">
      <c r="A8" s="295">
        <v>2</v>
      </c>
      <c r="B8" s="295">
        <v>1045</v>
      </c>
      <c r="C8" s="296" t="s">
        <v>591</v>
      </c>
      <c r="D8" s="116">
        <v>22261.13</v>
      </c>
      <c r="E8" s="297"/>
    </row>
    <row r="9" spans="1:5">
      <c r="A9" s="295">
        <v>3</v>
      </c>
      <c r="B9" s="295">
        <v>1050</v>
      </c>
      <c r="C9" s="296" t="s">
        <v>592</v>
      </c>
      <c r="D9" s="116">
        <v>128089.77</v>
      </c>
      <c r="E9" s="297"/>
    </row>
    <row r="10" spans="1:5">
      <c r="A10" s="295">
        <v>4</v>
      </c>
      <c r="B10" s="295">
        <v>1055</v>
      </c>
      <c r="C10" s="296" t="s">
        <v>593</v>
      </c>
      <c r="D10" s="116">
        <v>522990.51</v>
      </c>
      <c r="E10" s="297"/>
    </row>
    <row r="11" spans="1:5">
      <c r="A11" s="295">
        <v>5</v>
      </c>
      <c r="B11" s="295">
        <v>1060</v>
      </c>
      <c r="C11" s="296" t="s">
        <v>594</v>
      </c>
      <c r="D11" s="116">
        <v>1016.92</v>
      </c>
      <c r="E11" s="297"/>
    </row>
    <row r="12" spans="1:5">
      <c r="A12" s="295">
        <v>6</v>
      </c>
      <c r="B12" s="295">
        <v>1065</v>
      </c>
      <c r="C12" s="296" t="s">
        <v>595</v>
      </c>
      <c r="D12" s="116">
        <v>129602.66</v>
      </c>
      <c r="E12" s="297"/>
    </row>
    <row r="13" spans="1:5">
      <c r="A13" s="295">
        <v>7</v>
      </c>
      <c r="B13" s="295">
        <v>1080</v>
      </c>
      <c r="C13" s="296" t="s">
        <v>596</v>
      </c>
      <c r="D13" s="116">
        <v>477485.13</v>
      </c>
      <c r="E13" s="297"/>
    </row>
    <row r="14" spans="1:5">
      <c r="A14" s="295">
        <v>8</v>
      </c>
      <c r="B14" s="295">
        <v>1090</v>
      </c>
      <c r="C14" s="296" t="s">
        <v>597</v>
      </c>
      <c r="D14" s="116">
        <v>9759.7199999999993</v>
      </c>
      <c r="E14" s="297"/>
    </row>
    <row r="15" spans="1:5">
      <c r="A15" s="295">
        <v>9</v>
      </c>
      <c r="B15" s="295">
        <v>1100</v>
      </c>
      <c r="C15" s="296" t="s">
        <v>598</v>
      </c>
      <c r="D15" s="116">
        <v>36038.879999999997</v>
      </c>
      <c r="E15" s="297"/>
    </row>
    <row r="16" spans="1:5">
      <c r="A16" s="295">
        <v>10</v>
      </c>
      <c r="B16" s="295">
        <v>1105</v>
      </c>
      <c r="C16" s="296" t="s">
        <v>599</v>
      </c>
      <c r="D16" s="116">
        <v>820475.34</v>
      </c>
      <c r="E16" s="297"/>
    </row>
    <row r="17" spans="1:4">
      <c r="A17" s="295">
        <v>11</v>
      </c>
      <c r="B17" s="295">
        <v>1110</v>
      </c>
      <c r="C17" s="296" t="s">
        <v>600</v>
      </c>
      <c r="D17" s="116">
        <v>13333.36</v>
      </c>
    </row>
    <row r="18" spans="1:4">
      <c r="A18" s="295">
        <v>12</v>
      </c>
      <c r="B18" s="295">
        <v>1115</v>
      </c>
      <c r="C18" s="296" t="s">
        <v>601</v>
      </c>
      <c r="D18" s="116">
        <v>1183477.1399999999</v>
      </c>
    </row>
    <row r="19" spans="1:4">
      <c r="A19" s="295">
        <v>13</v>
      </c>
      <c r="B19" s="295">
        <v>1120</v>
      </c>
      <c r="C19" s="296" t="s">
        <v>602</v>
      </c>
      <c r="D19" s="116">
        <v>545180.55000000005</v>
      </c>
    </row>
    <row r="20" spans="1:4">
      <c r="A20" s="295">
        <v>14</v>
      </c>
      <c r="B20" s="295">
        <v>1125</v>
      </c>
      <c r="C20" s="296" t="s">
        <v>603</v>
      </c>
      <c r="D20" s="116">
        <v>3577806.86</v>
      </c>
    </row>
    <row r="21" spans="1:4">
      <c r="A21" s="295">
        <v>15</v>
      </c>
      <c r="B21" s="295">
        <v>1130</v>
      </c>
      <c r="C21" s="296" t="s">
        <v>604</v>
      </c>
      <c r="D21" s="116">
        <v>1081296.06</v>
      </c>
    </row>
    <row r="22" spans="1:4">
      <c r="A22" s="295">
        <v>16</v>
      </c>
      <c r="B22" s="295">
        <v>1135</v>
      </c>
      <c r="C22" s="296" t="s">
        <v>605</v>
      </c>
      <c r="D22" s="116">
        <v>752512.32</v>
      </c>
    </row>
    <row r="23" spans="1:4">
      <c r="A23" s="295">
        <v>17</v>
      </c>
      <c r="B23" s="295">
        <v>1140</v>
      </c>
      <c r="C23" s="296" t="s">
        <v>606</v>
      </c>
      <c r="D23" s="116">
        <v>700046.01</v>
      </c>
    </row>
    <row r="24" spans="1:4">
      <c r="A24" s="295">
        <v>18</v>
      </c>
      <c r="B24" s="295">
        <v>1145</v>
      </c>
      <c r="C24" s="296" t="s">
        <v>607</v>
      </c>
      <c r="D24" s="116">
        <v>442070.32</v>
      </c>
    </row>
    <row r="25" spans="1:4">
      <c r="A25" s="295">
        <v>19</v>
      </c>
      <c r="B25" s="295">
        <v>1150</v>
      </c>
      <c r="C25" s="296" t="s">
        <v>608</v>
      </c>
      <c r="D25" s="116">
        <v>129.43</v>
      </c>
    </row>
    <row r="26" spans="1:4">
      <c r="A26" s="295">
        <v>20</v>
      </c>
      <c r="B26" s="295">
        <v>1175</v>
      </c>
      <c r="C26" s="296" t="s">
        <v>609</v>
      </c>
      <c r="D26" s="116">
        <v>236290.67</v>
      </c>
    </row>
    <row r="27" spans="1:4">
      <c r="A27" s="295">
        <v>21</v>
      </c>
      <c r="B27" s="295">
        <v>1180</v>
      </c>
      <c r="C27" s="296" t="s">
        <v>610</v>
      </c>
      <c r="D27" s="116">
        <v>127637.91</v>
      </c>
    </row>
    <row r="28" spans="1:4">
      <c r="A28" s="295">
        <v>22</v>
      </c>
      <c r="B28" s="295">
        <v>1185</v>
      </c>
      <c r="C28" s="296" t="s">
        <v>611</v>
      </c>
      <c r="D28" s="116">
        <v>1810.45</v>
      </c>
    </row>
    <row r="29" spans="1:4">
      <c r="A29" s="295">
        <v>23</v>
      </c>
      <c r="B29" s="295">
        <v>1190</v>
      </c>
      <c r="C29" s="296" t="s">
        <v>612</v>
      </c>
      <c r="D29" s="116">
        <v>344339.62</v>
      </c>
    </row>
    <row r="30" spans="1:4">
      <c r="A30" s="295">
        <v>24</v>
      </c>
      <c r="B30" s="295">
        <v>1195</v>
      </c>
      <c r="C30" s="296" t="s">
        <v>613</v>
      </c>
      <c r="D30" s="116">
        <v>103172.53</v>
      </c>
    </row>
    <row r="31" spans="1:4">
      <c r="A31" s="295">
        <v>25</v>
      </c>
      <c r="B31" s="295">
        <v>1200</v>
      </c>
      <c r="C31" s="296" t="s">
        <v>614</v>
      </c>
      <c r="D31" s="116">
        <v>17508.22</v>
      </c>
    </row>
    <row r="32" spans="1:4">
      <c r="A32" s="295">
        <v>26</v>
      </c>
      <c r="B32" s="295">
        <v>1205</v>
      </c>
      <c r="C32" s="296" t="s">
        <v>615</v>
      </c>
      <c r="D32" s="116">
        <v>53850.29</v>
      </c>
    </row>
    <row r="33" spans="1:4">
      <c r="A33" s="295">
        <v>27</v>
      </c>
      <c r="B33" s="295">
        <v>1215</v>
      </c>
      <c r="C33" s="296" t="s">
        <v>616</v>
      </c>
      <c r="D33" s="116">
        <v>69976</v>
      </c>
    </row>
    <row r="34" spans="1:4">
      <c r="A34" s="295">
        <v>28</v>
      </c>
      <c r="B34" s="295">
        <v>1440</v>
      </c>
      <c r="C34" s="296" t="s">
        <v>617</v>
      </c>
      <c r="D34" s="298">
        <v>82.6</v>
      </c>
    </row>
    <row r="35" spans="1:4">
      <c r="A35" s="295">
        <v>29</v>
      </c>
      <c r="B35" s="295">
        <v>1555</v>
      </c>
      <c r="C35" s="296" t="s">
        <v>618</v>
      </c>
      <c r="D35" s="298">
        <v>756025.1</v>
      </c>
    </row>
    <row r="36" spans="1:4">
      <c r="A36" s="295">
        <v>30</v>
      </c>
      <c r="B36" s="295">
        <v>1580</v>
      </c>
      <c r="C36" s="296" t="s">
        <v>619</v>
      </c>
      <c r="D36" s="298">
        <v>25366.97</v>
      </c>
    </row>
    <row r="37" spans="1:4">
      <c r="A37" s="295">
        <v>31</v>
      </c>
      <c r="B37" s="295">
        <v>1585</v>
      </c>
      <c r="C37" s="296" t="s">
        <v>620</v>
      </c>
      <c r="D37" s="298">
        <v>232806.03</v>
      </c>
    </row>
    <row r="38" spans="1:4">
      <c r="A38" s="295">
        <v>32</v>
      </c>
      <c r="B38" s="295">
        <v>1590</v>
      </c>
      <c r="C38" s="296" t="s">
        <v>621</v>
      </c>
      <c r="D38" s="298">
        <v>791491.9</v>
      </c>
    </row>
    <row r="39" spans="1:4">
      <c r="A39" s="295">
        <v>33</v>
      </c>
      <c r="B39" s="295">
        <v>1595</v>
      </c>
      <c r="C39" s="296" t="s">
        <v>622</v>
      </c>
      <c r="D39" s="298">
        <v>16360.87</v>
      </c>
    </row>
    <row r="40" spans="1:4">
      <c r="A40" s="295">
        <v>34</v>
      </c>
      <c r="B40" s="295">
        <v>1665</v>
      </c>
      <c r="C40" s="296" t="s">
        <v>623</v>
      </c>
      <c r="D40" s="298">
        <v>199358.19</v>
      </c>
    </row>
    <row r="41" spans="1:4">
      <c r="A41" s="295">
        <v>35</v>
      </c>
      <c r="B41" s="295">
        <v>1666</v>
      </c>
      <c r="C41" s="296" t="s">
        <v>624</v>
      </c>
      <c r="D41" s="298">
        <v>20025.47</v>
      </c>
    </row>
    <row r="42" spans="1:4">
      <c r="A42" s="295">
        <v>36</v>
      </c>
      <c r="B42" s="295">
        <v>1667</v>
      </c>
      <c r="C42" s="296" t="s">
        <v>625</v>
      </c>
      <c r="D42" s="298">
        <v>24553.24</v>
      </c>
    </row>
    <row r="43" spans="1:4">
      <c r="A43" s="295">
        <v>37</v>
      </c>
      <c r="B43" s="295">
        <v>1668</v>
      </c>
      <c r="C43" s="296" t="s">
        <v>626</v>
      </c>
      <c r="D43" s="298">
        <v>300249.96999999997</v>
      </c>
    </row>
    <row r="44" spans="1:4">
      <c r="A44" s="295">
        <v>38</v>
      </c>
      <c r="B44" s="295">
        <v>1669</v>
      </c>
      <c r="C44" s="296" t="s">
        <v>627</v>
      </c>
      <c r="D44" s="298">
        <v>204363.16999999998</v>
      </c>
    </row>
    <row r="45" spans="1:4">
      <c r="A45" s="295">
        <v>39</v>
      </c>
      <c r="B45" s="295">
        <v>1670</v>
      </c>
      <c r="C45" s="296" t="s">
        <v>628</v>
      </c>
      <c r="D45" s="298">
        <v>260785.58</v>
      </c>
    </row>
    <row r="46" spans="1:4">
      <c r="A46" s="295">
        <v>40</v>
      </c>
      <c r="B46" s="295">
        <v>1672</v>
      </c>
      <c r="C46" s="296" t="s">
        <v>629</v>
      </c>
      <c r="D46" s="298">
        <v>193298.13</v>
      </c>
    </row>
    <row r="47" spans="1:4">
      <c r="A47" s="295">
        <v>41</v>
      </c>
      <c r="B47" s="295">
        <v>1673</v>
      </c>
      <c r="C47" s="296" t="s">
        <v>630</v>
      </c>
      <c r="D47" s="298">
        <v>1410</v>
      </c>
    </row>
    <row r="48" spans="1:4">
      <c r="A48" s="295">
        <v>42</v>
      </c>
      <c r="B48" s="295">
        <v>1683</v>
      </c>
      <c r="C48" s="296" t="s">
        <v>631</v>
      </c>
      <c r="D48" s="298">
        <v>331861.62</v>
      </c>
    </row>
    <row r="49" spans="1:4">
      <c r="A49" s="295">
        <v>43</v>
      </c>
      <c r="B49" s="295">
        <v>1699</v>
      </c>
      <c r="C49" s="296" t="s">
        <v>632</v>
      </c>
      <c r="D49" s="298">
        <v>-1495773.3300000003</v>
      </c>
    </row>
    <row r="50" spans="1:4">
      <c r="A50" s="295">
        <v>44</v>
      </c>
      <c r="B50" s="295">
        <v>1745</v>
      </c>
      <c r="C50" s="296" t="s">
        <v>633</v>
      </c>
      <c r="D50" s="298">
        <v>3925.26</v>
      </c>
    </row>
    <row r="51" spans="1:4">
      <c r="A51" s="295">
        <v>45</v>
      </c>
      <c r="B51" s="295">
        <v>1775</v>
      </c>
      <c r="C51" s="296" t="s">
        <v>634</v>
      </c>
      <c r="D51" s="298">
        <v>25055.42</v>
      </c>
    </row>
    <row r="52" spans="1:4">
      <c r="A52" s="295">
        <v>46</v>
      </c>
      <c r="B52" s="295">
        <v>1776</v>
      </c>
      <c r="C52" s="296" t="s">
        <v>624</v>
      </c>
      <c r="D52" s="298">
        <v>71.81</v>
      </c>
    </row>
    <row r="53" spans="1:4">
      <c r="A53" s="295">
        <v>47</v>
      </c>
      <c r="B53" s="295">
        <v>1782</v>
      </c>
      <c r="C53" s="296" t="s">
        <v>635</v>
      </c>
      <c r="D53" s="298">
        <v>198835.58000000002</v>
      </c>
    </row>
    <row r="54" spans="1:4">
      <c r="A54" s="295">
        <v>48</v>
      </c>
      <c r="B54" s="295">
        <v>1799</v>
      </c>
      <c r="C54" s="296" t="s">
        <v>632</v>
      </c>
      <c r="D54" s="298">
        <v>-223962.81</v>
      </c>
    </row>
    <row r="55" spans="1:4">
      <c r="A55" s="295">
        <v>49</v>
      </c>
      <c r="B55" s="295">
        <v>1835</v>
      </c>
      <c r="C55" s="296" t="s">
        <v>636</v>
      </c>
      <c r="D55" s="298">
        <v>-31221.5</v>
      </c>
    </row>
    <row r="56" spans="1:4">
      <c r="A56" s="295">
        <v>50</v>
      </c>
      <c r="B56" s="295">
        <v>1845</v>
      </c>
      <c r="C56" s="296" t="s">
        <v>637</v>
      </c>
      <c r="D56" s="298">
        <v>-45550.12</v>
      </c>
    </row>
    <row r="57" spans="1:4">
      <c r="A57" s="295">
        <v>51</v>
      </c>
      <c r="B57" s="295">
        <v>1850</v>
      </c>
      <c r="C57" s="296" t="s">
        <v>638</v>
      </c>
      <c r="D57" s="298">
        <v>-239451.4</v>
      </c>
    </row>
    <row r="58" spans="1:4">
      <c r="A58" s="295">
        <v>52</v>
      </c>
      <c r="B58" s="295">
        <v>1855</v>
      </c>
      <c r="C58" s="296" t="s">
        <v>639</v>
      </c>
      <c r="D58" s="298">
        <v>224.37</v>
      </c>
    </row>
    <row r="59" spans="1:4">
      <c r="A59" s="295">
        <v>53</v>
      </c>
      <c r="B59" s="295">
        <v>1860</v>
      </c>
      <c r="C59" s="296" t="s">
        <v>640</v>
      </c>
      <c r="D59" s="298">
        <v>-32620.560000000001</v>
      </c>
    </row>
    <row r="60" spans="1:4">
      <c r="A60" s="295">
        <v>54</v>
      </c>
      <c r="B60" s="295">
        <v>1875</v>
      </c>
      <c r="C60" s="296" t="s">
        <v>641</v>
      </c>
      <c r="D60" s="298">
        <v>-163880.68</v>
      </c>
    </row>
    <row r="61" spans="1:4">
      <c r="A61" s="295">
        <v>55</v>
      </c>
      <c r="B61" s="295">
        <v>1885</v>
      </c>
      <c r="C61" s="296" t="s">
        <v>642</v>
      </c>
      <c r="D61" s="298">
        <v>-1651.66</v>
      </c>
    </row>
    <row r="62" spans="1:4">
      <c r="A62" s="295">
        <v>56</v>
      </c>
      <c r="B62" s="295">
        <v>1895</v>
      </c>
      <c r="C62" s="296" t="s">
        <v>643</v>
      </c>
      <c r="D62" s="298">
        <v>837.77</v>
      </c>
    </row>
    <row r="63" spans="1:4">
      <c r="A63" s="295">
        <v>57</v>
      </c>
      <c r="B63" s="295">
        <v>1900</v>
      </c>
      <c r="C63" s="296" t="s">
        <v>643</v>
      </c>
      <c r="D63" s="298">
        <v>-202191.09</v>
      </c>
    </row>
    <row r="64" spans="1:4">
      <c r="A64" s="295">
        <v>58</v>
      </c>
      <c r="B64" s="295">
        <v>1905</v>
      </c>
      <c r="C64" s="296" t="s">
        <v>643</v>
      </c>
      <c r="D64" s="298">
        <v>-1055.67</v>
      </c>
    </row>
    <row r="65" spans="1:4">
      <c r="A65" s="295">
        <v>59</v>
      </c>
      <c r="B65" s="295">
        <v>1910</v>
      </c>
      <c r="C65" s="296" t="s">
        <v>644</v>
      </c>
      <c r="D65" s="298">
        <v>-348482.74</v>
      </c>
    </row>
    <row r="66" spans="1:4">
      <c r="A66" s="295">
        <v>60</v>
      </c>
      <c r="B66" s="295">
        <v>1915</v>
      </c>
      <c r="C66" s="296" t="s">
        <v>645</v>
      </c>
      <c r="D66" s="298">
        <v>-324658.59999999998</v>
      </c>
    </row>
    <row r="67" spans="1:4">
      <c r="A67" s="295">
        <v>61</v>
      </c>
      <c r="B67" s="295">
        <v>1920</v>
      </c>
      <c r="C67" s="296" t="s">
        <v>646</v>
      </c>
      <c r="D67" s="298">
        <v>-1407992.21</v>
      </c>
    </row>
    <row r="68" spans="1:4">
      <c r="A68" s="295">
        <v>62</v>
      </c>
      <c r="B68" s="295">
        <v>1925</v>
      </c>
      <c r="C68" s="296" t="s">
        <v>647</v>
      </c>
      <c r="D68" s="298">
        <v>-732438.75</v>
      </c>
    </row>
    <row r="69" spans="1:4">
      <c r="A69" s="295">
        <v>63</v>
      </c>
      <c r="B69" s="295">
        <v>1930</v>
      </c>
      <c r="C69" s="296" t="s">
        <v>648</v>
      </c>
      <c r="D69" s="298">
        <v>-513494.6</v>
      </c>
    </row>
    <row r="70" spans="1:4">
      <c r="A70" s="295">
        <v>64</v>
      </c>
      <c r="B70" s="295">
        <v>1935</v>
      </c>
      <c r="C70" s="296" t="s">
        <v>649</v>
      </c>
      <c r="D70" s="298">
        <v>-269646.03999999998</v>
      </c>
    </row>
    <row r="71" spans="1:4">
      <c r="A71" s="295">
        <v>65</v>
      </c>
      <c r="B71" s="295">
        <v>1940</v>
      </c>
      <c r="C71" s="296" t="s">
        <v>650</v>
      </c>
      <c r="D71" s="298">
        <v>-119880.6</v>
      </c>
    </row>
    <row r="72" spans="1:4">
      <c r="A72" s="295">
        <v>66</v>
      </c>
      <c r="B72" s="295">
        <v>1945</v>
      </c>
      <c r="C72" s="296" t="s">
        <v>651</v>
      </c>
      <c r="D72" s="298">
        <v>112.22</v>
      </c>
    </row>
    <row r="73" spans="1:4">
      <c r="A73" s="295">
        <v>67</v>
      </c>
      <c r="B73" s="295">
        <v>1970</v>
      </c>
      <c r="C73" s="296" t="s">
        <v>652</v>
      </c>
      <c r="D73" s="298">
        <v>-89217.87</v>
      </c>
    </row>
    <row r="74" spans="1:4">
      <c r="A74" s="295">
        <v>68</v>
      </c>
      <c r="B74" s="295">
        <v>1975</v>
      </c>
      <c r="C74" s="296" t="s">
        <v>653</v>
      </c>
      <c r="D74" s="298">
        <v>-96330.6</v>
      </c>
    </row>
    <row r="75" spans="1:4">
      <c r="A75" s="295">
        <v>69</v>
      </c>
      <c r="B75" s="295">
        <v>1980</v>
      </c>
      <c r="C75" s="296" t="s">
        <v>654</v>
      </c>
      <c r="D75" s="298">
        <v>-93.96</v>
      </c>
    </row>
    <row r="76" spans="1:4">
      <c r="A76" s="295">
        <v>70</v>
      </c>
      <c r="B76" s="295">
        <v>1985</v>
      </c>
      <c r="C76" s="296" t="s">
        <v>655</v>
      </c>
      <c r="D76" s="298">
        <v>-160171.03</v>
      </c>
    </row>
    <row r="77" spans="1:4">
      <c r="A77" s="295">
        <v>71</v>
      </c>
      <c r="B77" s="295">
        <v>1990</v>
      </c>
      <c r="C77" s="296" t="s">
        <v>656</v>
      </c>
      <c r="D77" s="298">
        <v>-22388.97</v>
      </c>
    </row>
    <row r="78" spans="1:4">
      <c r="A78" s="295">
        <v>72</v>
      </c>
      <c r="B78" s="295">
        <v>1995</v>
      </c>
      <c r="C78" s="296" t="s">
        <v>657</v>
      </c>
      <c r="D78" s="298">
        <v>10678</v>
      </c>
    </row>
    <row r="79" spans="1:4">
      <c r="A79" s="295">
        <v>73</v>
      </c>
      <c r="B79" s="295">
        <v>2000</v>
      </c>
      <c r="C79" s="296" t="s">
        <v>658</v>
      </c>
      <c r="D79" s="298">
        <v>-53945.68</v>
      </c>
    </row>
    <row r="80" spans="1:4">
      <c r="A80" s="295">
        <v>74</v>
      </c>
      <c r="B80" s="295">
        <v>2010</v>
      </c>
      <c r="C80" s="296" t="s">
        <v>659</v>
      </c>
      <c r="D80" s="298">
        <v>-22490.23</v>
      </c>
    </row>
    <row r="81" spans="1:4">
      <c r="A81" s="295">
        <v>75</v>
      </c>
      <c r="B81" s="295">
        <v>2200</v>
      </c>
      <c r="C81" s="296" t="s">
        <v>660</v>
      </c>
      <c r="D81" s="298">
        <v>-3.34</v>
      </c>
    </row>
    <row r="82" spans="1:4">
      <c r="A82" s="295">
        <v>76</v>
      </c>
      <c r="B82" s="295">
        <v>2300</v>
      </c>
      <c r="C82" s="296" t="s">
        <v>661</v>
      </c>
      <c r="D82" s="298">
        <v>-687920.32</v>
      </c>
    </row>
    <row r="83" spans="1:4">
      <c r="A83" s="295">
        <v>77</v>
      </c>
      <c r="B83" s="295">
        <v>2320</v>
      </c>
      <c r="C83" s="296" t="s">
        <v>662</v>
      </c>
      <c r="D83" s="298">
        <v>-25366.560000000001</v>
      </c>
    </row>
    <row r="84" spans="1:4">
      <c r="A84" s="295">
        <v>78</v>
      </c>
      <c r="B84" s="295">
        <v>2325</v>
      </c>
      <c r="C84" s="296" t="s">
        <v>663</v>
      </c>
      <c r="D84" s="298">
        <v>-168320.5</v>
      </c>
    </row>
    <row r="85" spans="1:4">
      <c r="A85" s="295">
        <v>79</v>
      </c>
      <c r="B85" s="295">
        <v>2330</v>
      </c>
      <c r="C85" s="296" t="s">
        <v>664</v>
      </c>
      <c r="D85" s="298">
        <v>-623959.77</v>
      </c>
    </row>
    <row r="86" spans="1:4">
      <c r="A86" s="295">
        <v>80</v>
      </c>
      <c r="B86" s="295">
        <v>2335</v>
      </c>
      <c r="C86" s="296" t="s">
        <v>665</v>
      </c>
      <c r="D86" s="298">
        <v>-16360.87</v>
      </c>
    </row>
    <row r="87" spans="1:4">
      <c r="A87" s="295">
        <v>81</v>
      </c>
      <c r="B87" s="295">
        <v>2400</v>
      </c>
      <c r="C87" s="296" t="s">
        <v>666</v>
      </c>
      <c r="D87" s="298">
        <v>-183024.56</v>
      </c>
    </row>
    <row r="88" spans="1:4">
      <c r="A88" s="295">
        <v>82</v>
      </c>
      <c r="B88" s="295">
        <v>2420</v>
      </c>
      <c r="C88" s="296" t="s">
        <v>667</v>
      </c>
      <c r="D88" s="298">
        <v>63143.3</v>
      </c>
    </row>
    <row r="89" spans="1:4">
      <c r="A89" s="295">
        <v>83</v>
      </c>
      <c r="B89" s="295">
        <v>2640</v>
      </c>
      <c r="C89" s="296" t="s">
        <v>668</v>
      </c>
      <c r="D89" s="298">
        <v>12953.86</v>
      </c>
    </row>
    <row r="90" spans="1:4">
      <c r="A90" s="295">
        <v>84</v>
      </c>
      <c r="B90" s="295">
        <v>2675</v>
      </c>
      <c r="C90" s="296" t="s">
        <v>669</v>
      </c>
      <c r="D90" s="298">
        <v>535292.30000000005</v>
      </c>
    </row>
    <row r="91" spans="1:4">
      <c r="A91" s="295">
        <v>85</v>
      </c>
      <c r="B91" s="295">
        <v>2680</v>
      </c>
      <c r="C91" s="296" t="s">
        <v>670</v>
      </c>
      <c r="D91" s="298">
        <v>159071.44</v>
      </c>
    </row>
    <row r="92" spans="1:4">
      <c r="A92" s="295">
        <v>86</v>
      </c>
      <c r="B92" s="295">
        <v>2690</v>
      </c>
      <c r="C92" s="296" t="s">
        <v>671</v>
      </c>
      <c r="D92" s="298">
        <v>-39178.33</v>
      </c>
    </row>
    <row r="93" spans="1:4">
      <c r="A93" s="295">
        <v>87</v>
      </c>
      <c r="B93" s="295">
        <v>2700</v>
      </c>
      <c r="C93" s="296" t="s">
        <v>672</v>
      </c>
      <c r="D93" s="298">
        <v>10500</v>
      </c>
    </row>
    <row r="94" spans="1:4">
      <c r="A94" s="295">
        <v>88</v>
      </c>
      <c r="B94" s="295">
        <v>2710</v>
      </c>
      <c r="C94" s="296" t="s">
        <v>673</v>
      </c>
      <c r="D94" s="298">
        <v>581745.25</v>
      </c>
    </row>
    <row r="95" spans="1:4">
      <c r="A95" s="295">
        <v>89</v>
      </c>
      <c r="B95" s="295">
        <v>2755</v>
      </c>
      <c r="C95" s="296" t="s">
        <v>674</v>
      </c>
      <c r="D95" s="298">
        <v>8577</v>
      </c>
    </row>
    <row r="96" spans="1:4">
      <c r="A96" s="295">
        <v>90</v>
      </c>
      <c r="B96" s="295">
        <v>2775</v>
      </c>
      <c r="C96" s="296" t="s">
        <v>675</v>
      </c>
      <c r="D96" s="298">
        <v>6100</v>
      </c>
    </row>
    <row r="97" spans="1:4">
      <c r="A97" s="295">
        <v>91</v>
      </c>
      <c r="B97" s="295">
        <v>2906</v>
      </c>
      <c r="C97" s="296" t="s">
        <v>676</v>
      </c>
      <c r="D97" s="298">
        <v>294745.36</v>
      </c>
    </row>
    <row r="98" spans="1:4">
      <c r="A98" s="295">
        <v>92</v>
      </c>
      <c r="B98" s="295">
        <v>2907</v>
      </c>
      <c r="C98" s="296" t="s">
        <v>677</v>
      </c>
      <c r="D98" s="298">
        <v>214873.78000000003</v>
      </c>
    </row>
    <row r="99" spans="1:4">
      <c r="A99" s="295">
        <v>93</v>
      </c>
      <c r="B99" s="295">
        <v>2908</v>
      </c>
      <c r="C99" s="296" t="s">
        <v>678</v>
      </c>
      <c r="D99" s="298">
        <v>6485.75</v>
      </c>
    </row>
    <row r="100" spans="1:4">
      <c r="A100" s="295">
        <v>94</v>
      </c>
      <c r="B100" s="295">
        <v>2909</v>
      </c>
      <c r="C100" s="296" t="s">
        <v>679</v>
      </c>
      <c r="D100" s="298">
        <v>15657.75</v>
      </c>
    </row>
    <row r="101" spans="1:4">
      <c r="A101" s="295">
        <v>95</v>
      </c>
      <c r="B101" s="295">
        <v>2910</v>
      </c>
      <c r="C101" s="296" t="s">
        <v>680</v>
      </c>
      <c r="D101" s="298">
        <v>143923.29999999999</v>
      </c>
    </row>
    <row r="102" spans="1:4">
      <c r="A102" s="295">
        <v>96</v>
      </c>
      <c r="B102" s="295">
        <v>2914</v>
      </c>
      <c r="C102" s="296" t="s">
        <v>681</v>
      </c>
      <c r="D102" s="298">
        <v>-675685.94</v>
      </c>
    </row>
    <row r="103" spans="1:4">
      <c r="A103" s="295">
        <v>97</v>
      </c>
      <c r="B103" s="295">
        <v>2920</v>
      </c>
      <c r="C103" s="296" t="s">
        <v>682</v>
      </c>
      <c r="D103" s="298">
        <v>611780.24</v>
      </c>
    </row>
    <row r="104" spans="1:4">
      <c r="A104" s="295">
        <v>98</v>
      </c>
      <c r="B104" s="295">
        <v>2930</v>
      </c>
      <c r="C104" s="296" t="s">
        <v>683</v>
      </c>
      <c r="D104" s="298">
        <v>-504041.67</v>
      </c>
    </row>
    <row r="105" spans="1:4">
      <c r="A105" s="295">
        <v>99</v>
      </c>
      <c r="B105" s="295">
        <v>2960</v>
      </c>
      <c r="C105" s="296" t="s">
        <v>684</v>
      </c>
      <c r="D105" s="298">
        <v>297496.81</v>
      </c>
    </row>
    <row r="106" spans="1:4">
      <c r="A106" s="295">
        <v>100</v>
      </c>
      <c r="B106" s="295">
        <v>2985</v>
      </c>
      <c r="C106" s="296" t="s">
        <v>685</v>
      </c>
      <c r="D106" s="298">
        <v>2750</v>
      </c>
    </row>
    <row r="107" spans="1:4">
      <c r="A107" s="295">
        <v>101</v>
      </c>
      <c r="B107" s="295">
        <v>3000</v>
      </c>
      <c r="C107" s="296" t="s">
        <v>686</v>
      </c>
      <c r="D107" s="298">
        <v>350.07</v>
      </c>
    </row>
    <row r="108" spans="1:4">
      <c r="A108" s="295">
        <v>102</v>
      </c>
      <c r="B108" s="295">
        <v>3005</v>
      </c>
      <c r="C108" s="296" t="s">
        <v>687</v>
      </c>
      <c r="D108" s="298">
        <v>15080</v>
      </c>
    </row>
    <row r="109" spans="1:4">
      <c r="A109" s="295">
        <v>103</v>
      </c>
      <c r="B109" s="295">
        <v>3110</v>
      </c>
      <c r="C109" s="296" t="s">
        <v>688</v>
      </c>
      <c r="D109" s="298">
        <v>-206841.02</v>
      </c>
    </row>
    <row r="110" spans="1:4">
      <c r="A110" s="295">
        <v>104</v>
      </c>
      <c r="B110" s="295">
        <v>3140</v>
      </c>
      <c r="C110" s="296" t="s">
        <v>689</v>
      </c>
      <c r="D110" s="298">
        <v>-2750</v>
      </c>
    </row>
    <row r="111" spans="1:4">
      <c r="A111" s="295">
        <v>105</v>
      </c>
      <c r="B111" s="295">
        <v>3155</v>
      </c>
      <c r="C111" s="296" t="s">
        <v>690</v>
      </c>
      <c r="D111" s="298">
        <v>-43.76</v>
      </c>
    </row>
    <row r="112" spans="1:4">
      <c r="A112" s="295">
        <v>106</v>
      </c>
      <c r="B112" s="295">
        <v>3160</v>
      </c>
      <c r="C112" s="296" t="s">
        <v>691</v>
      </c>
      <c r="D112" s="298">
        <v>-9746.09</v>
      </c>
    </row>
    <row r="113" spans="1:4">
      <c r="A113" s="295">
        <v>107</v>
      </c>
      <c r="B113" s="295">
        <v>3350</v>
      </c>
      <c r="C113" s="296" t="s">
        <v>692</v>
      </c>
      <c r="D113" s="298">
        <v>-83141</v>
      </c>
    </row>
    <row r="114" spans="1:4">
      <c r="A114" s="295">
        <v>108</v>
      </c>
      <c r="B114" s="295">
        <v>3430</v>
      </c>
      <c r="C114" s="296" t="s">
        <v>693</v>
      </c>
      <c r="D114" s="298">
        <v>-104818.69</v>
      </c>
    </row>
    <row r="115" spans="1:4">
      <c r="A115" s="295">
        <v>109</v>
      </c>
      <c r="B115" s="295">
        <v>3435</v>
      </c>
      <c r="C115" s="296" t="s">
        <v>694</v>
      </c>
      <c r="D115" s="298">
        <v>-207741.25</v>
      </c>
    </row>
    <row r="116" spans="1:4">
      <c r="A116" s="295">
        <v>110</v>
      </c>
      <c r="B116" s="295">
        <v>3440</v>
      </c>
      <c r="C116" s="296" t="s">
        <v>695</v>
      </c>
      <c r="D116" s="298">
        <v>-1239.9000000000001</v>
      </c>
    </row>
    <row r="117" spans="1:4">
      <c r="A117" s="295">
        <v>111</v>
      </c>
      <c r="B117" s="295">
        <v>3455</v>
      </c>
      <c r="C117" s="296" t="s">
        <v>696</v>
      </c>
      <c r="D117" s="298">
        <v>-3751.25</v>
      </c>
    </row>
    <row r="118" spans="1:4">
      <c r="A118" s="295">
        <v>112</v>
      </c>
      <c r="B118" s="295">
        <v>3895</v>
      </c>
      <c r="C118" s="296" t="s">
        <v>697</v>
      </c>
      <c r="D118" s="298">
        <v>10965.24</v>
      </c>
    </row>
    <row r="119" spans="1:4">
      <c r="A119" s="295">
        <v>113</v>
      </c>
      <c r="B119" s="295">
        <v>3975</v>
      </c>
      <c r="C119" s="296" t="s">
        <v>698</v>
      </c>
      <c r="D119" s="298">
        <v>55406.400000000001</v>
      </c>
    </row>
    <row r="120" spans="1:4">
      <c r="A120" s="295">
        <v>114</v>
      </c>
      <c r="B120" s="295">
        <v>3980</v>
      </c>
      <c r="C120" s="296" t="s">
        <v>699</v>
      </c>
      <c r="D120" s="298">
        <v>64342.69</v>
      </c>
    </row>
    <row r="121" spans="1:4">
      <c r="A121" s="295">
        <v>115</v>
      </c>
      <c r="B121" s="295">
        <v>3990</v>
      </c>
      <c r="C121" s="296" t="s">
        <v>700</v>
      </c>
      <c r="D121" s="298">
        <v>23.22</v>
      </c>
    </row>
    <row r="122" spans="1:4">
      <c r="A122" s="295">
        <v>116</v>
      </c>
      <c r="B122" s="295">
        <v>4005</v>
      </c>
      <c r="C122" s="296" t="s">
        <v>701</v>
      </c>
      <c r="D122" s="298">
        <v>236.56</v>
      </c>
    </row>
    <row r="123" spans="1:4">
      <c r="A123" s="295">
        <v>117</v>
      </c>
      <c r="B123" s="295">
        <v>4367</v>
      </c>
      <c r="C123" s="296" t="s">
        <v>702</v>
      </c>
      <c r="D123" s="298">
        <v>-23486.799999999999</v>
      </c>
    </row>
    <row r="124" spans="1:4">
      <c r="A124" s="295">
        <v>118</v>
      </c>
      <c r="B124" s="295">
        <v>4371</v>
      </c>
      <c r="C124" s="296" t="s">
        <v>703</v>
      </c>
      <c r="D124" s="298">
        <v>1470.41</v>
      </c>
    </row>
    <row r="125" spans="1:4">
      <c r="A125" s="295">
        <v>119</v>
      </c>
      <c r="B125" s="295">
        <v>4375</v>
      </c>
      <c r="C125" s="296" t="s">
        <v>704</v>
      </c>
      <c r="D125" s="298">
        <v>-25166.91</v>
      </c>
    </row>
    <row r="126" spans="1:4">
      <c r="A126" s="295">
        <v>120</v>
      </c>
      <c r="B126" s="295">
        <v>4377</v>
      </c>
      <c r="C126" s="296" t="s">
        <v>705</v>
      </c>
      <c r="D126" s="298">
        <v>-21124.639999999999</v>
      </c>
    </row>
    <row r="127" spans="1:4">
      <c r="A127" s="295">
        <v>121</v>
      </c>
      <c r="B127" s="295">
        <v>4383</v>
      </c>
      <c r="C127" s="296" t="s">
        <v>706</v>
      </c>
      <c r="D127" s="298">
        <v>-21511.61</v>
      </c>
    </row>
    <row r="128" spans="1:4">
      <c r="A128" s="295">
        <v>122</v>
      </c>
      <c r="B128" s="295">
        <v>4385</v>
      </c>
      <c r="C128" s="296" t="s">
        <v>707</v>
      </c>
      <c r="D128" s="298">
        <v>10777.41</v>
      </c>
    </row>
    <row r="129" spans="1:4">
      <c r="A129" s="295">
        <v>123</v>
      </c>
      <c r="B129" s="295">
        <v>4387</v>
      </c>
      <c r="C129" s="296" t="s">
        <v>708</v>
      </c>
      <c r="D129" s="298">
        <v>-854688.49</v>
      </c>
    </row>
    <row r="130" spans="1:4">
      <c r="A130" s="295">
        <v>124</v>
      </c>
      <c r="B130" s="295">
        <v>4389</v>
      </c>
      <c r="C130" s="296" t="s">
        <v>709</v>
      </c>
      <c r="D130" s="298">
        <v>131307.07</v>
      </c>
    </row>
    <row r="131" spans="1:4">
      <c r="A131" s="295">
        <v>125</v>
      </c>
      <c r="B131" s="295">
        <v>4417</v>
      </c>
      <c r="C131" s="296" t="s">
        <v>710</v>
      </c>
      <c r="D131" s="298">
        <v>-7060.7</v>
      </c>
    </row>
    <row r="132" spans="1:4">
      <c r="A132" s="295">
        <v>126</v>
      </c>
      <c r="B132" s="295">
        <v>4421</v>
      </c>
      <c r="C132" s="296" t="s">
        <v>711</v>
      </c>
      <c r="D132" s="298">
        <v>420.01</v>
      </c>
    </row>
    <row r="133" spans="1:4">
      <c r="A133" s="295">
        <v>127</v>
      </c>
      <c r="B133" s="295">
        <v>4425</v>
      </c>
      <c r="C133" s="296" t="s">
        <v>712</v>
      </c>
      <c r="D133" s="298">
        <v>-9713.85</v>
      </c>
    </row>
    <row r="134" spans="1:4">
      <c r="A134" s="295">
        <v>128</v>
      </c>
      <c r="B134" s="295">
        <v>4427</v>
      </c>
      <c r="C134" s="296" t="s">
        <v>713</v>
      </c>
      <c r="D134" s="298">
        <v>-6747.2</v>
      </c>
    </row>
    <row r="135" spans="1:4">
      <c r="A135" s="295">
        <v>129</v>
      </c>
      <c r="B135" s="295">
        <v>4433</v>
      </c>
      <c r="C135" s="296" t="s">
        <v>714</v>
      </c>
      <c r="D135" s="298">
        <v>-3518.38</v>
      </c>
    </row>
    <row r="136" spans="1:4">
      <c r="A136" s="295">
        <v>130</v>
      </c>
      <c r="B136" s="295">
        <v>4435</v>
      </c>
      <c r="C136" s="296" t="s">
        <v>715</v>
      </c>
      <c r="D136" s="298">
        <v>3776.87</v>
      </c>
    </row>
    <row r="137" spans="1:4">
      <c r="A137" s="295">
        <v>131</v>
      </c>
      <c r="B137" s="295">
        <v>4437</v>
      </c>
      <c r="C137" s="296" t="s">
        <v>716</v>
      </c>
      <c r="D137" s="298">
        <v>-122689.15</v>
      </c>
    </row>
    <row r="138" spans="1:4">
      <c r="A138" s="295">
        <v>132</v>
      </c>
      <c r="B138" s="295">
        <v>4439</v>
      </c>
      <c r="C138" s="296" t="s">
        <v>717</v>
      </c>
      <c r="D138" s="298">
        <v>237493.56</v>
      </c>
    </row>
    <row r="139" spans="1:4">
      <c r="A139" s="295">
        <v>133</v>
      </c>
      <c r="B139" s="295">
        <v>4515</v>
      </c>
      <c r="C139" s="296" t="s">
        <v>718</v>
      </c>
      <c r="D139" s="298">
        <v>1984.56</v>
      </c>
    </row>
    <row r="140" spans="1:4">
      <c r="A140" s="295">
        <v>134</v>
      </c>
      <c r="B140" s="295">
        <v>4525</v>
      </c>
      <c r="C140" s="296" t="s">
        <v>719</v>
      </c>
      <c r="D140" s="298">
        <v>-439190.38</v>
      </c>
    </row>
    <row r="141" spans="1:4">
      <c r="A141" s="295">
        <v>135</v>
      </c>
      <c r="B141" s="295">
        <v>4527</v>
      </c>
      <c r="C141" s="296" t="s">
        <v>720</v>
      </c>
      <c r="D141" s="298">
        <v>-6890.32</v>
      </c>
    </row>
    <row r="142" spans="1:4">
      <c r="A142" s="295">
        <v>136</v>
      </c>
      <c r="B142" s="295">
        <v>4535</v>
      </c>
      <c r="C142" s="296" t="s">
        <v>721</v>
      </c>
      <c r="D142" s="298">
        <v>-1667632.54</v>
      </c>
    </row>
    <row r="143" spans="1:4">
      <c r="A143" s="295">
        <v>137</v>
      </c>
      <c r="B143" s="295">
        <v>4545</v>
      </c>
      <c r="C143" s="296" t="s">
        <v>722</v>
      </c>
      <c r="D143" s="298">
        <v>-12439.82</v>
      </c>
    </row>
    <row r="144" spans="1:4">
      <c r="A144" s="295">
        <v>138</v>
      </c>
      <c r="B144" s="295">
        <v>4560</v>
      </c>
      <c r="C144" s="296" t="s">
        <v>723</v>
      </c>
      <c r="D144" s="298">
        <v>-54519.519999999997</v>
      </c>
    </row>
    <row r="145" spans="1:4">
      <c r="A145" s="295">
        <v>139</v>
      </c>
      <c r="B145" s="295">
        <v>4565</v>
      </c>
      <c r="C145" s="296" t="s">
        <v>724</v>
      </c>
      <c r="D145" s="298">
        <v>457635.31</v>
      </c>
    </row>
    <row r="146" spans="1:4">
      <c r="A146" s="295">
        <v>140</v>
      </c>
      <c r="B146" s="295">
        <v>4595</v>
      </c>
      <c r="C146" s="296" t="s">
        <v>725</v>
      </c>
      <c r="D146" s="298">
        <v>-57340.47</v>
      </c>
    </row>
    <row r="147" spans="1:4">
      <c r="A147" s="295">
        <v>141</v>
      </c>
      <c r="B147" s="295">
        <v>4612</v>
      </c>
      <c r="C147" s="296" t="s">
        <v>726</v>
      </c>
      <c r="D147" s="298">
        <v>57613.97</v>
      </c>
    </row>
    <row r="148" spans="1:4">
      <c r="A148" s="295">
        <v>142</v>
      </c>
      <c r="B148" s="295">
        <v>4616</v>
      </c>
      <c r="C148" s="296" t="s">
        <v>727</v>
      </c>
      <c r="D148" s="298">
        <v>0.05</v>
      </c>
    </row>
    <row r="149" spans="1:4">
      <c r="A149" s="295">
        <v>143</v>
      </c>
      <c r="B149" s="295">
        <v>4618</v>
      </c>
      <c r="C149" s="296" t="s">
        <v>728</v>
      </c>
      <c r="D149" s="298">
        <v>-1386</v>
      </c>
    </row>
    <row r="150" spans="1:4">
      <c r="A150" s="295">
        <v>144</v>
      </c>
      <c r="B150" s="295">
        <v>4628</v>
      </c>
      <c r="C150" s="296" t="s">
        <v>729</v>
      </c>
      <c r="D150" s="298">
        <v>-77505.22</v>
      </c>
    </row>
    <row r="151" spans="1:4">
      <c r="A151" s="295">
        <v>145</v>
      </c>
      <c r="B151" s="295">
        <v>4634</v>
      </c>
      <c r="C151" s="296" t="s">
        <v>730</v>
      </c>
      <c r="D151" s="298">
        <v>-12624.54</v>
      </c>
    </row>
    <row r="152" spans="1:4">
      <c r="A152" s="295">
        <v>146</v>
      </c>
      <c r="B152" s="295">
        <v>4635</v>
      </c>
      <c r="C152" s="296" t="s">
        <v>731</v>
      </c>
      <c r="D152" s="298">
        <v>-43.64</v>
      </c>
    </row>
    <row r="153" spans="1:4">
      <c r="A153" s="295">
        <v>147</v>
      </c>
      <c r="B153" s="295">
        <v>4636</v>
      </c>
      <c r="C153" s="296" t="s">
        <v>732</v>
      </c>
      <c r="D153" s="298">
        <v>-4005.74</v>
      </c>
    </row>
    <row r="154" spans="1:4">
      <c r="A154" s="295">
        <v>148</v>
      </c>
      <c r="B154" s="295">
        <v>4637</v>
      </c>
      <c r="C154" s="296" t="s">
        <v>733</v>
      </c>
      <c r="D154" s="298">
        <v>1285.22</v>
      </c>
    </row>
    <row r="155" spans="1:4">
      <c r="A155" s="295">
        <v>149</v>
      </c>
      <c r="B155" s="295">
        <v>4638</v>
      </c>
      <c r="C155" s="296" t="s">
        <v>734</v>
      </c>
      <c r="D155" s="298">
        <v>-9501.5300000000007</v>
      </c>
    </row>
    <row r="156" spans="1:4">
      <c r="A156" s="295">
        <v>150</v>
      </c>
      <c r="B156" s="295">
        <v>4639</v>
      </c>
      <c r="C156" s="296" t="s">
        <v>735</v>
      </c>
      <c r="D156" s="298">
        <v>-253.06</v>
      </c>
    </row>
    <row r="157" spans="1:4">
      <c r="A157" s="295">
        <v>151</v>
      </c>
      <c r="B157" s="295">
        <v>4661</v>
      </c>
      <c r="C157" s="296" t="s">
        <v>736</v>
      </c>
      <c r="D157" s="298">
        <v>1647</v>
      </c>
    </row>
    <row r="158" spans="1:4">
      <c r="A158" s="295">
        <v>152</v>
      </c>
      <c r="B158" s="295">
        <v>4685</v>
      </c>
      <c r="C158" s="296" t="s">
        <v>737</v>
      </c>
      <c r="D158" s="298">
        <v>-1273.5999999999999</v>
      </c>
    </row>
    <row r="159" spans="1:4">
      <c r="A159" s="295">
        <v>153</v>
      </c>
      <c r="B159" s="295">
        <v>4760</v>
      </c>
      <c r="C159" s="296" t="s">
        <v>738</v>
      </c>
      <c r="D159" s="298">
        <v>-1000</v>
      </c>
    </row>
    <row r="160" spans="1:4">
      <c r="A160" s="295">
        <v>154</v>
      </c>
      <c r="B160" s="295">
        <v>4780</v>
      </c>
      <c r="C160" s="296" t="s">
        <v>739</v>
      </c>
      <c r="D160" s="298">
        <v>-2834076</v>
      </c>
    </row>
    <row r="161" spans="1:4">
      <c r="A161" s="295">
        <v>155</v>
      </c>
      <c r="B161" s="295">
        <v>4785</v>
      </c>
      <c r="C161" s="296" t="s">
        <v>740</v>
      </c>
      <c r="D161" s="298">
        <v>-2233362.2599999998</v>
      </c>
    </row>
    <row r="162" spans="1:4">
      <c r="A162" s="295">
        <v>156</v>
      </c>
      <c r="B162" s="295">
        <v>4998</v>
      </c>
      <c r="C162" s="296" t="s">
        <v>741</v>
      </c>
      <c r="D162" s="298">
        <v>-637277.08000000217</v>
      </c>
    </row>
    <row r="163" spans="1:4">
      <c r="A163" s="295">
        <v>157</v>
      </c>
      <c r="B163" s="295">
        <v>5025</v>
      </c>
      <c r="C163" s="296" t="s">
        <v>742</v>
      </c>
      <c r="D163" s="298">
        <v>-2736681.9699999997</v>
      </c>
    </row>
    <row r="164" spans="1:4">
      <c r="A164" s="295">
        <v>158</v>
      </c>
      <c r="B164" s="295">
        <v>5030</v>
      </c>
      <c r="C164" s="296" t="s">
        <v>743</v>
      </c>
      <c r="D164" s="298">
        <v>10922.699999999999</v>
      </c>
    </row>
    <row r="165" spans="1:4">
      <c r="A165" s="295">
        <v>159</v>
      </c>
      <c r="B165" s="295">
        <v>5035</v>
      </c>
      <c r="C165" s="296" t="s">
        <v>744</v>
      </c>
      <c r="D165" s="298">
        <v>-6171.9600000000009</v>
      </c>
    </row>
    <row r="166" spans="1:4">
      <c r="A166" s="295">
        <v>160</v>
      </c>
      <c r="B166" s="295">
        <v>5045</v>
      </c>
      <c r="C166" s="296" t="s">
        <v>745</v>
      </c>
      <c r="D166" s="298">
        <v>-4017.5999999999995</v>
      </c>
    </row>
    <row r="167" spans="1:4">
      <c r="A167" s="295">
        <v>161</v>
      </c>
      <c r="B167" s="295">
        <v>5060</v>
      </c>
      <c r="C167" s="296" t="s">
        <v>746</v>
      </c>
      <c r="D167" s="298">
        <v>-45445.68</v>
      </c>
    </row>
    <row r="168" spans="1:4">
      <c r="A168" s="295">
        <v>162</v>
      </c>
      <c r="B168" s="295">
        <v>5065</v>
      </c>
      <c r="C168" s="296" t="s">
        <v>747</v>
      </c>
      <c r="D168" s="298">
        <v>-8730.36</v>
      </c>
    </row>
    <row r="169" spans="1:4">
      <c r="A169" s="295">
        <v>163</v>
      </c>
      <c r="B169" s="295">
        <v>5265</v>
      </c>
      <c r="C169" s="296" t="s">
        <v>748</v>
      </c>
      <c r="D169" s="298">
        <v>-80</v>
      </c>
    </row>
    <row r="170" spans="1:4">
      <c r="A170" s="295">
        <v>164</v>
      </c>
      <c r="B170" s="295">
        <v>5270</v>
      </c>
      <c r="C170" s="296" t="s">
        <v>749</v>
      </c>
      <c r="D170" s="298">
        <v>-599.98</v>
      </c>
    </row>
    <row r="171" spans="1:4">
      <c r="A171" s="295">
        <v>165</v>
      </c>
      <c r="B171" s="295">
        <v>5285</v>
      </c>
      <c r="C171" s="296" t="s">
        <v>750</v>
      </c>
      <c r="D171" s="298">
        <v>-55458</v>
      </c>
    </row>
    <row r="172" spans="1:4">
      <c r="A172" s="295">
        <v>166</v>
      </c>
      <c r="B172" s="295">
        <v>5405</v>
      </c>
      <c r="C172" s="296" t="s">
        <v>751</v>
      </c>
      <c r="D172" s="298">
        <v>-147351.06</v>
      </c>
    </row>
    <row r="173" spans="1:4">
      <c r="A173" s="295">
        <v>167</v>
      </c>
      <c r="B173" s="295">
        <v>5435</v>
      </c>
      <c r="C173" s="296" t="s">
        <v>752</v>
      </c>
      <c r="D173" s="298">
        <v>124771.65</v>
      </c>
    </row>
    <row r="174" spans="1:4">
      <c r="A174" s="295">
        <v>168</v>
      </c>
      <c r="B174" s="295">
        <v>5465</v>
      </c>
      <c r="C174" s="296" t="s">
        <v>753</v>
      </c>
      <c r="D174" s="298">
        <v>107988.95000000001</v>
      </c>
    </row>
    <row r="175" spans="1:4">
      <c r="A175" s="295">
        <v>169</v>
      </c>
      <c r="B175" s="295">
        <v>5470</v>
      </c>
      <c r="C175" s="296" t="s">
        <v>754</v>
      </c>
      <c r="D175" s="298">
        <v>13793.41</v>
      </c>
    </row>
    <row r="176" spans="1:4">
      <c r="A176" s="295">
        <v>170</v>
      </c>
      <c r="B176" s="295">
        <v>5480</v>
      </c>
      <c r="C176" s="296" t="s">
        <v>755</v>
      </c>
      <c r="D176" s="298">
        <v>39585.5</v>
      </c>
    </row>
    <row r="177" spans="1:5">
      <c r="A177" s="295">
        <v>171</v>
      </c>
      <c r="B177" s="295">
        <v>5490</v>
      </c>
      <c r="C177" s="296" t="s">
        <v>756</v>
      </c>
      <c r="D177" s="298">
        <v>73744.47</v>
      </c>
      <c r="E177" s="297"/>
    </row>
    <row r="178" spans="1:5">
      <c r="A178" s="295">
        <v>172</v>
      </c>
      <c r="B178" s="295">
        <v>5505</v>
      </c>
      <c r="C178" s="296" t="s">
        <v>757</v>
      </c>
      <c r="D178" s="298">
        <v>337.86</v>
      </c>
      <c r="E178" s="297"/>
    </row>
    <row r="179" spans="1:5">
      <c r="A179" s="295">
        <v>173</v>
      </c>
      <c r="B179" s="295">
        <v>5510</v>
      </c>
      <c r="C179" s="296" t="s">
        <v>758</v>
      </c>
      <c r="D179" s="298">
        <v>85343.44</v>
      </c>
      <c r="E179" s="297"/>
    </row>
    <row r="180" spans="1:5">
      <c r="A180" s="295">
        <v>174</v>
      </c>
      <c r="B180" s="295">
        <v>5515</v>
      </c>
      <c r="C180" s="296" t="s">
        <v>759</v>
      </c>
      <c r="D180" s="298">
        <v>-20017.689999999999</v>
      </c>
      <c r="E180" s="297"/>
    </row>
    <row r="181" spans="1:5">
      <c r="A181" s="295">
        <v>175</v>
      </c>
      <c r="B181" s="295">
        <v>5530</v>
      </c>
      <c r="C181" s="296" t="s">
        <v>760</v>
      </c>
      <c r="D181" s="298">
        <v>7.1999999999999993</v>
      </c>
      <c r="E181" s="297"/>
    </row>
    <row r="182" spans="1:5">
      <c r="A182" s="295">
        <v>176</v>
      </c>
      <c r="B182" s="295">
        <v>5540</v>
      </c>
      <c r="C182" s="296" t="s">
        <v>761</v>
      </c>
      <c r="D182" s="298">
        <v>117.95999999999992</v>
      </c>
      <c r="E182" s="297"/>
    </row>
    <row r="183" spans="1:5">
      <c r="A183" s="295">
        <v>177</v>
      </c>
      <c r="B183" s="295">
        <v>5545</v>
      </c>
      <c r="C183" s="296" t="s">
        <v>762</v>
      </c>
      <c r="D183" s="298">
        <v>43013.86</v>
      </c>
      <c r="E183" s="297"/>
    </row>
    <row r="184" spans="1:5">
      <c r="A184" s="295">
        <v>178</v>
      </c>
      <c r="B184" s="295">
        <v>5580</v>
      </c>
      <c r="C184" s="296" t="s">
        <v>763</v>
      </c>
      <c r="D184" s="298">
        <v>0</v>
      </c>
      <c r="E184" s="297"/>
    </row>
    <row r="185" spans="1:5" ht="15.75">
      <c r="A185" s="295">
        <v>179</v>
      </c>
      <c r="B185" s="295">
        <v>5625</v>
      </c>
      <c r="C185" s="296" t="s">
        <v>764</v>
      </c>
      <c r="D185" s="298">
        <v>27125.62</v>
      </c>
      <c r="E185" s="50" t="s">
        <v>14</v>
      </c>
    </row>
    <row r="186" spans="1:5" ht="15.75">
      <c r="A186" s="295">
        <v>180</v>
      </c>
      <c r="B186" s="295">
        <v>5630</v>
      </c>
      <c r="C186" s="296" t="s">
        <v>111</v>
      </c>
      <c r="D186" s="298">
        <v>29420.98</v>
      </c>
      <c r="E186" s="50" t="s">
        <v>14</v>
      </c>
    </row>
    <row r="187" spans="1:5" ht="15.75">
      <c r="A187" s="295">
        <v>181</v>
      </c>
      <c r="B187" s="295">
        <v>5635</v>
      </c>
      <c r="C187" s="296" t="s">
        <v>112</v>
      </c>
      <c r="D187" s="298">
        <v>5575.3200000000006</v>
      </c>
      <c r="E187" s="50" t="s">
        <v>14</v>
      </c>
    </row>
    <row r="188" spans="1:5" ht="15.75">
      <c r="A188" s="295">
        <v>182</v>
      </c>
      <c r="B188" s="295">
        <v>5645</v>
      </c>
      <c r="C188" s="296" t="s">
        <v>113</v>
      </c>
      <c r="D188" s="298">
        <v>-46373.13</v>
      </c>
      <c r="E188" s="50" t="s">
        <v>14</v>
      </c>
    </row>
    <row r="189" spans="1:5" ht="15.75">
      <c r="A189" s="295">
        <v>183</v>
      </c>
      <c r="B189" s="295">
        <v>5650</v>
      </c>
      <c r="C189" s="296" t="s">
        <v>114</v>
      </c>
      <c r="D189" s="298">
        <v>86.949999999999989</v>
      </c>
      <c r="E189" s="50" t="s">
        <v>14</v>
      </c>
    </row>
    <row r="190" spans="1:5" ht="15.75">
      <c r="A190" s="295">
        <v>184</v>
      </c>
      <c r="B190" s="295">
        <v>5655</v>
      </c>
      <c r="C190" s="296" t="s">
        <v>115</v>
      </c>
      <c r="D190" s="298">
        <v>179109.2</v>
      </c>
      <c r="E190" s="50" t="s">
        <v>14</v>
      </c>
    </row>
    <row r="191" spans="1:5" ht="15.75">
      <c r="A191" s="295">
        <v>185</v>
      </c>
      <c r="B191" s="295">
        <v>5660</v>
      </c>
      <c r="C191" s="296" t="s">
        <v>116</v>
      </c>
      <c r="D191" s="298">
        <v>1921.1299999999999</v>
      </c>
      <c r="E191" s="50" t="s">
        <v>14</v>
      </c>
    </row>
    <row r="192" spans="1:5" ht="15.75">
      <c r="A192" s="295">
        <v>186</v>
      </c>
      <c r="B192" s="295">
        <v>5665</v>
      </c>
      <c r="C192" s="296" t="s">
        <v>765</v>
      </c>
      <c r="D192" s="298">
        <v>23351.78</v>
      </c>
      <c r="E192" s="50" t="s">
        <v>14</v>
      </c>
    </row>
    <row r="193" spans="1:5" ht="15.75">
      <c r="A193" s="295">
        <v>187</v>
      </c>
      <c r="B193" s="295">
        <v>5670</v>
      </c>
      <c r="C193" s="296" t="s">
        <v>117</v>
      </c>
      <c r="D193" s="298">
        <v>12231.300000000003</v>
      </c>
      <c r="E193" s="50" t="s">
        <v>14</v>
      </c>
    </row>
    <row r="194" spans="1:5" ht="15.75">
      <c r="A194" s="295">
        <v>188</v>
      </c>
      <c r="B194" s="295">
        <v>5675</v>
      </c>
      <c r="C194" s="296" t="s">
        <v>118</v>
      </c>
      <c r="D194" s="298">
        <v>-2733.99</v>
      </c>
      <c r="E194" s="50" t="s">
        <v>14</v>
      </c>
    </row>
    <row r="195" spans="1:5" ht="15.75">
      <c r="A195" s="295">
        <v>189</v>
      </c>
      <c r="B195" s="295">
        <v>5680</v>
      </c>
      <c r="C195" s="296" t="s">
        <v>119</v>
      </c>
      <c r="D195" s="298">
        <v>-1203.49</v>
      </c>
      <c r="E195" s="50" t="s">
        <v>14</v>
      </c>
    </row>
    <row r="196" spans="1:5" ht="15.75">
      <c r="A196" s="295">
        <v>190</v>
      </c>
      <c r="B196" s="295">
        <v>5690</v>
      </c>
      <c r="C196" s="296" t="s">
        <v>120</v>
      </c>
      <c r="D196" s="298">
        <v>2738.75</v>
      </c>
      <c r="E196" s="50" t="s">
        <v>14</v>
      </c>
    </row>
    <row r="197" spans="1:5">
      <c r="A197" s="295">
        <v>191</v>
      </c>
      <c r="B197" s="295">
        <v>5700</v>
      </c>
      <c r="C197" s="296" t="s">
        <v>766</v>
      </c>
      <c r="D197" s="298">
        <v>3887.7400000000002</v>
      </c>
      <c r="E197" s="297"/>
    </row>
    <row r="198" spans="1:5">
      <c r="A198" s="295">
        <v>192</v>
      </c>
      <c r="B198" s="295">
        <v>5705</v>
      </c>
      <c r="C198" s="296" t="s">
        <v>767</v>
      </c>
      <c r="D198" s="298">
        <v>63219.509999999995</v>
      </c>
      <c r="E198" s="297"/>
    </row>
    <row r="199" spans="1:5">
      <c r="A199" s="295">
        <v>193</v>
      </c>
      <c r="B199" s="295">
        <v>5710</v>
      </c>
      <c r="C199" s="296" t="s">
        <v>768</v>
      </c>
      <c r="D199" s="298">
        <v>3036.1400000000003</v>
      </c>
      <c r="E199" s="297"/>
    </row>
    <row r="200" spans="1:5">
      <c r="A200" s="295">
        <v>194</v>
      </c>
      <c r="B200" s="295">
        <v>5715</v>
      </c>
      <c r="C200" s="296" t="s">
        <v>769</v>
      </c>
      <c r="D200" s="298">
        <v>6905.26</v>
      </c>
      <c r="E200" s="297"/>
    </row>
    <row r="201" spans="1:5">
      <c r="A201" s="295">
        <v>195</v>
      </c>
      <c r="B201" s="295">
        <v>5735</v>
      </c>
      <c r="C201" s="296" t="s">
        <v>770</v>
      </c>
      <c r="D201" s="298">
        <v>36503.75</v>
      </c>
      <c r="E201" s="297"/>
    </row>
    <row r="202" spans="1:5">
      <c r="A202" s="295">
        <v>196</v>
      </c>
      <c r="B202" s="295">
        <v>5740</v>
      </c>
      <c r="C202" s="296" t="s">
        <v>771</v>
      </c>
      <c r="D202" s="298">
        <v>3.2700000000000009</v>
      </c>
      <c r="E202" s="297"/>
    </row>
    <row r="203" spans="1:5">
      <c r="A203" s="295">
        <v>197</v>
      </c>
      <c r="B203" s="295">
        <v>5750</v>
      </c>
      <c r="C203" s="296" t="s">
        <v>772</v>
      </c>
      <c r="D203" s="298">
        <v>8097.8600000000006</v>
      </c>
      <c r="E203" s="297"/>
    </row>
    <row r="204" spans="1:5">
      <c r="A204" s="295">
        <v>198</v>
      </c>
      <c r="B204" s="295">
        <v>5785</v>
      </c>
      <c r="C204" s="296" t="s">
        <v>773</v>
      </c>
      <c r="D204" s="298">
        <v>155.80000000000001</v>
      </c>
      <c r="E204" s="297"/>
    </row>
    <row r="205" spans="1:5">
      <c r="A205" s="295">
        <v>199</v>
      </c>
      <c r="B205" s="295">
        <v>5790</v>
      </c>
      <c r="C205" s="296" t="s">
        <v>774</v>
      </c>
      <c r="D205" s="298">
        <v>2824.62</v>
      </c>
      <c r="E205" s="297"/>
    </row>
    <row r="206" spans="1:5">
      <c r="A206" s="295">
        <v>200</v>
      </c>
      <c r="B206" s="295">
        <v>5795</v>
      </c>
      <c r="C206" s="296" t="s">
        <v>775</v>
      </c>
      <c r="D206" s="298">
        <v>0.90999999999999992</v>
      </c>
      <c r="E206" s="297"/>
    </row>
    <row r="207" spans="1:5">
      <c r="A207" s="295">
        <v>201</v>
      </c>
      <c r="B207" s="295">
        <v>5805</v>
      </c>
      <c r="C207" s="296" t="s">
        <v>776</v>
      </c>
      <c r="D207" s="298">
        <v>88.509999999999991</v>
      </c>
      <c r="E207" s="297"/>
    </row>
    <row r="208" spans="1:5">
      <c r="A208" s="295">
        <v>202</v>
      </c>
      <c r="B208" s="295">
        <v>5810</v>
      </c>
      <c r="C208" s="296" t="s">
        <v>777</v>
      </c>
      <c r="D208" s="298">
        <v>5460.37</v>
      </c>
      <c r="E208" s="297"/>
    </row>
    <row r="209" spans="1:4">
      <c r="A209" s="295">
        <v>203</v>
      </c>
      <c r="B209" s="295">
        <v>5820</v>
      </c>
      <c r="C209" s="296" t="s">
        <v>778</v>
      </c>
      <c r="D209" s="298">
        <v>2712.4900000000007</v>
      </c>
    </row>
    <row r="210" spans="1:4">
      <c r="A210" s="295">
        <v>204</v>
      </c>
      <c r="B210" s="295">
        <v>5825</v>
      </c>
      <c r="C210" s="296" t="s">
        <v>779</v>
      </c>
      <c r="D210" s="298">
        <v>2904</v>
      </c>
    </row>
    <row r="211" spans="1:4">
      <c r="A211" s="295">
        <v>205</v>
      </c>
      <c r="B211" s="295">
        <v>5855</v>
      </c>
      <c r="C211" s="296" t="s">
        <v>780</v>
      </c>
      <c r="D211" s="298">
        <v>996.96999999999991</v>
      </c>
    </row>
    <row r="212" spans="1:4">
      <c r="A212" s="295">
        <v>206</v>
      </c>
      <c r="B212" s="295">
        <v>5860</v>
      </c>
      <c r="C212" s="296" t="s">
        <v>781</v>
      </c>
      <c r="D212" s="298">
        <v>688.92</v>
      </c>
    </row>
    <row r="213" spans="1:4">
      <c r="A213" s="295">
        <v>207</v>
      </c>
      <c r="B213" s="295">
        <v>5865</v>
      </c>
      <c r="C213" s="296" t="s">
        <v>782</v>
      </c>
      <c r="D213" s="298">
        <v>934.13000000000011</v>
      </c>
    </row>
    <row r="214" spans="1:4">
      <c r="A214" s="295">
        <v>208</v>
      </c>
      <c r="B214" s="295">
        <v>5870</v>
      </c>
      <c r="C214" s="296" t="s">
        <v>783</v>
      </c>
      <c r="D214" s="298">
        <v>455.63</v>
      </c>
    </row>
    <row r="215" spans="1:4">
      <c r="A215" s="295">
        <v>209</v>
      </c>
      <c r="B215" s="295">
        <v>5875</v>
      </c>
      <c r="C215" s="296" t="s">
        <v>784</v>
      </c>
      <c r="D215" s="298">
        <v>632.86</v>
      </c>
    </row>
    <row r="216" spans="1:4">
      <c r="A216" s="295">
        <v>210</v>
      </c>
      <c r="B216" s="295">
        <v>5880</v>
      </c>
      <c r="C216" s="296" t="s">
        <v>785</v>
      </c>
      <c r="D216" s="298">
        <v>1264.1200000000001</v>
      </c>
    </row>
    <row r="217" spans="1:4">
      <c r="A217" s="295">
        <v>211</v>
      </c>
      <c r="B217" s="295">
        <v>5885</v>
      </c>
      <c r="C217" s="296" t="s">
        <v>786</v>
      </c>
      <c r="D217" s="298">
        <v>376.04999999999995</v>
      </c>
    </row>
    <row r="218" spans="1:4">
      <c r="A218" s="295">
        <v>212</v>
      </c>
      <c r="B218" s="295">
        <v>5890</v>
      </c>
      <c r="C218" s="296" t="s">
        <v>787</v>
      </c>
      <c r="D218" s="298">
        <v>6.24</v>
      </c>
    </row>
    <row r="219" spans="1:4">
      <c r="A219" s="295">
        <v>213</v>
      </c>
      <c r="B219" s="295">
        <v>5895</v>
      </c>
      <c r="C219" s="296" t="s">
        <v>788</v>
      </c>
      <c r="D219" s="298">
        <v>2965.42</v>
      </c>
    </row>
    <row r="220" spans="1:4">
      <c r="A220" s="295">
        <v>214</v>
      </c>
      <c r="B220" s="295">
        <v>5900</v>
      </c>
      <c r="C220" s="296" t="s">
        <v>789</v>
      </c>
      <c r="D220" s="298">
        <v>1202.1599999999999</v>
      </c>
    </row>
    <row r="221" spans="1:4">
      <c r="A221" s="295">
        <v>215</v>
      </c>
      <c r="B221" s="295">
        <v>5930</v>
      </c>
      <c r="C221" s="296" t="s">
        <v>790</v>
      </c>
      <c r="D221" s="298">
        <v>1786.6999999999998</v>
      </c>
    </row>
    <row r="222" spans="1:4">
      <c r="A222" s="295">
        <v>216</v>
      </c>
      <c r="B222" s="295">
        <v>5935</v>
      </c>
      <c r="C222" s="296" t="s">
        <v>791</v>
      </c>
      <c r="D222" s="298">
        <v>974.98</v>
      </c>
    </row>
    <row r="223" spans="1:4">
      <c r="A223" s="295">
        <v>217</v>
      </c>
      <c r="B223" s="295">
        <v>5940</v>
      </c>
      <c r="C223" s="296" t="s">
        <v>792</v>
      </c>
      <c r="D223" s="298">
        <v>1228.3900000000001</v>
      </c>
    </row>
    <row r="224" spans="1:4">
      <c r="A224" s="295">
        <v>218</v>
      </c>
      <c r="B224" s="295">
        <v>5945</v>
      </c>
      <c r="C224" s="296" t="s">
        <v>793</v>
      </c>
      <c r="D224" s="298">
        <v>31978.65</v>
      </c>
    </row>
    <row r="225" spans="1:4">
      <c r="A225" s="295">
        <v>219</v>
      </c>
      <c r="B225" s="295">
        <v>5950</v>
      </c>
      <c r="C225" s="296" t="s">
        <v>794</v>
      </c>
      <c r="D225" s="298">
        <v>240.07</v>
      </c>
    </row>
    <row r="226" spans="1:4">
      <c r="A226" s="295">
        <v>220</v>
      </c>
      <c r="B226" s="295">
        <v>5955</v>
      </c>
      <c r="C226" s="296" t="s">
        <v>795</v>
      </c>
      <c r="D226" s="298">
        <v>1715.6100000000001</v>
      </c>
    </row>
    <row r="227" spans="1:4">
      <c r="A227" s="295">
        <v>221</v>
      </c>
      <c r="B227" s="295">
        <v>5960</v>
      </c>
      <c r="C227" s="296" t="s">
        <v>796</v>
      </c>
      <c r="D227" s="298">
        <v>2227.8799999999997</v>
      </c>
    </row>
    <row r="228" spans="1:4">
      <c r="A228" s="295">
        <v>222</v>
      </c>
      <c r="B228" s="295">
        <v>5965</v>
      </c>
      <c r="C228" s="296" t="s">
        <v>797</v>
      </c>
      <c r="D228" s="298">
        <v>1415.48</v>
      </c>
    </row>
    <row r="229" spans="1:4">
      <c r="A229" s="295">
        <v>223</v>
      </c>
      <c r="B229" s="295">
        <v>5970</v>
      </c>
      <c r="C229" s="296" t="s">
        <v>798</v>
      </c>
      <c r="D229" s="298">
        <v>118.73000000000002</v>
      </c>
    </row>
    <row r="230" spans="1:4">
      <c r="A230" s="295">
        <v>224</v>
      </c>
      <c r="B230" s="295">
        <v>5975</v>
      </c>
      <c r="C230" s="296" t="s">
        <v>799</v>
      </c>
      <c r="D230" s="298">
        <v>18.95</v>
      </c>
    </row>
    <row r="231" spans="1:4">
      <c r="A231" s="295">
        <v>225</v>
      </c>
      <c r="B231" s="295">
        <v>5980</v>
      </c>
      <c r="C231" s="296" t="s">
        <v>800</v>
      </c>
      <c r="D231" s="298">
        <v>3.83</v>
      </c>
    </row>
    <row r="232" spans="1:4">
      <c r="A232" s="295">
        <v>226</v>
      </c>
      <c r="B232" s="295">
        <v>6010</v>
      </c>
      <c r="C232" s="296" t="s">
        <v>801</v>
      </c>
      <c r="D232" s="298">
        <v>7204.4400000000005</v>
      </c>
    </row>
    <row r="233" spans="1:4">
      <c r="A233" s="295">
        <v>227</v>
      </c>
      <c r="B233" s="295">
        <v>6015</v>
      </c>
      <c r="C233" s="296" t="s">
        <v>802</v>
      </c>
      <c r="D233" s="298">
        <v>25.710000000000004</v>
      </c>
    </row>
    <row r="234" spans="1:4">
      <c r="A234" s="295">
        <v>228</v>
      </c>
      <c r="B234" s="295">
        <v>6025</v>
      </c>
      <c r="C234" s="296" t="s">
        <v>803</v>
      </c>
      <c r="D234" s="298">
        <v>2436.5800000000004</v>
      </c>
    </row>
    <row r="235" spans="1:4">
      <c r="A235" s="295">
        <v>229</v>
      </c>
      <c r="B235" s="295">
        <v>6030</v>
      </c>
      <c r="C235" s="296" t="s">
        <v>804</v>
      </c>
      <c r="D235" s="298">
        <v>142615.02999999997</v>
      </c>
    </row>
    <row r="236" spans="1:4">
      <c r="A236" s="295">
        <v>230</v>
      </c>
      <c r="B236" s="295">
        <v>6035</v>
      </c>
      <c r="C236" s="296" t="s">
        <v>805</v>
      </c>
      <c r="D236" s="298">
        <v>3244.07</v>
      </c>
    </row>
    <row r="237" spans="1:4">
      <c r="A237" s="295">
        <v>231</v>
      </c>
      <c r="B237" s="295">
        <v>6040</v>
      </c>
      <c r="C237" s="296" t="s">
        <v>806</v>
      </c>
      <c r="D237" s="298">
        <v>5567.76</v>
      </c>
    </row>
    <row r="238" spans="1:4">
      <c r="A238" s="295">
        <v>232</v>
      </c>
      <c r="B238" s="295">
        <v>6045</v>
      </c>
      <c r="C238" s="296" t="s">
        <v>807</v>
      </c>
      <c r="D238" s="298">
        <v>1755.81</v>
      </c>
    </row>
    <row r="239" spans="1:4">
      <c r="A239" s="295">
        <v>233</v>
      </c>
      <c r="B239" s="295">
        <v>6050</v>
      </c>
      <c r="C239" s="296" t="s">
        <v>808</v>
      </c>
      <c r="D239" s="298">
        <v>17418.870000000003</v>
      </c>
    </row>
    <row r="240" spans="1:4">
      <c r="A240" s="295">
        <v>234</v>
      </c>
      <c r="B240" s="295">
        <v>6065</v>
      </c>
      <c r="C240" s="296" t="s">
        <v>809</v>
      </c>
      <c r="D240" s="298">
        <v>49159.040000000001</v>
      </c>
    </row>
    <row r="241" spans="1:5">
      <c r="A241" s="295">
        <v>235</v>
      </c>
      <c r="B241" s="295">
        <v>6070</v>
      </c>
      <c r="C241" s="296" t="s">
        <v>810</v>
      </c>
      <c r="D241" s="298">
        <v>3442.42</v>
      </c>
      <c r="E241" s="297"/>
    </row>
    <row r="242" spans="1:5">
      <c r="A242" s="295">
        <v>236</v>
      </c>
      <c r="B242" s="295">
        <v>6090</v>
      </c>
      <c r="C242" s="296" t="s">
        <v>811</v>
      </c>
      <c r="D242" s="298">
        <v>35517.25</v>
      </c>
      <c r="E242" s="297"/>
    </row>
    <row r="243" spans="1:5" ht="15.75">
      <c r="A243" s="295">
        <v>237</v>
      </c>
      <c r="B243" s="295">
        <v>6110</v>
      </c>
      <c r="C243" s="296" t="s">
        <v>812</v>
      </c>
      <c r="D243" s="298">
        <v>30567.439999999999</v>
      </c>
      <c r="E243" s="50" t="s">
        <v>69</v>
      </c>
    </row>
    <row r="244" spans="1:5" ht="15.75">
      <c r="A244" s="295">
        <v>238</v>
      </c>
      <c r="B244" s="295">
        <v>6115</v>
      </c>
      <c r="C244" s="296" t="s">
        <v>813</v>
      </c>
      <c r="D244" s="298">
        <v>6730.79</v>
      </c>
      <c r="E244" s="50" t="s">
        <v>69</v>
      </c>
    </row>
    <row r="245" spans="1:5" ht="15.75">
      <c r="A245" s="295">
        <v>239</v>
      </c>
      <c r="B245" s="295">
        <v>6120</v>
      </c>
      <c r="C245" s="296" t="s">
        <v>814</v>
      </c>
      <c r="D245" s="298">
        <v>44220.27</v>
      </c>
      <c r="E245" s="50" t="s">
        <v>69</v>
      </c>
    </row>
    <row r="246" spans="1:5" ht="15.75">
      <c r="A246" s="295">
        <v>240</v>
      </c>
      <c r="B246" s="295">
        <v>6125</v>
      </c>
      <c r="C246" s="296" t="s">
        <v>815</v>
      </c>
      <c r="D246" s="298">
        <v>10265.75</v>
      </c>
      <c r="E246" s="50" t="s">
        <v>69</v>
      </c>
    </row>
    <row r="247" spans="1:5" ht="15.75">
      <c r="A247" s="295">
        <v>241</v>
      </c>
      <c r="B247" s="295">
        <v>6130</v>
      </c>
      <c r="C247" s="296" t="s">
        <v>816</v>
      </c>
      <c r="D247" s="298">
        <v>18127.670000000002</v>
      </c>
      <c r="E247" s="50" t="s">
        <v>69</v>
      </c>
    </row>
    <row r="248" spans="1:5" ht="15.75">
      <c r="A248" s="295">
        <v>242</v>
      </c>
      <c r="B248" s="295">
        <v>6135</v>
      </c>
      <c r="C248" s="296" t="s">
        <v>817</v>
      </c>
      <c r="D248" s="298">
        <v>137268.09</v>
      </c>
      <c r="E248" s="50" t="s">
        <v>68</v>
      </c>
    </row>
    <row r="249" spans="1:5" ht="15.75">
      <c r="A249" s="295">
        <v>243</v>
      </c>
      <c r="B249" s="295">
        <v>6140</v>
      </c>
      <c r="C249" s="296" t="s">
        <v>818</v>
      </c>
      <c r="D249" s="298">
        <v>4346.93</v>
      </c>
      <c r="E249" s="50" t="s">
        <v>69</v>
      </c>
    </row>
    <row r="250" spans="1:5" ht="15.75">
      <c r="A250" s="295">
        <v>244</v>
      </c>
      <c r="B250" s="295">
        <v>6145</v>
      </c>
      <c r="C250" s="296" t="s">
        <v>819</v>
      </c>
      <c r="D250" s="298">
        <v>32960.369999999995</v>
      </c>
      <c r="E250" s="50" t="s">
        <v>69</v>
      </c>
    </row>
    <row r="251" spans="1:5" ht="15.75">
      <c r="A251" s="295">
        <v>245</v>
      </c>
      <c r="B251" s="295">
        <v>6146</v>
      </c>
      <c r="C251" s="296" t="s">
        <v>820</v>
      </c>
      <c r="D251" s="298">
        <v>13930.97</v>
      </c>
      <c r="E251" s="50" t="s">
        <v>69</v>
      </c>
    </row>
    <row r="252" spans="1:5" ht="15.75">
      <c r="A252" s="295">
        <v>246</v>
      </c>
      <c r="B252" s="295">
        <v>6147</v>
      </c>
      <c r="C252" s="296" t="s">
        <v>821</v>
      </c>
      <c r="D252" s="298">
        <v>4379.2800000000007</v>
      </c>
      <c r="E252" s="50" t="s">
        <v>69</v>
      </c>
    </row>
    <row r="253" spans="1:5" ht="15.75">
      <c r="A253" s="295">
        <v>247</v>
      </c>
      <c r="B253" s="295">
        <v>6150</v>
      </c>
      <c r="C253" s="296" t="s">
        <v>822</v>
      </c>
      <c r="D253" s="298">
        <v>520987.91000000003</v>
      </c>
      <c r="E253" s="50" t="s">
        <v>68</v>
      </c>
    </row>
    <row r="254" spans="1:5" ht="15.75">
      <c r="A254" s="295">
        <v>248</v>
      </c>
      <c r="B254" s="295">
        <v>6155</v>
      </c>
      <c r="C254" s="296" t="s">
        <v>823</v>
      </c>
      <c r="D254" s="298">
        <v>81635.3</v>
      </c>
      <c r="E254" s="50" t="s">
        <v>68</v>
      </c>
    </row>
    <row r="255" spans="1:5" ht="15.75">
      <c r="A255" s="295">
        <v>249</v>
      </c>
      <c r="B255" s="295">
        <v>6160</v>
      </c>
      <c r="C255" s="296" t="s">
        <v>824</v>
      </c>
      <c r="D255" s="298">
        <v>11888.7</v>
      </c>
      <c r="E255" s="50" t="s">
        <v>68</v>
      </c>
    </row>
    <row r="256" spans="1:5">
      <c r="A256" s="295">
        <v>250</v>
      </c>
      <c r="B256" s="295">
        <v>6165</v>
      </c>
      <c r="C256" s="296" t="s">
        <v>825</v>
      </c>
      <c r="D256" s="298">
        <v>-65700.84</v>
      </c>
      <c r="E256" s="297"/>
    </row>
    <row r="257" spans="1:4">
      <c r="A257" s="295">
        <v>251</v>
      </c>
      <c r="B257" s="295">
        <v>6185</v>
      </c>
      <c r="C257" s="296" t="s">
        <v>826</v>
      </c>
      <c r="D257" s="298">
        <v>9790.3099999999977</v>
      </c>
    </row>
    <row r="258" spans="1:4">
      <c r="A258" s="295">
        <v>252</v>
      </c>
      <c r="B258" s="295">
        <v>6190</v>
      </c>
      <c r="C258" s="296" t="s">
        <v>827</v>
      </c>
      <c r="D258" s="298">
        <v>6232.3499999999995</v>
      </c>
    </row>
    <row r="259" spans="1:4">
      <c r="A259" s="295">
        <v>253</v>
      </c>
      <c r="B259" s="295">
        <v>6195</v>
      </c>
      <c r="C259" s="296" t="s">
        <v>828</v>
      </c>
      <c r="D259" s="298">
        <v>2061.14</v>
      </c>
    </row>
    <row r="260" spans="1:4">
      <c r="A260" s="295">
        <v>254</v>
      </c>
      <c r="B260" s="295">
        <v>6200</v>
      </c>
      <c r="C260" s="296" t="s">
        <v>829</v>
      </c>
      <c r="D260" s="298">
        <v>4016.41</v>
      </c>
    </row>
    <row r="261" spans="1:4">
      <c r="A261" s="295">
        <v>255</v>
      </c>
      <c r="B261" s="295">
        <v>6205</v>
      </c>
      <c r="C261" s="296" t="s">
        <v>830</v>
      </c>
      <c r="D261" s="298">
        <v>28.5</v>
      </c>
    </row>
    <row r="262" spans="1:4">
      <c r="A262" s="295">
        <v>256</v>
      </c>
      <c r="B262" s="295">
        <v>6207</v>
      </c>
      <c r="C262" s="296" t="s">
        <v>831</v>
      </c>
      <c r="D262" s="298">
        <v>1347.7599999999998</v>
      </c>
    </row>
    <row r="263" spans="1:4">
      <c r="A263" s="295">
        <v>257</v>
      </c>
      <c r="B263" s="295">
        <v>6215</v>
      </c>
      <c r="C263" s="296" t="s">
        <v>832</v>
      </c>
      <c r="D263" s="298">
        <v>22174.600000000006</v>
      </c>
    </row>
    <row r="264" spans="1:4">
      <c r="A264" s="295">
        <v>258</v>
      </c>
      <c r="B264" s="295">
        <v>6220</v>
      </c>
      <c r="C264" s="296" t="s">
        <v>833</v>
      </c>
      <c r="D264" s="298">
        <v>12608.1</v>
      </c>
    </row>
    <row r="265" spans="1:4">
      <c r="A265" s="295">
        <v>259</v>
      </c>
      <c r="B265" s="295">
        <v>6225</v>
      </c>
      <c r="C265" s="296" t="s">
        <v>834</v>
      </c>
      <c r="D265" s="298">
        <v>463.35</v>
      </c>
    </row>
    <row r="266" spans="1:4">
      <c r="A266" s="295">
        <v>260</v>
      </c>
      <c r="B266" s="295">
        <v>6230</v>
      </c>
      <c r="C266" s="296" t="s">
        <v>835</v>
      </c>
      <c r="D266" s="298">
        <v>2818.27</v>
      </c>
    </row>
    <row r="267" spans="1:4">
      <c r="A267" s="295">
        <v>261</v>
      </c>
      <c r="B267" s="295">
        <v>6255</v>
      </c>
      <c r="C267" s="296" t="s">
        <v>836</v>
      </c>
      <c r="D267" s="298">
        <v>16182.35</v>
      </c>
    </row>
    <row r="268" spans="1:4">
      <c r="A268" s="295">
        <v>262</v>
      </c>
      <c r="B268" s="295">
        <v>6260</v>
      </c>
      <c r="C268" s="296" t="s">
        <v>837</v>
      </c>
      <c r="D268" s="298">
        <v>7261.12</v>
      </c>
    </row>
    <row r="269" spans="1:4">
      <c r="A269" s="295">
        <v>263</v>
      </c>
      <c r="B269" s="295">
        <v>6270</v>
      </c>
      <c r="C269" s="296" t="s">
        <v>838</v>
      </c>
      <c r="D269" s="298">
        <v>14496</v>
      </c>
    </row>
    <row r="270" spans="1:4">
      <c r="A270" s="295">
        <v>264</v>
      </c>
      <c r="B270" s="295">
        <v>6285</v>
      </c>
      <c r="C270" s="296" t="s">
        <v>839</v>
      </c>
      <c r="D270" s="298">
        <v>11041.72</v>
      </c>
    </row>
    <row r="271" spans="1:4">
      <c r="A271" s="295">
        <v>265</v>
      </c>
      <c r="B271" s="295">
        <v>6290</v>
      </c>
      <c r="C271" s="296" t="s">
        <v>840</v>
      </c>
      <c r="D271" s="298">
        <v>8386.36</v>
      </c>
    </row>
    <row r="272" spans="1:4">
      <c r="A272" s="295">
        <v>266</v>
      </c>
      <c r="B272" s="295">
        <v>6295</v>
      </c>
      <c r="C272" s="296" t="s">
        <v>841</v>
      </c>
      <c r="D272" s="298">
        <v>10710.76</v>
      </c>
    </row>
    <row r="273" spans="1:4">
      <c r="A273" s="295">
        <v>267</v>
      </c>
      <c r="B273" s="295">
        <v>6300</v>
      </c>
      <c r="C273" s="296" t="s">
        <v>842</v>
      </c>
      <c r="D273" s="298">
        <v>0</v>
      </c>
    </row>
    <row r="274" spans="1:4">
      <c r="A274" s="295">
        <v>268</v>
      </c>
      <c r="B274" s="295">
        <v>6310</v>
      </c>
      <c r="C274" s="296" t="s">
        <v>843</v>
      </c>
      <c r="D274" s="298">
        <v>56520.52</v>
      </c>
    </row>
    <row r="275" spans="1:4">
      <c r="A275" s="295">
        <v>269</v>
      </c>
      <c r="B275" s="295">
        <v>6320</v>
      </c>
      <c r="C275" s="296" t="s">
        <v>844</v>
      </c>
      <c r="D275" s="298">
        <v>898.11</v>
      </c>
    </row>
    <row r="276" spans="1:4">
      <c r="A276" s="295">
        <v>270</v>
      </c>
      <c r="B276" s="295">
        <v>6325</v>
      </c>
      <c r="C276" s="296" t="s">
        <v>845</v>
      </c>
      <c r="D276" s="298">
        <v>2802.49</v>
      </c>
    </row>
    <row r="277" spans="1:4">
      <c r="A277" s="295">
        <v>271</v>
      </c>
      <c r="B277" s="295">
        <v>6330</v>
      </c>
      <c r="C277" s="296" t="s">
        <v>846</v>
      </c>
      <c r="D277" s="298">
        <v>1344</v>
      </c>
    </row>
    <row r="278" spans="1:4">
      <c r="A278" s="295">
        <v>272</v>
      </c>
      <c r="B278" s="295">
        <v>6335</v>
      </c>
      <c r="C278" s="296" t="s">
        <v>847</v>
      </c>
      <c r="D278" s="298">
        <v>8363.4</v>
      </c>
    </row>
    <row r="279" spans="1:4">
      <c r="A279" s="295">
        <v>273</v>
      </c>
      <c r="B279" s="295">
        <v>6345</v>
      </c>
      <c r="C279" s="296" t="s">
        <v>848</v>
      </c>
      <c r="D279" s="298">
        <v>2372.04</v>
      </c>
    </row>
    <row r="280" spans="1:4">
      <c r="A280" s="295">
        <v>274</v>
      </c>
      <c r="B280" s="295">
        <v>6355</v>
      </c>
      <c r="C280" s="296" t="s">
        <v>849</v>
      </c>
      <c r="D280" s="298">
        <v>21686.59</v>
      </c>
    </row>
    <row r="281" spans="1:4">
      <c r="A281" s="295">
        <v>275</v>
      </c>
      <c r="B281" s="295">
        <v>6360</v>
      </c>
      <c r="C281" s="296" t="s">
        <v>850</v>
      </c>
      <c r="D281" s="298">
        <v>63.24</v>
      </c>
    </row>
    <row r="282" spans="1:4">
      <c r="A282" s="295">
        <v>276</v>
      </c>
      <c r="B282" s="295">
        <v>6365</v>
      </c>
      <c r="C282" s="296" t="s">
        <v>851</v>
      </c>
      <c r="D282" s="298">
        <v>39739.68</v>
      </c>
    </row>
    <row r="283" spans="1:4">
      <c r="A283" s="295">
        <v>277</v>
      </c>
      <c r="B283" s="295">
        <v>6370</v>
      </c>
      <c r="C283" s="296" t="s">
        <v>852</v>
      </c>
      <c r="D283" s="298">
        <v>7200</v>
      </c>
    </row>
    <row r="284" spans="1:4">
      <c r="A284" s="295">
        <v>278</v>
      </c>
      <c r="B284" s="295">
        <v>6385</v>
      </c>
      <c r="C284" s="296" t="s">
        <v>853</v>
      </c>
      <c r="D284" s="298">
        <v>7827.1399999999994</v>
      </c>
    </row>
    <row r="285" spans="1:4">
      <c r="A285" s="295">
        <v>279</v>
      </c>
      <c r="B285" s="295">
        <v>6390</v>
      </c>
      <c r="C285" s="296" t="s">
        <v>854</v>
      </c>
      <c r="D285" s="298">
        <v>2003.7900000000002</v>
      </c>
    </row>
    <row r="286" spans="1:4">
      <c r="A286" s="295">
        <v>280</v>
      </c>
      <c r="B286" s="295">
        <v>6400</v>
      </c>
      <c r="C286" s="296" t="s">
        <v>855</v>
      </c>
      <c r="D286" s="298">
        <v>1382</v>
      </c>
    </row>
    <row r="287" spans="1:4">
      <c r="A287" s="295">
        <v>281</v>
      </c>
      <c r="B287" s="295">
        <v>6445</v>
      </c>
      <c r="C287" s="296" t="s">
        <v>856</v>
      </c>
      <c r="D287" s="298">
        <v>5753.7899999999991</v>
      </c>
    </row>
    <row r="288" spans="1:4">
      <c r="A288" s="295">
        <v>282</v>
      </c>
      <c r="B288" s="295">
        <v>6455</v>
      </c>
      <c r="C288" s="296" t="s">
        <v>857</v>
      </c>
      <c r="D288" s="298">
        <v>3177.55</v>
      </c>
    </row>
    <row r="289" spans="1:4">
      <c r="A289" s="295">
        <v>283</v>
      </c>
      <c r="B289" s="295">
        <v>6460</v>
      </c>
      <c r="C289" s="296" t="s">
        <v>858</v>
      </c>
      <c r="D289" s="298">
        <v>13019.740000000002</v>
      </c>
    </row>
    <row r="290" spans="1:4">
      <c r="A290" s="295">
        <v>284</v>
      </c>
      <c r="B290" s="295">
        <v>6465</v>
      </c>
      <c r="C290" s="296" t="s">
        <v>859</v>
      </c>
      <c r="D290" s="298">
        <v>778.46</v>
      </c>
    </row>
    <row r="291" spans="1:4">
      <c r="A291" s="295">
        <v>285</v>
      </c>
      <c r="B291" s="295">
        <v>6470</v>
      </c>
      <c r="C291" s="296" t="s">
        <v>860</v>
      </c>
      <c r="D291" s="298">
        <v>3240.09</v>
      </c>
    </row>
    <row r="292" spans="1:4">
      <c r="A292" s="295">
        <v>286</v>
      </c>
      <c r="B292" s="295">
        <v>6485</v>
      </c>
      <c r="C292" s="296" t="s">
        <v>861</v>
      </c>
      <c r="D292" s="298">
        <v>14324.609999999997</v>
      </c>
    </row>
    <row r="293" spans="1:4">
      <c r="A293" s="295">
        <v>287</v>
      </c>
      <c r="B293" s="295">
        <v>6495</v>
      </c>
      <c r="C293" s="296" t="s">
        <v>862</v>
      </c>
      <c r="D293" s="298">
        <v>165.87</v>
      </c>
    </row>
    <row r="294" spans="1:4">
      <c r="A294" s="295">
        <v>288</v>
      </c>
      <c r="B294" s="295">
        <v>6505</v>
      </c>
      <c r="C294" s="296" t="s">
        <v>863</v>
      </c>
      <c r="D294" s="298">
        <v>1505.3</v>
      </c>
    </row>
    <row r="295" spans="1:4">
      <c r="A295" s="295">
        <v>289</v>
      </c>
      <c r="B295" s="295">
        <v>6510</v>
      </c>
      <c r="C295" s="296" t="s">
        <v>864</v>
      </c>
      <c r="D295" s="298">
        <v>34719.99</v>
      </c>
    </row>
    <row r="296" spans="1:4">
      <c r="A296" s="295">
        <v>290</v>
      </c>
      <c r="B296" s="295">
        <v>6515</v>
      </c>
      <c r="C296" s="296" t="s">
        <v>865</v>
      </c>
      <c r="D296" s="298">
        <v>566.73</v>
      </c>
    </row>
    <row r="297" spans="1:4">
      <c r="A297" s="295">
        <v>291</v>
      </c>
      <c r="B297" s="295">
        <v>6520</v>
      </c>
      <c r="C297" s="296" t="s">
        <v>866</v>
      </c>
      <c r="D297" s="298">
        <v>38145.230000000003</v>
      </c>
    </row>
    <row r="298" spans="1:4">
      <c r="A298" s="295">
        <v>292</v>
      </c>
      <c r="B298" s="295">
        <v>6525</v>
      </c>
      <c r="C298" s="296" t="s">
        <v>867</v>
      </c>
      <c r="D298" s="298">
        <v>11811.04</v>
      </c>
    </row>
    <row r="299" spans="1:4">
      <c r="A299" s="295">
        <v>293</v>
      </c>
      <c r="B299" s="295">
        <v>6530</v>
      </c>
      <c r="C299" s="296" t="s">
        <v>868</v>
      </c>
      <c r="D299" s="298">
        <v>60136.51</v>
      </c>
    </row>
    <row r="300" spans="1:4">
      <c r="A300" s="295">
        <v>294</v>
      </c>
      <c r="B300" s="295">
        <v>6535</v>
      </c>
      <c r="C300" s="296" t="s">
        <v>869</v>
      </c>
      <c r="D300" s="298">
        <v>25335.14</v>
      </c>
    </row>
    <row r="301" spans="1:4">
      <c r="A301" s="295">
        <v>295</v>
      </c>
      <c r="B301" s="295">
        <v>6540</v>
      </c>
      <c r="C301" s="296" t="s">
        <v>870</v>
      </c>
      <c r="D301" s="298">
        <v>16447.239999999998</v>
      </c>
    </row>
    <row r="302" spans="1:4">
      <c r="A302" s="295">
        <v>296</v>
      </c>
      <c r="B302" s="295">
        <v>6545</v>
      </c>
      <c r="C302" s="296" t="s">
        <v>871</v>
      </c>
      <c r="D302" s="298">
        <v>15164.61</v>
      </c>
    </row>
    <row r="303" spans="1:4">
      <c r="A303" s="295">
        <v>297</v>
      </c>
      <c r="B303" s="295">
        <v>6550</v>
      </c>
      <c r="C303" s="296" t="s">
        <v>872</v>
      </c>
      <c r="D303" s="298">
        <v>8270.26</v>
      </c>
    </row>
    <row r="304" spans="1:4">
      <c r="A304" s="295">
        <v>298</v>
      </c>
      <c r="B304" s="295">
        <v>6555</v>
      </c>
      <c r="C304" s="296" t="s">
        <v>873</v>
      </c>
      <c r="D304" s="298">
        <v>3.09</v>
      </c>
    </row>
    <row r="305" spans="1:4">
      <c r="A305" s="295">
        <v>299</v>
      </c>
      <c r="B305" s="295">
        <v>6580</v>
      </c>
      <c r="C305" s="296" t="s">
        <v>874</v>
      </c>
      <c r="D305" s="298">
        <v>36040.26</v>
      </c>
    </row>
    <row r="306" spans="1:4">
      <c r="A306" s="295">
        <v>300</v>
      </c>
      <c r="B306" s="295">
        <v>6585</v>
      </c>
      <c r="C306" s="296" t="s">
        <v>875</v>
      </c>
      <c r="D306" s="298">
        <v>4784.5200000000004</v>
      </c>
    </row>
    <row r="307" spans="1:4">
      <c r="A307" s="295">
        <v>301</v>
      </c>
      <c r="B307" s="295">
        <v>6590</v>
      </c>
      <c r="C307" s="296" t="s">
        <v>876</v>
      </c>
      <c r="D307" s="298">
        <v>76.92</v>
      </c>
    </row>
    <row r="308" spans="1:4">
      <c r="A308" s="295">
        <v>302</v>
      </c>
      <c r="B308" s="295">
        <v>6595</v>
      </c>
      <c r="C308" s="296" t="s">
        <v>877</v>
      </c>
      <c r="D308" s="298">
        <v>15733.45</v>
      </c>
    </row>
    <row r="309" spans="1:4">
      <c r="A309" s="295">
        <v>303</v>
      </c>
      <c r="B309" s="295">
        <v>6600</v>
      </c>
      <c r="C309" s="296" t="s">
        <v>878</v>
      </c>
      <c r="D309" s="298">
        <v>4852.57</v>
      </c>
    </row>
    <row r="310" spans="1:4">
      <c r="A310" s="295">
        <v>304</v>
      </c>
      <c r="B310" s="295">
        <v>6605</v>
      </c>
      <c r="C310" s="296" t="s">
        <v>879</v>
      </c>
      <c r="D310" s="298">
        <v>1039.54</v>
      </c>
    </row>
    <row r="311" spans="1:4">
      <c r="A311" s="295">
        <v>305</v>
      </c>
      <c r="B311" s="295">
        <v>6610</v>
      </c>
      <c r="C311" s="296" t="s">
        <v>880</v>
      </c>
      <c r="D311" s="298">
        <v>2117.73</v>
      </c>
    </row>
    <row r="312" spans="1:4">
      <c r="A312" s="295">
        <v>306</v>
      </c>
      <c r="B312" s="295">
        <v>6620</v>
      </c>
      <c r="C312" s="296" t="s">
        <v>881</v>
      </c>
      <c r="D312" s="298">
        <v>1849.38</v>
      </c>
    </row>
    <row r="313" spans="1:4">
      <c r="A313" s="295">
        <v>307</v>
      </c>
      <c r="B313" s="295">
        <v>6805</v>
      </c>
      <c r="C313" s="296" t="s">
        <v>882</v>
      </c>
      <c r="D313" s="298">
        <v>2.2200000000000002</v>
      </c>
    </row>
    <row r="314" spans="1:4">
      <c r="A314" s="295">
        <v>308</v>
      </c>
      <c r="B314" s="295">
        <v>6905</v>
      </c>
      <c r="C314" s="296" t="s">
        <v>883</v>
      </c>
      <c r="D314" s="298">
        <v>42070.79</v>
      </c>
    </row>
    <row r="315" spans="1:4">
      <c r="A315" s="295">
        <v>309</v>
      </c>
      <c r="B315" s="295">
        <v>6920</v>
      </c>
      <c r="C315" s="296" t="s">
        <v>884</v>
      </c>
      <c r="D315" s="298">
        <v>57559.14</v>
      </c>
    </row>
    <row r="316" spans="1:4">
      <c r="A316" s="295">
        <v>310</v>
      </c>
      <c r="B316" s="295">
        <v>6960</v>
      </c>
      <c r="C316" s="296" t="s">
        <v>885</v>
      </c>
      <c r="D316" s="298">
        <v>-3660.48</v>
      </c>
    </row>
    <row r="317" spans="1:4">
      <c r="A317" s="295">
        <v>311</v>
      </c>
      <c r="B317" s="295">
        <v>7080</v>
      </c>
      <c r="C317" s="296" t="s">
        <v>886</v>
      </c>
      <c r="D317" s="298">
        <v>-1819.62</v>
      </c>
    </row>
    <row r="318" spans="1:4">
      <c r="A318" s="295">
        <v>312</v>
      </c>
      <c r="B318" s="295">
        <v>7160</v>
      </c>
      <c r="C318" s="296" t="s">
        <v>887</v>
      </c>
      <c r="D318" s="298">
        <v>-2771.2799999999997</v>
      </c>
    </row>
    <row r="319" spans="1:4">
      <c r="A319" s="295">
        <v>313</v>
      </c>
      <c r="B319" s="295">
        <v>7165</v>
      </c>
      <c r="C319" s="296" t="s">
        <v>888</v>
      </c>
      <c r="D319" s="298">
        <v>-4802.3999999999996</v>
      </c>
    </row>
    <row r="320" spans="1:4">
      <c r="A320" s="295">
        <v>314</v>
      </c>
      <c r="B320" s="295">
        <v>7170</v>
      </c>
      <c r="C320" s="296" t="s">
        <v>889</v>
      </c>
      <c r="D320" s="298">
        <v>-23.22</v>
      </c>
    </row>
    <row r="321" spans="1:5">
      <c r="A321" s="295">
        <v>315</v>
      </c>
      <c r="B321" s="295">
        <v>7185</v>
      </c>
      <c r="C321" s="296" t="s">
        <v>890</v>
      </c>
      <c r="D321" s="298">
        <v>-88.44</v>
      </c>
      <c r="E321" s="297"/>
    </row>
    <row r="322" spans="1:5" ht="15.75">
      <c r="A322" s="295">
        <v>316</v>
      </c>
      <c r="B322" s="295">
        <v>7510</v>
      </c>
      <c r="C322" s="296" t="s">
        <v>891</v>
      </c>
      <c r="D322" s="298">
        <v>61039.69</v>
      </c>
      <c r="E322" s="50" t="s">
        <v>13</v>
      </c>
    </row>
    <row r="323" spans="1:5" ht="15.75">
      <c r="A323" s="295">
        <v>317</v>
      </c>
      <c r="B323" s="295">
        <v>7515</v>
      </c>
      <c r="C323" s="296" t="s">
        <v>892</v>
      </c>
      <c r="D323" s="298">
        <v>872.34999999999991</v>
      </c>
      <c r="E323" s="50" t="s">
        <v>13</v>
      </c>
    </row>
    <row r="324" spans="1:5" ht="15.75">
      <c r="A324" s="295">
        <v>318</v>
      </c>
      <c r="B324" s="295">
        <v>7520</v>
      </c>
      <c r="C324" s="296" t="s">
        <v>893</v>
      </c>
      <c r="D324" s="298">
        <v>1106.0200000000002</v>
      </c>
      <c r="E324" s="50" t="s">
        <v>13</v>
      </c>
    </row>
    <row r="325" spans="1:5">
      <c r="A325" s="295">
        <v>319</v>
      </c>
      <c r="B325" s="295">
        <v>7535</v>
      </c>
      <c r="C325" s="296" t="s">
        <v>894</v>
      </c>
      <c r="D325" s="298">
        <v>128.98999999999998</v>
      </c>
      <c r="E325" s="297"/>
    </row>
    <row r="326" spans="1:5">
      <c r="A326" s="295">
        <v>320</v>
      </c>
      <c r="B326" s="295">
        <v>7545</v>
      </c>
      <c r="C326" s="296" t="s">
        <v>895</v>
      </c>
      <c r="D326" s="298">
        <v>31618.9</v>
      </c>
      <c r="E326" s="297"/>
    </row>
    <row r="327" spans="1:5">
      <c r="A327" s="295">
        <v>321</v>
      </c>
      <c r="B327" s="295">
        <v>7550</v>
      </c>
      <c r="C327" s="296" t="s">
        <v>896</v>
      </c>
      <c r="D327" s="298">
        <v>-58555.100000000006</v>
      </c>
      <c r="E327" s="297"/>
    </row>
    <row r="328" spans="1:5">
      <c r="A328" s="295">
        <v>322</v>
      </c>
      <c r="B328" s="295">
        <v>7555</v>
      </c>
      <c r="C328" s="296" t="s">
        <v>897</v>
      </c>
      <c r="D328" s="298">
        <v>200737.19</v>
      </c>
      <c r="E328" s="297"/>
    </row>
    <row r="329" spans="1:5">
      <c r="A329" s="295">
        <v>323</v>
      </c>
      <c r="B329" s="295">
        <v>7570</v>
      </c>
      <c r="C329" s="296" t="s">
        <v>898</v>
      </c>
      <c r="D329" s="298">
        <v>5252.32</v>
      </c>
      <c r="E329" s="297"/>
    </row>
    <row r="330" spans="1:5">
      <c r="A330" s="295">
        <v>324</v>
      </c>
      <c r="B330" s="295">
        <v>7595</v>
      </c>
      <c r="C330" s="296" t="s">
        <v>899</v>
      </c>
      <c r="D330" s="298">
        <v>26160.809999999998</v>
      </c>
      <c r="E330" s="297"/>
    </row>
    <row r="331" spans="1:5">
      <c r="A331" s="295">
        <v>325</v>
      </c>
      <c r="B331" s="295">
        <v>7600</v>
      </c>
      <c r="C331" s="296" t="s">
        <v>900</v>
      </c>
      <c r="D331" s="298">
        <v>-8621.4000000000015</v>
      </c>
      <c r="E331" s="297"/>
    </row>
    <row r="332" spans="1:5">
      <c r="A332" s="295">
        <v>326</v>
      </c>
      <c r="B332" s="295">
        <v>7610</v>
      </c>
      <c r="C332" s="296" t="s">
        <v>901</v>
      </c>
      <c r="D332" s="298">
        <v>272.51</v>
      </c>
      <c r="E332" s="297"/>
    </row>
    <row r="333" spans="1:5">
      <c r="A333" s="295">
        <v>327</v>
      </c>
      <c r="B333" s="295">
        <v>7670</v>
      </c>
      <c r="C333" s="296" t="s">
        <v>902</v>
      </c>
      <c r="D333" s="298">
        <v>-3510.6499999999996</v>
      </c>
      <c r="E333" s="297"/>
    </row>
    <row r="334" spans="1:5">
      <c r="A334" s="295">
        <v>328</v>
      </c>
      <c r="B334" s="295">
        <v>7710</v>
      </c>
      <c r="C334" s="296" t="s">
        <v>903</v>
      </c>
      <c r="D334" s="298">
        <v>159550.04</v>
      </c>
      <c r="E334" s="297"/>
    </row>
    <row r="335" spans="1:5">
      <c r="A335" s="295">
        <v>329</v>
      </c>
      <c r="B335" s="295">
        <v>7735</v>
      </c>
      <c r="C335" s="296" t="s">
        <v>904</v>
      </c>
      <c r="D335" s="298">
        <v>1021.6600000000001</v>
      </c>
      <c r="E335" s="297"/>
    </row>
    <row r="336" spans="1:5">
      <c r="A336" s="295">
        <v>330</v>
      </c>
      <c r="B336" s="295">
        <v>7750</v>
      </c>
      <c r="C336" s="296" t="s">
        <v>905</v>
      </c>
      <c r="D336" s="298">
        <v>-6316.45</v>
      </c>
      <c r="E336" s="297"/>
    </row>
    <row r="337" spans="1:4">
      <c r="A337" s="295">
        <v>331</v>
      </c>
      <c r="B337" s="295">
        <v>7765</v>
      </c>
      <c r="C337" s="296" t="s">
        <v>906</v>
      </c>
      <c r="D337" s="298">
        <v>-144</v>
      </c>
    </row>
  </sheetData>
  <sortState xmlns:xlrd2="http://schemas.microsoft.com/office/spreadsheetml/2017/richdata2" ref="A7:D316">
    <sortCondition ref="B7:B316"/>
  </sortState>
  <pageMargins left="0.7" right="0.7" top="0.75" bottom="0.75" header="0.3" footer="0.3"/>
  <pageSetup scale="50" orientation="landscape" r:id="rId1"/>
  <headerFooter>
    <oddFooter>&amp;L&amp;F - &amp;A&amp;RPage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B1509-48BB-4F59-9BDA-8FF4CD24303B}">
  <dimension ref="A1:AE3061"/>
  <sheetViews>
    <sheetView zoomScale="85" zoomScaleNormal="85" workbookViewId="0">
      <selection activeCell="I30" sqref="A24:I30"/>
    </sheetView>
  </sheetViews>
  <sheetFormatPr defaultRowHeight="15"/>
  <cols>
    <col min="1" max="1" width="22.625" style="181" bestFit="1" customWidth="1"/>
    <col min="2" max="2" width="3.625" style="183" bestFit="1" customWidth="1"/>
    <col min="3" max="3" width="12.125" style="183" bestFit="1" customWidth="1"/>
    <col min="4" max="4" width="7.25" style="183" bestFit="1" customWidth="1"/>
    <col min="5" max="5" width="8.5" style="181" bestFit="1" customWidth="1"/>
    <col min="6" max="6" width="9.5" style="181" bestFit="1" customWidth="1"/>
    <col min="7" max="7" width="8.75" style="181" bestFit="1" customWidth="1"/>
    <col min="8" max="8" width="30.375" style="181" bestFit="1" customWidth="1"/>
    <col min="9" max="9" width="28.625" style="181" bestFit="1" customWidth="1"/>
    <col min="10" max="10" width="7.625" style="181" bestFit="1" customWidth="1"/>
    <col min="11" max="11" width="16" style="183" bestFit="1" customWidth="1"/>
    <col min="12" max="12" width="12.125" style="183" bestFit="1" customWidth="1"/>
    <col min="13" max="13" width="13.125" style="183" bestFit="1" customWidth="1"/>
    <col min="14" max="14" width="11.625" style="181" bestFit="1" customWidth="1"/>
    <col min="15" max="15" width="7.75" style="181" bestFit="1" customWidth="1"/>
    <col min="16" max="16" width="7.875" style="181" bestFit="1" customWidth="1"/>
    <col min="17" max="17" width="5.25" style="181" bestFit="1" customWidth="1"/>
    <col min="18" max="18" width="4" style="183" bestFit="1" customWidth="1"/>
    <col min="19" max="19" width="8.125" style="181" bestFit="1" customWidth="1"/>
    <col min="20" max="20" width="10.125" style="181" bestFit="1" customWidth="1"/>
    <col min="21" max="21" width="6.125" style="183" bestFit="1" customWidth="1"/>
    <col min="22" max="22" width="2.75" style="183" bestFit="1" customWidth="1"/>
    <col min="23" max="23" width="5.25" style="183" bestFit="1" customWidth="1"/>
    <col min="24" max="24" width="14.25" style="183" bestFit="1" customWidth="1"/>
    <col min="25" max="25" width="3.125" style="181" bestFit="1" customWidth="1"/>
    <col min="26" max="26" width="6.25" style="183" bestFit="1" customWidth="1"/>
    <col min="27" max="27" width="5.75" style="181" bestFit="1" customWidth="1"/>
    <col min="28" max="28" width="10.875" style="181" bestFit="1" customWidth="1"/>
    <col min="29" max="29" width="13.125" style="183" bestFit="1" customWidth="1"/>
    <col min="30" max="30" width="12.625" style="181" bestFit="1" customWidth="1"/>
    <col min="31" max="31" width="9.875" style="181" bestFit="1" customWidth="1"/>
    <col min="32" max="16384" width="9" style="181"/>
  </cols>
  <sheetData>
    <row r="1" spans="1:31">
      <c r="A1" s="181" t="s">
        <v>907</v>
      </c>
      <c r="B1" s="183" t="s">
        <v>908</v>
      </c>
      <c r="C1" s="183" t="s">
        <v>909</v>
      </c>
      <c r="D1" s="183" t="s">
        <v>910</v>
      </c>
      <c r="E1" s="184" t="s">
        <v>911</v>
      </c>
      <c r="F1" s="181" t="s">
        <v>912</v>
      </c>
      <c r="G1" s="181" t="s">
        <v>913</v>
      </c>
      <c r="H1" s="181" t="s">
        <v>914</v>
      </c>
      <c r="I1" s="181" t="s">
        <v>915</v>
      </c>
      <c r="J1" s="181" t="s">
        <v>916</v>
      </c>
      <c r="K1" s="183" t="s">
        <v>917</v>
      </c>
      <c r="L1" s="183" t="s">
        <v>918</v>
      </c>
      <c r="M1" s="183" t="s">
        <v>919</v>
      </c>
      <c r="N1" s="181" t="s">
        <v>920</v>
      </c>
      <c r="O1" s="181" t="s">
        <v>921</v>
      </c>
      <c r="P1" s="181" t="s">
        <v>922</v>
      </c>
      <c r="Q1" s="181" t="s">
        <v>923</v>
      </c>
      <c r="R1" s="183" t="s">
        <v>924</v>
      </c>
      <c r="S1" s="181" t="s">
        <v>925</v>
      </c>
      <c r="T1" s="181" t="s">
        <v>926</v>
      </c>
      <c r="U1" s="183" t="s">
        <v>927</v>
      </c>
      <c r="V1" s="183" t="s">
        <v>928</v>
      </c>
      <c r="W1" s="183" t="s">
        <v>929</v>
      </c>
      <c r="X1" s="183" t="s">
        <v>930</v>
      </c>
      <c r="Y1" s="181" t="s">
        <v>931</v>
      </c>
      <c r="Z1" s="183" t="s">
        <v>932</v>
      </c>
      <c r="AA1" s="181" t="s">
        <v>933</v>
      </c>
      <c r="AB1" s="181" t="s">
        <v>934</v>
      </c>
      <c r="AC1" s="183" t="s">
        <v>935</v>
      </c>
      <c r="AD1" s="181" t="s">
        <v>936</v>
      </c>
      <c r="AE1" s="181" t="s">
        <v>937</v>
      </c>
    </row>
    <row r="2" spans="1:31">
      <c r="A2" s="181" t="s">
        <v>111</v>
      </c>
      <c r="B2" s="183">
        <v>102</v>
      </c>
      <c r="C2" s="183">
        <v>102103</v>
      </c>
      <c r="D2" s="183">
        <v>5630</v>
      </c>
      <c r="E2" s="184">
        <v>-81770.64</v>
      </c>
      <c r="F2" s="182">
        <v>43585</v>
      </c>
      <c r="G2" s="181" t="s">
        <v>938</v>
      </c>
      <c r="H2" s="181" t="s">
        <v>939</v>
      </c>
      <c r="I2" s="181" t="s">
        <v>939</v>
      </c>
      <c r="K2" s="183">
        <v>365129</v>
      </c>
      <c r="L2" s="183">
        <v>333831</v>
      </c>
      <c r="Q2" s="181" t="s">
        <v>940</v>
      </c>
      <c r="U2" s="183">
        <v>4</v>
      </c>
      <c r="V2" s="183">
        <v>19</v>
      </c>
      <c r="Y2" s="181" t="s">
        <v>941</v>
      </c>
      <c r="Z2" s="183">
        <v>102</v>
      </c>
      <c r="AA2" s="181" t="s">
        <v>22</v>
      </c>
      <c r="AB2" s="181" t="s">
        <v>942</v>
      </c>
      <c r="AC2" s="183">
        <v>1</v>
      </c>
    </row>
    <row r="3" spans="1:31">
      <c r="A3" s="181" t="s">
        <v>111</v>
      </c>
      <c r="B3" s="183">
        <v>102</v>
      </c>
      <c r="C3" s="183">
        <v>102101</v>
      </c>
      <c r="D3" s="183">
        <v>5630</v>
      </c>
      <c r="E3" s="184">
        <v>2214.0100000000002</v>
      </c>
      <c r="F3" s="182">
        <v>43585</v>
      </c>
      <c r="G3" s="181" t="s">
        <v>938</v>
      </c>
      <c r="H3" s="181" t="s">
        <v>939</v>
      </c>
      <c r="I3" s="181" t="s">
        <v>939</v>
      </c>
      <c r="K3" s="183">
        <v>365129</v>
      </c>
      <c r="L3" s="183">
        <v>333831</v>
      </c>
      <c r="Q3" s="181" t="s">
        <v>940</v>
      </c>
      <c r="U3" s="183">
        <v>4</v>
      </c>
      <c r="V3" s="183">
        <v>19</v>
      </c>
      <c r="Y3" s="181" t="s">
        <v>941</v>
      </c>
      <c r="Z3" s="183">
        <v>102</v>
      </c>
      <c r="AA3" s="181" t="s">
        <v>22</v>
      </c>
      <c r="AB3" s="181" t="s">
        <v>942</v>
      </c>
      <c r="AC3" s="183">
        <v>2</v>
      </c>
    </row>
    <row r="4" spans="1:31">
      <c r="A4" s="181" t="s">
        <v>111</v>
      </c>
      <c r="B4" s="183">
        <v>102</v>
      </c>
      <c r="C4" s="183">
        <v>102102</v>
      </c>
      <c r="D4" s="183">
        <v>5630</v>
      </c>
      <c r="E4" s="184">
        <v>442.8</v>
      </c>
      <c r="F4" s="182">
        <v>43585</v>
      </c>
      <c r="G4" s="181" t="s">
        <v>938</v>
      </c>
      <c r="H4" s="181" t="s">
        <v>939</v>
      </c>
      <c r="I4" s="181" t="s">
        <v>939</v>
      </c>
      <c r="K4" s="183">
        <v>365129</v>
      </c>
      <c r="L4" s="183">
        <v>333831</v>
      </c>
      <c r="Q4" s="181" t="s">
        <v>940</v>
      </c>
      <c r="U4" s="183">
        <v>4</v>
      </c>
      <c r="V4" s="183">
        <v>19</v>
      </c>
      <c r="Y4" s="181" t="s">
        <v>941</v>
      </c>
      <c r="Z4" s="183">
        <v>102</v>
      </c>
      <c r="AA4" s="181" t="s">
        <v>22</v>
      </c>
      <c r="AB4" s="181" t="s">
        <v>942</v>
      </c>
      <c r="AC4" s="183">
        <v>3</v>
      </c>
    </row>
    <row r="5" spans="1:31">
      <c r="A5" s="181" t="s">
        <v>111</v>
      </c>
      <c r="B5" s="183">
        <v>102</v>
      </c>
      <c r="C5" s="183">
        <v>102103</v>
      </c>
      <c r="D5" s="183">
        <v>5630</v>
      </c>
      <c r="E5" s="184">
        <v>738</v>
      </c>
      <c r="F5" s="182">
        <v>43585</v>
      </c>
      <c r="G5" s="181" t="s">
        <v>938</v>
      </c>
      <c r="H5" s="181" t="s">
        <v>939</v>
      </c>
      <c r="I5" s="181" t="s">
        <v>939</v>
      </c>
      <c r="K5" s="183">
        <v>365129</v>
      </c>
      <c r="L5" s="183">
        <v>333831</v>
      </c>
      <c r="Q5" s="181" t="s">
        <v>940</v>
      </c>
      <c r="U5" s="183">
        <v>4</v>
      </c>
      <c r="V5" s="183">
        <v>19</v>
      </c>
      <c r="Y5" s="181" t="s">
        <v>941</v>
      </c>
      <c r="Z5" s="183">
        <v>102</v>
      </c>
      <c r="AA5" s="181" t="s">
        <v>22</v>
      </c>
      <c r="AB5" s="181" t="s">
        <v>942</v>
      </c>
      <c r="AC5" s="183">
        <v>4</v>
      </c>
    </row>
    <row r="6" spans="1:31">
      <c r="A6" s="181" t="s">
        <v>111</v>
      </c>
      <c r="B6" s="183">
        <v>102</v>
      </c>
      <c r="C6" s="183">
        <v>102104</v>
      </c>
      <c r="D6" s="183">
        <v>5630</v>
      </c>
      <c r="E6" s="184">
        <v>1476</v>
      </c>
      <c r="F6" s="182">
        <v>43585</v>
      </c>
      <c r="G6" s="181" t="s">
        <v>938</v>
      </c>
      <c r="H6" s="181" t="s">
        <v>939</v>
      </c>
      <c r="I6" s="181" t="s">
        <v>939</v>
      </c>
      <c r="K6" s="183">
        <v>365129</v>
      </c>
      <c r="L6" s="183">
        <v>333831</v>
      </c>
      <c r="Q6" s="181" t="s">
        <v>940</v>
      </c>
      <c r="U6" s="183">
        <v>4</v>
      </c>
      <c r="V6" s="183">
        <v>19</v>
      </c>
      <c r="Y6" s="181" t="s">
        <v>941</v>
      </c>
      <c r="Z6" s="183">
        <v>102</v>
      </c>
      <c r="AA6" s="181" t="s">
        <v>22</v>
      </c>
      <c r="AB6" s="181" t="s">
        <v>942</v>
      </c>
      <c r="AC6" s="183">
        <v>5</v>
      </c>
    </row>
    <row r="7" spans="1:31">
      <c r="A7" s="181" t="s">
        <v>111</v>
      </c>
      <c r="B7" s="183">
        <v>102</v>
      </c>
      <c r="C7" s="183">
        <v>102105</v>
      </c>
      <c r="D7" s="183">
        <v>5630</v>
      </c>
      <c r="E7" s="184">
        <v>1623.6</v>
      </c>
      <c r="F7" s="182">
        <v>43585</v>
      </c>
      <c r="G7" s="181" t="s">
        <v>938</v>
      </c>
      <c r="H7" s="181" t="s">
        <v>939</v>
      </c>
      <c r="I7" s="181" t="s">
        <v>939</v>
      </c>
      <c r="K7" s="183">
        <v>365129</v>
      </c>
      <c r="L7" s="183">
        <v>333831</v>
      </c>
      <c r="Q7" s="181" t="s">
        <v>940</v>
      </c>
      <c r="U7" s="183">
        <v>4</v>
      </c>
      <c r="V7" s="183">
        <v>19</v>
      </c>
      <c r="Y7" s="181" t="s">
        <v>941</v>
      </c>
      <c r="Z7" s="183">
        <v>102</v>
      </c>
      <c r="AA7" s="181" t="s">
        <v>22</v>
      </c>
      <c r="AB7" s="181" t="s">
        <v>942</v>
      </c>
      <c r="AC7" s="183">
        <v>6</v>
      </c>
    </row>
    <row r="8" spans="1:31">
      <c r="A8" s="181" t="s">
        <v>111</v>
      </c>
      <c r="B8" s="183">
        <v>102</v>
      </c>
      <c r="C8" s="183">
        <v>102106</v>
      </c>
      <c r="D8" s="183">
        <v>5630</v>
      </c>
      <c r="E8" s="184">
        <v>4870.8100000000004</v>
      </c>
      <c r="F8" s="182">
        <v>43585</v>
      </c>
      <c r="G8" s="181" t="s">
        <v>938</v>
      </c>
      <c r="H8" s="181" t="s">
        <v>939</v>
      </c>
      <c r="I8" s="181" t="s">
        <v>939</v>
      </c>
      <c r="K8" s="183">
        <v>365129</v>
      </c>
      <c r="L8" s="183">
        <v>333831</v>
      </c>
      <c r="Q8" s="181" t="s">
        <v>940</v>
      </c>
      <c r="U8" s="183">
        <v>4</v>
      </c>
      <c r="V8" s="183">
        <v>19</v>
      </c>
      <c r="Y8" s="181" t="s">
        <v>941</v>
      </c>
      <c r="Z8" s="183">
        <v>102</v>
      </c>
      <c r="AA8" s="181" t="s">
        <v>22</v>
      </c>
      <c r="AB8" s="181" t="s">
        <v>942</v>
      </c>
      <c r="AC8" s="183">
        <v>7</v>
      </c>
    </row>
    <row r="9" spans="1:31">
      <c r="A9" s="181" t="s">
        <v>111</v>
      </c>
      <c r="B9" s="183">
        <v>102</v>
      </c>
      <c r="C9" s="183">
        <v>102107</v>
      </c>
      <c r="D9" s="183">
        <v>5630</v>
      </c>
      <c r="E9" s="184">
        <v>885.6</v>
      </c>
      <c r="F9" s="182">
        <v>43585</v>
      </c>
      <c r="G9" s="181" t="s">
        <v>938</v>
      </c>
      <c r="H9" s="181" t="s">
        <v>939</v>
      </c>
      <c r="I9" s="181" t="s">
        <v>939</v>
      </c>
      <c r="K9" s="183">
        <v>365129</v>
      </c>
      <c r="L9" s="183">
        <v>333831</v>
      </c>
      <c r="Q9" s="181" t="s">
        <v>940</v>
      </c>
      <c r="U9" s="183">
        <v>4</v>
      </c>
      <c r="V9" s="183">
        <v>19</v>
      </c>
      <c r="Y9" s="181" t="s">
        <v>941</v>
      </c>
      <c r="Z9" s="183">
        <v>102</v>
      </c>
      <c r="AA9" s="181" t="s">
        <v>22</v>
      </c>
      <c r="AB9" s="181" t="s">
        <v>942</v>
      </c>
      <c r="AC9" s="183">
        <v>8</v>
      </c>
    </row>
    <row r="10" spans="1:31">
      <c r="A10" s="181" t="s">
        <v>111</v>
      </c>
      <c r="B10" s="183">
        <v>102</v>
      </c>
      <c r="C10" s="183">
        <v>102108</v>
      </c>
      <c r="D10" s="183">
        <v>5630</v>
      </c>
      <c r="E10" s="184">
        <v>590.4</v>
      </c>
      <c r="F10" s="182">
        <v>43585</v>
      </c>
      <c r="G10" s="181" t="s">
        <v>938</v>
      </c>
      <c r="H10" s="181" t="s">
        <v>939</v>
      </c>
      <c r="I10" s="181" t="s">
        <v>939</v>
      </c>
      <c r="K10" s="183">
        <v>365129</v>
      </c>
      <c r="L10" s="183">
        <v>333831</v>
      </c>
      <c r="Q10" s="181" t="s">
        <v>940</v>
      </c>
      <c r="U10" s="183">
        <v>4</v>
      </c>
      <c r="V10" s="183">
        <v>19</v>
      </c>
      <c r="Y10" s="181" t="s">
        <v>941</v>
      </c>
      <c r="Z10" s="183">
        <v>102</v>
      </c>
      <c r="AA10" s="181" t="s">
        <v>22</v>
      </c>
      <c r="AB10" s="181" t="s">
        <v>942</v>
      </c>
      <c r="AC10" s="183">
        <v>9</v>
      </c>
    </row>
    <row r="11" spans="1:31">
      <c r="A11" s="181" t="s">
        <v>111</v>
      </c>
      <c r="B11" s="183">
        <v>102</v>
      </c>
      <c r="C11" s="183">
        <v>102109</v>
      </c>
      <c r="D11" s="183">
        <v>5630</v>
      </c>
      <c r="E11" s="184">
        <v>442.8</v>
      </c>
      <c r="F11" s="182">
        <v>43585</v>
      </c>
      <c r="G11" s="181" t="s">
        <v>938</v>
      </c>
      <c r="H11" s="181" t="s">
        <v>939</v>
      </c>
      <c r="I11" s="181" t="s">
        <v>939</v>
      </c>
      <c r="K11" s="183">
        <v>365129</v>
      </c>
      <c r="L11" s="183">
        <v>333831</v>
      </c>
      <c r="Q11" s="181" t="s">
        <v>940</v>
      </c>
      <c r="U11" s="183">
        <v>4</v>
      </c>
      <c r="V11" s="183">
        <v>19</v>
      </c>
      <c r="Y11" s="181" t="s">
        <v>941</v>
      </c>
      <c r="Z11" s="183">
        <v>102</v>
      </c>
      <c r="AA11" s="181" t="s">
        <v>22</v>
      </c>
      <c r="AB11" s="181" t="s">
        <v>942</v>
      </c>
      <c r="AC11" s="183">
        <v>10</v>
      </c>
    </row>
    <row r="12" spans="1:31">
      <c r="A12" s="181" t="s">
        <v>111</v>
      </c>
      <c r="B12" s="183">
        <v>102</v>
      </c>
      <c r="C12" s="183">
        <v>102103</v>
      </c>
      <c r="D12" s="183">
        <v>5630</v>
      </c>
      <c r="E12" s="184">
        <v>31257.81</v>
      </c>
      <c r="F12" s="182">
        <v>43585</v>
      </c>
      <c r="G12" s="181" t="s">
        <v>938</v>
      </c>
      <c r="H12" s="181" t="s">
        <v>943</v>
      </c>
      <c r="K12" s="183">
        <v>1055140</v>
      </c>
      <c r="L12" s="183">
        <v>333727</v>
      </c>
      <c r="Q12" s="181" t="s">
        <v>944</v>
      </c>
      <c r="U12" s="183">
        <v>4</v>
      </c>
      <c r="V12" s="183">
        <v>19</v>
      </c>
      <c r="X12" s="183">
        <v>3006625</v>
      </c>
      <c r="Y12" s="181" t="s">
        <v>941</v>
      </c>
      <c r="Z12" s="183">
        <v>102</v>
      </c>
      <c r="AA12" s="181" t="s">
        <v>945</v>
      </c>
      <c r="AB12" s="181" t="s">
        <v>942</v>
      </c>
      <c r="AC12" s="183">
        <v>1</v>
      </c>
    </row>
    <row r="13" spans="1:31">
      <c r="A13" s="181" t="s">
        <v>111</v>
      </c>
      <c r="B13" s="183">
        <v>102</v>
      </c>
      <c r="C13" s="183">
        <v>102103</v>
      </c>
      <c r="D13" s="183">
        <v>5630</v>
      </c>
      <c r="E13" s="184">
        <v>50512.83</v>
      </c>
      <c r="F13" s="182">
        <v>43585</v>
      </c>
      <c r="G13" s="181" t="s">
        <v>938</v>
      </c>
      <c r="H13" s="181" t="s">
        <v>943</v>
      </c>
      <c r="K13" s="183">
        <v>1055140</v>
      </c>
      <c r="L13" s="183">
        <v>333727</v>
      </c>
      <c r="Q13" s="181" t="s">
        <v>944</v>
      </c>
      <c r="U13" s="183">
        <v>4</v>
      </c>
      <c r="V13" s="183">
        <v>19</v>
      </c>
      <c r="X13" s="183">
        <v>3006625</v>
      </c>
      <c r="Y13" s="181" t="s">
        <v>941</v>
      </c>
      <c r="Z13" s="183">
        <v>102</v>
      </c>
      <c r="AA13" s="181" t="s">
        <v>945</v>
      </c>
      <c r="AB13" s="181" t="s">
        <v>942</v>
      </c>
      <c r="AC13" s="183">
        <v>2</v>
      </c>
    </row>
    <row r="14" spans="1:31">
      <c r="A14" s="181" t="s">
        <v>111</v>
      </c>
      <c r="B14" s="183">
        <v>102</v>
      </c>
      <c r="C14" s="183">
        <v>102103</v>
      </c>
      <c r="D14" s="183">
        <v>5630</v>
      </c>
      <c r="E14" s="184">
        <v>-82839.53</v>
      </c>
      <c r="F14" s="182">
        <v>43616</v>
      </c>
      <c r="G14" s="181" t="s">
        <v>938</v>
      </c>
      <c r="H14" s="181" t="s">
        <v>939</v>
      </c>
      <c r="I14" s="181" t="s">
        <v>939</v>
      </c>
      <c r="K14" s="183">
        <v>365463</v>
      </c>
      <c r="L14" s="183">
        <v>336414</v>
      </c>
      <c r="Q14" s="181" t="s">
        <v>940</v>
      </c>
      <c r="U14" s="183">
        <v>5</v>
      </c>
      <c r="V14" s="183">
        <v>19</v>
      </c>
      <c r="Y14" s="181" t="s">
        <v>941</v>
      </c>
      <c r="Z14" s="183">
        <v>102</v>
      </c>
      <c r="AA14" s="181" t="s">
        <v>22</v>
      </c>
      <c r="AB14" s="181" t="s">
        <v>942</v>
      </c>
      <c r="AC14" s="183">
        <v>1</v>
      </c>
    </row>
    <row r="15" spans="1:31">
      <c r="A15" s="181" t="s">
        <v>111</v>
      </c>
      <c r="B15" s="183">
        <v>102</v>
      </c>
      <c r="C15" s="183">
        <v>102101</v>
      </c>
      <c r="D15" s="183">
        <v>5630</v>
      </c>
      <c r="E15" s="184">
        <v>2242.9499999999998</v>
      </c>
      <c r="F15" s="182">
        <v>43616</v>
      </c>
      <c r="G15" s="181" t="s">
        <v>938</v>
      </c>
      <c r="H15" s="181" t="s">
        <v>939</v>
      </c>
      <c r="I15" s="181" t="s">
        <v>939</v>
      </c>
      <c r="K15" s="183">
        <v>365463</v>
      </c>
      <c r="L15" s="183">
        <v>336414</v>
      </c>
      <c r="Q15" s="181" t="s">
        <v>940</v>
      </c>
      <c r="U15" s="183">
        <v>5</v>
      </c>
      <c r="V15" s="183">
        <v>19</v>
      </c>
      <c r="Y15" s="181" t="s">
        <v>941</v>
      </c>
      <c r="Z15" s="183">
        <v>102</v>
      </c>
      <c r="AA15" s="181" t="s">
        <v>22</v>
      </c>
      <c r="AB15" s="181" t="s">
        <v>942</v>
      </c>
      <c r="AC15" s="183">
        <v>2</v>
      </c>
    </row>
    <row r="16" spans="1:31">
      <c r="A16" s="181" t="s">
        <v>111</v>
      </c>
      <c r="B16" s="183">
        <v>102</v>
      </c>
      <c r="C16" s="183">
        <v>102102</v>
      </c>
      <c r="D16" s="183">
        <v>5630</v>
      </c>
      <c r="E16" s="184">
        <v>448.59</v>
      </c>
      <c r="F16" s="182">
        <v>43616</v>
      </c>
      <c r="G16" s="181" t="s">
        <v>938</v>
      </c>
      <c r="H16" s="181" t="s">
        <v>939</v>
      </c>
      <c r="I16" s="181" t="s">
        <v>939</v>
      </c>
      <c r="K16" s="183">
        <v>365463</v>
      </c>
      <c r="L16" s="183">
        <v>336414</v>
      </c>
      <c r="Q16" s="181" t="s">
        <v>940</v>
      </c>
      <c r="U16" s="183">
        <v>5</v>
      </c>
      <c r="V16" s="183">
        <v>19</v>
      </c>
      <c r="Y16" s="181" t="s">
        <v>941</v>
      </c>
      <c r="Z16" s="183">
        <v>102</v>
      </c>
      <c r="AA16" s="181" t="s">
        <v>22</v>
      </c>
      <c r="AB16" s="181" t="s">
        <v>942</v>
      </c>
      <c r="AC16" s="183">
        <v>3</v>
      </c>
    </row>
    <row r="17" spans="1:29">
      <c r="A17" s="181" t="s">
        <v>111</v>
      </c>
      <c r="B17" s="183">
        <v>102</v>
      </c>
      <c r="C17" s="183">
        <v>102103</v>
      </c>
      <c r="D17" s="183">
        <v>5630</v>
      </c>
      <c r="E17" s="184">
        <v>747.65</v>
      </c>
      <c r="F17" s="182">
        <v>43616</v>
      </c>
      <c r="G17" s="181" t="s">
        <v>938</v>
      </c>
      <c r="H17" s="181" t="s">
        <v>939</v>
      </c>
      <c r="I17" s="181" t="s">
        <v>939</v>
      </c>
      <c r="K17" s="183">
        <v>365463</v>
      </c>
      <c r="L17" s="183">
        <v>336414</v>
      </c>
      <c r="Q17" s="181" t="s">
        <v>940</v>
      </c>
      <c r="U17" s="183">
        <v>5</v>
      </c>
      <c r="V17" s="183">
        <v>19</v>
      </c>
      <c r="Y17" s="181" t="s">
        <v>941</v>
      </c>
      <c r="Z17" s="183">
        <v>102</v>
      </c>
      <c r="AA17" s="181" t="s">
        <v>22</v>
      </c>
      <c r="AB17" s="181" t="s">
        <v>942</v>
      </c>
      <c r="AC17" s="183">
        <v>4</v>
      </c>
    </row>
    <row r="18" spans="1:29">
      <c r="A18" s="181" t="s">
        <v>111</v>
      </c>
      <c r="B18" s="183">
        <v>102</v>
      </c>
      <c r="C18" s="183">
        <v>102104</v>
      </c>
      <c r="D18" s="183">
        <v>5630</v>
      </c>
      <c r="E18" s="184">
        <v>1495.3</v>
      </c>
      <c r="F18" s="182">
        <v>43616</v>
      </c>
      <c r="G18" s="181" t="s">
        <v>938</v>
      </c>
      <c r="H18" s="181" t="s">
        <v>939</v>
      </c>
      <c r="I18" s="181" t="s">
        <v>939</v>
      </c>
      <c r="K18" s="183">
        <v>365463</v>
      </c>
      <c r="L18" s="183">
        <v>336414</v>
      </c>
      <c r="Q18" s="181" t="s">
        <v>940</v>
      </c>
      <c r="U18" s="183">
        <v>5</v>
      </c>
      <c r="V18" s="183">
        <v>19</v>
      </c>
      <c r="Y18" s="181" t="s">
        <v>941</v>
      </c>
      <c r="Z18" s="183">
        <v>102</v>
      </c>
      <c r="AA18" s="181" t="s">
        <v>22</v>
      </c>
      <c r="AB18" s="181" t="s">
        <v>942</v>
      </c>
      <c r="AC18" s="183">
        <v>5</v>
      </c>
    </row>
    <row r="19" spans="1:29">
      <c r="A19" s="181" t="s">
        <v>111</v>
      </c>
      <c r="B19" s="183">
        <v>102</v>
      </c>
      <c r="C19" s="183">
        <v>102105</v>
      </c>
      <c r="D19" s="183">
        <v>5630</v>
      </c>
      <c r="E19" s="184">
        <v>1644.83</v>
      </c>
      <c r="F19" s="182">
        <v>43616</v>
      </c>
      <c r="G19" s="181" t="s">
        <v>938</v>
      </c>
      <c r="H19" s="181" t="s">
        <v>939</v>
      </c>
      <c r="I19" s="181" t="s">
        <v>939</v>
      </c>
      <c r="K19" s="183">
        <v>365463</v>
      </c>
      <c r="L19" s="183">
        <v>336414</v>
      </c>
      <c r="Q19" s="181" t="s">
        <v>940</v>
      </c>
      <c r="U19" s="183">
        <v>5</v>
      </c>
      <c r="V19" s="183">
        <v>19</v>
      </c>
      <c r="Y19" s="181" t="s">
        <v>941</v>
      </c>
      <c r="Z19" s="183">
        <v>102</v>
      </c>
      <c r="AA19" s="181" t="s">
        <v>22</v>
      </c>
      <c r="AB19" s="181" t="s">
        <v>942</v>
      </c>
      <c r="AC19" s="183">
        <v>6</v>
      </c>
    </row>
    <row r="20" spans="1:29">
      <c r="A20" s="181" t="s">
        <v>111</v>
      </c>
      <c r="B20" s="183">
        <v>102</v>
      </c>
      <c r="C20" s="183">
        <v>102106</v>
      </c>
      <c r="D20" s="183">
        <v>5630</v>
      </c>
      <c r="E20" s="184">
        <v>4934.4799999999996</v>
      </c>
      <c r="F20" s="182">
        <v>43616</v>
      </c>
      <c r="G20" s="181" t="s">
        <v>938</v>
      </c>
      <c r="H20" s="181" t="s">
        <v>939</v>
      </c>
      <c r="I20" s="181" t="s">
        <v>939</v>
      </c>
      <c r="K20" s="183">
        <v>365463</v>
      </c>
      <c r="L20" s="183">
        <v>336414</v>
      </c>
      <c r="Q20" s="181" t="s">
        <v>940</v>
      </c>
      <c r="U20" s="183">
        <v>5</v>
      </c>
      <c r="V20" s="183">
        <v>19</v>
      </c>
      <c r="Y20" s="181" t="s">
        <v>941</v>
      </c>
      <c r="Z20" s="183">
        <v>102</v>
      </c>
      <c r="AA20" s="181" t="s">
        <v>22</v>
      </c>
      <c r="AB20" s="181" t="s">
        <v>942</v>
      </c>
      <c r="AC20" s="183">
        <v>7</v>
      </c>
    </row>
    <row r="21" spans="1:29">
      <c r="A21" s="181" t="s">
        <v>111</v>
      </c>
      <c r="B21" s="183">
        <v>102</v>
      </c>
      <c r="C21" s="183">
        <v>102107</v>
      </c>
      <c r="D21" s="183">
        <v>5630</v>
      </c>
      <c r="E21" s="184">
        <v>897.18</v>
      </c>
      <c r="F21" s="182">
        <v>43616</v>
      </c>
      <c r="G21" s="181" t="s">
        <v>938</v>
      </c>
      <c r="H21" s="181" t="s">
        <v>939</v>
      </c>
      <c r="I21" s="181" t="s">
        <v>939</v>
      </c>
      <c r="K21" s="183">
        <v>365463</v>
      </c>
      <c r="L21" s="183">
        <v>336414</v>
      </c>
      <c r="Q21" s="181" t="s">
        <v>940</v>
      </c>
      <c r="U21" s="183">
        <v>5</v>
      </c>
      <c r="V21" s="183">
        <v>19</v>
      </c>
      <c r="Y21" s="181" t="s">
        <v>941</v>
      </c>
      <c r="Z21" s="183">
        <v>102</v>
      </c>
      <c r="AA21" s="181" t="s">
        <v>22</v>
      </c>
      <c r="AB21" s="181" t="s">
        <v>942</v>
      </c>
      <c r="AC21" s="183">
        <v>8</v>
      </c>
    </row>
    <row r="22" spans="1:29">
      <c r="A22" s="181" t="s">
        <v>111</v>
      </c>
      <c r="B22" s="183">
        <v>102</v>
      </c>
      <c r="C22" s="183">
        <v>102108</v>
      </c>
      <c r="D22" s="183">
        <v>5630</v>
      </c>
      <c r="E22" s="184">
        <v>598.12</v>
      </c>
      <c r="F22" s="182">
        <v>43616</v>
      </c>
      <c r="G22" s="181" t="s">
        <v>938</v>
      </c>
      <c r="H22" s="181" t="s">
        <v>939</v>
      </c>
      <c r="I22" s="181" t="s">
        <v>939</v>
      </c>
      <c r="K22" s="183">
        <v>365463</v>
      </c>
      <c r="L22" s="183">
        <v>336414</v>
      </c>
      <c r="Q22" s="181" t="s">
        <v>940</v>
      </c>
      <c r="U22" s="183">
        <v>5</v>
      </c>
      <c r="V22" s="183">
        <v>19</v>
      </c>
      <c r="Y22" s="181" t="s">
        <v>941</v>
      </c>
      <c r="Z22" s="183">
        <v>102</v>
      </c>
      <c r="AA22" s="181" t="s">
        <v>22</v>
      </c>
      <c r="AB22" s="181" t="s">
        <v>942</v>
      </c>
      <c r="AC22" s="183">
        <v>9</v>
      </c>
    </row>
    <row r="23" spans="1:29">
      <c r="A23" s="181" t="s">
        <v>111</v>
      </c>
      <c r="B23" s="183">
        <v>102</v>
      </c>
      <c r="C23" s="183">
        <v>102109</v>
      </c>
      <c r="D23" s="183">
        <v>5630</v>
      </c>
      <c r="E23" s="184">
        <v>448.59</v>
      </c>
      <c r="F23" s="182">
        <v>43616</v>
      </c>
      <c r="G23" s="181" t="s">
        <v>938</v>
      </c>
      <c r="H23" s="181" t="s">
        <v>939</v>
      </c>
      <c r="I23" s="181" t="s">
        <v>939</v>
      </c>
      <c r="K23" s="183">
        <v>365463</v>
      </c>
      <c r="L23" s="183">
        <v>336414</v>
      </c>
      <c r="Q23" s="181" t="s">
        <v>940</v>
      </c>
      <c r="U23" s="183">
        <v>5</v>
      </c>
      <c r="V23" s="183">
        <v>19</v>
      </c>
      <c r="Y23" s="181" t="s">
        <v>941</v>
      </c>
      <c r="Z23" s="183">
        <v>102</v>
      </c>
      <c r="AA23" s="181" t="s">
        <v>22</v>
      </c>
      <c r="AB23" s="181" t="s">
        <v>942</v>
      </c>
      <c r="AC23" s="183">
        <v>10</v>
      </c>
    </row>
    <row r="24" spans="1:29">
      <c r="A24" s="181" t="s">
        <v>111</v>
      </c>
      <c r="B24" s="183">
        <v>102</v>
      </c>
      <c r="C24" s="183">
        <v>102103</v>
      </c>
      <c r="D24" s="183">
        <v>5630</v>
      </c>
      <c r="E24" s="184">
        <v>31323.34</v>
      </c>
      <c r="F24" s="182">
        <v>43616</v>
      </c>
      <c r="G24" s="181" t="s">
        <v>938</v>
      </c>
      <c r="H24" s="181" t="s">
        <v>943</v>
      </c>
      <c r="K24" s="183">
        <v>1062949</v>
      </c>
      <c r="L24" s="183">
        <v>336257</v>
      </c>
      <c r="Q24" s="181" t="s">
        <v>944</v>
      </c>
      <c r="U24" s="183">
        <v>5</v>
      </c>
      <c r="V24" s="183">
        <v>19</v>
      </c>
      <c r="X24" s="183">
        <v>3006625</v>
      </c>
      <c r="Y24" s="181" t="s">
        <v>941</v>
      </c>
      <c r="Z24" s="183">
        <v>102</v>
      </c>
      <c r="AA24" s="181" t="s">
        <v>945</v>
      </c>
      <c r="AB24" s="181" t="s">
        <v>942</v>
      </c>
      <c r="AC24" s="183">
        <v>1</v>
      </c>
    </row>
    <row r="25" spans="1:29">
      <c r="A25" s="181" t="s">
        <v>111</v>
      </c>
      <c r="B25" s="183">
        <v>102</v>
      </c>
      <c r="C25" s="183">
        <v>102103</v>
      </c>
      <c r="D25" s="183">
        <v>5630</v>
      </c>
      <c r="E25" s="184">
        <v>51516.19</v>
      </c>
      <c r="F25" s="182">
        <v>43616</v>
      </c>
      <c r="G25" s="181" t="s">
        <v>938</v>
      </c>
      <c r="H25" s="181" t="s">
        <v>943</v>
      </c>
      <c r="K25" s="183">
        <v>1062949</v>
      </c>
      <c r="L25" s="183">
        <v>336257</v>
      </c>
      <c r="Q25" s="181" t="s">
        <v>944</v>
      </c>
      <c r="U25" s="183">
        <v>5</v>
      </c>
      <c r="V25" s="183">
        <v>19</v>
      </c>
      <c r="X25" s="183">
        <v>3006625</v>
      </c>
      <c r="Y25" s="181" t="s">
        <v>941</v>
      </c>
      <c r="Z25" s="183">
        <v>102</v>
      </c>
      <c r="AA25" s="181" t="s">
        <v>945</v>
      </c>
      <c r="AB25" s="181" t="s">
        <v>942</v>
      </c>
      <c r="AC25" s="183">
        <v>2</v>
      </c>
    </row>
    <row r="26" spans="1:29">
      <c r="A26" s="181" t="s">
        <v>111</v>
      </c>
      <c r="B26" s="183">
        <v>102</v>
      </c>
      <c r="C26" s="183">
        <v>102103</v>
      </c>
      <c r="D26" s="183">
        <v>5630</v>
      </c>
      <c r="E26" s="184">
        <v>-80439.19</v>
      </c>
      <c r="F26" s="182">
        <v>43646</v>
      </c>
      <c r="G26" s="181" t="s">
        <v>938</v>
      </c>
      <c r="H26" s="181" t="s">
        <v>939</v>
      </c>
      <c r="I26" s="181" t="s">
        <v>939</v>
      </c>
      <c r="K26" s="183">
        <v>365788</v>
      </c>
      <c r="L26" s="183">
        <v>338872</v>
      </c>
      <c r="Q26" s="181" t="s">
        <v>940</v>
      </c>
      <c r="U26" s="183">
        <v>6</v>
      </c>
      <c r="V26" s="183">
        <v>19</v>
      </c>
      <c r="Y26" s="181" t="s">
        <v>941</v>
      </c>
      <c r="Z26" s="183">
        <v>102</v>
      </c>
      <c r="AA26" s="181" t="s">
        <v>22</v>
      </c>
      <c r="AB26" s="181" t="s">
        <v>942</v>
      </c>
      <c r="AC26" s="183">
        <v>1</v>
      </c>
    </row>
    <row r="27" spans="1:29">
      <c r="A27" s="181" t="s">
        <v>111</v>
      </c>
      <c r="B27" s="183">
        <v>102</v>
      </c>
      <c r="C27" s="183">
        <v>102101</v>
      </c>
      <c r="D27" s="183">
        <v>5630</v>
      </c>
      <c r="E27" s="184">
        <v>2177.96</v>
      </c>
      <c r="F27" s="182">
        <v>43646</v>
      </c>
      <c r="G27" s="181" t="s">
        <v>938</v>
      </c>
      <c r="H27" s="181" t="s">
        <v>939</v>
      </c>
      <c r="I27" s="181" t="s">
        <v>939</v>
      </c>
      <c r="K27" s="183">
        <v>365788</v>
      </c>
      <c r="L27" s="183">
        <v>338872</v>
      </c>
      <c r="Q27" s="181" t="s">
        <v>940</v>
      </c>
      <c r="U27" s="183">
        <v>6</v>
      </c>
      <c r="V27" s="183">
        <v>19</v>
      </c>
      <c r="Y27" s="181" t="s">
        <v>941</v>
      </c>
      <c r="Z27" s="183">
        <v>102</v>
      </c>
      <c r="AA27" s="181" t="s">
        <v>22</v>
      </c>
      <c r="AB27" s="181" t="s">
        <v>942</v>
      </c>
      <c r="AC27" s="183">
        <v>2</v>
      </c>
    </row>
    <row r="28" spans="1:29">
      <c r="A28" s="181" t="s">
        <v>111</v>
      </c>
      <c r="B28" s="183">
        <v>102</v>
      </c>
      <c r="C28" s="183">
        <v>102102</v>
      </c>
      <c r="D28" s="183">
        <v>5630</v>
      </c>
      <c r="E28" s="184">
        <v>435.59</v>
      </c>
      <c r="F28" s="182">
        <v>43646</v>
      </c>
      <c r="G28" s="181" t="s">
        <v>938</v>
      </c>
      <c r="H28" s="181" t="s">
        <v>939</v>
      </c>
      <c r="I28" s="181" t="s">
        <v>939</v>
      </c>
      <c r="K28" s="183">
        <v>365788</v>
      </c>
      <c r="L28" s="183">
        <v>338872</v>
      </c>
      <c r="Q28" s="181" t="s">
        <v>940</v>
      </c>
      <c r="U28" s="183">
        <v>6</v>
      </c>
      <c r="V28" s="183">
        <v>19</v>
      </c>
      <c r="Y28" s="181" t="s">
        <v>941</v>
      </c>
      <c r="Z28" s="183">
        <v>102</v>
      </c>
      <c r="AA28" s="181" t="s">
        <v>22</v>
      </c>
      <c r="AB28" s="181" t="s">
        <v>942</v>
      </c>
      <c r="AC28" s="183">
        <v>3</v>
      </c>
    </row>
    <row r="29" spans="1:29">
      <c r="A29" s="181" t="s">
        <v>111</v>
      </c>
      <c r="B29" s="183">
        <v>102</v>
      </c>
      <c r="C29" s="183">
        <v>102103</v>
      </c>
      <c r="D29" s="183">
        <v>5630</v>
      </c>
      <c r="E29" s="184">
        <v>725.99</v>
      </c>
      <c r="F29" s="182">
        <v>43646</v>
      </c>
      <c r="G29" s="181" t="s">
        <v>938</v>
      </c>
      <c r="H29" s="181" t="s">
        <v>939</v>
      </c>
      <c r="I29" s="181" t="s">
        <v>939</v>
      </c>
      <c r="K29" s="183">
        <v>365788</v>
      </c>
      <c r="L29" s="183">
        <v>338872</v>
      </c>
      <c r="Q29" s="181" t="s">
        <v>940</v>
      </c>
      <c r="U29" s="183">
        <v>6</v>
      </c>
      <c r="V29" s="183">
        <v>19</v>
      </c>
      <c r="Y29" s="181" t="s">
        <v>941</v>
      </c>
      <c r="Z29" s="183">
        <v>102</v>
      </c>
      <c r="AA29" s="181" t="s">
        <v>22</v>
      </c>
      <c r="AB29" s="181" t="s">
        <v>942</v>
      </c>
      <c r="AC29" s="183">
        <v>4</v>
      </c>
    </row>
    <row r="30" spans="1:29">
      <c r="A30" s="181" t="s">
        <v>111</v>
      </c>
      <c r="B30" s="183">
        <v>102</v>
      </c>
      <c r="C30" s="183">
        <v>102104</v>
      </c>
      <c r="D30" s="183">
        <v>5630</v>
      </c>
      <c r="E30" s="184">
        <v>1451.97</v>
      </c>
      <c r="F30" s="182">
        <v>43646</v>
      </c>
      <c r="G30" s="181" t="s">
        <v>938</v>
      </c>
      <c r="H30" s="181" t="s">
        <v>939</v>
      </c>
      <c r="I30" s="181" t="s">
        <v>939</v>
      </c>
      <c r="K30" s="183">
        <v>365788</v>
      </c>
      <c r="L30" s="183">
        <v>338872</v>
      </c>
      <c r="Q30" s="181" t="s">
        <v>940</v>
      </c>
      <c r="U30" s="183">
        <v>6</v>
      </c>
      <c r="V30" s="183">
        <v>19</v>
      </c>
      <c r="Y30" s="181" t="s">
        <v>941</v>
      </c>
      <c r="Z30" s="183">
        <v>102</v>
      </c>
      <c r="AA30" s="181" t="s">
        <v>22</v>
      </c>
      <c r="AB30" s="181" t="s">
        <v>942</v>
      </c>
      <c r="AC30" s="183">
        <v>5</v>
      </c>
    </row>
    <row r="31" spans="1:29">
      <c r="A31" s="181" t="s">
        <v>111</v>
      </c>
      <c r="B31" s="183">
        <v>102</v>
      </c>
      <c r="C31" s="183">
        <v>102105</v>
      </c>
      <c r="D31" s="183">
        <v>5630</v>
      </c>
      <c r="E31" s="184">
        <v>1597.17</v>
      </c>
      <c r="F31" s="182">
        <v>43646</v>
      </c>
      <c r="G31" s="181" t="s">
        <v>938</v>
      </c>
      <c r="H31" s="181" t="s">
        <v>939</v>
      </c>
      <c r="I31" s="181" t="s">
        <v>939</v>
      </c>
      <c r="K31" s="183">
        <v>365788</v>
      </c>
      <c r="L31" s="183">
        <v>338872</v>
      </c>
      <c r="Q31" s="181" t="s">
        <v>940</v>
      </c>
      <c r="U31" s="183">
        <v>6</v>
      </c>
      <c r="V31" s="183">
        <v>19</v>
      </c>
      <c r="Y31" s="181" t="s">
        <v>941</v>
      </c>
      <c r="Z31" s="183">
        <v>102</v>
      </c>
      <c r="AA31" s="181" t="s">
        <v>22</v>
      </c>
      <c r="AB31" s="181" t="s">
        <v>942</v>
      </c>
      <c r="AC31" s="183">
        <v>6</v>
      </c>
    </row>
    <row r="32" spans="1:29">
      <c r="A32" s="181" t="s">
        <v>111</v>
      </c>
      <c r="B32" s="183">
        <v>102</v>
      </c>
      <c r="C32" s="183">
        <v>102106</v>
      </c>
      <c r="D32" s="183">
        <v>5630</v>
      </c>
      <c r="E32" s="184">
        <v>4791.5</v>
      </c>
      <c r="F32" s="182">
        <v>43646</v>
      </c>
      <c r="G32" s="181" t="s">
        <v>938</v>
      </c>
      <c r="H32" s="181" t="s">
        <v>939</v>
      </c>
      <c r="I32" s="181" t="s">
        <v>939</v>
      </c>
      <c r="K32" s="183">
        <v>365788</v>
      </c>
      <c r="L32" s="183">
        <v>338872</v>
      </c>
      <c r="Q32" s="181" t="s">
        <v>940</v>
      </c>
      <c r="U32" s="183">
        <v>6</v>
      </c>
      <c r="V32" s="183">
        <v>19</v>
      </c>
      <c r="Y32" s="181" t="s">
        <v>941</v>
      </c>
      <c r="Z32" s="183">
        <v>102</v>
      </c>
      <c r="AA32" s="181" t="s">
        <v>22</v>
      </c>
      <c r="AB32" s="181" t="s">
        <v>942</v>
      </c>
      <c r="AC32" s="183">
        <v>7</v>
      </c>
    </row>
    <row r="33" spans="1:29">
      <c r="A33" s="181" t="s">
        <v>111</v>
      </c>
      <c r="B33" s="183">
        <v>102</v>
      </c>
      <c r="C33" s="183">
        <v>102107</v>
      </c>
      <c r="D33" s="183">
        <v>5630</v>
      </c>
      <c r="E33" s="184">
        <v>871.18</v>
      </c>
      <c r="F33" s="182">
        <v>43646</v>
      </c>
      <c r="G33" s="181" t="s">
        <v>938</v>
      </c>
      <c r="H33" s="181" t="s">
        <v>939</v>
      </c>
      <c r="I33" s="181" t="s">
        <v>939</v>
      </c>
      <c r="K33" s="183">
        <v>365788</v>
      </c>
      <c r="L33" s="183">
        <v>338872</v>
      </c>
      <c r="Q33" s="181" t="s">
        <v>940</v>
      </c>
      <c r="U33" s="183">
        <v>6</v>
      </c>
      <c r="V33" s="183">
        <v>19</v>
      </c>
      <c r="Y33" s="181" t="s">
        <v>941</v>
      </c>
      <c r="Z33" s="183">
        <v>102</v>
      </c>
      <c r="AA33" s="181" t="s">
        <v>22</v>
      </c>
      <c r="AB33" s="181" t="s">
        <v>942</v>
      </c>
      <c r="AC33" s="183">
        <v>8</v>
      </c>
    </row>
    <row r="34" spans="1:29">
      <c r="A34" s="181" t="s">
        <v>111</v>
      </c>
      <c r="B34" s="183">
        <v>102</v>
      </c>
      <c r="C34" s="183">
        <v>102108</v>
      </c>
      <c r="D34" s="183">
        <v>5630</v>
      </c>
      <c r="E34" s="184">
        <v>580.79</v>
      </c>
      <c r="F34" s="182">
        <v>43646</v>
      </c>
      <c r="G34" s="181" t="s">
        <v>938</v>
      </c>
      <c r="H34" s="181" t="s">
        <v>939</v>
      </c>
      <c r="I34" s="181" t="s">
        <v>939</v>
      </c>
      <c r="K34" s="183">
        <v>365788</v>
      </c>
      <c r="L34" s="183">
        <v>338872</v>
      </c>
      <c r="Q34" s="181" t="s">
        <v>940</v>
      </c>
      <c r="U34" s="183">
        <v>6</v>
      </c>
      <c r="V34" s="183">
        <v>19</v>
      </c>
      <c r="Y34" s="181" t="s">
        <v>941</v>
      </c>
      <c r="Z34" s="183">
        <v>102</v>
      </c>
      <c r="AA34" s="181" t="s">
        <v>22</v>
      </c>
      <c r="AB34" s="181" t="s">
        <v>942</v>
      </c>
      <c r="AC34" s="183">
        <v>9</v>
      </c>
    </row>
    <row r="35" spans="1:29">
      <c r="A35" s="181" t="s">
        <v>111</v>
      </c>
      <c r="B35" s="183">
        <v>102</v>
      </c>
      <c r="C35" s="183">
        <v>102109</v>
      </c>
      <c r="D35" s="183">
        <v>5630</v>
      </c>
      <c r="E35" s="184">
        <v>435.59</v>
      </c>
      <c r="F35" s="182">
        <v>43646</v>
      </c>
      <c r="G35" s="181" t="s">
        <v>938</v>
      </c>
      <c r="H35" s="181" t="s">
        <v>939</v>
      </c>
      <c r="I35" s="181" t="s">
        <v>939</v>
      </c>
      <c r="K35" s="183">
        <v>365788</v>
      </c>
      <c r="L35" s="183">
        <v>338872</v>
      </c>
      <c r="Q35" s="181" t="s">
        <v>940</v>
      </c>
      <c r="U35" s="183">
        <v>6</v>
      </c>
      <c r="V35" s="183">
        <v>19</v>
      </c>
      <c r="Y35" s="181" t="s">
        <v>941</v>
      </c>
      <c r="Z35" s="183">
        <v>102</v>
      </c>
      <c r="AA35" s="181" t="s">
        <v>22</v>
      </c>
      <c r="AB35" s="181" t="s">
        <v>942</v>
      </c>
      <c r="AC35" s="183">
        <v>10</v>
      </c>
    </row>
    <row r="36" spans="1:29">
      <c r="A36" s="181" t="s">
        <v>111</v>
      </c>
      <c r="B36" s="183">
        <v>102</v>
      </c>
      <c r="C36" s="183">
        <v>102103</v>
      </c>
      <c r="D36" s="183">
        <v>5630</v>
      </c>
      <c r="E36" s="184">
        <v>30864.63</v>
      </c>
      <c r="F36" s="182">
        <v>43646</v>
      </c>
      <c r="G36" s="181" t="s">
        <v>938</v>
      </c>
      <c r="H36" s="181" t="s">
        <v>943</v>
      </c>
      <c r="K36" s="183">
        <v>1070092</v>
      </c>
      <c r="L36" s="183">
        <v>338725</v>
      </c>
      <c r="Q36" s="181" t="s">
        <v>944</v>
      </c>
      <c r="U36" s="183">
        <v>6</v>
      </c>
      <c r="V36" s="183">
        <v>19</v>
      </c>
      <c r="X36" s="183">
        <v>3006625</v>
      </c>
      <c r="Y36" s="181" t="s">
        <v>941</v>
      </c>
      <c r="Z36" s="183">
        <v>102</v>
      </c>
      <c r="AA36" s="181" t="s">
        <v>945</v>
      </c>
      <c r="AB36" s="181" t="s">
        <v>942</v>
      </c>
      <c r="AC36" s="183">
        <v>1</v>
      </c>
    </row>
    <row r="37" spans="1:29">
      <c r="A37" s="181" t="s">
        <v>111</v>
      </c>
      <c r="B37" s="183">
        <v>102</v>
      </c>
      <c r="C37" s="183">
        <v>102103</v>
      </c>
      <c r="D37" s="183">
        <v>5630</v>
      </c>
      <c r="E37" s="184">
        <v>49574.559999999998</v>
      </c>
      <c r="F37" s="182">
        <v>43646</v>
      </c>
      <c r="G37" s="181" t="s">
        <v>938</v>
      </c>
      <c r="H37" s="181" t="s">
        <v>943</v>
      </c>
      <c r="K37" s="183">
        <v>1070092</v>
      </c>
      <c r="L37" s="183">
        <v>338725</v>
      </c>
      <c r="Q37" s="181" t="s">
        <v>944</v>
      </c>
      <c r="U37" s="183">
        <v>6</v>
      </c>
      <c r="V37" s="183">
        <v>19</v>
      </c>
      <c r="X37" s="183">
        <v>3006625</v>
      </c>
      <c r="Y37" s="181" t="s">
        <v>941</v>
      </c>
      <c r="Z37" s="183">
        <v>102</v>
      </c>
      <c r="AA37" s="181" t="s">
        <v>945</v>
      </c>
      <c r="AB37" s="181" t="s">
        <v>942</v>
      </c>
      <c r="AC37" s="183">
        <v>2</v>
      </c>
    </row>
    <row r="38" spans="1:29">
      <c r="A38" s="181" t="s">
        <v>111</v>
      </c>
      <c r="B38" s="183">
        <v>102</v>
      </c>
      <c r="C38" s="183">
        <v>102103</v>
      </c>
      <c r="D38" s="183">
        <v>5630</v>
      </c>
      <c r="E38" s="184">
        <v>-82128.639999999999</v>
      </c>
      <c r="F38" s="182">
        <v>43677</v>
      </c>
      <c r="G38" s="181" t="s">
        <v>938</v>
      </c>
      <c r="H38" s="181" t="s">
        <v>939</v>
      </c>
      <c r="I38" s="181" t="s">
        <v>939</v>
      </c>
      <c r="K38" s="183">
        <v>366088</v>
      </c>
      <c r="L38" s="183">
        <v>341551</v>
      </c>
      <c r="Q38" s="181" t="s">
        <v>940</v>
      </c>
      <c r="U38" s="183">
        <v>7</v>
      </c>
      <c r="V38" s="183">
        <v>19</v>
      </c>
      <c r="Y38" s="181" t="s">
        <v>941</v>
      </c>
      <c r="Z38" s="183">
        <v>102</v>
      </c>
      <c r="AA38" s="181" t="s">
        <v>22</v>
      </c>
      <c r="AB38" s="181" t="s">
        <v>942</v>
      </c>
      <c r="AC38" s="183">
        <v>1</v>
      </c>
    </row>
    <row r="39" spans="1:29">
      <c r="A39" s="181" t="s">
        <v>111</v>
      </c>
      <c r="B39" s="183">
        <v>102</v>
      </c>
      <c r="C39" s="183">
        <v>102101</v>
      </c>
      <c r="D39" s="183">
        <v>5630</v>
      </c>
      <c r="E39" s="184">
        <v>2223.6999999999998</v>
      </c>
      <c r="F39" s="182">
        <v>43677</v>
      </c>
      <c r="G39" s="181" t="s">
        <v>938</v>
      </c>
      <c r="H39" s="181" t="s">
        <v>939</v>
      </c>
      <c r="I39" s="181" t="s">
        <v>939</v>
      </c>
      <c r="K39" s="183">
        <v>366088</v>
      </c>
      <c r="L39" s="183">
        <v>341551</v>
      </c>
      <c r="Q39" s="181" t="s">
        <v>940</v>
      </c>
      <c r="U39" s="183">
        <v>7</v>
      </c>
      <c r="V39" s="183">
        <v>19</v>
      </c>
      <c r="Y39" s="181" t="s">
        <v>941</v>
      </c>
      <c r="Z39" s="183">
        <v>102</v>
      </c>
      <c r="AA39" s="181" t="s">
        <v>22</v>
      </c>
      <c r="AB39" s="181" t="s">
        <v>942</v>
      </c>
      <c r="AC39" s="183">
        <v>2</v>
      </c>
    </row>
    <row r="40" spans="1:29">
      <c r="A40" s="181" t="s">
        <v>111</v>
      </c>
      <c r="B40" s="183">
        <v>102</v>
      </c>
      <c r="C40" s="183">
        <v>102102</v>
      </c>
      <c r="D40" s="183">
        <v>5630</v>
      </c>
      <c r="E40" s="184">
        <v>444.74</v>
      </c>
      <c r="F40" s="182">
        <v>43677</v>
      </c>
      <c r="G40" s="181" t="s">
        <v>938</v>
      </c>
      <c r="H40" s="181" t="s">
        <v>939</v>
      </c>
      <c r="I40" s="181" t="s">
        <v>939</v>
      </c>
      <c r="K40" s="183">
        <v>366088</v>
      </c>
      <c r="L40" s="183">
        <v>341551</v>
      </c>
      <c r="Q40" s="181" t="s">
        <v>940</v>
      </c>
      <c r="U40" s="183">
        <v>7</v>
      </c>
      <c r="V40" s="183">
        <v>19</v>
      </c>
      <c r="Y40" s="181" t="s">
        <v>941</v>
      </c>
      <c r="Z40" s="183">
        <v>102</v>
      </c>
      <c r="AA40" s="181" t="s">
        <v>22</v>
      </c>
      <c r="AB40" s="181" t="s">
        <v>942</v>
      </c>
      <c r="AC40" s="183">
        <v>3</v>
      </c>
    </row>
    <row r="41" spans="1:29">
      <c r="A41" s="181" t="s">
        <v>111</v>
      </c>
      <c r="B41" s="183">
        <v>102</v>
      </c>
      <c r="C41" s="183">
        <v>102103</v>
      </c>
      <c r="D41" s="183">
        <v>5630</v>
      </c>
      <c r="E41" s="184">
        <v>741.23</v>
      </c>
      <c r="F41" s="182">
        <v>43677</v>
      </c>
      <c r="G41" s="181" t="s">
        <v>938</v>
      </c>
      <c r="H41" s="181" t="s">
        <v>939</v>
      </c>
      <c r="I41" s="181" t="s">
        <v>939</v>
      </c>
      <c r="K41" s="183">
        <v>366088</v>
      </c>
      <c r="L41" s="183">
        <v>341551</v>
      </c>
      <c r="Q41" s="181" t="s">
        <v>940</v>
      </c>
      <c r="U41" s="183">
        <v>7</v>
      </c>
      <c r="V41" s="183">
        <v>19</v>
      </c>
      <c r="Y41" s="181" t="s">
        <v>941</v>
      </c>
      <c r="Z41" s="183">
        <v>102</v>
      </c>
      <c r="AA41" s="181" t="s">
        <v>22</v>
      </c>
      <c r="AB41" s="181" t="s">
        <v>942</v>
      </c>
      <c r="AC41" s="183">
        <v>4</v>
      </c>
    </row>
    <row r="42" spans="1:29">
      <c r="A42" s="181" t="s">
        <v>111</v>
      </c>
      <c r="B42" s="183">
        <v>102</v>
      </c>
      <c r="C42" s="183">
        <v>102104</v>
      </c>
      <c r="D42" s="183">
        <v>5630</v>
      </c>
      <c r="E42" s="184">
        <v>1482.47</v>
      </c>
      <c r="F42" s="182">
        <v>43677</v>
      </c>
      <c r="G42" s="181" t="s">
        <v>938</v>
      </c>
      <c r="H42" s="181" t="s">
        <v>939</v>
      </c>
      <c r="I42" s="181" t="s">
        <v>939</v>
      </c>
      <c r="K42" s="183">
        <v>366088</v>
      </c>
      <c r="L42" s="183">
        <v>341551</v>
      </c>
      <c r="Q42" s="181" t="s">
        <v>940</v>
      </c>
      <c r="U42" s="183">
        <v>7</v>
      </c>
      <c r="V42" s="183">
        <v>19</v>
      </c>
      <c r="Y42" s="181" t="s">
        <v>941</v>
      </c>
      <c r="Z42" s="183">
        <v>102</v>
      </c>
      <c r="AA42" s="181" t="s">
        <v>22</v>
      </c>
      <c r="AB42" s="181" t="s">
        <v>942</v>
      </c>
      <c r="AC42" s="183">
        <v>5</v>
      </c>
    </row>
    <row r="43" spans="1:29">
      <c r="A43" s="181" t="s">
        <v>111</v>
      </c>
      <c r="B43" s="183">
        <v>102</v>
      </c>
      <c r="C43" s="183">
        <v>102105</v>
      </c>
      <c r="D43" s="183">
        <v>5630</v>
      </c>
      <c r="E43" s="184">
        <v>1630.71</v>
      </c>
      <c r="F43" s="182">
        <v>43677</v>
      </c>
      <c r="G43" s="181" t="s">
        <v>938</v>
      </c>
      <c r="H43" s="181" t="s">
        <v>939</v>
      </c>
      <c r="I43" s="181" t="s">
        <v>939</v>
      </c>
      <c r="K43" s="183">
        <v>366088</v>
      </c>
      <c r="L43" s="183">
        <v>341551</v>
      </c>
      <c r="Q43" s="181" t="s">
        <v>940</v>
      </c>
      <c r="U43" s="183">
        <v>7</v>
      </c>
      <c r="V43" s="183">
        <v>19</v>
      </c>
      <c r="Y43" s="181" t="s">
        <v>941</v>
      </c>
      <c r="Z43" s="183">
        <v>102</v>
      </c>
      <c r="AA43" s="181" t="s">
        <v>22</v>
      </c>
      <c r="AB43" s="181" t="s">
        <v>942</v>
      </c>
      <c r="AC43" s="183">
        <v>6</v>
      </c>
    </row>
    <row r="44" spans="1:29">
      <c r="A44" s="181" t="s">
        <v>111</v>
      </c>
      <c r="B44" s="183">
        <v>102</v>
      </c>
      <c r="C44" s="183">
        <v>102106</v>
      </c>
      <c r="D44" s="183">
        <v>5630</v>
      </c>
      <c r="E44" s="184">
        <v>4892.1400000000003</v>
      </c>
      <c r="F44" s="182">
        <v>43677</v>
      </c>
      <c r="G44" s="181" t="s">
        <v>938</v>
      </c>
      <c r="H44" s="181" t="s">
        <v>939</v>
      </c>
      <c r="I44" s="181" t="s">
        <v>939</v>
      </c>
      <c r="K44" s="183">
        <v>366088</v>
      </c>
      <c r="L44" s="183">
        <v>341551</v>
      </c>
      <c r="Q44" s="181" t="s">
        <v>940</v>
      </c>
      <c r="U44" s="183">
        <v>7</v>
      </c>
      <c r="V44" s="183">
        <v>19</v>
      </c>
      <c r="Y44" s="181" t="s">
        <v>941</v>
      </c>
      <c r="Z44" s="183">
        <v>102</v>
      </c>
      <c r="AA44" s="181" t="s">
        <v>22</v>
      </c>
      <c r="AB44" s="181" t="s">
        <v>942</v>
      </c>
      <c r="AC44" s="183">
        <v>7</v>
      </c>
    </row>
    <row r="45" spans="1:29">
      <c r="A45" s="181" t="s">
        <v>111</v>
      </c>
      <c r="B45" s="183">
        <v>102</v>
      </c>
      <c r="C45" s="183">
        <v>102107</v>
      </c>
      <c r="D45" s="183">
        <v>5630</v>
      </c>
      <c r="E45" s="184">
        <v>889.48</v>
      </c>
      <c r="F45" s="182">
        <v>43677</v>
      </c>
      <c r="G45" s="181" t="s">
        <v>938</v>
      </c>
      <c r="H45" s="181" t="s">
        <v>939</v>
      </c>
      <c r="I45" s="181" t="s">
        <v>939</v>
      </c>
      <c r="K45" s="183">
        <v>366088</v>
      </c>
      <c r="L45" s="183">
        <v>341551</v>
      </c>
      <c r="Q45" s="181" t="s">
        <v>940</v>
      </c>
      <c r="U45" s="183">
        <v>7</v>
      </c>
      <c r="V45" s="183">
        <v>19</v>
      </c>
      <c r="Y45" s="181" t="s">
        <v>941</v>
      </c>
      <c r="Z45" s="183">
        <v>102</v>
      </c>
      <c r="AA45" s="181" t="s">
        <v>22</v>
      </c>
      <c r="AB45" s="181" t="s">
        <v>942</v>
      </c>
      <c r="AC45" s="183">
        <v>8</v>
      </c>
    </row>
    <row r="46" spans="1:29">
      <c r="A46" s="181" t="s">
        <v>111</v>
      </c>
      <c r="B46" s="183">
        <v>102</v>
      </c>
      <c r="C46" s="183">
        <v>102108</v>
      </c>
      <c r="D46" s="183">
        <v>5630</v>
      </c>
      <c r="E46" s="184">
        <v>592.99</v>
      </c>
      <c r="F46" s="182">
        <v>43677</v>
      </c>
      <c r="G46" s="181" t="s">
        <v>938</v>
      </c>
      <c r="H46" s="181" t="s">
        <v>939</v>
      </c>
      <c r="I46" s="181" t="s">
        <v>939</v>
      </c>
      <c r="K46" s="183">
        <v>366088</v>
      </c>
      <c r="L46" s="183">
        <v>341551</v>
      </c>
      <c r="Q46" s="181" t="s">
        <v>940</v>
      </c>
      <c r="U46" s="183">
        <v>7</v>
      </c>
      <c r="V46" s="183">
        <v>19</v>
      </c>
      <c r="Y46" s="181" t="s">
        <v>941</v>
      </c>
      <c r="Z46" s="183">
        <v>102</v>
      </c>
      <c r="AA46" s="181" t="s">
        <v>22</v>
      </c>
      <c r="AB46" s="181" t="s">
        <v>942</v>
      </c>
      <c r="AC46" s="183">
        <v>9</v>
      </c>
    </row>
    <row r="47" spans="1:29">
      <c r="A47" s="181" t="s">
        <v>111</v>
      </c>
      <c r="B47" s="183">
        <v>102</v>
      </c>
      <c r="C47" s="183">
        <v>102109</v>
      </c>
      <c r="D47" s="183">
        <v>5630</v>
      </c>
      <c r="E47" s="184">
        <v>444.74</v>
      </c>
      <c r="F47" s="182">
        <v>43677</v>
      </c>
      <c r="G47" s="181" t="s">
        <v>938</v>
      </c>
      <c r="H47" s="181" t="s">
        <v>939</v>
      </c>
      <c r="I47" s="181" t="s">
        <v>939</v>
      </c>
      <c r="K47" s="183">
        <v>366088</v>
      </c>
      <c r="L47" s="183">
        <v>341551</v>
      </c>
      <c r="Q47" s="181" t="s">
        <v>940</v>
      </c>
      <c r="U47" s="183">
        <v>7</v>
      </c>
      <c r="V47" s="183">
        <v>19</v>
      </c>
      <c r="Y47" s="181" t="s">
        <v>941</v>
      </c>
      <c r="Z47" s="183">
        <v>102</v>
      </c>
      <c r="AA47" s="181" t="s">
        <v>22</v>
      </c>
      <c r="AB47" s="181" t="s">
        <v>942</v>
      </c>
      <c r="AC47" s="183">
        <v>10</v>
      </c>
    </row>
    <row r="48" spans="1:29">
      <c r="A48" s="181" t="s">
        <v>111</v>
      </c>
      <c r="B48" s="183">
        <v>102</v>
      </c>
      <c r="C48" s="183">
        <v>102103</v>
      </c>
      <c r="D48" s="183">
        <v>5630</v>
      </c>
      <c r="E48" s="184">
        <v>31519.93</v>
      </c>
      <c r="F48" s="182">
        <v>43677</v>
      </c>
      <c r="G48" s="181" t="s">
        <v>938</v>
      </c>
      <c r="H48" s="181" t="s">
        <v>943</v>
      </c>
      <c r="K48" s="183">
        <v>1078605</v>
      </c>
      <c r="L48" s="183">
        <v>341129</v>
      </c>
      <c r="Q48" s="181" t="s">
        <v>944</v>
      </c>
      <c r="U48" s="183">
        <v>7</v>
      </c>
      <c r="V48" s="183">
        <v>19</v>
      </c>
      <c r="X48" s="183">
        <v>3006625</v>
      </c>
      <c r="Y48" s="181" t="s">
        <v>941</v>
      </c>
      <c r="Z48" s="183">
        <v>102</v>
      </c>
      <c r="AA48" s="181" t="s">
        <v>945</v>
      </c>
      <c r="AB48" s="181" t="s">
        <v>942</v>
      </c>
      <c r="AC48" s="183">
        <v>1</v>
      </c>
    </row>
    <row r="49" spans="1:29">
      <c r="A49" s="181" t="s">
        <v>111</v>
      </c>
      <c r="B49" s="183">
        <v>102</v>
      </c>
      <c r="C49" s="183">
        <v>102103</v>
      </c>
      <c r="D49" s="183">
        <v>5630</v>
      </c>
      <c r="E49" s="184">
        <v>50608.71</v>
      </c>
      <c r="F49" s="182">
        <v>43677</v>
      </c>
      <c r="G49" s="181" t="s">
        <v>938</v>
      </c>
      <c r="H49" s="181" t="s">
        <v>943</v>
      </c>
      <c r="K49" s="183">
        <v>1078605</v>
      </c>
      <c r="L49" s="183">
        <v>341129</v>
      </c>
      <c r="Q49" s="181" t="s">
        <v>944</v>
      </c>
      <c r="U49" s="183">
        <v>7</v>
      </c>
      <c r="V49" s="183">
        <v>19</v>
      </c>
      <c r="X49" s="183">
        <v>3006625</v>
      </c>
      <c r="Y49" s="181" t="s">
        <v>941</v>
      </c>
      <c r="Z49" s="183">
        <v>102</v>
      </c>
      <c r="AA49" s="181" t="s">
        <v>945</v>
      </c>
      <c r="AB49" s="181" t="s">
        <v>942</v>
      </c>
      <c r="AC49" s="183">
        <v>2</v>
      </c>
    </row>
    <row r="50" spans="1:29">
      <c r="A50" s="181" t="s">
        <v>111</v>
      </c>
      <c r="B50" s="183">
        <v>102</v>
      </c>
      <c r="C50" s="183">
        <v>102103</v>
      </c>
      <c r="D50" s="183">
        <v>5630</v>
      </c>
      <c r="E50" s="184">
        <v>-82546.44</v>
      </c>
      <c r="F50" s="182">
        <v>43708</v>
      </c>
      <c r="G50" s="181" t="s">
        <v>938</v>
      </c>
      <c r="H50" s="181" t="s">
        <v>939</v>
      </c>
      <c r="I50" s="181" t="s">
        <v>939</v>
      </c>
      <c r="K50" s="183">
        <v>366424</v>
      </c>
      <c r="L50" s="183">
        <v>344044</v>
      </c>
      <c r="Q50" s="181" t="s">
        <v>940</v>
      </c>
      <c r="U50" s="183">
        <v>8</v>
      </c>
      <c r="V50" s="183">
        <v>19</v>
      </c>
      <c r="Y50" s="181" t="s">
        <v>941</v>
      </c>
      <c r="Z50" s="183">
        <v>102</v>
      </c>
      <c r="AA50" s="181" t="s">
        <v>22</v>
      </c>
      <c r="AB50" s="181" t="s">
        <v>942</v>
      </c>
      <c r="AC50" s="183">
        <v>1</v>
      </c>
    </row>
    <row r="51" spans="1:29">
      <c r="A51" s="181" t="s">
        <v>111</v>
      </c>
      <c r="B51" s="183">
        <v>102</v>
      </c>
      <c r="C51" s="183">
        <v>102101</v>
      </c>
      <c r="D51" s="183">
        <v>5630</v>
      </c>
      <c r="E51" s="184">
        <v>2235.0100000000002</v>
      </c>
      <c r="F51" s="182">
        <v>43708</v>
      </c>
      <c r="G51" s="181" t="s">
        <v>938</v>
      </c>
      <c r="H51" s="181" t="s">
        <v>939</v>
      </c>
      <c r="I51" s="181" t="s">
        <v>939</v>
      </c>
      <c r="K51" s="183">
        <v>366424</v>
      </c>
      <c r="L51" s="183">
        <v>344044</v>
      </c>
      <c r="Q51" s="181" t="s">
        <v>940</v>
      </c>
      <c r="U51" s="183">
        <v>8</v>
      </c>
      <c r="V51" s="183">
        <v>19</v>
      </c>
      <c r="Y51" s="181" t="s">
        <v>941</v>
      </c>
      <c r="Z51" s="183">
        <v>102</v>
      </c>
      <c r="AA51" s="181" t="s">
        <v>22</v>
      </c>
      <c r="AB51" s="181" t="s">
        <v>942</v>
      </c>
      <c r="AC51" s="183">
        <v>2</v>
      </c>
    </row>
    <row r="52" spans="1:29">
      <c r="A52" s="181" t="s">
        <v>111</v>
      </c>
      <c r="B52" s="183">
        <v>102</v>
      </c>
      <c r="C52" s="183">
        <v>102102</v>
      </c>
      <c r="D52" s="183">
        <v>5630</v>
      </c>
      <c r="E52" s="184">
        <v>447</v>
      </c>
      <c r="F52" s="182">
        <v>43708</v>
      </c>
      <c r="G52" s="181" t="s">
        <v>938</v>
      </c>
      <c r="H52" s="181" t="s">
        <v>939</v>
      </c>
      <c r="I52" s="181" t="s">
        <v>939</v>
      </c>
      <c r="K52" s="183">
        <v>366424</v>
      </c>
      <c r="L52" s="183">
        <v>344044</v>
      </c>
      <c r="Q52" s="181" t="s">
        <v>940</v>
      </c>
      <c r="U52" s="183">
        <v>8</v>
      </c>
      <c r="V52" s="183">
        <v>19</v>
      </c>
      <c r="Y52" s="181" t="s">
        <v>941</v>
      </c>
      <c r="Z52" s="183">
        <v>102</v>
      </c>
      <c r="AA52" s="181" t="s">
        <v>22</v>
      </c>
      <c r="AB52" s="181" t="s">
        <v>942</v>
      </c>
      <c r="AC52" s="183">
        <v>3</v>
      </c>
    </row>
    <row r="53" spans="1:29">
      <c r="A53" s="181" t="s">
        <v>111</v>
      </c>
      <c r="B53" s="183">
        <v>102</v>
      </c>
      <c r="C53" s="183">
        <v>102103</v>
      </c>
      <c r="D53" s="183">
        <v>5630</v>
      </c>
      <c r="E53" s="184">
        <v>745</v>
      </c>
      <c r="F53" s="182">
        <v>43708</v>
      </c>
      <c r="G53" s="181" t="s">
        <v>938</v>
      </c>
      <c r="H53" s="181" t="s">
        <v>939</v>
      </c>
      <c r="I53" s="181" t="s">
        <v>939</v>
      </c>
      <c r="K53" s="183">
        <v>366424</v>
      </c>
      <c r="L53" s="183">
        <v>344044</v>
      </c>
      <c r="Q53" s="181" t="s">
        <v>940</v>
      </c>
      <c r="U53" s="183">
        <v>8</v>
      </c>
      <c r="V53" s="183">
        <v>19</v>
      </c>
      <c r="Y53" s="181" t="s">
        <v>941</v>
      </c>
      <c r="Z53" s="183">
        <v>102</v>
      </c>
      <c r="AA53" s="181" t="s">
        <v>22</v>
      </c>
      <c r="AB53" s="181" t="s">
        <v>942</v>
      </c>
      <c r="AC53" s="183">
        <v>4</v>
      </c>
    </row>
    <row r="54" spans="1:29">
      <c r="A54" s="181" t="s">
        <v>111</v>
      </c>
      <c r="B54" s="183">
        <v>102</v>
      </c>
      <c r="C54" s="183">
        <v>102104</v>
      </c>
      <c r="D54" s="183">
        <v>5630</v>
      </c>
      <c r="E54" s="184">
        <v>1490.01</v>
      </c>
      <c r="F54" s="182">
        <v>43708</v>
      </c>
      <c r="G54" s="181" t="s">
        <v>938</v>
      </c>
      <c r="H54" s="181" t="s">
        <v>939</v>
      </c>
      <c r="I54" s="181" t="s">
        <v>939</v>
      </c>
      <c r="K54" s="183">
        <v>366424</v>
      </c>
      <c r="L54" s="183">
        <v>344044</v>
      </c>
      <c r="Q54" s="181" t="s">
        <v>940</v>
      </c>
      <c r="U54" s="183">
        <v>8</v>
      </c>
      <c r="V54" s="183">
        <v>19</v>
      </c>
      <c r="Y54" s="181" t="s">
        <v>941</v>
      </c>
      <c r="Z54" s="183">
        <v>102</v>
      </c>
      <c r="AA54" s="181" t="s">
        <v>22</v>
      </c>
      <c r="AB54" s="181" t="s">
        <v>942</v>
      </c>
      <c r="AC54" s="183">
        <v>5</v>
      </c>
    </row>
    <row r="55" spans="1:29">
      <c r="A55" s="181" t="s">
        <v>111</v>
      </c>
      <c r="B55" s="183">
        <v>102</v>
      </c>
      <c r="C55" s="183">
        <v>102105</v>
      </c>
      <c r="D55" s="183">
        <v>5630</v>
      </c>
      <c r="E55" s="184">
        <v>1639.01</v>
      </c>
      <c r="F55" s="182">
        <v>43708</v>
      </c>
      <c r="G55" s="181" t="s">
        <v>938</v>
      </c>
      <c r="H55" s="181" t="s">
        <v>939</v>
      </c>
      <c r="I55" s="181" t="s">
        <v>939</v>
      </c>
      <c r="K55" s="183">
        <v>366424</v>
      </c>
      <c r="L55" s="183">
        <v>344044</v>
      </c>
      <c r="Q55" s="181" t="s">
        <v>940</v>
      </c>
      <c r="U55" s="183">
        <v>8</v>
      </c>
      <c r="V55" s="183">
        <v>19</v>
      </c>
      <c r="Y55" s="181" t="s">
        <v>941</v>
      </c>
      <c r="Z55" s="183">
        <v>102</v>
      </c>
      <c r="AA55" s="181" t="s">
        <v>22</v>
      </c>
      <c r="AB55" s="181" t="s">
        <v>942</v>
      </c>
      <c r="AC55" s="183">
        <v>6</v>
      </c>
    </row>
    <row r="56" spans="1:29">
      <c r="A56" s="181" t="s">
        <v>111</v>
      </c>
      <c r="B56" s="183">
        <v>102</v>
      </c>
      <c r="C56" s="183">
        <v>102106</v>
      </c>
      <c r="D56" s="183">
        <v>5630</v>
      </c>
      <c r="E56" s="184">
        <v>4917.03</v>
      </c>
      <c r="F56" s="182">
        <v>43708</v>
      </c>
      <c r="G56" s="181" t="s">
        <v>938</v>
      </c>
      <c r="H56" s="181" t="s">
        <v>939</v>
      </c>
      <c r="I56" s="181" t="s">
        <v>939</v>
      </c>
      <c r="K56" s="183">
        <v>366424</v>
      </c>
      <c r="L56" s="183">
        <v>344044</v>
      </c>
      <c r="Q56" s="181" t="s">
        <v>940</v>
      </c>
      <c r="U56" s="183">
        <v>8</v>
      </c>
      <c r="V56" s="183">
        <v>19</v>
      </c>
      <c r="Y56" s="181" t="s">
        <v>941</v>
      </c>
      <c r="Z56" s="183">
        <v>102</v>
      </c>
      <c r="AA56" s="181" t="s">
        <v>22</v>
      </c>
      <c r="AB56" s="181" t="s">
        <v>942</v>
      </c>
      <c r="AC56" s="183">
        <v>7</v>
      </c>
    </row>
    <row r="57" spans="1:29">
      <c r="A57" s="181" t="s">
        <v>111</v>
      </c>
      <c r="B57" s="183">
        <v>102</v>
      </c>
      <c r="C57" s="183">
        <v>102107</v>
      </c>
      <c r="D57" s="183">
        <v>5630</v>
      </c>
      <c r="E57" s="184">
        <v>894</v>
      </c>
      <c r="F57" s="182">
        <v>43708</v>
      </c>
      <c r="G57" s="181" t="s">
        <v>938</v>
      </c>
      <c r="H57" s="181" t="s">
        <v>939</v>
      </c>
      <c r="I57" s="181" t="s">
        <v>939</v>
      </c>
      <c r="K57" s="183">
        <v>366424</v>
      </c>
      <c r="L57" s="183">
        <v>344044</v>
      </c>
      <c r="Q57" s="181" t="s">
        <v>940</v>
      </c>
      <c r="U57" s="183">
        <v>8</v>
      </c>
      <c r="V57" s="183">
        <v>19</v>
      </c>
      <c r="Y57" s="181" t="s">
        <v>941</v>
      </c>
      <c r="Z57" s="183">
        <v>102</v>
      </c>
      <c r="AA57" s="181" t="s">
        <v>22</v>
      </c>
      <c r="AB57" s="181" t="s">
        <v>942</v>
      </c>
      <c r="AC57" s="183">
        <v>8</v>
      </c>
    </row>
    <row r="58" spans="1:29">
      <c r="A58" s="181" t="s">
        <v>111</v>
      </c>
      <c r="B58" s="183">
        <v>102</v>
      </c>
      <c r="C58" s="183">
        <v>102108</v>
      </c>
      <c r="D58" s="183">
        <v>5630</v>
      </c>
      <c r="E58" s="184">
        <v>596</v>
      </c>
      <c r="F58" s="182">
        <v>43708</v>
      </c>
      <c r="G58" s="181" t="s">
        <v>938</v>
      </c>
      <c r="H58" s="181" t="s">
        <v>939</v>
      </c>
      <c r="I58" s="181" t="s">
        <v>939</v>
      </c>
      <c r="K58" s="183">
        <v>366424</v>
      </c>
      <c r="L58" s="183">
        <v>344044</v>
      </c>
      <c r="Q58" s="181" t="s">
        <v>940</v>
      </c>
      <c r="U58" s="183">
        <v>8</v>
      </c>
      <c r="V58" s="183">
        <v>19</v>
      </c>
      <c r="Y58" s="181" t="s">
        <v>941</v>
      </c>
      <c r="Z58" s="183">
        <v>102</v>
      </c>
      <c r="AA58" s="181" t="s">
        <v>22</v>
      </c>
      <c r="AB58" s="181" t="s">
        <v>942</v>
      </c>
      <c r="AC58" s="183">
        <v>9</v>
      </c>
    </row>
    <row r="59" spans="1:29">
      <c r="A59" s="181" t="s">
        <v>111</v>
      </c>
      <c r="B59" s="183">
        <v>102</v>
      </c>
      <c r="C59" s="183">
        <v>102109</v>
      </c>
      <c r="D59" s="183">
        <v>5630</v>
      </c>
      <c r="E59" s="184">
        <v>447</v>
      </c>
      <c r="F59" s="182">
        <v>43708</v>
      </c>
      <c r="G59" s="181" t="s">
        <v>938</v>
      </c>
      <c r="H59" s="181" t="s">
        <v>939</v>
      </c>
      <c r="I59" s="181" t="s">
        <v>939</v>
      </c>
      <c r="K59" s="183">
        <v>366424</v>
      </c>
      <c r="L59" s="183">
        <v>344044</v>
      </c>
      <c r="Q59" s="181" t="s">
        <v>940</v>
      </c>
      <c r="U59" s="183">
        <v>8</v>
      </c>
      <c r="V59" s="183">
        <v>19</v>
      </c>
      <c r="Y59" s="181" t="s">
        <v>941</v>
      </c>
      <c r="Z59" s="183">
        <v>102</v>
      </c>
      <c r="AA59" s="181" t="s">
        <v>22</v>
      </c>
      <c r="AB59" s="181" t="s">
        <v>942</v>
      </c>
      <c r="AC59" s="183">
        <v>10</v>
      </c>
    </row>
    <row r="60" spans="1:29">
      <c r="A60" s="181" t="s">
        <v>111</v>
      </c>
      <c r="B60" s="183">
        <v>102</v>
      </c>
      <c r="C60" s="183">
        <v>102103</v>
      </c>
      <c r="D60" s="183">
        <v>5630</v>
      </c>
      <c r="E60" s="184">
        <v>31519.93</v>
      </c>
      <c r="F60" s="182">
        <v>43708</v>
      </c>
      <c r="G60" s="181" t="s">
        <v>938</v>
      </c>
      <c r="H60" s="181" t="s">
        <v>943</v>
      </c>
      <c r="K60" s="183">
        <v>1087030</v>
      </c>
      <c r="L60" s="183">
        <v>343518</v>
      </c>
      <c r="Q60" s="181" t="s">
        <v>944</v>
      </c>
      <c r="U60" s="183">
        <v>8</v>
      </c>
      <c r="V60" s="183">
        <v>19</v>
      </c>
      <c r="X60" s="183">
        <v>3006625</v>
      </c>
      <c r="Y60" s="181" t="s">
        <v>941</v>
      </c>
      <c r="Z60" s="183">
        <v>102</v>
      </c>
      <c r="AA60" s="181" t="s">
        <v>945</v>
      </c>
      <c r="AB60" s="181" t="s">
        <v>942</v>
      </c>
      <c r="AC60" s="183">
        <v>1</v>
      </c>
    </row>
    <row r="61" spans="1:29">
      <c r="A61" s="181" t="s">
        <v>111</v>
      </c>
      <c r="B61" s="183">
        <v>102</v>
      </c>
      <c r="C61" s="183">
        <v>102103</v>
      </c>
      <c r="D61" s="183">
        <v>5630</v>
      </c>
      <c r="E61" s="184">
        <v>51026.51</v>
      </c>
      <c r="F61" s="182">
        <v>43708</v>
      </c>
      <c r="G61" s="181" t="s">
        <v>938</v>
      </c>
      <c r="H61" s="181" t="s">
        <v>943</v>
      </c>
      <c r="K61" s="183">
        <v>1087030</v>
      </c>
      <c r="L61" s="183">
        <v>343518</v>
      </c>
      <c r="Q61" s="181" t="s">
        <v>944</v>
      </c>
      <c r="U61" s="183">
        <v>8</v>
      </c>
      <c r="V61" s="183">
        <v>19</v>
      </c>
      <c r="X61" s="183">
        <v>3006625</v>
      </c>
      <c r="Y61" s="181" t="s">
        <v>941</v>
      </c>
      <c r="Z61" s="183">
        <v>102</v>
      </c>
      <c r="AA61" s="181" t="s">
        <v>945</v>
      </c>
      <c r="AB61" s="181" t="s">
        <v>942</v>
      </c>
      <c r="AC61" s="183">
        <v>2</v>
      </c>
    </row>
    <row r="62" spans="1:29">
      <c r="A62" s="181" t="s">
        <v>111</v>
      </c>
      <c r="B62" s="183">
        <v>102</v>
      </c>
      <c r="C62" s="183">
        <v>102103</v>
      </c>
      <c r="D62" s="183">
        <v>5630</v>
      </c>
      <c r="E62" s="184">
        <v>-83005.009999999995</v>
      </c>
      <c r="F62" s="182">
        <v>43738</v>
      </c>
      <c r="G62" s="181" t="s">
        <v>938</v>
      </c>
      <c r="H62" s="181" t="s">
        <v>939</v>
      </c>
      <c r="I62" s="181" t="s">
        <v>939</v>
      </c>
      <c r="K62" s="183">
        <v>366751</v>
      </c>
      <c r="L62" s="183">
        <v>347323</v>
      </c>
      <c r="Q62" s="181" t="s">
        <v>940</v>
      </c>
      <c r="U62" s="183">
        <v>9</v>
      </c>
      <c r="V62" s="183">
        <v>19</v>
      </c>
      <c r="Y62" s="181" t="s">
        <v>941</v>
      </c>
      <c r="Z62" s="183">
        <v>102</v>
      </c>
      <c r="AA62" s="181" t="s">
        <v>22</v>
      </c>
      <c r="AB62" s="181" t="s">
        <v>942</v>
      </c>
      <c r="AC62" s="183">
        <v>1</v>
      </c>
    </row>
    <row r="63" spans="1:29">
      <c r="A63" s="181" t="s">
        <v>111</v>
      </c>
      <c r="B63" s="183">
        <v>102</v>
      </c>
      <c r="C63" s="183">
        <v>102101</v>
      </c>
      <c r="D63" s="183">
        <v>5630</v>
      </c>
      <c r="E63" s="184">
        <v>2247.4299999999998</v>
      </c>
      <c r="F63" s="182">
        <v>43738</v>
      </c>
      <c r="G63" s="181" t="s">
        <v>938</v>
      </c>
      <c r="H63" s="181" t="s">
        <v>939</v>
      </c>
      <c r="I63" s="181" t="s">
        <v>939</v>
      </c>
      <c r="K63" s="183">
        <v>366751</v>
      </c>
      <c r="L63" s="183">
        <v>347323</v>
      </c>
      <c r="Q63" s="181" t="s">
        <v>940</v>
      </c>
      <c r="U63" s="183">
        <v>9</v>
      </c>
      <c r="V63" s="183">
        <v>19</v>
      </c>
      <c r="Y63" s="181" t="s">
        <v>941</v>
      </c>
      <c r="Z63" s="183">
        <v>102</v>
      </c>
      <c r="AA63" s="181" t="s">
        <v>22</v>
      </c>
      <c r="AB63" s="181" t="s">
        <v>942</v>
      </c>
      <c r="AC63" s="183">
        <v>2</v>
      </c>
    </row>
    <row r="64" spans="1:29">
      <c r="A64" s="181" t="s">
        <v>111</v>
      </c>
      <c r="B64" s="183">
        <v>102</v>
      </c>
      <c r="C64" s="183">
        <v>102102</v>
      </c>
      <c r="D64" s="183">
        <v>5630</v>
      </c>
      <c r="E64" s="184">
        <v>449.49</v>
      </c>
      <c r="F64" s="182">
        <v>43738</v>
      </c>
      <c r="G64" s="181" t="s">
        <v>938</v>
      </c>
      <c r="H64" s="181" t="s">
        <v>939</v>
      </c>
      <c r="I64" s="181" t="s">
        <v>939</v>
      </c>
      <c r="K64" s="183">
        <v>366751</v>
      </c>
      <c r="L64" s="183">
        <v>347323</v>
      </c>
      <c r="Q64" s="181" t="s">
        <v>940</v>
      </c>
      <c r="U64" s="183">
        <v>9</v>
      </c>
      <c r="V64" s="183">
        <v>19</v>
      </c>
      <c r="Y64" s="181" t="s">
        <v>941</v>
      </c>
      <c r="Z64" s="183">
        <v>102</v>
      </c>
      <c r="AA64" s="181" t="s">
        <v>22</v>
      </c>
      <c r="AB64" s="181" t="s">
        <v>942</v>
      </c>
      <c r="AC64" s="183">
        <v>3</v>
      </c>
    </row>
    <row r="65" spans="1:29">
      <c r="A65" s="181" t="s">
        <v>111</v>
      </c>
      <c r="B65" s="183">
        <v>102</v>
      </c>
      <c r="C65" s="183">
        <v>102103</v>
      </c>
      <c r="D65" s="183">
        <v>5630</v>
      </c>
      <c r="E65" s="184">
        <v>749.14</v>
      </c>
      <c r="F65" s="182">
        <v>43738</v>
      </c>
      <c r="G65" s="181" t="s">
        <v>938</v>
      </c>
      <c r="H65" s="181" t="s">
        <v>939</v>
      </c>
      <c r="I65" s="181" t="s">
        <v>939</v>
      </c>
      <c r="K65" s="183">
        <v>366751</v>
      </c>
      <c r="L65" s="183">
        <v>347323</v>
      </c>
      <c r="Q65" s="181" t="s">
        <v>940</v>
      </c>
      <c r="U65" s="183">
        <v>9</v>
      </c>
      <c r="V65" s="183">
        <v>19</v>
      </c>
      <c r="Y65" s="181" t="s">
        <v>941</v>
      </c>
      <c r="Z65" s="183">
        <v>102</v>
      </c>
      <c r="AA65" s="181" t="s">
        <v>22</v>
      </c>
      <c r="AB65" s="181" t="s">
        <v>942</v>
      </c>
      <c r="AC65" s="183">
        <v>4</v>
      </c>
    </row>
    <row r="66" spans="1:29">
      <c r="A66" s="181" t="s">
        <v>111</v>
      </c>
      <c r="B66" s="183">
        <v>102</v>
      </c>
      <c r="C66" s="183">
        <v>102104</v>
      </c>
      <c r="D66" s="183">
        <v>5630</v>
      </c>
      <c r="E66" s="184">
        <v>1498.29</v>
      </c>
      <c r="F66" s="182">
        <v>43738</v>
      </c>
      <c r="G66" s="181" t="s">
        <v>938</v>
      </c>
      <c r="H66" s="181" t="s">
        <v>939</v>
      </c>
      <c r="I66" s="181" t="s">
        <v>939</v>
      </c>
      <c r="K66" s="183">
        <v>366751</v>
      </c>
      <c r="L66" s="183">
        <v>347323</v>
      </c>
      <c r="Q66" s="181" t="s">
        <v>940</v>
      </c>
      <c r="U66" s="183">
        <v>9</v>
      </c>
      <c r="V66" s="183">
        <v>19</v>
      </c>
      <c r="Y66" s="181" t="s">
        <v>941</v>
      </c>
      <c r="Z66" s="183">
        <v>102</v>
      </c>
      <c r="AA66" s="181" t="s">
        <v>22</v>
      </c>
      <c r="AB66" s="181" t="s">
        <v>942</v>
      </c>
      <c r="AC66" s="183">
        <v>5</v>
      </c>
    </row>
    <row r="67" spans="1:29">
      <c r="A67" s="181" t="s">
        <v>111</v>
      </c>
      <c r="B67" s="183">
        <v>102</v>
      </c>
      <c r="C67" s="183">
        <v>102105</v>
      </c>
      <c r="D67" s="183">
        <v>5630</v>
      </c>
      <c r="E67" s="184">
        <v>1648.11</v>
      </c>
      <c r="F67" s="182">
        <v>43738</v>
      </c>
      <c r="G67" s="181" t="s">
        <v>938</v>
      </c>
      <c r="H67" s="181" t="s">
        <v>939</v>
      </c>
      <c r="I67" s="181" t="s">
        <v>939</v>
      </c>
      <c r="K67" s="183">
        <v>366751</v>
      </c>
      <c r="L67" s="183">
        <v>347323</v>
      </c>
      <c r="Q67" s="181" t="s">
        <v>940</v>
      </c>
      <c r="U67" s="183">
        <v>9</v>
      </c>
      <c r="V67" s="183">
        <v>19</v>
      </c>
      <c r="Y67" s="181" t="s">
        <v>941</v>
      </c>
      <c r="Z67" s="183">
        <v>102</v>
      </c>
      <c r="AA67" s="181" t="s">
        <v>22</v>
      </c>
      <c r="AB67" s="181" t="s">
        <v>942</v>
      </c>
      <c r="AC67" s="183">
        <v>6</v>
      </c>
    </row>
    <row r="68" spans="1:29">
      <c r="A68" s="181" t="s">
        <v>111</v>
      </c>
      <c r="B68" s="183">
        <v>102</v>
      </c>
      <c r="C68" s="183">
        <v>102106</v>
      </c>
      <c r="D68" s="183">
        <v>5630</v>
      </c>
      <c r="E68" s="184">
        <v>4944.34</v>
      </c>
      <c r="F68" s="182">
        <v>43738</v>
      </c>
      <c r="G68" s="181" t="s">
        <v>938</v>
      </c>
      <c r="H68" s="181" t="s">
        <v>939</v>
      </c>
      <c r="I68" s="181" t="s">
        <v>939</v>
      </c>
      <c r="K68" s="183">
        <v>366751</v>
      </c>
      <c r="L68" s="183">
        <v>347323</v>
      </c>
      <c r="Q68" s="181" t="s">
        <v>940</v>
      </c>
      <c r="U68" s="183">
        <v>9</v>
      </c>
      <c r="V68" s="183">
        <v>19</v>
      </c>
      <c r="Y68" s="181" t="s">
        <v>941</v>
      </c>
      <c r="Z68" s="183">
        <v>102</v>
      </c>
      <c r="AA68" s="181" t="s">
        <v>22</v>
      </c>
      <c r="AB68" s="181" t="s">
        <v>942</v>
      </c>
      <c r="AC68" s="183">
        <v>7</v>
      </c>
    </row>
    <row r="69" spans="1:29">
      <c r="A69" s="181" t="s">
        <v>111</v>
      </c>
      <c r="B69" s="183">
        <v>102</v>
      </c>
      <c r="C69" s="183">
        <v>102107</v>
      </c>
      <c r="D69" s="183">
        <v>5630</v>
      </c>
      <c r="E69" s="184">
        <v>898.97</v>
      </c>
      <c r="F69" s="182">
        <v>43738</v>
      </c>
      <c r="G69" s="181" t="s">
        <v>938</v>
      </c>
      <c r="H69" s="181" t="s">
        <v>939</v>
      </c>
      <c r="I69" s="181" t="s">
        <v>939</v>
      </c>
      <c r="K69" s="183">
        <v>366751</v>
      </c>
      <c r="L69" s="183">
        <v>347323</v>
      </c>
      <c r="Q69" s="181" t="s">
        <v>940</v>
      </c>
      <c r="U69" s="183">
        <v>9</v>
      </c>
      <c r="V69" s="183">
        <v>19</v>
      </c>
      <c r="Y69" s="181" t="s">
        <v>941</v>
      </c>
      <c r="Z69" s="183">
        <v>102</v>
      </c>
      <c r="AA69" s="181" t="s">
        <v>22</v>
      </c>
      <c r="AB69" s="181" t="s">
        <v>942</v>
      </c>
      <c r="AC69" s="183">
        <v>8</v>
      </c>
    </row>
    <row r="70" spans="1:29">
      <c r="A70" s="181" t="s">
        <v>111</v>
      </c>
      <c r="B70" s="183">
        <v>102</v>
      </c>
      <c r="C70" s="183">
        <v>102108</v>
      </c>
      <c r="D70" s="183">
        <v>5630</v>
      </c>
      <c r="E70" s="184">
        <v>599.30999999999995</v>
      </c>
      <c r="F70" s="182">
        <v>43738</v>
      </c>
      <c r="G70" s="181" t="s">
        <v>938</v>
      </c>
      <c r="H70" s="181" t="s">
        <v>939</v>
      </c>
      <c r="I70" s="181" t="s">
        <v>939</v>
      </c>
      <c r="K70" s="183">
        <v>366751</v>
      </c>
      <c r="L70" s="183">
        <v>347323</v>
      </c>
      <c r="Q70" s="181" t="s">
        <v>940</v>
      </c>
      <c r="U70" s="183">
        <v>9</v>
      </c>
      <c r="V70" s="183">
        <v>19</v>
      </c>
      <c r="Y70" s="181" t="s">
        <v>941</v>
      </c>
      <c r="Z70" s="183">
        <v>102</v>
      </c>
      <c r="AA70" s="181" t="s">
        <v>22</v>
      </c>
      <c r="AB70" s="181" t="s">
        <v>942</v>
      </c>
      <c r="AC70" s="183">
        <v>9</v>
      </c>
    </row>
    <row r="71" spans="1:29">
      <c r="A71" s="181" t="s">
        <v>111</v>
      </c>
      <c r="B71" s="183">
        <v>102</v>
      </c>
      <c r="C71" s="183">
        <v>102109</v>
      </c>
      <c r="D71" s="183">
        <v>5630</v>
      </c>
      <c r="E71" s="184">
        <v>449.49</v>
      </c>
      <c r="F71" s="182">
        <v>43738</v>
      </c>
      <c r="G71" s="181" t="s">
        <v>938</v>
      </c>
      <c r="H71" s="181" t="s">
        <v>939</v>
      </c>
      <c r="I71" s="181" t="s">
        <v>939</v>
      </c>
      <c r="K71" s="183">
        <v>366751</v>
      </c>
      <c r="L71" s="183">
        <v>347323</v>
      </c>
      <c r="Q71" s="181" t="s">
        <v>940</v>
      </c>
      <c r="U71" s="183">
        <v>9</v>
      </c>
      <c r="V71" s="183">
        <v>19</v>
      </c>
      <c r="Y71" s="181" t="s">
        <v>941</v>
      </c>
      <c r="Z71" s="183">
        <v>102</v>
      </c>
      <c r="AA71" s="181" t="s">
        <v>22</v>
      </c>
      <c r="AB71" s="181" t="s">
        <v>942</v>
      </c>
      <c r="AC71" s="183">
        <v>10</v>
      </c>
    </row>
    <row r="72" spans="1:29">
      <c r="A72" s="181" t="s">
        <v>111</v>
      </c>
      <c r="B72" s="183">
        <v>102</v>
      </c>
      <c r="C72" s="183">
        <v>102103</v>
      </c>
      <c r="D72" s="183">
        <v>5630</v>
      </c>
      <c r="E72" s="184">
        <v>31388.87</v>
      </c>
      <c r="F72" s="182">
        <v>43738</v>
      </c>
      <c r="G72" s="181" t="s">
        <v>938</v>
      </c>
      <c r="H72" s="181" t="s">
        <v>943</v>
      </c>
      <c r="K72" s="183">
        <v>1097464</v>
      </c>
      <c r="L72" s="183">
        <v>346937</v>
      </c>
      <c r="Q72" s="181" t="s">
        <v>944</v>
      </c>
      <c r="U72" s="183">
        <v>9</v>
      </c>
      <c r="V72" s="183">
        <v>19</v>
      </c>
      <c r="X72" s="183">
        <v>3006625</v>
      </c>
      <c r="Y72" s="181" t="s">
        <v>941</v>
      </c>
      <c r="Z72" s="183">
        <v>102</v>
      </c>
      <c r="AA72" s="181" t="s">
        <v>945</v>
      </c>
      <c r="AB72" s="181" t="s">
        <v>942</v>
      </c>
      <c r="AC72" s="183">
        <v>1</v>
      </c>
    </row>
    <row r="73" spans="1:29">
      <c r="A73" s="181" t="s">
        <v>111</v>
      </c>
      <c r="B73" s="183">
        <v>102</v>
      </c>
      <c r="C73" s="183">
        <v>102103</v>
      </c>
      <c r="D73" s="183">
        <v>5630</v>
      </c>
      <c r="E73" s="184">
        <v>51616.14</v>
      </c>
      <c r="F73" s="182">
        <v>43738</v>
      </c>
      <c r="G73" s="181" t="s">
        <v>938</v>
      </c>
      <c r="H73" s="181" t="s">
        <v>943</v>
      </c>
      <c r="K73" s="183">
        <v>1097464</v>
      </c>
      <c r="L73" s="183">
        <v>346937</v>
      </c>
      <c r="Q73" s="181" t="s">
        <v>944</v>
      </c>
      <c r="U73" s="183">
        <v>9</v>
      </c>
      <c r="V73" s="183">
        <v>19</v>
      </c>
      <c r="X73" s="183">
        <v>3006625</v>
      </c>
      <c r="Y73" s="181" t="s">
        <v>941</v>
      </c>
      <c r="Z73" s="183">
        <v>102</v>
      </c>
      <c r="AA73" s="181" t="s">
        <v>945</v>
      </c>
      <c r="AB73" s="181" t="s">
        <v>942</v>
      </c>
      <c r="AC73" s="183">
        <v>2</v>
      </c>
    </row>
    <row r="74" spans="1:29">
      <c r="A74" s="181" t="s">
        <v>111</v>
      </c>
      <c r="B74" s="183">
        <v>102</v>
      </c>
      <c r="C74" s="183">
        <v>102103</v>
      </c>
      <c r="D74" s="183">
        <v>5630</v>
      </c>
      <c r="E74" s="184">
        <v>-83060.23</v>
      </c>
      <c r="F74" s="182">
        <v>43769</v>
      </c>
      <c r="G74" s="181" t="s">
        <v>938</v>
      </c>
      <c r="H74" s="181" t="s">
        <v>939</v>
      </c>
      <c r="I74" s="181" t="s">
        <v>939</v>
      </c>
      <c r="K74" s="183">
        <v>367133</v>
      </c>
      <c r="L74" s="183">
        <v>350832</v>
      </c>
      <c r="Q74" s="181" t="s">
        <v>940</v>
      </c>
      <c r="U74" s="183">
        <v>10</v>
      </c>
      <c r="V74" s="183">
        <v>19</v>
      </c>
      <c r="Y74" s="181" t="s">
        <v>941</v>
      </c>
      <c r="Z74" s="183">
        <v>102</v>
      </c>
      <c r="AA74" s="181" t="s">
        <v>22</v>
      </c>
      <c r="AB74" s="181" t="s">
        <v>942</v>
      </c>
      <c r="AC74" s="183">
        <v>1</v>
      </c>
    </row>
    <row r="75" spans="1:29">
      <c r="A75" s="181" t="s">
        <v>111</v>
      </c>
      <c r="B75" s="183">
        <v>102</v>
      </c>
      <c r="C75" s="183">
        <v>102101</v>
      </c>
      <c r="D75" s="183">
        <v>5630</v>
      </c>
      <c r="E75" s="184">
        <v>2248.92</v>
      </c>
      <c r="F75" s="182">
        <v>43769</v>
      </c>
      <c r="G75" s="181" t="s">
        <v>938</v>
      </c>
      <c r="H75" s="181" t="s">
        <v>939</v>
      </c>
      <c r="I75" s="181" t="s">
        <v>939</v>
      </c>
      <c r="K75" s="183">
        <v>367133</v>
      </c>
      <c r="L75" s="183">
        <v>350832</v>
      </c>
      <c r="Q75" s="181" t="s">
        <v>940</v>
      </c>
      <c r="U75" s="183">
        <v>10</v>
      </c>
      <c r="V75" s="183">
        <v>19</v>
      </c>
      <c r="Y75" s="181" t="s">
        <v>941</v>
      </c>
      <c r="Z75" s="183">
        <v>102</v>
      </c>
      <c r="AA75" s="181" t="s">
        <v>22</v>
      </c>
      <c r="AB75" s="181" t="s">
        <v>942</v>
      </c>
      <c r="AC75" s="183">
        <v>2</v>
      </c>
    </row>
    <row r="76" spans="1:29">
      <c r="A76" s="181" t="s">
        <v>111</v>
      </c>
      <c r="B76" s="183">
        <v>102</v>
      </c>
      <c r="C76" s="183">
        <v>102102</v>
      </c>
      <c r="D76" s="183">
        <v>5630</v>
      </c>
      <c r="E76" s="184">
        <v>449.78</v>
      </c>
      <c r="F76" s="182">
        <v>43769</v>
      </c>
      <c r="G76" s="181" t="s">
        <v>938</v>
      </c>
      <c r="H76" s="181" t="s">
        <v>939</v>
      </c>
      <c r="I76" s="181" t="s">
        <v>939</v>
      </c>
      <c r="K76" s="183">
        <v>367133</v>
      </c>
      <c r="L76" s="183">
        <v>350832</v>
      </c>
      <c r="Q76" s="181" t="s">
        <v>940</v>
      </c>
      <c r="U76" s="183">
        <v>10</v>
      </c>
      <c r="V76" s="183">
        <v>19</v>
      </c>
      <c r="Y76" s="181" t="s">
        <v>941</v>
      </c>
      <c r="Z76" s="183">
        <v>102</v>
      </c>
      <c r="AA76" s="181" t="s">
        <v>22</v>
      </c>
      <c r="AB76" s="181" t="s">
        <v>942</v>
      </c>
      <c r="AC76" s="183">
        <v>3</v>
      </c>
    </row>
    <row r="77" spans="1:29">
      <c r="A77" s="181" t="s">
        <v>111</v>
      </c>
      <c r="B77" s="183">
        <v>102</v>
      </c>
      <c r="C77" s="183">
        <v>102103</v>
      </c>
      <c r="D77" s="183">
        <v>5630</v>
      </c>
      <c r="E77" s="184">
        <v>749.64</v>
      </c>
      <c r="F77" s="182">
        <v>43769</v>
      </c>
      <c r="G77" s="181" t="s">
        <v>938</v>
      </c>
      <c r="H77" s="181" t="s">
        <v>939</v>
      </c>
      <c r="I77" s="181" t="s">
        <v>939</v>
      </c>
      <c r="K77" s="183">
        <v>367133</v>
      </c>
      <c r="L77" s="183">
        <v>350832</v>
      </c>
      <c r="Q77" s="181" t="s">
        <v>940</v>
      </c>
      <c r="U77" s="183">
        <v>10</v>
      </c>
      <c r="V77" s="183">
        <v>19</v>
      </c>
      <c r="Y77" s="181" t="s">
        <v>941</v>
      </c>
      <c r="Z77" s="183">
        <v>102</v>
      </c>
      <c r="AA77" s="181" t="s">
        <v>22</v>
      </c>
      <c r="AB77" s="181" t="s">
        <v>942</v>
      </c>
      <c r="AC77" s="183">
        <v>4</v>
      </c>
    </row>
    <row r="78" spans="1:29">
      <c r="A78" s="181" t="s">
        <v>111</v>
      </c>
      <c r="B78" s="183">
        <v>102</v>
      </c>
      <c r="C78" s="183">
        <v>102104</v>
      </c>
      <c r="D78" s="183">
        <v>5630</v>
      </c>
      <c r="E78" s="184">
        <v>1499.28</v>
      </c>
      <c r="F78" s="182">
        <v>43769</v>
      </c>
      <c r="G78" s="181" t="s">
        <v>938</v>
      </c>
      <c r="H78" s="181" t="s">
        <v>939</v>
      </c>
      <c r="I78" s="181" t="s">
        <v>939</v>
      </c>
      <c r="K78" s="183">
        <v>367133</v>
      </c>
      <c r="L78" s="183">
        <v>350832</v>
      </c>
      <c r="Q78" s="181" t="s">
        <v>940</v>
      </c>
      <c r="U78" s="183">
        <v>10</v>
      </c>
      <c r="V78" s="183">
        <v>19</v>
      </c>
      <c r="Y78" s="181" t="s">
        <v>941</v>
      </c>
      <c r="Z78" s="183">
        <v>102</v>
      </c>
      <c r="AA78" s="181" t="s">
        <v>22</v>
      </c>
      <c r="AB78" s="181" t="s">
        <v>942</v>
      </c>
      <c r="AC78" s="183">
        <v>5</v>
      </c>
    </row>
    <row r="79" spans="1:29">
      <c r="A79" s="181" t="s">
        <v>111</v>
      </c>
      <c r="B79" s="183">
        <v>102</v>
      </c>
      <c r="C79" s="183">
        <v>102105</v>
      </c>
      <c r="D79" s="183">
        <v>5630</v>
      </c>
      <c r="E79" s="184">
        <v>1649.21</v>
      </c>
      <c r="F79" s="182">
        <v>43769</v>
      </c>
      <c r="G79" s="181" t="s">
        <v>938</v>
      </c>
      <c r="H79" s="181" t="s">
        <v>939</v>
      </c>
      <c r="I79" s="181" t="s">
        <v>939</v>
      </c>
      <c r="K79" s="183">
        <v>367133</v>
      </c>
      <c r="L79" s="183">
        <v>350832</v>
      </c>
      <c r="Q79" s="181" t="s">
        <v>940</v>
      </c>
      <c r="U79" s="183">
        <v>10</v>
      </c>
      <c r="V79" s="183">
        <v>19</v>
      </c>
      <c r="Y79" s="181" t="s">
        <v>941</v>
      </c>
      <c r="Z79" s="183">
        <v>102</v>
      </c>
      <c r="AA79" s="181" t="s">
        <v>22</v>
      </c>
      <c r="AB79" s="181" t="s">
        <v>942</v>
      </c>
      <c r="AC79" s="183">
        <v>6</v>
      </c>
    </row>
    <row r="80" spans="1:29">
      <c r="A80" s="181" t="s">
        <v>111</v>
      </c>
      <c r="B80" s="183">
        <v>102</v>
      </c>
      <c r="C80" s="183">
        <v>102106</v>
      </c>
      <c r="D80" s="183">
        <v>5630</v>
      </c>
      <c r="E80" s="184">
        <v>4947.63</v>
      </c>
      <c r="F80" s="182">
        <v>43769</v>
      </c>
      <c r="G80" s="181" t="s">
        <v>938</v>
      </c>
      <c r="H80" s="181" t="s">
        <v>939</v>
      </c>
      <c r="I80" s="181" t="s">
        <v>939</v>
      </c>
      <c r="K80" s="183">
        <v>367133</v>
      </c>
      <c r="L80" s="183">
        <v>350832</v>
      </c>
      <c r="Q80" s="181" t="s">
        <v>940</v>
      </c>
      <c r="U80" s="183">
        <v>10</v>
      </c>
      <c r="V80" s="183">
        <v>19</v>
      </c>
      <c r="Y80" s="181" t="s">
        <v>941</v>
      </c>
      <c r="Z80" s="183">
        <v>102</v>
      </c>
      <c r="AA80" s="181" t="s">
        <v>22</v>
      </c>
      <c r="AB80" s="181" t="s">
        <v>942</v>
      </c>
      <c r="AC80" s="183">
        <v>7</v>
      </c>
    </row>
    <row r="81" spans="1:29">
      <c r="A81" s="181" t="s">
        <v>111</v>
      </c>
      <c r="B81" s="183">
        <v>102</v>
      </c>
      <c r="C81" s="183">
        <v>102107</v>
      </c>
      <c r="D81" s="183">
        <v>5630</v>
      </c>
      <c r="E81" s="184">
        <v>899.57</v>
      </c>
      <c r="F81" s="182">
        <v>43769</v>
      </c>
      <c r="G81" s="181" t="s">
        <v>938</v>
      </c>
      <c r="H81" s="181" t="s">
        <v>939</v>
      </c>
      <c r="I81" s="181" t="s">
        <v>939</v>
      </c>
      <c r="K81" s="183">
        <v>367133</v>
      </c>
      <c r="L81" s="183">
        <v>350832</v>
      </c>
      <c r="Q81" s="181" t="s">
        <v>940</v>
      </c>
      <c r="U81" s="183">
        <v>10</v>
      </c>
      <c r="V81" s="183">
        <v>19</v>
      </c>
      <c r="Y81" s="181" t="s">
        <v>941</v>
      </c>
      <c r="Z81" s="183">
        <v>102</v>
      </c>
      <c r="AA81" s="181" t="s">
        <v>22</v>
      </c>
      <c r="AB81" s="181" t="s">
        <v>942</v>
      </c>
      <c r="AC81" s="183">
        <v>8</v>
      </c>
    </row>
    <row r="82" spans="1:29">
      <c r="A82" s="181" t="s">
        <v>111</v>
      </c>
      <c r="B82" s="183">
        <v>102</v>
      </c>
      <c r="C82" s="183">
        <v>102108</v>
      </c>
      <c r="D82" s="183">
        <v>5630</v>
      </c>
      <c r="E82" s="184">
        <v>599.71</v>
      </c>
      <c r="F82" s="182">
        <v>43769</v>
      </c>
      <c r="G82" s="181" t="s">
        <v>938</v>
      </c>
      <c r="H82" s="181" t="s">
        <v>939</v>
      </c>
      <c r="I82" s="181" t="s">
        <v>939</v>
      </c>
      <c r="K82" s="183">
        <v>367133</v>
      </c>
      <c r="L82" s="183">
        <v>350832</v>
      </c>
      <c r="Q82" s="181" t="s">
        <v>940</v>
      </c>
      <c r="U82" s="183">
        <v>10</v>
      </c>
      <c r="V82" s="183">
        <v>19</v>
      </c>
      <c r="Y82" s="181" t="s">
        <v>941</v>
      </c>
      <c r="Z82" s="183">
        <v>102</v>
      </c>
      <c r="AA82" s="181" t="s">
        <v>22</v>
      </c>
      <c r="AB82" s="181" t="s">
        <v>942</v>
      </c>
      <c r="AC82" s="183">
        <v>9</v>
      </c>
    </row>
    <row r="83" spans="1:29">
      <c r="A83" s="181" t="s">
        <v>111</v>
      </c>
      <c r="B83" s="183">
        <v>102</v>
      </c>
      <c r="C83" s="183">
        <v>102109</v>
      </c>
      <c r="D83" s="183">
        <v>5630</v>
      </c>
      <c r="E83" s="184">
        <v>449.78</v>
      </c>
      <c r="F83" s="182">
        <v>43769</v>
      </c>
      <c r="G83" s="181" t="s">
        <v>938</v>
      </c>
      <c r="H83" s="181" t="s">
        <v>939</v>
      </c>
      <c r="I83" s="181" t="s">
        <v>939</v>
      </c>
      <c r="K83" s="183">
        <v>367133</v>
      </c>
      <c r="L83" s="183">
        <v>350832</v>
      </c>
      <c r="Q83" s="181" t="s">
        <v>940</v>
      </c>
      <c r="U83" s="183">
        <v>10</v>
      </c>
      <c r="V83" s="183">
        <v>19</v>
      </c>
      <c r="Y83" s="181" t="s">
        <v>941</v>
      </c>
      <c r="Z83" s="183">
        <v>102</v>
      </c>
      <c r="AA83" s="181" t="s">
        <v>22</v>
      </c>
      <c r="AB83" s="181" t="s">
        <v>942</v>
      </c>
      <c r="AC83" s="183">
        <v>10</v>
      </c>
    </row>
    <row r="84" spans="1:29">
      <c r="A84" s="181" t="s">
        <v>111</v>
      </c>
      <c r="B84" s="183">
        <v>102</v>
      </c>
      <c r="C84" s="183">
        <v>102103</v>
      </c>
      <c r="D84" s="183">
        <v>5630</v>
      </c>
      <c r="E84" s="184">
        <v>31782.05</v>
      </c>
      <c r="F84" s="182">
        <v>43769</v>
      </c>
      <c r="G84" s="181" t="s">
        <v>938</v>
      </c>
      <c r="H84" s="181" t="s">
        <v>943</v>
      </c>
      <c r="K84" s="183">
        <v>1105134</v>
      </c>
      <c r="L84" s="183">
        <v>350269</v>
      </c>
      <c r="Q84" s="181" t="s">
        <v>944</v>
      </c>
      <c r="U84" s="183">
        <v>10</v>
      </c>
      <c r="V84" s="183">
        <v>19</v>
      </c>
      <c r="X84" s="183">
        <v>3006625</v>
      </c>
      <c r="Y84" s="181" t="s">
        <v>941</v>
      </c>
      <c r="Z84" s="183">
        <v>102</v>
      </c>
      <c r="AA84" s="181" t="s">
        <v>945</v>
      </c>
      <c r="AB84" s="181" t="s">
        <v>942</v>
      </c>
      <c r="AC84" s="183">
        <v>1</v>
      </c>
    </row>
    <row r="85" spans="1:29">
      <c r="A85" s="181" t="s">
        <v>111</v>
      </c>
      <c r="B85" s="183">
        <v>102</v>
      </c>
      <c r="C85" s="183">
        <v>102103</v>
      </c>
      <c r="D85" s="183">
        <v>5630</v>
      </c>
      <c r="E85" s="184">
        <v>51278.18</v>
      </c>
      <c r="F85" s="182">
        <v>43769</v>
      </c>
      <c r="G85" s="181" t="s">
        <v>938</v>
      </c>
      <c r="H85" s="181" t="s">
        <v>943</v>
      </c>
      <c r="K85" s="183">
        <v>1105134</v>
      </c>
      <c r="L85" s="183">
        <v>350269</v>
      </c>
      <c r="Q85" s="181" t="s">
        <v>944</v>
      </c>
      <c r="U85" s="183">
        <v>10</v>
      </c>
      <c r="V85" s="183">
        <v>19</v>
      </c>
      <c r="X85" s="183">
        <v>3006625</v>
      </c>
      <c r="Y85" s="181" t="s">
        <v>941</v>
      </c>
      <c r="Z85" s="183">
        <v>102</v>
      </c>
      <c r="AA85" s="181" t="s">
        <v>945</v>
      </c>
      <c r="AB85" s="181" t="s">
        <v>942</v>
      </c>
      <c r="AC85" s="183">
        <v>2</v>
      </c>
    </row>
    <row r="86" spans="1:29">
      <c r="A86" s="181" t="s">
        <v>111</v>
      </c>
      <c r="B86" s="183">
        <v>102</v>
      </c>
      <c r="C86" s="183">
        <v>102103</v>
      </c>
      <c r="D86" s="183">
        <v>5630</v>
      </c>
      <c r="E86" s="184">
        <v>-82995.69</v>
      </c>
      <c r="F86" s="182">
        <v>43799</v>
      </c>
      <c r="G86" s="181" t="s">
        <v>938</v>
      </c>
      <c r="H86" s="181" t="s">
        <v>939</v>
      </c>
      <c r="I86" s="181" t="s">
        <v>939</v>
      </c>
      <c r="K86" s="183">
        <v>367422</v>
      </c>
      <c r="L86" s="183">
        <v>353463</v>
      </c>
      <c r="Q86" s="181" t="s">
        <v>940</v>
      </c>
      <c r="U86" s="183">
        <v>11</v>
      </c>
      <c r="V86" s="183">
        <v>19</v>
      </c>
      <c r="Y86" s="181" t="s">
        <v>941</v>
      </c>
      <c r="Z86" s="183">
        <v>102</v>
      </c>
      <c r="AA86" s="181" t="s">
        <v>22</v>
      </c>
      <c r="AB86" s="181" t="s">
        <v>942</v>
      </c>
      <c r="AC86" s="183">
        <v>1</v>
      </c>
    </row>
    <row r="87" spans="1:29">
      <c r="A87" s="181" t="s">
        <v>111</v>
      </c>
      <c r="B87" s="183">
        <v>102</v>
      </c>
      <c r="C87" s="183">
        <v>102101</v>
      </c>
      <c r="D87" s="183">
        <v>5630</v>
      </c>
      <c r="E87" s="184">
        <v>2247.1799999999998</v>
      </c>
      <c r="F87" s="182">
        <v>43799</v>
      </c>
      <c r="G87" s="181" t="s">
        <v>938</v>
      </c>
      <c r="H87" s="181" t="s">
        <v>939</v>
      </c>
      <c r="I87" s="181" t="s">
        <v>939</v>
      </c>
      <c r="K87" s="183">
        <v>367422</v>
      </c>
      <c r="L87" s="183">
        <v>353463</v>
      </c>
      <c r="Q87" s="181" t="s">
        <v>940</v>
      </c>
      <c r="U87" s="183">
        <v>11</v>
      </c>
      <c r="V87" s="183">
        <v>19</v>
      </c>
      <c r="Y87" s="181" t="s">
        <v>941</v>
      </c>
      <c r="Z87" s="183">
        <v>102</v>
      </c>
      <c r="AA87" s="181" t="s">
        <v>22</v>
      </c>
      <c r="AB87" s="181" t="s">
        <v>942</v>
      </c>
      <c r="AC87" s="183">
        <v>2</v>
      </c>
    </row>
    <row r="88" spans="1:29">
      <c r="A88" s="181" t="s">
        <v>111</v>
      </c>
      <c r="B88" s="183">
        <v>102</v>
      </c>
      <c r="C88" s="183">
        <v>102102</v>
      </c>
      <c r="D88" s="183">
        <v>5630</v>
      </c>
      <c r="E88" s="184">
        <v>449.44</v>
      </c>
      <c r="F88" s="182">
        <v>43799</v>
      </c>
      <c r="G88" s="181" t="s">
        <v>938</v>
      </c>
      <c r="H88" s="181" t="s">
        <v>939</v>
      </c>
      <c r="I88" s="181" t="s">
        <v>939</v>
      </c>
      <c r="K88" s="183">
        <v>367422</v>
      </c>
      <c r="L88" s="183">
        <v>353463</v>
      </c>
      <c r="Q88" s="181" t="s">
        <v>940</v>
      </c>
      <c r="U88" s="183">
        <v>11</v>
      </c>
      <c r="V88" s="183">
        <v>19</v>
      </c>
      <c r="Y88" s="181" t="s">
        <v>941</v>
      </c>
      <c r="Z88" s="183">
        <v>102</v>
      </c>
      <c r="AA88" s="181" t="s">
        <v>22</v>
      </c>
      <c r="AB88" s="181" t="s">
        <v>942</v>
      </c>
      <c r="AC88" s="183">
        <v>3</v>
      </c>
    </row>
    <row r="89" spans="1:29">
      <c r="A89" s="181" t="s">
        <v>111</v>
      </c>
      <c r="B89" s="183">
        <v>102</v>
      </c>
      <c r="C89" s="183">
        <v>102103</v>
      </c>
      <c r="D89" s="183">
        <v>5630</v>
      </c>
      <c r="E89" s="184">
        <v>749.06</v>
      </c>
      <c r="F89" s="182">
        <v>43799</v>
      </c>
      <c r="G89" s="181" t="s">
        <v>938</v>
      </c>
      <c r="H89" s="181" t="s">
        <v>939</v>
      </c>
      <c r="I89" s="181" t="s">
        <v>939</v>
      </c>
      <c r="K89" s="183">
        <v>367422</v>
      </c>
      <c r="L89" s="183">
        <v>353463</v>
      </c>
      <c r="Q89" s="181" t="s">
        <v>940</v>
      </c>
      <c r="U89" s="183">
        <v>11</v>
      </c>
      <c r="V89" s="183">
        <v>19</v>
      </c>
      <c r="Y89" s="181" t="s">
        <v>941</v>
      </c>
      <c r="Z89" s="183">
        <v>102</v>
      </c>
      <c r="AA89" s="181" t="s">
        <v>22</v>
      </c>
      <c r="AB89" s="181" t="s">
        <v>942</v>
      </c>
      <c r="AC89" s="183">
        <v>4</v>
      </c>
    </row>
    <row r="90" spans="1:29">
      <c r="A90" s="181" t="s">
        <v>111</v>
      </c>
      <c r="B90" s="183">
        <v>102</v>
      </c>
      <c r="C90" s="183">
        <v>102104</v>
      </c>
      <c r="D90" s="183">
        <v>5630</v>
      </c>
      <c r="E90" s="184">
        <v>1498.12</v>
      </c>
      <c r="F90" s="182">
        <v>43799</v>
      </c>
      <c r="G90" s="181" t="s">
        <v>938</v>
      </c>
      <c r="H90" s="181" t="s">
        <v>939</v>
      </c>
      <c r="I90" s="181" t="s">
        <v>939</v>
      </c>
      <c r="K90" s="183">
        <v>367422</v>
      </c>
      <c r="L90" s="183">
        <v>353463</v>
      </c>
      <c r="Q90" s="181" t="s">
        <v>940</v>
      </c>
      <c r="U90" s="183">
        <v>11</v>
      </c>
      <c r="V90" s="183">
        <v>19</v>
      </c>
      <c r="Y90" s="181" t="s">
        <v>941</v>
      </c>
      <c r="Z90" s="183">
        <v>102</v>
      </c>
      <c r="AA90" s="181" t="s">
        <v>22</v>
      </c>
      <c r="AB90" s="181" t="s">
        <v>942</v>
      </c>
      <c r="AC90" s="183">
        <v>5</v>
      </c>
    </row>
    <row r="91" spans="1:29">
      <c r="A91" s="181" t="s">
        <v>111</v>
      </c>
      <c r="B91" s="183">
        <v>102</v>
      </c>
      <c r="C91" s="183">
        <v>102105</v>
      </c>
      <c r="D91" s="183">
        <v>5630</v>
      </c>
      <c r="E91" s="184">
        <v>1647.93</v>
      </c>
      <c r="F91" s="182">
        <v>43799</v>
      </c>
      <c r="G91" s="181" t="s">
        <v>938</v>
      </c>
      <c r="H91" s="181" t="s">
        <v>939</v>
      </c>
      <c r="I91" s="181" t="s">
        <v>939</v>
      </c>
      <c r="K91" s="183">
        <v>367422</v>
      </c>
      <c r="L91" s="183">
        <v>353463</v>
      </c>
      <c r="Q91" s="181" t="s">
        <v>940</v>
      </c>
      <c r="U91" s="183">
        <v>11</v>
      </c>
      <c r="V91" s="183">
        <v>19</v>
      </c>
      <c r="Y91" s="181" t="s">
        <v>941</v>
      </c>
      <c r="Z91" s="183">
        <v>102</v>
      </c>
      <c r="AA91" s="181" t="s">
        <v>22</v>
      </c>
      <c r="AB91" s="181" t="s">
        <v>942</v>
      </c>
      <c r="AC91" s="183">
        <v>6</v>
      </c>
    </row>
    <row r="92" spans="1:29">
      <c r="A92" s="181" t="s">
        <v>111</v>
      </c>
      <c r="B92" s="183">
        <v>102</v>
      </c>
      <c r="C92" s="183">
        <v>102106</v>
      </c>
      <c r="D92" s="183">
        <v>5630</v>
      </c>
      <c r="E92" s="184">
        <v>4943.79</v>
      </c>
      <c r="F92" s="182">
        <v>43799</v>
      </c>
      <c r="G92" s="181" t="s">
        <v>938</v>
      </c>
      <c r="H92" s="181" t="s">
        <v>939</v>
      </c>
      <c r="I92" s="181" t="s">
        <v>939</v>
      </c>
      <c r="K92" s="183">
        <v>367422</v>
      </c>
      <c r="L92" s="183">
        <v>353463</v>
      </c>
      <c r="Q92" s="181" t="s">
        <v>940</v>
      </c>
      <c r="U92" s="183">
        <v>11</v>
      </c>
      <c r="V92" s="183">
        <v>19</v>
      </c>
      <c r="Y92" s="181" t="s">
        <v>941</v>
      </c>
      <c r="Z92" s="183">
        <v>102</v>
      </c>
      <c r="AA92" s="181" t="s">
        <v>22</v>
      </c>
      <c r="AB92" s="181" t="s">
        <v>942</v>
      </c>
      <c r="AC92" s="183">
        <v>7</v>
      </c>
    </row>
    <row r="93" spans="1:29">
      <c r="A93" s="181" t="s">
        <v>111</v>
      </c>
      <c r="B93" s="183">
        <v>102</v>
      </c>
      <c r="C93" s="183">
        <v>102107</v>
      </c>
      <c r="D93" s="183">
        <v>5630</v>
      </c>
      <c r="E93" s="184">
        <v>898.87</v>
      </c>
      <c r="F93" s="182">
        <v>43799</v>
      </c>
      <c r="G93" s="181" t="s">
        <v>938</v>
      </c>
      <c r="H93" s="181" t="s">
        <v>939</v>
      </c>
      <c r="I93" s="181" t="s">
        <v>939</v>
      </c>
      <c r="K93" s="183">
        <v>367422</v>
      </c>
      <c r="L93" s="183">
        <v>353463</v>
      </c>
      <c r="Q93" s="181" t="s">
        <v>940</v>
      </c>
      <c r="U93" s="183">
        <v>11</v>
      </c>
      <c r="V93" s="183">
        <v>19</v>
      </c>
      <c r="Y93" s="181" t="s">
        <v>941</v>
      </c>
      <c r="Z93" s="183">
        <v>102</v>
      </c>
      <c r="AA93" s="181" t="s">
        <v>22</v>
      </c>
      <c r="AB93" s="181" t="s">
        <v>942</v>
      </c>
      <c r="AC93" s="183">
        <v>8</v>
      </c>
    </row>
    <row r="94" spans="1:29">
      <c r="A94" s="181" t="s">
        <v>111</v>
      </c>
      <c r="B94" s="183">
        <v>102</v>
      </c>
      <c r="C94" s="183">
        <v>102108</v>
      </c>
      <c r="D94" s="183">
        <v>5630</v>
      </c>
      <c r="E94" s="184">
        <v>599.25</v>
      </c>
      <c r="F94" s="182">
        <v>43799</v>
      </c>
      <c r="G94" s="181" t="s">
        <v>938</v>
      </c>
      <c r="H94" s="181" t="s">
        <v>939</v>
      </c>
      <c r="I94" s="181" t="s">
        <v>939</v>
      </c>
      <c r="K94" s="183">
        <v>367422</v>
      </c>
      <c r="L94" s="183">
        <v>353463</v>
      </c>
      <c r="Q94" s="181" t="s">
        <v>940</v>
      </c>
      <c r="U94" s="183">
        <v>11</v>
      </c>
      <c r="V94" s="183">
        <v>19</v>
      </c>
      <c r="Y94" s="181" t="s">
        <v>941</v>
      </c>
      <c r="Z94" s="183">
        <v>102</v>
      </c>
      <c r="AA94" s="181" t="s">
        <v>22</v>
      </c>
      <c r="AB94" s="181" t="s">
        <v>942</v>
      </c>
      <c r="AC94" s="183">
        <v>9</v>
      </c>
    </row>
    <row r="95" spans="1:29">
      <c r="A95" s="181" t="s">
        <v>111</v>
      </c>
      <c r="B95" s="183">
        <v>102</v>
      </c>
      <c r="C95" s="183">
        <v>102109</v>
      </c>
      <c r="D95" s="183">
        <v>5630</v>
      </c>
      <c r="E95" s="184">
        <v>449.44</v>
      </c>
      <c r="F95" s="182">
        <v>43799</v>
      </c>
      <c r="G95" s="181" t="s">
        <v>938</v>
      </c>
      <c r="H95" s="181" t="s">
        <v>939</v>
      </c>
      <c r="I95" s="181" t="s">
        <v>939</v>
      </c>
      <c r="K95" s="183">
        <v>367422</v>
      </c>
      <c r="L95" s="183">
        <v>353463</v>
      </c>
      <c r="Q95" s="181" t="s">
        <v>940</v>
      </c>
      <c r="U95" s="183">
        <v>11</v>
      </c>
      <c r="V95" s="183">
        <v>19</v>
      </c>
      <c r="Y95" s="181" t="s">
        <v>941</v>
      </c>
      <c r="Z95" s="183">
        <v>102</v>
      </c>
      <c r="AA95" s="181" t="s">
        <v>22</v>
      </c>
      <c r="AB95" s="181" t="s">
        <v>942</v>
      </c>
      <c r="AC95" s="183">
        <v>10</v>
      </c>
    </row>
    <row r="96" spans="1:29">
      <c r="A96" s="181" t="s">
        <v>111</v>
      </c>
      <c r="B96" s="183">
        <v>102</v>
      </c>
      <c r="C96" s="183">
        <v>102103</v>
      </c>
      <c r="D96" s="183">
        <v>5630</v>
      </c>
      <c r="E96" s="184">
        <v>31716.52</v>
      </c>
      <c r="F96" s="182">
        <v>43799</v>
      </c>
      <c r="G96" s="181" t="s">
        <v>938</v>
      </c>
      <c r="H96" s="181" t="s">
        <v>943</v>
      </c>
      <c r="K96" s="183">
        <v>1113683</v>
      </c>
      <c r="L96" s="183">
        <v>352792</v>
      </c>
      <c r="Q96" s="181" t="s">
        <v>944</v>
      </c>
      <c r="U96" s="183">
        <v>11</v>
      </c>
      <c r="V96" s="183">
        <v>19</v>
      </c>
      <c r="X96" s="183">
        <v>3006625</v>
      </c>
      <c r="Y96" s="181" t="s">
        <v>941</v>
      </c>
      <c r="Z96" s="183">
        <v>102</v>
      </c>
      <c r="AA96" s="181" t="s">
        <v>945</v>
      </c>
      <c r="AB96" s="181" t="s">
        <v>942</v>
      </c>
      <c r="AC96" s="183">
        <v>1</v>
      </c>
    </row>
    <row r="97" spans="1:29">
      <c r="A97" s="181" t="s">
        <v>111</v>
      </c>
      <c r="B97" s="183">
        <v>102</v>
      </c>
      <c r="C97" s="183">
        <v>102103</v>
      </c>
      <c r="D97" s="183">
        <v>5630</v>
      </c>
      <c r="E97" s="184">
        <v>51279.17</v>
      </c>
      <c r="F97" s="182">
        <v>43799</v>
      </c>
      <c r="G97" s="181" t="s">
        <v>938</v>
      </c>
      <c r="H97" s="181" t="s">
        <v>943</v>
      </c>
      <c r="K97" s="183">
        <v>1113683</v>
      </c>
      <c r="L97" s="183">
        <v>352792</v>
      </c>
      <c r="Q97" s="181" t="s">
        <v>944</v>
      </c>
      <c r="U97" s="183">
        <v>11</v>
      </c>
      <c r="V97" s="183">
        <v>19</v>
      </c>
      <c r="X97" s="183">
        <v>3006625</v>
      </c>
      <c r="Y97" s="181" t="s">
        <v>941</v>
      </c>
      <c r="Z97" s="183">
        <v>102</v>
      </c>
      <c r="AA97" s="181" t="s">
        <v>945</v>
      </c>
      <c r="AB97" s="181" t="s">
        <v>942</v>
      </c>
      <c r="AC97" s="183">
        <v>2</v>
      </c>
    </row>
    <row r="98" spans="1:29">
      <c r="A98" s="181" t="s">
        <v>111</v>
      </c>
      <c r="B98" s="183">
        <v>102</v>
      </c>
      <c r="C98" s="183">
        <v>102103</v>
      </c>
      <c r="D98" s="183">
        <v>5630</v>
      </c>
      <c r="E98" s="184">
        <v>-84020.59</v>
      </c>
      <c r="F98" s="182">
        <v>43830</v>
      </c>
      <c r="G98" s="181" t="s">
        <v>938</v>
      </c>
      <c r="H98" s="181" t="s">
        <v>939</v>
      </c>
      <c r="I98" s="181" t="s">
        <v>939</v>
      </c>
      <c r="K98" s="183">
        <v>367802</v>
      </c>
      <c r="L98" s="183">
        <v>356686</v>
      </c>
      <c r="Q98" s="181" t="s">
        <v>940</v>
      </c>
      <c r="U98" s="183">
        <v>12</v>
      </c>
      <c r="V98" s="183">
        <v>19</v>
      </c>
      <c r="Y98" s="181" t="s">
        <v>941</v>
      </c>
      <c r="Z98" s="183">
        <v>102</v>
      </c>
      <c r="AA98" s="181" t="s">
        <v>22</v>
      </c>
      <c r="AB98" s="181" t="s">
        <v>942</v>
      </c>
      <c r="AC98" s="183">
        <v>1</v>
      </c>
    </row>
    <row r="99" spans="1:29">
      <c r="A99" s="181" t="s">
        <v>111</v>
      </c>
      <c r="B99" s="183">
        <v>102</v>
      </c>
      <c r="C99" s="183">
        <v>102101</v>
      </c>
      <c r="D99" s="183">
        <v>5630</v>
      </c>
      <c r="E99" s="184">
        <v>2274.9299999999998</v>
      </c>
      <c r="F99" s="182">
        <v>43830</v>
      </c>
      <c r="G99" s="181" t="s">
        <v>938</v>
      </c>
      <c r="H99" s="181" t="s">
        <v>939</v>
      </c>
      <c r="I99" s="181" t="s">
        <v>939</v>
      </c>
      <c r="K99" s="183">
        <v>367802</v>
      </c>
      <c r="L99" s="183">
        <v>356686</v>
      </c>
      <c r="Q99" s="181" t="s">
        <v>940</v>
      </c>
      <c r="U99" s="183">
        <v>12</v>
      </c>
      <c r="V99" s="183">
        <v>19</v>
      </c>
      <c r="Y99" s="181" t="s">
        <v>941</v>
      </c>
      <c r="Z99" s="183">
        <v>102</v>
      </c>
      <c r="AA99" s="181" t="s">
        <v>22</v>
      </c>
      <c r="AB99" s="181" t="s">
        <v>942</v>
      </c>
      <c r="AC99" s="183">
        <v>2</v>
      </c>
    </row>
    <row r="100" spans="1:29">
      <c r="A100" s="181" t="s">
        <v>111</v>
      </c>
      <c r="B100" s="183">
        <v>102</v>
      </c>
      <c r="C100" s="183">
        <v>102102</v>
      </c>
      <c r="D100" s="183">
        <v>5630</v>
      </c>
      <c r="E100" s="184">
        <v>454.99</v>
      </c>
      <c r="F100" s="182">
        <v>43830</v>
      </c>
      <c r="G100" s="181" t="s">
        <v>938</v>
      </c>
      <c r="H100" s="181" t="s">
        <v>939</v>
      </c>
      <c r="I100" s="181" t="s">
        <v>939</v>
      </c>
      <c r="K100" s="183">
        <v>367802</v>
      </c>
      <c r="L100" s="183">
        <v>356686</v>
      </c>
      <c r="Q100" s="181" t="s">
        <v>940</v>
      </c>
      <c r="U100" s="183">
        <v>12</v>
      </c>
      <c r="V100" s="183">
        <v>19</v>
      </c>
      <c r="Y100" s="181" t="s">
        <v>941</v>
      </c>
      <c r="Z100" s="183">
        <v>102</v>
      </c>
      <c r="AA100" s="181" t="s">
        <v>22</v>
      </c>
      <c r="AB100" s="181" t="s">
        <v>942</v>
      </c>
      <c r="AC100" s="183">
        <v>3</v>
      </c>
    </row>
    <row r="101" spans="1:29">
      <c r="A101" s="181" t="s">
        <v>111</v>
      </c>
      <c r="B101" s="183">
        <v>102</v>
      </c>
      <c r="C101" s="183">
        <v>102103</v>
      </c>
      <c r="D101" s="183">
        <v>5630</v>
      </c>
      <c r="E101" s="184">
        <v>758.31</v>
      </c>
      <c r="F101" s="182">
        <v>43830</v>
      </c>
      <c r="G101" s="181" t="s">
        <v>938</v>
      </c>
      <c r="H101" s="181" t="s">
        <v>939</v>
      </c>
      <c r="I101" s="181" t="s">
        <v>939</v>
      </c>
      <c r="K101" s="183">
        <v>367802</v>
      </c>
      <c r="L101" s="183">
        <v>356686</v>
      </c>
      <c r="Q101" s="181" t="s">
        <v>940</v>
      </c>
      <c r="U101" s="183">
        <v>12</v>
      </c>
      <c r="V101" s="183">
        <v>19</v>
      </c>
      <c r="Y101" s="181" t="s">
        <v>941</v>
      </c>
      <c r="Z101" s="183">
        <v>102</v>
      </c>
      <c r="AA101" s="181" t="s">
        <v>22</v>
      </c>
      <c r="AB101" s="181" t="s">
        <v>942</v>
      </c>
      <c r="AC101" s="183">
        <v>4</v>
      </c>
    </row>
    <row r="102" spans="1:29">
      <c r="A102" s="181" t="s">
        <v>111</v>
      </c>
      <c r="B102" s="183">
        <v>102</v>
      </c>
      <c r="C102" s="183">
        <v>102104</v>
      </c>
      <c r="D102" s="183">
        <v>5630</v>
      </c>
      <c r="E102" s="184">
        <v>1516.62</v>
      </c>
      <c r="F102" s="182">
        <v>43830</v>
      </c>
      <c r="G102" s="181" t="s">
        <v>938</v>
      </c>
      <c r="H102" s="181" t="s">
        <v>939</v>
      </c>
      <c r="I102" s="181" t="s">
        <v>939</v>
      </c>
      <c r="K102" s="183">
        <v>367802</v>
      </c>
      <c r="L102" s="183">
        <v>356686</v>
      </c>
      <c r="Q102" s="181" t="s">
        <v>940</v>
      </c>
      <c r="U102" s="183">
        <v>12</v>
      </c>
      <c r="V102" s="183">
        <v>19</v>
      </c>
      <c r="Y102" s="181" t="s">
        <v>941</v>
      </c>
      <c r="Z102" s="183">
        <v>102</v>
      </c>
      <c r="AA102" s="181" t="s">
        <v>22</v>
      </c>
      <c r="AB102" s="181" t="s">
        <v>942</v>
      </c>
      <c r="AC102" s="183">
        <v>5</v>
      </c>
    </row>
    <row r="103" spans="1:29">
      <c r="A103" s="181" t="s">
        <v>111</v>
      </c>
      <c r="B103" s="183">
        <v>102</v>
      </c>
      <c r="C103" s="183">
        <v>102105</v>
      </c>
      <c r="D103" s="183">
        <v>5630</v>
      </c>
      <c r="E103" s="184">
        <v>1668.28</v>
      </c>
      <c r="F103" s="182">
        <v>43830</v>
      </c>
      <c r="G103" s="181" t="s">
        <v>938</v>
      </c>
      <c r="H103" s="181" t="s">
        <v>939</v>
      </c>
      <c r="I103" s="181" t="s">
        <v>939</v>
      </c>
      <c r="K103" s="183">
        <v>367802</v>
      </c>
      <c r="L103" s="183">
        <v>356686</v>
      </c>
      <c r="Q103" s="181" t="s">
        <v>940</v>
      </c>
      <c r="U103" s="183">
        <v>12</v>
      </c>
      <c r="V103" s="183">
        <v>19</v>
      </c>
      <c r="Y103" s="181" t="s">
        <v>941</v>
      </c>
      <c r="Z103" s="183">
        <v>102</v>
      </c>
      <c r="AA103" s="181" t="s">
        <v>22</v>
      </c>
      <c r="AB103" s="181" t="s">
        <v>942</v>
      </c>
      <c r="AC103" s="183">
        <v>6</v>
      </c>
    </row>
    <row r="104" spans="1:29">
      <c r="A104" s="181" t="s">
        <v>111</v>
      </c>
      <c r="B104" s="183">
        <v>102</v>
      </c>
      <c r="C104" s="183">
        <v>102106</v>
      </c>
      <c r="D104" s="183">
        <v>5630</v>
      </c>
      <c r="E104" s="184">
        <v>5004.84</v>
      </c>
      <c r="F104" s="182">
        <v>43830</v>
      </c>
      <c r="G104" s="181" t="s">
        <v>938</v>
      </c>
      <c r="H104" s="181" t="s">
        <v>939</v>
      </c>
      <c r="I104" s="181" t="s">
        <v>939</v>
      </c>
      <c r="K104" s="183">
        <v>367802</v>
      </c>
      <c r="L104" s="183">
        <v>356686</v>
      </c>
      <c r="Q104" s="181" t="s">
        <v>940</v>
      </c>
      <c r="U104" s="183">
        <v>12</v>
      </c>
      <c r="V104" s="183">
        <v>19</v>
      </c>
      <c r="Y104" s="181" t="s">
        <v>941</v>
      </c>
      <c r="Z104" s="183">
        <v>102</v>
      </c>
      <c r="AA104" s="181" t="s">
        <v>22</v>
      </c>
      <c r="AB104" s="181" t="s">
        <v>942</v>
      </c>
      <c r="AC104" s="183">
        <v>7</v>
      </c>
    </row>
    <row r="105" spans="1:29">
      <c r="A105" s="181" t="s">
        <v>111</v>
      </c>
      <c r="B105" s="183">
        <v>102</v>
      </c>
      <c r="C105" s="183">
        <v>102107</v>
      </c>
      <c r="D105" s="183">
        <v>5630</v>
      </c>
      <c r="E105" s="184">
        <v>909.97</v>
      </c>
      <c r="F105" s="182">
        <v>43830</v>
      </c>
      <c r="G105" s="181" t="s">
        <v>938</v>
      </c>
      <c r="H105" s="181" t="s">
        <v>939</v>
      </c>
      <c r="I105" s="181" t="s">
        <v>939</v>
      </c>
      <c r="K105" s="183">
        <v>367802</v>
      </c>
      <c r="L105" s="183">
        <v>356686</v>
      </c>
      <c r="Q105" s="181" t="s">
        <v>940</v>
      </c>
      <c r="U105" s="183">
        <v>12</v>
      </c>
      <c r="V105" s="183">
        <v>19</v>
      </c>
      <c r="Y105" s="181" t="s">
        <v>941</v>
      </c>
      <c r="Z105" s="183">
        <v>102</v>
      </c>
      <c r="AA105" s="181" t="s">
        <v>22</v>
      </c>
      <c r="AB105" s="181" t="s">
        <v>942</v>
      </c>
      <c r="AC105" s="183">
        <v>8</v>
      </c>
    </row>
    <row r="106" spans="1:29">
      <c r="A106" s="181" t="s">
        <v>111</v>
      </c>
      <c r="B106" s="183">
        <v>102</v>
      </c>
      <c r="C106" s="183">
        <v>102108</v>
      </c>
      <c r="D106" s="183">
        <v>5630</v>
      </c>
      <c r="E106" s="184">
        <v>606.65</v>
      </c>
      <c r="F106" s="182">
        <v>43830</v>
      </c>
      <c r="G106" s="181" t="s">
        <v>938</v>
      </c>
      <c r="H106" s="181" t="s">
        <v>939</v>
      </c>
      <c r="I106" s="181" t="s">
        <v>939</v>
      </c>
      <c r="K106" s="183">
        <v>367802</v>
      </c>
      <c r="L106" s="183">
        <v>356686</v>
      </c>
      <c r="Q106" s="181" t="s">
        <v>940</v>
      </c>
      <c r="U106" s="183">
        <v>12</v>
      </c>
      <c r="V106" s="183">
        <v>19</v>
      </c>
      <c r="Y106" s="181" t="s">
        <v>941</v>
      </c>
      <c r="Z106" s="183">
        <v>102</v>
      </c>
      <c r="AA106" s="181" t="s">
        <v>22</v>
      </c>
      <c r="AB106" s="181" t="s">
        <v>942</v>
      </c>
      <c r="AC106" s="183">
        <v>9</v>
      </c>
    </row>
    <row r="107" spans="1:29">
      <c r="A107" s="181" t="s">
        <v>111</v>
      </c>
      <c r="B107" s="183">
        <v>102</v>
      </c>
      <c r="C107" s="183">
        <v>102109</v>
      </c>
      <c r="D107" s="183">
        <v>5630</v>
      </c>
      <c r="E107" s="184">
        <v>454.99</v>
      </c>
      <c r="F107" s="182">
        <v>43830</v>
      </c>
      <c r="G107" s="181" t="s">
        <v>938</v>
      </c>
      <c r="H107" s="181" t="s">
        <v>939</v>
      </c>
      <c r="I107" s="181" t="s">
        <v>939</v>
      </c>
      <c r="K107" s="183">
        <v>367802</v>
      </c>
      <c r="L107" s="183">
        <v>356686</v>
      </c>
      <c r="Q107" s="181" t="s">
        <v>940</v>
      </c>
      <c r="U107" s="183">
        <v>12</v>
      </c>
      <c r="V107" s="183">
        <v>19</v>
      </c>
      <c r="Y107" s="181" t="s">
        <v>941</v>
      </c>
      <c r="Z107" s="183">
        <v>102</v>
      </c>
      <c r="AA107" s="181" t="s">
        <v>22</v>
      </c>
      <c r="AB107" s="181" t="s">
        <v>942</v>
      </c>
      <c r="AC107" s="183">
        <v>10</v>
      </c>
    </row>
    <row r="108" spans="1:29">
      <c r="A108" s="181" t="s">
        <v>111</v>
      </c>
      <c r="B108" s="183">
        <v>102</v>
      </c>
      <c r="C108" s="183">
        <v>102103</v>
      </c>
      <c r="D108" s="183">
        <v>5630</v>
      </c>
      <c r="E108" s="184">
        <v>31847.58</v>
      </c>
      <c r="F108" s="182">
        <v>43830</v>
      </c>
      <c r="G108" s="181" t="s">
        <v>938</v>
      </c>
      <c r="H108" s="181" t="s">
        <v>943</v>
      </c>
      <c r="K108" s="183">
        <v>1123047</v>
      </c>
      <c r="L108" s="183">
        <v>355764</v>
      </c>
      <c r="Q108" s="181" t="s">
        <v>944</v>
      </c>
      <c r="U108" s="183">
        <v>12</v>
      </c>
      <c r="V108" s="183">
        <v>19</v>
      </c>
      <c r="X108" s="183">
        <v>3006625</v>
      </c>
      <c r="Y108" s="181" t="s">
        <v>941</v>
      </c>
      <c r="Z108" s="183">
        <v>102</v>
      </c>
      <c r="AA108" s="181" t="s">
        <v>945</v>
      </c>
      <c r="AB108" s="181" t="s">
        <v>942</v>
      </c>
      <c r="AC108" s="183">
        <v>1</v>
      </c>
    </row>
    <row r="109" spans="1:29">
      <c r="A109" s="181" t="s">
        <v>111</v>
      </c>
      <c r="B109" s="183">
        <v>102</v>
      </c>
      <c r="C109" s="183">
        <v>102103</v>
      </c>
      <c r="D109" s="183">
        <v>5630</v>
      </c>
      <c r="E109" s="184">
        <v>52173.01</v>
      </c>
      <c r="F109" s="182">
        <v>43830</v>
      </c>
      <c r="G109" s="181" t="s">
        <v>938</v>
      </c>
      <c r="H109" s="181" t="s">
        <v>943</v>
      </c>
      <c r="K109" s="183">
        <v>1123047</v>
      </c>
      <c r="L109" s="183">
        <v>355764</v>
      </c>
      <c r="Q109" s="181" t="s">
        <v>944</v>
      </c>
      <c r="U109" s="183">
        <v>12</v>
      </c>
      <c r="V109" s="183">
        <v>19</v>
      </c>
      <c r="X109" s="183">
        <v>3006625</v>
      </c>
      <c r="Y109" s="181" t="s">
        <v>941</v>
      </c>
      <c r="Z109" s="183">
        <v>102</v>
      </c>
      <c r="AA109" s="181" t="s">
        <v>945</v>
      </c>
      <c r="AB109" s="181" t="s">
        <v>942</v>
      </c>
      <c r="AC109" s="183">
        <v>2</v>
      </c>
    </row>
    <row r="110" spans="1:29">
      <c r="A110" s="181" t="s">
        <v>111</v>
      </c>
      <c r="B110" s="183">
        <v>102</v>
      </c>
      <c r="C110" s="183">
        <v>102103</v>
      </c>
      <c r="D110" s="183">
        <v>5630</v>
      </c>
      <c r="E110" s="184">
        <v>-112260.97</v>
      </c>
      <c r="F110" s="182">
        <v>43861</v>
      </c>
      <c r="G110" s="181" t="s">
        <v>938</v>
      </c>
      <c r="H110" s="181" t="s">
        <v>939</v>
      </c>
      <c r="I110" s="181" t="s">
        <v>939</v>
      </c>
      <c r="K110" s="183">
        <v>368184</v>
      </c>
      <c r="L110" s="183">
        <v>359071</v>
      </c>
      <c r="Q110" s="181" t="s">
        <v>940</v>
      </c>
      <c r="U110" s="183">
        <v>1</v>
      </c>
      <c r="V110" s="183">
        <v>20</v>
      </c>
      <c r="Y110" s="181" t="s">
        <v>941</v>
      </c>
      <c r="Z110" s="183">
        <v>102</v>
      </c>
      <c r="AA110" s="181" t="s">
        <v>22</v>
      </c>
      <c r="AB110" s="181" t="s">
        <v>942</v>
      </c>
      <c r="AC110" s="183">
        <v>1</v>
      </c>
    </row>
    <row r="111" spans="1:29">
      <c r="A111" s="181" t="s">
        <v>111</v>
      </c>
      <c r="B111" s="183">
        <v>102</v>
      </c>
      <c r="C111" s="183">
        <v>102114</v>
      </c>
      <c r="D111" s="183">
        <v>5630</v>
      </c>
      <c r="E111" s="184">
        <v>595.02</v>
      </c>
      <c r="F111" s="182">
        <v>43861</v>
      </c>
      <c r="G111" s="181" t="s">
        <v>938</v>
      </c>
      <c r="H111" s="181" t="s">
        <v>939</v>
      </c>
      <c r="I111" s="181" t="s">
        <v>939</v>
      </c>
      <c r="K111" s="183">
        <v>368184</v>
      </c>
      <c r="L111" s="183">
        <v>359071</v>
      </c>
      <c r="Q111" s="181" t="s">
        <v>940</v>
      </c>
      <c r="U111" s="183">
        <v>1</v>
      </c>
      <c r="V111" s="183">
        <v>20</v>
      </c>
      <c r="Y111" s="181" t="s">
        <v>941</v>
      </c>
      <c r="Z111" s="183">
        <v>102</v>
      </c>
      <c r="AA111" s="181" t="s">
        <v>22</v>
      </c>
      <c r="AB111" s="181" t="s">
        <v>942</v>
      </c>
      <c r="AC111" s="183">
        <v>28</v>
      </c>
    </row>
    <row r="112" spans="1:29">
      <c r="A112" s="181" t="s">
        <v>111</v>
      </c>
      <c r="B112" s="183">
        <v>102</v>
      </c>
      <c r="C112" s="183">
        <v>102101</v>
      </c>
      <c r="D112" s="183">
        <v>5630</v>
      </c>
      <c r="E112" s="184">
        <v>3173.45</v>
      </c>
      <c r="F112" s="182">
        <v>43861</v>
      </c>
      <c r="G112" s="181" t="s">
        <v>938</v>
      </c>
      <c r="H112" s="181" t="s">
        <v>939</v>
      </c>
      <c r="I112" s="181" t="s">
        <v>939</v>
      </c>
      <c r="K112" s="183">
        <v>368184</v>
      </c>
      <c r="L112" s="183">
        <v>359071</v>
      </c>
      <c r="Q112" s="181" t="s">
        <v>940</v>
      </c>
      <c r="U112" s="183">
        <v>1</v>
      </c>
      <c r="V112" s="183">
        <v>20</v>
      </c>
      <c r="Y112" s="181" t="s">
        <v>941</v>
      </c>
      <c r="Z112" s="183">
        <v>102</v>
      </c>
      <c r="AA112" s="181" t="s">
        <v>22</v>
      </c>
      <c r="AB112" s="181" t="s">
        <v>942</v>
      </c>
      <c r="AC112" s="183">
        <v>29</v>
      </c>
    </row>
    <row r="113" spans="1:29">
      <c r="A113" s="181" t="s">
        <v>111</v>
      </c>
      <c r="B113" s="183">
        <v>102</v>
      </c>
      <c r="C113" s="183">
        <v>102102</v>
      </c>
      <c r="D113" s="183">
        <v>5630</v>
      </c>
      <c r="E113" s="184">
        <v>396.68</v>
      </c>
      <c r="F113" s="182">
        <v>43861</v>
      </c>
      <c r="G113" s="181" t="s">
        <v>938</v>
      </c>
      <c r="H113" s="181" t="s">
        <v>939</v>
      </c>
      <c r="I113" s="181" t="s">
        <v>939</v>
      </c>
      <c r="K113" s="183">
        <v>368184</v>
      </c>
      <c r="L113" s="183">
        <v>359071</v>
      </c>
      <c r="Q113" s="181" t="s">
        <v>940</v>
      </c>
      <c r="U113" s="183">
        <v>1</v>
      </c>
      <c r="V113" s="183">
        <v>20</v>
      </c>
      <c r="Y113" s="181" t="s">
        <v>941</v>
      </c>
      <c r="Z113" s="183">
        <v>102</v>
      </c>
      <c r="AA113" s="181" t="s">
        <v>22</v>
      </c>
      <c r="AB113" s="181" t="s">
        <v>942</v>
      </c>
      <c r="AC113" s="183">
        <v>30</v>
      </c>
    </row>
    <row r="114" spans="1:29">
      <c r="A114" s="181" t="s">
        <v>111</v>
      </c>
      <c r="B114" s="183">
        <v>102</v>
      </c>
      <c r="C114" s="183">
        <v>102115</v>
      </c>
      <c r="D114" s="183">
        <v>5630</v>
      </c>
      <c r="E114" s="184">
        <v>198.34</v>
      </c>
      <c r="F114" s="182">
        <v>43861</v>
      </c>
      <c r="G114" s="181" t="s">
        <v>938</v>
      </c>
      <c r="H114" s="181" t="s">
        <v>939</v>
      </c>
      <c r="I114" s="181" t="s">
        <v>939</v>
      </c>
      <c r="K114" s="183">
        <v>368184</v>
      </c>
      <c r="L114" s="183">
        <v>359071</v>
      </c>
      <c r="Q114" s="181" t="s">
        <v>940</v>
      </c>
      <c r="U114" s="183">
        <v>1</v>
      </c>
      <c r="V114" s="183">
        <v>20</v>
      </c>
      <c r="Y114" s="181" t="s">
        <v>941</v>
      </c>
      <c r="Z114" s="183">
        <v>102</v>
      </c>
      <c r="AA114" s="181" t="s">
        <v>22</v>
      </c>
      <c r="AB114" s="181" t="s">
        <v>942</v>
      </c>
      <c r="AC114" s="183">
        <v>31</v>
      </c>
    </row>
    <row r="115" spans="1:29">
      <c r="A115" s="181" t="s">
        <v>111</v>
      </c>
      <c r="B115" s="183">
        <v>102</v>
      </c>
      <c r="C115" s="183">
        <v>102103</v>
      </c>
      <c r="D115" s="183">
        <v>5630</v>
      </c>
      <c r="E115" s="184">
        <v>1190.05</v>
      </c>
      <c r="F115" s="182">
        <v>43861</v>
      </c>
      <c r="G115" s="181" t="s">
        <v>938</v>
      </c>
      <c r="H115" s="181" t="s">
        <v>939</v>
      </c>
      <c r="I115" s="181" t="s">
        <v>939</v>
      </c>
      <c r="K115" s="183">
        <v>368184</v>
      </c>
      <c r="L115" s="183">
        <v>359071</v>
      </c>
      <c r="Q115" s="181" t="s">
        <v>940</v>
      </c>
      <c r="U115" s="183">
        <v>1</v>
      </c>
      <c r="V115" s="183">
        <v>20</v>
      </c>
      <c r="Y115" s="181" t="s">
        <v>941</v>
      </c>
      <c r="Z115" s="183">
        <v>102</v>
      </c>
      <c r="AA115" s="181" t="s">
        <v>22</v>
      </c>
      <c r="AB115" s="181" t="s">
        <v>942</v>
      </c>
      <c r="AC115" s="183">
        <v>32</v>
      </c>
    </row>
    <row r="116" spans="1:29">
      <c r="A116" s="181" t="s">
        <v>111</v>
      </c>
      <c r="B116" s="183">
        <v>102</v>
      </c>
      <c r="C116" s="183">
        <v>102104</v>
      </c>
      <c r="D116" s="183">
        <v>5630</v>
      </c>
      <c r="E116" s="184">
        <v>2181.75</v>
      </c>
      <c r="F116" s="182">
        <v>43861</v>
      </c>
      <c r="G116" s="181" t="s">
        <v>938</v>
      </c>
      <c r="H116" s="181" t="s">
        <v>939</v>
      </c>
      <c r="I116" s="181" t="s">
        <v>939</v>
      </c>
      <c r="K116" s="183">
        <v>368184</v>
      </c>
      <c r="L116" s="183">
        <v>359071</v>
      </c>
      <c r="Q116" s="181" t="s">
        <v>940</v>
      </c>
      <c r="U116" s="183">
        <v>1</v>
      </c>
      <c r="V116" s="183">
        <v>20</v>
      </c>
      <c r="Y116" s="181" t="s">
        <v>941</v>
      </c>
      <c r="Z116" s="183">
        <v>102</v>
      </c>
      <c r="AA116" s="181" t="s">
        <v>22</v>
      </c>
      <c r="AB116" s="181" t="s">
        <v>942</v>
      </c>
      <c r="AC116" s="183">
        <v>33</v>
      </c>
    </row>
    <row r="117" spans="1:29">
      <c r="A117" s="181" t="s">
        <v>111</v>
      </c>
      <c r="B117" s="183">
        <v>102</v>
      </c>
      <c r="C117" s="183">
        <v>102105</v>
      </c>
      <c r="D117" s="183">
        <v>5630</v>
      </c>
      <c r="E117" s="184">
        <v>2181.75</v>
      </c>
      <c r="F117" s="182">
        <v>43861</v>
      </c>
      <c r="G117" s="181" t="s">
        <v>938</v>
      </c>
      <c r="H117" s="181" t="s">
        <v>939</v>
      </c>
      <c r="I117" s="181" t="s">
        <v>939</v>
      </c>
      <c r="K117" s="183">
        <v>368184</v>
      </c>
      <c r="L117" s="183">
        <v>359071</v>
      </c>
      <c r="Q117" s="181" t="s">
        <v>940</v>
      </c>
      <c r="U117" s="183">
        <v>1</v>
      </c>
      <c r="V117" s="183">
        <v>20</v>
      </c>
      <c r="Y117" s="181" t="s">
        <v>941</v>
      </c>
      <c r="Z117" s="183">
        <v>102</v>
      </c>
      <c r="AA117" s="181" t="s">
        <v>22</v>
      </c>
      <c r="AB117" s="181" t="s">
        <v>942</v>
      </c>
      <c r="AC117" s="183">
        <v>34</v>
      </c>
    </row>
    <row r="118" spans="1:29">
      <c r="A118" s="181" t="s">
        <v>111</v>
      </c>
      <c r="B118" s="183">
        <v>102</v>
      </c>
      <c r="C118" s="183">
        <v>102106</v>
      </c>
      <c r="D118" s="183">
        <v>5630</v>
      </c>
      <c r="E118" s="184">
        <v>7140.27</v>
      </c>
      <c r="F118" s="182">
        <v>43861</v>
      </c>
      <c r="G118" s="181" t="s">
        <v>938</v>
      </c>
      <c r="H118" s="181" t="s">
        <v>939</v>
      </c>
      <c r="I118" s="181" t="s">
        <v>939</v>
      </c>
      <c r="K118" s="183">
        <v>368184</v>
      </c>
      <c r="L118" s="183">
        <v>359071</v>
      </c>
      <c r="Q118" s="181" t="s">
        <v>940</v>
      </c>
      <c r="U118" s="183">
        <v>1</v>
      </c>
      <c r="V118" s="183">
        <v>20</v>
      </c>
      <c r="Y118" s="181" t="s">
        <v>941</v>
      </c>
      <c r="Z118" s="183">
        <v>102</v>
      </c>
      <c r="AA118" s="181" t="s">
        <v>22</v>
      </c>
      <c r="AB118" s="181" t="s">
        <v>942</v>
      </c>
      <c r="AC118" s="183">
        <v>35</v>
      </c>
    </row>
    <row r="119" spans="1:29">
      <c r="A119" s="181" t="s">
        <v>111</v>
      </c>
      <c r="B119" s="183">
        <v>102</v>
      </c>
      <c r="C119" s="183">
        <v>102116</v>
      </c>
      <c r="D119" s="183">
        <v>5630</v>
      </c>
      <c r="E119" s="184">
        <v>396.68</v>
      </c>
      <c r="F119" s="182">
        <v>43861</v>
      </c>
      <c r="G119" s="181" t="s">
        <v>938</v>
      </c>
      <c r="H119" s="181" t="s">
        <v>939</v>
      </c>
      <c r="I119" s="181" t="s">
        <v>939</v>
      </c>
      <c r="K119" s="183">
        <v>368184</v>
      </c>
      <c r="L119" s="183">
        <v>359071</v>
      </c>
      <c r="Q119" s="181" t="s">
        <v>940</v>
      </c>
      <c r="U119" s="183">
        <v>1</v>
      </c>
      <c r="V119" s="183">
        <v>20</v>
      </c>
      <c r="Y119" s="181" t="s">
        <v>941</v>
      </c>
      <c r="Z119" s="183">
        <v>102</v>
      </c>
      <c r="AA119" s="181" t="s">
        <v>22</v>
      </c>
      <c r="AB119" s="181" t="s">
        <v>942</v>
      </c>
      <c r="AC119" s="183">
        <v>36</v>
      </c>
    </row>
    <row r="120" spans="1:29">
      <c r="A120" s="181" t="s">
        <v>111</v>
      </c>
      <c r="B120" s="183">
        <v>102</v>
      </c>
      <c r="C120" s="183">
        <v>102107</v>
      </c>
      <c r="D120" s="183">
        <v>5630</v>
      </c>
      <c r="E120" s="184">
        <v>396.68</v>
      </c>
      <c r="F120" s="182">
        <v>43861</v>
      </c>
      <c r="G120" s="181" t="s">
        <v>938</v>
      </c>
      <c r="H120" s="181" t="s">
        <v>939</v>
      </c>
      <c r="I120" s="181" t="s">
        <v>939</v>
      </c>
      <c r="K120" s="183">
        <v>368184</v>
      </c>
      <c r="L120" s="183">
        <v>359071</v>
      </c>
      <c r="Q120" s="181" t="s">
        <v>940</v>
      </c>
      <c r="U120" s="183">
        <v>1</v>
      </c>
      <c r="V120" s="183">
        <v>20</v>
      </c>
      <c r="Y120" s="181" t="s">
        <v>941</v>
      </c>
      <c r="Z120" s="183">
        <v>102</v>
      </c>
      <c r="AA120" s="181" t="s">
        <v>22</v>
      </c>
      <c r="AB120" s="181" t="s">
        <v>942</v>
      </c>
      <c r="AC120" s="183">
        <v>37</v>
      </c>
    </row>
    <row r="121" spans="1:29">
      <c r="A121" s="181" t="s">
        <v>111</v>
      </c>
      <c r="B121" s="183">
        <v>102</v>
      </c>
      <c r="C121" s="183">
        <v>102117</v>
      </c>
      <c r="D121" s="183">
        <v>5630</v>
      </c>
      <c r="E121" s="184">
        <v>198.34</v>
      </c>
      <c r="F121" s="182">
        <v>43861</v>
      </c>
      <c r="G121" s="181" t="s">
        <v>938</v>
      </c>
      <c r="H121" s="181" t="s">
        <v>939</v>
      </c>
      <c r="I121" s="181" t="s">
        <v>939</v>
      </c>
      <c r="K121" s="183">
        <v>368184</v>
      </c>
      <c r="L121" s="183">
        <v>359071</v>
      </c>
      <c r="Q121" s="181" t="s">
        <v>940</v>
      </c>
      <c r="U121" s="183">
        <v>1</v>
      </c>
      <c r="V121" s="183">
        <v>20</v>
      </c>
      <c r="Y121" s="181" t="s">
        <v>941</v>
      </c>
      <c r="Z121" s="183">
        <v>102</v>
      </c>
      <c r="AA121" s="181" t="s">
        <v>22</v>
      </c>
      <c r="AB121" s="181" t="s">
        <v>942</v>
      </c>
      <c r="AC121" s="183">
        <v>38</v>
      </c>
    </row>
    <row r="122" spans="1:29">
      <c r="A122" s="181" t="s">
        <v>111</v>
      </c>
      <c r="B122" s="183">
        <v>102</v>
      </c>
      <c r="C122" s="183">
        <v>102118</v>
      </c>
      <c r="D122" s="183">
        <v>5630</v>
      </c>
      <c r="E122" s="184">
        <v>595.02</v>
      </c>
      <c r="F122" s="182">
        <v>43861</v>
      </c>
      <c r="G122" s="181" t="s">
        <v>938</v>
      </c>
      <c r="H122" s="181" t="s">
        <v>939</v>
      </c>
      <c r="I122" s="181" t="s">
        <v>939</v>
      </c>
      <c r="K122" s="183">
        <v>368184</v>
      </c>
      <c r="L122" s="183">
        <v>359071</v>
      </c>
      <c r="Q122" s="181" t="s">
        <v>940</v>
      </c>
      <c r="U122" s="183">
        <v>1</v>
      </c>
      <c r="V122" s="183">
        <v>20</v>
      </c>
      <c r="Y122" s="181" t="s">
        <v>941</v>
      </c>
      <c r="Z122" s="183">
        <v>102</v>
      </c>
      <c r="AA122" s="181" t="s">
        <v>22</v>
      </c>
      <c r="AB122" s="181" t="s">
        <v>942</v>
      </c>
      <c r="AC122" s="183">
        <v>39</v>
      </c>
    </row>
    <row r="123" spans="1:29">
      <c r="A123" s="181" t="s">
        <v>111</v>
      </c>
      <c r="B123" s="183">
        <v>102</v>
      </c>
      <c r="C123" s="183">
        <v>102108</v>
      </c>
      <c r="D123" s="183">
        <v>5630</v>
      </c>
      <c r="E123" s="184">
        <v>793.36</v>
      </c>
      <c r="F123" s="182">
        <v>43861</v>
      </c>
      <c r="G123" s="181" t="s">
        <v>938</v>
      </c>
      <c r="H123" s="181" t="s">
        <v>939</v>
      </c>
      <c r="I123" s="181" t="s">
        <v>939</v>
      </c>
      <c r="K123" s="183">
        <v>368184</v>
      </c>
      <c r="L123" s="183">
        <v>359071</v>
      </c>
      <c r="Q123" s="181" t="s">
        <v>940</v>
      </c>
      <c r="U123" s="183">
        <v>1</v>
      </c>
      <c r="V123" s="183">
        <v>20</v>
      </c>
      <c r="Y123" s="181" t="s">
        <v>941</v>
      </c>
      <c r="Z123" s="183">
        <v>102</v>
      </c>
      <c r="AA123" s="181" t="s">
        <v>22</v>
      </c>
      <c r="AB123" s="181" t="s">
        <v>942</v>
      </c>
      <c r="AC123" s="183">
        <v>40</v>
      </c>
    </row>
    <row r="124" spans="1:29">
      <c r="A124" s="181" t="s">
        <v>111</v>
      </c>
      <c r="B124" s="183">
        <v>102</v>
      </c>
      <c r="C124" s="183">
        <v>102109</v>
      </c>
      <c r="D124" s="183">
        <v>5630</v>
      </c>
      <c r="E124" s="184">
        <v>595.02</v>
      </c>
      <c r="F124" s="182">
        <v>43861</v>
      </c>
      <c r="G124" s="181" t="s">
        <v>938</v>
      </c>
      <c r="H124" s="181" t="s">
        <v>939</v>
      </c>
      <c r="I124" s="181" t="s">
        <v>939</v>
      </c>
      <c r="K124" s="183">
        <v>368184</v>
      </c>
      <c r="L124" s="183">
        <v>359071</v>
      </c>
      <c r="Q124" s="181" t="s">
        <v>940</v>
      </c>
      <c r="U124" s="183">
        <v>1</v>
      </c>
      <c r="V124" s="183">
        <v>20</v>
      </c>
      <c r="Y124" s="181" t="s">
        <v>941</v>
      </c>
      <c r="Z124" s="183">
        <v>102</v>
      </c>
      <c r="AA124" s="181" t="s">
        <v>22</v>
      </c>
      <c r="AB124" s="181" t="s">
        <v>942</v>
      </c>
      <c r="AC124" s="183">
        <v>41</v>
      </c>
    </row>
    <row r="125" spans="1:29">
      <c r="A125" s="181" t="s">
        <v>111</v>
      </c>
      <c r="B125" s="183">
        <v>102</v>
      </c>
      <c r="C125" s="183">
        <v>102120</v>
      </c>
      <c r="D125" s="183">
        <v>5630</v>
      </c>
      <c r="E125" s="184">
        <v>198.38</v>
      </c>
      <c r="F125" s="182">
        <v>43861</v>
      </c>
      <c r="G125" s="181" t="s">
        <v>938</v>
      </c>
      <c r="H125" s="181" t="s">
        <v>939</v>
      </c>
      <c r="I125" s="181" t="s">
        <v>939</v>
      </c>
      <c r="K125" s="183">
        <v>368184</v>
      </c>
      <c r="L125" s="183">
        <v>359071</v>
      </c>
      <c r="Q125" s="181" t="s">
        <v>940</v>
      </c>
      <c r="U125" s="183">
        <v>1</v>
      </c>
      <c r="V125" s="183">
        <v>20</v>
      </c>
      <c r="Y125" s="181" t="s">
        <v>941</v>
      </c>
      <c r="Z125" s="183">
        <v>102</v>
      </c>
      <c r="AA125" s="181" t="s">
        <v>22</v>
      </c>
      <c r="AB125" s="181" t="s">
        <v>942</v>
      </c>
      <c r="AC125" s="183">
        <v>42</v>
      </c>
    </row>
    <row r="126" spans="1:29">
      <c r="A126" s="181" t="s">
        <v>111</v>
      </c>
      <c r="B126" s="183">
        <v>102</v>
      </c>
      <c r="C126" s="183">
        <v>102114</v>
      </c>
      <c r="D126" s="183">
        <v>5630</v>
      </c>
      <c r="E126" s="184">
        <v>-281</v>
      </c>
      <c r="F126" s="182">
        <v>43861</v>
      </c>
      <c r="G126" s="181" t="s">
        <v>938</v>
      </c>
      <c r="H126" s="181" t="s">
        <v>946</v>
      </c>
      <c r="I126" s="181" t="s">
        <v>946</v>
      </c>
      <c r="K126" s="183">
        <v>368227</v>
      </c>
      <c r="L126" s="183">
        <v>359185</v>
      </c>
      <c r="Q126" s="181" t="s">
        <v>940</v>
      </c>
      <c r="U126" s="183">
        <v>1</v>
      </c>
      <c r="V126" s="183">
        <v>20</v>
      </c>
      <c r="Y126" s="181" t="s">
        <v>941</v>
      </c>
      <c r="Z126" s="183">
        <v>102</v>
      </c>
      <c r="AA126" s="181" t="s">
        <v>22</v>
      </c>
      <c r="AB126" s="181" t="s">
        <v>942</v>
      </c>
      <c r="AC126" s="183">
        <v>1</v>
      </c>
    </row>
    <row r="127" spans="1:29">
      <c r="A127" s="181" t="s">
        <v>111</v>
      </c>
      <c r="B127" s="183">
        <v>102</v>
      </c>
      <c r="C127" s="183">
        <v>102115</v>
      </c>
      <c r="D127" s="183">
        <v>5630</v>
      </c>
      <c r="E127" s="184">
        <v>-94</v>
      </c>
      <c r="F127" s="182">
        <v>43861</v>
      </c>
      <c r="G127" s="181" t="s">
        <v>938</v>
      </c>
      <c r="H127" s="181" t="s">
        <v>946</v>
      </c>
      <c r="I127" s="181" t="s">
        <v>946</v>
      </c>
      <c r="K127" s="183">
        <v>368227</v>
      </c>
      <c r="L127" s="183">
        <v>359185</v>
      </c>
      <c r="Q127" s="181" t="s">
        <v>940</v>
      </c>
      <c r="U127" s="183">
        <v>1</v>
      </c>
      <c r="V127" s="183">
        <v>20</v>
      </c>
      <c r="Y127" s="181" t="s">
        <v>941</v>
      </c>
      <c r="Z127" s="183">
        <v>102</v>
      </c>
      <c r="AA127" s="181" t="s">
        <v>22</v>
      </c>
      <c r="AB127" s="181" t="s">
        <v>942</v>
      </c>
      <c r="AC127" s="183">
        <v>10</v>
      </c>
    </row>
    <row r="128" spans="1:29">
      <c r="A128" s="181" t="s">
        <v>111</v>
      </c>
      <c r="B128" s="183">
        <v>102</v>
      </c>
      <c r="C128" s="183">
        <v>102116</v>
      </c>
      <c r="D128" s="183">
        <v>5630</v>
      </c>
      <c r="E128" s="184">
        <v>-100</v>
      </c>
      <c r="F128" s="182">
        <v>43861</v>
      </c>
      <c r="G128" s="181" t="s">
        <v>938</v>
      </c>
      <c r="H128" s="181" t="s">
        <v>946</v>
      </c>
      <c r="I128" s="181" t="s">
        <v>946</v>
      </c>
      <c r="K128" s="183">
        <v>368227</v>
      </c>
      <c r="L128" s="183">
        <v>359185</v>
      </c>
      <c r="Q128" s="181" t="s">
        <v>940</v>
      </c>
      <c r="U128" s="183">
        <v>1</v>
      </c>
      <c r="V128" s="183">
        <v>20</v>
      </c>
      <c r="Y128" s="181" t="s">
        <v>941</v>
      </c>
      <c r="Z128" s="183">
        <v>102</v>
      </c>
      <c r="AA128" s="181" t="s">
        <v>22</v>
      </c>
      <c r="AB128" s="181" t="s">
        <v>942</v>
      </c>
      <c r="AC128" s="183">
        <v>18</v>
      </c>
    </row>
    <row r="129" spans="1:29">
      <c r="A129" s="181" t="s">
        <v>111</v>
      </c>
      <c r="B129" s="183">
        <v>102</v>
      </c>
      <c r="C129" s="183">
        <v>102117</v>
      </c>
      <c r="D129" s="183">
        <v>5630</v>
      </c>
      <c r="E129" s="184">
        <v>-94</v>
      </c>
      <c r="F129" s="182">
        <v>43861</v>
      </c>
      <c r="G129" s="181" t="s">
        <v>938</v>
      </c>
      <c r="H129" s="181" t="s">
        <v>946</v>
      </c>
      <c r="I129" s="181" t="s">
        <v>946</v>
      </c>
      <c r="K129" s="183">
        <v>368227</v>
      </c>
      <c r="L129" s="183">
        <v>359185</v>
      </c>
      <c r="Q129" s="181" t="s">
        <v>940</v>
      </c>
      <c r="U129" s="183">
        <v>1</v>
      </c>
      <c r="V129" s="183">
        <v>20</v>
      </c>
      <c r="Y129" s="181" t="s">
        <v>941</v>
      </c>
      <c r="Z129" s="183">
        <v>102</v>
      </c>
      <c r="AA129" s="181" t="s">
        <v>22</v>
      </c>
      <c r="AB129" s="181" t="s">
        <v>942</v>
      </c>
      <c r="AC129" s="183">
        <v>27</v>
      </c>
    </row>
    <row r="130" spans="1:29">
      <c r="A130" s="181" t="s">
        <v>111</v>
      </c>
      <c r="B130" s="183">
        <v>102</v>
      </c>
      <c r="C130" s="183">
        <v>102120</v>
      </c>
      <c r="D130" s="183">
        <v>5630</v>
      </c>
      <c r="E130" s="184">
        <v>-94</v>
      </c>
      <c r="F130" s="182">
        <v>43861</v>
      </c>
      <c r="G130" s="181" t="s">
        <v>938</v>
      </c>
      <c r="H130" s="181" t="s">
        <v>946</v>
      </c>
      <c r="I130" s="181" t="s">
        <v>946</v>
      </c>
      <c r="K130" s="183">
        <v>368227</v>
      </c>
      <c r="L130" s="183">
        <v>359185</v>
      </c>
      <c r="Q130" s="181" t="s">
        <v>940</v>
      </c>
      <c r="U130" s="183">
        <v>1</v>
      </c>
      <c r="V130" s="183">
        <v>20</v>
      </c>
      <c r="Y130" s="181" t="s">
        <v>941</v>
      </c>
      <c r="Z130" s="183">
        <v>102</v>
      </c>
      <c r="AA130" s="181" t="s">
        <v>22</v>
      </c>
      <c r="AB130" s="181" t="s">
        <v>942</v>
      </c>
      <c r="AC130" s="183">
        <v>36</v>
      </c>
    </row>
    <row r="131" spans="1:29">
      <c r="A131" s="181" t="s">
        <v>111</v>
      </c>
      <c r="B131" s="183">
        <v>102</v>
      </c>
      <c r="C131" s="183">
        <v>102103</v>
      </c>
      <c r="D131" s="183">
        <v>5630</v>
      </c>
      <c r="E131" s="184">
        <v>32208</v>
      </c>
      <c r="F131" s="182">
        <v>43861</v>
      </c>
      <c r="G131" s="181" t="s">
        <v>938</v>
      </c>
      <c r="H131" s="181" t="s">
        <v>943</v>
      </c>
      <c r="K131" s="183">
        <v>1131829</v>
      </c>
      <c r="L131" s="183">
        <v>358493</v>
      </c>
      <c r="Q131" s="181" t="s">
        <v>944</v>
      </c>
      <c r="U131" s="183">
        <v>1</v>
      </c>
      <c r="V131" s="183">
        <v>20</v>
      </c>
      <c r="X131" s="183">
        <v>3006625</v>
      </c>
      <c r="Y131" s="181" t="s">
        <v>941</v>
      </c>
      <c r="Z131" s="183">
        <v>102</v>
      </c>
      <c r="AA131" s="181" t="s">
        <v>945</v>
      </c>
      <c r="AB131" s="181" t="s">
        <v>942</v>
      </c>
      <c r="AC131" s="183">
        <v>1</v>
      </c>
    </row>
    <row r="132" spans="1:29">
      <c r="A132" s="181" t="s">
        <v>111</v>
      </c>
      <c r="B132" s="183">
        <v>102</v>
      </c>
      <c r="C132" s="183">
        <v>102103</v>
      </c>
      <c r="D132" s="183">
        <v>5630</v>
      </c>
      <c r="E132" s="184">
        <v>63058.97</v>
      </c>
      <c r="F132" s="182">
        <v>43861</v>
      </c>
      <c r="G132" s="181" t="s">
        <v>938</v>
      </c>
      <c r="H132" s="181" t="s">
        <v>943</v>
      </c>
      <c r="K132" s="183">
        <v>1131829</v>
      </c>
      <c r="L132" s="183">
        <v>358493</v>
      </c>
      <c r="Q132" s="181" t="s">
        <v>944</v>
      </c>
      <c r="U132" s="183">
        <v>1</v>
      </c>
      <c r="V132" s="183">
        <v>20</v>
      </c>
      <c r="X132" s="183">
        <v>3006625</v>
      </c>
      <c r="Y132" s="181" t="s">
        <v>941</v>
      </c>
      <c r="Z132" s="183">
        <v>102</v>
      </c>
      <c r="AA132" s="181" t="s">
        <v>945</v>
      </c>
      <c r="AB132" s="181" t="s">
        <v>942</v>
      </c>
      <c r="AC132" s="183">
        <v>2</v>
      </c>
    </row>
    <row r="133" spans="1:29">
      <c r="A133" s="181" t="s">
        <v>111</v>
      </c>
      <c r="B133" s="183">
        <v>102</v>
      </c>
      <c r="C133" s="183">
        <v>102103</v>
      </c>
      <c r="D133" s="183">
        <v>5630</v>
      </c>
      <c r="E133" s="184">
        <v>16994</v>
      </c>
      <c r="F133" s="182">
        <v>43861</v>
      </c>
      <c r="G133" s="181" t="s">
        <v>938</v>
      </c>
      <c r="H133" s="181" t="s">
        <v>943</v>
      </c>
      <c r="K133" s="183">
        <v>1131829</v>
      </c>
      <c r="L133" s="183">
        <v>358493</v>
      </c>
      <c r="Q133" s="181" t="s">
        <v>944</v>
      </c>
      <c r="U133" s="183">
        <v>1</v>
      </c>
      <c r="V133" s="183">
        <v>20</v>
      </c>
      <c r="X133" s="183">
        <v>3006625</v>
      </c>
      <c r="Y133" s="181" t="s">
        <v>941</v>
      </c>
      <c r="Z133" s="183">
        <v>102</v>
      </c>
      <c r="AA133" s="181" t="s">
        <v>945</v>
      </c>
      <c r="AB133" s="181" t="s">
        <v>942</v>
      </c>
      <c r="AC133" s="183">
        <v>3</v>
      </c>
    </row>
    <row r="134" spans="1:29">
      <c r="A134" s="181" t="s">
        <v>111</v>
      </c>
      <c r="B134" s="183">
        <v>102</v>
      </c>
      <c r="C134" s="183">
        <v>102103</v>
      </c>
      <c r="D134" s="183">
        <v>5630</v>
      </c>
      <c r="E134" s="184">
        <v>-96183.45</v>
      </c>
      <c r="F134" s="182">
        <v>43890</v>
      </c>
      <c r="G134" s="181" t="s">
        <v>938</v>
      </c>
      <c r="H134" s="181" t="s">
        <v>939</v>
      </c>
      <c r="I134" s="181" t="s">
        <v>939</v>
      </c>
      <c r="K134" s="183">
        <v>368557</v>
      </c>
      <c r="L134" s="183">
        <v>361266</v>
      </c>
      <c r="Q134" s="181" t="s">
        <v>940</v>
      </c>
      <c r="U134" s="183">
        <v>2</v>
      </c>
      <c r="V134" s="183">
        <v>20</v>
      </c>
      <c r="Y134" s="181" t="s">
        <v>941</v>
      </c>
      <c r="Z134" s="183">
        <v>102</v>
      </c>
      <c r="AA134" s="181" t="s">
        <v>22</v>
      </c>
      <c r="AB134" s="181" t="s">
        <v>942</v>
      </c>
      <c r="AC134" s="183">
        <v>1</v>
      </c>
    </row>
    <row r="135" spans="1:29">
      <c r="A135" s="181" t="s">
        <v>111</v>
      </c>
      <c r="B135" s="183">
        <v>102</v>
      </c>
      <c r="C135" s="183">
        <v>102114</v>
      </c>
      <c r="D135" s="183">
        <v>5630</v>
      </c>
      <c r="E135" s="184">
        <v>509.81</v>
      </c>
      <c r="F135" s="182">
        <v>43890</v>
      </c>
      <c r="G135" s="181" t="s">
        <v>938</v>
      </c>
      <c r="H135" s="181" t="s">
        <v>939</v>
      </c>
      <c r="I135" s="181" t="s">
        <v>939</v>
      </c>
      <c r="K135" s="183">
        <v>368557</v>
      </c>
      <c r="L135" s="183">
        <v>361266</v>
      </c>
      <c r="Q135" s="181" t="s">
        <v>940</v>
      </c>
      <c r="U135" s="183">
        <v>2</v>
      </c>
      <c r="V135" s="183">
        <v>20</v>
      </c>
      <c r="Y135" s="181" t="s">
        <v>941</v>
      </c>
      <c r="Z135" s="183">
        <v>102</v>
      </c>
      <c r="AA135" s="181" t="s">
        <v>22</v>
      </c>
      <c r="AB135" s="181" t="s">
        <v>942</v>
      </c>
      <c r="AC135" s="183">
        <v>28</v>
      </c>
    </row>
    <row r="136" spans="1:29">
      <c r="A136" s="181" t="s">
        <v>111</v>
      </c>
      <c r="B136" s="183">
        <v>102</v>
      </c>
      <c r="C136" s="183">
        <v>102101</v>
      </c>
      <c r="D136" s="183">
        <v>5630</v>
      </c>
      <c r="E136" s="184">
        <v>2718.97</v>
      </c>
      <c r="F136" s="182">
        <v>43890</v>
      </c>
      <c r="G136" s="181" t="s">
        <v>938</v>
      </c>
      <c r="H136" s="181" t="s">
        <v>939</v>
      </c>
      <c r="I136" s="181" t="s">
        <v>939</v>
      </c>
      <c r="K136" s="183">
        <v>368557</v>
      </c>
      <c r="L136" s="183">
        <v>361266</v>
      </c>
      <c r="Q136" s="181" t="s">
        <v>940</v>
      </c>
      <c r="U136" s="183">
        <v>2</v>
      </c>
      <c r="V136" s="183">
        <v>20</v>
      </c>
      <c r="Y136" s="181" t="s">
        <v>941</v>
      </c>
      <c r="Z136" s="183">
        <v>102</v>
      </c>
      <c r="AA136" s="181" t="s">
        <v>22</v>
      </c>
      <c r="AB136" s="181" t="s">
        <v>942</v>
      </c>
      <c r="AC136" s="183">
        <v>29</v>
      </c>
    </row>
    <row r="137" spans="1:29">
      <c r="A137" s="181" t="s">
        <v>111</v>
      </c>
      <c r="B137" s="183">
        <v>102</v>
      </c>
      <c r="C137" s="183">
        <v>102102</v>
      </c>
      <c r="D137" s="183">
        <v>5630</v>
      </c>
      <c r="E137" s="184">
        <v>339.87</v>
      </c>
      <c r="F137" s="182">
        <v>43890</v>
      </c>
      <c r="G137" s="181" t="s">
        <v>938</v>
      </c>
      <c r="H137" s="181" t="s">
        <v>939</v>
      </c>
      <c r="I137" s="181" t="s">
        <v>939</v>
      </c>
      <c r="K137" s="183">
        <v>368557</v>
      </c>
      <c r="L137" s="183">
        <v>361266</v>
      </c>
      <c r="Q137" s="181" t="s">
        <v>940</v>
      </c>
      <c r="U137" s="183">
        <v>2</v>
      </c>
      <c r="V137" s="183">
        <v>20</v>
      </c>
      <c r="Y137" s="181" t="s">
        <v>941</v>
      </c>
      <c r="Z137" s="183">
        <v>102</v>
      </c>
      <c r="AA137" s="181" t="s">
        <v>22</v>
      </c>
      <c r="AB137" s="181" t="s">
        <v>942</v>
      </c>
      <c r="AC137" s="183">
        <v>30</v>
      </c>
    </row>
    <row r="138" spans="1:29">
      <c r="A138" s="181" t="s">
        <v>111</v>
      </c>
      <c r="B138" s="183">
        <v>102</v>
      </c>
      <c r="C138" s="183">
        <v>102115</v>
      </c>
      <c r="D138" s="183">
        <v>5630</v>
      </c>
      <c r="E138" s="184">
        <v>169.94</v>
      </c>
      <c r="F138" s="182">
        <v>43890</v>
      </c>
      <c r="G138" s="181" t="s">
        <v>938</v>
      </c>
      <c r="H138" s="181" t="s">
        <v>939</v>
      </c>
      <c r="I138" s="181" t="s">
        <v>939</v>
      </c>
      <c r="K138" s="183">
        <v>368557</v>
      </c>
      <c r="L138" s="183">
        <v>361266</v>
      </c>
      <c r="Q138" s="181" t="s">
        <v>940</v>
      </c>
      <c r="U138" s="183">
        <v>2</v>
      </c>
      <c r="V138" s="183">
        <v>20</v>
      </c>
      <c r="Y138" s="181" t="s">
        <v>941</v>
      </c>
      <c r="Z138" s="183">
        <v>102</v>
      </c>
      <c r="AA138" s="181" t="s">
        <v>22</v>
      </c>
      <c r="AB138" s="181" t="s">
        <v>942</v>
      </c>
      <c r="AC138" s="183">
        <v>31</v>
      </c>
    </row>
    <row r="139" spans="1:29">
      <c r="A139" s="181" t="s">
        <v>111</v>
      </c>
      <c r="B139" s="183">
        <v>102</v>
      </c>
      <c r="C139" s="183">
        <v>102103</v>
      </c>
      <c r="D139" s="183">
        <v>5630</v>
      </c>
      <c r="E139" s="184">
        <v>1019.61</v>
      </c>
      <c r="F139" s="182">
        <v>43890</v>
      </c>
      <c r="G139" s="181" t="s">
        <v>938</v>
      </c>
      <c r="H139" s="181" t="s">
        <v>939</v>
      </c>
      <c r="I139" s="181" t="s">
        <v>939</v>
      </c>
      <c r="K139" s="183">
        <v>368557</v>
      </c>
      <c r="L139" s="183">
        <v>361266</v>
      </c>
      <c r="Q139" s="181" t="s">
        <v>940</v>
      </c>
      <c r="U139" s="183">
        <v>2</v>
      </c>
      <c r="V139" s="183">
        <v>20</v>
      </c>
      <c r="Y139" s="181" t="s">
        <v>941</v>
      </c>
      <c r="Z139" s="183">
        <v>102</v>
      </c>
      <c r="AA139" s="181" t="s">
        <v>22</v>
      </c>
      <c r="AB139" s="181" t="s">
        <v>942</v>
      </c>
      <c r="AC139" s="183">
        <v>32</v>
      </c>
    </row>
    <row r="140" spans="1:29">
      <c r="A140" s="181" t="s">
        <v>111</v>
      </c>
      <c r="B140" s="183">
        <v>102</v>
      </c>
      <c r="C140" s="183">
        <v>102104</v>
      </c>
      <c r="D140" s="183">
        <v>5630</v>
      </c>
      <c r="E140" s="184">
        <v>1869.29</v>
      </c>
      <c r="F140" s="182">
        <v>43890</v>
      </c>
      <c r="G140" s="181" t="s">
        <v>938</v>
      </c>
      <c r="H140" s="181" t="s">
        <v>939</v>
      </c>
      <c r="I140" s="181" t="s">
        <v>939</v>
      </c>
      <c r="K140" s="183">
        <v>368557</v>
      </c>
      <c r="L140" s="183">
        <v>361266</v>
      </c>
      <c r="Q140" s="181" t="s">
        <v>940</v>
      </c>
      <c r="U140" s="183">
        <v>2</v>
      </c>
      <c r="V140" s="183">
        <v>20</v>
      </c>
      <c r="Y140" s="181" t="s">
        <v>941</v>
      </c>
      <c r="Z140" s="183">
        <v>102</v>
      </c>
      <c r="AA140" s="181" t="s">
        <v>22</v>
      </c>
      <c r="AB140" s="181" t="s">
        <v>942</v>
      </c>
      <c r="AC140" s="183">
        <v>33</v>
      </c>
    </row>
    <row r="141" spans="1:29">
      <c r="A141" s="181" t="s">
        <v>111</v>
      </c>
      <c r="B141" s="183">
        <v>102</v>
      </c>
      <c r="C141" s="183">
        <v>102105</v>
      </c>
      <c r="D141" s="183">
        <v>5630</v>
      </c>
      <c r="E141" s="184">
        <v>1869.29</v>
      </c>
      <c r="F141" s="182">
        <v>43890</v>
      </c>
      <c r="G141" s="181" t="s">
        <v>938</v>
      </c>
      <c r="H141" s="181" t="s">
        <v>939</v>
      </c>
      <c r="I141" s="181" t="s">
        <v>939</v>
      </c>
      <c r="K141" s="183">
        <v>368557</v>
      </c>
      <c r="L141" s="183">
        <v>361266</v>
      </c>
      <c r="Q141" s="181" t="s">
        <v>940</v>
      </c>
      <c r="U141" s="183">
        <v>2</v>
      </c>
      <c r="V141" s="183">
        <v>20</v>
      </c>
      <c r="Y141" s="181" t="s">
        <v>941</v>
      </c>
      <c r="Z141" s="183">
        <v>102</v>
      </c>
      <c r="AA141" s="181" t="s">
        <v>22</v>
      </c>
      <c r="AB141" s="181" t="s">
        <v>942</v>
      </c>
      <c r="AC141" s="183">
        <v>34</v>
      </c>
    </row>
    <row r="142" spans="1:29">
      <c r="A142" s="181" t="s">
        <v>111</v>
      </c>
      <c r="B142" s="183">
        <v>102</v>
      </c>
      <c r="C142" s="183">
        <v>102106</v>
      </c>
      <c r="D142" s="183">
        <v>5630</v>
      </c>
      <c r="E142" s="184">
        <v>6117.68</v>
      </c>
      <c r="F142" s="182">
        <v>43890</v>
      </c>
      <c r="G142" s="181" t="s">
        <v>938</v>
      </c>
      <c r="H142" s="181" t="s">
        <v>939</v>
      </c>
      <c r="I142" s="181" t="s">
        <v>939</v>
      </c>
      <c r="K142" s="183">
        <v>368557</v>
      </c>
      <c r="L142" s="183">
        <v>361266</v>
      </c>
      <c r="Q142" s="181" t="s">
        <v>940</v>
      </c>
      <c r="U142" s="183">
        <v>2</v>
      </c>
      <c r="V142" s="183">
        <v>20</v>
      </c>
      <c r="Y142" s="181" t="s">
        <v>941</v>
      </c>
      <c r="Z142" s="183">
        <v>102</v>
      </c>
      <c r="AA142" s="181" t="s">
        <v>22</v>
      </c>
      <c r="AB142" s="181" t="s">
        <v>942</v>
      </c>
      <c r="AC142" s="183">
        <v>35</v>
      </c>
    </row>
    <row r="143" spans="1:29">
      <c r="A143" s="181" t="s">
        <v>111</v>
      </c>
      <c r="B143" s="183">
        <v>102</v>
      </c>
      <c r="C143" s="183">
        <v>102116</v>
      </c>
      <c r="D143" s="183">
        <v>5630</v>
      </c>
      <c r="E143" s="184">
        <v>339.87</v>
      </c>
      <c r="F143" s="182">
        <v>43890</v>
      </c>
      <c r="G143" s="181" t="s">
        <v>938</v>
      </c>
      <c r="H143" s="181" t="s">
        <v>939</v>
      </c>
      <c r="I143" s="181" t="s">
        <v>939</v>
      </c>
      <c r="K143" s="183">
        <v>368557</v>
      </c>
      <c r="L143" s="183">
        <v>361266</v>
      </c>
      <c r="Q143" s="181" t="s">
        <v>940</v>
      </c>
      <c r="U143" s="183">
        <v>2</v>
      </c>
      <c r="V143" s="183">
        <v>20</v>
      </c>
      <c r="Y143" s="181" t="s">
        <v>941</v>
      </c>
      <c r="Z143" s="183">
        <v>102</v>
      </c>
      <c r="AA143" s="181" t="s">
        <v>22</v>
      </c>
      <c r="AB143" s="181" t="s">
        <v>942</v>
      </c>
      <c r="AC143" s="183">
        <v>36</v>
      </c>
    </row>
    <row r="144" spans="1:29">
      <c r="A144" s="181" t="s">
        <v>111</v>
      </c>
      <c r="B144" s="183">
        <v>102</v>
      </c>
      <c r="C144" s="183">
        <v>102107</v>
      </c>
      <c r="D144" s="183">
        <v>5630</v>
      </c>
      <c r="E144" s="184">
        <v>339.87</v>
      </c>
      <c r="F144" s="182">
        <v>43890</v>
      </c>
      <c r="G144" s="181" t="s">
        <v>938</v>
      </c>
      <c r="H144" s="181" t="s">
        <v>939</v>
      </c>
      <c r="I144" s="181" t="s">
        <v>939</v>
      </c>
      <c r="K144" s="183">
        <v>368557</v>
      </c>
      <c r="L144" s="183">
        <v>361266</v>
      </c>
      <c r="Q144" s="181" t="s">
        <v>940</v>
      </c>
      <c r="U144" s="183">
        <v>2</v>
      </c>
      <c r="V144" s="183">
        <v>20</v>
      </c>
      <c r="Y144" s="181" t="s">
        <v>941</v>
      </c>
      <c r="Z144" s="183">
        <v>102</v>
      </c>
      <c r="AA144" s="181" t="s">
        <v>22</v>
      </c>
      <c r="AB144" s="181" t="s">
        <v>942</v>
      </c>
      <c r="AC144" s="183">
        <v>37</v>
      </c>
    </row>
    <row r="145" spans="1:29">
      <c r="A145" s="181" t="s">
        <v>111</v>
      </c>
      <c r="B145" s="183">
        <v>102</v>
      </c>
      <c r="C145" s="183">
        <v>102117</v>
      </c>
      <c r="D145" s="183">
        <v>5630</v>
      </c>
      <c r="E145" s="184">
        <v>169.94</v>
      </c>
      <c r="F145" s="182">
        <v>43890</v>
      </c>
      <c r="G145" s="181" t="s">
        <v>938</v>
      </c>
      <c r="H145" s="181" t="s">
        <v>939</v>
      </c>
      <c r="I145" s="181" t="s">
        <v>939</v>
      </c>
      <c r="K145" s="183">
        <v>368557</v>
      </c>
      <c r="L145" s="183">
        <v>361266</v>
      </c>
      <c r="Q145" s="181" t="s">
        <v>940</v>
      </c>
      <c r="U145" s="183">
        <v>2</v>
      </c>
      <c r="V145" s="183">
        <v>20</v>
      </c>
      <c r="Y145" s="181" t="s">
        <v>941</v>
      </c>
      <c r="Z145" s="183">
        <v>102</v>
      </c>
      <c r="AA145" s="181" t="s">
        <v>22</v>
      </c>
      <c r="AB145" s="181" t="s">
        <v>942</v>
      </c>
      <c r="AC145" s="183">
        <v>38</v>
      </c>
    </row>
    <row r="146" spans="1:29">
      <c r="A146" s="181" t="s">
        <v>111</v>
      </c>
      <c r="B146" s="183">
        <v>102</v>
      </c>
      <c r="C146" s="183">
        <v>102118</v>
      </c>
      <c r="D146" s="183">
        <v>5630</v>
      </c>
      <c r="E146" s="184">
        <v>509.81</v>
      </c>
      <c r="F146" s="182">
        <v>43890</v>
      </c>
      <c r="G146" s="181" t="s">
        <v>938</v>
      </c>
      <c r="H146" s="181" t="s">
        <v>939</v>
      </c>
      <c r="I146" s="181" t="s">
        <v>939</v>
      </c>
      <c r="K146" s="183">
        <v>368557</v>
      </c>
      <c r="L146" s="183">
        <v>361266</v>
      </c>
      <c r="Q146" s="181" t="s">
        <v>940</v>
      </c>
      <c r="U146" s="183">
        <v>2</v>
      </c>
      <c r="V146" s="183">
        <v>20</v>
      </c>
      <c r="Y146" s="181" t="s">
        <v>941</v>
      </c>
      <c r="Z146" s="183">
        <v>102</v>
      </c>
      <c r="AA146" s="181" t="s">
        <v>22</v>
      </c>
      <c r="AB146" s="181" t="s">
        <v>942</v>
      </c>
      <c r="AC146" s="183">
        <v>39</v>
      </c>
    </row>
    <row r="147" spans="1:29">
      <c r="A147" s="181" t="s">
        <v>111</v>
      </c>
      <c r="B147" s="183">
        <v>102</v>
      </c>
      <c r="C147" s="183">
        <v>102108</v>
      </c>
      <c r="D147" s="183">
        <v>5630</v>
      </c>
      <c r="E147" s="184">
        <v>679.74</v>
      </c>
      <c r="F147" s="182">
        <v>43890</v>
      </c>
      <c r="G147" s="181" t="s">
        <v>938</v>
      </c>
      <c r="H147" s="181" t="s">
        <v>939</v>
      </c>
      <c r="I147" s="181" t="s">
        <v>939</v>
      </c>
      <c r="K147" s="183">
        <v>368557</v>
      </c>
      <c r="L147" s="183">
        <v>361266</v>
      </c>
      <c r="Q147" s="181" t="s">
        <v>940</v>
      </c>
      <c r="U147" s="183">
        <v>2</v>
      </c>
      <c r="V147" s="183">
        <v>20</v>
      </c>
      <c r="Y147" s="181" t="s">
        <v>941</v>
      </c>
      <c r="Z147" s="183">
        <v>102</v>
      </c>
      <c r="AA147" s="181" t="s">
        <v>22</v>
      </c>
      <c r="AB147" s="181" t="s">
        <v>942</v>
      </c>
      <c r="AC147" s="183">
        <v>40</v>
      </c>
    </row>
    <row r="148" spans="1:29">
      <c r="A148" s="181" t="s">
        <v>111</v>
      </c>
      <c r="B148" s="183">
        <v>102</v>
      </c>
      <c r="C148" s="183">
        <v>102109</v>
      </c>
      <c r="D148" s="183">
        <v>5630</v>
      </c>
      <c r="E148" s="184">
        <v>509.81</v>
      </c>
      <c r="F148" s="182">
        <v>43890</v>
      </c>
      <c r="G148" s="181" t="s">
        <v>938</v>
      </c>
      <c r="H148" s="181" t="s">
        <v>939</v>
      </c>
      <c r="I148" s="181" t="s">
        <v>939</v>
      </c>
      <c r="K148" s="183">
        <v>368557</v>
      </c>
      <c r="L148" s="183">
        <v>361266</v>
      </c>
      <c r="Q148" s="181" t="s">
        <v>940</v>
      </c>
      <c r="U148" s="183">
        <v>2</v>
      </c>
      <c r="V148" s="183">
        <v>20</v>
      </c>
      <c r="Y148" s="181" t="s">
        <v>941</v>
      </c>
      <c r="Z148" s="183">
        <v>102</v>
      </c>
      <c r="AA148" s="181" t="s">
        <v>22</v>
      </c>
      <c r="AB148" s="181" t="s">
        <v>942</v>
      </c>
      <c r="AC148" s="183">
        <v>41</v>
      </c>
    </row>
    <row r="149" spans="1:29">
      <c r="A149" s="181" t="s">
        <v>111</v>
      </c>
      <c r="B149" s="183">
        <v>102</v>
      </c>
      <c r="C149" s="183">
        <v>102120</v>
      </c>
      <c r="D149" s="183">
        <v>5630</v>
      </c>
      <c r="E149" s="184">
        <v>169.91</v>
      </c>
      <c r="F149" s="182">
        <v>43890</v>
      </c>
      <c r="G149" s="181" t="s">
        <v>938</v>
      </c>
      <c r="H149" s="181" t="s">
        <v>939</v>
      </c>
      <c r="I149" s="181" t="s">
        <v>939</v>
      </c>
      <c r="K149" s="183">
        <v>368557</v>
      </c>
      <c r="L149" s="183">
        <v>361266</v>
      </c>
      <c r="Q149" s="181" t="s">
        <v>940</v>
      </c>
      <c r="U149" s="183">
        <v>2</v>
      </c>
      <c r="V149" s="183">
        <v>20</v>
      </c>
      <c r="Y149" s="181" t="s">
        <v>941</v>
      </c>
      <c r="Z149" s="183">
        <v>102</v>
      </c>
      <c r="AA149" s="181" t="s">
        <v>22</v>
      </c>
      <c r="AB149" s="181" t="s">
        <v>942</v>
      </c>
      <c r="AC149" s="183">
        <v>42</v>
      </c>
    </row>
    <row r="150" spans="1:29">
      <c r="A150" s="181" t="s">
        <v>111</v>
      </c>
      <c r="B150" s="183">
        <v>102</v>
      </c>
      <c r="C150" s="183">
        <v>102114</v>
      </c>
      <c r="D150" s="183">
        <v>5630</v>
      </c>
      <c r="E150" s="184">
        <v>-241</v>
      </c>
      <c r="F150" s="182">
        <v>43890</v>
      </c>
      <c r="G150" s="181" t="s">
        <v>938</v>
      </c>
      <c r="H150" s="181" t="s">
        <v>947</v>
      </c>
      <c r="I150" s="181" t="s">
        <v>947</v>
      </c>
      <c r="K150" s="183">
        <v>368673</v>
      </c>
      <c r="L150" s="183">
        <v>361618</v>
      </c>
      <c r="Q150" s="181" t="s">
        <v>940</v>
      </c>
      <c r="U150" s="183">
        <v>2</v>
      </c>
      <c r="V150" s="183">
        <v>20</v>
      </c>
      <c r="Y150" s="181" t="s">
        <v>941</v>
      </c>
      <c r="Z150" s="183">
        <v>102</v>
      </c>
      <c r="AA150" s="181" t="s">
        <v>22</v>
      </c>
      <c r="AB150" s="181" t="s">
        <v>942</v>
      </c>
      <c r="AC150" s="183">
        <v>1</v>
      </c>
    </row>
    <row r="151" spans="1:29">
      <c r="A151" s="181" t="s">
        <v>111</v>
      </c>
      <c r="B151" s="183">
        <v>102</v>
      </c>
      <c r="C151" s="183">
        <v>102115</v>
      </c>
      <c r="D151" s="183">
        <v>5630</v>
      </c>
      <c r="E151" s="184">
        <v>-80</v>
      </c>
      <c r="F151" s="182">
        <v>43890</v>
      </c>
      <c r="G151" s="181" t="s">
        <v>938</v>
      </c>
      <c r="H151" s="181" t="s">
        <v>947</v>
      </c>
      <c r="I151" s="181" t="s">
        <v>947</v>
      </c>
      <c r="K151" s="183">
        <v>368673</v>
      </c>
      <c r="L151" s="183">
        <v>361618</v>
      </c>
      <c r="Q151" s="181" t="s">
        <v>940</v>
      </c>
      <c r="U151" s="183">
        <v>2</v>
      </c>
      <c r="V151" s="183">
        <v>20</v>
      </c>
      <c r="Y151" s="181" t="s">
        <v>941</v>
      </c>
      <c r="Z151" s="183">
        <v>102</v>
      </c>
      <c r="AA151" s="181" t="s">
        <v>22</v>
      </c>
      <c r="AB151" s="181" t="s">
        <v>942</v>
      </c>
      <c r="AC151" s="183">
        <v>11</v>
      </c>
    </row>
    <row r="152" spans="1:29">
      <c r="A152" s="181" t="s">
        <v>111</v>
      </c>
      <c r="B152" s="183">
        <v>102</v>
      </c>
      <c r="C152" s="183">
        <v>102116</v>
      </c>
      <c r="D152" s="183">
        <v>5630</v>
      </c>
      <c r="E152" s="184">
        <v>-85</v>
      </c>
      <c r="F152" s="182">
        <v>43890</v>
      </c>
      <c r="G152" s="181" t="s">
        <v>938</v>
      </c>
      <c r="H152" s="181" t="s">
        <v>947</v>
      </c>
      <c r="I152" s="181" t="s">
        <v>947</v>
      </c>
      <c r="K152" s="183">
        <v>368673</v>
      </c>
      <c r="L152" s="183">
        <v>361618</v>
      </c>
      <c r="Q152" s="181" t="s">
        <v>940</v>
      </c>
      <c r="U152" s="183">
        <v>2</v>
      </c>
      <c r="V152" s="183">
        <v>20</v>
      </c>
      <c r="Y152" s="181" t="s">
        <v>941</v>
      </c>
      <c r="Z152" s="183">
        <v>102</v>
      </c>
      <c r="AA152" s="181" t="s">
        <v>22</v>
      </c>
      <c r="AB152" s="181" t="s">
        <v>942</v>
      </c>
      <c r="AC152" s="183">
        <v>25</v>
      </c>
    </row>
    <row r="153" spans="1:29">
      <c r="A153" s="181" t="s">
        <v>111</v>
      </c>
      <c r="B153" s="183">
        <v>102</v>
      </c>
      <c r="C153" s="183">
        <v>102117</v>
      </c>
      <c r="D153" s="183">
        <v>5630</v>
      </c>
      <c r="E153" s="184">
        <v>-80</v>
      </c>
      <c r="F153" s="182">
        <v>43890</v>
      </c>
      <c r="G153" s="181" t="s">
        <v>938</v>
      </c>
      <c r="H153" s="181" t="s">
        <v>947</v>
      </c>
      <c r="I153" s="181" t="s">
        <v>947</v>
      </c>
      <c r="K153" s="183">
        <v>368673</v>
      </c>
      <c r="L153" s="183">
        <v>361618</v>
      </c>
      <c r="Q153" s="181" t="s">
        <v>940</v>
      </c>
      <c r="U153" s="183">
        <v>2</v>
      </c>
      <c r="V153" s="183">
        <v>20</v>
      </c>
      <c r="Y153" s="181" t="s">
        <v>941</v>
      </c>
      <c r="Z153" s="183">
        <v>102</v>
      </c>
      <c r="AA153" s="181" t="s">
        <v>22</v>
      </c>
      <c r="AB153" s="181" t="s">
        <v>942</v>
      </c>
      <c r="AC153" s="183">
        <v>38</v>
      </c>
    </row>
    <row r="154" spans="1:29">
      <c r="A154" s="181" t="s">
        <v>111</v>
      </c>
      <c r="B154" s="183">
        <v>102</v>
      </c>
      <c r="C154" s="183">
        <v>102120</v>
      </c>
      <c r="D154" s="183">
        <v>5630</v>
      </c>
      <c r="E154" s="184">
        <v>-80</v>
      </c>
      <c r="F154" s="182">
        <v>43890</v>
      </c>
      <c r="G154" s="181" t="s">
        <v>938</v>
      </c>
      <c r="H154" s="181" t="s">
        <v>947</v>
      </c>
      <c r="I154" s="181" t="s">
        <v>947</v>
      </c>
      <c r="K154" s="183">
        <v>368673</v>
      </c>
      <c r="L154" s="183">
        <v>361618</v>
      </c>
      <c r="Q154" s="181" t="s">
        <v>940</v>
      </c>
      <c r="U154" s="183">
        <v>2</v>
      </c>
      <c r="V154" s="183">
        <v>20</v>
      </c>
      <c r="Y154" s="181" t="s">
        <v>941</v>
      </c>
      <c r="Z154" s="183">
        <v>102</v>
      </c>
      <c r="AA154" s="181" t="s">
        <v>22</v>
      </c>
      <c r="AB154" s="181" t="s">
        <v>942</v>
      </c>
      <c r="AC154" s="183">
        <v>47</v>
      </c>
    </row>
    <row r="155" spans="1:29">
      <c r="A155" s="181" t="s">
        <v>111</v>
      </c>
      <c r="B155" s="183">
        <v>102</v>
      </c>
      <c r="C155" s="183">
        <v>102103</v>
      </c>
      <c r="D155" s="183">
        <v>5630</v>
      </c>
      <c r="E155" s="184">
        <v>32406</v>
      </c>
      <c r="F155" s="182">
        <v>43890</v>
      </c>
      <c r="G155" s="181" t="s">
        <v>938</v>
      </c>
      <c r="H155" s="181" t="s">
        <v>943</v>
      </c>
      <c r="K155" s="183">
        <v>1140063</v>
      </c>
      <c r="L155" s="183">
        <v>360982</v>
      </c>
      <c r="Q155" s="181" t="s">
        <v>944</v>
      </c>
      <c r="U155" s="183">
        <v>2</v>
      </c>
      <c r="V155" s="183">
        <v>20</v>
      </c>
      <c r="X155" s="183">
        <v>3006625</v>
      </c>
      <c r="Y155" s="181" t="s">
        <v>941</v>
      </c>
      <c r="Z155" s="183">
        <v>102</v>
      </c>
      <c r="AA155" s="181" t="s">
        <v>945</v>
      </c>
      <c r="AB155" s="181" t="s">
        <v>942</v>
      </c>
      <c r="AC155" s="183">
        <v>1</v>
      </c>
    </row>
    <row r="156" spans="1:29">
      <c r="A156" s="181" t="s">
        <v>111</v>
      </c>
      <c r="B156" s="183">
        <v>102</v>
      </c>
      <c r="C156" s="183">
        <v>102103</v>
      </c>
      <c r="D156" s="183">
        <v>5630</v>
      </c>
      <c r="E156" s="184">
        <v>63777.45</v>
      </c>
      <c r="F156" s="182">
        <v>43890</v>
      </c>
      <c r="G156" s="181" t="s">
        <v>938</v>
      </c>
      <c r="H156" s="181" t="s">
        <v>943</v>
      </c>
      <c r="K156" s="183">
        <v>1140063</v>
      </c>
      <c r="L156" s="183">
        <v>360982</v>
      </c>
      <c r="Q156" s="181" t="s">
        <v>944</v>
      </c>
      <c r="U156" s="183">
        <v>2</v>
      </c>
      <c r="V156" s="183">
        <v>20</v>
      </c>
      <c r="X156" s="183">
        <v>3006625</v>
      </c>
      <c r="Y156" s="181" t="s">
        <v>941</v>
      </c>
      <c r="Z156" s="183">
        <v>102</v>
      </c>
      <c r="AA156" s="181" t="s">
        <v>945</v>
      </c>
      <c r="AB156" s="181" t="s">
        <v>942</v>
      </c>
      <c r="AC156" s="183">
        <v>2</v>
      </c>
    </row>
    <row r="157" spans="1:29">
      <c r="A157" s="181" t="s">
        <v>111</v>
      </c>
      <c r="B157" s="183">
        <v>102</v>
      </c>
      <c r="C157" s="183">
        <v>102103</v>
      </c>
      <c r="D157" s="183">
        <v>5630</v>
      </c>
      <c r="E157" s="184">
        <v>-113728.16</v>
      </c>
      <c r="F157" s="182">
        <v>43921</v>
      </c>
      <c r="G157" s="181" t="s">
        <v>938</v>
      </c>
      <c r="H157" s="181" t="s">
        <v>939</v>
      </c>
      <c r="I157" s="181" t="s">
        <v>939</v>
      </c>
      <c r="K157" s="183">
        <v>368957</v>
      </c>
      <c r="L157" s="183">
        <v>364548</v>
      </c>
      <c r="Q157" s="181" t="s">
        <v>940</v>
      </c>
      <c r="U157" s="183">
        <v>3</v>
      </c>
      <c r="V157" s="183">
        <v>20</v>
      </c>
      <c r="Y157" s="181" t="s">
        <v>941</v>
      </c>
      <c r="Z157" s="183">
        <v>102</v>
      </c>
      <c r="AA157" s="181" t="s">
        <v>22</v>
      </c>
      <c r="AB157" s="181" t="s">
        <v>942</v>
      </c>
      <c r="AC157" s="183">
        <v>1</v>
      </c>
    </row>
    <row r="158" spans="1:29">
      <c r="A158" s="181" t="s">
        <v>111</v>
      </c>
      <c r="B158" s="183">
        <v>102</v>
      </c>
      <c r="C158" s="183">
        <v>102114</v>
      </c>
      <c r="D158" s="183">
        <v>5630</v>
      </c>
      <c r="E158" s="184">
        <v>520.1</v>
      </c>
      <c r="F158" s="182">
        <v>43921</v>
      </c>
      <c r="G158" s="181" t="s">
        <v>938</v>
      </c>
      <c r="H158" s="181" t="s">
        <v>939</v>
      </c>
      <c r="I158" s="181" t="s">
        <v>939</v>
      </c>
      <c r="K158" s="183">
        <v>368957</v>
      </c>
      <c r="L158" s="183">
        <v>364548</v>
      </c>
      <c r="Q158" s="181" t="s">
        <v>940</v>
      </c>
      <c r="U158" s="183">
        <v>3</v>
      </c>
      <c r="V158" s="183">
        <v>20</v>
      </c>
      <c r="Y158" s="181" t="s">
        <v>941</v>
      </c>
      <c r="Z158" s="183">
        <v>102</v>
      </c>
      <c r="AA158" s="181" t="s">
        <v>22</v>
      </c>
      <c r="AB158" s="181" t="s">
        <v>942</v>
      </c>
      <c r="AC158" s="183">
        <v>28</v>
      </c>
    </row>
    <row r="159" spans="1:29">
      <c r="A159" s="181" t="s">
        <v>111</v>
      </c>
      <c r="B159" s="183">
        <v>102</v>
      </c>
      <c r="C159" s="183">
        <v>102101</v>
      </c>
      <c r="D159" s="183">
        <v>5630</v>
      </c>
      <c r="E159" s="184">
        <v>2773.86</v>
      </c>
      <c r="F159" s="182">
        <v>43921</v>
      </c>
      <c r="G159" s="181" t="s">
        <v>938</v>
      </c>
      <c r="H159" s="181" t="s">
        <v>939</v>
      </c>
      <c r="I159" s="181" t="s">
        <v>939</v>
      </c>
      <c r="K159" s="183">
        <v>368957</v>
      </c>
      <c r="L159" s="183">
        <v>364548</v>
      </c>
      <c r="Q159" s="181" t="s">
        <v>940</v>
      </c>
      <c r="U159" s="183">
        <v>3</v>
      </c>
      <c r="V159" s="183">
        <v>20</v>
      </c>
      <c r="Y159" s="181" t="s">
        <v>941</v>
      </c>
      <c r="Z159" s="183">
        <v>102</v>
      </c>
      <c r="AA159" s="181" t="s">
        <v>22</v>
      </c>
      <c r="AB159" s="181" t="s">
        <v>942</v>
      </c>
      <c r="AC159" s="183">
        <v>29</v>
      </c>
    </row>
    <row r="160" spans="1:29">
      <c r="A160" s="181" t="s">
        <v>111</v>
      </c>
      <c r="B160" s="183">
        <v>102</v>
      </c>
      <c r="C160" s="183">
        <v>102102</v>
      </c>
      <c r="D160" s="183">
        <v>5630</v>
      </c>
      <c r="E160" s="184">
        <v>346.73</v>
      </c>
      <c r="F160" s="182">
        <v>43921</v>
      </c>
      <c r="G160" s="181" t="s">
        <v>938</v>
      </c>
      <c r="H160" s="181" t="s">
        <v>939</v>
      </c>
      <c r="I160" s="181" t="s">
        <v>939</v>
      </c>
      <c r="K160" s="183">
        <v>368957</v>
      </c>
      <c r="L160" s="183">
        <v>364548</v>
      </c>
      <c r="Q160" s="181" t="s">
        <v>940</v>
      </c>
      <c r="U160" s="183">
        <v>3</v>
      </c>
      <c r="V160" s="183">
        <v>20</v>
      </c>
      <c r="Y160" s="181" t="s">
        <v>941</v>
      </c>
      <c r="Z160" s="183">
        <v>102</v>
      </c>
      <c r="AA160" s="181" t="s">
        <v>22</v>
      </c>
      <c r="AB160" s="181" t="s">
        <v>942</v>
      </c>
      <c r="AC160" s="183">
        <v>30</v>
      </c>
    </row>
    <row r="161" spans="1:29">
      <c r="A161" s="181" t="s">
        <v>111</v>
      </c>
      <c r="B161" s="183">
        <v>102</v>
      </c>
      <c r="C161" s="183">
        <v>102115</v>
      </c>
      <c r="D161" s="183">
        <v>5630</v>
      </c>
      <c r="E161" s="184">
        <v>173.37</v>
      </c>
      <c r="F161" s="182">
        <v>43921</v>
      </c>
      <c r="G161" s="181" t="s">
        <v>938</v>
      </c>
      <c r="H161" s="181" t="s">
        <v>939</v>
      </c>
      <c r="I161" s="181" t="s">
        <v>939</v>
      </c>
      <c r="K161" s="183">
        <v>368957</v>
      </c>
      <c r="L161" s="183">
        <v>364548</v>
      </c>
      <c r="Q161" s="181" t="s">
        <v>940</v>
      </c>
      <c r="U161" s="183">
        <v>3</v>
      </c>
      <c r="V161" s="183">
        <v>20</v>
      </c>
      <c r="Y161" s="181" t="s">
        <v>941</v>
      </c>
      <c r="Z161" s="183">
        <v>102</v>
      </c>
      <c r="AA161" s="181" t="s">
        <v>22</v>
      </c>
      <c r="AB161" s="181" t="s">
        <v>942</v>
      </c>
      <c r="AC161" s="183">
        <v>31</v>
      </c>
    </row>
    <row r="162" spans="1:29">
      <c r="A162" s="181" t="s">
        <v>111</v>
      </c>
      <c r="B162" s="183">
        <v>102</v>
      </c>
      <c r="C162" s="183">
        <v>102103</v>
      </c>
      <c r="D162" s="183">
        <v>5630</v>
      </c>
      <c r="E162" s="184">
        <v>1040.2</v>
      </c>
      <c r="F162" s="182">
        <v>43921</v>
      </c>
      <c r="G162" s="181" t="s">
        <v>938</v>
      </c>
      <c r="H162" s="181" t="s">
        <v>939</v>
      </c>
      <c r="I162" s="181" t="s">
        <v>939</v>
      </c>
      <c r="K162" s="183">
        <v>368957</v>
      </c>
      <c r="L162" s="183">
        <v>364548</v>
      </c>
      <c r="Q162" s="181" t="s">
        <v>940</v>
      </c>
      <c r="U162" s="183">
        <v>3</v>
      </c>
      <c r="V162" s="183">
        <v>20</v>
      </c>
      <c r="Y162" s="181" t="s">
        <v>941</v>
      </c>
      <c r="Z162" s="183">
        <v>102</v>
      </c>
      <c r="AA162" s="181" t="s">
        <v>22</v>
      </c>
      <c r="AB162" s="181" t="s">
        <v>942</v>
      </c>
      <c r="AC162" s="183">
        <v>32</v>
      </c>
    </row>
    <row r="163" spans="1:29">
      <c r="A163" s="181" t="s">
        <v>111</v>
      </c>
      <c r="B163" s="183">
        <v>102</v>
      </c>
      <c r="C163" s="183">
        <v>102104</v>
      </c>
      <c r="D163" s="183">
        <v>5630</v>
      </c>
      <c r="E163" s="184">
        <v>1907.03</v>
      </c>
      <c r="F163" s="182">
        <v>43921</v>
      </c>
      <c r="G163" s="181" t="s">
        <v>938</v>
      </c>
      <c r="H163" s="181" t="s">
        <v>939</v>
      </c>
      <c r="I163" s="181" t="s">
        <v>939</v>
      </c>
      <c r="K163" s="183">
        <v>368957</v>
      </c>
      <c r="L163" s="183">
        <v>364548</v>
      </c>
      <c r="Q163" s="181" t="s">
        <v>940</v>
      </c>
      <c r="U163" s="183">
        <v>3</v>
      </c>
      <c r="V163" s="183">
        <v>20</v>
      </c>
      <c r="Y163" s="181" t="s">
        <v>941</v>
      </c>
      <c r="Z163" s="183">
        <v>102</v>
      </c>
      <c r="AA163" s="181" t="s">
        <v>22</v>
      </c>
      <c r="AB163" s="181" t="s">
        <v>942</v>
      </c>
      <c r="AC163" s="183">
        <v>33</v>
      </c>
    </row>
    <row r="164" spans="1:29">
      <c r="A164" s="181" t="s">
        <v>111</v>
      </c>
      <c r="B164" s="183">
        <v>102</v>
      </c>
      <c r="C164" s="183">
        <v>102105</v>
      </c>
      <c r="D164" s="183">
        <v>5630</v>
      </c>
      <c r="E164" s="184">
        <v>1907.03</v>
      </c>
      <c r="F164" s="182">
        <v>43921</v>
      </c>
      <c r="G164" s="181" t="s">
        <v>938</v>
      </c>
      <c r="H164" s="181" t="s">
        <v>939</v>
      </c>
      <c r="I164" s="181" t="s">
        <v>939</v>
      </c>
      <c r="K164" s="183">
        <v>368957</v>
      </c>
      <c r="L164" s="183">
        <v>364548</v>
      </c>
      <c r="Q164" s="181" t="s">
        <v>940</v>
      </c>
      <c r="U164" s="183">
        <v>3</v>
      </c>
      <c r="V164" s="183">
        <v>20</v>
      </c>
      <c r="Y164" s="181" t="s">
        <v>941</v>
      </c>
      <c r="Z164" s="183">
        <v>102</v>
      </c>
      <c r="AA164" s="181" t="s">
        <v>22</v>
      </c>
      <c r="AB164" s="181" t="s">
        <v>942</v>
      </c>
      <c r="AC164" s="183">
        <v>34</v>
      </c>
    </row>
    <row r="165" spans="1:29">
      <c r="A165" s="181" t="s">
        <v>111</v>
      </c>
      <c r="B165" s="183">
        <v>102</v>
      </c>
      <c r="C165" s="183">
        <v>102106</v>
      </c>
      <c r="D165" s="183">
        <v>5630</v>
      </c>
      <c r="E165" s="184">
        <v>6241.18</v>
      </c>
      <c r="F165" s="182">
        <v>43921</v>
      </c>
      <c r="G165" s="181" t="s">
        <v>938</v>
      </c>
      <c r="H165" s="181" t="s">
        <v>939</v>
      </c>
      <c r="I165" s="181" t="s">
        <v>939</v>
      </c>
      <c r="K165" s="183">
        <v>368957</v>
      </c>
      <c r="L165" s="183">
        <v>364548</v>
      </c>
      <c r="Q165" s="181" t="s">
        <v>940</v>
      </c>
      <c r="U165" s="183">
        <v>3</v>
      </c>
      <c r="V165" s="183">
        <v>20</v>
      </c>
      <c r="Y165" s="181" t="s">
        <v>941</v>
      </c>
      <c r="Z165" s="183">
        <v>102</v>
      </c>
      <c r="AA165" s="181" t="s">
        <v>22</v>
      </c>
      <c r="AB165" s="181" t="s">
        <v>942</v>
      </c>
      <c r="AC165" s="183">
        <v>35</v>
      </c>
    </row>
    <row r="166" spans="1:29">
      <c r="A166" s="181" t="s">
        <v>111</v>
      </c>
      <c r="B166" s="183">
        <v>102</v>
      </c>
      <c r="C166" s="183">
        <v>102116</v>
      </c>
      <c r="D166" s="183">
        <v>5630</v>
      </c>
      <c r="E166" s="184">
        <v>346.73</v>
      </c>
      <c r="F166" s="182">
        <v>43921</v>
      </c>
      <c r="G166" s="181" t="s">
        <v>938</v>
      </c>
      <c r="H166" s="181" t="s">
        <v>939</v>
      </c>
      <c r="I166" s="181" t="s">
        <v>939</v>
      </c>
      <c r="K166" s="183">
        <v>368957</v>
      </c>
      <c r="L166" s="183">
        <v>364548</v>
      </c>
      <c r="Q166" s="181" t="s">
        <v>940</v>
      </c>
      <c r="U166" s="183">
        <v>3</v>
      </c>
      <c r="V166" s="183">
        <v>20</v>
      </c>
      <c r="Y166" s="181" t="s">
        <v>941</v>
      </c>
      <c r="Z166" s="183">
        <v>102</v>
      </c>
      <c r="AA166" s="181" t="s">
        <v>22</v>
      </c>
      <c r="AB166" s="181" t="s">
        <v>942</v>
      </c>
      <c r="AC166" s="183">
        <v>36</v>
      </c>
    </row>
    <row r="167" spans="1:29">
      <c r="A167" s="181" t="s">
        <v>111</v>
      </c>
      <c r="B167" s="183">
        <v>102</v>
      </c>
      <c r="C167" s="183">
        <v>102107</v>
      </c>
      <c r="D167" s="183">
        <v>5630</v>
      </c>
      <c r="E167" s="184">
        <v>346.73</v>
      </c>
      <c r="F167" s="182">
        <v>43921</v>
      </c>
      <c r="G167" s="181" t="s">
        <v>938</v>
      </c>
      <c r="H167" s="181" t="s">
        <v>939</v>
      </c>
      <c r="I167" s="181" t="s">
        <v>939</v>
      </c>
      <c r="K167" s="183">
        <v>368957</v>
      </c>
      <c r="L167" s="183">
        <v>364548</v>
      </c>
      <c r="Q167" s="181" t="s">
        <v>940</v>
      </c>
      <c r="U167" s="183">
        <v>3</v>
      </c>
      <c r="V167" s="183">
        <v>20</v>
      </c>
      <c r="Y167" s="181" t="s">
        <v>941</v>
      </c>
      <c r="Z167" s="183">
        <v>102</v>
      </c>
      <c r="AA167" s="181" t="s">
        <v>22</v>
      </c>
      <c r="AB167" s="181" t="s">
        <v>942</v>
      </c>
      <c r="AC167" s="183">
        <v>37</v>
      </c>
    </row>
    <row r="168" spans="1:29">
      <c r="A168" s="181" t="s">
        <v>111</v>
      </c>
      <c r="B168" s="183">
        <v>102</v>
      </c>
      <c r="C168" s="183">
        <v>102117</v>
      </c>
      <c r="D168" s="183">
        <v>5630</v>
      </c>
      <c r="E168" s="184">
        <v>173.37</v>
      </c>
      <c r="F168" s="182">
        <v>43921</v>
      </c>
      <c r="G168" s="181" t="s">
        <v>938</v>
      </c>
      <c r="H168" s="181" t="s">
        <v>939</v>
      </c>
      <c r="I168" s="181" t="s">
        <v>939</v>
      </c>
      <c r="K168" s="183">
        <v>368957</v>
      </c>
      <c r="L168" s="183">
        <v>364548</v>
      </c>
      <c r="Q168" s="181" t="s">
        <v>940</v>
      </c>
      <c r="U168" s="183">
        <v>3</v>
      </c>
      <c r="V168" s="183">
        <v>20</v>
      </c>
      <c r="Y168" s="181" t="s">
        <v>941</v>
      </c>
      <c r="Z168" s="183">
        <v>102</v>
      </c>
      <c r="AA168" s="181" t="s">
        <v>22</v>
      </c>
      <c r="AB168" s="181" t="s">
        <v>942</v>
      </c>
      <c r="AC168" s="183">
        <v>38</v>
      </c>
    </row>
    <row r="169" spans="1:29">
      <c r="A169" s="181" t="s">
        <v>111</v>
      </c>
      <c r="B169" s="183">
        <v>102</v>
      </c>
      <c r="C169" s="183">
        <v>102118</v>
      </c>
      <c r="D169" s="183">
        <v>5630</v>
      </c>
      <c r="E169" s="184">
        <v>520.1</v>
      </c>
      <c r="F169" s="182">
        <v>43921</v>
      </c>
      <c r="G169" s="181" t="s">
        <v>938</v>
      </c>
      <c r="H169" s="181" t="s">
        <v>939</v>
      </c>
      <c r="I169" s="181" t="s">
        <v>939</v>
      </c>
      <c r="K169" s="183">
        <v>368957</v>
      </c>
      <c r="L169" s="183">
        <v>364548</v>
      </c>
      <c r="Q169" s="181" t="s">
        <v>940</v>
      </c>
      <c r="U169" s="183">
        <v>3</v>
      </c>
      <c r="V169" s="183">
        <v>20</v>
      </c>
      <c r="Y169" s="181" t="s">
        <v>941</v>
      </c>
      <c r="Z169" s="183">
        <v>102</v>
      </c>
      <c r="AA169" s="181" t="s">
        <v>22</v>
      </c>
      <c r="AB169" s="181" t="s">
        <v>942</v>
      </c>
      <c r="AC169" s="183">
        <v>39</v>
      </c>
    </row>
    <row r="170" spans="1:29">
      <c r="A170" s="181" t="s">
        <v>111</v>
      </c>
      <c r="B170" s="183">
        <v>102</v>
      </c>
      <c r="C170" s="183">
        <v>102108</v>
      </c>
      <c r="D170" s="183">
        <v>5630</v>
      </c>
      <c r="E170" s="184">
        <v>693.46</v>
      </c>
      <c r="F170" s="182">
        <v>43921</v>
      </c>
      <c r="G170" s="181" t="s">
        <v>938</v>
      </c>
      <c r="H170" s="181" t="s">
        <v>939</v>
      </c>
      <c r="I170" s="181" t="s">
        <v>939</v>
      </c>
      <c r="K170" s="183">
        <v>368957</v>
      </c>
      <c r="L170" s="183">
        <v>364548</v>
      </c>
      <c r="Q170" s="181" t="s">
        <v>940</v>
      </c>
      <c r="U170" s="183">
        <v>3</v>
      </c>
      <c r="V170" s="183">
        <v>20</v>
      </c>
      <c r="Y170" s="181" t="s">
        <v>941</v>
      </c>
      <c r="Z170" s="183">
        <v>102</v>
      </c>
      <c r="AA170" s="181" t="s">
        <v>22</v>
      </c>
      <c r="AB170" s="181" t="s">
        <v>942</v>
      </c>
      <c r="AC170" s="183">
        <v>40</v>
      </c>
    </row>
    <row r="171" spans="1:29">
      <c r="A171" s="181" t="s">
        <v>111</v>
      </c>
      <c r="B171" s="183">
        <v>102</v>
      </c>
      <c r="C171" s="183">
        <v>102109</v>
      </c>
      <c r="D171" s="183">
        <v>5630</v>
      </c>
      <c r="E171" s="184">
        <v>520.1</v>
      </c>
      <c r="F171" s="182">
        <v>43921</v>
      </c>
      <c r="G171" s="181" t="s">
        <v>938</v>
      </c>
      <c r="H171" s="181" t="s">
        <v>939</v>
      </c>
      <c r="I171" s="181" t="s">
        <v>939</v>
      </c>
      <c r="K171" s="183">
        <v>368957</v>
      </c>
      <c r="L171" s="183">
        <v>364548</v>
      </c>
      <c r="Q171" s="181" t="s">
        <v>940</v>
      </c>
      <c r="U171" s="183">
        <v>3</v>
      </c>
      <c r="V171" s="183">
        <v>20</v>
      </c>
      <c r="Y171" s="181" t="s">
        <v>941</v>
      </c>
      <c r="Z171" s="183">
        <v>102</v>
      </c>
      <c r="AA171" s="181" t="s">
        <v>22</v>
      </c>
      <c r="AB171" s="181" t="s">
        <v>942</v>
      </c>
      <c r="AC171" s="183">
        <v>41</v>
      </c>
    </row>
    <row r="172" spans="1:29">
      <c r="A172" s="181" t="s">
        <v>111</v>
      </c>
      <c r="B172" s="183">
        <v>102</v>
      </c>
      <c r="C172" s="183">
        <v>102120</v>
      </c>
      <c r="D172" s="183">
        <v>5630</v>
      </c>
      <c r="E172" s="184">
        <v>173.37</v>
      </c>
      <c r="F172" s="182">
        <v>43921</v>
      </c>
      <c r="G172" s="181" t="s">
        <v>938</v>
      </c>
      <c r="H172" s="181" t="s">
        <v>939</v>
      </c>
      <c r="I172" s="181" t="s">
        <v>939</v>
      </c>
      <c r="K172" s="183">
        <v>368957</v>
      </c>
      <c r="L172" s="183">
        <v>364548</v>
      </c>
      <c r="Q172" s="181" t="s">
        <v>940</v>
      </c>
      <c r="U172" s="183">
        <v>3</v>
      </c>
      <c r="V172" s="183">
        <v>20</v>
      </c>
      <c r="Y172" s="181" t="s">
        <v>941</v>
      </c>
      <c r="Z172" s="183">
        <v>102</v>
      </c>
      <c r="AA172" s="181" t="s">
        <v>22</v>
      </c>
      <c r="AB172" s="181" t="s">
        <v>942</v>
      </c>
      <c r="AC172" s="183">
        <v>42</v>
      </c>
    </row>
    <row r="173" spans="1:29">
      <c r="A173" s="181" t="s">
        <v>111</v>
      </c>
      <c r="B173" s="183">
        <v>102</v>
      </c>
      <c r="C173" s="183">
        <v>102114</v>
      </c>
      <c r="D173" s="183">
        <v>5630</v>
      </c>
      <c r="E173" s="184">
        <v>-245.54</v>
      </c>
      <c r="F173" s="182">
        <v>43921</v>
      </c>
      <c r="G173" s="181" t="s">
        <v>938</v>
      </c>
      <c r="H173" s="181" t="s">
        <v>948</v>
      </c>
      <c r="I173" s="181" t="s">
        <v>948</v>
      </c>
      <c r="K173" s="183">
        <v>368991</v>
      </c>
      <c r="L173" s="183">
        <v>364702</v>
      </c>
      <c r="Q173" s="181" t="s">
        <v>940</v>
      </c>
      <c r="U173" s="183">
        <v>3</v>
      </c>
      <c r="V173" s="183">
        <v>20</v>
      </c>
      <c r="Y173" s="181" t="s">
        <v>941</v>
      </c>
      <c r="Z173" s="183">
        <v>102</v>
      </c>
      <c r="AA173" s="181" t="s">
        <v>22</v>
      </c>
      <c r="AB173" s="181" t="s">
        <v>942</v>
      </c>
      <c r="AC173" s="183">
        <v>1</v>
      </c>
    </row>
    <row r="174" spans="1:29">
      <c r="A174" s="181" t="s">
        <v>111</v>
      </c>
      <c r="B174" s="183">
        <v>102</v>
      </c>
      <c r="C174" s="183">
        <v>102115</v>
      </c>
      <c r="D174" s="183">
        <v>5630</v>
      </c>
      <c r="E174" s="184">
        <v>-81.849999999999994</v>
      </c>
      <c r="F174" s="182">
        <v>43921</v>
      </c>
      <c r="G174" s="181" t="s">
        <v>938</v>
      </c>
      <c r="H174" s="181" t="s">
        <v>948</v>
      </c>
      <c r="I174" s="181" t="s">
        <v>948</v>
      </c>
      <c r="K174" s="183">
        <v>368991</v>
      </c>
      <c r="L174" s="183">
        <v>364702</v>
      </c>
      <c r="Q174" s="181" t="s">
        <v>940</v>
      </c>
      <c r="U174" s="183">
        <v>3</v>
      </c>
      <c r="V174" s="183">
        <v>20</v>
      </c>
      <c r="Y174" s="181" t="s">
        <v>941</v>
      </c>
      <c r="Z174" s="183">
        <v>102</v>
      </c>
      <c r="AA174" s="181" t="s">
        <v>22</v>
      </c>
      <c r="AB174" s="181" t="s">
        <v>942</v>
      </c>
      <c r="AC174" s="183">
        <v>15</v>
      </c>
    </row>
    <row r="175" spans="1:29">
      <c r="A175" s="181" t="s">
        <v>111</v>
      </c>
      <c r="B175" s="183">
        <v>102</v>
      </c>
      <c r="C175" s="183">
        <v>102116</v>
      </c>
      <c r="D175" s="183">
        <v>5630</v>
      </c>
      <c r="E175" s="184">
        <v>-87.1</v>
      </c>
      <c r="F175" s="182">
        <v>43921</v>
      </c>
      <c r="G175" s="181" t="s">
        <v>938</v>
      </c>
      <c r="H175" s="181" t="s">
        <v>948</v>
      </c>
      <c r="I175" s="181" t="s">
        <v>948</v>
      </c>
      <c r="K175" s="183">
        <v>368991</v>
      </c>
      <c r="L175" s="183">
        <v>364702</v>
      </c>
      <c r="Q175" s="181" t="s">
        <v>940</v>
      </c>
      <c r="U175" s="183">
        <v>3</v>
      </c>
      <c r="V175" s="183">
        <v>20</v>
      </c>
      <c r="Y175" s="181" t="s">
        <v>941</v>
      </c>
      <c r="Z175" s="183">
        <v>102</v>
      </c>
      <c r="AA175" s="181" t="s">
        <v>22</v>
      </c>
      <c r="AB175" s="181" t="s">
        <v>942</v>
      </c>
      <c r="AC175" s="183">
        <v>28</v>
      </c>
    </row>
    <row r="176" spans="1:29">
      <c r="A176" s="181" t="s">
        <v>111</v>
      </c>
      <c r="B176" s="183">
        <v>102</v>
      </c>
      <c r="C176" s="183">
        <v>102117</v>
      </c>
      <c r="D176" s="183">
        <v>5630</v>
      </c>
      <c r="E176" s="184">
        <v>-81.849999999999994</v>
      </c>
      <c r="F176" s="182">
        <v>43921</v>
      </c>
      <c r="G176" s="181" t="s">
        <v>938</v>
      </c>
      <c r="H176" s="181" t="s">
        <v>948</v>
      </c>
      <c r="I176" s="181" t="s">
        <v>948</v>
      </c>
      <c r="K176" s="183">
        <v>368991</v>
      </c>
      <c r="L176" s="183">
        <v>364702</v>
      </c>
      <c r="Q176" s="181" t="s">
        <v>940</v>
      </c>
      <c r="U176" s="183">
        <v>3</v>
      </c>
      <c r="V176" s="183">
        <v>20</v>
      </c>
      <c r="Y176" s="181" t="s">
        <v>941</v>
      </c>
      <c r="Z176" s="183">
        <v>102</v>
      </c>
      <c r="AA176" s="181" t="s">
        <v>22</v>
      </c>
      <c r="AB176" s="181" t="s">
        <v>942</v>
      </c>
      <c r="AC176" s="183">
        <v>49</v>
      </c>
    </row>
    <row r="177" spans="1:29">
      <c r="A177" s="181" t="s">
        <v>111</v>
      </c>
      <c r="B177" s="183">
        <v>102</v>
      </c>
      <c r="C177" s="183">
        <v>102120</v>
      </c>
      <c r="D177" s="183">
        <v>5630</v>
      </c>
      <c r="E177" s="184">
        <v>-81.849999999999994</v>
      </c>
      <c r="F177" s="182">
        <v>43921</v>
      </c>
      <c r="G177" s="181" t="s">
        <v>938</v>
      </c>
      <c r="H177" s="181" t="s">
        <v>948</v>
      </c>
      <c r="I177" s="181" t="s">
        <v>948</v>
      </c>
      <c r="K177" s="183">
        <v>368991</v>
      </c>
      <c r="L177" s="183">
        <v>364702</v>
      </c>
      <c r="Q177" s="181" t="s">
        <v>940</v>
      </c>
      <c r="U177" s="183">
        <v>3</v>
      </c>
      <c r="V177" s="183">
        <v>20</v>
      </c>
      <c r="Y177" s="181" t="s">
        <v>941</v>
      </c>
      <c r="Z177" s="183">
        <v>102</v>
      </c>
      <c r="AA177" s="181" t="s">
        <v>22</v>
      </c>
      <c r="AB177" s="181" t="s">
        <v>942</v>
      </c>
      <c r="AC177" s="183">
        <v>58</v>
      </c>
    </row>
    <row r="178" spans="1:29">
      <c r="A178" s="181" t="s">
        <v>111</v>
      </c>
      <c r="B178" s="183">
        <v>102</v>
      </c>
      <c r="C178" s="183">
        <v>102103</v>
      </c>
      <c r="D178" s="183">
        <v>5630</v>
      </c>
      <c r="E178" s="184">
        <v>38544</v>
      </c>
      <c r="F178" s="182">
        <v>43921</v>
      </c>
      <c r="G178" s="181" t="s">
        <v>938</v>
      </c>
      <c r="H178" s="181" t="s">
        <v>943</v>
      </c>
      <c r="K178" s="183">
        <v>1151500</v>
      </c>
      <c r="L178" s="183">
        <v>363771</v>
      </c>
      <c r="Q178" s="181" t="s">
        <v>944</v>
      </c>
      <c r="U178" s="183">
        <v>3</v>
      </c>
      <c r="V178" s="183">
        <v>20</v>
      </c>
      <c r="X178" s="183">
        <v>3006625</v>
      </c>
      <c r="Y178" s="181" t="s">
        <v>941</v>
      </c>
      <c r="Z178" s="183">
        <v>102</v>
      </c>
      <c r="AA178" s="181" t="s">
        <v>945</v>
      </c>
      <c r="AB178" s="181" t="s">
        <v>942</v>
      </c>
      <c r="AC178" s="183">
        <v>1</v>
      </c>
    </row>
    <row r="179" spans="1:29">
      <c r="A179" s="181" t="s">
        <v>111</v>
      </c>
      <c r="B179" s="183">
        <v>102</v>
      </c>
      <c r="C179" s="183">
        <v>102103</v>
      </c>
      <c r="D179" s="183">
        <v>5630</v>
      </c>
      <c r="E179" s="184">
        <v>75184.160000000003</v>
      </c>
      <c r="F179" s="182">
        <v>43921</v>
      </c>
      <c r="G179" s="181" t="s">
        <v>938</v>
      </c>
      <c r="H179" s="181" t="s">
        <v>943</v>
      </c>
      <c r="K179" s="183">
        <v>1151500</v>
      </c>
      <c r="L179" s="183">
        <v>363771</v>
      </c>
      <c r="Q179" s="181" t="s">
        <v>944</v>
      </c>
      <c r="U179" s="183">
        <v>3</v>
      </c>
      <c r="V179" s="183">
        <v>20</v>
      </c>
      <c r="X179" s="183">
        <v>3006625</v>
      </c>
      <c r="Y179" s="181" t="s">
        <v>941</v>
      </c>
      <c r="Z179" s="183">
        <v>102</v>
      </c>
      <c r="AA179" s="181" t="s">
        <v>945</v>
      </c>
      <c r="AB179" s="181" t="s">
        <v>942</v>
      </c>
      <c r="AC179" s="183">
        <v>2</v>
      </c>
    </row>
    <row r="180" spans="1:29">
      <c r="A180" s="181" t="s">
        <v>112</v>
      </c>
      <c r="B180" s="183">
        <v>102</v>
      </c>
      <c r="C180" s="183">
        <v>102103</v>
      </c>
      <c r="D180" s="183">
        <v>5635</v>
      </c>
      <c r="E180" s="184">
        <v>-2292.25</v>
      </c>
      <c r="F180" s="182">
        <v>43564</v>
      </c>
      <c r="G180" s="181" t="s">
        <v>938</v>
      </c>
      <c r="H180" s="181" t="s">
        <v>949</v>
      </c>
      <c r="I180" s="181" t="s">
        <v>950</v>
      </c>
      <c r="K180" s="183">
        <v>364920</v>
      </c>
      <c r="L180" s="183">
        <v>332361</v>
      </c>
      <c r="Q180" s="181" t="s">
        <v>940</v>
      </c>
      <c r="U180" s="183">
        <v>4</v>
      </c>
      <c r="V180" s="183">
        <v>19</v>
      </c>
      <c r="Y180" s="181" t="s">
        <v>941</v>
      </c>
      <c r="Z180" s="183">
        <v>102</v>
      </c>
      <c r="AA180" s="181" t="s">
        <v>22</v>
      </c>
      <c r="AB180" s="181" t="s">
        <v>942</v>
      </c>
      <c r="AC180" s="183">
        <v>19</v>
      </c>
    </row>
    <row r="181" spans="1:29">
      <c r="A181" s="181" t="s">
        <v>112</v>
      </c>
      <c r="B181" s="183">
        <v>102</v>
      </c>
      <c r="C181" s="183">
        <v>102103</v>
      </c>
      <c r="D181" s="183">
        <v>5635</v>
      </c>
      <c r="E181" s="184">
        <v>-1054.9100000000001</v>
      </c>
      <c r="F181" s="182">
        <v>43570</v>
      </c>
      <c r="G181" s="181" t="s">
        <v>938</v>
      </c>
      <c r="H181" s="181" t="s">
        <v>951</v>
      </c>
      <c r="I181" s="181" t="s">
        <v>950</v>
      </c>
      <c r="K181" s="183">
        <v>365104</v>
      </c>
      <c r="L181" s="183">
        <v>333670</v>
      </c>
      <c r="Q181" s="181" t="s">
        <v>940</v>
      </c>
      <c r="U181" s="183">
        <v>4</v>
      </c>
      <c r="V181" s="183">
        <v>19</v>
      </c>
      <c r="Y181" s="181" t="s">
        <v>941</v>
      </c>
      <c r="Z181" s="183">
        <v>102</v>
      </c>
      <c r="AA181" s="181" t="s">
        <v>22</v>
      </c>
      <c r="AB181" s="181" t="s">
        <v>942</v>
      </c>
      <c r="AC181" s="183">
        <v>27</v>
      </c>
    </row>
    <row r="182" spans="1:29">
      <c r="A182" s="181" t="s">
        <v>112</v>
      </c>
      <c r="B182" s="183">
        <v>102</v>
      </c>
      <c r="C182" s="183">
        <v>102103</v>
      </c>
      <c r="D182" s="183">
        <v>5635</v>
      </c>
      <c r="E182" s="184">
        <v>-2325.19</v>
      </c>
      <c r="F182" s="182">
        <v>43578</v>
      </c>
      <c r="G182" s="181" t="s">
        <v>938</v>
      </c>
      <c r="H182" s="181" t="s">
        <v>952</v>
      </c>
      <c r="I182" s="181" t="s">
        <v>950</v>
      </c>
      <c r="K182" s="183">
        <v>364993</v>
      </c>
      <c r="L182" s="183">
        <v>333329</v>
      </c>
      <c r="Q182" s="181" t="s">
        <v>940</v>
      </c>
      <c r="U182" s="183">
        <v>4</v>
      </c>
      <c r="V182" s="183">
        <v>19</v>
      </c>
      <c r="Y182" s="181" t="s">
        <v>941</v>
      </c>
      <c r="Z182" s="183">
        <v>102</v>
      </c>
      <c r="AA182" s="181" t="s">
        <v>22</v>
      </c>
      <c r="AB182" s="181" t="s">
        <v>942</v>
      </c>
      <c r="AC182" s="183">
        <v>19</v>
      </c>
    </row>
    <row r="183" spans="1:29">
      <c r="A183" s="181" t="s">
        <v>112</v>
      </c>
      <c r="B183" s="183">
        <v>102</v>
      </c>
      <c r="C183" s="183">
        <v>102103</v>
      </c>
      <c r="D183" s="183">
        <v>5635</v>
      </c>
      <c r="E183" s="184">
        <v>23801.66</v>
      </c>
      <c r="F183" s="182">
        <v>43578</v>
      </c>
      <c r="G183" s="181" t="s">
        <v>938</v>
      </c>
      <c r="H183" s="181" t="s">
        <v>953</v>
      </c>
      <c r="K183" s="183">
        <v>1051459</v>
      </c>
      <c r="L183" s="183">
        <v>332294</v>
      </c>
      <c r="Q183" s="181" t="s">
        <v>944</v>
      </c>
      <c r="U183" s="183">
        <v>4</v>
      </c>
      <c r="V183" s="183">
        <v>19</v>
      </c>
      <c r="X183" s="183">
        <v>3002044</v>
      </c>
      <c r="Y183" s="181" t="s">
        <v>941</v>
      </c>
      <c r="Z183" s="183">
        <v>102</v>
      </c>
      <c r="AA183" s="181" t="s">
        <v>945</v>
      </c>
      <c r="AB183" s="181" t="s">
        <v>942</v>
      </c>
      <c r="AC183" s="183">
        <v>8</v>
      </c>
    </row>
    <row r="184" spans="1:29">
      <c r="A184" s="181" t="s">
        <v>112</v>
      </c>
      <c r="B184" s="183">
        <v>102</v>
      </c>
      <c r="C184" s="183">
        <v>102103</v>
      </c>
      <c r="D184" s="183">
        <v>5635</v>
      </c>
      <c r="E184" s="184">
        <v>-29.97</v>
      </c>
      <c r="F184" s="182">
        <v>43585</v>
      </c>
      <c r="G184" s="181" t="s">
        <v>938</v>
      </c>
      <c r="H184" s="181" t="s">
        <v>954</v>
      </c>
      <c r="I184" s="181" t="s">
        <v>112</v>
      </c>
      <c r="K184" s="183">
        <v>364916</v>
      </c>
      <c r="L184" s="183">
        <v>332353</v>
      </c>
      <c r="Q184" s="181" t="s">
        <v>940</v>
      </c>
      <c r="U184" s="183">
        <v>4</v>
      </c>
      <c r="V184" s="183">
        <v>19</v>
      </c>
      <c r="Y184" s="181" t="s">
        <v>941</v>
      </c>
      <c r="Z184" s="183">
        <v>102</v>
      </c>
      <c r="AA184" s="181" t="s">
        <v>22</v>
      </c>
      <c r="AB184" s="181" t="s">
        <v>942</v>
      </c>
      <c r="AC184" s="183">
        <v>8</v>
      </c>
    </row>
    <row r="185" spans="1:29">
      <c r="A185" s="181" t="s">
        <v>112</v>
      </c>
      <c r="B185" s="183">
        <v>102</v>
      </c>
      <c r="C185" s="183">
        <v>102103</v>
      </c>
      <c r="D185" s="183">
        <v>5635</v>
      </c>
      <c r="E185" s="184">
        <v>589</v>
      </c>
      <c r="F185" s="182">
        <v>43585</v>
      </c>
      <c r="G185" s="181" t="s">
        <v>938</v>
      </c>
      <c r="H185" s="181" t="s">
        <v>955</v>
      </c>
      <c r="I185" s="181" t="s">
        <v>956</v>
      </c>
      <c r="K185" s="183">
        <v>364977</v>
      </c>
      <c r="L185" s="183">
        <v>333176</v>
      </c>
      <c r="Q185" s="181" t="s">
        <v>940</v>
      </c>
      <c r="U185" s="183">
        <v>4</v>
      </c>
      <c r="V185" s="183">
        <v>19</v>
      </c>
      <c r="Y185" s="181" t="s">
        <v>941</v>
      </c>
      <c r="Z185" s="183">
        <v>102</v>
      </c>
      <c r="AA185" s="181" t="s">
        <v>22</v>
      </c>
      <c r="AB185" s="181" t="s">
        <v>942</v>
      </c>
      <c r="AC185" s="183">
        <v>1</v>
      </c>
    </row>
    <row r="186" spans="1:29">
      <c r="A186" s="181" t="s">
        <v>112</v>
      </c>
      <c r="B186" s="183">
        <v>102</v>
      </c>
      <c r="C186" s="183">
        <v>102103</v>
      </c>
      <c r="D186" s="183">
        <v>5635</v>
      </c>
      <c r="E186" s="184">
        <v>-1036.8699999999999</v>
      </c>
      <c r="F186" s="182">
        <v>43585</v>
      </c>
      <c r="G186" s="181" t="s">
        <v>938</v>
      </c>
      <c r="H186" s="181" t="s">
        <v>957</v>
      </c>
      <c r="I186" s="181" t="s">
        <v>950</v>
      </c>
      <c r="K186" s="183">
        <v>365015</v>
      </c>
      <c r="L186" s="183">
        <v>333407</v>
      </c>
      <c r="Q186" s="181" t="s">
        <v>940</v>
      </c>
      <c r="U186" s="183">
        <v>4</v>
      </c>
      <c r="V186" s="183">
        <v>19</v>
      </c>
      <c r="Y186" s="181" t="s">
        <v>941</v>
      </c>
      <c r="Z186" s="183">
        <v>102</v>
      </c>
      <c r="AA186" s="181" t="s">
        <v>22</v>
      </c>
      <c r="AB186" s="181" t="s">
        <v>942</v>
      </c>
      <c r="AC186" s="183">
        <v>27</v>
      </c>
    </row>
    <row r="187" spans="1:29">
      <c r="A187" s="181" t="s">
        <v>112</v>
      </c>
      <c r="B187" s="183">
        <v>102</v>
      </c>
      <c r="C187" s="183">
        <v>102103</v>
      </c>
      <c r="D187" s="183">
        <v>5635</v>
      </c>
      <c r="E187" s="184">
        <v>-17651.47</v>
      </c>
      <c r="F187" s="182">
        <v>43585</v>
      </c>
      <c r="G187" s="181" t="s">
        <v>938</v>
      </c>
      <c r="H187" s="181" t="s">
        <v>958</v>
      </c>
      <c r="I187" s="181" t="s">
        <v>958</v>
      </c>
      <c r="K187" s="183">
        <v>365130</v>
      </c>
      <c r="L187" s="183">
        <v>333832</v>
      </c>
      <c r="Q187" s="181" t="s">
        <v>940</v>
      </c>
      <c r="U187" s="183">
        <v>4</v>
      </c>
      <c r="V187" s="183">
        <v>19</v>
      </c>
      <c r="Y187" s="181" t="s">
        <v>941</v>
      </c>
      <c r="Z187" s="183">
        <v>102</v>
      </c>
      <c r="AA187" s="181" t="s">
        <v>22</v>
      </c>
      <c r="AB187" s="181" t="s">
        <v>942</v>
      </c>
      <c r="AC187" s="183">
        <v>1</v>
      </c>
    </row>
    <row r="188" spans="1:29">
      <c r="A188" s="181" t="s">
        <v>112</v>
      </c>
      <c r="B188" s="183">
        <v>102</v>
      </c>
      <c r="C188" s="183">
        <v>102101</v>
      </c>
      <c r="D188" s="183">
        <v>5635</v>
      </c>
      <c r="E188" s="184">
        <v>477.93</v>
      </c>
      <c r="F188" s="182">
        <v>43585</v>
      </c>
      <c r="G188" s="181" t="s">
        <v>938</v>
      </c>
      <c r="H188" s="181" t="s">
        <v>958</v>
      </c>
      <c r="I188" s="181" t="s">
        <v>958</v>
      </c>
      <c r="K188" s="183">
        <v>365130</v>
      </c>
      <c r="L188" s="183">
        <v>333832</v>
      </c>
      <c r="Q188" s="181" t="s">
        <v>940</v>
      </c>
      <c r="U188" s="183">
        <v>4</v>
      </c>
      <c r="V188" s="183">
        <v>19</v>
      </c>
      <c r="Y188" s="181" t="s">
        <v>941</v>
      </c>
      <c r="Z188" s="183">
        <v>102</v>
      </c>
      <c r="AA188" s="181" t="s">
        <v>22</v>
      </c>
      <c r="AB188" s="181" t="s">
        <v>942</v>
      </c>
      <c r="AC188" s="183">
        <v>2</v>
      </c>
    </row>
    <row r="189" spans="1:29">
      <c r="A189" s="181" t="s">
        <v>112</v>
      </c>
      <c r="B189" s="183">
        <v>102</v>
      </c>
      <c r="C189" s="183">
        <v>102102</v>
      </c>
      <c r="D189" s="183">
        <v>5635</v>
      </c>
      <c r="E189" s="184">
        <v>95.59</v>
      </c>
      <c r="F189" s="182">
        <v>43585</v>
      </c>
      <c r="G189" s="181" t="s">
        <v>938</v>
      </c>
      <c r="H189" s="181" t="s">
        <v>958</v>
      </c>
      <c r="I189" s="181" t="s">
        <v>958</v>
      </c>
      <c r="K189" s="183">
        <v>365130</v>
      </c>
      <c r="L189" s="183">
        <v>333832</v>
      </c>
      <c r="Q189" s="181" t="s">
        <v>940</v>
      </c>
      <c r="U189" s="183">
        <v>4</v>
      </c>
      <c r="V189" s="183">
        <v>19</v>
      </c>
      <c r="Y189" s="181" t="s">
        <v>941</v>
      </c>
      <c r="Z189" s="183">
        <v>102</v>
      </c>
      <c r="AA189" s="181" t="s">
        <v>22</v>
      </c>
      <c r="AB189" s="181" t="s">
        <v>942</v>
      </c>
      <c r="AC189" s="183">
        <v>3</v>
      </c>
    </row>
    <row r="190" spans="1:29">
      <c r="A190" s="181" t="s">
        <v>112</v>
      </c>
      <c r="B190" s="183">
        <v>102</v>
      </c>
      <c r="C190" s="183">
        <v>102103</v>
      </c>
      <c r="D190" s="183">
        <v>5635</v>
      </c>
      <c r="E190" s="184">
        <v>159.31</v>
      </c>
      <c r="F190" s="182">
        <v>43585</v>
      </c>
      <c r="G190" s="181" t="s">
        <v>938</v>
      </c>
      <c r="H190" s="181" t="s">
        <v>958</v>
      </c>
      <c r="I190" s="181" t="s">
        <v>958</v>
      </c>
      <c r="K190" s="183">
        <v>365130</v>
      </c>
      <c r="L190" s="183">
        <v>333832</v>
      </c>
      <c r="Q190" s="181" t="s">
        <v>940</v>
      </c>
      <c r="U190" s="183">
        <v>4</v>
      </c>
      <c r="V190" s="183">
        <v>19</v>
      </c>
      <c r="Y190" s="181" t="s">
        <v>941</v>
      </c>
      <c r="Z190" s="183">
        <v>102</v>
      </c>
      <c r="AA190" s="181" t="s">
        <v>22</v>
      </c>
      <c r="AB190" s="181" t="s">
        <v>942</v>
      </c>
      <c r="AC190" s="183">
        <v>4</v>
      </c>
    </row>
    <row r="191" spans="1:29">
      <c r="A191" s="181" t="s">
        <v>112</v>
      </c>
      <c r="B191" s="183">
        <v>102</v>
      </c>
      <c r="C191" s="183">
        <v>102104</v>
      </c>
      <c r="D191" s="183">
        <v>5635</v>
      </c>
      <c r="E191" s="184">
        <v>318.62</v>
      </c>
      <c r="F191" s="182">
        <v>43585</v>
      </c>
      <c r="G191" s="181" t="s">
        <v>938</v>
      </c>
      <c r="H191" s="181" t="s">
        <v>958</v>
      </c>
      <c r="I191" s="181" t="s">
        <v>958</v>
      </c>
      <c r="K191" s="183">
        <v>365130</v>
      </c>
      <c r="L191" s="183">
        <v>333832</v>
      </c>
      <c r="Q191" s="181" t="s">
        <v>940</v>
      </c>
      <c r="U191" s="183">
        <v>4</v>
      </c>
      <c r="V191" s="183">
        <v>19</v>
      </c>
      <c r="Y191" s="181" t="s">
        <v>941</v>
      </c>
      <c r="Z191" s="183">
        <v>102</v>
      </c>
      <c r="AA191" s="181" t="s">
        <v>22</v>
      </c>
      <c r="AB191" s="181" t="s">
        <v>942</v>
      </c>
      <c r="AC191" s="183">
        <v>5</v>
      </c>
    </row>
    <row r="192" spans="1:29">
      <c r="A192" s="181" t="s">
        <v>112</v>
      </c>
      <c r="B192" s="183">
        <v>102</v>
      </c>
      <c r="C192" s="183">
        <v>102105</v>
      </c>
      <c r="D192" s="183">
        <v>5635</v>
      </c>
      <c r="E192" s="184">
        <v>350.48</v>
      </c>
      <c r="F192" s="182">
        <v>43585</v>
      </c>
      <c r="G192" s="181" t="s">
        <v>938</v>
      </c>
      <c r="H192" s="181" t="s">
        <v>958</v>
      </c>
      <c r="I192" s="181" t="s">
        <v>958</v>
      </c>
      <c r="K192" s="183">
        <v>365130</v>
      </c>
      <c r="L192" s="183">
        <v>333832</v>
      </c>
      <c r="Q192" s="181" t="s">
        <v>940</v>
      </c>
      <c r="U192" s="183">
        <v>4</v>
      </c>
      <c r="V192" s="183">
        <v>19</v>
      </c>
      <c r="Y192" s="181" t="s">
        <v>941</v>
      </c>
      <c r="Z192" s="183">
        <v>102</v>
      </c>
      <c r="AA192" s="181" t="s">
        <v>22</v>
      </c>
      <c r="AB192" s="181" t="s">
        <v>942</v>
      </c>
      <c r="AC192" s="183">
        <v>6</v>
      </c>
    </row>
    <row r="193" spans="1:29">
      <c r="A193" s="181" t="s">
        <v>112</v>
      </c>
      <c r="B193" s="183">
        <v>102</v>
      </c>
      <c r="C193" s="183">
        <v>102106</v>
      </c>
      <c r="D193" s="183">
        <v>5635</v>
      </c>
      <c r="E193" s="184">
        <v>1051.44</v>
      </c>
      <c r="F193" s="182">
        <v>43585</v>
      </c>
      <c r="G193" s="181" t="s">
        <v>938</v>
      </c>
      <c r="H193" s="181" t="s">
        <v>958</v>
      </c>
      <c r="I193" s="181" t="s">
        <v>958</v>
      </c>
      <c r="K193" s="183">
        <v>365130</v>
      </c>
      <c r="L193" s="183">
        <v>333832</v>
      </c>
      <c r="Q193" s="181" t="s">
        <v>940</v>
      </c>
      <c r="U193" s="183">
        <v>4</v>
      </c>
      <c r="V193" s="183">
        <v>19</v>
      </c>
      <c r="Y193" s="181" t="s">
        <v>941</v>
      </c>
      <c r="Z193" s="183">
        <v>102</v>
      </c>
      <c r="AA193" s="181" t="s">
        <v>22</v>
      </c>
      <c r="AB193" s="181" t="s">
        <v>942</v>
      </c>
      <c r="AC193" s="183">
        <v>7</v>
      </c>
    </row>
    <row r="194" spans="1:29">
      <c r="A194" s="181" t="s">
        <v>112</v>
      </c>
      <c r="B194" s="183">
        <v>102</v>
      </c>
      <c r="C194" s="183">
        <v>102107</v>
      </c>
      <c r="D194" s="183">
        <v>5635</v>
      </c>
      <c r="E194" s="184">
        <v>191.17</v>
      </c>
      <c r="F194" s="182">
        <v>43585</v>
      </c>
      <c r="G194" s="181" t="s">
        <v>938</v>
      </c>
      <c r="H194" s="181" t="s">
        <v>958</v>
      </c>
      <c r="I194" s="181" t="s">
        <v>958</v>
      </c>
      <c r="K194" s="183">
        <v>365130</v>
      </c>
      <c r="L194" s="183">
        <v>333832</v>
      </c>
      <c r="Q194" s="181" t="s">
        <v>940</v>
      </c>
      <c r="U194" s="183">
        <v>4</v>
      </c>
      <c r="V194" s="183">
        <v>19</v>
      </c>
      <c r="Y194" s="181" t="s">
        <v>941</v>
      </c>
      <c r="Z194" s="183">
        <v>102</v>
      </c>
      <c r="AA194" s="181" t="s">
        <v>22</v>
      </c>
      <c r="AB194" s="181" t="s">
        <v>942</v>
      </c>
      <c r="AC194" s="183">
        <v>8</v>
      </c>
    </row>
    <row r="195" spans="1:29">
      <c r="A195" s="181" t="s">
        <v>112</v>
      </c>
      <c r="B195" s="183">
        <v>102</v>
      </c>
      <c r="C195" s="183">
        <v>102108</v>
      </c>
      <c r="D195" s="183">
        <v>5635</v>
      </c>
      <c r="E195" s="184">
        <v>127.45</v>
      </c>
      <c r="F195" s="182">
        <v>43585</v>
      </c>
      <c r="G195" s="181" t="s">
        <v>938</v>
      </c>
      <c r="H195" s="181" t="s">
        <v>958</v>
      </c>
      <c r="I195" s="181" t="s">
        <v>958</v>
      </c>
      <c r="K195" s="183">
        <v>365130</v>
      </c>
      <c r="L195" s="183">
        <v>333832</v>
      </c>
      <c r="Q195" s="181" t="s">
        <v>940</v>
      </c>
      <c r="U195" s="183">
        <v>4</v>
      </c>
      <c r="V195" s="183">
        <v>19</v>
      </c>
      <c r="Y195" s="181" t="s">
        <v>941</v>
      </c>
      <c r="Z195" s="183">
        <v>102</v>
      </c>
      <c r="AA195" s="181" t="s">
        <v>22</v>
      </c>
      <c r="AB195" s="181" t="s">
        <v>942</v>
      </c>
      <c r="AC195" s="183">
        <v>9</v>
      </c>
    </row>
    <row r="196" spans="1:29">
      <c r="A196" s="181" t="s">
        <v>112</v>
      </c>
      <c r="B196" s="183">
        <v>102</v>
      </c>
      <c r="C196" s="183">
        <v>102109</v>
      </c>
      <c r="D196" s="183">
        <v>5635</v>
      </c>
      <c r="E196" s="184">
        <v>95.59</v>
      </c>
      <c r="F196" s="182">
        <v>43585</v>
      </c>
      <c r="G196" s="181" t="s">
        <v>938</v>
      </c>
      <c r="H196" s="181" t="s">
        <v>958</v>
      </c>
      <c r="I196" s="181" t="s">
        <v>958</v>
      </c>
      <c r="K196" s="183">
        <v>365130</v>
      </c>
      <c r="L196" s="183">
        <v>333832</v>
      </c>
      <c r="Q196" s="181" t="s">
        <v>940</v>
      </c>
      <c r="U196" s="183">
        <v>4</v>
      </c>
      <c r="V196" s="183">
        <v>19</v>
      </c>
      <c r="Y196" s="181" t="s">
        <v>941</v>
      </c>
      <c r="Z196" s="183">
        <v>102</v>
      </c>
      <c r="AA196" s="181" t="s">
        <v>22</v>
      </c>
      <c r="AB196" s="181" t="s">
        <v>942</v>
      </c>
      <c r="AC196" s="183">
        <v>10</v>
      </c>
    </row>
    <row r="197" spans="1:29">
      <c r="A197" s="181" t="s">
        <v>112</v>
      </c>
      <c r="B197" s="183">
        <v>102</v>
      </c>
      <c r="C197" s="183">
        <v>102103</v>
      </c>
      <c r="D197" s="183">
        <v>5635</v>
      </c>
      <c r="E197" s="184">
        <v>-2313.52</v>
      </c>
      <c r="F197" s="182">
        <v>43592</v>
      </c>
      <c r="G197" s="181" t="s">
        <v>938</v>
      </c>
      <c r="H197" s="181" t="s">
        <v>959</v>
      </c>
      <c r="I197" s="181" t="s">
        <v>950</v>
      </c>
      <c r="K197" s="183">
        <v>365202</v>
      </c>
      <c r="L197" s="183">
        <v>334613</v>
      </c>
      <c r="Q197" s="181" t="s">
        <v>940</v>
      </c>
      <c r="U197" s="183">
        <v>5</v>
      </c>
      <c r="V197" s="183">
        <v>19</v>
      </c>
      <c r="Y197" s="181" t="s">
        <v>941</v>
      </c>
      <c r="Z197" s="183">
        <v>102</v>
      </c>
      <c r="AA197" s="181" t="s">
        <v>22</v>
      </c>
      <c r="AB197" s="181" t="s">
        <v>942</v>
      </c>
      <c r="AC197" s="183">
        <v>19</v>
      </c>
    </row>
    <row r="198" spans="1:29">
      <c r="A198" s="181" t="s">
        <v>112</v>
      </c>
      <c r="B198" s="183">
        <v>102</v>
      </c>
      <c r="C198" s="183">
        <v>102103</v>
      </c>
      <c r="D198" s="183">
        <v>5635</v>
      </c>
      <c r="E198" s="184">
        <v>-1041.52</v>
      </c>
      <c r="F198" s="182">
        <v>43600</v>
      </c>
      <c r="G198" s="181" t="s">
        <v>938</v>
      </c>
      <c r="H198" s="181" t="s">
        <v>960</v>
      </c>
      <c r="I198" s="181" t="s">
        <v>950</v>
      </c>
      <c r="K198" s="183">
        <v>365211</v>
      </c>
      <c r="L198" s="183">
        <v>334649</v>
      </c>
      <c r="Q198" s="181" t="s">
        <v>940</v>
      </c>
      <c r="U198" s="183">
        <v>5</v>
      </c>
      <c r="V198" s="183">
        <v>19</v>
      </c>
      <c r="Y198" s="181" t="s">
        <v>941</v>
      </c>
      <c r="Z198" s="183">
        <v>102</v>
      </c>
      <c r="AA198" s="181" t="s">
        <v>22</v>
      </c>
      <c r="AB198" s="181" t="s">
        <v>942</v>
      </c>
      <c r="AC198" s="183">
        <v>27</v>
      </c>
    </row>
    <row r="199" spans="1:29">
      <c r="A199" s="181" t="s">
        <v>112</v>
      </c>
      <c r="B199" s="183">
        <v>102</v>
      </c>
      <c r="C199" s="183">
        <v>102103</v>
      </c>
      <c r="D199" s="183">
        <v>5635</v>
      </c>
      <c r="E199" s="184">
        <v>-2322.14</v>
      </c>
      <c r="F199" s="182">
        <v>43606</v>
      </c>
      <c r="G199" s="181" t="s">
        <v>938</v>
      </c>
      <c r="H199" s="181" t="s">
        <v>961</v>
      </c>
      <c r="I199" s="181" t="s">
        <v>950</v>
      </c>
      <c r="K199" s="183">
        <v>365269</v>
      </c>
      <c r="L199" s="183">
        <v>335517</v>
      </c>
      <c r="Q199" s="181" t="s">
        <v>940</v>
      </c>
      <c r="U199" s="183">
        <v>5</v>
      </c>
      <c r="V199" s="183">
        <v>19</v>
      </c>
      <c r="Y199" s="181" t="s">
        <v>941</v>
      </c>
      <c r="Z199" s="183">
        <v>102</v>
      </c>
      <c r="AA199" s="181" t="s">
        <v>22</v>
      </c>
      <c r="AB199" s="181" t="s">
        <v>942</v>
      </c>
      <c r="AC199" s="183">
        <v>19</v>
      </c>
    </row>
    <row r="200" spans="1:29">
      <c r="A200" s="181" t="s">
        <v>112</v>
      </c>
      <c r="B200" s="183">
        <v>102</v>
      </c>
      <c r="C200" s="183">
        <v>102103</v>
      </c>
      <c r="D200" s="183">
        <v>5635</v>
      </c>
      <c r="E200" s="184">
        <v>23932.35</v>
      </c>
      <c r="F200" s="182">
        <v>43606</v>
      </c>
      <c r="G200" s="181" t="s">
        <v>938</v>
      </c>
      <c r="H200" s="181" t="s">
        <v>953</v>
      </c>
      <c r="K200" s="183">
        <v>1059124</v>
      </c>
      <c r="L200" s="183">
        <v>334855</v>
      </c>
      <c r="Q200" s="181" t="s">
        <v>944</v>
      </c>
      <c r="U200" s="183">
        <v>5</v>
      </c>
      <c r="V200" s="183">
        <v>19</v>
      </c>
      <c r="X200" s="183">
        <v>3002044</v>
      </c>
      <c r="Y200" s="181" t="s">
        <v>941</v>
      </c>
      <c r="Z200" s="183">
        <v>102</v>
      </c>
      <c r="AA200" s="181" t="s">
        <v>945</v>
      </c>
      <c r="AB200" s="181" t="s">
        <v>942</v>
      </c>
      <c r="AC200" s="183">
        <v>8</v>
      </c>
    </row>
    <row r="201" spans="1:29">
      <c r="A201" s="181" t="s">
        <v>112</v>
      </c>
      <c r="B201" s="183">
        <v>102</v>
      </c>
      <c r="C201" s="183">
        <v>102103</v>
      </c>
      <c r="D201" s="183">
        <v>5635</v>
      </c>
      <c r="E201" s="184">
        <v>-29.97</v>
      </c>
      <c r="F201" s="182">
        <v>43616</v>
      </c>
      <c r="G201" s="181" t="s">
        <v>938</v>
      </c>
      <c r="H201" s="181" t="s">
        <v>962</v>
      </c>
      <c r="I201" s="181" t="s">
        <v>112</v>
      </c>
      <c r="K201" s="183">
        <v>365215</v>
      </c>
      <c r="L201" s="183">
        <v>334702</v>
      </c>
      <c r="Q201" s="181" t="s">
        <v>940</v>
      </c>
      <c r="U201" s="183">
        <v>5</v>
      </c>
      <c r="V201" s="183">
        <v>19</v>
      </c>
      <c r="Y201" s="181" t="s">
        <v>941</v>
      </c>
      <c r="Z201" s="183">
        <v>102</v>
      </c>
      <c r="AA201" s="181" t="s">
        <v>22</v>
      </c>
      <c r="AB201" s="181" t="s">
        <v>942</v>
      </c>
      <c r="AC201" s="183">
        <v>8</v>
      </c>
    </row>
    <row r="202" spans="1:29">
      <c r="A202" s="181" t="s">
        <v>112</v>
      </c>
      <c r="B202" s="183">
        <v>102</v>
      </c>
      <c r="C202" s="183">
        <v>102103</v>
      </c>
      <c r="D202" s="183">
        <v>5635</v>
      </c>
      <c r="E202" s="184">
        <v>426</v>
      </c>
      <c r="F202" s="182">
        <v>43616</v>
      </c>
      <c r="G202" s="181" t="s">
        <v>938</v>
      </c>
      <c r="H202" s="181" t="s">
        <v>963</v>
      </c>
      <c r="I202" s="181" t="s">
        <v>964</v>
      </c>
      <c r="K202" s="183">
        <v>365226</v>
      </c>
      <c r="L202" s="183">
        <v>334891</v>
      </c>
      <c r="Q202" s="181" t="s">
        <v>940</v>
      </c>
      <c r="U202" s="183">
        <v>5</v>
      </c>
      <c r="V202" s="183">
        <v>19</v>
      </c>
      <c r="Y202" s="181" t="s">
        <v>941</v>
      </c>
      <c r="Z202" s="183">
        <v>102</v>
      </c>
      <c r="AA202" s="181" t="s">
        <v>22</v>
      </c>
      <c r="AB202" s="181" t="s">
        <v>942</v>
      </c>
      <c r="AC202" s="183">
        <v>1</v>
      </c>
    </row>
    <row r="203" spans="1:29">
      <c r="A203" s="181" t="s">
        <v>112</v>
      </c>
      <c r="B203" s="183">
        <v>102</v>
      </c>
      <c r="C203" s="183">
        <v>102103</v>
      </c>
      <c r="D203" s="183">
        <v>5635</v>
      </c>
      <c r="E203" s="184">
        <v>-29.83</v>
      </c>
      <c r="F203" s="182">
        <v>43616</v>
      </c>
      <c r="G203" s="181" t="s">
        <v>938</v>
      </c>
      <c r="H203" s="181" t="s">
        <v>965</v>
      </c>
      <c r="I203" s="181" t="s">
        <v>966</v>
      </c>
      <c r="K203" s="183">
        <v>365259</v>
      </c>
      <c r="L203" s="183">
        <v>335456</v>
      </c>
      <c r="Q203" s="181" t="s">
        <v>940</v>
      </c>
      <c r="U203" s="183">
        <v>5</v>
      </c>
      <c r="V203" s="183">
        <v>19</v>
      </c>
      <c r="Y203" s="181" t="s">
        <v>941</v>
      </c>
      <c r="Z203" s="183">
        <v>103</v>
      </c>
      <c r="AA203" s="181" t="s">
        <v>22</v>
      </c>
      <c r="AB203" s="181" t="s">
        <v>942</v>
      </c>
      <c r="AC203" s="183">
        <v>3</v>
      </c>
    </row>
    <row r="204" spans="1:29">
      <c r="A204" s="181" t="s">
        <v>112</v>
      </c>
      <c r="B204" s="183">
        <v>102</v>
      </c>
      <c r="C204" s="183">
        <v>102103</v>
      </c>
      <c r="D204" s="183">
        <v>5635</v>
      </c>
      <c r="E204" s="184">
        <v>-1049.97</v>
      </c>
      <c r="F204" s="182">
        <v>43616</v>
      </c>
      <c r="G204" s="181" t="s">
        <v>938</v>
      </c>
      <c r="H204" s="181" t="s">
        <v>967</v>
      </c>
      <c r="I204" s="181" t="s">
        <v>950</v>
      </c>
      <c r="K204" s="183">
        <v>365282</v>
      </c>
      <c r="L204" s="183">
        <v>335686</v>
      </c>
      <c r="Q204" s="181" t="s">
        <v>940</v>
      </c>
      <c r="U204" s="183">
        <v>5</v>
      </c>
      <c r="V204" s="183">
        <v>19</v>
      </c>
      <c r="Y204" s="181" t="s">
        <v>941</v>
      </c>
      <c r="Z204" s="183">
        <v>102</v>
      </c>
      <c r="AA204" s="181" t="s">
        <v>22</v>
      </c>
      <c r="AB204" s="181" t="s">
        <v>942</v>
      </c>
      <c r="AC204" s="183">
        <v>27</v>
      </c>
    </row>
    <row r="205" spans="1:29">
      <c r="A205" s="181" t="s">
        <v>112</v>
      </c>
      <c r="B205" s="183">
        <v>102</v>
      </c>
      <c r="C205" s="183">
        <v>102103</v>
      </c>
      <c r="D205" s="183">
        <v>5635</v>
      </c>
      <c r="E205" s="184">
        <v>-15.88</v>
      </c>
      <c r="F205" s="182">
        <v>43616</v>
      </c>
      <c r="G205" s="181" t="s">
        <v>938</v>
      </c>
      <c r="H205" s="181" t="s">
        <v>968</v>
      </c>
      <c r="I205" s="181" t="s">
        <v>112</v>
      </c>
      <c r="K205" s="183">
        <v>365347</v>
      </c>
      <c r="L205" s="183">
        <v>336058</v>
      </c>
      <c r="Q205" s="181" t="s">
        <v>940</v>
      </c>
      <c r="U205" s="183">
        <v>5</v>
      </c>
      <c r="V205" s="183">
        <v>19</v>
      </c>
      <c r="Y205" s="181" t="s">
        <v>941</v>
      </c>
      <c r="Z205" s="183">
        <v>102</v>
      </c>
      <c r="AA205" s="181" t="s">
        <v>22</v>
      </c>
      <c r="AB205" s="181" t="s">
        <v>942</v>
      </c>
      <c r="AC205" s="183">
        <v>8</v>
      </c>
    </row>
    <row r="206" spans="1:29">
      <c r="A206" s="181" t="s">
        <v>112</v>
      </c>
      <c r="B206" s="183">
        <v>102</v>
      </c>
      <c r="C206" s="183">
        <v>102103</v>
      </c>
      <c r="D206" s="183">
        <v>5635</v>
      </c>
      <c r="E206" s="184">
        <v>-17555.52</v>
      </c>
      <c r="F206" s="182">
        <v>43616</v>
      </c>
      <c r="G206" s="181" t="s">
        <v>938</v>
      </c>
      <c r="H206" s="181" t="s">
        <v>958</v>
      </c>
      <c r="I206" s="181" t="s">
        <v>958</v>
      </c>
      <c r="K206" s="183">
        <v>365464</v>
      </c>
      <c r="L206" s="183">
        <v>336415</v>
      </c>
      <c r="Q206" s="181" t="s">
        <v>940</v>
      </c>
      <c r="U206" s="183">
        <v>5</v>
      </c>
      <c r="V206" s="183">
        <v>19</v>
      </c>
      <c r="Y206" s="181" t="s">
        <v>941</v>
      </c>
      <c r="Z206" s="183">
        <v>102</v>
      </c>
      <c r="AA206" s="181" t="s">
        <v>22</v>
      </c>
      <c r="AB206" s="181" t="s">
        <v>942</v>
      </c>
      <c r="AC206" s="183">
        <v>1</v>
      </c>
    </row>
    <row r="207" spans="1:29">
      <c r="A207" s="181" t="s">
        <v>112</v>
      </c>
      <c r="B207" s="183">
        <v>102</v>
      </c>
      <c r="C207" s="183">
        <v>102101</v>
      </c>
      <c r="D207" s="183">
        <v>5635</v>
      </c>
      <c r="E207" s="184">
        <v>475.33</v>
      </c>
      <c r="F207" s="182">
        <v>43616</v>
      </c>
      <c r="G207" s="181" t="s">
        <v>938</v>
      </c>
      <c r="H207" s="181" t="s">
        <v>958</v>
      </c>
      <c r="I207" s="181" t="s">
        <v>958</v>
      </c>
      <c r="K207" s="183">
        <v>365464</v>
      </c>
      <c r="L207" s="183">
        <v>336415</v>
      </c>
      <c r="Q207" s="181" t="s">
        <v>940</v>
      </c>
      <c r="U207" s="183">
        <v>5</v>
      </c>
      <c r="V207" s="183">
        <v>19</v>
      </c>
      <c r="Y207" s="181" t="s">
        <v>941</v>
      </c>
      <c r="Z207" s="183">
        <v>102</v>
      </c>
      <c r="AA207" s="181" t="s">
        <v>22</v>
      </c>
      <c r="AB207" s="181" t="s">
        <v>942</v>
      </c>
      <c r="AC207" s="183">
        <v>2</v>
      </c>
    </row>
    <row r="208" spans="1:29">
      <c r="A208" s="181" t="s">
        <v>112</v>
      </c>
      <c r="B208" s="183">
        <v>102</v>
      </c>
      <c r="C208" s="183">
        <v>102102</v>
      </c>
      <c r="D208" s="183">
        <v>5635</v>
      </c>
      <c r="E208" s="184">
        <v>95.07</v>
      </c>
      <c r="F208" s="182">
        <v>43616</v>
      </c>
      <c r="G208" s="181" t="s">
        <v>938</v>
      </c>
      <c r="H208" s="181" t="s">
        <v>958</v>
      </c>
      <c r="I208" s="181" t="s">
        <v>958</v>
      </c>
      <c r="K208" s="183">
        <v>365464</v>
      </c>
      <c r="L208" s="183">
        <v>336415</v>
      </c>
      <c r="Q208" s="181" t="s">
        <v>940</v>
      </c>
      <c r="U208" s="183">
        <v>5</v>
      </c>
      <c r="V208" s="183">
        <v>19</v>
      </c>
      <c r="Y208" s="181" t="s">
        <v>941</v>
      </c>
      <c r="Z208" s="183">
        <v>102</v>
      </c>
      <c r="AA208" s="181" t="s">
        <v>22</v>
      </c>
      <c r="AB208" s="181" t="s">
        <v>942</v>
      </c>
      <c r="AC208" s="183">
        <v>3</v>
      </c>
    </row>
    <row r="209" spans="1:29">
      <c r="A209" s="181" t="s">
        <v>112</v>
      </c>
      <c r="B209" s="183">
        <v>102</v>
      </c>
      <c r="C209" s="183">
        <v>102103</v>
      </c>
      <c r="D209" s="183">
        <v>5635</v>
      </c>
      <c r="E209" s="184">
        <v>158.44</v>
      </c>
      <c r="F209" s="182">
        <v>43616</v>
      </c>
      <c r="G209" s="181" t="s">
        <v>938</v>
      </c>
      <c r="H209" s="181" t="s">
        <v>958</v>
      </c>
      <c r="I209" s="181" t="s">
        <v>958</v>
      </c>
      <c r="K209" s="183">
        <v>365464</v>
      </c>
      <c r="L209" s="183">
        <v>336415</v>
      </c>
      <c r="Q209" s="181" t="s">
        <v>940</v>
      </c>
      <c r="U209" s="183">
        <v>5</v>
      </c>
      <c r="V209" s="183">
        <v>19</v>
      </c>
      <c r="Y209" s="181" t="s">
        <v>941</v>
      </c>
      <c r="Z209" s="183">
        <v>102</v>
      </c>
      <c r="AA209" s="181" t="s">
        <v>22</v>
      </c>
      <c r="AB209" s="181" t="s">
        <v>942</v>
      </c>
      <c r="AC209" s="183">
        <v>4</v>
      </c>
    </row>
    <row r="210" spans="1:29">
      <c r="A210" s="181" t="s">
        <v>112</v>
      </c>
      <c r="B210" s="183">
        <v>102</v>
      </c>
      <c r="C210" s="183">
        <v>102104</v>
      </c>
      <c r="D210" s="183">
        <v>5635</v>
      </c>
      <c r="E210" s="184">
        <v>316.89</v>
      </c>
      <c r="F210" s="182">
        <v>43616</v>
      </c>
      <c r="G210" s="181" t="s">
        <v>938</v>
      </c>
      <c r="H210" s="181" t="s">
        <v>958</v>
      </c>
      <c r="I210" s="181" t="s">
        <v>958</v>
      </c>
      <c r="K210" s="183">
        <v>365464</v>
      </c>
      <c r="L210" s="183">
        <v>336415</v>
      </c>
      <c r="Q210" s="181" t="s">
        <v>940</v>
      </c>
      <c r="U210" s="183">
        <v>5</v>
      </c>
      <c r="V210" s="183">
        <v>19</v>
      </c>
      <c r="Y210" s="181" t="s">
        <v>941</v>
      </c>
      <c r="Z210" s="183">
        <v>102</v>
      </c>
      <c r="AA210" s="181" t="s">
        <v>22</v>
      </c>
      <c r="AB210" s="181" t="s">
        <v>942</v>
      </c>
      <c r="AC210" s="183">
        <v>5</v>
      </c>
    </row>
    <row r="211" spans="1:29">
      <c r="A211" s="181" t="s">
        <v>112</v>
      </c>
      <c r="B211" s="183">
        <v>102</v>
      </c>
      <c r="C211" s="183">
        <v>102105</v>
      </c>
      <c r="D211" s="183">
        <v>5635</v>
      </c>
      <c r="E211" s="184">
        <v>348.58</v>
      </c>
      <c r="F211" s="182">
        <v>43616</v>
      </c>
      <c r="G211" s="181" t="s">
        <v>938</v>
      </c>
      <c r="H211" s="181" t="s">
        <v>958</v>
      </c>
      <c r="I211" s="181" t="s">
        <v>958</v>
      </c>
      <c r="K211" s="183">
        <v>365464</v>
      </c>
      <c r="L211" s="183">
        <v>336415</v>
      </c>
      <c r="Q211" s="181" t="s">
        <v>940</v>
      </c>
      <c r="U211" s="183">
        <v>5</v>
      </c>
      <c r="V211" s="183">
        <v>19</v>
      </c>
      <c r="Y211" s="181" t="s">
        <v>941</v>
      </c>
      <c r="Z211" s="183">
        <v>102</v>
      </c>
      <c r="AA211" s="181" t="s">
        <v>22</v>
      </c>
      <c r="AB211" s="181" t="s">
        <v>942</v>
      </c>
      <c r="AC211" s="183">
        <v>6</v>
      </c>
    </row>
    <row r="212" spans="1:29">
      <c r="A212" s="181" t="s">
        <v>112</v>
      </c>
      <c r="B212" s="183">
        <v>102</v>
      </c>
      <c r="C212" s="183">
        <v>102106</v>
      </c>
      <c r="D212" s="183">
        <v>5635</v>
      </c>
      <c r="E212" s="184">
        <v>1045.73</v>
      </c>
      <c r="F212" s="182">
        <v>43616</v>
      </c>
      <c r="G212" s="181" t="s">
        <v>938</v>
      </c>
      <c r="H212" s="181" t="s">
        <v>958</v>
      </c>
      <c r="I212" s="181" t="s">
        <v>958</v>
      </c>
      <c r="K212" s="183">
        <v>365464</v>
      </c>
      <c r="L212" s="183">
        <v>336415</v>
      </c>
      <c r="Q212" s="181" t="s">
        <v>940</v>
      </c>
      <c r="U212" s="183">
        <v>5</v>
      </c>
      <c r="V212" s="183">
        <v>19</v>
      </c>
      <c r="Y212" s="181" t="s">
        <v>941</v>
      </c>
      <c r="Z212" s="183">
        <v>102</v>
      </c>
      <c r="AA212" s="181" t="s">
        <v>22</v>
      </c>
      <c r="AB212" s="181" t="s">
        <v>942</v>
      </c>
      <c r="AC212" s="183">
        <v>7</v>
      </c>
    </row>
    <row r="213" spans="1:29">
      <c r="A213" s="181" t="s">
        <v>112</v>
      </c>
      <c r="B213" s="183">
        <v>102</v>
      </c>
      <c r="C213" s="183">
        <v>102107</v>
      </c>
      <c r="D213" s="183">
        <v>5635</v>
      </c>
      <c r="E213" s="184">
        <v>190.13</v>
      </c>
      <c r="F213" s="182">
        <v>43616</v>
      </c>
      <c r="G213" s="181" t="s">
        <v>938</v>
      </c>
      <c r="H213" s="181" t="s">
        <v>958</v>
      </c>
      <c r="I213" s="181" t="s">
        <v>958</v>
      </c>
      <c r="K213" s="183">
        <v>365464</v>
      </c>
      <c r="L213" s="183">
        <v>336415</v>
      </c>
      <c r="Q213" s="181" t="s">
        <v>940</v>
      </c>
      <c r="U213" s="183">
        <v>5</v>
      </c>
      <c r="V213" s="183">
        <v>19</v>
      </c>
      <c r="Y213" s="181" t="s">
        <v>941</v>
      </c>
      <c r="Z213" s="183">
        <v>102</v>
      </c>
      <c r="AA213" s="181" t="s">
        <v>22</v>
      </c>
      <c r="AB213" s="181" t="s">
        <v>942</v>
      </c>
      <c r="AC213" s="183">
        <v>8</v>
      </c>
    </row>
    <row r="214" spans="1:29">
      <c r="A214" s="181" t="s">
        <v>112</v>
      </c>
      <c r="B214" s="183">
        <v>102</v>
      </c>
      <c r="C214" s="183">
        <v>102108</v>
      </c>
      <c r="D214" s="183">
        <v>5635</v>
      </c>
      <c r="E214" s="184">
        <v>126.75</v>
      </c>
      <c r="F214" s="182">
        <v>43616</v>
      </c>
      <c r="G214" s="181" t="s">
        <v>938</v>
      </c>
      <c r="H214" s="181" t="s">
        <v>958</v>
      </c>
      <c r="I214" s="181" t="s">
        <v>958</v>
      </c>
      <c r="K214" s="183">
        <v>365464</v>
      </c>
      <c r="L214" s="183">
        <v>336415</v>
      </c>
      <c r="Q214" s="181" t="s">
        <v>940</v>
      </c>
      <c r="U214" s="183">
        <v>5</v>
      </c>
      <c r="V214" s="183">
        <v>19</v>
      </c>
      <c r="Y214" s="181" t="s">
        <v>941</v>
      </c>
      <c r="Z214" s="183">
        <v>102</v>
      </c>
      <c r="AA214" s="181" t="s">
        <v>22</v>
      </c>
      <c r="AB214" s="181" t="s">
        <v>942</v>
      </c>
      <c r="AC214" s="183">
        <v>9</v>
      </c>
    </row>
    <row r="215" spans="1:29">
      <c r="A215" s="181" t="s">
        <v>112</v>
      </c>
      <c r="B215" s="183">
        <v>102</v>
      </c>
      <c r="C215" s="183">
        <v>102109</v>
      </c>
      <c r="D215" s="183">
        <v>5635</v>
      </c>
      <c r="E215" s="184">
        <v>95.07</v>
      </c>
      <c r="F215" s="182">
        <v>43616</v>
      </c>
      <c r="G215" s="181" t="s">
        <v>938</v>
      </c>
      <c r="H215" s="181" t="s">
        <v>958</v>
      </c>
      <c r="I215" s="181" t="s">
        <v>958</v>
      </c>
      <c r="K215" s="183">
        <v>365464</v>
      </c>
      <c r="L215" s="183">
        <v>336415</v>
      </c>
      <c r="Q215" s="181" t="s">
        <v>940</v>
      </c>
      <c r="U215" s="183">
        <v>5</v>
      </c>
      <c r="V215" s="183">
        <v>19</v>
      </c>
      <c r="Y215" s="181" t="s">
        <v>941</v>
      </c>
      <c r="Z215" s="183">
        <v>102</v>
      </c>
      <c r="AA215" s="181" t="s">
        <v>22</v>
      </c>
      <c r="AB215" s="181" t="s">
        <v>942</v>
      </c>
      <c r="AC215" s="183">
        <v>10</v>
      </c>
    </row>
    <row r="216" spans="1:29">
      <c r="A216" s="181" t="s">
        <v>112</v>
      </c>
      <c r="B216" s="183">
        <v>102</v>
      </c>
      <c r="C216" s="183">
        <v>102103</v>
      </c>
      <c r="D216" s="183">
        <v>5635</v>
      </c>
      <c r="E216" s="184">
        <v>-2290.69</v>
      </c>
      <c r="F216" s="182">
        <v>43620</v>
      </c>
      <c r="G216" s="181" t="s">
        <v>938</v>
      </c>
      <c r="H216" s="181" t="s">
        <v>969</v>
      </c>
      <c r="I216" s="181" t="s">
        <v>950</v>
      </c>
      <c r="K216" s="183">
        <v>365545</v>
      </c>
      <c r="L216" s="183">
        <v>336815</v>
      </c>
      <c r="Q216" s="181" t="s">
        <v>940</v>
      </c>
      <c r="U216" s="183">
        <v>6</v>
      </c>
      <c r="V216" s="183">
        <v>19</v>
      </c>
      <c r="Y216" s="181" t="s">
        <v>941</v>
      </c>
      <c r="Z216" s="183">
        <v>102</v>
      </c>
      <c r="AA216" s="181" t="s">
        <v>22</v>
      </c>
      <c r="AB216" s="181" t="s">
        <v>942</v>
      </c>
      <c r="AC216" s="183">
        <v>19</v>
      </c>
    </row>
    <row r="217" spans="1:29">
      <c r="A217" s="181" t="s">
        <v>112</v>
      </c>
      <c r="B217" s="183">
        <v>102</v>
      </c>
      <c r="C217" s="183">
        <v>102103</v>
      </c>
      <c r="D217" s="183">
        <v>5635</v>
      </c>
      <c r="E217" s="184">
        <v>-1061.6300000000001</v>
      </c>
      <c r="F217" s="182">
        <v>43631</v>
      </c>
      <c r="G217" s="181" t="s">
        <v>938</v>
      </c>
      <c r="H217" s="181" t="s">
        <v>970</v>
      </c>
      <c r="I217" s="181" t="s">
        <v>950</v>
      </c>
      <c r="K217" s="183">
        <v>365568</v>
      </c>
      <c r="L217" s="183">
        <v>337042</v>
      </c>
      <c r="Q217" s="181" t="s">
        <v>940</v>
      </c>
      <c r="U217" s="183">
        <v>6</v>
      </c>
      <c r="V217" s="183">
        <v>19</v>
      </c>
      <c r="Y217" s="181" t="s">
        <v>941</v>
      </c>
      <c r="Z217" s="183">
        <v>102</v>
      </c>
      <c r="AA217" s="181" t="s">
        <v>22</v>
      </c>
      <c r="AB217" s="181" t="s">
        <v>942</v>
      </c>
      <c r="AC217" s="183">
        <v>27</v>
      </c>
    </row>
    <row r="218" spans="1:29">
      <c r="A218" s="181" t="s">
        <v>112</v>
      </c>
      <c r="B218" s="183">
        <v>102</v>
      </c>
      <c r="C218" s="183">
        <v>102103</v>
      </c>
      <c r="D218" s="183">
        <v>5635</v>
      </c>
      <c r="E218" s="184">
        <v>-2261.17</v>
      </c>
      <c r="F218" s="182">
        <v>43634</v>
      </c>
      <c r="G218" s="181" t="s">
        <v>938</v>
      </c>
      <c r="H218" s="181" t="s">
        <v>971</v>
      </c>
      <c r="I218" s="181" t="s">
        <v>950</v>
      </c>
      <c r="K218" s="183">
        <v>365607</v>
      </c>
      <c r="L218" s="183">
        <v>338002</v>
      </c>
      <c r="Q218" s="181" t="s">
        <v>940</v>
      </c>
      <c r="U218" s="183">
        <v>6</v>
      </c>
      <c r="V218" s="183">
        <v>19</v>
      </c>
      <c r="Y218" s="181" t="s">
        <v>941</v>
      </c>
      <c r="Z218" s="183">
        <v>102</v>
      </c>
      <c r="AA218" s="181" t="s">
        <v>22</v>
      </c>
      <c r="AB218" s="181" t="s">
        <v>942</v>
      </c>
      <c r="AC218" s="183">
        <v>19</v>
      </c>
    </row>
    <row r="219" spans="1:29">
      <c r="A219" s="181" t="s">
        <v>112</v>
      </c>
      <c r="B219" s="183">
        <v>102</v>
      </c>
      <c r="C219" s="183">
        <v>102103</v>
      </c>
      <c r="D219" s="183">
        <v>5635</v>
      </c>
      <c r="E219" s="184">
        <v>23440.68</v>
      </c>
      <c r="F219" s="182">
        <v>43641</v>
      </c>
      <c r="G219" s="181" t="s">
        <v>938</v>
      </c>
      <c r="H219" s="181" t="s">
        <v>953</v>
      </c>
      <c r="K219" s="183">
        <v>1067156</v>
      </c>
      <c r="L219" s="183">
        <v>337722</v>
      </c>
      <c r="Q219" s="181" t="s">
        <v>944</v>
      </c>
      <c r="U219" s="183">
        <v>6</v>
      </c>
      <c r="V219" s="183">
        <v>19</v>
      </c>
      <c r="X219" s="183">
        <v>3002044</v>
      </c>
      <c r="Y219" s="181" t="s">
        <v>941</v>
      </c>
      <c r="Z219" s="183">
        <v>102</v>
      </c>
      <c r="AA219" s="181" t="s">
        <v>945</v>
      </c>
      <c r="AB219" s="181" t="s">
        <v>942</v>
      </c>
      <c r="AC219" s="183">
        <v>8</v>
      </c>
    </row>
    <row r="220" spans="1:29">
      <c r="A220" s="181" t="s">
        <v>112</v>
      </c>
      <c r="B220" s="183">
        <v>102</v>
      </c>
      <c r="C220" s="183">
        <v>102103</v>
      </c>
      <c r="D220" s="183">
        <v>5635</v>
      </c>
      <c r="E220" s="184">
        <v>129</v>
      </c>
      <c r="F220" s="182">
        <v>43646</v>
      </c>
      <c r="G220" s="181" t="s">
        <v>938</v>
      </c>
      <c r="H220" s="181" t="s">
        <v>972</v>
      </c>
      <c r="I220" s="181" t="s">
        <v>973</v>
      </c>
      <c r="K220" s="183">
        <v>365621</v>
      </c>
      <c r="L220" s="183">
        <v>338188</v>
      </c>
      <c r="Q220" s="181" t="s">
        <v>940</v>
      </c>
      <c r="U220" s="183">
        <v>6</v>
      </c>
      <c r="V220" s="183">
        <v>19</v>
      </c>
      <c r="Y220" s="181" t="s">
        <v>941</v>
      </c>
      <c r="Z220" s="183">
        <v>102</v>
      </c>
      <c r="AA220" s="181" t="s">
        <v>22</v>
      </c>
      <c r="AB220" s="181" t="s">
        <v>942</v>
      </c>
      <c r="AC220" s="183">
        <v>1</v>
      </c>
    </row>
    <row r="221" spans="1:29">
      <c r="A221" s="181" t="s">
        <v>112</v>
      </c>
      <c r="B221" s="183">
        <v>102</v>
      </c>
      <c r="C221" s="183">
        <v>102103</v>
      </c>
      <c r="D221" s="183">
        <v>5635</v>
      </c>
      <c r="E221" s="184">
        <v>-29.97</v>
      </c>
      <c r="F221" s="182">
        <v>43646</v>
      </c>
      <c r="G221" s="181" t="s">
        <v>938</v>
      </c>
      <c r="H221" s="181" t="s">
        <v>974</v>
      </c>
      <c r="I221" s="181" t="s">
        <v>112</v>
      </c>
      <c r="K221" s="183">
        <v>365624</v>
      </c>
      <c r="L221" s="183">
        <v>338208</v>
      </c>
      <c r="Q221" s="181" t="s">
        <v>940</v>
      </c>
      <c r="U221" s="183">
        <v>6</v>
      </c>
      <c r="V221" s="183">
        <v>19</v>
      </c>
      <c r="Y221" s="181" t="s">
        <v>941</v>
      </c>
      <c r="Z221" s="183">
        <v>102</v>
      </c>
      <c r="AA221" s="181" t="s">
        <v>22</v>
      </c>
      <c r="AB221" s="181" t="s">
        <v>942</v>
      </c>
      <c r="AC221" s="183">
        <v>8</v>
      </c>
    </row>
    <row r="222" spans="1:29">
      <c r="A222" s="181" t="s">
        <v>112</v>
      </c>
      <c r="B222" s="183">
        <v>102</v>
      </c>
      <c r="C222" s="183">
        <v>102103</v>
      </c>
      <c r="D222" s="183">
        <v>5635</v>
      </c>
      <c r="E222" s="184">
        <v>-15.88</v>
      </c>
      <c r="F222" s="182">
        <v>43646</v>
      </c>
      <c r="G222" s="181" t="s">
        <v>938</v>
      </c>
      <c r="H222" s="181" t="s">
        <v>975</v>
      </c>
      <c r="I222" s="181" t="s">
        <v>112</v>
      </c>
      <c r="K222" s="183">
        <v>365625</v>
      </c>
      <c r="L222" s="183">
        <v>338211</v>
      </c>
      <c r="Q222" s="181" t="s">
        <v>940</v>
      </c>
      <c r="U222" s="183">
        <v>6</v>
      </c>
      <c r="V222" s="183">
        <v>19</v>
      </c>
      <c r="Y222" s="181" t="s">
        <v>941</v>
      </c>
      <c r="Z222" s="183">
        <v>102</v>
      </c>
      <c r="AA222" s="181" t="s">
        <v>22</v>
      </c>
      <c r="AB222" s="181" t="s">
        <v>942</v>
      </c>
      <c r="AC222" s="183">
        <v>8</v>
      </c>
    </row>
    <row r="223" spans="1:29">
      <c r="A223" s="181" t="s">
        <v>112</v>
      </c>
      <c r="B223" s="183">
        <v>102</v>
      </c>
      <c r="C223" s="183">
        <v>102103</v>
      </c>
      <c r="D223" s="183">
        <v>5635</v>
      </c>
      <c r="E223" s="184">
        <v>-1053.21</v>
      </c>
      <c r="F223" s="182">
        <v>43646</v>
      </c>
      <c r="G223" s="181" t="s">
        <v>938</v>
      </c>
      <c r="H223" s="181" t="s">
        <v>976</v>
      </c>
      <c r="I223" s="181" t="s">
        <v>950</v>
      </c>
      <c r="K223" s="183">
        <v>365635</v>
      </c>
      <c r="L223" s="183">
        <v>338240</v>
      </c>
      <c r="Q223" s="181" t="s">
        <v>940</v>
      </c>
      <c r="U223" s="183">
        <v>6</v>
      </c>
      <c r="V223" s="183">
        <v>19</v>
      </c>
      <c r="Y223" s="181" t="s">
        <v>941</v>
      </c>
      <c r="Z223" s="183">
        <v>102</v>
      </c>
      <c r="AA223" s="181" t="s">
        <v>22</v>
      </c>
      <c r="AB223" s="181" t="s">
        <v>942</v>
      </c>
      <c r="AC223" s="183">
        <v>27</v>
      </c>
    </row>
    <row r="224" spans="1:29">
      <c r="A224" s="181" t="s">
        <v>112</v>
      </c>
      <c r="B224" s="183">
        <v>102</v>
      </c>
      <c r="C224" s="183">
        <v>102103</v>
      </c>
      <c r="D224" s="183">
        <v>5635</v>
      </c>
      <c r="E224" s="184">
        <v>-16857.13</v>
      </c>
      <c r="F224" s="182">
        <v>43646</v>
      </c>
      <c r="G224" s="181" t="s">
        <v>938</v>
      </c>
      <c r="H224" s="181" t="s">
        <v>958</v>
      </c>
      <c r="I224" s="181" t="s">
        <v>958</v>
      </c>
      <c r="K224" s="183">
        <v>365789</v>
      </c>
      <c r="L224" s="183">
        <v>338873</v>
      </c>
      <c r="Q224" s="181" t="s">
        <v>940</v>
      </c>
      <c r="U224" s="183">
        <v>6</v>
      </c>
      <c r="V224" s="183">
        <v>19</v>
      </c>
      <c r="Y224" s="181" t="s">
        <v>941</v>
      </c>
      <c r="Z224" s="183">
        <v>102</v>
      </c>
      <c r="AA224" s="181" t="s">
        <v>22</v>
      </c>
      <c r="AB224" s="181" t="s">
        <v>942</v>
      </c>
      <c r="AC224" s="183">
        <v>1</v>
      </c>
    </row>
    <row r="225" spans="1:29">
      <c r="A225" s="181" t="s">
        <v>112</v>
      </c>
      <c r="B225" s="183">
        <v>102</v>
      </c>
      <c r="C225" s="183">
        <v>102101</v>
      </c>
      <c r="D225" s="183">
        <v>5635</v>
      </c>
      <c r="E225" s="184">
        <v>456.42</v>
      </c>
      <c r="F225" s="182">
        <v>43646</v>
      </c>
      <c r="G225" s="181" t="s">
        <v>938</v>
      </c>
      <c r="H225" s="181" t="s">
        <v>958</v>
      </c>
      <c r="I225" s="181" t="s">
        <v>958</v>
      </c>
      <c r="K225" s="183">
        <v>365789</v>
      </c>
      <c r="L225" s="183">
        <v>338873</v>
      </c>
      <c r="Q225" s="181" t="s">
        <v>940</v>
      </c>
      <c r="U225" s="183">
        <v>6</v>
      </c>
      <c r="V225" s="183">
        <v>19</v>
      </c>
      <c r="Y225" s="181" t="s">
        <v>941</v>
      </c>
      <c r="Z225" s="183">
        <v>102</v>
      </c>
      <c r="AA225" s="181" t="s">
        <v>22</v>
      </c>
      <c r="AB225" s="181" t="s">
        <v>942</v>
      </c>
      <c r="AC225" s="183">
        <v>2</v>
      </c>
    </row>
    <row r="226" spans="1:29">
      <c r="A226" s="181" t="s">
        <v>112</v>
      </c>
      <c r="B226" s="183">
        <v>102</v>
      </c>
      <c r="C226" s="183">
        <v>102102</v>
      </c>
      <c r="D226" s="183">
        <v>5635</v>
      </c>
      <c r="E226" s="184">
        <v>91.28</v>
      </c>
      <c r="F226" s="182">
        <v>43646</v>
      </c>
      <c r="G226" s="181" t="s">
        <v>938</v>
      </c>
      <c r="H226" s="181" t="s">
        <v>958</v>
      </c>
      <c r="I226" s="181" t="s">
        <v>958</v>
      </c>
      <c r="K226" s="183">
        <v>365789</v>
      </c>
      <c r="L226" s="183">
        <v>338873</v>
      </c>
      <c r="Q226" s="181" t="s">
        <v>940</v>
      </c>
      <c r="U226" s="183">
        <v>6</v>
      </c>
      <c r="V226" s="183">
        <v>19</v>
      </c>
      <c r="Y226" s="181" t="s">
        <v>941</v>
      </c>
      <c r="Z226" s="183">
        <v>102</v>
      </c>
      <c r="AA226" s="181" t="s">
        <v>22</v>
      </c>
      <c r="AB226" s="181" t="s">
        <v>942</v>
      </c>
      <c r="AC226" s="183">
        <v>3</v>
      </c>
    </row>
    <row r="227" spans="1:29">
      <c r="A227" s="181" t="s">
        <v>112</v>
      </c>
      <c r="B227" s="183">
        <v>102</v>
      </c>
      <c r="C227" s="183">
        <v>102103</v>
      </c>
      <c r="D227" s="183">
        <v>5635</v>
      </c>
      <c r="E227" s="184">
        <v>152.13999999999999</v>
      </c>
      <c r="F227" s="182">
        <v>43646</v>
      </c>
      <c r="G227" s="181" t="s">
        <v>938</v>
      </c>
      <c r="H227" s="181" t="s">
        <v>958</v>
      </c>
      <c r="I227" s="181" t="s">
        <v>958</v>
      </c>
      <c r="K227" s="183">
        <v>365789</v>
      </c>
      <c r="L227" s="183">
        <v>338873</v>
      </c>
      <c r="Q227" s="181" t="s">
        <v>940</v>
      </c>
      <c r="U227" s="183">
        <v>6</v>
      </c>
      <c r="V227" s="183">
        <v>19</v>
      </c>
      <c r="Y227" s="181" t="s">
        <v>941</v>
      </c>
      <c r="Z227" s="183">
        <v>102</v>
      </c>
      <c r="AA227" s="181" t="s">
        <v>22</v>
      </c>
      <c r="AB227" s="181" t="s">
        <v>942</v>
      </c>
      <c r="AC227" s="183">
        <v>4</v>
      </c>
    </row>
    <row r="228" spans="1:29">
      <c r="A228" s="181" t="s">
        <v>112</v>
      </c>
      <c r="B228" s="183">
        <v>102</v>
      </c>
      <c r="C228" s="183">
        <v>102104</v>
      </c>
      <c r="D228" s="183">
        <v>5635</v>
      </c>
      <c r="E228" s="184">
        <v>304.27999999999997</v>
      </c>
      <c r="F228" s="182">
        <v>43646</v>
      </c>
      <c r="G228" s="181" t="s">
        <v>938</v>
      </c>
      <c r="H228" s="181" t="s">
        <v>958</v>
      </c>
      <c r="I228" s="181" t="s">
        <v>958</v>
      </c>
      <c r="K228" s="183">
        <v>365789</v>
      </c>
      <c r="L228" s="183">
        <v>338873</v>
      </c>
      <c r="Q228" s="181" t="s">
        <v>940</v>
      </c>
      <c r="U228" s="183">
        <v>6</v>
      </c>
      <c r="V228" s="183">
        <v>19</v>
      </c>
      <c r="Y228" s="181" t="s">
        <v>941</v>
      </c>
      <c r="Z228" s="183">
        <v>102</v>
      </c>
      <c r="AA228" s="181" t="s">
        <v>22</v>
      </c>
      <c r="AB228" s="181" t="s">
        <v>942</v>
      </c>
      <c r="AC228" s="183">
        <v>5</v>
      </c>
    </row>
    <row r="229" spans="1:29">
      <c r="A229" s="181" t="s">
        <v>112</v>
      </c>
      <c r="B229" s="183">
        <v>102</v>
      </c>
      <c r="C229" s="183">
        <v>102105</v>
      </c>
      <c r="D229" s="183">
        <v>5635</v>
      </c>
      <c r="E229" s="184">
        <v>334.71</v>
      </c>
      <c r="F229" s="182">
        <v>43646</v>
      </c>
      <c r="G229" s="181" t="s">
        <v>938</v>
      </c>
      <c r="H229" s="181" t="s">
        <v>958</v>
      </c>
      <c r="I229" s="181" t="s">
        <v>958</v>
      </c>
      <c r="K229" s="183">
        <v>365789</v>
      </c>
      <c r="L229" s="183">
        <v>338873</v>
      </c>
      <c r="Q229" s="181" t="s">
        <v>940</v>
      </c>
      <c r="U229" s="183">
        <v>6</v>
      </c>
      <c r="V229" s="183">
        <v>19</v>
      </c>
      <c r="Y229" s="181" t="s">
        <v>941</v>
      </c>
      <c r="Z229" s="183">
        <v>102</v>
      </c>
      <c r="AA229" s="181" t="s">
        <v>22</v>
      </c>
      <c r="AB229" s="181" t="s">
        <v>942</v>
      </c>
      <c r="AC229" s="183">
        <v>6</v>
      </c>
    </row>
    <row r="230" spans="1:29">
      <c r="A230" s="181" t="s">
        <v>112</v>
      </c>
      <c r="B230" s="183">
        <v>102</v>
      </c>
      <c r="C230" s="183">
        <v>102106</v>
      </c>
      <c r="D230" s="183">
        <v>5635</v>
      </c>
      <c r="E230" s="184">
        <v>1004.13</v>
      </c>
      <c r="F230" s="182">
        <v>43646</v>
      </c>
      <c r="G230" s="181" t="s">
        <v>938</v>
      </c>
      <c r="H230" s="181" t="s">
        <v>958</v>
      </c>
      <c r="I230" s="181" t="s">
        <v>958</v>
      </c>
      <c r="K230" s="183">
        <v>365789</v>
      </c>
      <c r="L230" s="183">
        <v>338873</v>
      </c>
      <c r="Q230" s="181" t="s">
        <v>940</v>
      </c>
      <c r="U230" s="183">
        <v>6</v>
      </c>
      <c r="V230" s="183">
        <v>19</v>
      </c>
      <c r="Y230" s="181" t="s">
        <v>941</v>
      </c>
      <c r="Z230" s="183">
        <v>102</v>
      </c>
      <c r="AA230" s="181" t="s">
        <v>22</v>
      </c>
      <c r="AB230" s="181" t="s">
        <v>942</v>
      </c>
      <c r="AC230" s="183">
        <v>7</v>
      </c>
    </row>
    <row r="231" spans="1:29">
      <c r="A231" s="181" t="s">
        <v>112</v>
      </c>
      <c r="B231" s="183">
        <v>102</v>
      </c>
      <c r="C231" s="183">
        <v>102107</v>
      </c>
      <c r="D231" s="183">
        <v>5635</v>
      </c>
      <c r="E231" s="184">
        <v>182.57</v>
      </c>
      <c r="F231" s="182">
        <v>43646</v>
      </c>
      <c r="G231" s="181" t="s">
        <v>938</v>
      </c>
      <c r="H231" s="181" t="s">
        <v>958</v>
      </c>
      <c r="I231" s="181" t="s">
        <v>958</v>
      </c>
      <c r="K231" s="183">
        <v>365789</v>
      </c>
      <c r="L231" s="183">
        <v>338873</v>
      </c>
      <c r="Q231" s="181" t="s">
        <v>940</v>
      </c>
      <c r="U231" s="183">
        <v>6</v>
      </c>
      <c r="V231" s="183">
        <v>19</v>
      </c>
      <c r="Y231" s="181" t="s">
        <v>941</v>
      </c>
      <c r="Z231" s="183">
        <v>102</v>
      </c>
      <c r="AA231" s="181" t="s">
        <v>22</v>
      </c>
      <c r="AB231" s="181" t="s">
        <v>942</v>
      </c>
      <c r="AC231" s="183">
        <v>8</v>
      </c>
    </row>
    <row r="232" spans="1:29">
      <c r="A232" s="181" t="s">
        <v>112</v>
      </c>
      <c r="B232" s="183">
        <v>102</v>
      </c>
      <c r="C232" s="183">
        <v>102108</v>
      </c>
      <c r="D232" s="183">
        <v>5635</v>
      </c>
      <c r="E232" s="184">
        <v>121.71</v>
      </c>
      <c r="F232" s="182">
        <v>43646</v>
      </c>
      <c r="G232" s="181" t="s">
        <v>938</v>
      </c>
      <c r="H232" s="181" t="s">
        <v>958</v>
      </c>
      <c r="I232" s="181" t="s">
        <v>958</v>
      </c>
      <c r="K232" s="183">
        <v>365789</v>
      </c>
      <c r="L232" s="183">
        <v>338873</v>
      </c>
      <c r="Q232" s="181" t="s">
        <v>940</v>
      </c>
      <c r="U232" s="183">
        <v>6</v>
      </c>
      <c r="V232" s="183">
        <v>19</v>
      </c>
      <c r="Y232" s="181" t="s">
        <v>941</v>
      </c>
      <c r="Z232" s="183">
        <v>102</v>
      </c>
      <c r="AA232" s="181" t="s">
        <v>22</v>
      </c>
      <c r="AB232" s="181" t="s">
        <v>942</v>
      </c>
      <c r="AC232" s="183">
        <v>9</v>
      </c>
    </row>
    <row r="233" spans="1:29">
      <c r="A233" s="181" t="s">
        <v>112</v>
      </c>
      <c r="B233" s="183">
        <v>102</v>
      </c>
      <c r="C233" s="183">
        <v>102109</v>
      </c>
      <c r="D233" s="183">
        <v>5635</v>
      </c>
      <c r="E233" s="184">
        <v>91.28</v>
      </c>
      <c r="F233" s="182">
        <v>43646</v>
      </c>
      <c r="G233" s="181" t="s">
        <v>938</v>
      </c>
      <c r="H233" s="181" t="s">
        <v>958</v>
      </c>
      <c r="I233" s="181" t="s">
        <v>958</v>
      </c>
      <c r="K233" s="183">
        <v>365789</v>
      </c>
      <c r="L233" s="183">
        <v>338873</v>
      </c>
      <c r="Q233" s="181" t="s">
        <v>940</v>
      </c>
      <c r="U233" s="183">
        <v>6</v>
      </c>
      <c r="V233" s="183">
        <v>19</v>
      </c>
      <c r="Y233" s="181" t="s">
        <v>941</v>
      </c>
      <c r="Z233" s="183">
        <v>102</v>
      </c>
      <c r="AA233" s="181" t="s">
        <v>22</v>
      </c>
      <c r="AB233" s="181" t="s">
        <v>942</v>
      </c>
      <c r="AC233" s="183">
        <v>10</v>
      </c>
    </row>
    <row r="234" spans="1:29">
      <c r="A234" s="181" t="s">
        <v>112</v>
      </c>
      <c r="B234" s="183">
        <v>102</v>
      </c>
      <c r="C234" s="183">
        <v>102103</v>
      </c>
      <c r="D234" s="183">
        <v>5635</v>
      </c>
      <c r="E234" s="184">
        <v>-2240.2399999999998</v>
      </c>
      <c r="F234" s="182">
        <v>43648</v>
      </c>
      <c r="G234" s="181" t="s">
        <v>938</v>
      </c>
      <c r="H234" s="181" t="s">
        <v>977</v>
      </c>
      <c r="I234" s="181" t="s">
        <v>950</v>
      </c>
      <c r="K234" s="183">
        <v>365839</v>
      </c>
      <c r="L234" s="183">
        <v>339191</v>
      </c>
      <c r="Q234" s="181" t="s">
        <v>940</v>
      </c>
      <c r="U234" s="183">
        <v>7</v>
      </c>
      <c r="V234" s="183">
        <v>19</v>
      </c>
      <c r="Y234" s="181" t="s">
        <v>941</v>
      </c>
      <c r="Z234" s="183">
        <v>102</v>
      </c>
      <c r="AA234" s="181" t="s">
        <v>22</v>
      </c>
      <c r="AB234" s="181" t="s">
        <v>942</v>
      </c>
      <c r="AC234" s="183">
        <v>19</v>
      </c>
    </row>
    <row r="235" spans="1:29">
      <c r="A235" s="181" t="s">
        <v>112</v>
      </c>
      <c r="B235" s="183">
        <v>102</v>
      </c>
      <c r="C235" s="183">
        <v>102103</v>
      </c>
      <c r="D235" s="183">
        <v>5635</v>
      </c>
      <c r="E235" s="184">
        <v>-1043.76</v>
      </c>
      <c r="F235" s="182">
        <v>43661</v>
      </c>
      <c r="G235" s="181" t="s">
        <v>938</v>
      </c>
      <c r="H235" s="181" t="s">
        <v>978</v>
      </c>
      <c r="I235" s="181" t="s">
        <v>950</v>
      </c>
      <c r="K235" s="183">
        <v>365867</v>
      </c>
      <c r="L235" s="183">
        <v>339625</v>
      </c>
      <c r="Q235" s="181" t="s">
        <v>940</v>
      </c>
      <c r="U235" s="183">
        <v>7</v>
      </c>
      <c r="V235" s="183">
        <v>19</v>
      </c>
      <c r="Y235" s="181" t="s">
        <v>941</v>
      </c>
      <c r="Z235" s="183">
        <v>102</v>
      </c>
      <c r="AA235" s="181" t="s">
        <v>22</v>
      </c>
      <c r="AB235" s="181" t="s">
        <v>942</v>
      </c>
      <c r="AC235" s="183">
        <v>27</v>
      </c>
    </row>
    <row r="236" spans="1:29">
      <c r="A236" s="181" t="s">
        <v>112</v>
      </c>
      <c r="B236" s="183">
        <v>102</v>
      </c>
      <c r="C236" s="183">
        <v>102103</v>
      </c>
      <c r="D236" s="183">
        <v>5635</v>
      </c>
      <c r="E236" s="184">
        <v>-2259.11</v>
      </c>
      <c r="F236" s="182">
        <v>43662</v>
      </c>
      <c r="G236" s="181" t="s">
        <v>938</v>
      </c>
      <c r="H236" s="181" t="s">
        <v>979</v>
      </c>
      <c r="I236" s="181" t="s">
        <v>950</v>
      </c>
      <c r="K236" s="183">
        <v>365910</v>
      </c>
      <c r="L236" s="183">
        <v>340325</v>
      </c>
      <c r="Q236" s="181" t="s">
        <v>940</v>
      </c>
      <c r="U236" s="183">
        <v>7</v>
      </c>
      <c r="V236" s="183">
        <v>19</v>
      </c>
      <c r="Y236" s="181" t="s">
        <v>941</v>
      </c>
      <c r="Z236" s="183">
        <v>102</v>
      </c>
      <c r="AA236" s="181" t="s">
        <v>22</v>
      </c>
      <c r="AB236" s="181" t="s">
        <v>942</v>
      </c>
      <c r="AC236" s="183">
        <v>19</v>
      </c>
    </row>
    <row r="237" spans="1:29">
      <c r="A237" s="181" t="s">
        <v>112</v>
      </c>
      <c r="B237" s="183">
        <v>102</v>
      </c>
      <c r="C237" s="183">
        <v>102103</v>
      </c>
      <c r="D237" s="183">
        <v>5635</v>
      </c>
      <c r="E237" s="184">
        <v>-2308</v>
      </c>
      <c r="F237" s="182">
        <v>43676</v>
      </c>
      <c r="G237" s="181" t="s">
        <v>938</v>
      </c>
      <c r="H237" s="181" t="s">
        <v>980</v>
      </c>
      <c r="I237" s="181" t="s">
        <v>950</v>
      </c>
      <c r="K237" s="183">
        <v>366031</v>
      </c>
      <c r="L237" s="183">
        <v>341272</v>
      </c>
      <c r="Q237" s="181" t="s">
        <v>940</v>
      </c>
      <c r="U237" s="183">
        <v>7</v>
      </c>
      <c r="V237" s="183">
        <v>19</v>
      </c>
      <c r="Y237" s="181" t="s">
        <v>941</v>
      </c>
      <c r="Z237" s="183">
        <v>102</v>
      </c>
      <c r="AA237" s="181" t="s">
        <v>22</v>
      </c>
      <c r="AB237" s="181" t="s">
        <v>942</v>
      </c>
      <c r="AC237" s="183">
        <v>19</v>
      </c>
    </row>
    <row r="238" spans="1:29">
      <c r="A238" s="181" t="s">
        <v>112</v>
      </c>
      <c r="B238" s="183">
        <v>102</v>
      </c>
      <c r="C238" s="183">
        <v>102103</v>
      </c>
      <c r="D238" s="183">
        <v>5635</v>
      </c>
      <c r="E238" s="184">
        <v>52.69</v>
      </c>
      <c r="F238" s="182">
        <v>43677</v>
      </c>
      <c r="G238" s="181" t="s">
        <v>938</v>
      </c>
      <c r="H238" s="181" t="s">
        <v>981</v>
      </c>
      <c r="I238" s="181" t="s">
        <v>982</v>
      </c>
      <c r="K238" s="183">
        <v>365926</v>
      </c>
      <c r="L238" s="183">
        <v>340587</v>
      </c>
      <c r="Q238" s="181" t="s">
        <v>940</v>
      </c>
      <c r="U238" s="183">
        <v>7</v>
      </c>
      <c r="V238" s="183">
        <v>19</v>
      </c>
      <c r="Y238" s="181" t="s">
        <v>941</v>
      </c>
      <c r="Z238" s="183">
        <v>102</v>
      </c>
      <c r="AA238" s="181" t="s">
        <v>22</v>
      </c>
      <c r="AB238" s="181" t="s">
        <v>942</v>
      </c>
      <c r="AC238" s="183">
        <v>1</v>
      </c>
    </row>
    <row r="239" spans="1:29">
      <c r="A239" s="181" t="s">
        <v>112</v>
      </c>
      <c r="B239" s="183">
        <v>102</v>
      </c>
      <c r="C239" s="183">
        <v>102103</v>
      </c>
      <c r="D239" s="183">
        <v>5635</v>
      </c>
      <c r="E239" s="184">
        <v>-29.97</v>
      </c>
      <c r="F239" s="182">
        <v>43677</v>
      </c>
      <c r="G239" s="181" t="s">
        <v>938</v>
      </c>
      <c r="H239" s="181" t="s">
        <v>983</v>
      </c>
      <c r="I239" s="181" t="s">
        <v>112</v>
      </c>
      <c r="K239" s="183">
        <v>365931</v>
      </c>
      <c r="L239" s="183">
        <v>340598</v>
      </c>
      <c r="Q239" s="181" t="s">
        <v>940</v>
      </c>
      <c r="U239" s="183">
        <v>7</v>
      </c>
      <c r="V239" s="183">
        <v>19</v>
      </c>
      <c r="Y239" s="181" t="s">
        <v>941</v>
      </c>
      <c r="Z239" s="183">
        <v>102</v>
      </c>
      <c r="AA239" s="181" t="s">
        <v>22</v>
      </c>
      <c r="AB239" s="181" t="s">
        <v>942</v>
      </c>
      <c r="AC239" s="183">
        <v>8</v>
      </c>
    </row>
    <row r="240" spans="1:29">
      <c r="A240" s="181" t="s">
        <v>112</v>
      </c>
      <c r="B240" s="183">
        <v>102</v>
      </c>
      <c r="C240" s="183">
        <v>102103</v>
      </c>
      <c r="D240" s="183">
        <v>5635</v>
      </c>
      <c r="E240" s="184">
        <v>-15.88</v>
      </c>
      <c r="F240" s="182">
        <v>43677</v>
      </c>
      <c r="G240" s="181" t="s">
        <v>938</v>
      </c>
      <c r="H240" s="181" t="s">
        <v>984</v>
      </c>
      <c r="I240" s="181" t="s">
        <v>112</v>
      </c>
      <c r="K240" s="183">
        <v>365932</v>
      </c>
      <c r="L240" s="183">
        <v>340601</v>
      </c>
      <c r="Q240" s="181" t="s">
        <v>940</v>
      </c>
      <c r="U240" s="183">
        <v>7</v>
      </c>
      <c r="V240" s="183">
        <v>19</v>
      </c>
      <c r="Y240" s="181" t="s">
        <v>941</v>
      </c>
      <c r="Z240" s="183">
        <v>102</v>
      </c>
      <c r="AA240" s="181" t="s">
        <v>22</v>
      </c>
      <c r="AB240" s="181" t="s">
        <v>942</v>
      </c>
      <c r="AC240" s="183">
        <v>8</v>
      </c>
    </row>
    <row r="241" spans="1:29">
      <c r="A241" s="181" t="s">
        <v>112</v>
      </c>
      <c r="B241" s="183">
        <v>102</v>
      </c>
      <c r="C241" s="183">
        <v>102103</v>
      </c>
      <c r="D241" s="183">
        <v>5635</v>
      </c>
      <c r="E241" s="184">
        <v>-1060.3800000000001</v>
      </c>
      <c r="F241" s="182">
        <v>43677</v>
      </c>
      <c r="G241" s="181" t="s">
        <v>938</v>
      </c>
      <c r="H241" s="181" t="s">
        <v>985</v>
      </c>
      <c r="I241" s="181" t="s">
        <v>950</v>
      </c>
      <c r="K241" s="183">
        <v>365961</v>
      </c>
      <c r="L241" s="183">
        <v>340945</v>
      </c>
      <c r="Q241" s="181" t="s">
        <v>940</v>
      </c>
      <c r="U241" s="183">
        <v>7</v>
      </c>
      <c r="V241" s="183">
        <v>19</v>
      </c>
      <c r="Y241" s="181" t="s">
        <v>941</v>
      </c>
      <c r="Z241" s="183">
        <v>102</v>
      </c>
      <c r="AA241" s="181" t="s">
        <v>22</v>
      </c>
      <c r="AB241" s="181" t="s">
        <v>942</v>
      </c>
      <c r="AC241" s="183">
        <v>27</v>
      </c>
    </row>
    <row r="242" spans="1:29">
      <c r="A242" s="181" t="s">
        <v>112</v>
      </c>
      <c r="B242" s="183">
        <v>102</v>
      </c>
      <c r="C242" s="183">
        <v>102103</v>
      </c>
      <c r="D242" s="183">
        <v>5635</v>
      </c>
      <c r="E242" s="184">
        <v>-3.14</v>
      </c>
      <c r="F242" s="182">
        <v>43677</v>
      </c>
      <c r="G242" s="181" t="s">
        <v>938</v>
      </c>
      <c r="H242" s="181" t="s">
        <v>965</v>
      </c>
      <c r="I242" s="181" t="s">
        <v>986</v>
      </c>
      <c r="K242" s="183">
        <v>366013</v>
      </c>
      <c r="L242" s="183">
        <v>341245</v>
      </c>
      <c r="Q242" s="181" t="s">
        <v>940</v>
      </c>
      <c r="U242" s="183">
        <v>7</v>
      </c>
      <c r="V242" s="183">
        <v>19</v>
      </c>
      <c r="Y242" s="181" t="s">
        <v>941</v>
      </c>
      <c r="Z242" s="183">
        <v>103</v>
      </c>
      <c r="AA242" s="181" t="s">
        <v>22</v>
      </c>
      <c r="AB242" s="181" t="s">
        <v>942</v>
      </c>
      <c r="AC242" s="183">
        <v>4</v>
      </c>
    </row>
    <row r="243" spans="1:29">
      <c r="A243" s="181" t="s">
        <v>112</v>
      </c>
      <c r="B243" s="183">
        <v>102</v>
      </c>
      <c r="C243" s="183">
        <v>102103</v>
      </c>
      <c r="D243" s="183">
        <v>5635</v>
      </c>
      <c r="E243" s="184">
        <v>-23530.81</v>
      </c>
      <c r="F243" s="182">
        <v>43677</v>
      </c>
      <c r="G243" s="181" t="s">
        <v>938</v>
      </c>
      <c r="H243" s="181" t="s">
        <v>958</v>
      </c>
      <c r="I243" s="181" t="s">
        <v>958</v>
      </c>
      <c r="K243" s="183">
        <v>366115</v>
      </c>
      <c r="L243" s="183">
        <v>341650</v>
      </c>
      <c r="P243" s="181" t="s">
        <v>945</v>
      </c>
      <c r="Q243" s="181" t="s">
        <v>940</v>
      </c>
      <c r="U243" s="183">
        <v>7</v>
      </c>
      <c r="V243" s="183">
        <v>19</v>
      </c>
      <c r="Y243" s="181" t="s">
        <v>941</v>
      </c>
      <c r="Z243" s="183">
        <v>102</v>
      </c>
      <c r="AA243" s="181" t="s">
        <v>22</v>
      </c>
      <c r="AB243" s="181" t="s">
        <v>942</v>
      </c>
      <c r="AC243" s="183">
        <v>1</v>
      </c>
    </row>
    <row r="244" spans="1:29">
      <c r="A244" s="181" t="s">
        <v>112</v>
      </c>
      <c r="B244" s="183">
        <v>102</v>
      </c>
      <c r="C244" s="183">
        <v>102101</v>
      </c>
      <c r="D244" s="183">
        <v>5635</v>
      </c>
      <c r="E244" s="184">
        <v>637.12</v>
      </c>
      <c r="F244" s="182">
        <v>43677</v>
      </c>
      <c r="G244" s="181" t="s">
        <v>938</v>
      </c>
      <c r="H244" s="181" t="s">
        <v>958</v>
      </c>
      <c r="I244" s="181" t="s">
        <v>958</v>
      </c>
      <c r="K244" s="183">
        <v>366115</v>
      </c>
      <c r="L244" s="183">
        <v>341650</v>
      </c>
      <c r="P244" s="181" t="s">
        <v>945</v>
      </c>
      <c r="Q244" s="181" t="s">
        <v>940</v>
      </c>
      <c r="U244" s="183">
        <v>7</v>
      </c>
      <c r="V244" s="183">
        <v>19</v>
      </c>
      <c r="Y244" s="181" t="s">
        <v>941</v>
      </c>
      <c r="Z244" s="183">
        <v>102</v>
      </c>
      <c r="AA244" s="181" t="s">
        <v>22</v>
      </c>
      <c r="AB244" s="181" t="s">
        <v>942</v>
      </c>
      <c r="AC244" s="183">
        <v>2</v>
      </c>
    </row>
    <row r="245" spans="1:29">
      <c r="A245" s="181" t="s">
        <v>112</v>
      </c>
      <c r="B245" s="183">
        <v>102</v>
      </c>
      <c r="C245" s="183">
        <v>102102</v>
      </c>
      <c r="D245" s="183">
        <v>5635</v>
      </c>
      <c r="E245" s="184">
        <v>127.42</v>
      </c>
      <c r="F245" s="182">
        <v>43677</v>
      </c>
      <c r="G245" s="181" t="s">
        <v>938</v>
      </c>
      <c r="H245" s="181" t="s">
        <v>958</v>
      </c>
      <c r="I245" s="181" t="s">
        <v>958</v>
      </c>
      <c r="K245" s="183">
        <v>366115</v>
      </c>
      <c r="L245" s="183">
        <v>341650</v>
      </c>
      <c r="P245" s="181" t="s">
        <v>945</v>
      </c>
      <c r="Q245" s="181" t="s">
        <v>940</v>
      </c>
      <c r="U245" s="183">
        <v>7</v>
      </c>
      <c r="V245" s="183">
        <v>19</v>
      </c>
      <c r="Y245" s="181" t="s">
        <v>941</v>
      </c>
      <c r="Z245" s="183">
        <v>102</v>
      </c>
      <c r="AA245" s="181" t="s">
        <v>22</v>
      </c>
      <c r="AB245" s="181" t="s">
        <v>942</v>
      </c>
      <c r="AC245" s="183">
        <v>3</v>
      </c>
    </row>
    <row r="246" spans="1:29">
      <c r="A246" s="181" t="s">
        <v>112</v>
      </c>
      <c r="B246" s="183">
        <v>102</v>
      </c>
      <c r="C246" s="183">
        <v>102103</v>
      </c>
      <c r="D246" s="183">
        <v>5635</v>
      </c>
      <c r="E246" s="184">
        <v>212.37</v>
      </c>
      <c r="F246" s="182">
        <v>43677</v>
      </c>
      <c r="G246" s="181" t="s">
        <v>938</v>
      </c>
      <c r="H246" s="181" t="s">
        <v>958</v>
      </c>
      <c r="I246" s="181" t="s">
        <v>958</v>
      </c>
      <c r="K246" s="183">
        <v>366115</v>
      </c>
      <c r="L246" s="183">
        <v>341650</v>
      </c>
      <c r="P246" s="181" t="s">
        <v>945</v>
      </c>
      <c r="Q246" s="181" t="s">
        <v>940</v>
      </c>
      <c r="U246" s="183">
        <v>7</v>
      </c>
      <c r="V246" s="183">
        <v>19</v>
      </c>
      <c r="Y246" s="181" t="s">
        <v>941</v>
      </c>
      <c r="Z246" s="183">
        <v>102</v>
      </c>
      <c r="AA246" s="181" t="s">
        <v>22</v>
      </c>
      <c r="AB246" s="181" t="s">
        <v>942</v>
      </c>
      <c r="AC246" s="183">
        <v>4</v>
      </c>
    </row>
    <row r="247" spans="1:29">
      <c r="A247" s="181" t="s">
        <v>112</v>
      </c>
      <c r="B247" s="183">
        <v>102</v>
      </c>
      <c r="C247" s="183">
        <v>102104</v>
      </c>
      <c r="D247" s="183">
        <v>5635</v>
      </c>
      <c r="E247" s="184">
        <v>424.74</v>
      </c>
      <c r="F247" s="182">
        <v>43677</v>
      </c>
      <c r="G247" s="181" t="s">
        <v>938</v>
      </c>
      <c r="H247" s="181" t="s">
        <v>958</v>
      </c>
      <c r="I247" s="181" t="s">
        <v>958</v>
      </c>
      <c r="K247" s="183">
        <v>366115</v>
      </c>
      <c r="L247" s="183">
        <v>341650</v>
      </c>
      <c r="P247" s="181" t="s">
        <v>945</v>
      </c>
      <c r="Q247" s="181" t="s">
        <v>940</v>
      </c>
      <c r="U247" s="183">
        <v>7</v>
      </c>
      <c r="V247" s="183">
        <v>19</v>
      </c>
      <c r="Y247" s="181" t="s">
        <v>941</v>
      </c>
      <c r="Z247" s="183">
        <v>102</v>
      </c>
      <c r="AA247" s="181" t="s">
        <v>22</v>
      </c>
      <c r="AB247" s="181" t="s">
        <v>942</v>
      </c>
      <c r="AC247" s="183">
        <v>5</v>
      </c>
    </row>
    <row r="248" spans="1:29">
      <c r="A248" s="181" t="s">
        <v>112</v>
      </c>
      <c r="B248" s="183">
        <v>102</v>
      </c>
      <c r="C248" s="183">
        <v>102105</v>
      </c>
      <c r="D248" s="183">
        <v>5635</v>
      </c>
      <c r="E248" s="184">
        <v>467.22</v>
      </c>
      <c r="F248" s="182">
        <v>43677</v>
      </c>
      <c r="G248" s="181" t="s">
        <v>938</v>
      </c>
      <c r="H248" s="181" t="s">
        <v>958</v>
      </c>
      <c r="I248" s="181" t="s">
        <v>958</v>
      </c>
      <c r="K248" s="183">
        <v>366115</v>
      </c>
      <c r="L248" s="183">
        <v>341650</v>
      </c>
      <c r="P248" s="181" t="s">
        <v>945</v>
      </c>
      <c r="Q248" s="181" t="s">
        <v>940</v>
      </c>
      <c r="U248" s="183">
        <v>7</v>
      </c>
      <c r="V248" s="183">
        <v>19</v>
      </c>
      <c r="Y248" s="181" t="s">
        <v>941</v>
      </c>
      <c r="Z248" s="183">
        <v>102</v>
      </c>
      <c r="AA248" s="181" t="s">
        <v>22</v>
      </c>
      <c r="AB248" s="181" t="s">
        <v>942</v>
      </c>
      <c r="AC248" s="183">
        <v>6</v>
      </c>
    </row>
    <row r="249" spans="1:29">
      <c r="A249" s="181" t="s">
        <v>112</v>
      </c>
      <c r="B249" s="183">
        <v>102</v>
      </c>
      <c r="C249" s="183">
        <v>102106</v>
      </c>
      <c r="D249" s="183">
        <v>5635</v>
      </c>
      <c r="E249" s="184">
        <v>1401.65</v>
      </c>
      <c r="F249" s="182">
        <v>43677</v>
      </c>
      <c r="G249" s="181" t="s">
        <v>938</v>
      </c>
      <c r="H249" s="181" t="s">
        <v>958</v>
      </c>
      <c r="I249" s="181" t="s">
        <v>958</v>
      </c>
      <c r="K249" s="183">
        <v>366115</v>
      </c>
      <c r="L249" s="183">
        <v>341650</v>
      </c>
      <c r="P249" s="181" t="s">
        <v>945</v>
      </c>
      <c r="Q249" s="181" t="s">
        <v>940</v>
      </c>
      <c r="U249" s="183">
        <v>7</v>
      </c>
      <c r="V249" s="183">
        <v>19</v>
      </c>
      <c r="Y249" s="181" t="s">
        <v>941</v>
      </c>
      <c r="Z249" s="183">
        <v>102</v>
      </c>
      <c r="AA249" s="181" t="s">
        <v>22</v>
      </c>
      <c r="AB249" s="181" t="s">
        <v>942</v>
      </c>
      <c r="AC249" s="183">
        <v>7</v>
      </c>
    </row>
    <row r="250" spans="1:29">
      <c r="A250" s="181" t="s">
        <v>112</v>
      </c>
      <c r="B250" s="183">
        <v>102</v>
      </c>
      <c r="C250" s="183">
        <v>102107</v>
      </c>
      <c r="D250" s="183">
        <v>5635</v>
      </c>
      <c r="E250" s="184">
        <v>254.85</v>
      </c>
      <c r="F250" s="182">
        <v>43677</v>
      </c>
      <c r="G250" s="181" t="s">
        <v>938</v>
      </c>
      <c r="H250" s="181" t="s">
        <v>958</v>
      </c>
      <c r="I250" s="181" t="s">
        <v>958</v>
      </c>
      <c r="K250" s="183">
        <v>366115</v>
      </c>
      <c r="L250" s="183">
        <v>341650</v>
      </c>
      <c r="P250" s="181" t="s">
        <v>945</v>
      </c>
      <c r="Q250" s="181" t="s">
        <v>940</v>
      </c>
      <c r="U250" s="183">
        <v>7</v>
      </c>
      <c r="V250" s="183">
        <v>19</v>
      </c>
      <c r="Y250" s="181" t="s">
        <v>941</v>
      </c>
      <c r="Z250" s="183">
        <v>102</v>
      </c>
      <c r="AA250" s="181" t="s">
        <v>22</v>
      </c>
      <c r="AB250" s="181" t="s">
        <v>942</v>
      </c>
      <c r="AC250" s="183">
        <v>8</v>
      </c>
    </row>
    <row r="251" spans="1:29">
      <c r="A251" s="181" t="s">
        <v>112</v>
      </c>
      <c r="B251" s="183">
        <v>102</v>
      </c>
      <c r="C251" s="183">
        <v>102108</v>
      </c>
      <c r="D251" s="183">
        <v>5635</v>
      </c>
      <c r="E251" s="184">
        <v>169.9</v>
      </c>
      <c r="F251" s="182">
        <v>43677</v>
      </c>
      <c r="G251" s="181" t="s">
        <v>938</v>
      </c>
      <c r="H251" s="181" t="s">
        <v>958</v>
      </c>
      <c r="I251" s="181" t="s">
        <v>958</v>
      </c>
      <c r="K251" s="183">
        <v>366115</v>
      </c>
      <c r="L251" s="183">
        <v>341650</v>
      </c>
      <c r="P251" s="181" t="s">
        <v>945</v>
      </c>
      <c r="Q251" s="181" t="s">
        <v>940</v>
      </c>
      <c r="U251" s="183">
        <v>7</v>
      </c>
      <c r="V251" s="183">
        <v>19</v>
      </c>
      <c r="Y251" s="181" t="s">
        <v>941</v>
      </c>
      <c r="Z251" s="183">
        <v>102</v>
      </c>
      <c r="AA251" s="181" t="s">
        <v>22</v>
      </c>
      <c r="AB251" s="181" t="s">
        <v>942</v>
      </c>
      <c r="AC251" s="183">
        <v>9</v>
      </c>
    </row>
    <row r="252" spans="1:29">
      <c r="A252" s="181" t="s">
        <v>112</v>
      </c>
      <c r="B252" s="183">
        <v>102</v>
      </c>
      <c r="C252" s="183">
        <v>102109</v>
      </c>
      <c r="D252" s="183">
        <v>5635</v>
      </c>
      <c r="E252" s="184">
        <v>127.42</v>
      </c>
      <c r="F252" s="182">
        <v>43677</v>
      </c>
      <c r="G252" s="181" t="s">
        <v>938</v>
      </c>
      <c r="H252" s="181" t="s">
        <v>958</v>
      </c>
      <c r="I252" s="181" t="s">
        <v>958</v>
      </c>
      <c r="K252" s="183">
        <v>366115</v>
      </c>
      <c r="L252" s="183">
        <v>341650</v>
      </c>
      <c r="P252" s="181" t="s">
        <v>945</v>
      </c>
      <c r="Q252" s="181" t="s">
        <v>940</v>
      </c>
      <c r="U252" s="183">
        <v>7</v>
      </c>
      <c r="V252" s="183">
        <v>19</v>
      </c>
      <c r="Y252" s="181" t="s">
        <v>941</v>
      </c>
      <c r="Z252" s="183">
        <v>102</v>
      </c>
      <c r="AA252" s="181" t="s">
        <v>22</v>
      </c>
      <c r="AB252" s="181" t="s">
        <v>942</v>
      </c>
      <c r="AC252" s="183">
        <v>10</v>
      </c>
    </row>
    <row r="253" spans="1:29">
      <c r="A253" s="181" t="s">
        <v>112</v>
      </c>
      <c r="B253" s="183">
        <v>102</v>
      </c>
      <c r="C253" s="183">
        <v>102103</v>
      </c>
      <c r="D253" s="183">
        <v>5635</v>
      </c>
      <c r="E253" s="184">
        <v>23530.81</v>
      </c>
      <c r="F253" s="182">
        <v>43677</v>
      </c>
      <c r="G253" s="181" t="s">
        <v>938</v>
      </c>
      <c r="H253" s="181" t="s">
        <v>958</v>
      </c>
      <c r="I253" s="181" t="s">
        <v>958</v>
      </c>
      <c r="K253" s="183">
        <v>366115</v>
      </c>
      <c r="L253" s="183">
        <v>341650</v>
      </c>
      <c r="P253" s="181" t="s">
        <v>945</v>
      </c>
      <c r="Q253" s="181" t="s">
        <v>940</v>
      </c>
      <c r="U253" s="183">
        <v>7</v>
      </c>
      <c r="V253" s="183">
        <v>19</v>
      </c>
      <c r="Y253" s="181" t="s">
        <v>941</v>
      </c>
      <c r="Z253" s="183">
        <v>102</v>
      </c>
      <c r="AA253" s="181" t="s">
        <v>22</v>
      </c>
      <c r="AB253" s="181" t="s">
        <v>942</v>
      </c>
      <c r="AC253" s="183">
        <v>36</v>
      </c>
    </row>
    <row r="254" spans="1:29">
      <c r="A254" s="181" t="s">
        <v>112</v>
      </c>
      <c r="B254" s="183">
        <v>102</v>
      </c>
      <c r="C254" s="183">
        <v>102101</v>
      </c>
      <c r="D254" s="183">
        <v>5635</v>
      </c>
      <c r="E254" s="184">
        <v>-637.12</v>
      </c>
      <c r="F254" s="182">
        <v>43677</v>
      </c>
      <c r="G254" s="181" t="s">
        <v>938</v>
      </c>
      <c r="H254" s="181" t="s">
        <v>958</v>
      </c>
      <c r="I254" s="181" t="s">
        <v>958</v>
      </c>
      <c r="K254" s="183">
        <v>366115</v>
      </c>
      <c r="L254" s="183">
        <v>341650</v>
      </c>
      <c r="P254" s="181" t="s">
        <v>945</v>
      </c>
      <c r="Q254" s="181" t="s">
        <v>940</v>
      </c>
      <c r="U254" s="183">
        <v>7</v>
      </c>
      <c r="V254" s="183">
        <v>19</v>
      </c>
      <c r="Y254" s="181" t="s">
        <v>941</v>
      </c>
      <c r="Z254" s="183">
        <v>102</v>
      </c>
      <c r="AA254" s="181" t="s">
        <v>22</v>
      </c>
      <c r="AB254" s="181" t="s">
        <v>942</v>
      </c>
      <c r="AC254" s="183">
        <v>37</v>
      </c>
    </row>
    <row r="255" spans="1:29">
      <c r="A255" s="181" t="s">
        <v>112</v>
      </c>
      <c r="B255" s="183">
        <v>102</v>
      </c>
      <c r="C255" s="183">
        <v>102102</v>
      </c>
      <c r="D255" s="183">
        <v>5635</v>
      </c>
      <c r="E255" s="184">
        <v>-127.42</v>
      </c>
      <c r="F255" s="182">
        <v>43677</v>
      </c>
      <c r="G255" s="181" t="s">
        <v>938</v>
      </c>
      <c r="H255" s="181" t="s">
        <v>958</v>
      </c>
      <c r="I255" s="181" t="s">
        <v>958</v>
      </c>
      <c r="K255" s="183">
        <v>366115</v>
      </c>
      <c r="L255" s="183">
        <v>341650</v>
      </c>
      <c r="P255" s="181" t="s">
        <v>945</v>
      </c>
      <c r="Q255" s="181" t="s">
        <v>940</v>
      </c>
      <c r="U255" s="183">
        <v>7</v>
      </c>
      <c r="V255" s="183">
        <v>19</v>
      </c>
      <c r="Y255" s="181" t="s">
        <v>941</v>
      </c>
      <c r="Z255" s="183">
        <v>102</v>
      </c>
      <c r="AA255" s="181" t="s">
        <v>22</v>
      </c>
      <c r="AB255" s="181" t="s">
        <v>942</v>
      </c>
      <c r="AC255" s="183">
        <v>38</v>
      </c>
    </row>
    <row r="256" spans="1:29">
      <c r="A256" s="181" t="s">
        <v>112</v>
      </c>
      <c r="B256" s="183">
        <v>102</v>
      </c>
      <c r="C256" s="183">
        <v>102103</v>
      </c>
      <c r="D256" s="183">
        <v>5635</v>
      </c>
      <c r="E256" s="184">
        <v>-212.37</v>
      </c>
      <c r="F256" s="182">
        <v>43677</v>
      </c>
      <c r="G256" s="181" t="s">
        <v>938</v>
      </c>
      <c r="H256" s="181" t="s">
        <v>958</v>
      </c>
      <c r="I256" s="181" t="s">
        <v>958</v>
      </c>
      <c r="K256" s="183">
        <v>366115</v>
      </c>
      <c r="L256" s="183">
        <v>341650</v>
      </c>
      <c r="P256" s="181" t="s">
        <v>945</v>
      </c>
      <c r="Q256" s="181" t="s">
        <v>940</v>
      </c>
      <c r="U256" s="183">
        <v>7</v>
      </c>
      <c r="V256" s="183">
        <v>19</v>
      </c>
      <c r="Y256" s="181" t="s">
        <v>941</v>
      </c>
      <c r="Z256" s="183">
        <v>102</v>
      </c>
      <c r="AA256" s="181" t="s">
        <v>22</v>
      </c>
      <c r="AB256" s="181" t="s">
        <v>942</v>
      </c>
      <c r="AC256" s="183">
        <v>39</v>
      </c>
    </row>
    <row r="257" spans="1:29">
      <c r="A257" s="181" t="s">
        <v>112</v>
      </c>
      <c r="B257" s="183">
        <v>102</v>
      </c>
      <c r="C257" s="183">
        <v>102104</v>
      </c>
      <c r="D257" s="183">
        <v>5635</v>
      </c>
      <c r="E257" s="184">
        <v>-424.74</v>
      </c>
      <c r="F257" s="182">
        <v>43677</v>
      </c>
      <c r="G257" s="181" t="s">
        <v>938</v>
      </c>
      <c r="H257" s="181" t="s">
        <v>958</v>
      </c>
      <c r="I257" s="181" t="s">
        <v>958</v>
      </c>
      <c r="K257" s="183">
        <v>366115</v>
      </c>
      <c r="L257" s="183">
        <v>341650</v>
      </c>
      <c r="P257" s="181" t="s">
        <v>945</v>
      </c>
      <c r="Q257" s="181" t="s">
        <v>940</v>
      </c>
      <c r="U257" s="183">
        <v>7</v>
      </c>
      <c r="V257" s="183">
        <v>19</v>
      </c>
      <c r="Y257" s="181" t="s">
        <v>941</v>
      </c>
      <c r="Z257" s="183">
        <v>102</v>
      </c>
      <c r="AA257" s="181" t="s">
        <v>22</v>
      </c>
      <c r="AB257" s="181" t="s">
        <v>942</v>
      </c>
      <c r="AC257" s="183">
        <v>40</v>
      </c>
    </row>
    <row r="258" spans="1:29">
      <c r="A258" s="181" t="s">
        <v>112</v>
      </c>
      <c r="B258" s="183">
        <v>102</v>
      </c>
      <c r="C258" s="183">
        <v>102105</v>
      </c>
      <c r="D258" s="183">
        <v>5635</v>
      </c>
      <c r="E258" s="184">
        <v>-467.22</v>
      </c>
      <c r="F258" s="182">
        <v>43677</v>
      </c>
      <c r="G258" s="181" t="s">
        <v>938</v>
      </c>
      <c r="H258" s="181" t="s">
        <v>958</v>
      </c>
      <c r="I258" s="181" t="s">
        <v>958</v>
      </c>
      <c r="K258" s="183">
        <v>366115</v>
      </c>
      <c r="L258" s="183">
        <v>341650</v>
      </c>
      <c r="P258" s="181" t="s">
        <v>945</v>
      </c>
      <c r="Q258" s="181" t="s">
        <v>940</v>
      </c>
      <c r="U258" s="183">
        <v>7</v>
      </c>
      <c r="V258" s="183">
        <v>19</v>
      </c>
      <c r="Y258" s="181" t="s">
        <v>941</v>
      </c>
      <c r="Z258" s="183">
        <v>102</v>
      </c>
      <c r="AA258" s="181" t="s">
        <v>22</v>
      </c>
      <c r="AB258" s="181" t="s">
        <v>942</v>
      </c>
      <c r="AC258" s="183">
        <v>41</v>
      </c>
    </row>
    <row r="259" spans="1:29">
      <c r="A259" s="181" t="s">
        <v>112</v>
      </c>
      <c r="B259" s="183">
        <v>102</v>
      </c>
      <c r="C259" s="183">
        <v>102106</v>
      </c>
      <c r="D259" s="183">
        <v>5635</v>
      </c>
      <c r="E259" s="184">
        <v>-1401.65</v>
      </c>
      <c r="F259" s="182">
        <v>43677</v>
      </c>
      <c r="G259" s="181" t="s">
        <v>938</v>
      </c>
      <c r="H259" s="181" t="s">
        <v>958</v>
      </c>
      <c r="I259" s="181" t="s">
        <v>958</v>
      </c>
      <c r="K259" s="183">
        <v>366115</v>
      </c>
      <c r="L259" s="183">
        <v>341650</v>
      </c>
      <c r="P259" s="181" t="s">
        <v>945</v>
      </c>
      <c r="Q259" s="181" t="s">
        <v>940</v>
      </c>
      <c r="U259" s="183">
        <v>7</v>
      </c>
      <c r="V259" s="183">
        <v>19</v>
      </c>
      <c r="Y259" s="181" t="s">
        <v>941</v>
      </c>
      <c r="Z259" s="183">
        <v>102</v>
      </c>
      <c r="AA259" s="181" t="s">
        <v>22</v>
      </c>
      <c r="AB259" s="181" t="s">
        <v>942</v>
      </c>
      <c r="AC259" s="183">
        <v>42</v>
      </c>
    </row>
    <row r="260" spans="1:29">
      <c r="A260" s="181" t="s">
        <v>112</v>
      </c>
      <c r="B260" s="183">
        <v>102</v>
      </c>
      <c r="C260" s="183">
        <v>102107</v>
      </c>
      <c r="D260" s="183">
        <v>5635</v>
      </c>
      <c r="E260" s="184">
        <v>-254.85</v>
      </c>
      <c r="F260" s="182">
        <v>43677</v>
      </c>
      <c r="G260" s="181" t="s">
        <v>938</v>
      </c>
      <c r="H260" s="181" t="s">
        <v>958</v>
      </c>
      <c r="I260" s="181" t="s">
        <v>958</v>
      </c>
      <c r="K260" s="183">
        <v>366115</v>
      </c>
      <c r="L260" s="183">
        <v>341650</v>
      </c>
      <c r="P260" s="181" t="s">
        <v>945</v>
      </c>
      <c r="Q260" s="181" t="s">
        <v>940</v>
      </c>
      <c r="U260" s="183">
        <v>7</v>
      </c>
      <c r="V260" s="183">
        <v>19</v>
      </c>
      <c r="Y260" s="181" t="s">
        <v>941</v>
      </c>
      <c r="Z260" s="183">
        <v>102</v>
      </c>
      <c r="AA260" s="181" t="s">
        <v>22</v>
      </c>
      <c r="AB260" s="181" t="s">
        <v>942</v>
      </c>
      <c r="AC260" s="183">
        <v>43</v>
      </c>
    </row>
    <row r="261" spans="1:29">
      <c r="A261" s="181" t="s">
        <v>112</v>
      </c>
      <c r="B261" s="183">
        <v>102</v>
      </c>
      <c r="C261" s="183">
        <v>102108</v>
      </c>
      <c r="D261" s="183">
        <v>5635</v>
      </c>
      <c r="E261" s="184">
        <v>-169.9</v>
      </c>
      <c r="F261" s="182">
        <v>43677</v>
      </c>
      <c r="G261" s="181" t="s">
        <v>938</v>
      </c>
      <c r="H261" s="181" t="s">
        <v>958</v>
      </c>
      <c r="I261" s="181" t="s">
        <v>958</v>
      </c>
      <c r="K261" s="183">
        <v>366115</v>
      </c>
      <c r="L261" s="183">
        <v>341650</v>
      </c>
      <c r="P261" s="181" t="s">
        <v>945</v>
      </c>
      <c r="Q261" s="181" t="s">
        <v>940</v>
      </c>
      <c r="U261" s="183">
        <v>7</v>
      </c>
      <c r="V261" s="183">
        <v>19</v>
      </c>
      <c r="Y261" s="181" t="s">
        <v>941</v>
      </c>
      <c r="Z261" s="183">
        <v>102</v>
      </c>
      <c r="AA261" s="181" t="s">
        <v>22</v>
      </c>
      <c r="AB261" s="181" t="s">
        <v>942</v>
      </c>
      <c r="AC261" s="183">
        <v>44</v>
      </c>
    </row>
    <row r="262" spans="1:29">
      <c r="A262" s="181" t="s">
        <v>112</v>
      </c>
      <c r="B262" s="183">
        <v>102</v>
      </c>
      <c r="C262" s="183">
        <v>102109</v>
      </c>
      <c r="D262" s="183">
        <v>5635</v>
      </c>
      <c r="E262" s="184">
        <v>-127.42</v>
      </c>
      <c r="F262" s="182">
        <v>43677</v>
      </c>
      <c r="G262" s="181" t="s">
        <v>938</v>
      </c>
      <c r="H262" s="181" t="s">
        <v>958</v>
      </c>
      <c r="I262" s="181" t="s">
        <v>958</v>
      </c>
      <c r="K262" s="183">
        <v>366115</v>
      </c>
      <c r="L262" s="183">
        <v>341650</v>
      </c>
      <c r="P262" s="181" t="s">
        <v>945</v>
      </c>
      <c r="Q262" s="181" t="s">
        <v>940</v>
      </c>
      <c r="U262" s="183">
        <v>7</v>
      </c>
      <c r="V262" s="183">
        <v>19</v>
      </c>
      <c r="Y262" s="181" t="s">
        <v>941</v>
      </c>
      <c r="Z262" s="183">
        <v>102</v>
      </c>
      <c r="AA262" s="181" t="s">
        <v>22</v>
      </c>
      <c r="AB262" s="181" t="s">
        <v>942</v>
      </c>
      <c r="AC262" s="183">
        <v>45</v>
      </c>
    </row>
    <row r="263" spans="1:29">
      <c r="A263" s="181" t="s">
        <v>112</v>
      </c>
      <c r="B263" s="183">
        <v>102</v>
      </c>
      <c r="C263" s="183">
        <v>102103</v>
      </c>
      <c r="D263" s="183">
        <v>5635</v>
      </c>
      <c r="E263" s="184">
        <v>23530.81</v>
      </c>
      <c r="F263" s="182">
        <v>43677</v>
      </c>
      <c r="G263" s="181" t="s">
        <v>938</v>
      </c>
      <c r="H263" s="181" t="s">
        <v>987</v>
      </c>
      <c r="I263" s="181" t="s">
        <v>988</v>
      </c>
      <c r="K263" s="183">
        <v>366145</v>
      </c>
      <c r="L263" s="183">
        <v>341777</v>
      </c>
      <c r="P263" s="181" t="s">
        <v>989</v>
      </c>
      <c r="Q263" s="181" t="s">
        <v>940</v>
      </c>
      <c r="U263" s="183">
        <v>7</v>
      </c>
      <c r="V263" s="183">
        <v>19</v>
      </c>
      <c r="Y263" s="181" t="s">
        <v>941</v>
      </c>
      <c r="Z263" s="183">
        <v>102</v>
      </c>
      <c r="AA263" s="181" t="s">
        <v>22</v>
      </c>
      <c r="AB263" s="181" t="s">
        <v>942</v>
      </c>
      <c r="AC263" s="183">
        <v>1</v>
      </c>
    </row>
    <row r="264" spans="1:29">
      <c r="A264" s="181" t="s">
        <v>112</v>
      </c>
      <c r="B264" s="183">
        <v>102</v>
      </c>
      <c r="C264" s="183">
        <v>102103</v>
      </c>
      <c r="D264" s="183">
        <v>5635</v>
      </c>
      <c r="E264" s="184">
        <v>-14623.02</v>
      </c>
      <c r="F264" s="182">
        <v>43677</v>
      </c>
      <c r="G264" s="181" t="s">
        <v>938</v>
      </c>
      <c r="H264" s="181" t="s">
        <v>958</v>
      </c>
      <c r="I264" s="181" t="s">
        <v>958</v>
      </c>
      <c r="K264" s="183">
        <v>366146</v>
      </c>
      <c r="L264" s="183">
        <v>341782</v>
      </c>
      <c r="Q264" s="181" t="s">
        <v>940</v>
      </c>
      <c r="U264" s="183">
        <v>7</v>
      </c>
      <c r="V264" s="183">
        <v>19</v>
      </c>
      <c r="Y264" s="181" t="s">
        <v>941</v>
      </c>
      <c r="Z264" s="183">
        <v>102</v>
      </c>
      <c r="AA264" s="181" t="s">
        <v>22</v>
      </c>
      <c r="AB264" s="181" t="s">
        <v>942</v>
      </c>
      <c r="AC264" s="183">
        <v>1</v>
      </c>
    </row>
    <row r="265" spans="1:29">
      <c r="A265" s="181" t="s">
        <v>112</v>
      </c>
      <c r="B265" s="183">
        <v>102</v>
      </c>
      <c r="C265" s="183">
        <v>102101</v>
      </c>
      <c r="D265" s="183">
        <v>5635</v>
      </c>
      <c r="E265" s="184">
        <v>395.93</v>
      </c>
      <c r="F265" s="182">
        <v>43677</v>
      </c>
      <c r="G265" s="181" t="s">
        <v>938</v>
      </c>
      <c r="H265" s="181" t="s">
        <v>958</v>
      </c>
      <c r="I265" s="181" t="s">
        <v>958</v>
      </c>
      <c r="K265" s="183">
        <v>366146</v>
      </c>
      <c r="L265" s="183">
        <v>341782</v>
      </c>
      <c r="Q265" s="181" t="s">
        <v>940</v>
      </c>
      <c r="U265" s="183">
        <v>7</v>
      </c>
      <c r="V265" s="183">
        <v>19</v>
      </c>
      <c r="Y265" s="181" t="s">
        <v>941</v>
      </c>
      <c r="Z265" s="183">
        <v>102</v>
      </c>
      <c r="AA265" s="181" t="s">
        <v>22</v>
      </c>
      <c r="AB265" s="181" t="s">
        <v>942</v>
      </c>
      <c r="AC265" s="183">
        <v>2</v>
      </c>
    </row>
    <row r="266" spans="1:29">
      <c r="A266" s="181" t="s">
        <v>112</v>
      </c>
      <c r="B266" s="183">
        <v>102</v>
      </c>
      <c r="C266" s="183">
        <v>102102</v>
      </c>
      <c r="D266" s="183">
        <v>5635</v>
      </c>
      <c r="E266" s="184">
        <v>79.19</v>
      </c>
      <c r="F266" s="182">
        <v>43677</v>
      </c>
      <c r="G266" s="181" t="s">
        <v>938</v>
      </c>
      <c r="H266" s="181" t="s">
        <v>958</v>
      </c>
      <c r="I266" s="181" t="s">
        <v>958</v>
      </c>
      <c r="K266" s="183">
        <v>366146</v>
      </c>
      <c r="L266" s="183">
        <v>341782</v>
      </c>
      <c r="Q266" s="181" t="s">
        <v>940</v>
      </c>
      <c r="U266" s="183">
        <v>7</v>
      </c>
      <c r="V266" s="183">
        <v>19</v>
      </c>
      <c r="Y266" s="181" t="s">
        <v>941</v>
      </c>
      <c r="Z266" s="183">
        <v>102</v>
      </c>
      <c r="AA266" s="181" t="s">
        <v>22</v>
      </c>
      <c r="AB266" s="181" t="s">
        <v>942</v>
      </c>
      <c r="AC266" s="183">
        <v>3</v>
      </c>
    </row>
    <row r="267" spans="1:29">
      <c r="A267" s="181" t="s">
        <v>112</v>
      </c>
      <c r="B267" s="183">
        <v>102</v>
      </c>
      <c r="C267" s="183">
        <v>102103</v>
      </c>
      <c r="D267" s="183">
        <v>5635</v>
      </c>
      <c r="E267" s="184">
        <v>131.97999999999999</v>
      </c>
      <c r="F267" s="182">
        <v>43677</v>
      </c>
      <c r="G267" s="181" t="s">
        <v>938</v>
      </c>
      <c r="H267" s="181" t="s">
        <v>958</v>
      </c>
      <c r="I267" s="181" t="s">
        <v>958</v>
      </c>
      <c r="K267" s="183">
        <v>366146</v>
      </c>
      <c r="L267" s="183">
        <v>341782</v>
      </c>
      <c r="Q267" s="181" t="s">
        <v>940</v>
      </c>
      <c r="U267" s="183">
        <v>7</v>
      </c>
      <c r="V267" s="183">
        <v>19</v>
      </c>
      <c r="Y267" s="181" t="s">
        <v>941</v>
      </c>
      <c r="Z267" s="183">
        <v>102</v>
      </c>
      <c r="AA267" s="181" t="s">
        <v>22</v>
      </c>
      <c r="AB267" s="181" t="s">
        <v>942</v>
      </c>
      <c r="AC267" s="183">
        <v>4</v>
      </c>
    </row>
    <row r="268" spans="1:29">
      <c r="A268" s="181" t="s">
        <v>112</v>
      </c>
      <c r="B268" s="183">
        <v>102</v>
      </c>
      <c r="C268" s="183">
        <v>102104</v>
      </c>
      <c r="D268" s="183">
        <v>5635</v>
      </c>
      <c r="E268" s="184">
        <v>263.95</v>
      </c>
      <c r="F268" s="182">
        <v>43677</v>
      </c>
      <c r="G268" s="181" t="s">
        <v>938</v>
      </c>
      <c r="H268" s="181" t="s">
        <v>958</v>
      </c>
      <c r="I268" s="181" t="s">
        <v>958</v>
      </c>
      <c r="K268" s="183">
        <v>366146</v>
      </c>
      <c r="L268" s="183">
        <v>341782</v>
      </c>
      <c r="Q268" s="181" t="s">
        <v>940</v>
      </c>
      <c r="U268" s="183">
        <v>7</v>
      </c>
      <c r="V268" s="183">
        <v>19</v>
      </c>
      <c r="Y268" s="181" t="s">
        <v>941</v>
      </c>
      <c r="Z268" s="183">
        <v>102</v>
      </c>
      <c r="AA268" s="181" t="s">
        <v>22</v>
      </c>
      <c r="AB268" s="181" t="s">
        <v>942</v>
      </c>
      <c r="AC268" s="183">
        <v>5</v>
      </c>
    </row>
    <row r="269" spans="1:29">
      <c r="A269" s="181" t="s">
        <v>112</v>
      </c>
      <c r="B269" s="183">
        <v>102</v>
      </c>
      <c r="C269" s="183">
        <v>102105</v>
      </c>
      <c r="D269" s="183">
        <v>5635</v>
      </c>
      <c r="E269" s="184">
        <v>290.35000000000002</v>
      </c>
      <c r="F269" s="182">
        <v>43677</v>
      </c>
      <c r="G269" s="181" t="s">
        <v>938</v>
      </c>
      <c r="H269" s="181" t="s">
        <v>958</v>
      </c>
      <c r="I269" s="181" t="s">
        <v>958</v>
      </c>
      <c r="K269" s="183">
        <v>366146</v>
      </c>
      <c r="L269" s="183">
        <v>341782</v>
      </c>
      <c r="Q269" s="181" t="s">
        <v>940</v>
      </c>
      <c r="U269" s="183">
        <v>7</v>
      </c>
      <c r="V269" s="183">
        <v>19</v>
      </c>
      <c r="Y269" s="181" t="s">
        <v>941</v>
      </c>
      <c r="Z269" s="183">
        <v>102</v>
      </c>
      <c r="AA269" s="181" t="s">
        <v>22</v>
      </c>
      <c r="AB269" s="181" t="s">
        <v>942</v>
      </c>
      <c r="AC269" s="183">
        <v>6</v>
      </c>
    </row>
    <row r="270" spans="1:29">
      <c r="A270" s="181" t="s">
        <v>112</v>
      </c>
      <c r="B270" s="183">
        <v>102</v>
      </c>
      <c r="C270" s="183">
        <v>102106</v>
      </c>
      <c r="D270" s="183">
        <v>5635</v>
      </c>
      <c r="E270" s="184">
        <v>871.05</v>
      </c>
      <c r="F270" s="182">
        <v>43677</v>
      </c>
      <c r="G270" s="181" t="s">
        <v>938</v>
      </c>
      <c r="H270" s="181" t="s">
        <v>958</v>
      </c>
      <c r="I270" s="181" t="s">
        <v>958</v>
      </c>
      <c r="K270" s="183">
        <v>366146</v>
      </c>
      <c r="L270" s="183">
        <v>341782</v>
      </c>
      <c r="Q270" s="181" t="s">
        <v>940</v>
      </c>
      <c r="U270" s="183">
        <v>7</v>
      </c>
      <c r="V270" s="183">
        <v>19</v>
      </c>
      <c r="Y270" s="181" t="s">
        <v>941</v>
      </c>
      <c r="Z270" s="183">
        <v>102</v>
      </c>
      <c r="AA270" s="181" t="s">
        <v>22</v>
      </c>
      <c r="AB270" s="181" t="s">
        <v>942</v>
      </c>
      <c r="AC270" s="183">
        <v>7</v>
      </c>
    </row>
    <row r="271" spans="1:29">
      <c r="A271" s="181" t="s">
        <v>112</v>
      </c>
      <c r="B271" s="183">
        <v>102</v>
      </c>
      <c r="C271" s="183">
        <v>102107</v>
      </c>
      <c r="D271" s="183">
        <v>5635</v>
      </c>
      <c r="E271" s="184">
        <v>158.37</v>
      </c>
      <c r="F271" s="182">
        <v>43677</v>
      </c>
      <c r="G271" s="181" t="s">
        <v>938</v>
      </c>
      <c r="H271" s="181" t="s">
        <v>958</v>
      </c>
      <c r="I271" s="181" t="s">
        <v>958</v>
      </c>
      <c r="K271" s="183">
        <v>366146</v>
      </c>
      <c r="L271" s="183">
        <v>341782</v>
      </c>
      <c r="Q271" s="181" t="s">
        <v>940</v>
      </c>
      <c r="U271" s="183">
        <v>7</v>
      </c>
      <c r="V271" s="183">
        <v>19</v>
      </c>
      <c r="Y271" s="181" t="s">
        <v>941</v>
      </c>
      <c r="Z271" s="183">
        <v>102</v>
      </c>
      <c r="AA271" s="181" t="s">
        <v>22</v>
      </c>
      <c r="AB271" s="181" t="s">
        <v>942</v>
      </c>
      <c r="AC271" s="183">
        <v>8</v>
      </c>
    </row>
    <row r="272" spans="1:29">
      <c r="A272" s="181" t="s">
        <v>112</v>
      </c>
      <c r="B272" s="183">
        <v>102</v>
      </c>
      <c r="C272" s="183">
        <v>102108</v>
      </c>
      <c r="D272" s="183">
        <v>5635</v>
      </c>
      <c r="E272" s="184">
        <v>105.58</v>
      </c>
      <c r="F272" s="182">
        <v>43677</v>
      </c>
      <c r="G272" s="181" t="s">
        <v>938</v>
      </c>
      <c r="H272" s="181" t="s">
        <v>958</v>
      </c>
      <c r="I272" s="181" t="s">
        <v>958</v>
      </c>
      <c r="K272" s="183">
        <v>366146</v>
      </c>
      <c r="L272" s="183">
        <v>341782</v>
      </c>
      <c r="Q272" s="181" t="s">
        <v>940</v>
      </c>
      <c r="U272" s="183">
        <v>7</v>
      </c>
      <c r="V272" s="183">
        <v>19</v>
      </c>
      <c r="Y272" s="181" t="s">
        <v>941</v>
      </c>
      <c r="Z272" s="183">
        <v>102</v>
      </c>
      <c r="AA272" s="181" t="s">
        <v>22</v>
      </c>
      <c r="AB272" s="181" t="s">
        <v>942</v>
      </c>
      <c r="AC272" s="183">
        <v>9</v>
      </c>
    </row>
    <row r="273" spans="1:29">
      <c r="A273" s="181" t="s">
        <v>112</v>
      </c>
      <c r="B273" s="183">
        <v>102</v>
      </c>
      <c r="C273" s="183">
        <v>102109</v>
      </c>
      <c r="D273" s="183">
        <v>5635</v>
      </c>
      <c r="E273" s="184">
        <v>79.19</v>
      </c>
      <c r="F273" s="182">
        <v>43677</v>
      </c>
      <c r="G273" s="181" t="s">
        <v>938</v>
      </c>
      <c r="H273" s="181" t="s">
        <v>958</v>
      </c>
      <c r="I273" s="181" t="s">
        <v>958</v>
      </c>
      <c r="K273" s="183">
        <v>366146</v>
      </c>
      <c r="L273" s="183">
        <v>341782</v>
      </c>
      <c r="Q273" s="181" t="s">
        <v>940</v>
      </c>
      <c r="U273" s="183">
        <v>7</v>
      </c>
      <c r="V273" s="183">
        <v>19</v>
      </c>
      <c r="Y273" s="181" t="s">
        <v>941</v>
      </c>
      <c r="Z273" s="183">
        <v>102</v>
      </c>
      <c r="AA273" s="181" t="s">
        <v>22</v>
      </c>
      <c r="AB273" s="181" t="s">
        <v>942</v>
      </c>
      <c r="AC273" s="183">
        <v>10</v>
      </c>
    </row>
    <row r="274" spans="1:29">
      <c r="A274" s="181" t="s">
        <v>112</v>
      </c>
      <c r="B274" s="183">
        <v>102</v>
      </c>
      <c r="C274" s="183">
        <v>102103</v>
      </c>
      <c r="D274" s="183">
        <v>5635</v>
      </c>
      <c r="E274" s="184">
        <v>29.97</v>
      </c>
      <c r="F274" s="182">
        <v>43677</v>
      </c>
      <c r="G274" s="181" t="s">
        <v>938</v>
      </c>
      <c r="H274" s="181" t="s">
        <v>990</v>
      </c>
      <c r="I274" s="181" t="s">
        <v>112</v>
      </c>
      <c r="K274" s="183">
        <v>366148</v>
      </c>
      <c r="L274" s="183">
        <v>341798</v>
      </c>
      <c r="Q274" s="181" t="s">
        <v>940</v>
      </c>
      <c r="U274" s="183">
        <v>7</v>
      </c>
      <c r="V274" s="183">
        <v>19</v>
      </c>
      <c r="Y274" s="181" t="s">
        <v>941</v>
      </c>
      <c r="Z274" s="183">
        <v>102</v>
      </c>
      <c r="AA274" s="181" t="s">
        <v>22</v>
      </c>
      <c r="AB274" s="181" t="s">
        <v>942</v>
      </c>
      <c r="AC274" s="183">
        <v>8</v>
      </c>
    </row>
    <row r="275" spans="1:29">
      <c r="A275" s="181" t="s">
        <v>112</v>
      </c>
      <c r="B275" s="183">
        <v>102</v>
      </c>
      <c r="C275" s="183">
        <v>102101</v>
      </c>
      <c r="D275" s="183">
        <v>5635</v>
      </c>
      <c r="E275" s="184">
        <v>-29.97</v>
      </c>
      <c r="F275" s="182">
        <v>43677</v>
      </c>
      <c r="G275" s="181" t="s">
        <v>938</v>
      </c>
      <c r="H275" s="181" t="s">
        <v>990</v>
      </c>
      <c r="I275" s="181" t="s">
        <v>112</v>
      </c>
      <c r="K275" s="183">
        <v>366148</v>
      </c>
      <c r="L275" s="183">
        <v>341798</v>
      </c>
      <c r="Q275" s="181" t="s">
        <v>940</v>
      </c>
      <c r="U275" s="183">
        <v>7</v>
      </c>
      <c r="V275" s="183">
        <v>19</v>
      </c>
      <c r="Y275" s="181" t="s">
        <v>941</v>
      </c>
      <c r="Z275" s="183">
        <v>102</v>
      </c>
      <c r="AA275" s="181" t="s">
        <v>22</v>
      </c>
      <c r="AB275" s="181" t="s">
        <v>942</v>
      </c>
      <c r="AC275" s="183">
        <v>20</v>
      </c>
    </row>
    <row r="276" spans="1:29">
      <c r="A276" s="181" t="s">
        <v>112</v>
      </c>
      <c r="B276" s="183">
        <v>102</v>
      </c>
      <c r="C276" s="183">
        <v>102103</v>
      </c>
      <c r="D276" s="183">
        <v>5635</v>
      </c>
      <c r="E276" s="184">
        <v>29.97</v>
      </c>
      <c r="F276" s="182">
        <v>43677</v>
      </c>
      <c r="G276" s="181" t="s">
        <v>938</v>
      </c>
      <c r="H276" s="181" t="s">
        <v>990</v>
      </c>
      <c r="I276" s="181" t="s">
        <v>112</v>
      </c>
      <c r="K276" s="183">
        <v>366148</v>
      </c>
      <c r="L276" s="183">
        <v>341798</v>
      </c>
      <c r="Q276" s="181" t="s">
        <v>940</v>
      </c>
      <c r="U276" s="183">
        <v>7</v>
      </c>
      <c r="V276" s="183">
        <v>19</v>
      </c>
      <c r="Y276" s="181" t="s">
        <v>941</v>
      </c>
      <c r="Z276" s="183">
        <v>102</v>
      </c>
      <c r="AA276" s="181" t="s">
        <v>22</v>
      </c>
      <c r="AB276" s="181" t="s">
        <v>942</v>
      </c>
      <c r="AC276" s="183">
        <v>32</v>
      </c>
    </row>
    <row r="277" spans="1:29">
      <c r="A277" s="181" t="s">
        <v>112</v>
      </c>
      <c r="B277" s="183">
        <v>102</v>
      </c>
      <c r="C277" s="183">
        <v>102101</v>
      </c>
      <c r="D277" s="183">
        <v>5635</v>
      </c>
      <c r="E277" s="184">
        <v>-29.97</v>
      </c>
      <c r="F277" s="182">
        <v>43677</v>
      </c>
      <c r="G277" s="181" t="s">
        <v>938</v>
      </c>
      <c r="H277" s="181" t="s">
        <v>990</v>
      </c>
      <c r="I277" s="181" t="s">
        <v>112</v>
      </c>
      <c r="K277" s="183">
        <v>366148</v>
      </c>
      <c r="L277" s="183">
        <v>341798</v>
      </c>
      <c r="Q277" s="181" t="s">
        <v>940</v>
      </c>
      <c r="U277" s="183">
        <v>7</v>
      </c>
      <c r="V277" s="183">
        <v>19</v>
      </c>
      <c r="Y277" s="181" t="s">
        <v>941</v>
      </c>
      <c r="Z277" s="183">
        <v>102</v>
      </c>
      <c r="AA277" s="181" t="s">
        <v>22</v>
      </c>
      <c r="AB277" s="181" t="s">
        <v>942</v>
      </c>
      <c r="AC277" s="183">
        <v>44</v>
      </c>
    </row>
    <row r="278" spans="1:29">
      <c r="A278" s="181" t="s">
        <v>112</v>
      </c>
      <c r="B278" s="183">
        <v>102</v>
      </c>
      <c r="C278" s="183">
        <v>102103</v>
      </c>
      <c r="D278" s="183">
        <v>5635</v>
      </c>
      <c r="E278" s="184">
        <v>-23530.81</v>
      </c>
      <c r="F278" s="182">
        <v>43678</v>
      </c>
      <c r="G278" s="181" t="s">
        <v>938</v>
      </c>
      <c r="H278" s="181" t="s">
        <v>987</v>
      </c>
      <c r="I278" s="181" t="s">
        <v>988</v>
      </c>
      <c r="K278" s="183">
        <v>366145</v>
      </c>
      <c r="L278" s="183">
        <v>341777</v>
      </c>
      <c r="P278" s="181" t="s">
        <v>989</v>
      </c>
      <c r="Q278" s="181" t="s">
        <v>940</v>
      </c>
      <c r="U278" s="183">
        <v>8</v>
      </c>
      <c r="V278" s="183">
        <v>19</v>
      </c>
      <c r="Y278" s="181" t="s">
        <v>941</v>
      </c>
      <c r="Z278" s="183">
        <v>102</v>
      </c>
      <c r="AA278" s="181" t="s">
        <v>22</v>
      </c>
      <c r="AB278" s="181" t="s">
        <v>942</v>
      </c>
      <c r="AC278" s="183">
        <v>1</v>
      </c>
    </row>
    <row r="279" spans="1:29">
      <c r="A279" s="181" t="s">
        <v>112</v>
      </c>
      <c r="B279" s="183">
        <v>102</v>
      </c>
      <c r="C279" s="183">
        <v>102103</v>
      </c>
      <c r="D279" s="183">
        <v>5635</v>
      </c>
      <c r="E279" s="184">
        <v>23530.81</v>
      </c>
      <c r="F279" s="182">
        <v>43683</v>
      </c>
      <c r="G279" s="181" t="s">
        <v>938</v>
      </c>
      <c r="H279" s="181" t="s">
        <v>953</v>
      </c>
      <c r="K279" s="183">
        <v>1079065</v>
      </c>
      <c r="L279" s="183">
        <v>341303</v>
      </c>
      <c r="Q279" s="181" t="s">
        <v>944</v>
      </c>
      <c r="U279" s="183">
        <v>8</v>
      </c>
      <c r="V279" s="183">
        <v>19</v>
      </c>
      <c r="X279" s="183">
        <v>3002044</v>
      </c>
      <c r="Y279" s="181" t="s">
        <v>941</v>
      </c>
      <c r="Z279" s="183">
        <v>102</v>
      </c>
      <c r="AA279" s="181" t="s">
        <v>945</v>
      </c>
      <c r="AB279" s="181" t="s">
        <v>942</v>
      </c>
      <c r="AC279" s="183">
        <v>9</v>
      </c>
    </row>
    <row r="280" spans="1:29">
      <c r="A280" s="181" t="s">
        <v>112</v>
      </c>
      <c r="B280" s="183">
        <v>102</v>
      </c>
      <c r="C280" s="183">
        <v>102103</v>
      </c>
      <c r="D280" s="183">
        <v>5635</v>
      </c>
      <c r="E280" s="184">
        <v>-2263.69</v>
      </c>
      <c r="F280" s="182">
        <v>43690</v>
      </c>
      <c r="G280" s="181" t="s">
        <v>938</v>
      </c>
      <c r="H280" s="181" t="s">
        <v>991</v>
      </c>
      <c r="I280" s="181" t="s">
        <v>950</v>
      </c>
      <c r="K280" s="183">
        <v>366211</v>
      </c>
      <c r="L280" s="183">
        <v>342804</v>
      </c>
      <c r="Q280" s="181" t="s">
        <v>940</v>
      </c>
      <c r="U280" s="183">
        <v>8</v>
      </c>
      <c r="V280" s="183">
        <v>19</v>
      </c>
      <c r="Y280" s="181" t="s">
        <v>941</v>
      </c>
      <c r="Z280" s="183">
        <v>102</v>
      </c>
      <c r="AA280" s="181" t="s">
        <v>22</v>
      </c>
      <c r="AB280" s="181" t="s">
        <v>942</v>
      </c>
      <c r="AC280" s="183">
        <v>19</v>
      </c>
    </row>
    <row r="281" spans="1:29">
      <c r="A281" s="181" t="s">
        <v>112</v>
      </c>
      <c r="B281" s="183">
        <v>102</v>
      </c>
      <c r="C281" s="183">
        <v>102103</v>
      </c>
      <c r="D281" s="183">
        <v>5635</v>
      </c>
      <c r="E281" s="184">
        <v>-1099.45</v>
      </c>
      <c r="F281" s="182">
        <v>43692</v>
      </c>
      <c r="G281" s="181" t="s">
        <v>938</v>
      </c>
      <c r="H281" s="181" t="s">
        <v>992</v>
      </c>
      <c r="I281" s="181" t="s">
        <v>950</v>
      </c>
      <c r="K281" s="183">
        <v>366187</v>
      </c>
      <c r="L281" s="183">
        <v>342557</v>
      </c>
      <c r="Q281" s="181" t="s">
        <v>940</v>
      </c>
      <c r="U281" s="183">
        <v>8</v>
      </c>
      <c r="V281" s="183">
        <v>19</v>
      </c>
      <c r="Y281" s="181" t="s">
        <v>941</v>
      </c>
      <c r="Z281" s="183">
        <v>102</v>
      </c>
      <c r="AA281" s="181" t="s">
        <v>22</v>
      </c>
      <c r="AB281" s="181" t="s">
        <v>942</v>
      </c>
      <c r="AC281" s="183">
        <v>27</v>
      </c>
    </row>
    <row r="282" spans="1:29">
      <c r="A282" s="181" t="s">
        <v>112</v>
      </c>
      <c r="B282" s="183">
        <v>102</v>
      </c>
      <c r="C282" s="183">
        <v>102103</v>
      </c>
      <c r="D282" s="183">
        <v>5635</v>
      </c>
      <c r="E282" s="184">
        <v>-2263.58</v>
      </c>
      <c r="F282" s="182">
        <v>43704</v>
      </c>
      <c r="G282" s="181" t="s">
        <v>938</v>
      </c>
      <c r="H282" s="181" t="s">
        <v>993</v>
      </c>
      <c r="I282" s="181" t="s">
        <v>950</v>
      </c>
      <c r="K282" s="183">
        <v>366324</v>
      </c>
      <c r="L282" s="183">
        <v>343734</v>
      </c>
      <c r="Q282" s="181" t="s">
        <v>940</v>
      </c>
      <c r="U282" s="183">
        <v>8</v>
      </c>
      <c r="V282" s="183">
        <v>19</v>
      </c>
      <c r="Y282" s="181" t="s">
        <v>941</v>
      </c>
      <c r="Z282" s="183">
        <v>102</v>
      </c>
      <c r="AA282" s="181" t="s">
        <v>22</v>
      </c>
      <c r="AB282" s="181" t="s">
        <v>942</v>
      </c>
      <c r="AC282" s="183">
        <v>19</v>
      </c>
    </row>
    <row r="283" spans="1:29">
      <c r="A283" s="181" t="s">
        <v>112</v>
      </c>
      <c r="B283" s="183">
        <v>102</v>
      </c>
      <c r="C283" s="183">
        <v>102101</v>
      </c>
      <c r="D283" s="183">
        <v>5635</v>
      </c>
      <c r="E283" s="184">
        <v>-29.97</v>
      </c>
      <c r="F283" s="182">
        <v>43708</v>
      </c>
      <c r="G283" s="181" t="s">
        <v>938</v>
      </c>
      <c r="H283" s="181" t="s">
        <v>994</v>
      </c>
      <c r="I283" s="181" t="s">
        <v>112</v>
      </c>
      <c r="K283" s="183">
        <v>366224</v>
      </c>
      <c r="L283" s="183">
        <v>342893</v>
      </c>
      <c r="Q283" s="181" t="s">
        <v>940</v>
      </c>
      <c r="U283" s="183">
        <v>8</v>
      </c>
      <c r="V283" s="183">
        <v>19</v>
      </c>
      <c r="Y283" s="181" t="s">
        <v>941</v>
      </c>
      <c r="Z283" s="183">
        <v>102</v>
      </c>
      <c r="AA283" s="181" t="s">
        <v>22</v>
      </c>
      <c r="AB283" s="181" t="s">
        <v>942</v>
      </c>
      <c r="AC283" s="183">
        <v>8</v>
      </c>
    </row>
    <row r="284" spans="1:29">
      <c r="A284" s="181" t="s">
        <v>112</v>
      </c>
      <c r="B284" s="183">
        <v>102</v>
      </c>
      <c r="C284" s="183">
        <v>102103</v>
      </c>
      <c r="D284" s="183">
        <v>5635</v>
      </c>
      <c r="E284" s="184">
        <v>-15.88</v>
      </c>
      <c r="F284" s="182">
        <v>43708</v>
      </c>
      <c r="G284" s="181" t="s">
        <v>938</v>
      </c>
      <c r="H284" s="181" t="s">
        <v>995</v>
      </c>
      <c r="I284" s="181" t="s">
        <v>112</v>
      </c>
      <c r="K284" s="183">
        <v>366225</v>
      </c>
      <c r="L284" s="183">
        <v>342894</v>
      </c>
      <c r="Q284" s="181" t="s">
        <v>940</v>
      </c>
      <c r="U284" s="183">
        <v>8</v>
      </c>
      <c r="V284" s="183">
        <v>19</v>
      </c>
      <c r="Y284" s="181" t="s">
        <v>941</v>
      </c>
      <c r="Z284" s="183">
        <v>102</v>
      </c>
      <c r="AA284" s="181" t="s">
        <v>22</v>
      </c>
      <c r="AB284" s="181" t="s">
        <v>942</v>
      </c>
      <c r="AC284" s="183">
        <v>8</v>
      </c>
    </row>
    <row r="285" spans="1:29">
      <c r="A285" s="181" t="s">
        <v>112</v>
      </c>
      <c r="B285" s="183">
        <v>102</v>
      </c>
      <c r="C285" s="183">
        <v>102103</v>
      </c>
      <c r="D285" s="183">
        <v>5635</v>
      </c>
      <c r="E285" s="184">
        <v>-3.14</v>
      </c>
      <c r="F285" s="182">
        <v>43708</v>
      </c>
      <c r="G285" s="181" t="s">
        <v>938</v>
      </c>
      <c r="H285" s="181" t="s">
        <v>965</v>
      </c>
      <c r="I285" s="181" t="s">
        <v>986</v>
      </c>
      <c r="K285" s="183">
        <v>366271</v>
      </c>
      <c r="L285" s="183">
        <v>343456</v>
      </c>
      <c r="Q285" s="181" t="s">
        <v>940</v>
      </c>
      <c r="U285" s="183">
        <v>8</v>
      </c>
      <c r="V285" s="183">
        <v>19</v>
      </c>
      <c r="Y285" s="181" t="s">
        <v>941</v>
      </c>
      <c r="Z285" s="183">
        <v>103</v>
      </c>
      <c r="AA285" s="181" t="s">
        <v>22</v>
      </c>
      <c r="AB285" s="181" t="s">
        <v>942</v>
      </c>
      <c r="AC285" s="183">
        <v>3</v>
      </c>
    </row>
    <row r="286" spans="1:29">
      <c r="A286" s="181" t="s">
        <v>112</v>
      </c>
      <c r="B286" s="183">
        <v>102</v>
      </c>
      <c r="C286" s="183">
        <v>102103</v>
      </c>
      <c r="D286" s="183">
        <v>5635</v>
      </c>
      <c r="E286" s="184">
        <v>-1066.51</v>
      </c>
      <c r="F286" s="182">
        <v>43708</v>
      </c>
      <c r="G286" s="181" t="s">
        <v>938</v>
      </c>
      <c r="H286" s="181" t="s">
        <v>996</v>
      </c>
      <c r="I286" s="181" t="s">
        <v>950</v>
      </c>
      <c r="K286" s="183">
        <v>366280</v>
      </c>
      <c r="L286" s="183">
        <v>343514</v>
      </c>
      <c r="Q286" s="181" t="s">
        <v>940</v>
      </c>
      <c r="U286" s="183">
        <v>8</v>
      </c>
      <c r="V286" s="183">
        <v>19</v>
      </c>
      <c r="Y286" s="181" t="s">
        <v>941</v>
      </c>
      <c r="Z286" s="183">
        <v>102</v>
      </c>
      <c r="AA286" s="181" t="s">
        <v>22</v>
      </c>
      <c r="AB286" s="181" t="s">
        <v>942</v>
      </c>
      <c r="AC286" s="183">
        <v>27</v>
      </c>
    </row>
    <row r="287" spans="1:29">
      <c r="A287" s="181" t="s">
        <v>112</v>
      </c>
      <c r="B287" s="183">
        <v>102</v>
      </c>
      <c r="C287" s="183">
        <v>102103</v>
      </c>
      <c r="D287" s="183">
        <v>5635</v>
      </c>
      <c r="E287" s="184">
        <v>23472.65</v>
      </c>
      <c r="F287" s="182">
        <v>43708</v>
      </c>
      <c r="G287" s="181" t="s">
        <v>938</v>
      </c>
      <c r="H287" s="181" t="s">
        <v>997</v>
      </c>
      <c r="I287" s="181" t="s">
        <v>953</v>
      </c>
      <c r="K287" s="183">
        <v>366336</v>
      </c>
      <c r="L287" s="183">
        <v>343783</v>
      </c>
      <c r="P287" s="181" t="s">
        <v>989</v>
      </c>
      <c r="Q287" s="181" t="s">
        <v>940</v>
      </c>
      <c r="U287" s="183">
        <v>8</v>
      </c>
      <c r="V287" s="183">
        <v>19</v>
      </c>
      <c r="Y287" s="181" t="s">
        <v>941</v>
      </c>
      <c r="Z287" s="183">
        <v>252</v>
      </c>
      <c r="AA287" s="181" t="s">
        <v>22</v>
      </c>
      <c r="AB287" s="181" t="s">
        <v>942</v>
      </c>
      <c r="AC287" s="183">
        <v>146</v>
      </c>
    </row>
    <row r="288" spans="1:29">
      <c r="A288" s="181" t="s">
        <v>112</v>
      </c>
      <c r="B288" s="183">
        <v>102</v>
      </c>
      <c r="C288" s="183">
        <v>102103</v>
      </c>
      <c r="D288" s="183">
        <v>5635</v>
      </c>
      <c r="E288" s="184">
        <v>-16760.400000000001</v>
      </c>
      <c r="F288" s="182">
        <v>43708</v>
      </c>
      <c r="G288" s="181" t="s">
        <v>938</v>
      </c>
      <c r="H288" s="181" t="s">
        <v>958</v>
      </c>
      <c r="I288" s="181" t="s">
        <v>958</v>
      </c>
      <c r="K288" s="183">
        <v>366432</v>
      </c>
      <c r="L288" s="183">
        <v>344059</v>
      </c>
      <c r="Q288" s="181" t="s">
        <v>940</v>
      </c>
      <c r="U288" s="183">
        <v>8</v>
      </c>
      <c r="V288" s="183">
        <v>19</v>
      </c>
      <c r="Y288" s="181" t="s">
        <v>941</v>
      </c>
      <c r="Z288" s="183">
        <v>102</v>
      </c>
      <c r="AA288" s="181" t="s">
        <v>22</v>
      </c>
      <c r="AB288" s="181" t="s">
        <v>942</v>
      </c>
      <c r="AC288" s="183">
        <v>1</v>
      </c>
    </row>
    <row r="289" spans="1:29">
      <c r="A289" s="181" t="s">
        <v>112</v>
      </c>
      <c r="B289" s="183">
        <v>102</v>
      </c>
      <c r="C289" s="183">
        <v>102101</v>
      </c>
      <c r="D289" s="183">
        <v>5635</v>
      </c>
      <c r="E289" s="184">
        <v>453.8</v>
      </c>
      <c r="F289" s="182">
        <v>43708</v>
      </c>
      <c r="G289" s="181" t="s">
        <v>938</v>
      </c>
      <c r="H289" s="181" t="s">
        <v>958</v>
      </c>
      <c r="I289" s="181" t="s">
        <v>958</v>
      </c>
      <c r="K289" s="183">
        <v>366432</v>
      </c>
      <c r="L289" s="183">
        <v>344059</v>
      </c>
      <c r="Q289" s="181" t="s">
        <v>940</v>
      </c>
      <c r="U289" s="183">
        <v>8</v>
      </c>
      <c r="V289" s="183">
        <v>19</v>
      </c>
      <c r="Y289" s="181" t="s">
        <v>941</v>
      </c>
      <c r="Z289" s="183">
        <v>102</v>
      </c>
      <c r="AA289" s="181" t="s">
        <v>22</v>
      </c>
      <c r="AB289" s="181" t="s">
        <v>942</v>
      </c>
      <c r="AC289" s="183">
        <v>2</v>
      </c>
    </row>
    <row r="290" spans="1:29">
      <c r="A290" s="181" t="s">
        <v>112</v>
      </c>
      <c r="B290" s="183">
        <v>102</v>
      </c>
      <c r="C290" s="183">
        <v>102102</v>
      </c>
      <c r="D290" s="183">
        <v>5635</v>
      </c>
      <c r="E290" s="184">
        <v>90.76</v>
      </c>
      <c r="F290" s="182">
        <v>43708</v>
      </c>
      <c r="G290" s="181" t="s">
        <v>938</v>
      </c>
      <c r="H290" s="181" t="s">
        <v>958</v>
      </c>
      <c r="I290" s="181" t="s">
        <v>958</v>
      </c>
      <c r="K290" s="183">
        <v>366432</v>
      </c>
      <c r="L290" s="183">
        <v>344059</v>
      </c>
      <c r="Q290" s="181" t="s">
        <v>940</v>
      </c>
      <c r="U290" s="183">
        <v>8</v>
      </c>
      <c r="V290" s="183">
        <v>19</v>
      </c>
      <c r="Y290" s="181" t="s">
        <v>941</v>
      </c>
      <c r="Z290" s="183">
        <v>102</v>
      </c>
      <c r="AA290" s="181" t="s">
        <v>22</v>
      </c>
      <c r="AB290" s="181" t="s">
        <v>942</v>
      </c>
      <c r="AC290" s="183">
        <v>3</v>
      </c>
    </row>
    <row r="291" spans="1:29">
      <c r="A291" s="181" t="s">
        <v>112</v>
      </c>
      <c r="B291" s="183">
        <v>102</v>
      </c>
      <c r="C291" s="183">
        <v>102103</v>
      </c>
      <c r="D291" s="183">
        <v>5635</v>
      </c>
      <c r="E291" s="184">
        <v>151.27000000000001</v>
      </c>
      <c r="F291" s="182">
        <v>43708</v>
      </c>
      <c r="G291" s="181" t="s">
        <v>938</v>
      </c>
      <c r="H291" s="181" t="s">
        <v>958</v>
      </c>
      <c r="I291" s="181" t="s">
        <v>958</v>
      </c>
      <c r="K291" s="183">
        <v>366432</v>
      </c>
      <c r="L291" s="183">
        <v>344059</v>
      </c>
      <c r="Q291" s="181" t="s">
        <v>940</v>
      </c>
      <c r="U291" s="183">
        <v>8</v>
      </c>
      <c r="V291" s="183">
        <v>19</v>
      </c>
      <c r="Y291" s="181" t="s">
        <v>941</v>
      </c>
      <c r="Z291" s="183">
        <v>102</v>
      </c>
      <c r="AA291" s="181" t="s">
        <v>22</v>
      </c>
      <c r="AB291" s="181" t="s">
        <v>942</v>
      </c>
      <c r="AC291" s="183">
        <v>4</v>
      </c>
    </row>
    <row r="292" spans="1:29">
      <c r="A292" s="181" t="s">
        <v>112</v>
      </c>
      <c r="B292" s="183">
        <v>102</v>
      </c>
      <c r="C292" s="183">
        <v>102104</v>
      </c>
      <c r="D292" s="183">
        <v>5635</v>
      </c>
      <c r="E292" s="184">
        <v>302.52999999999997</v>
      </c>
      <c r="F292" s="182">
        <v>43708</v>
      </c>
      <c r="G292" s="181" t="s">
        <v>938</v>
      </c>
      <c r="H292" s="181" t="s">
        <v>958</v>
      </c>
      <c r="I292" s="181" t="s">
        <v>958</v>
      </c>
      <c r="K292" s="183">
        <v>366432</v>
      </c>
      <c r="L292" s="183">
        <v>344059</v>
      </c>
      <c r="Q292" s="181" t="s">
        <v>940</v>
      </c>
      <c r="U292" s="183">
        <v>8</v>
      </c>
      <c r="V292" s="183">
        <v>19</v>
      </c>
      <c r="Y292" s="181" t="s">
        <v>941</v>
      </c>
      <c r="Z292" s="183">
        <v>102</v>
      </c>
      <c r="AA292" s="181" t="s">
        <v>22</v>
      </c>
      <c r="AB292" s="181" t="s">
        <v>942</v>
      </c>
      <c r="AC292" s="183">
        <v>5</v>
      </c>
    </row>
    <row r="293" spans="1:29">
      <c r="A293" s="181" t="s">
        <v>112</v>
      </c>
      <c r="B293" s="183">
        <v>102</v>
      </c>
      <c r="C293" s="183">
        <v>102105</v>
      </c>
      <c r="D293" s="183">
        <v>5635</v>
      </c>
      <c r="E293" s="184">
        <v>332.79</v>
      </c>
      <c r="F293" s="182">
        <v>43708</v>
      </c>
      <c r="G293" s="181" t="s">
        <v>938</v>
      </c>
      <c r="H293" s="181" t="s">
        <v>958</v>
      </c>
      <c r="I293" s="181" t="s">
        <v>958</v>
      </c>
      <c r="K293" s="183">
        <v>366432</v>
      </c>
      <c r="L293" s="183">
        <v>344059</v>
      </c>
      <c r="Q293" s="181" t="s">
        <v>940</v>
      </c>
      <c r="U293" s="183">
        <v>8</v>
      </c>
      <c r="V293" s="183">
        <v>19</v>
      </c>
      <c r="Y293" s="181" t="s">
        <v>941</v>
      </c>
      <c r="Z293" s="183">
        <v>102</v>
      </c>
      <c r="AA293" s="181" t="s">
        <v>22</v>
      </c>
      <c r="AB293" s="181" t="s">
        <v>942</v>
      </c>
      <c r="AC293" s="183">
        <v>6</v>
      </c>
    </row>
    <row r="294" spans="1:29">
      <c r="A294" s="181" t="s">
        <v>112</v>
      </c>
      <c r="B294" s="183">
        <v>102</v>
      </c>
      <c r="C294" s="183">
        <v>102106</v>
      </c>
      <c r="D294" s="183">
        <v>5635</v>
      </c>
      <c r="E294" s="184">
        <v>998.36</v>
      </c>
      <c r="F294" s="182">
        <v>43708</v>
      </c>
      <c r="G294" s="181" t="s">
        <v>938</v>
      </c>
      <c r="H294" s="181" t="s">
        <v>958</v>
      </c>
      <c r="I294" s="181" t="s">
        <v>958</v>
      </c>
      <c r="K294" s="183">
        <v>366432</v>
      </c>
      <c r="L294" s="183">
        <v>344059</v>
      </c>
      <c r="Q294" s="181" t="s">
        <v>940</v>
      </c>
      <c r="U294" s="183">
        <v>8</v>
      </c>
      <c r="V294" s="183">
        <v>19</v>
      </c>
      <c r="Y294" s="181" t="s">
        <v>941</v>
      </c>
      <c r="Z294" s="183">
        <v>102</v>
      </c>
      <c r="AA294" s="181" t="s">
        <v>22</v>
      </c>
      <c r="AB294" s="181" t="s">
        <v>942</v>
      </c>
      <c r="AC294" s="183">
        <v>7</v>
      </c>
    </row>
    <row r="295" spans="1:29">
      <c r="A295" s="181" t="s">
        <v>112</v>
      </c>
      <c r="B295" s="183">
        <v>102</v>
      </c>
      <c r="C295" s="183">
        <v>102107</v>
      </c>
      <c r="D295" s="183">
        <v>5635</v>
      </c>
      <c r="E295" s="184">
        <v>181.52</v>
      </c>
      <c r="F295" s="182">
        <v>43708</v>
      </c>
      <c r="G295" s="181" t="s">
        <v>938</v>
      </c>
      <c r="H295" s="181" t="s">
        <v>958</v>
      </c>
      <c r="I295" s="181" t="s">
        <v>958</v>
      </c>
      <c r="K295" s="183">
        <v>366432</v>
      </c>
      <c r="L295" s="183">
        <v>344059</v>
      </c>
      <c r="Q295" s="181" t="s">
        <v>940</v>
      </c>
      <c r="U295" s="183">
        <v>8</v>
      </c>
      <c r="V295" s="183">
        <v>19</v>
      </c>
      <c r="Y295" s="181" t="s">
        <v>941</v>
      </c>
      <c r="Z295" s="183">
        <v>102</v>
      </c>
      <c r="AA295" s="181" t="s">
        <v>22</v>
      </c>
      <c r="AB295" s="181" t="s">
        <v>942</v>
      </c>
      <c r="AC295" s="183">
        <v>8</v>
      </c>
    </row>
    <row r="296" spans="1:29">
      <c r="A296" s="181" t="s">
        <v>112</v>
      </c>
      <c r="B296" s="183">
        <v>102</v>
      </c>
      <c r="C296" s="183">
        <v>102108</v>
      </c>
      <c r="D296" s="183">
        <v>5635</v>
      </c>
      <c r="E296" s="184">
        <v>121.01</v>
      </c>
      <c r="F296" s="182">
        <v>43708</v>
      </c>
      <c r="G296" s="181" t="s">
        <v>938</v>
      </c>
      <c r="H296" s="181" t="s">
        <v>958</v>
      </c>
      <c r="I296" s="181" t="s">
        <v>958</v>
      </c>
      <c r="K296" s="183">
        <v>366432</v>
      </c>
      <c r="L296" s="183">
        <v>344059</v>
      </c>
      <c r="Q296" s="181" t="s">
        <v>940</v>
      </c>
      <c r="U296" s="183">
        <v>8</v>
      </c>
      <c r="V296" s="183">
        <v>19</v>
      </c>
      <c r="Y296" s="181" t="s">
        <v>941</v>
      </c>
      <c r="Z296" s="183">
        <v>102</v>
      </c>
      <c r="AA296" s="181" t="s">
        <v>22</v>
      </c>
      <c r="AB296" s="181" t="s">
        <v>942</v>
      </c>
      <c r="AC296" s="183">
        <v>9</v>
      </c>
    </row>
    <row r="297" spans="1:29">
      <c r="A297" s="181" t="s">
        <v>112</v>
      </c>
      <c r="B297" s="183">
        <v>102</v>
      </c>
      <c r="C297" s="183">
        <v>102109</v>
      </c>
      <c r="D297" s="183">
        <v>5635</v>
      </c>
      <c r="E297" s="184">
        <v>90.76</v>
      </c>
      <c r="F297" s="182">
        <v>43708</v>
      </c>
      <c r="G297" s="181" t="s">
        <v>938</v>
      </c>
      <c r="H297" s="181" t="s">
        <v>958</v>
      </c>
      <c r="I297" s="181" t="s">
        <v>958</v>
      </c>
      <c r="K297" s="183">
        <v>366432</v>
      </c>
      <c r="L297" s="183">
        <v>344059</v>
      </c>
      <c r="Q297" s="181" t="s">
        <v>940</v>
      </c>
      <c r="U297" s="183">
        <v>8</v>
      </c>
      <c r="V297" s="183">
        <v>19</v>
      </c>
      <c r="Y297" s="181" t="s">
        <v>941</v>
      </c>
      <c r="Z297" s="183">
        <v>102</v>
      </c>
      <c r="AA297" s="181" t="s">
        <v>22</v>
      </c>
      <c r="AB297" s="181" t="s">
        <v>942</v>
      </c>
      <c r="AC297" s="183">
        <v>10</v>
      </c>
    </row>
    <row r="298" spans="1:29">
      <c r="A298" s="181" t="s">
        <v>112</v>
      </c>
      <c r="B298" s="183">
        <v>102</v>
      </c>
      <c r="C298" s="183">
        <v>102103</v>
      </c>
      <c r="D298" s="183">
        <v>5635</v>
      </c>
      <c r="E298" s="184">
        <v>-23472.65</v>
      </c>
      <c r="F298" s="182">
        <v>43709</v>
      </c>
      <c r="G298" s="181" t="s">
        <v>938</v>
      </c>
      <c r="H298" s="181" t="s">
        <v>997</v>
      </c>
      <c r="I298" s="181" t="s">
        <v>953</v>
      </c>
      <c r="K298" s="183">
        <v>366336</v>
      </c>
      <c r="L298" s="183">
        <v>343783</v>
      </c>
      <c r="P298" s="181" t="s">
        <v>989</v>
      </c>
      <c r="Q298" s="181" t="s">
        <v>940</v>
      </c>
      <c r="U298" s="183">
        <v>9</v>
      </c>
      <c r="V298" s="183">
        <v>19</v>
      </c>
      <c r="Y298" s="181" t="s">
        <v>941</v>
      </c>
      <c r="Z298" s="183">
        <v>252</v>
      </c>
      <c r="AA298" s="181" t="s">
        <v>22</v>
      </c>
      <c r="AB298" s="181" t="s">
        <v>942</v>
      </c>
      <c r="AC298" s="183">
        <v>146</v>
      </c>
    </row>
    <row r="299" spans="1:29">
      <c r="A299" s="181" t="s">
        <v>112</v>
      </c>
      <c r="B299" s="183">
        <v>102</v>
      </c>
      <c r="C299" s="183">
        <v>102103</v>
      </c>
      <c r="D299" s="183">
        <v>5635</v>
      </c>
      <c r="E299" s="184">
        <v>23472.65</v>
      </c>
      <c r="F299" s="182">
        <v>43712</v>
      </c>
      <c r="G299" s="181" t="s">
        <v>938</v>
      </c>
      <c r="H299" s="181" t="s">
        <v>953</v>
      </c>
      <c r="K299" s="183">
        <v>1087053</v>
      </c>
      <c r="L299" s="183">
        <v>343532</v>
      </c>
      <c r="Q299" s="181" t="s">
        <v>944</v>
      </c>
      <c r="U299" s="183">
        <v>9</v>
      </c>
      <c r="V299" s="183">
        <v>19</v>
      </c>
      <c r="X299" s="183">
        <v>3002044</v>
      </c>
      <c r="Y299" s="181" t="s">
        <v>941</v>
      </c>
      <c r="Z299" s="183">
        <v>102</v>
      </c>
      <c r="AA299" s="181" t="s">
        <v>945</v>
      </c>
      <c r="AB299" s="181" t="s">
        <v>942</v>
      </c>
      <c r="AC299" s="183">
        <v>9</v>
      </c>
    </row>
    <row r="300" spans="1:29">
      <c r="A300" s="181" t="s">
        <v>112</v>
      </c>
      <c r="B300" s="183">
        <v>102</v>
      </c>
      <c r="C300" s="183">
        <v>102103</v>
      </c>
      <c r="D300" s="183">
        <v>5635</v>
      </c>
      <c r="E300" s="184">
        <v>-2256.14</v>
      </c>
      <c r="F300" s="182">
        <v>43718</v>
      </c>
      <c r="G300" s="181" t="s">
        <v>938</v>
      </c>
      <c r="H300" s="181" t="s">
        <v>998</v>
      </c>
      <c r="I300" s="181" t="s">
        <v>950</v>
      </c>
      <c r="K300" s="183">
        <v>366536</v>
      </c>
      <c r="L300" s="183">
        <v>345242</v>
      </c>
      <c r="Q300" s="181" t="s">
        <v>940</v>
      </c>
      <c r="U300" s="183">
        <v>9</v>
      </c>
      <c r="V300" s="183">
        <v>19</v>
      </c>
      <c r="Y300" s="181" t="s">
        <v>941</v>
      </c>
      <c r="Z300" s="183">
        <v>102</v>
      </c>
      <c r="AA300" s="181" t="s">
        <v>22</v>
      </c>
      <c r="AB300" s="181" t="s">
        <v>942</v>
      </c>
      <c r="AC300" s="183">
        <v>19</v>
      </c>
    </row>
    <row r="301" spans="1:29">
      <c r="A301" s="181" t="s">
        <v>112</v>
      </c>
      <c r="B301" s="183">
        <v>102</v>
      </c>
      <c r="C301" s="183">
        <v>102103</v>
      </c>
      <c r="D301" s="183">
        <v>5635</v>
      </c>
      <c r="E301" s="184">
        <v>-1066.51</v>
      </c>
      <c r="F301" s="182">
        <v>43723</v>
      </c>
      <c r="G301" s="181" t="s">
        <v>938</v>
      </c>
      <c r="H301" s="181" t="s">
        <v>999</v>
      </c>
      <c r="I301" s="181" t="s">
        <v>950</v>
      </c>
      <c r="K301" s="183">
        <v>366514</v>
      </c>
      <c r="L301" s="183">
        <v>344845</v>
      </c>
      <c r="Q301" s="181" t="s">
        <v>940</v>
      </c>
      <c r="U301" s="183">
        <v>9</v>
      </c>
      <c r="V301" s="183">
        <v>19</v>
      </c>
      <c r="Y301" s="181" t="s">
        <v>941</v>
      </c>
      <c r="Z301" s="183">
        <v>102</v>
      </c>
      <c r="AA301" s="181" t="s">
        <v>22</v>
      </c>
      <c r="AB301" s="181" t="s">
        <v>942</v>
      </c>
      <c r="AC301" s="183">
        <v>27</v>
      </c>
    </row>
    <row r="302" spans="1:29">
      <c r="A302" s="181" t="s">
        <v>112</v>
      </c>
      <c r="B302" s="183">
        <v>102</v>
      </c>
      <c r="C302" s="183">
        <v>102103</v>
      </c>
      <c r="D302" s="183">
        <v>5635</v>
      </c>
      <c r="E302" s="184">
        <v>-2247.2800000000002</v>
      </c>
      <c r="F302" s="182">
        <v>43732</v>
      </c>
      <c r="G302" s="181" t="s">
        <v>938</v>
      </c>
      <c r="H302" s="181" t="s">
        <v>1000</v>
      </c>
      <c r="I302" s="181" t="s">
        <v>950</v>
      </c>
      <c r="K302" s="183">
        <v>366642</v>
      </c>
      <c r="L302" s="183">
        <v>346841</v>
      </c>
      <c r="Q302" s="181" t="s">
        <v>940</v>
      </c>
      <c r="U302" s="183">
        <v>9</v>
      </c>
      <c r="V302" s="183">
        <v>19</v>
      </c>
      <c r="Y302" s="181" t="s">
        <v>941</v>
      </c>
      <c r="Z302" s="183">
        <v>102</v>
      </c>
      <c r="AA302" s="181" t="s">
        <v>22</v>
      </c>
      <c r="AB302" s="181" t="s">
        <v>942</v>
      </c>
      <c r="AC302" s="183">
        <v>19</v>
      </c>
    </row>
    <row r="303" spans="1:29">
      <c r="A303" s="181" t="s">
        <v>112</v>
      </c>
      <c r="B303" s="183">
        <v>102</v>
      </c>
      <c r="C303" s="183">
        <v>102103</v>
      </c>
      <c r="D303" s="183">
        <v>5635</v>
      </c>
      <c r="E303" s="184">
        <v>-29.92</v>
      </c>
      <c r="F303" s="182">
        <v>43738</v>
      </c>
      <c r="G303" s="181" t="s">
        <v>938</v>
      </c>
      <c r="H303" s="181" t="s">
        <v>1001</v>
      </c>
      <c r="I303" s="181" t="s">
        <v>112</v>
      </c>
      <c r="K303" s="183">
        <v>366523</v>
      </c>
      <c r="L303" s="183">
        <v>345123</v>
      </c>
      <c r="Q303" s="181" t="s">
        <v>940</v>
      </c>
      <c r="U303" s="183">
        <v>9</v>
      </c>
      <c r="V303" s="183">
        <v>19</v>
      </c>
      <c r="Y303" s="181" t="s">
        <v>941</v>
      </c>
      <c r="Z303" s="183">
        <v>102</v>
      </c>
      <c r="AA303" s="181" t="s">
        <v>22</v>
      </c>
      <c r="AB303" s="181" t="s">
        <v>942</v>
      </c>
      <c r="AC303" s="183">
        <v>10</v>
      </c>
    </row>
    <row r="304" spans="1:29">
      <c r="A304" s="181" t="s">
        <v>112</v>
      </c>
      <c r="B304" s="183">
        <v>102</v>
      </c>
      <c r="C304" s="183">
        <v>102103</v>
      </c>
      <c r="D304" s="183">
        <v>5635</v>
      </c>
      <c r="E304" s="184">
        <v>181.6</v>
      </c>
      <c r="F304" s="182">
        <v>43738</v>
      </c>
      <c r="G304" s="181" t="s">
        <v>938</v>
      </c>
      <c r="H304" s="181" t="s">
        <v>1002</v>
      </c>
      <c r="I304" s="181" t="s">
        <v>1003</v>
      </c>
      <c r="K304" s="183">
        <v>366525</v>
      </c>
      <c r="L304" s="183">
        <v>345125</v>
      </c>
      <c r="Q304" s="181" t="s">
        <v>940</v>
      </c>
      <c r="U304" s="183">
        <v>9</v>
      </c>
      <c r="V304" s="183">
        <v>19</v>
      </c>
      <c r="Y304" s="181" t="s">
        <v>941</v>
      </c>
      <c r="Z304" s="183">
        <v>102</v>
      </c>
      <c r="AA304" s="181" t="s">
        <v>22</v>
      </c>
      <c r="AB304" s="181" t="s">
        <v>942</v>
      </c>
      <c r="AC304" s="183">
        <v>1</v>
      </c>
    </row>
    <row r="305" spans="1:29">
      <c r="A305" s="181" t="s">
        <v>112</v>
      </c>
      <c r="B305" s="183">
        <v>102</v>
      </c>
      <c r="C305" s="183">
        <v>102103</v>
      </c>
      <c r="D305" s="183">
        <v>5635</v>
      </c>
      <c r="E305" s="184">
        <v>-59.84</v>
      </c>
      <c r="F305" s="182">
        <v>43738</v>
      </c>
      <c r="G305" s="181" t="s">
        <v>938</v>
      </c>
      <c r="H305" s="181" t="s">
        <v>1004</v>
      </c>
      <c r="I305" s="181" t="s">
        <v>112</v>
      </c>
      <c r="K305" s="183">
        <v>366526</v>
      </c>
      <c r="L305" s="183">
        <v>345126</v>
      </c>
      <c r="Q305" s="181" t="s">
        <v>940</v>
      </c>
      <c r="U305" s="183">
        <v>9</v>
      </c>
      <c r="V305" s="183">
        <v>19</v>
      </c>
      <c r="Y305" s="181" t="s">
        <v>941</v>
      </c>
      <c r="Z305" s="183">
        <v>804</v>
      </c>
      <c r="AA305" s="181" t="s">
        <v>22</v>
      </c>
      <c r="AB305" s="181" t="s">
        <v>942</v>
      </c>
      <c r="AC305" s="183">
        <v>8</v>
      </c>
    </row>
    <row r="306" spans="1:29">
      <c r="A306" s="181" t="s">
        <v>112</v>
      </c>
      <c r="B306" s="183">
        <v>102</v>
      </c>
      <c r="C306" s="183">
        <v>102101</v>
      </c>
      <c r="D306" s="183">
        <v>5635</v>
      </c>
      <c r="E306" s="184">
        <v>-29.97</v>
      </c>
      <c r="F306" s="182">
        <v>43738</v>
      </c>
      <c r="G306" s="181" t="s">
        <v>938</v>
      </c>
      <c r="H306" s="181" t="s">
        <v>1005</v>
      </c>
      <c r="I306" s="181" t="s">
        <v>112</v>
      </c>
      <c r="K306" s="183">
        <v>366527</v>
      </c>
      <c r="L306" s="183">
        <v>345127</v>
      </c>
      <c r="Q306" s="181" t="s">
        <v>940</v>
      </c>
      <c r="U306" s="183">
        <v>9</v>
      </c>
      <c r="V306" s="183">
        <v>19</v>
      </c>
      <c r="Y306" s="181" t="s">
        <v>941</v>
      </c>
      <c r="Z306" s="183">
        <v>102</v>
      </c>
      <c r="AA306" s="181" t="s">
        <v>22</v>
      </c>
      <c r="AB306" s="181" t="s">
        <v>942</v>
      </c>
      <c r="AC306" s="183">
        <v>8</v>
      </c>
    </row>
    <row r="307" spans="1:29">
      <c r="A307" s="181" t="s">
        <v>112</v>
      </c>
      <c r="B307" s="183">
        <v>102</v>
      </c>
      <c r="C307" s="183">
        <v>102103</v>
      </c>
      <c r="D307" s="183">
        <v>5635</v>
      </c>
      <c r="E307" s="184">
        <v>-15.88</v>
      </c>
      <c r="F307" s="182">
        <v>43738</v>
      </c>
      <c r="G307" s="181" t="s">
        <v>938</v>
      </c>
      <c r="H307" s="181" t="s">
        <v>1006</v>
      </c>
      <c r="I307" s="181" t="s">
        <v>112</v>
      </c>
      <c r="K307" s="183">
        <v>366528</v>
      </c>
      <c r="L307" s="183">
        <v>345128</v>
      </c>
      <c r="Q307" s="181" t="s">
        <v>940</v>
      </c>
      <c r="U307" s="183">
        <v>9</v>
      </c>
      <c r="V307" s="183">
        <v>19</v>
      </c>
      <c r="Y307" s="181" t="s">
        <v>941</v>
      </c>
      <c r="Z307" s="183">
        <v>102</v>
      </c>
      <c r="AA307" s="181" t="s">
        <v>22</v>
      </c>
      <c r="AB307" s="181" t="s">
        <v>942</v>
      </c>
      <c r="AC307" s="183">
        <v>8</v>
      </c>
    </row>
    <row r="308" spans="1:29">
      <c r="A308" s="181" t="s">
        <v>112</v>
      </c>
      <c r="B308" s="183">
        <v>102</v>
      </c>
      <c r="C308" s="183">
        <v>102103</v>
      </c>
      <c r="D308" s="183">
        <v>5635</v>
      </c>
      <c r="E308" s="184">
        <v>-1057.0999999999999</v>
      </c>
      <c r="F308" s="182">
        <v>43738</v>
      </c>
      <c r="G308" s="181" t="s">
        <v>938</v>
      </c>
      <c r="H308" s="181" t="s">
        <v>1007</v>
      </c>
      <c r="I308" s="181" t="s">
        <v>950</v>
      </c>
      <c r="K308" s="183">
        <v>366621</v>
      </c>
      <c r="L308" s="183">
        <v>346547</v>
      </c>
      <c r="Q308" s="181" t="s">
        <v>940</v>
      </c>
      <c r="U308" s="183">
        <v>9</v>
      </c>
      <c r="V308" s="183">
        <v>19</v>
      </c>
      <c r="Y308" s="181" t="s">
        <v>941</v>
      </c>
      <c r="Z308" s="183">
        <v>102</v>
      </c>
      <c r="AA308" s="181" t="s">
        <v>22</v>
      </c>
      <c r="AB308" s="181" t="s">
        <v>942</v>
      </c>
      <c r="AC308" s="183">
        <v>27</v>
      </c>
    </row>
    <row r="309" spans="1:29">
      <c r="A309" s="181" t="s">
        <v>112</v>
      </c>
      <c r="B309" s="183">
        <v>102</v>
      </c>
      <c r="C309" s="183">
        <v>102103</v>
      </c>
      <c r="D309" s="183">
        <v>5635</v>
      </c>
      <c r="E309" s="184">
        <v>23545.37</v>
      </c>
      <c r="F309" s="182">
        <v>43738</v>
      </c>
      <c r="G309" s="181" t="s">
        <v>938</v>
      </c>
      <c r="H309" s="181" t="s">
        <v>1008</v>
      </c>
      <c r="I309" s="181" t="s">
        <v>953</v>
      </c>
      <c r="K309" s="183">
        <v>366718</v>
      </c>
      <c r="L309" s="183">
        <v>347158</v>
      </c>
      <c r="P309" s="181" t="s">
        <v>989</v>
      </c>
      <c r="Q309" s="181" t="s">
        <v>940</v>
      </c>
      <c r="U309" s="183">
        <v>9</v>
      </c>
      <c r="V309" s="183">
        <v>19</v>
      </c>
      <c r="Y309" s="181" t="s">
        <v>941</v>
      </c>
      <c r="Z309" s="183">
        <v>102</v>
      </c>
      <c r="AA309" s="181" t="s">
        <v>22</v>
      </c>
      <c r="AB309" s="181" t="s">
        <v>942</v>
      </c>
      <c r="AC309" s="183">
        <v>81</v>
      </c>
    </row>
    <row r="310" spans="1:29">
      <c r="A310" s="181" t="s">
        <v>112</v>
      </c>
      <c r="B310" s="183">
        <v>102</v>
      </c>
      <c r="C310" s="183">
        <v>102103</v>
      </c>
      <c r="D310" s="183">
        <v>5635</v>
      </c>
      <c r="E310" s="184">
        <v>-16994.3</v>
      </c>
      <c r="F310" s="182">
        <v>43738</v>
      </c>
      <c r="G310" s="181" t="s">
        <v>938</v>
      </c>
      <c r="H310" s="181" t="s">
        <v>958</v>
      </c>
      <c r="I310" s="181" t="s">
        <v>958</v>
      </c>
      <c r="K310" s="183">
        <v>366752</v>
      </c>
      <c r="L310" s="183">
        <v>347324</v>
      </c>
      <c r="Q310" s="181" t="s">
        <v>940</v>
      </c>
      <c r="U310" s="183">
        <v>9</v>
      </c>
      <c r="V310" s="183">
        <v>19</v>
      </c>
      <c r="Y310" s="181" t="s">
        <v>941</v>
      </c>
      <c r="Z310" s="183">
        <v>102</v>
      </c>
      <c r="AA310" s="181" t="s">
        <v>22</v>
      </c>
      <c r="AB310" s="181" t="s">
        <v>942</v>
      </c>
      <c r="AC310" s="183">
        <v>1</v>
      </c>
    </row>
    <row r="311" spans="1:29">
      <c r="A311" s="181" t="s">
        <v>112</v>
      </c>
      <c r="B311" s="183">
        <v>102</v>
      </c>
      <c r="C311" s="183">
        <v>102101</v>
      </c>
      <c r="D311" s="183">
        <v>5635</v>
      </c>
      <c r="E311" s="184">
        <v>460.13</v>
      </c>
      <c r="F311" s="182">
        <v>43738</v>
      </c>
      <c r="G311" s="181" t="s">
        <v>938</v>
      </c>
      <c r="H311" s="181" t="s">
        <v>958</v>
      </c>
      <c r="I311" s="181" t="s">
        <v>958</v>
      </c>
      <c r="K311" s="183">
        <v>366752</v>
      </c>
      <c r="L311" s="183">
        <v>347324</v>
      </c>
      <c r="Q311" s="181" t="s">
        <v>940</v>
      </c>
      <c r="U311" s="183">
        <v>9</v>
      </c>
      <c r="V311" s="183">
        <v>19</v>
      </c>
      <c r="Y311" s="181" t="s">
        <v>941</v>
      </c>
      <c r="Z311" s="183">
        <v>102</v>
      </c>
      <c r="AA311" s="181" t="s">
        <v>22</v>
      </c>
      <c r="AB311" s="181" t="s">
        <v>942</v>
      </c>
      <c r="AC311" s="183">
        <v>2</v>
      </c>
    </row>
    <row r="312" spans="1:29">
      <c r="A312" s="181" t="s">
        <v>112</v>
      </c>
      <c r="B312" s="183">
        <v>102</v>
      </c>
      <c r="C312" s="183">
        <v>102102</v>
      </c>
      <c r="D312" s="183">
        <v>5635</v>
      </c>
      <c r="E312" s="184">
        <v>92.03</v>
      </c>
      <c r="F312" s="182">
        <v>43738</v>
      </c>
      <c r="G312" s="181" t="s">
        <v>938</v>
      </c>
      <c r="H312" s="181" t="s">
        <v>958</v>
      </c>
      <c r="I312" s="181" t="s">
        <v>958</v>
      </c>
      <c r="K312" s="183">
        <v>366752</v>
      </c>
      <c r="L312" s="183">
        <v>347324</v>
      </c>
      <c r="Q312" s="181" t="s">
        <v>940</v>
      </c>
      <c r="U312" s="183">
        <v>9</v>
      </c>
      <c r="V312" s="183">
        <v>19</v>
      </c>
      <c r="Y312" s="181" t="s">
        <v>941</v>
      </c>
      <c r="Z312" s="183">
        <v>102</v>
      </c>
      <c r="AA312" s="181" t="s">
        <v>22</v>
      </c>
      <c r="AB312" s="181" t="s">
        <v>942</v>
      </c>
      <c r="AC312" s="183">
        <v>3</v>
      </c>
    </row>
    <row r="313" spans="1:29">
      <c r="A313" s="181" t="s">
        <v>112</v>
      </c>
      <c r="B313" s="183">
        <v>102</v>
      </c>
      <c r="C313" s="183">
        <v>102103</v>
      </c>
      <c r="D313" s="183">
        <v>5635</v>
      </c>
      <c r="E313" s="184">
        <v>153.38</v>
      </c>
      <c r="F313" s="182">
        <v>43738</v>
      </c>
      <c r="G313" s="181" t="s">
        <v>938</v>
      </c>
      <c r="H313" s="181" t="s">
        <v>958</v>
      </c>
      <c r="I313" s="181" t="s">
        <v>958</v>
      </c>
      <c r="K313" s="183">
        <v>366752</v>
      </c>
      <c r="L313" s="183">
        <v>347324</v>
      </c>
      <c r="Q313" s="181" t="s">
        <v>940</v>
      </c>
      <c r="U313" s="183">
        <v>9</v>
      </c>
      <c r="V313" s="183">
        <v>19</v>
      </c>
      <c r="Y313" s="181" t="s">
        <v>941</v>
      </c>
      <c r="Z313" s="183">
        <v>102</v>
      </c>
      <c r="AA313" s="181" t="s">
        <v>22</v>
      </c>
      <c r="AB313" s="181" t="s">
        <v>942</v>
      </c>
      <c r="AC313" s="183">
        <v>4</v>
      </c>
    </row>
    <row r="314" spans="1:29">
      <c r="A314" s="181" t="s">
        <v>112</v>
      </c>
      <c r="B314" s="183">
        <v>102</v>
      </c>
      <c r="C314" s="183">
        <v>102104</v>
      </c>
      <c r="D314" s="183">
        <v>5635</v>
      </c>
      <c r="E314" s="184">
        <v>306.76</v>
      </c>
      <c r="F314" s="182">
        <v>43738</v>
      </c>
      <c r="G314" s="181" t="s">
        <v>938</v>
      </c>
      <c r="H314" s="181" t="s">
        <v>958</v>
      </c>
      <c r="I314" s="181" t="s">
        <v>958</v>
      </c>
      <c r="K314" s="183">
        <v>366752</v>
      </c>
      <c r="L314" s="183">
        <v>347324</v>
      </c>
      <c r="Q314" s="181" t="s">
        <v>940</v>
      </c>
      <c r="U314" s="183">
        <v>9</v>
      </c>
      <c r="V314" s="183">
        <v>19</v>
      </c>
      <c r="Y314" s="181" t="s">
        <v>941</v>
      </c>
      <c r="Z314" s="183">
        <v>102</v>
      </c>
      <c r="AA314" s="181" t="s">
        <v>22</v>
      </c>
      <c r="AB314" s="181" t="s">
        <v>942</v>
      </c>
      <c r="AC314" s="183">
        <v>5</v>
      </c>
    </row>
    <row r="315" spans="1:29">
      <c r="A315" s="181" t="s">
        <v>112</v>
      </c>
      <c r="B315" s="183">
        <v>102</v>
      </c>
      <c r="C315" s="183">
        <v>102105</v>
      </c>
      <c r="D315" s="183">
        <v>5635</v>
      </c>
      <c r="E315" s="184">
        <v>337.43</v>
      </c>
      <c r="F315" s="182">
        <v>43738</v>
      </c>
      <c r="G315" s="181" t="s">
        <v>938</v>
      </c>
      <c r="H315" s="181" t="s">
        <v>958</v>
      </c>
      <c r="I315" s="181" t="s">
        <v>958</v>
      </c>
      <c r="K315" s="183">
        <v>366752</v>
      </c>
      <c r="L315" s="183">
        <v>347324</v>
      </c>
      <c r="Q315" s="181" t="s">
        <v>940</v>
      </c>
      <c r="U315" s="183">
        <v>9</v>
      </c>
      <c r="V315" s="183">
        <v>19</v>
      </c>
      <c r="Y315" s="181" t="s">
        <v>941</v>
      </c>
      <c r="Z315" s="183">
        <v>102</v>
      </c>
      <c r="AA315" s="181" t="s">
        <v>22</v>
      </c>
      <c r="AB315" s="181" t="s">
        <v>942</v>
      </c>
      <c r="AC315" s="183">
        <v>6</v>
      </c>
    </row>
    <row r="316" spans="1:29">
      <c r="A316" s="181" t="s">
        <v>112</v>
      </c>
      <c r="B316" s="183">
        <v>102</v>
      </c>
      <c r="C316" s="183">
        <v>102106</v>
      </c>
      <c r="D316" s="183">
        <v>5635</v>
      </c>
      <c r="E316" s="184">
        <v>1012.3</v>
      </c>
      <c r="F316" s="182">
        <v>43738</v>
      </c>
      <c r="G316" s="181" t="s">
        <v>938</v>
      </c>
      <c r="H316" s="181" t="s">
        <v>958</v>
      </c>
      <c r="I316" s="181" t="s">
        <v>958</v>
      </c>
      <c r="K316" s="183">
        <v>366752</v>
      </c>
      <c r="L316" s="183">
        <v>347324</v>
      </c>
      <c r="Q316" s="181" t="s">
        <v>940</v>
      </c>
      <c r="U316" s="183">
        <v>9</v>
      </c>
      <c r="V316" s="183">
        <v>19</v>
      </c>
      <c r="Y316" s="181" t="s">
        <v>941</v>
      </c>
      <c r="Z316" s="183">
        <v>102</v>
      </c>
      <c r="AA316" s="181" t="s">
        <v>22</v>
      </c>
      <c r="AB316" s="181" t="s">
        <v>942</v>
      </c>
      <c r="AC316" s="183">
        <v>7</v>
      </c>
    </row>
    <row r="317" spans="1:29">
      <c r="A317" s="181" t="s">
        <v>112</v>
      </c>
      <c r="B317" s="183">
        <v>102</v>
      </c>
      <c r="C317" s="183">
        <v>102107</v>
      </c>
      <c r="D317" s="183">
        <v>5635</v>
      </c>
      <c r="E317" s="184">
        <v>184.05</v>
      </c>
      <c r="F317" s="182">
        <v>43738</v>
      </c>
      <c r="G317" s="181" t="s">
        <v>938</v>
      </c>
      <c r="H317" s="181" t="s">
        <v>958</v>
      </c>
      <c r="I317" s="181" t="s">
        <v>958</v>
      </c>
      <c r="K317" s="183">
        <v>366752</v>
      </c>
      <c r="L317" s="183">
        <v>347324</v>
      </c>
      <c r="Q317" s="181" t="s">
        <v>940</v>
      </c>
      <c r="U317" s="183">
        <v>9</v>
      </c>
      <c r="V317" s="183">
        <v>19</v>
      </c>
      <c r="Y317" s="181" t="s">
        <v>941</v>
      </c>
      <c r="Z317" s="183">
        <v>102</v>
      </c>
      <c r="AA317" s="181" t="s">
        <v>22</v>
      </c>
      <c r="AB317" s="181" t="s">
        <v>942</v>
      </c>
      <c r="AC317" s="183">
        <v>8</v>
      </c>
    </row>
    <row r="318" spans="1:29">
      <c r="A318" s="181" t="s">
        <v>112</v>
      </c>
      <c r="B318" s="183">
        <v>102</v>
      </c>
      <c r="C318" s="183">
        <v>102108</v>
      </c>
      <c r="D318" s="183">
        <v>5635</v>
      </c>
      <c r="E318" s="184">
        <v>122.7</v>
      </c>
      <c r="F318" s="182">
        <v>43738</v>
      </c>
      <c r="G318" s="181" t="s">
        <v>938</v>
      </c>
      <c r="H318" s="181" t="s">
        <v>958</v>
      </c>
      <c r="I318" s="181" t="s">
        <v>958</v>
      </c>
      <c r="K318" s="183">
        <v>366752</v>
      </c>
      <c r="L318" s="183">
        <v>347324</v>
      </c>
      <c r="Q318" s="181" t="s">
        <v>940</v>
      </c>
      <c r="U318" s="183">
        <v>9</v>
      </c>
      <c r="V318" s="183">
        <v>19</v>
      </c>
      <c r="Y318" s="181" t="s">
        <v>941</v>
      </c>
      <c r="Z318" s="183">
        <v>102</v>
      </c>
      <c r="AA318" s="181" t="s">
        <v>22</v>
      </c>
      <c r="AB318" s="181" t="s">
        <v>942</v>
      </c>
      <c r="AC318" s="183">
        <v>9</v>
      </c>
    </row>
    <row r="319" spans="1:29">
      <c r="A319" s="181" t="s">
        <v>112</v>
      </c>
      <c r="B319" s="183">
        <v>102</v>
      </c>
      <c r="C319" s="183">
        <v>102109</v>
      </c>
      <c r="D319" s="183">
        <v>5635</v>
      </c>
      <c r="E319" s="184">
        <v>92.03</v>
      </c>
      <c r="F319" s="182">
        <v>43738</v>
      </c>
      <c r="G319" s="181" t="s">
        <v>938</v>
      </c>
      <c r="H319" s="181" t="s">
        <v>958</v>
      </c>
      <c r="I319" s="181" t="s">
        <v>958</v>
      </c>
      <c r="K319" s="183">
        <v>366752</v>
      </c>
      <c r="L319" s="183">
        <v>347324</v>
      </c>
      <c r="Q319" s="181" t="s">
        <v>940</v>
      </c>
      <c r="U319" s="183">
        <v>9</v>
      </c>
      <c r="V319" s="183">
        <v>19</v>
      </c>
      <c r="Y319" s="181" t="s">
        <v>941</v>
      </c>
      <c r="Z319" s="183">
        <v>102</v>
      </c>
      <c r="AA319" s="181" t="s">
        <v>22</v>
      </c>
      <c r="AB319" s="181" t="s">
        <v>942</v>
      </c>
      <c r="AC319" s="183">
        <v>10</v>
      </c>
    </row>
    <row r="320" spans="1:29">
      <c r="A320" s="181" t="s">
        <v>112</v>
      </c>
      <c r="B320" s="183">
        <v>102</v>
      </c>
      <c r="C320" s="183">
        <v>102103</v>
      </c>
      <c r="D320" s="183">
        <v>5635</v>
      </c>
      <c r="E320" s="184">
        <v>-23545.37</v>
      </c>
      <c r="F320" s="182">
        <v>43739</v>
      </c>
      <c r="G320" s="181" t="s">
        <v>938</v>
      </c>
      <c r="H320" s="181" t="s">
        <v>1008</v>
      </c>
      <c r="I320" s="181" t="s">
        <v>953</v>
      </c>
      <c r="K320" s="183">
        <v>366718</v>
      </c>
      <c r="L320" s="183">
        <v>347158</v>
      </c>
      <c r="P320" s="181" t="s">
        <v>989</v>
      </c>
      <c r="Q320" s="181" t="s">
        <v>940</v>
      </c>
      <c r="U320" s="183">
        <v>10</v>
      </c>
      <c r="V320" s="183">
        <v>19</v>
      </c>
      <c r="Y320" s="181" t="s">
        <v>941</v>
      </c>
      <c r="Z320" s="183">
        <v>102</v>
      </c>
      <c r="AA320" s="181" t="s">
        <v>22</v>
      </c>
      <c r="AB320" s="181" t="s">
        <v>942</v>
      </c>
      <c r="AC320" s="183">
        <v>81</v>
      </c>
    </row>
    <row r="321" spans="1:29">
      <c r="A321" s="181" t="s">
        <v>112</v>
      </c>
      <c r="B321" s="183">
        <v>102</v>
      </c>
      <c r="C321" s="183">
        <v>102103</v>
      </c>
      <c r="D321" s="183">
        <v>5635</v>
      </c>
      <c r="E321" s="184">
        <v>23545.37</v>
      </c>
      <c r="F321" s="182">
        <v>43739</v>
      </c>
      <c r="G321" s="181" t="s">
        <v>938</v>
      </c>
      <c r="H321" s="181" t="s">
        <v>953</v>
      </c>
      <c r="K321" s="183">
        <v>1096295</v>
      </c>
      <c r="L321" s="183">
        <v>346535</v>
      </c>
      <c r="Q321" s="181" t="s">
        <v>944</v>
      </c>
      <c r="U321" s="183">
        <v>10</v>
      </c>
      <c r="V321" s="183">
        <v>19</v>
      </c>
      <c r="X321" s="183">
        <v>3002044</v>
      </c>
      <c r="Y321" s="181" t="s">
        <v>941</v>
      </c>
      <c r="Z321" s="183">
        <v>102</v>
      </c>
      <c r="AA321" s="181" t="s">
        <v>945</v>
      </c>
      <c r="AB321" s="181" t="s">
        <v>942</v>
      </c>
      <c r="AC321" s="183">
        <v>9</v>
      </c>
    </row>
    <row r="322" spans="1:29">
      <c r="A322" s="181" t="s">
        <v>112</v>
      </c>
      <c r="B322" s="183">
        <v>102</v>
      </c>
      <c r="C322" s="183">
        <v>102103</v>
      </c>
      <c r="D322" s="183">
        <v>5635</v>
      </c>
      <c r="E322" s="184">
        <v>-2260.86</v>
      </c>
      <c r="F322" s="182">
        <v>43746</v>
      </c>
      <c r="G322" s="181" t="s">
        <v>938</v>
      </c>
      <c r="H322" s="181" t="s">
        <v>1009</v>
      </c>
      <c r="I322" s="181" t="s">
        <v>950</v>
      </c>
      <c r="K322" s="183">
        <v>366865</v>
      </c>
      <c r="L322" s="183">
        <v>348706</v>
      </c>
      <c r="Q322" s="181" t="s">
        <v>940</v>
      </c>
      <c r="U322" s="183">
        <v>10</v>
      </c>
      <c r="V322" s="183">
        <v>19</v>
      </c>
      <c r="Y322" s="181" t="s">
        <v>941</v>
      </c>
      <c r="Z322" s="183">
        <v>102</v>
      </c>
      <c r="AA322" s="181" t="s">
        <v>22</v>
      </c>
      <c r="AB322" s="181" t="s">
        <v>942</v>
      </c>
      <c r="AC322" s="183">
        <v>19</v>
      </c>
    </row>
    <row r="323" spans="1:29">
      <c r="A323" s="181" t="s">
        <v>112</v>
      </c>
      <c r="B323" s="183">
        <v>102</v>
      </c>
      <c r="C323" s="183">
        <v>102103</v>
      </c>
      <c r="D323" s="183">
        <v>5635</v>
      </c>
      <c r="E323" s="184">
        <v>-1057.2</v>
      </c>
      <c r="F323" s="182">
        <v>43753</v>
      </c>
      <c r="G323" s="181" t="s">
        <v>938</v>
      </c>
      <c r="H323" s="181" t="s">
        <v>1010</v>
      </c>
      <c r="I323" s="181" t="s">
        <v>950</v>
      </c>
      <c r="K323" s="183">
        <v>366862</v>
      </c>
      <c r="L323" s="183">
        <v>348686</v>
      </c>
      <c r="Q323" s="181" t="s">
        <v>940</v>
      </c>
      <c r="U323" s="183">
        <v>10</v>
      </c>
      <c r="V323" s="183">
        <v>19</v>
      </c>
      <c r="Y323" s="181" t="s">
        <v>941</v>
      </c>
      <c r="Z323" s="183">
        <v>102</v>
      </c>
      <c r="AA323" s="181" t="s">
        <v>22</v>
      </c>
      <c r="AB323" s="181" t="s">
        <v>942</v>
      </c>
      <c r="AC323" s="183">
        <v>27</v>
      </c>
    </row>
    <row r="324" spans="1:29">
      <c r="A324" s="181" t="s">
        <v>112</v>
      </c>
      <c r="B324" s="183">
        <v>102</v>
      </c>
      <c r="C324" s="183">
        <v>102103</v>
      </c>
      <c r="D324" s="183">
        <v>5635</v>
      </c>
      <c r="E324" s="184">
        <v>-2237.46</v>
      </c>
      <c r="F324" s="182">
        <v>43760</v>
      </c>
      <c r="G324" s="181" t="s">
        <v>938</v>
      </c>
      <c r="H324" s="181" t="s">
        <v>1011</v>
      </c>
      <c r="I324" s="181" t="s">
        <v>950</v>
      </c>
      <c r="K324" s="183">
        <v>366947</v>
      </c>
      <c r="L324" s="183">
        <v>350054</v>
      </c>
      <c r="Q324" s="181" t="s">
        <v>940</v>
      </c>
      <c r="U324" s="183">
        <v>10</v>
      </c>
      <c r="V324" s="183">
        <v>19</v>
      </c>
      <c r="Y324" s="181" t="s">
        <v>941</v>
      </c>
      <c r="Z324" s="183">
        <v>102</v>
      </c>
      <c r="AA324" s="181" t="s">
        <v>22</v>
      </c>
      <c r="AB324" s="181" t="s">
        <v>942</v>
      </c>
      <c r="AC324" s="183">
        <v>19</v>
      </c>
    </row>
    <row r="325" spans="1:29">
      <c r="A325" s="181" t="s">
        <v>112</v>
      </c>
      <c r="B325" s="183">
        <v>102</v>
      </c>
      <c r="C325" s="183">
        <v>102101</v>
      </c>
      <c r="D325" s="183">
        <v>5635</v>
      </c>
      <c r="E325" s="184">
        <v>-29.97</v>
      </c>
      <c r="F325" s="182">
        <v>43769</v>
      </c>
      <c r="G325" s="181" t="s">
        <v>938</v>
      </c>
      <c r="H325" s="181" t="s">
        <v>1012</v>
      </c>
      <c r="I325" s="181" t="s">
        <v>112</v>
      </c>
      <c r="K325" s="183">
        <v>366919</v>
      </c>
      <c r="L325" s="183">
        <v>349670</v>
      </c>
      <c r="Q325" s="181" t="s">
        <v>940</v>
      </c>
      <c r="U325" s="183">
        <v>10</v>
      </c>
      <c r="V325" s="183">
        <v>19</v>
      </c>
      <c r="Y325" s="181" t="s">
        <v>941</v>
      </c>
      <c r="Z325" s="183">
        <v>102</v>
      </c>
      <c r="AA325" s="181" t="s">
        <v>22</v>
      </c>
      <c r="AB325" s="181" t="s">
        <v>942</v>
      </c>
      <c r="AC325" s="183">
        <v>8</v>
      </c>
    </row>
    <row r="326" spans="1:29">
      <c r="A326" s="181" t="s">
        <v>112</v>
      </c>
      <c r="B326" s="183">
        <v>102</v>
      </c>
      <c r="C326" s="183">
        <v>102103</v>
      </c>
      <c r="D326" s="183">
        <v>5635</v>
      </c>
      <c r="E326" s="184">
        <v>-15.88</v>
      </c>
      <c r="F326" s="182">
        <v>43769</v>
      </c>
      <c r="G326" s="181" t="s">
        <v>938</v>
      </c>
      <c r="H326" s="181" t="s">
        <v>1013</v>
      </c>
      <c r="I326" s="181" t="s">
        <v>112</v>
      </c>
      <c r="K326" s="183">
        <v>366920</v>
      </c>
      <c r="L326" s="183">
        <v>349672</v>
      </c>
      <c r="Q326" s="181" t="s">
        <v>940</v>
      </c>
      <c r="U326" s="183">
        <v>10</v>
      </c>
      <c r="V326" s="183">
        <v>19</v>
      </c>
      <c r="Y326" s="181" t="s">
        <v>941</v>
      </c>
      <c r="Z326" s="183">
        <v>102</v>
      </c>
      <c r="AA326" s="181" t="s">
        <v>22</v>
      </c>
      <c r="AB326" s="181" t="s">
        <v>942</v>
      </c>
      <c r="AC326" s="183">
        <v>8</v>
      </c>
    </row>
    <row r="327" spans="1:29">
      <c r="A327" s="181" t="s">
        <v>112</v>
      </c>
      <c r="B327" s="183">
        <v>102</v>
      </c>
      <c r="C327" s="183">
        <v>102103</v>
      </c>
      <c r="D327" s="183">
        <v>5635</v>
      </c>
      <c r="E327" s="184">
        <v>-59.84</v>
      </c>
      <c r="F327" s="182">
        <v>43769</v>
      </c>
      <c r="G327" s="181" t="s">
        <v>938</v>
      </c>
      <c r="H327" s="181" t="s">
        <v>1014</v>
      </c>
      <c r="I327" s="181" t="s">
        <v>112</v>
      </c>
      <c r="K327" s="183">
        <v>366921</v>
      </c>
      <c r="L327" s="183">
        <v>349674</v>
      </c>
      <c r="Q327" s="181" t="s">
        <v>940</v>
      </c>
      <c r="U327" s="183">
        <v>10</v>
      </c>
      <c r="V327" s="183">
        <v>19</v>
      </c>
      <c r="Y327" s="181" t="s">
        <v>941</v>
      </c>
      <c r="Z327" s="183">
        <v>804</v>
      </c>
      <c r="AA327" s="181" t="s">
        <v>22</v>
      </c>
      <c r="AB327" s="181" t="s">
        <v>942</v>
      </c>
      <c r="AC327" s="183">
        <v>8</v>
      </c>
    </row>
    <row r="328" spans="1:29">
      <c r="A328" s="181" t="s">
        <v>112</v>
      </c>
      <c r="B328" s="183">
        <v>102</v>
      </c>
      <c r="C328" s="183">
        <v>102103</v>
      </c>
      <c r="D328" s="183">
        <v>5635</v>
      </c>
      <c r="E328" s="184">
        <v>-38.64</v>
      </c>
      <c r="F328" s="182">
        <v>43769</v>
      </c>
      <c r="G328" s="181" t="s">
        <v>938</v>
      </c>
      <c r="H328" s="181" t="s">
        <v>1015</v>
      </c>
      <c r="I328" s="181" t="s">
        <v>112</v>
      </c>
      <c r="K328" s="183">
        <v>366924</v>
      </c>
      <c r="L328" s="183">
        <v>349683</v>
      </c>
      <c r="Q328" s="181" t="s">
        <v>940</v>
      </c>
      <c r="U328" s="183">
        <v>10</v>
      </c>
      <c r="V328" s="183">
        <v>19</v>
      </c>
      <c r="Y328" s="181" t="s">
        <v>941</v>
      </c>
      <c r="Z328" s="183">
        <v>102</v>
      </c>
      <c r="AA328" s="181" t="s">
        <v>22</v>
      </c>
      <c r="AB328" s="181" t="s">
        <v>942</v>
      </c>
      <c r="AC328" s="183">
        <v>8</v>
      </c>
    </row>
    <row r="329" spans="1:29">
      <c r="A329" s="181" t="s">
        <v>112</v>
      </c>
      <c r="B329" s="183">
        <v>102</v>
      </c>
      <c r="C329" s="183">
        <v>102103</v>
      </c>
      <c r="D329" s="183">
        <v>5635</v>
      </c>
      <c r="E329" s="184">
        <v>-1062.06</v>
      </c>
      <c r="F329" s="182">
        <v>43769</v>
      </c>
      <c r="G329" s="181" t="s">
        <v>938</v>
      </c>
      <c r="H329" s="181" t="s">
        <v>1016</v>
      </c>
      <c r="I329" s="181" t="s">
        <v>950</v>
      </c>
      <c r="K329" s="183">
        <v>367031</v>
      </c>
      <c r="L329" s="183">
        <v>350407</v>
      </c>
      <c r="Q329" s="181" t="s">
        <v>940</v>
      </c>
      <c r="U329" s="183">
        <v>10</v>
      </c>
      <c r="V329" s="183">
        <v>19</v>
      </c>
      <c r="Y329" s="181" t="s">
        <v>941</v>
      </c>
      <c r="Z329" s="183">
        <v>102</v>
      </c>
      <c r="AA329" s="181" t="s">
        <v>22</v>
      </c>
      <c r="AB329" s="181" t="s">
        <v>942</v>
      </c>
      <c r="AC329" s="183">
        <v>27</v>
      </c>
    </row>
    <row r="330" spans="1:29">
      <c r="A330" s="181" t="s">
        <v>112</v>
      </c>
      <c r="B330" s="183">
        <v>102</v>
      </c>
      <c r="C330" s="183">
        <v>102103</v>
      </c>
      <c r="D330" s="183">
        <v>5635</v>
      </c>
      <c r="E330" s="184">
        <v>-57.68</v>
      </c>
      <c r="F330" s="182">
        <v>43769</v>
      </c>
      <c r="G330" s="181" t="s">
        <v>938</v>
      </c>
      <c r="H330" s="181" t="s">
        <v>1017</v>
      </c>
      <c r="I330" s="181" t="s">
        <v>986</v>
      </c>
      <c r="K330" s="183">
        <v>367062</v>
      </c>
      <c r="L330" s="183">
        <v>350490</v>
      </c>
      <c r="Q330" s="181" t="s">
        <v>940</v>
      </c>
      <c r="U330" s="183">
        <v>10</v>
      </c>
      <c r="V330" s="183">
        <v>19</v>
      </c>
      <c r="Y330" s="181" t="s">
        <v>941</v>
      </c>
      <c r="Z330" s="183">
        <v>103</v>
      </c>
      <c r="AA330" s="181" t="s">
        <v>22</v>
      </c>
      <c r="AB330" s="181" t="s">
        <v>942</v>
      </c>
      <c r="AC330" s="183">
        <v>3</v>
      </c>
    </row>
    <row r="331" spans="1:29">
      <c r="A331" s="181" t="s">
        <v>112</v>
      </c>
      <c r="B331" s="183">
        <v>102</v>
      </c>
      <c r="C331" s="183">
        <v>102103</v>
      </c>
      <c r="D331" s="183">
        <v>5635</v>
      </c>
      <c r="E331" s="184">
        <v>-16540.009999999998</v>
      </c>
      <c r="F331" s="182">
        <v>43769</v>
      </c>
      <c r="G331" s="181" t="s">
        <v>938</v>
      </c>
      <c r="H331" s="181" t="s">
        <v>958</v>
      </c>
      <c r="I331" s="181" t="s">
        <v>958</v>
      </c>
      <c r="K331" s="183">
        <v>367134</v>
      </c>
      <c r="L331" s="183">
        <v>350836</v>
      </c>
      <c r="Q331" s="181" t="s">
        <v>940</v>
      </c>
      <c r="U331" s="183">
        <v>10</v>
      </c>
      <c r="V331" s="183">
        <v>19</v>
      </c>
      <c r="Y331" s="181" t="s">
        <v>941</v>
      </c>
      <c r="Z331" s="183">
        <v>102</v>
      </c>
      <c r="AA331" s="181" t="s">
        <v>22</v>
      </c>
      <c r="AB331" s="181" t="s">
        <v>942</v>
      </c>
      <c r="AC331" s="183">
        <v>1</v>
      </c>
    </row>
    <row r="332" spans="1:29">
      <c r="A332" s="181" t="s">
        <v>112</v>
      </c>
      <c r="B332" s="183">
        <v>102</v>
      </c>
      <c r="C332" s="183">
        <v>102101</v>
      </c>
      <c r="D332" s="183">
        <v>5635</v>
      </c>
      <c r="E332" s="184">
        <v>447.83</v>
      </c>
      <c r="F332" s="182">
        <v>43769</v>
      </c>
      <c r="G332" s="181" t="s">
        <v>938</v>
      </c>
      <c r="H332" s="181" t="s">
        <v>958</v>
      </c>
      <c r="I332" s="181" t="s">
        <v>958</v>
      </c>
      <c r="K332" s="183">
        <v>367134</v>
      </c>
      <c r="L332" s="183">
        <v>350836</v>
      </c>
      <c r="Q332" s="181" t="s">
        <v>940</v>
      </c>
      <c r="U332" s="183">
        <v>10</v>
      </c>
      <c r="V332" s="183">
        <v>19</v>
      </c>
      <c r="Y332" s="181" t="s">
        <v>941</v>
      </c>
      <c r="Z332" s="183">
        <v>102</v>
      </c>
      <c r="AA332" s="181" t="s">
        <v>22</v>
      </c>
      <c r="AB332" s="181" t="s">
        <v>942</v>
      </c>
      <c r="AC332" s="183">
        <v>2</v>
      </c>
    </row>
    <row r="333" spans="1:29">
      <c r="A333" s="181" t="s">
        <v>112</v>
      </c>
      <c r="B333" s="183">
        <v>102</v>
      </c>
      <c r="C333" s="183">
        <v>102102</v>
      </c>
      <c r="D333" s="183">
        <v>5635</v>
      </c>
      <c r="E333" s="184">
        <v>89.57</v>
      </c>
      <c r="F333" s="182">
        <v>43769</v>
      </c>
      <c r="G333" s="181" t="s">
        <v>938</v>
      </c>
      <c r="H333" s="181" t="s">
        <v>958</v>
      </c>
      <c r="I333" s="181" t="s">
        <v>958</v>
      </c>
      <c r="K333" s="183">
        <v>367134</v>
      </c>
      <c r="L333" s="183">
        <v>350836</v>
      </c>
      <c r="Q333" s="181" t="s">
        <v>940</v>
      </c>
      <c r="U333" s="183">
        <v>10</v>
      </c>
      <c r="V333" s="183">
        <v>19</v>
      </c>
      <c r="Y333" s="181" t="s">
        <v>941</v>
      </c>
      <c r="Z333" s="183">
        <v>102</v>
      </c>
      <c r="AA333" s="181" t="s">
        <v>22</v>
      </c>
      <c r="AB333" s="181" t="s">
        <v>942</v>
      </c>
      <c r="AC333" s="183">
        <v>3</v>
      </c>
    </row>
    <row r="334" spans="1:29">
      <c r="A334" s="181" t="s">
        <v>112</v>
      </c>
      <c r="B334" s="183">
        <v>102</v>
      </c>
      <c r="C334" s="183">
        <v>102103</v>
      </c>
      <c r="D334" s="183">
        <v>5635</v>
      </c>
      <c r="E334" s="184">
        <v>149.28</v>
      </c>
      <c r="F334" s="182">
        <v>43769</v>
      </c>
      <c r="G334" s="181" t="s">
        <v>938</v>
      </c>
      <c r="H334" s="181" t="s">
        <v>958</v>
      </c>
      <c r="I334" s="181" t="s">
        <v>958</v>
      </c>
      <c r="K334" s="183">
        <v>367134</v>
      </c>
      <c r="L334" s="183">
        <v>350836</v>
      </c>
      <c r="Q334" s="181" t="s">
        <v>940</v>
      </c>
      <c r="U334" s="183">
        <v>10</v>
      </c>
      <c r="V334" s="183">
        <v>19</v>
      </c>
      <c r="Y334" s="181" t="s">
        <v>941</v>
      </c>
      <c r="Z334" s="183">
        <v>102</v>
      </c>
      <c r="AA334" s="181" t="s">
        <v>22</v>
      </c>
      <c r="AB334" s="181" t="s">
        <v>942</v>
      </c>
      <c r="AC334" s="183">
        <v>4</v>
      </c>
    </row>
    <row r="335" spans="1:29">
      <c r="A335" s="181" t="s">
        <v>112</v>
      </c>
      <c r="B335" s="183">
        <v>102</v>
      </c>
      <c r="C335" s="183">
        <v>102104</v>
      </c>
      <c r="D335" s="183">
        <v>5635</v>
      </c>
      <c r="E335" s="184">
        <v>298.56</v>
      </c>
      <c r="F335" s="182">
        <v>43769</v>
      </c>
      <c r="G335" s="181" t="s">
        <v>938</v>
      </c>
      <c r="H335" s="181" t="s">
        <v>958</v>
      </c>
      <c r="I335" s="181" t="s">
        <v>958</v>
      </c>
      <c r="K335" s="183">
        <v>367134</v>
      </c>
      <c r="L335" s="183">
        <v>350836</v>
      </c>
      <c r="Q335" s="181" t="s">
        <v>940</v>
      </c>
      <c r="U335" s="183">
        <v>10</v>
      </c>
      <c r="V335" s="183">
        <v>19</v>
      </c>
      <c r="Y335" s="181" t="s">
        <v>941</v>
      </c>
      <c r="Z335" s="183">
        <v>102</v>
      </c>
      <c r="AA335" s="181" t="s">
        <v>22</v>
      </c>
      <c r="AB335" s="181" t="s">
        <v>942</v>
      </c>
      <c r="AC335" s="183">
        <v>5</v>
      </c>
    </row>
    <row r="336" spans="1:29">
      <c r="A336" s="181" t="s">
        <v>112</v>
      </c>
      <c r="B336" s="183">
        <v>102</v>
      </c>
      <c r="C336" s="183">
        <v>102105</v>
      </c>
      <c r="D336" s="183">
        <v>5635</v>
      </c>
      <c r="E336" s="184">
        <v>328.41</v>
      </c>
      <c r="F336" s="182">
        <v>43769</v>
      </c>
      <c r="G336" s="181" t="s">
        <v>938</v>
      </c>
      <c r="H336" s="181" t="s">
        <v>958</v>
      </c>
      <c r="I336" s="181" t="s">
        <v>958</v>
      </c>
      <c r="K336" s="183">
        <v>367134</v>
      </c>
      <c r="L336" s="183">
        <v>350836</v>
      </c>
      <c r="Q336" s="181" t="s">
        <v>940</v>
      </c>
      <c r="U336" s="183">
        <v>10</v>
      </c>
      <c r="V336" s="183">
        <v>19</v>
      </c>
      <c r="Y336" s="181" t="s">
        <v>941</v>
      </c>
      <c r="Z336" s="183">
        <v>102</v>
      </c>
      <c r="AA336" s="181" t="s">
        <v>22</v>
      </c>
      <c r="AB336" s="181" t="s">
        <v>942</v>
      </c>
      <c r="AC336" s="183">
        <v>6</v>
      </c>
    </row>
    <row r="337" spans="1:29">
      <c r="A337" s="181" t="s">
        <v>112</v>
      </c>
      <c r="B337" s="183">
        <v>102</v>
      </c>
      <c r="C337" s="183">
        <v>102106</v>
      </c>
      <c r="D337" s="183">
        <v>5635</v>
      </c>
      <c r="E337" s="184">
        <v>985.24</v>
      </c>
      <c r="F337" s="182">
        <v>43769</v>
      </c>
      <c r="G337" s="181" t="s">
        <v>938</v>
      </c>
      <c r="H337" s="181" t="s">
        <v>958</v>
      </c>
      <c r="I337" s="181" t="s">
        <v>958</v>
      </c>
      <c r="K337" s="183">
        <v>367134</v>
      </c>
      <c r="L337" s="183">
        <v>350836</v>
      </c>
      <c r="Q337" s="181" t="s">
        <v>940</v>
      </c>
      <c r="U337" s="183">
        <v>10</v>
      </c>
      <c r="V337" s="183">
        <v>19</v>
      </c>
      <c r="Y337" s="181" t="s">
        <v>941</v>
      </c>
      <c r="Z337" s="183">
        <v>102</v>
      </c>
      <c r="AA337" s="181" t="s">
        <v>22</v>
      </c>
      <c r="AB337" s="181" t="s">
        <v>942</v>
      </c>
      <c r="AC337" s="183">
        <v>7</v>
      </c>
    </row>
    <row r="338" spans="1:29">
      <c r="A338" s="181" t="s">
        <v>112</v>
      </c>
      <c r="B338" s="183">
        <v>102</v>
      </c>
      <c r="C338" s="183">
        <v>102107</v>
      </c>
      <c r="D338" s="183">
        <v>5635</v>
      </c>
      <c r="E338" s="184">
        <v>179.13</v>
      </c>
      <c r="F338" s="182">
        <v>43769</v>
      </c>
      <c r="G338" s="181" t="s">
        <v>938</v>
      </c>
      <c r="H338" s="181" t="s">
        <v>958</v>
      </c>
      <c r="I338" s="181" t="s">
        <v>958</v>
      </c>
      <c r="K338" s="183">
        <v>367134</v>
      </c>
      <c r="L338" s="183">
        <v>350836</v>
      </c>
      <c r="Q338" s="181" t="s">
        <v>940</v>
      </c>
      <c r="U338" s="183">
        <v>10</v>
      </c>
      <c r="V338" s="183">
        <v>19</v>
      </c>
      <c r="Y338" s="181" t="s">
        <v>941</v>
      </c>
      <c r="Z338" s="183">
        <v>102</v>
      </c>
      <c r="AA338" s="181" t="s">
        <v>22</v>
      </c>
      <c r="AB338" s="181" t="s">
        <v>942</v>
      </c>
      <c r="AC338" s="183">
        <v>8</v>
      </c>
    </row>
    <row r="339" spans="1:29">
      <c r="A339" s="181" t="s">
        <v>112</v>
      </c>
      <c r="B339" s="183">
        <v>102</v>
      </c>
      <c r="C339" s="183">
        <v>102108</v>
      </c>
      <c r="D339" s="183">
        <v>5635</v>
      </c>
      <c r="E339" s="184">
        <v>119.42</v>
      </c>
      <c r="F339" s="182">
        <v>43769</v>
      </c>
      <c r="G339" s="181" t="s">
        <v>938</v>
      </c>
      <c r="H339" s="181" t="s">
        <v>958</v>
      </c>
      <c r="I339" s="181" t="s">
        <v>958</v>
      </c>
      <c r="K339" s="183">
        <v>367134</v>
      </c>
      <c r="L339" s="183">
        <v>350836</v>
      </c>
      <c r="Q339" s="181" t="s">
        <v>940</v>
      </c>
      <c r="U339" s="183">
        <v>10</v>
      </c>
      <c r="V339" s="183">
        <v>19</v>
      </c>
      <c r="Y339" s="181" t="s">
        <v>941</v>
      </c>
      <c r="Z339" s="183">
        <v>102</v>
      </c>
      <c r="AA339" s="181" t="s">
        <v>22</v>
      </c>
      <c r="AB339" s="181" t="s">
        <v>942</v>
      </c>
      <c r="AC339" s="183">
        <v>9</v>
      </c>
    </row>
    <row r="340" spans="1:29">
      <c r="A340" s="181" t="s">
        <v>112</v>
      </c>
      <c r="B340" s="183">
        <v>102</v>
      </c>
      <c r="C340" s="183">
        <v>102109</v>
      </c>
      <c r="D340" s="183">
        <v>5635</v>
      </c>
      <c r="E340" s="184">
        <v>89.57</v>
      </c>
      <c r="F340" s="182">
        <v>43769</v>
      </c>
      <c r="G340" s="181" t="s">
        <v>938</v>
      </c>
      <c r="H340" s="181" t="s">
        <v>958</v>
      </c>
      <c r="I340" s="181" t="s">
        <v>958</v>
      </c>
      <c r="K340" s="183">
        <v>367134</v>
      </c>
      <c r="L340" s="183">
        <v>350836</v>
      </c>
      <c r="Q340" s="181" t="s">
        <v>940</v>
      </c>
      <c r="U340" s="183">
        <v>10</v>
      </c>
      <c r="V340" s="183">
        <v>19</v>
      </c>
      <c r="Y340" s="181" t="s">
        <v>941</v>
      </c>
      <c r="Z340" s="183">
        <v>102</v>
      </c>
      <c r="AA340" s="181" t="s">
        <v>22</v>
      </c>
      <c r="AB340" s="181" t="s">
        <v>942</v>
      </c>
      <c r="AC340" s="183">
        <v>10</v>
      </c>
    </row>
    <row r="341" spans="1:29">
      <c r="A341" s="181" t="s">
        <v>112</v>
      </c>
      <c r="B341" s="183">
        <v>102</v>
      </c>
      <c r="C341" s="183">
        <v>102103</v>
      </c>
      <c r="D341" s="183">
        <v>5635</v>
      </c>
      <c r="E341" s="184">
        <v>23329.63</v>
      </c>
      <c r="F341" s="182">
        <v>43769</v>
      </c>
      <c r="G341" s="181" t="s">
        <v>938</v>
      </c>
      <c r="H341" s="181" t="s">
        <v>953</v>
      </c>
      <c r="K341" s="183">
        <v>1105128</v>
      </c>
      <c r="L341" s="183">
        <v>350260</v>
      </c>
      <c r="Q341" s="181" t="s">
        <v>944</v>
      </c>
      <c r="U341" s="183">
        <v>10</v>
      </c>
      <c r="V341" s="183">
        <v>19</v>
      </c>
      <c r="X341" s="183">
        <v>3002044</v>
      </c>
      <c r="Y341" s="181" t="s">
        <v>941</v>
      </c>
      <c r="Z341" s="183">
        <v>102</v>
      </c>
      <c r="AA341" s="181" t="s">
        <v>945</v>
      </c>
      <c r="AB341" s="181" t="s">
        <v>942</v>
      </c>
      <c r="AC341" s="183">
        <v>9</v>
      </c>
    </row>
    <row r="342" spans="1:29">
      <c r="A342" s="181" t="s">
        <v>112</v>
      </c>
      <c r="B342" s="183">
        <v>102</v>
      </c>
      <c r="C342" s="183">
        <v>102103</v>
      </c>
      <c r="D342" s="183">
        <v>5635</v>
      </c>
      <c r="E342" s="184">
        <v>-2229.86</v>
      </c>
      <c r="F342" s="182">
        <v>43774</v>
      </c>
      <c r="G342" s="181" t="s">
        <v>938</v>
      </c>
      <c r="H342" s="181" t="s">
        <v>1018</v>
      </c>
      <c r="I342" s="181" t="s">
        <v>950</v>
      </c>
      <c r="K342" s="183">
        <v>367211</v>
      </c>
      <c r="L342" s="183">
        <v>351518</v>
      </c>
      <c r="Q342" s="181" t="s">
        <v>940</v>
      </c>
      <c r="U342" s="183">
        <v>11</v>
      </c>
      <c r="V342" s="183">
        <v>19</v>
      </c>
      <c r="Y342" s="181" t="s">
        <v>941</v>
      </c>
      <c r="Z342" s="183">
        <v>102</v>
      </c>
      <c r="AA342" s="181" t="s">
        <v>22</v>
      </c>
      <c r="AB342" s="181" t="s">
        <v>942</v>
      </c>
      <c r="AC342" s="183">
        <v>19</v>
      </c>
    </row>
    <row r="343" spans="1:29">
      <c r="A343" s="181" t="s">
        <v>112</v>
      </c>
      <c r="B343" s="183">
        <v>102</v>
      </c>
      <c r="C343" s="183">
        <v>102103</v>
      </c>
      <c r="D343" s="183">
        <v>5635</v>
      </c>
      <c r="E343" s="184">
        <v>-1069.1099999999999</v>
      </c>
      <c r="F343" s="182">
        <v>43784</v>
      </c>
      <c r="G343" s="181" t="s">
        <v>938</v>
      </c>
      <c r="H343" s="181" t="s">
        <v>1019</v>
      </c>
      <c r="I343" s="181" t="s">
        <v>950</v>
      </c>
      <c r="K343" s="183">
        <v>367219</v>
      </c>
      <c r="L343" s="183">
        <v>351631</v>
      </c>
      <c r="Q343" s="181" t="s">
        <v>940</v>
      </c>
      <c r="U343" s="183">
        <v>11</v>
      </c>
      <c r="V343" s="183">
        <v>19</v>
      </c>
      <c r="Y343" s="181" t="s">
        <v>941</v>
      </c>
      <c r="Z343" s="183">
        <v>102</v>
      </c>
      <c r="AA343" s="181" t="s">
        <v>22</v>
      </c>
      <c r="AB343" s="181" t="s">
        <v>942</v>
      </c>
      <c r="AC343" s="183">
        <v>27</v>
      </c>
    </row>
    <row r="344" spans="1:29">
      <c r="A344" s="181" t="s">
        <v>112</v>
      </c>
      <c r="B344" s="183">
        <v>102</v>
      </c>
      <c r="C344" s="183">
        <v>102103</v>
      </c>
      <c r="D344" s="183">
        <v>5635</v>
      </c>
      <c r="E344" s="184">
        <v>-2225.59</v>
      </c>
      <c r="F344" s="182">
        <v>43788</v>
      </c>
      <c r="G344" s="181" t="s">
        <v>938</v>
      </c>
      <c r="H344" s="181" t="s">
        <v>1020</v>
      </c>
      <c r="I344" s="181" t="s">
        <v>950</v>
      </c>
      <c r="K344" s="183">
        <v>367287</v>
      </c>
      <c r="L344" s="183">
        <v>352785</v>
      </c>
      <c r="Q344" s="181" t="s">
        <v>940</v>
      </c>
      <c r="U344" s="183">
        <v>11</v>
      </c>
      <c r="V344" s="183">
        <v>19</v>
      </c>
      <c r="Y344" s="181" t="s">
        <v>941</v>
      </c>
      <c r="Z344" s="183">
        <v>102</v>
      </c>
      <c r="AA344" s="181" t="s">
        <v>22</v>
      </c>
      <c r="AB344" s="181" t="s">
        <v>942</v>
      </c>
      <c r="AC344" s="183">
        <v>19</v>
      </c>
    </row>
    <row r="345" spans="1:29">
      <c r="A345" s="181" t="s">
        <v>112</v>
      </c>
      <c r="B345" s="183">
        <v>102</v>
      </c>
      <c r="C345" s="183">
        <v>102103</v>
      </c>
      <c r="D345" s="183">
        <v>5635</v>
      </c>
      <c r="E345" s="184">
        <v>-149.85</v>
      </c>
      <c r="F345" s="182">
        <v>43799</v>
      </c>
      <c r="G345" s="181" t="s">
        <v>938</v>
      </c>
      <c r="H345" s="181" t="s">
        <v>1021</v>
      </c>
      <c r="I345" s="181" t="s">
        <v>112</v>
      </c>
      <c r="K345" s="183">
        <v>367237</v>
      </c>
      <c r="L345" s="183">
        <v>352179</v>
      </c>
      <c r="Q345" s="181" t="s">
        <v>940</v>
      </c>
      <c r="U345" s="183">
        <v>11</v>
      </c>
      <c r="V345" s="183">
        <v>19</v>
      </c>
      <c r="Y345" s="181" t="s">
        <v>941</v>
      </c>
      <c r="Z345" s="183">
        <v>102</v>
      </c>
      <c r="AA345" s="181" t="s">
        <v>22</v>
      </c>
      <c r="AB345" s="181" t="s">
        <v>942</v>
      </c>
      <c r="AC345" s="183">
        <v>3</v>
      </c>
    </row>
    <row r="346" spans="1:29">
      <c r="A346" s="181" t="s">
        <v>112</v>
      </c>
      <c r="B346" s="183">
        <v>102</v>
      </c>
      <c r="C346" s="183">
        <v>102101</v>
      </c>
      <c r="D346" s="183">
        <v>5635</v>
      </c>
      <c r="E346" s="184">
        <v>149.85</v>
      </c>
      <c r="F346" s="182">
        <v>43799</v>
      </c>
      <c r="G346" s="181" t="s">
        <v>938</v>
      </c>
      <c r="H346" s="181" t="s">
        <v>1021</v>
      </c>
      <c r="I346" s="181" t="s">
        <v>112</v>
      </c>
      <c r="K346" s="183">
        <v>367237</v>
      </c>
      <c r="L346" s="183">
        <v>352179</v>
      </c>
      <c r="Q346" s="181" t="s">
        <v>940</v>
      </c>
      <c r="U346" s="183">
        <v>11</v>
      </c>
      <c r="V346" s="183">
        <v>19</v>
      </c>
      <c r="Y346" s="181" t="s">
        <v>941</v>
      </c>
      <c r="Z346" s="183">
        <v>102</v>
      </c>
      <c r="AA346" s="181" t="s">
        <v>22</v>
      </c>
      <c r="AB346" s="181" t="s">
        <v>942</v>
      </c>
      <c r="AC346" s="183">
        <v>10</v>
      </c>
    </row>
    <row r="347" spans="1:29">
      <c r="A347" s="181" t="s">
        <v>112</v>
      </c>
      <c r="B347" s="183">
        <v>102</v>
      </c>
      <c r="C347" s="183">
        <v>102103</v>
      </c>
      <c r="D347" s="183">
        <v>5635</v>
      </c>
      <c r="E347" s="184">
        <v>-29.97</v>
      </c>
      <c r="F347" s="182">
        <v>43799</v>
      </c>
      <c r="G347" s="181" t="s">
        <v>938</v>
      </c>
      <c r="H347" s="181" t="s">
        <v>1022</v>
      </c>
      <c r="I347" s="181" t="s">
        <v>112</v>
      </c>
      <c r="K347" s="183">
        <v>367238</v>
      </c>
      <c r="L347" s="183">
        <v>352181</v>
      </c>
      <c r="Q347" s="181" t="s">
        <v>940</v>
      </c>
      <c r="U347" s="183">
        <v>11</v>
      </c>
      <c r="V347" s="183">
        <v>19</v>
      </c>
      <c r="Y347" s="181" t="s">
        <v>941</v>
      </c>
      <c r="Z347" s="183">
        <v>102</v>
      </c>
      <c r="AA347" s="181" t="s">
        <v>22</v>
      </c>
      <c r="AB347" s="181" t="s">
        <v>942</v>
      </c>
      <c r="AC347" s="183">
        <v>8</v>
      </c>
    </row>
    <row r="348" spans="1:29">
      <c r="A348" s="181" t="s">
        <v>112</v>
      </c>
      <c r="B348" s="183">
        <v>102</v>
      </c>
      <c r="C348" s="183">
        <v>102103</v>
      </c>
      <c r="D348" s="183">
        <v>5635</v>
      </c>
      <c r="E348" s="184">
        <v>-15.88</v>
      </c>
      <c r="F348" s="182">
        <v>43799</v>
      </c>
      <c r="G348" s="181" t="s">
        <v>938</v>
      </c>
      <c r="H348" s="181" t="s">
        <v>1023</v>
      </c>
      <c r="I348" s="181" t="s">
        <v>112</v>
      </c>
      <c r="K348" s="183">
        <v>367239</v>
      </c>
      <c r="L348" s="183">
        <v>352182</v>
      </c>
      <c r="Q348" s="181" t="s">
        <v>940</v>
      </c>
      <c r="U348" s="183">
        <v>11</v>
      </c>
      <c r="V348" s="183">
        <v>19</v>
      </c>
      <c r="Y348" s="181" t="s">
        <v>941</v>
      </c>
      <c r="Z348" s="183">
        <v>102</v>
      </c>
      <c r="AA348" s="181" t="s">
        <v>22</v>
      </c>
      <c r="AB348" s="181" t="s">
        <v>942</v>
      </c>
      <c r="AC348" s="183">
        <v>8</v>
      </c>
    </row>
    <row r="349" spans="1:29">
      <c r="A349" s="181" t="s">
        <v>112</v>
      </c>
      <c r="B349" s="183">
        <v>102</v>
      </c>
      <c r="C349" s="183">
        <v>102103</v>
      </c>
      <c r="D349" s="183">
        <v>5635</v>
      </c>
      <c r="E349" s="184">
        <v>-59.84</v>
      </c>
      <c r="F349" s="182">
        <v>43799</v>
      </c>
      <c r="G349" s="181" t="s">
        <v>938</v>
      </c>
      <c r="H349" s="181" t="s">
        <v>1024</v>
      </c>
      <c r="I349" s="181" t="s">
        <v>112</v>
      </c>
      <c r="K349" s="183">
        <v>367240</v>
      </c>
      <c r="L349" s="183">
        <v>352184</v>
      </c>
      <c r="Q349" s="181" t="s">
        <v>940</v>
      </c>
      <c r="U349" s="183">
        <v>11</v>
      </c>
      <c r="V349" s="183">
        <v>19</v>
      </c>
      <c r="Y349" s="181" t="s">
        <v>941</v>
      </c>
      <c r="Z349" s="183">
        <v>804</v>
      </c>
      <c r="AA349" s="181" t="s">
        <v>22</v>
      </c>
      <c r="AB349" s="181" t="s">
        <v>942</v>
      </c>
      <c r="AC349" s="183">
        <v>8</v>
      </c>
    </row>
    <row r="350" spans="1:29">
      <c r="A350" s="181" t="s">
        <v>112</v>
      </c>
      <c r="B350" s="183">
        <v>102</v>
      </c>
      <c r="C350" s="183">
        <v>102103</v>
      </c>
      <c r="D350" s="183">
        <v>5635</v>
      </c>
      <c r="E350" s="184">
        <v>-38.64</v>
      </c>
      <c r="F350" s="182">
        <v>43799</v>
      </c>
      <c r="G350" s="181" t="s">
        <v>938</v>
      </c>
      <c r="H350" s="181" t="s">
        <v>1025</v>
      </c>
      <c r="I350" s="181" t="s">
        <v>112</v>
      </c>
      <c r="K350" s="183">
        <v>367241</v>
      </c>
      <c r="L350" s="183">
        <v>352185</v>
      </c>
      <c r="Q350" s="181" t="s">
        <v>940</v>
      </c>
      <c r="U350" s="183">
        <v>11</v>
      </c>
      <c r="V350" s="183">
        <v>19</v>
      </c>
      <c r="Y350" s="181" t="s">
        <v>941</v>
      </c>
      <c r="Z350" s="183">
        <v>102</v>
      </c>
      <c r="AA350" s="181" t="s">
        <v>22</v>
      </c>
      <c r="AB350" s="181" t="s">
        <v>942</v>
      </c>
      <c r="AC350" s="183">
        <v>8</v>
      </c>
    </row>
    <row r="351" spans="1:29">
      <c r="A351" s="181" t="s">
        <v>112</v>
      </c>
      <c r="B351" s="183">
        <v>102</v>
      </c>
      <c r="C351" s="183">
        <v>102103</v>
      </c>
      <c r="D351" s="183">
        <v>5635</v>
      </c>
      <c r="E351" s="184">
        <v>-77.739999999999995</v>
      </c>
      <c r="F351" s="182">
        <v>43799</v>
      </c>
      <c r="G351" s="181" t="s">
        <v>938</v>
      </c>
      <c r="H351" s="181" t="s">
        <v>1026</v>
      </c>
      <c r="I351" s="181" t="s">
        <v>112</v>
      </c>
      <c r="K351" s="183">
        <v>367249</v>
      </c>
      <c r="L351" s="183">
        <v>352433</v>
      </c>
      <c r="Q351" s="181" t="s">
        <v>940</v>
      </c>
      <c r="U351" s="183">
        <v>11</v>
      </c>
      <c r="V351" s="183">
        <v>19</v>
      </c>
      <c r="Y351" s="181" t="s">
        <v>941</v>
      </c>
      <c r="Z351" s="183">
        <v>102</v>
      </c>
      <c r="AA351" s="181" t="s">
        <v>22</v>
      </c>
      <c r="AB351" s="181" t="s">
        <v>942</v>
      </c>
      <c r="AC351" s="183">
        <v>8</v>
      </c>
    </row>
    <row r="352" spans="1:29">
      <c r="A352" s="181" t="s">
        <v>112</v>
      </c>
      <c r="B352" s="183">
        <v>102</v>
      </c>
      <c r="C352" s="183">
        <v>102103</v>
      </c>
      <c r="D352" s="183">
        <v>5635</v>
      </c>
      <c r="E352" s="184">
        <v>-77.739999999999995</v>
      </c>
      <c r="F352" s="182">
        <v>43799</v>
      </c>
      <c r="G352" s="181" t="s">
        <v>938</v>
      </c>
      <c r="H352" s="181" t="s">
        <v>1027</v>
      </c>
      <c r="I352" s="181" t="s">
        <v>112</v>
      </c>
      <c r="K352" s="183">
        <v>367250</v>
      </c>
      <c r="L352" s="183">
        <v>352435</v>
      </c>
      <c r="Q352" s="181" t="s">
        <v>940</v>
      </c>
      <c r="U352" s="183">
        <v>11</v>
      </c>
      <c r="V352" s="183">
        <v>19</v>
      </c>
      <c r="Y352" s="181" t="s">
        <v>941</v>
      </c>
      <c r="Z352" s="183">
        <v>102</v>
      </c>
      <c r="AA352" s="181" t="s">
        <v>22</v>
      </c>
      <c r="AB352" s="181" t="s">
        <v>942</v>
      </c>
      <c r="AC352" s="183">
        <v>8</v>
      </c>
    </row>
    <row r="353" spans="1:29">
      <c r="A353" s="181" t="s">
        <v>112</v>
      </c>
      <c r="B353" s="183">
        <v>102</v>
      </c>
      <c r="C353" s="183">
        <v>102103</v>
      </c>
      <c r="D353" s="183">
        <v>5635</v>
      </c>
      <c r="E353" s="184">
        <v>-20.64</v>
      </c>
      <c r="F353" s="182">
        <v>43799</v>
      </c>
      <c r="G353" s="181" t="s">
        <v>938</v>
      </c>
      <c r="H353" s="181" t="s">
        <v>1028</v>
      </c>
      <c r="I353" s="181" t="s">
        <v>112</v>
      </c>
      <c r="K353" s="183">
        <v>367251</v>
      </c>
      <c r="L353" s="183">
        <v>352438</v>
      </c>
      <c r="Q353" s="181" t="s">
        <v>940</v>
      </c>
      <c r="U353" s="183">
        <v>11</v>
      </c>
      <c r="V353" s="183">
        <v>19</v>
      </c>
      <c r="Y353" s="181" t="s">
        <v>941</v>
      </c>
      <c r="Z353" s="183">
        <v>807</v>
      </c>
      <c r="AA353" s="181" t="s">
        <v>22</v>
      </c>
      <c r="AB353" s="181" t="s">
        <v>942</v>
      </c>
      <c r="AC353" s="183">
        <v>8</v>
      </c>
    </row>
    <row r="354" spans="1:29">
      <c r="A354" s="181" t="s">
        <v>112</v>
      </c>
      <c r="B354" s="183">
        <v>102</v>
      </c>
      <c r="C354" s="183">
        <v>102103</v>
      </c>
      <c r="D354" s="183">
        <v>5635</v>
      </c>
      <c r="E354" s="184">
        <v>-20.64</v>
      </c>
      <c r="F354" s="182">
        <v>43799</v>
      </c>
      <c r="G354" s="181" t="s">
        <v>938</v>
      </c>
      <c r="H354" s="181" t="s">
        <v>1029</v>
      </c>
      <c r="I354" s="181" t="s">
        <v>112</v>
      </c>
      <c r="K354" s="183">
        <v>367252</v>
      </c>
      <c r="L354" s="183">
        <v>352439</v>
      </c>
      <c r="Q354" s="181" t="s">
        <v>940</v>
      </c>
      <c r="U354" s="183">
        <v>11</v>
      </c>
      <c r="V354" s="183">
        <v>19</v>
      </c>
      <c r="Y354" s="181" t="s">
        <v>941</v>
      </c>
      <c r="Z354" s="183">
        <v>807</v>
      </c>
      <c r="AA354" s="181" t="s">
        <v>22</v>
      </c>
      <c r="AB354" s="181" t="s">
        <v>942</v>
      </c>
      <c r="AC354" s="183">
        <v>8</v>
      </c>
    </row>
    <row r="355" spans="1:29">
      <c r="A355" s="181" t="s">
        <v>112</v>
      </c>
      <c r="B355" s="183">
        <v>102</v>
      </c>
      <c r="C355" s="183">
        <v>102103</v>
      </c>
      <c r="D355" s="183">
        <v>5635</v>
      </c>
      <c r="E355" s="184">
        <v>327.8</v>
      </c>
      <c r="F355" s="182">
        <v>43799</v>
      </c>
      <c r="G355" s="181" t="s">
        <v>938</v>
      </c>
      <c r="H355" s="181" t="s">
        <v>1030</v>
      </c>
      <c r="I355" s="181" t="s">
        <v>1031</v>
      </c>
      <c r="K355" s="183">
        <v>367290</v>
      </c>
      <c r="L355" s="183">
        <v>352831</v>
      </c>
      <c r="Q355" s="181" t="s">
        <v>940</v>
      </c>
      <c r="U355" s="183">
        <v>11</v>
      </c>
      <c r="V355" s="183">
        <v>19</v>
      </c>
      <c r="Y355" s="181" t="s">
        <v>941</v>
      </c>
      <c r="Z355" s="183">
        <v>102</v>
      </c>
      <c r="AA355" s="181" t="s">
        <v>22</v>
      </c>
      <c r="AB355" s="181" t="s">
        <v>942</v>
      </c>
      <c r="AC355" s="183">
        <v>1</v>
      </c>
    </row>
    <row r="356" spans="1:29">
      <c r="A356" s="181" t="s">
        <v>112</v>
      </c>
      <c r="B356" s="183">
        <v>102</v>
      </c>
      <c r="C356" s="183">
        <v>102103</v>
      </c>
      <c r="D356" s="183">
        <v>5635</v>
      </c>
      <c r="E356" s="184">
        <v>-1066.76</v>
      </c>
      <c r="F356" s="182">
        <v>43799</v>
      </c>
      <c r="G356" s="181" t="s">
        <v>938</v>
      </c>
      <c r="H356" s="181" t="s">
        <v>1032</v>
      </c>
      <c r="I356" s="181" t="s">
        <v>950</v>
      </c>
      <c r="K356" s="183">
        <v>367294</v>
      </c>
      <c r="L356" s="183">
        <v>352905</v>
      </c>
      <c r="Q356" s="181" t="s">
        <v>940</v>
      </c>
      <c r="U356" s="183">
        <v>11</v>
      </c>
      <c r="V356" s="183">
        <v>19</v>
      </c>
      <c r="Y356" s="181" t="s">
        <v>941</v>
      </c>
      <c r="Z356" s="183">
        <v>102</v>
      </c>
      <c r="AA356" s="181" t="s">
        <v>22</v>
      </c>
      <c r="AB356" s="181" t="s">
        <v>942</v>
      </c>
      <c r="AC356" s="183">
        <v>27</v>
      </c>
    </row>
    <row r="357" spans="1:29">
      <c r="A357" s="181" t="s">
        <v>112</v>
      </c>
      <c r="B357" s="183">
        <v>102</v>
      </c>
      <c r="C357" s="183">
        <v>102103</v>
      </c>
      <c r="D357" s="183">
        <v>5635</v>
      </c>
      <c r="E357" s="184">
        <v>-12.56</v>
      </c>
      <c r="F357" s="182">
        <v>43799</v>
      </c>
      <c r="G357" s="181" t="s">
        <v>938</v>
      </c>
      <c r="H357" s="181" t="s">
        <v>1017</v>
      </c>
      <c r="I357" s="181" t="s">
        <v>986</v>
      </c>
      <c r="K357" s="183">
        <v>367400</v>
      </c>
      <c r="L357" s="183">
        <v>353409</v>
      </c>
      <c r="Q357" s="181" t="s">
        <v>940</v>
      </c>
      <c r="U357" s="183">
        <v>11</v>
      </c>
      <c r="V357" s="183">
        <v>19</v>
      </c>
      <c r="Y357" s="181" t="s">
        <v>941</v>
      </c>
      <c r="Z357" s="183">
        <v>103</v>
      </c>
      <c r="AA357" s="181" t="s">
        <v>22</v>
      </c>
      <c r="AB357" s="181" t="s">
        <v>942</v>
      </c>
      <c r="AC357" s="183">
        <v>6</v>
      </c>
    </row>
    <row r="358" spans="1:29">
      <c r="A358" s="181" t="s">
        <v>112</v>
      </c>
      <c r="B358" s="183">
        <v>102</v>
      </c>
      <c r="C358" s="183">
        <v>102103</v>
      </c>
      <c r="D358" s="183">
        <v>5635</v>
      </c>
      <c r="E358" s="184">
        <v>-3.14</v>
      </c>
      <c r="F358" s="182">
        <v>43799</v>
      </c>
      <c r="G358" s="181" t="s">
        <v>938</v>
      </c>
      <c r="H358" s="181" t="s">
        <v>1017</v>
      </c>
      <c r="I358" s="181" t="s">
        <v>986</v>
      </c>
      <c r="K358" s="183">
        <v>367400</v>
      </c>
      <c r="L358" s="183">
        <v>353409</v>
      </c>
      <c r="Q358" s="181" t="s">
        <v>940</v>
      </c>
      <c r="U358" s="183">
        <v>11</v>
      </c>
      <c r="V358" s="183">
        <v>19</v>
      </c>
      <c r="Y358" s="181" t="s">
        <v>941</v>
      </c>
      <c r="Z358" s="183">
        <v>103</v>
      </c>
      <c r="AA358" s="181" t="s">
        <v>22</v>
      </c>
      <c r="AB358" s="181" t="s">
        <v>942</v>
      </c>
      <c r="AC358" s="183">
        <v>11</v>
      </c>
    </row>
    <row r="359" spans="1:29">
      <c r="A359" s="181" t="s">
        <v>112</v>
      </c>
      <c r="B359" s="183">
        <v>102</v>
      </c>
      <c r="C359" s="183">
        <v>102103</v>
      </c>
      <c r="D359" s="183">
        <v>5635</v>
      </c>
      <c r="E359" s="184">
        <v>-16592.84</v>
      </c>
      <c r="F359" s="182">
        <v>43799</v>
      </c>
      <c r="G359" s="181" t="s">
        <v>938</v>
      </c>
      <c r="H359" s="181" t="s">
        <v>958</v>
      </c>
      <c r="I359" s="181" t="s">
        <v>958</v>
      </c>
      <c r="K359" s="183">
        <v>367423</v>
      </c>
      <c r="L359" s="183">
        <v>353464</v>
      </c>
      <c r="Q359" s="181" t="s">
        <v>940</v>
      </c>
      <c r="U359" s="183">
        <v>11</v>
      </c>
      <c r="V359" s="183">
        <v>19</v>
      </c>
      <c r="Y359" s="181" t="s">
        <v>941</v>
      </c>
      <c r="Z359" s="183">
        <v>102</v>
      </c>
      <c r="AA359" s="181" t="s">
        <v>22</v>
      </c>
      <c r="AB359" s="181" t="s">
        <v>942</v>
      </c>
      <c r="AC359" s="183">
        <v>1</v>
      </c>
    </row>
    <row r="360" spans="1:29">
      <c r="A360" s="181" t="s">
        <v>112</v>
      </c>
      <c r="B360" s="183">
        <v>102</v>
      </c>
      <c r="C360" s="183">
        <v>102101</v>
      </c>
      <c r="D360" s="183">
        <v>5635</v>
      </c>
      <c r="E360" s="184">
        <v>449.26</v>
      </c>
      <c r="F360" s="182">
        <v>43799</v>
      </c>
      <c r="G360" s="181" t="s">
        <v>938</v>
      </c>
      <c r="H360" s="181" t="s">
        <v>958</v>
      </c>
      <c r="I360" s="181" t="s">
        <v>958</v>
      </c>
      <c r="K360" s="183">
        <v>367423</v>
      </c>
      <c r="L360" s="183">
        <v>353464</v>
      </c>
      <c r="Q360" s="181" t="s">
        <v>940</v>
      </c>
      <c r="U360" s="183">
        <v>11</v>
      </c>
      <c r="V360" s="183">
        <v>19</v>
      </c>
      <c r="Y360" s="181" t="s">
        <v>941</v>
      </c>
      <c r="Z360" s="183">
        <v>102</v>
      </c>
      <c r="AA360" s="181" t="s">
        <v>22</v>
      </c>
      <c r="AB360" s="181" t="s">
        <v>942</v>
      </c>
      <c r="AC360" s="183">
        <v>2</v>
      </c>
    </row>
    <row r="361" spans="1:29">
      <c r="A361" s="181" t="s">
        <v>112</v>
      </c>
      <c r="B361" s="183">
        <v>102</v>
      </c>
      <c r="C361" s="183">
        <v>102102</v>
      </c>
      <c r="D361" s="183">
        <v>5635</v>
      </c>
      <c r="E361" s="184">
        <v>89.85</v>
      </c>
      <c r="F361" s="182">
        <v>43799</v>
      </c>
      <c r="G361" s="181" t="s">
        <v>938</v>
      </c>
      <c r="H361" s="181" t="s">
        <v>958</v>
      </c>
      <c r="I361" s="181" t="s">
        <v>958</v>
      </c>
      <c r="K361" s="183">
        <v>367423</v>
      </c>
      <c r="L361" s="183">
        <v>353464</v>
      </c>
      <c r="Q361" s="181" t="s">
        <v>940</v>
      </c>
      <c r="U361" s="183">
        <v>11</v>
      </c>
      <c r="V361" s="183">
        <v>19</v>
      </c>
      <c r="Y361" s="181" t="s">
        <v>941</v>
      </c>
      <c r="Z361" s="183">
        <v>102</v>
      </c>
      <c r="AA361" s="181" t="s">
        <v>22</v>
      </c>
      <c r="AB361" s="181" t="s">
        <v>942</v>
      </c>
      <c r="AC361" s="183">
        <v>3</v>
      </c>
    </row>
    <row r="362" spans="1:29">
      <c r="A362" s="181" t="s">
        <v>112</v>
      </c>
      <c r="B362" s="183">
        <v>102</v>
      </c>
      <c r="C362" s="183">
        <v>102103</v>
      </c>
      <c r="D362" s="183">
        <v>5635</v>
      </c>
      <c r="E362" s="184">
        <v>149.75</v>
      </c>
      <c r="F362" s="182">
        <v>43799</v>
      </c>
      <c r="G362" s="181" t="s">
        <v>938</v>
      </c>
      <c r="H362" s="181" t="s">
        <v>958</v>
      </c>
      <c r="I362" s="181" t="s">
        <v>958</v>
      </c>
      <c r="K362" s="183">
        <v>367423</v>
      </c>
      <c r="L362" s="183">
        <v>353464</v>
      </c>
      <c r="Q362" s="181" t="s">
        <v>940</v>
      </c>
      <c r="U362" s="183">
        <v>11</v>
      </c>
      <c r="V362" s="183">
        <v>19</v>
      </c>
      <c r="Y362" s="181" t="s">
        <v>941</v>
      </c>
      <c r="Z362" s="183">
        <v>102</v>
      </c>
      <c r="AA362" s="181" t="s">
        <v>22</v>
      </c>
      <c r="AB362" s="181" t="s">
        <v>942</v>
      </c>
      <c r="AC362" s="183">
        <v>4</v>
      </c>
    </row>
    <row r="363" spans="1:29">
      <c r="A363" s="181" t="s">
        <v>112</v>
      </c>
      <c r="B363" s="183">
        <v>102</v>
      </c>
      <c r="C363" s="183">
        <v>102104</v>
      </c>
      <c r="D363" s="183">
        <v>5635</v>
      </c>
      <c r="E363" s="184">
        <v>299.51</v>
      </c>
      <c r="F363" s="182">
        <v>43799</v>
      </c>
      <c r="G363" s="181" t="s">
        <v>938</v>
      </c>
      <c r="H363" s="181" t="s">
        <v>958</v>
      </c>
      <c r="I363" s="181" t="s">
        <v>958</v>
      </c>
      <c r="K363" s="183">
        <v>367423</v>
      </c>
      <c r="L363" s="183">
        <v>353464</v>
      </c>
      <c r="Q363" s="181" t="s">
        <v>940</v>
      </c>
      <c r="U363" s="183">
        <v>11</v>
      </c>
      <c r="V363" s="183">
        <v>19</v>
      </c>
      <c r="Y363" s="181" t="s">
        <v>941</v>
      </c>
      <c r="Z363" s="183">
        <v>102</v>
      </c>
      <c r="AA363" s="181" t="s">
        <v>22</v>
      </c>
      <c r="AB363" s="181" t="s">
        <v>942</v>
      </c>
      <c r="AC363" s="183">
        <v>5</v>
      </c>
    </row>
    <row r="364" spans="1:29">
      <c r="A364" s="181" t="s">
        <v>112</v>
      </c>
      <c r="B364" s="183">
        <v>102</v>
      </c>
      <c r="C364" s="183">
        <v>102105</v>
      </c>
      <c r="D364" s="183">
        <v>5635</v>
      </c>
      <c r="E364" s="184">
        <v>329.46</v>
      </c>
      <c r="F364" s="182">
        <v>43799</v>
      </c>
      <c r="G364" s="181" t="s">
        <v>938</v>
      </c>
      <c r="H364" s="181" t="s">
        <v>958</v>
      </c>
      <c r="I364" s="181" t="s">
        <v>958</v>
      </c>
      <c r="K364" s="183">
        <v>367423</v>
      </c>
      <c r="L364" s="183">
        <v>353464</v>
      </c>
      <c r="Q364" s="181" t="s">
        <v>940</v>
      </c>
      <c r="U364" s="183">
        <v>11</v>
      </c>
      <c r="V364" s="183">
        <v>19</v>
      </c>
      <c r="Y364" s="181" t="s">
        <v>941</v>
      </c>
      <c r="Z364" s="183">
        <v>102</v>
      </c>
      <c r="AA364" s="181" t="s">
        <v>22</v>
      </c>
      <c r="AB364" s="181" t="s">
        <v>942</v>
      </c>
      <c r="AC364" s="183">
        <v>6</v>
      </c>
    </row>
    <row r="365" spans="1:29">
      <c r="A365" s="181" t="s">
        <v>112</v>
      </c>
      <c r="B365" s="183">
        <v>102</v>
      </c>
      <c r="C365" s="183">
        <v>102106</v>
      </c>
      <c r="D365" s="183">
        <v>5635</v>
      </c>
      <c r="E365" s="184">
        <v>988.38</v>
      </c>
      <c r="F365" s="182">
        <v>43799</v>
      </c>
      <c r="G365" s="181" t="s">
        <v>938</v>
      </c>
      <c r="H365" s="181" t="s">
        <v>958</v>
      </c>
      <c r="I365" s="181" t="s">
        <v>958</v>
      </c>
      <c r="K365" s="183">
        <v>367423</v>
      </c>
      <c r="L365" s="183">
        <v>353464</v>
      </c>
      <c r="Q365" s="181" t="s">
        <v>940</v>
      </c>
      <c r="U365" s="183">
        <v>11</v>
      </c>
      <c r="V365" s="183">
        <v>19</v>
      </c>
      <c r="Y365" s="181" t="s">
        <v>941</v>
      </c>
      <c r="Z365" s="183">
        <v>102</v>
      </c>
      <c r="AA365" s="181" t="s">
        <v>22</v>
      </c>
      <c r="AB365" s="181" t="s">
        <v>942</v>
      </c>
      <c r="AC365" s="183">
        <v>7</v>
      </c>
    </row>
    <row r="366" spans="1:29">
      <c r="A366" s="181" t="s">
        <v>112</v>
      </c>
      <c r="B366" s="183">
        <v>102</v>
      </c>
      <c r="C366" s="183">
        <v>102107</v>
      </c>
      <c r="D366" s="183">
        <v>5635</v>
      </c>
      <c r="E366" s="184">
        <v>179.71</v>
      </c>
      <c r="F366" s="182">
        <v>43799</v>
      </c>
      <c r="G366" s="181" t="s">
        <v>938</v>
      </c>
      <c r="H366" s="181" t="s">
        <v>958</v>
      </c>
      <c r="I366" s="181" t="s">
        <v>958</v>
      </c>
      <c r="K366" s="183">
        <v>367423</v>
      </c>
      <c r="L366" s="183">
        <v>353464</v>
      </c>
      <c r="Q366" s="181" t="s">
        <v>940</v>
      </c>
      <c r="U366" s="183">
        <v>11</v>
      </c>
      <c r="V366" s="183">
        <v>19</v>
      </c>
      <c r="Y366" s="181" t="s">
        <v>941</v>
      </c>
      <c r="Z366" s="183">
        <v>102</v>
      </c>
      <c r="AA366" s="181" t="s">
        <v>22</v>
      </c>
      <c r="AB366" s="181" t="s">
        <v>942</v>
      </c>
      <c r="AC366" s="183">
        <v>8</v>
      </c>
    </row>
    <row r="367" spans="1:29">
      <c r="A367" s="181" t="s">
        <v>112</v>
      </c>
      <c r="B367" s="183">
        <v>102</v>
      </c>
      <c r="C367" s="183">
        <v>102108</v>
      </c>
      <c r="D367" s="183">
        <v>5635</v>
      </c>
      <c r="E367" s="184">
        <v>119.8</v>
      </c>
      <c r="F367" s="182">
        <v>43799</v>
      </c>
      <c r="G367" s="181" t="s">
        <v>938</v>
      </c>
      <c r="H367" s="181" t="s">
        <v>958</v>
      </c>
      <c r="I367" s="181" t="s">
        <v>958</v>
      </c>
      <c r="K367" s="183">
        <v>367423</v>
      </c>
      <c r="L367" s="183">
        <v>353464</v>
      </c>
      <c r="Q367" s="181" t="s">
        <v>940</v>
      </c>
      <c r="U367" s="183">
        <v>11</v>
      </c>
      <c r="V367" s="183">
        <v>19</v>
      </c>
      <c r="Y367" s="181" t="s">
        <v>941</v>
      </c>
      <c r="Z367" s="183">
        <v>102</v>
      </c>
      <c r="AA367" s="181" t="s">
        <v>22</v>
      </c>
      <c r="AB367" s="181" t="s">
        <v>942</v>
      </c>
      <c r="AC367" s="183">
        <v>9</v>
      </c>
    </row>
    <row r="368" spans="1:29">
      <c r="A368" s="181" t="s">
        <v>112</v>
      </c>
      <c r="B368" s="183">
        <v>102</v>
      </c>
      <c r="C368" s="183">
        <v>102109</v>
      </c>
      <c r="D368" s="183">
        <v>5635</v>
      </c>
      <c r="E368" s="184">
        <v>89.85</v>
      </c>
      <c r="F368" s="182">
        <v>43799</v>
      </c>
      <c r="G368" s="181" t="s">
        <v>938</v>
      </c>
      <c r="H368" s="181" t="s">
        <v>958</v>
      </c>
      <c r="I368" s="181" t="s">
        <v>958</v>
      </c>
      <c r="K368" s="183">
        <v>367423</v>
      </c>
      <c r="L368" s="183">
        <v>353464</v>
      </c>
      <c r="Q368" s="181" t="s">
        <v>940</v>
      </c>
      <c r="U368" s="183">
        <v>11</v>
      </c>
      <c r="V368" s="183">
        <v>19</v>
      </c>
      <c r="Y368" s="181" t="s">
        <v>941</v>
      </c>
      <c r="Z368" s="183">
        <v>102</v>
      </c>
      <c r="AA368" s="181" t="s">
        <v>22</v>
      </c>
      <c r="AB368" s="181" t="s">
        <v>942</v>
      </c>
      <c r="AC368" s="183">
        <v>10</v>
      </c>
    </row>
    <row r="369" spans="1:29">
      <c r="A369" s="181" t="s">
        <v>112</v>
      </c>
      <c r="B369" s="183">
        <v>102</v>
      </c>
      <c r="C369" s="183">
        <v>102103</v>
      </c>
      <c r="D369" s="183">
        <v>5635</v>
      </c>
      <c r="E369" s="184">
        <v>23363</v>
      </c>
      <c r="F369" s="182">
        <v>43799</v>
      </c>
      <c r="G369" s="181" t="s">
        <v>938</v>
      </c>
      <c r="H369" s="181" t="s">
        <v>953</v>
      </c>
      <c r="K369" s="183">
        <v>1113740</v>
      </c>
      <c r="L369" s="183">
        <v>352821</v>
      </c>
      <c r="Q369" s="181" t="s">
        <v>944</v>
      </c>
      <c r="U369" s="183">
        <v>11</v>
      </c>
      <c r="V369" s="183">
        <v>19</v>
      </c>
      <c r="X369" s="183">
        <v>3002044</v>
      </c>
      <c r="Y369" s="181" t="s">
        <v>941</v>
      </c>
      <c r="Z369" s="183">
        <v>102</v>
      </c>
      <c r="AA369" s="181" t="s">
        <v>945</v>
      </c>
      <c r="AB369" s="181" t="s">
        <v>942</v>
      </c>
      <c r="AC369" s="183">
        <v>9</v>
      </c>
    </row>
    <row r="370" spans="1:29">
      <c r="A370" s="181" t="s">
        <v>112</v>
      </c>
      <c r="B370" s="183">
        <v>102</v>
      </c>
      <c r="C370" s="183">
        <v>102103</v>
      </c>
      <c r="D370" s="183">
        <v>5635</v>
      </c>
      <c r="E370" s="184">
        <v>-2223.37</v>
      </c>
      <c r="F370" s="182">
        <v>43802</v>
      </c>
      <c r="G370" s="181" t="s">
        <v>938</v>
      </c>
      <c r="H370" s="181" t="s">
        <v>1033</v>
      </c>
      <c r="I370" s="181" t="s">
        <v>950</v>
      </c>
      <c r="K370" s="183">
        <v>367506</v>
      </c>
      <c r="L370" s="183">
        <v>354026</v>
      </c>
      <c r="Q370" s="181" t="s">
        <v>940</v>
      </c>
      <c r="U370" s="183">
        <v>12</v>
      </c>
      <c r="V370" s="183">
        <v>19</v>
      </c>
      <c r="Y370" s="181" t="s">
        <v>941</v>
      </c>
      <c r="Z370" s="183">
        <v>102</v>
      </c>
      <c r="AA370" s="181" t="s">
        <v>22</v>
      </c>
      <c r="AB370" s="181" t="s">
        <v>942</v>
      </c>
      <c r="AC370" s="183">
        <v>19</v>
      </c>
    </row>
    <row r="371" spans="1:29">
      <c r="A371" s="181" t="s">
        <v>112</v>
      </c>
      <c r="B371" s="183">
        <v>102</v>
      </c>
      <c r="C371" s="183">
        <v>102103</v>
      </c>
      <c r="D371" s="183">
        <v>5635</v>
      </c>
      <c r="E371" s="184">
        <v>-1074.8900000000001</v>
      </c>
      <c r="F371" s="182">
        <v>43814</v>
      </c>
      <c r="G371" s="181" t="s">
        <v>938</v>
      </c>
      <c r="H371" s="181" t="s">
        <v>1034</v>
      </c>
      <c r="I371" s="181" t="s">
        <v>950</v>
      </c>
      <c r="K371" s="183">
        <v>367827</v>
      </c>
      <c r="L371" s="183">
        <v>356809</v>
      </c>
      <c r="Q371" s="181" t="s">
        <v>940</v>
      </c>
      <c r="U371" s="183">
        <v>12</v>
      </c>
      <c r="V371" s="183">
        <v>19</v>
      </c>
      <c r="Y371" s="181" t="s">
        <v>941</v>
      </c>
      <c r="Z371" s="183">
        <v>102</v>
      </c>
      <c r="AA371" s="181" t="s">
        <v>22</v>
      </c>
      <c r="AB371" s="181" t="s">
        <v>942</v>
      </c>
      <c r="AC371" s="183">
        <v>27</v>
      </c>
    </row>
    <row r="372" spans="1:29">
      <c r="A372" s="181" t="s">
        <v>112</v>
      </c>
      <c r="B372" s="183">
        <v>102</v>
      </c>
      <c r="C372" s="183">
        <v>102103</v>
      </c>
      <c r="D372" s="183">
        <v>5635</v>
      </c>
      <c r="E372" s="184">
        <v>-2225.6</v>
      </c>
      <c r="F372" s="182">
        <v>43816</v>
      </c>
      <c r="G372" s="181" t="s">
        <v>938</v>
      </c>
      <c r="H372" s="181" t="s">
        <v>1035</v>
      </c>
      <c r="I372" s="181" t="s">
        <v>950</v>
      </c>
      <c r="K372" s="183">
        <v>367839</v>
      </c>
      <c r="L372" s="183">
        <v>356837</v>
      </c>
      <c r="Q372" s="181" t="s">
        <v>940</v>
      </c>
      <c r="U372" s="183">
        <v>12</v>
      </c>
      <c r="V372" s="183">
        <v>19</v>
      </c>
      <c r="Y372" s="181" t="s">
        <v>941</v>
      </c>
      <c r="Z372" s="183">
        <v>102</v>
      </c>
      <c r="AA372" s="181" t="s">
        <v>22</v>
      </c>
      <c r="AB372" s="181" t="s">
        <v>942</v>
      </c>
      <c r="AC372" s="183">
        <v>19</v>
      </c>
    </row>
    <row r="373" spans="1:29">
      <c r="A373" s="181" t="s">
        <v>112</v>
      </c>
      <c r="B373" s="183">
        <v>102</v>
      </c>
      <c r="C373" s="183">
        <v>102103</v>
      </c>
      <c r="D373" s="183">
        <v>5635</v>
      </c>
      <c r="E373" s="184">
        <v>-29.97</v>
      </c>
      <c r="F373" s="182">
        <v>43830</v>
      </c>
      <c r="G373" s="181" t="s">
        <v>938</v>
      </c>
      <c r="H373" s="181" t="s">
        <v>1036</v>
      </c>
      <c r="I373" s="181" t="s">
        <v>112</v>
      </c>
      <c r="K373" s="183">
        <v>367552</v>
      </c>
      <c r="L373" s="183">
        <v>355092</v>
      </c>
      <c r="Q373" s="181" t="s">
        <v>940</v>
      </c>
      <c r="U373" s="183">
        <v>12</v>
      </c>
      <c r="V373" s="183">
        <v>19</v>
      </c>
      <c r="Y373" s="181" t="s">
        <v>941</v>
      </c>
      <c r="Z373" s="183">
        <v>102</v>
      </c>
      <c r="AA373" s="181" t="s">
        <v>22</v>
      </c>
      <c r="AB373" s="181" t="s">
        <v>942</v>
      </c>
      <c r="AC373" s="183">
        <v>8</v>
      </c>
    </row>
    <row r="374" spans="1:29">
      <c r="A374" s="181" t="s">
        <v>112</v>
      </c>
      <c r="B374" s="183">
        <v>102</v>
      </c>
      <c r="C374" s="183">
        <v>102103</v>
      </c>
      <c r="D374" s="183">
        <v>5635</v>
      </c>
      <c r="E374" s="184">
        <v>-15.88</v>
      </c>
      <c r="F374" s="182">
        <v>43830</v>
      </c>
      <c r="G374" s="181" t="s">
        <v>938</v>
      </c>
      <c r="H374" s="181" t="s">
        <v>1037</v>
      </c>
      <c r="I374" s="181" t="s">
        <v>112</v>
      </c>
      <c r="K374" s="183">
        <v>367553</v>
      </c>
      <c r="L374" s="183">
        <v>355094</v>
      </c>
      <c r="Q374" s="181" t="s">
        <v>940</v>
      </c>
      <c r="U374" s="183">
        <v>12</v>
      </c>
      <c r="V374" s="183">
        <v>19</v>
      </c>
      <c r="Y374" s="181" t="s">
        <v>941</v>
      </c>
      <c r="Z374" s="183">
        <v>102</v>
      </c>
      <c r="AA374" s="181" t="s">
        <v>22</v>
      </c>
      <c r="AB374" s="181" t="s">
        <v>942</v>
      </c>
      <c r="AC374" s="183">
        <v>8</v>
      </c>
    </row>
    <row r="375" spans="1:29">
      <c r="A375" s="181" t="s">
        <v>112</v>
      </c>
      <c r="B375" s="183">
        <v>102</v>
      </c>
      <c r="C375" s="183">
        <v>102103</v>
      </c>
      <c r="D375" s="183">
        <v>5635</v>
      </c>
      <c r="E375" s="184">
        <v>-59.84</v>
      </c>
      <c r="F375" s="182">
        <v>43830</v>
      </c>
      <c r="G375" s="181" t="s">
        <v>938</v>
      </c>
      <c r="H375" s="181" t="s">
        <v>1038</v>
      </c>
      <c r="I375" s="181" t="s">
        <v>112</v>
      </c>
      <c r="K375" s="183">
        <v>367554</v>
      </c>
      <c r="L375" s="183">
        <v>355095</v>
      </c>
      <c r="Q375" s="181" t="s">
        <v>940</v>
      </c>
      <c r="U375" s="183">
        <v>12</v>
      </c>
      <c r="V375" s="183">
        <v>19</v>
      </c>
      <c r="Y375" s="181" t="s">
        <v>941</v>
      </c>
      <c r="Z375" s="183">
        <v>804</v>
      </c>
      <c r="AA375" s="181" t="s">
        <v>22</v>
      </c>
      <c r="AB375" s="181" t="s">
        <v>942</v>
      </c>
      <c r="AC375" s="183">
        <v>8</v>
      </c>
    </row>
    <row r="376" spans="1:29">
      <c r="A376" s="181" t="s">
        <v>112</v>
      </c>
      <c r="B376" s="183">
        <v>102</v>
      </c>
      <c r="C376" s="183">
        <v>102103</v>
      </c>
      <c r="D376" s="183">
        <v>5635</v>
      </c>
      <c r="E376" s="184">
        <v>-38.64</v>
      </c>
      <c r="F376" s="182">
        <v>43830</v>
      </c>
      <c r="G376" s="181" t="s">
        <v>938</v>
      </c>
      <c r="H376" s="181" t="s">
        <v>1039</v>
      </c>
      <c r="I376" s="181" t="s">
        <v>112</v>
      </c>
      <c r="K376" s="183">
        <v>367555</v>
      </c>
      <c r="L376" s="183">
        <v>355097</v>
      </c>
      <c r="Q376" s="181" t="s">
        <v>940</v>
      </c>
      <c r="U376" s="183">
        <v>12</v>
      </c>
      <c r="V376" s="183">
        <v>19</v>
      </c>
      <c r="Y376" s="181" t="s">
        <v>941</v>
      </c>
      <c r="Z376" s="183">
        <v>102</v>
      </c>
      <c r="AA376" s="181" t="s">
        <v>22</v>
      </c>
      <c r="AB376" s="181" t="s">
        <v>942</v>
      </c>
      <c r="AC376" s="183">
        <v>8</v>
      </c>
    </row>
    <row r="377" spans="1:29">
      <c r="A377" s="181" t="s">
        <v>112</v>
      </c>
      <c r="B377" s="183">
        <v>102</v>
      </c>
      <c r="C377" s="183">
        <v>102103</v>
      </c>
      <c r="D377" s="183">
        <v>5635</v>
      </c>
      <c r="E377" s="184">
        <v>-77.739999999999995</v>
      </c>
      <c r="F377" s="182">
        <v>43830</v>
      </c>
      <c r="G377" s="181" t="s">
        <v>938</v>
      </c>
      <c r="H377" s="181" t="s">
        <v>1040</v>
      </c>
      <c r="I377" s="181" t="s">
        <v>112</v>
      </c>
      <c r="K377" s="183">
        <v>367556</v>
      </c>
      <c r="L377" s="183">
        <v>355098</v>
      </c>
      <c r="Q377" s="181" t="s">
        <v>940</v>
      </c>
      <c r="U377" s="183">
        <v>12</v>
      </c>
      <c r="V377" s="183">
        <v>19</v>
      </c>
      <c r="Y377" s="181" t="s">
        <v>941</v>
      </c>
      <c r="Z377" s="183">
        <v>102</v>
      </c>
      <c r="AA377" s="181" t="s">
        <v>22</v>
      </c>
      <c r="AB377" s="181" t="s">
        <v>942</v>
      </c>
      <c r="AC377" s="183">
        <v>8</v>
      </c>
    </row>
    <row r="378" spans="1:29">
      <c r="A378" s="181" t="s">
        <v>112</v>
      </c>
      <c r="B378" s="183">
        <v>102</v>
      </c>
      <c r="C378" s="183">
        <v>102103</v>
      </c>
      <c r="D378" s="183">
        <v>5635</v>
      </c>
      <c r="E378" s="184">
        <v>-20.64</v>
      </c>
      <c r="F378" s="182">
        <v>43830</v>
      </c>
      <c r="G378" s="181" t="s">
        <v>938</v>
      </c>
      <c r="H378" s="181" t="s">
        <v>1041</v>
      </c>
      <c r="I378" s="181" t="s">
        <v>112</v>
      </c>
      <c r="K378" s="183">
        <v>367557</v>
      </c>
      <c r="L378" s="183">
        <v>355101</v>
      </c>
      <c r="Q378" s="181" t="s">
        <v>940</v>
      </c>
      <c r="U378" s="183">
        <v>12</v>
      </c>
      <c r="V378" s="183">
        <v>19</v>
      </c>
      <c r="Y378" s="181" t="s">
        <v>941</v>
      </c>
      <c r="Z378" s="183">
        <v>807</v>
      </c>
      <c r="AA378" s="181" t="s">
        <v>22</v>
      </c>
      <c r="AB378" s="181" t="s">
        <v>942</v>
      </c>
      <c r="AC378" s="183">
        <v>8</v>
      </c>
    </row>
    <row r="379" spans="1:29">
      <c r="A379" s="181" t="s">
        <v>112</v>
      </c>
      <c r="B379" s="183">
        <v>102</v>
      </c>
      <c r="C379" s="183">
        <v>102103</v>
      </c>
      <c r="D379" s="183">
        <v>5635</v>
      </c>
      <c r="E379" s="184">
        <v>-1095.68</v>
      </c>
      <c r="F379" s="182">
        <v>43830</v>
      </c>
      <c r="G379" s="181" t="s">
        <v>938</v>
      </c>
      <c r="H379" s="181" t="s">
        <v>1042</v>
      </c>
      <c r="I379" s="181" t="s">
        <v>950</v>
      </c>
      <c r="K379" s="183">
        <v>367831</v>
      </c>
      <c r="L379" s="183">
        <v>356813</v>
      </c>
      <c r="Q379" s="181" t="s">
        <v>940</v>
      </c>
      <c r="U379" s="183">
        <v>12</v>
      </c>
      <c r="V379" s="183">
        <v>19</v>
      </c>
      <c r="Y379" s="181" t="s">
        <v>941</v>
      </c>
      <c r="Z379" s="183">
        <v>102</v>
      </c>
      <c r="AA379" s="181" t="s">
        <v>22</v>
      </c>
      <c r="AB379" s="181" t="s">
        <v>942</v>
      </c>
      <c r="AC379" s="183">
        <v>27</v>
      </c>
    </row>
    <row r="380" spans="1:29">
      <c r="A380" s="181" t="s">
        <v>112</v>
      </c>
      <c r="B380" s="183">
        <v>102</v>
      </c>
      <c r="C380" s="183">
        <v>102103</v>
      </c>
      <c r="D380" s="183">
        <v>5635</v>
      </c>
      <c r="E380" s="184">
        <v>-2210.1799999999998</v>
      </c>
      <c r="F380" s="182">
        <v>43830</v>
      </c>
      <c r="G380" s="181" t="s">
        <v>938</v>
      </c>
      <c r="H380" s="181" t="s">
        <v>1043</v>
      </c>
      <c r="I380" s="181" t="s">
        <v>950</v>
      </c>
      <c r="K380" s="183">
        <v>367842</v>
      </c>
      <c r="L380" s="183">
        <v>356841</v>
      </c>
      <c r="Q380" s="181" t="s">
        <v>940</v>
      </c>
      <c r="U380" s="183">
        <v>12</v>
      </c>
      <c r="V380" s="183">
        <v>19</v>
      </c>
      <c r="Y380" s="181" t="s">
        <v>941</v>
      </c>
      <c r="Z380" s="183">
        <v>102</v>
      </c>
      <c r="AA380" s="181" t="s">
        <v>22</v>
      </c>
      <c r="AB380" s="181" t="s">
        <v>942</v>
      </c>
      <c r="AC380" s="183">
        <v>19</v>
      </c>
    </row>
    <row r="381" spans="1:29">
      <c r="A381" s="181" t="s">
        <v>112</v>
      </c>
      <c r="B381" s="183">
        <v>102</v>
      </c>
      <c r="C381" s="183">
        <v>102103</v>
      </c>
      <c r="D381" s="183">
        <v>5635</v>
      </c>
      <c r="E381" s="184">
        <v>-21.26</v>
      </c>
      <c r="F381" s="182">
        <v>43830</v>
      </c>
      <c r="G381" s="181" t="s">
        <v>938</v>
      </c>
      <c r="H381" s="181" t="s">
        <v>1044</v>
      </c>
      <c r="I381" s="181" t="s">
        <v>950</v>
      </c>
      <c r="K381" s="183">
        <v>367845</v>
      </c>
      <c r="L381" s="183">
        <v>356845</v>
      </c>
      <c r="Q381" s="181" t="s">
        <v>940</v>
      </c>
      <c r="U381" s="183">
        <v>12</v>
      </c>
      <c r="V381" s="183">
        <v>19</v>
      </c>
      <c r="Y381" s="181" t="s">
        <v>941</v>
      </c>
      <c r="Z381" s="183">
        <v>102</v>
      </c>
      <c r="AA381" s="181" t="s">
        <v>22</v>
      </c>
      <c r="AB381" s="181" t="s">
        <v>942</v>
      </c>
      <c r="AC381" s="183">
        <v>19</v>
      </c>
    </row>
    <row r="382" spans="1:29">
      <c r="A382" s="181" t="s">
        <v>112</v>
      </c>
      <c r="B382" s="183">
        <v>102</v>
      </c>
      <c r="C382" s="183">
        <v>102103</v>
      </c>
      <c r="D382" s="183">
        <v>5635</v>
      </c>
      <c r="E382" s="184">
        <v>-14656.65</v>
      </c>
      <c r="F382" s="182">
        <v>43830</v>
      </c>
      <c r="G382" s="181" t="s">
        <v>938</v>
      </c>
      <c r="H382" s="181" t="s">
        <v>958</v>
      </c>
      <c r="I382" s="181" t="s">
        <v>958</v>
      </c>
      <c r="K382" s="183">
        <v>367854</v>
      </c>
      <c r="L382" s="183">
        <v>356866</v>
      </c>
      <c r="Q382" s="181" t="s">
        <v>940</v>
      </c>
      <c r="U382" s="183">
        <v>12</v>
      </c>
      <c r="V382" s="183">
        <v>19</v>
      </c>
      <c r="Y382" s="181" t="s">
        <v>941</v>
      </c>
      <c r="Z382" s="183">
        <v>102</v>
      </c>
      <c r="AA382" s="181" t="s">
        <v>22</v>
      </c>
      <c r="AB382" s="181" t="s">
        <v>942</v>
      </c>
      <c r="AC382" s="183">
        <v>1</v>
      </c>
    </row>
    <row r="383" spans="1:29">
      <c r="A383" s="181" t="s">
        <v>112</v>
      </c>
      <c r="B383" s="183">
        <v>102</v>
      </c>
      <c r="C383" s="183">
        <v>102101</v>
      </c>
      <c r="D383" s="183">
        <v>5635</v>
      </c>
      <c r="E383" s="184">
        <v>396.84</v>
      </c>
      <c r="F383" s="182">
        <v>43830</v>
      </c>
      <c r="G383" s="181" t="s">
        <v>938</v>
      </c>
      <c r="H383" s="181" t="s">
        <v>958</v>
      </c>
      <c r="I383" s="181" t="s">
        <v>958</v>
      </c>
      <c r="K383" s="183">
        <v>367854</v>
      </c>
      <c r="L383" s="183">
        <v>356866</v>
      </c>
      <c r="Q383" s="181" t="s">
        <v>940</v>
      </c>
      <c r="U383" s="183">
        <v>12</v>
      </c>
      <c r="V383" s="183">
        <v>19</v>
      </c>
      <c r="Y383" s="181" t="s">
        <v>941</v>
      </c>
      <c r="Z383" s="183">
        <v>102</v>
      </c>
      <c r="AA383" s="181" t="s">
        <v>22</v>
      </c>
      <c r="AB383" s="181" t="s">
        <v>942</v>
      </c>
      <c r="AC383" s="183">
        <v>2</v>
      </c>
    </row>
    <row r="384" spans="1:29">
      <c r="A384" s="181" t="s">
        <v>112</v>
      </c>
      <c r="B384" s="183">
        <v>102</v>
      </c>
      <c r="C384" s="183">
        <v>102102</v>
      </c>
      <c r="D384" s="183">
        <v>5635</v>
      </c>
      <c r="E384" s="184">
        <v>79.37</v>
      </c>
      <c r="F384" s="182">
        <v>43830</v>
      </c>
      <c r="G384" s="181" t="s">
        <v>938</v>
      </c>
      <c r="H384" s="181" t="s">
        <v>958</v>
      </c>
      <c r="I384" s="181" t="s">
        <v>958</v>
      </c>
      <c r="K384" s="183">
        <v>367854</v>
      </c>
      <c r="L384" s="183">
        <v>356866</v>
      </c>
      <c r="Q384" s="181" t="s">
        <v>940</v>
      </c>
      <c r="U384" s="183">
        <v>12</v>
      </c>
      <c r="V384" s="183">
        <v>19</v>
      </c>
      <c r="Y384" s="181" t="s">
        <v>941</v>
      </c>
      <c r="Z384" s="183">
        <v>102</v>
      </c>
      <c r="AA384" s="181" t="s">
        <v>22</v>
      </c>
      <c r="AB384" s="181" t="s">
        <v>942</v>
      </c>
      <c r="AC384" s="183">
        <v>3</v>
      </c>
    </row>
    <row r="385" spans="1:29">
      <c r="A385" s="181" t="s">
        <v>112</v>
      </c>
      <c r="B385" s="183">
        <v>102</v>
      </c>
      <c r="C385" s="183">
        <v>102103</v>
      </c>
      <c r="D385" s="183">
        <v>5635</v>
      </c>
      <c r="E385" s="184">
        <v>132.28</v>
      </c>
      <c r="F385" s="182">
        <v>43830</v>
      </c>
      <c r="G385" s="181" t="s">
        <v>938</v>
      </c>
      <c r="H385" s="181" t="s">
        <v>958</v>
      </c>
      <c r="I385" s="181" t="s">
        <v>958</v>
      </c>
      <c r="K385" s="183">
        <v>367854</v>
      </c>
      <c r="L385" s="183">
        <v>356866</v>
      </c>
      <c r="Q385" s="181" t="s">
        <v>940</v>
      </c>
      <c r="U385" s="183">
        <v>12</v>
      </c>
      <c r="V385" s="183">
        <v>19</v>
      </c>
      <c r="Y385" s="181" t="s">
        <v>941</v>
      </c>
      <c r="Z385" s="183">
        <v>102</v>
      </c>
      <c r="AA385" s="181" t="s">
        <v>22</v>
      </c>
      <c r="AB385" s="181" t="s">
        <v>942</v>
      </c>
      <c r="AC385" s="183">
        <v>4</v>
      </c>
    </row>
    <row r="386" spans="1:29">
      <c r="A386" s="181" t="s">
        <v>112</v>
      </c>
      <c r="B386" s="183">
        <v>102</v>
      </c>
      <c r="C386" s="183">
        <v>102104</v>
      </c>
      <c r="D386" s="183">
        <v>5635</v>
      </c>
      <c r="E386" s="184">
        <v>264.56</v>
      </c>
      <c r="F386" s="182">
        <v>43830</v>
      </c>
      <c r="G386" s="181" t="s">
        <v>938</v>
      </c>
      <c r="H386" s="181" t="s">
        <v>958</v>
      </c>
      <c r="I386" s="181" t="s">
        <v>958</v>
      </c>
      <c r="K386" s="183">
        <v>367854</v>
      </c>
      <c r="L386" s="183">
        <v>356866</v>
      </c>
      <c r="Q386" s="181" t="s">
        <v>940</v>
      </c>
      <c r="U386" s="183">
        <v>12</v>
      </c>
      <c r="V386" s="183">
        <v>19</v>
      </c>
      <c r="Y386" s="181" t="s">
        <v>941</v>
      </c>
      <c r="Z386" s="183">
        <v>102</v>
      </c>
      <c r="AA386" s="181" t="s">
        <v>22</v>
      </c>
      <c r="AB386" s="181" t="s">
        <v>942</v>
      </c>
      <c r="AC386" s="183">
        <v>5</v>
      </c>
    </row>
    <row r="387" spans="1:29">
      <c r="A387" s="181" t="s">
        <v>112</v>
      </c>
      <c r="B387" s="183">
        <v>102</v>
      </c>
      <c r="C387" s="183">
        <v>102105</v>
      </c>
      <c r="D387" s="183">
        <v>5635</v>
      </c>
      <c r="E387" s="184">
        <v>291.02</v>
      </c>
      <c r="F387" s="182">
        <v>43830</v>
      </c>
      <c r="G387" s="181" t="s">
        <v>938</v>
      </c>
      <c r="H387" s="181" t="s">
        <v>958</v>
      </c>
      <c r="I387" s="181" t="s">
        <v>958</v>
      </c>
      <c r="K387" s="183">
        <v>367854</v>
      </c>
      <c r="L387" s="183">
        <v>356866</v>
      </c>
      <c r="Q387" s="181" t="s">
        <v>940</v>
      </c>
      <c r="U387" s="183">
        <v>12</v>
      </c>
      <c r="V387" s="183">
        <v>19</v>
      </c>
      <c r="Y387" s="181" t="s">
        <v>941</v>
      </c>
      <c r="Z387" s="183">
        <v>102</v>
      </c>
      <c r="AA387" s="181" t="s">
        <v>22</v>
      </c>
      <c r="AB387" s="181" t="s">
        <v>942</v>
      </c>
      <c r="AC387" s="183">
        <v>6</v>
      </c>
    </row>
    <row r="388" spans="1:29">
      <c r="A388" s="181" t="s">
        <v>112</v>
      </c>
      <c r="B388" s="183">
        <v>102</v>
      </c>
      <c r="C388" s="183">
        <v>102106</v>
      </c>
      <c r="D388" s="183">
        <v>5635</v>
      </c>
      <c r="E388" s="184">
        <v>873.05</v>
      </c>
      <c r="F388" s="182">
        <v>43830</v>
      </c>
      <c r="G388" s="181" t="s">
        <v>938</v>
      </c>
      <c r="H388" s="181" t="s">
        <v>958</v>
      </c>
      <c r="I388" s="181" t="s">
        <v>958</v>
      </c>
      <c r="K388" s="183">
        <v>367854</v>
      </c>
      <c r="L388" s="183">
        <v>356866</v>
      </c>
      <c r="Q388" s="181" t="s">
        <v>940</v>
      </c>
      <c r="U388" s="183">
        <v>12</v>
      </c>
      <c r="V388" s="183">
        <v>19</v>
      </c>
      <c r="Y388" s="181" t="s">
        <v>941</v>
      </c>
      <c r="Z388" s="183">
        <v>102</v>
      </c>
      <c r="AA388" s="181" t="s">
        <v>22</v>
      </c>
      <c r="AB388" s="181" t="s">
        <v>942</v>
      </c>
      <c r="AC388" s="183">
        <v>7</v>
      </c>
    </row>
    <row r="389" spans="1:29">
      <c r="A389" s="181" t="s">
        <v>112</v>
      </c>
      <c r="B389" s="183">
        <v>102</v>
      </c>
      <c r="C389" s="183">
        <v>102107</v>
      </c>
      <c r="D389" s="183">
        <v>5635</v>
      </c>
      <c r="E389" s="184">
        <v>158.74</v>
      </c>
      <c r="F389" s="182">
        <v>43830</v>
      </c>
      <c r="G389" s="181" t="s">
        <v>938</v>
      </c>
      <c r="H389" s="181" t="s">
        <v>958</v>
      </c>
      <c r="I389" s="181" t="s">
        <v>958</v>
      </c>
      <c r="K389" s="183">
        <v>367854</v>
      </c>
      <c r="L389" s="183">
        <v>356866</v>
      </c>
      <c r="Q389" s="181" t="s">
        <v>940</v>
      </c>
      <c r="U389" s="183">
        <v>12</v>
      </c>
      <c r="V389" s="183">
        <v>19</v>
      </c>
      <c r="Y389" s="181" t="s">
        <v>941</v>
      </c>
      <c r="Z389" s="183">
        <v>102</v>
      </c>
      <c r="AA389" s="181" t="s">
        <v>22</v>
      </c>
      <c r="AB389" s="181" t="s">
        <v>942</v>
      </c>
      <c r="AC389" s="183">
        <v>8</v>
      </c>
    </row>
    <row r="390" spans="1:29">
      <c r="A390" s="181" t="s">
        <v>112</v>
      </c>
      <c r="B390" s="183">
        <v>102</v>
      </c>
      <c r="C390" s="183">
        <v>102108</v>
      </c>
      <c r="D390" s="183">
        <v>5635</v>
      </c>
      <c r="E390" s="184">
        <v>105.82</v>
      </c>
      <c r="F390" s="182">
        <v>43830</v>
      </c>
      <c r="G390" s="181" t="s">
        <v>938</v>
      </c>
      <c r="H390" s="181" t="s">
        <v>958</v>
      </c>
      <c r="I390" s="181" t="s">
        <v>958</v>
      </c>
      <c r="K390" s="183">
        <v>367854</v>
      </c>
      <c r="L390" s="183">
        <v>356866</v>
      </c>
      <c r="Q390" s="181" t="s">
        <v>940</v>
      </c>
      <c r="U390" s="183">
        <v>12</v>
      </c>
      <c r="V390" s="183">
        <v>19</v>
      </c>
      <c r="Y390" s="181" t="s">
        <v>941</v>
      </c>
      <c r="Z390" s="183">
        <v>102</v>
      </c>
      <c r="AA390" s="181" t="s">
        <v>22</v>
      </c>
      <c r="AB390" s="181" t="s">
        <v>942</v>
      </c>
      <c r="AC390" s="183">
        <v>9</v>
      </c>
    </row>
    <row r="391" spans="1:29">
      <c r="A391" s="181" t="s">
        <v>112</v>
      </c>
      <c r="B391" s="183">
        <v>102</v>
      </c>
      <c r="C391" s="183">
        <v>102109</v>
      </c>
      <c r="D391" s="183">
        <v>5635</v>
      </c>
      <c r="E391" s="184">
        <v>79.37</v>
      </c>
      <c r="F391" s="182">
        <v>43830</v>
      </c>
      <c r="G391" s="181" t="s">
        <v>938</v>
      </c>
      <c r="H391" s="181" t="s">
        <v>958</v>
      </c>
      <c r="I391" s="181" t="s">
        <v>958</v>
      </c>
      <c r="K391" s="183">
        <v>367854</v>
      </c>
      <c r="L391" s="183">
        <v>356866</v>
      </c>
      <c r="Q391" s="181" t="s">
        <v>940</v>
      </c>
      <c r="U391" s="183">
        <v>12</v>
      </c>
      <c r="V391" s="183">
        <v>19</v>
      </c>
      <c r="Y391" s="181" t="s">
        <v>941</v>
      </c>
      <c r="Z391" s="183">
        <v>102</v>
      </c>
      <c r="AA391" s="181" t="s">
        <v>22</v>
      </c>
      <c r="AB391" s="181" t="s">
        <v>942</v>
      </c>
      <c r="AC391" s="183">
        <v>10</v>
      </c>
    </row>
    <row r="392" spans="1:29">
      <c r="A392" s="181" t="s">
        <v>112</v>
      </c>
      <c r="B392" s="183">
        <v>102</v>
      </c>
      <c r="C392" s="183">
        <v>102103</v>
      </c>
      <c r="D392" s="183">
        <v>5635</v>
      </c>
      <c r="E392" s="184"/>
      <c r="F392" s="182">
        <v>43830</v>
      </c>
      <c r="G392" s="181" t="s">
        <v>938</v>
      </c>
      <c r="H392" s="181" t="s">
        <v>1045</v>
      </c>
      <c r="I392" s="181" t="s">
        <v>950</v>
      </c>
      <c r="K392" s="183">
        <v>367857</v>
      </c>
      <c r="L392" s="183">
        <v>356867</v>
      </c>
      <c r="Q392" s="181" t="s">
        <v>940</v>
      </c>
      <c r="U392" s="183">
        <v>12</v>
      </c>
      <c r="V392" s="183">
        <v>19</v>
      </c>
      <c r="Y392" s="181" t="s">
        <v>941</v>
      </c>
      <c r="Z392" s="183">
        <v>102</v>
      </c>
      <c r="AA392" s="181" t="s">
        <v>22</v>
      </c>
      <c r="AB392" s="181" t="s">
        <v>942</v>
      </c>
      <c r="AC392" s="183">
        <v>19</v>
      </c>
    </row>
    <row r="393" spans="1:29">
      <c r="A393" s="181" t="s">
        <v>112</v>
      </c>
      <c r="B393" s="183">
        <v>102</v>
      </c>
      <c r="C393" s="183">
        <v>102103</v>
      </c>
      <c r="D393" s="183">
        <v>5635</v>
      </c>
      <c r="E393" s="184">
        <v>23750.34</v>
      </c>
      <c r="F393" s="182">
        <v>43830</v>
      </c>
      <c r="G393" s="181" t="s">
        <v>938</v>
      </c>
      <c r="H393" s="181" t="s">
        <v>953</v>
      </c>
      <c r="K393" s="183">
        <v>1122378</v>
      </c>
      <c r="L393" s="183">
        <v>355453</v>
      </c>
      <c r="Q393" s="181" t="s">
        <v>944</v>
      </c>
      <c r="U393" s="183">
        <v>12</v>
      </c>
      <c r="V393" s="183">
        <v>19</v>
      </c>
      <c r="X393" s="183">
        <v>3002044</v>
      </c>
      <c r="Y393" s="181" t="s">
        <v>941</v>
      </c>
      <c r="Z393" s="183">
        <v>102</v>
      </c>
      <c r="AA393" s="181" t="s">
        <v>945</v>
      </c>
      <c r="AB393" s="181" t="s">
        <v>942</v>
      </c>
      <c r="AC393" s="183">
        <v>9</v>
      </c>
    </row>
    <row r="394" spans="1:29">
      <c r="A394" s="181" t="s">
        <v>112</v>
      </c>
      <c r="B394" s="183">
        <v>102</v>
      </c>
      <c r="C394" s="183">
        <v>102103</v>
      </c>
      <c r="D394" s="183">
        <v>5635</v>
      </c>
      <c r="E394" s="184">
        <v>-2437.9</v>
      </c>
      <c r="F394" s="182">
        <v>43844</v>
      </c>
      <c r="G394" s="181" t="s">
        <v>938</v>
      </c>
      <c r="H394" s="181" t="s">
        <v>1046</v>
      </c>
      <c r="I394" s="181" t="s">
        <v>950</v>
      </c>
      <c r="K394" s="183">
        <v>368160</v>
      </c>
      <c r="L394" s="183">
        <v>358971</v>
      </c>
      <c r="Q394" s="181" t="s">
        <v>940</v>
      </c>
      <c r="U394" s="183">
        <v>1</v>
      </c>
      <c r="V394" s="183">
        <v>20</v>
      </c>
      <c r="Y394" s="181" t="s">
        <v>941</v>
      </c>
      <c r="Z394" s="183">
        <v>102</v>
      </c>
      <c r="AA394" s="181" t="s">
        <v>22</v>
      </c>
      <c r="AB394" s="181" t="s">
        <v>942</v>
      </c>
      <c r="AC394" s="183">
        <v>19</v>
      </c>
    </row>
    <row r="395" spans="1:29">
      <c r="A395" s="181" t="s">
        <v>112</v>
      </c>
      <c r="B395" s="183">
        <v>102</v>
      </c>
      <c r="C395" s="183">
        <v>102103</v>
      </c>
      <c r="D395" s="183">
        <v>5635</v>
      </c>
      <c r="E395" s="184">
        <v>-1185.31</v>
      </c>
      <c r="F395" s="182">
        <v>43845</v>
      </c>
      <c r="G395" s="181" t="s">
        <v>938</v>
      </c>
      <c r="H395" s="181" t="s">
        <v>1047</v>
      </c>
      <c r="I395" s="181" t="s">
        <v>950</v>
      </c>
      <c r="K395" s="183">
        <v>368132</v>
      </c>
      <c r="L395" s="183">
        <v>358930</v>
      </c>
      <c r="Q395" s="181" t="s">
        <v>940</v>
      </c>
      <c r="U395" s="183">
        <v>1</v>
      </c>
      <c r="V395" s="183">
        <v>20</v>
      </c>
      <c r="Y395" s="181" t="s">
        <v>941</v>
      </c>
      <c r="Z395" s="183">
        <v>102</v>
      </c>
      <c r="AA395" s="181" t="s">
        <v>22</v>
      </c>
      <c r="AB395" s="181" t="s">
        <v>942</v>
      </c>
      <c r="AC395" s="183">
        <v>27</v>
      </c>
    </row>
    <row r="396" spans="1:29">
      <c r="A396" s="181" t="s">
        <v>112</v>
      </c>
      <c r="B396" s="183">
        <v>102</v>
      </c>
      <c r="C396" s="183">
        <v>102103</v>
      </c>
      <c r="D396" s="183">
        <v>5635</v>
      </c>
      <c r="E396" s="184">
        <v>-2407.89</v>
      </c>
      <c r="F396" s="182">
        <v>43858</v>
      </c>
      <c r="G396" s="181" t="s">
        <v>938</v>
      </c>
      <c r="H396" s="181" t="s">
        <v>1048</v>
      </c>
      <c r="I396" s="181" t="s">
        <v>950</v>
      </c>
      <c r="K396" s="183">
        <v>368173</v>
      </c>
      <c r="L396" s="183">
        <v>359022</v>
      </c>
      <c r="Q396" s="181" t="s">
        <v>940</v>
      </c>
      <c r="U396" s="183">
        <v>1</v>
      </c>
      <c r="V396" s="183">
        <v>20</v>
      </c>
      <c r="Y396" s="181" t="s">
        <v>941</v>
      </c>
      <c r="Z396" s="183">
        <v>102</v>
      </c>
      <c r="AA396" s="181" t="s">
        <v>22</v>
      </c>
      <c r="AB396" s="181" t="s">
        <v>942</v>
      </c>
      <c r="AC396" s="183">
        <v>19</v>
      </c>
    </row>
    <row r="397" spans="1:29">
      <c r="A397" s="181" t="s">
        <v>112</v>
      </c>
      <c r="B397" s="183">
        <v>102</v>
      </c>
      <c r="C397" s="183">
        <v>102103</v>
      </c>
      <c r="D397" s="183">
        <v>5635</v>
      </c>
      <c r="E397" s="184">
        <v>6.28</v>
      </c>
      <c r="F397" s="182">
        <v>43861</v>
      </c>
      <c r="G397" s="181" t="s">
        <v>938</v>
      </c>
      <c r="H397" s="181" t="s">
        <v>1049</v>
      </c>
      <c r="I397" s="181" t="s">
        <v>950</v>
      </c>
      <c r="K397" s="183">
        <v>367917</v>
      </c>
      <c r="L397" s="183">
        <v>357146</v>
      </c>
      <c r="Q397" s="181" t="s">
        <v>940</v>
      </c>
      <c r="U397" s="183">
        <v>1</v>
      </c>
      <c r="V397" s="183">
        <v>20</v>
      </c>
      <c r="Y397" s="181" t="s">
        <v>941</v>
      </c>
      <c r="Z397" s="183">
        <v>102</v>
      </c>
      <c r="AA397" s="181" t="s">
        <v>22</v>
      </c>
      <c r="AB397" s="181" t="s">
        <v>942</v>
      </c>
      <c r="AC397" s="183">
        <v>28</v>
      </c>
    </row>
    <row r="398" spans="1:29">
      <c r="A398" s="181" t="s">
        <v>112</v>
      </c>
      <c r="B398" s="183">
        <v>102</v>
      </c>
      <c r="C398" s="183">
        <v>102103</v>
      </c>
      <c r="D398" s="183">
        <v>5635</v>
      </c>
      <c r="E398" s="184">
        <v>24196.74</v>
      </c>
      <c r="F398" s="182">
        <v>43861</v>
      </c>
      <c r="G398" s="181" t="s">
        <v>938</v>
      </c>
      <c r="H398" s="181" t="s">
        <v>1050</v>
      </c>
      <c r="I398" s="181" t="s">
        <v>953</v>
      </c>
      <c r="K398" s="183">
        <v>368000</v>
      </c>
      <c r="L398" s="183">
        <v>358507</v>
      </c>
      <c r="P398" s="181" t="s">
        <v>989</v>
      </c>
      <c r="Q398" s="181" t="s">
        <v>940</v>
      </c>
      <c r="U398" s="183">
        <v>1</v>
      </c>
      <c r="V398" s="183">
        <v>20</v>
      </c>
      <c r="Y398" s="181" t="s">
        <v>941</v>
      </c>
      <c r="Z398" s="183">
        <v>403</v>
      </c>
      <c r="AA398" s="181" t="s">
        <v>22</v>
      </c>
      <c r="AB398" s="181" t="s">
        <v>942</v>
      </c>
      <c r="AC398" s="183">
        <v>202</v>
      </c>
    </row>
    <row r="399" spans="1:29">
      <c r="A399" s="181" t="s">
        <v>112</v>
      </c>
      <c r="B399" s="183">
        <v>102</v>
      </c>
      <c r="C399" s="183">
        <v>102103</v>
      </c>
      <c r="D399" s="183">
        <v>5635</v>
      </c>
      <c r="E399" s="184">
        <v>-15.88</v>
      </c>
      <c r="F399" s="182">
        <v>43861</v>
      </c>
      <c r="G399" s="181" t="s">
        <v>938</v>
      </c>
      <c r="H399" s="181" t="s">
        <v>1051</v>
      </c>
      <c r="I399" s="181" t="s">
        <v>112</v>
      </c>
      <c r="K399" s="183">
        <v>368057</v>
      </c>
      <c r="L399" s="183">
        <v>358757</v>
      </c>
      <c r="Q399" s="181" t="s">
        <v>940</v>
      </c>
      <c r="U399" s="183">
        <v>1</v>
      </c>
      <c r="V399" s="183">
        <v>20</v>
      </c>
      <c r="Y399" s="181" t="s">
        <v>941</v>
      </c>
      <c r="Z399" s="183">
        <v>102</v>
      </c>
      <c r="AA399" s="181" t="s">
        <v>22</v>
      </c>
      <c r="AB399" s="181" t="s">
        <v>942</v>
      </c>
      <c r="AC399" s="183">
        <v>8</v>
      </c>
    </row>
    <row r="400" spans="1:29">
      <c r="A400" s="181" t="s">
        <v>112</v>
      </c>
      <c r="B400" s="183">
        <v>102</v>
      </c>
      <c r="C400" s="183">
        <v>102103</v>
      </c>
      <c r="D400" s="183">
        <v>5635</v>
      </c>
      <c r="E400" s="184">
        <v>-59.84</v>
      </c>
      <c r="F400" s="182">
        <v>43861</v>
      </c>
      <c r="G400" s="181" t="s">
        <v>938</v>
      </c>
      <c r="H400" s="181" t="s">
        <v>1052</v>
      </c>
      <c r="I400" s="181" t="s">
        <v>112</v>
      </c>
      <c r="K400" s="183">
        <v>368058</v>
      </c>
      <c r="L400" s="183">
        <v>358760</v>
      </c>
      <c r="Q400" s="181" t="s">
        <v>940</v>
      </c>
      <c r="U400" s="183">
        <v>1</v>
      </c>
      <c r="V400" s="183">
        <v>20</v>
      </c>
      <c r="Y400" s="181" t="s">
        <v>941</v>
      </c>
      <c r="Z400" s="183">
        <v>804</v>
      </c>
      <c r="AA400" s="181" t="s">
        <v>22</v>
      </c>
      <c r="AB400" s="181" t="s">
        <v>942</v>
      </c>
      <c r="AC400" s="183">
        <v>8</v>
      </c>
    </row>
    <row r="401" spans="1:29">
      <c r="A401" s="181" t="s">
        <v>112</v>
      </c>
      <c r="B401" s="183">
        <v>102</v>
      </c>
      <c r="C401" s="183">
        <v>102103</v>
      </c>
      <c r="D401" s="183">
        <v>5635</v>
      </c>
      <c r="E401" s="184">
        <v>-20.64</v>
      </c>
      <c r="F401" s="182">
        <v>43861</v>
      </c>
      <c r="G401" s="181" t="s">
        <v>938</v>
      </c>
      <c r="H401" s="181" t="s">
        <v>1053</v>
      </c>
      <c r="I401" s="181" t="s">
        <v>112</v>
      </c>
      <c r="K401" s="183">
        <v>368059</v>
      </c>
      <c r="L401" s="183">
        <v>358761</v>
      </c>
      <c r="Q401" s="181" t="s">
        <v>940</v>
      </c>
      <c r="U401" s="183">
        <v>1</v>
      </c>
      <c r="V401" s="183">
        <v>20</v>
      </c>
      <c r="Y401" s="181" t="s">
        <v>941</v>
      </c>
      <c r="Z401" s="183">
        <v>807</v>
      </c>
      <c r="AA401" s="181" t="s">
        <v>22</v>
      </c>
      <c r="AB401" s="181" t="s">
        <v>942</v>
      </c>
      <c r="AC401" s="183">
        <v>8</v>
      </c>
    </row>
    <row r="402" spans="1:29">
      <c r="A402" s="181" t="s">
        <v>112</v>
      </c>
      <c r="B402" s="183">
        <v>102</v>
      </c>
      <c r="C402" s="183">
        <v>102103</v>
      </c>
      <c r="D402" s="183">
        <v>5635</v>
      </c>
      <c r="E402" s="184">
        <v>-3.14</v>
      </c>
      <c r="F402" s="182">
        <v>43861</v>
      </c>
      <c r="G402" s="181" t="s">
        <v>938</v>
      </c>
      <c r="H402" s="181" t="s">
        <v>1017</v>
      </c>
      <c r="I402" s="181" t="s">
        <v>986</v>
      </c>
      <c r="K402" s="183">
        <v>368168</v>
      </c>
      <c r="L402" s="183">
        <v>358999</v>
      </c>
      <c r="Q402" s="181" t="s">
        <v>940</v>
      </c>
      <c r="U402" s="183">
        <v>1</v>
      </c>
      <c r="V402" s="183">
        <v>20</v>
      </c>
      <c r="Y402" s="181" t="s">
        <v>941</v>
      </c>
      <c r="Z402" s="183">
        <v>103</v>
      </c>
      <c r="AA402" s="181" t="s">
        <v>22</v>
      </c>
      <c r="AB402" s="181" t="s">
        <v>942</v>
      </c>
      <c r="AC402" s="183">
        <v>3</v>
      </c>
    </row>
    <row r="403" spans="1:29">
      <c r="A403" s="181" t="s">
        <v>112</v>
      </c>
      <c r="B403" s="183">
        <v>102</v>
      </c>
      <c r="C403" s="183">
        <v>102103</v>
      </c>
      <c r="D403" s="183">
        <v>5635</v>
      </c>
      <c r="E403" s="184">
        <v>-3.14</v>
      </c>
      <c r="F403" s="182">
        <v>43861</v>
      </c>
      <c r="G403" s="181" t="s">
        <v>938</v>
      </c>
      <c r="H403" s="181" t="s">
        <v>1017</v>
      </c>
      <c r="I403" s="181" t="s">
        <v>986</v>
      </c>
      <c r="K403" s="183">
        <v>368168</v>
      </c>
      <c r="L403" s="183">
        <v>358999</v>
      </c>
      <c r="Q403" s="181" t="s">
        <v>940</v>
      </c>
      <c r="U403" s="183">
        <v>1</v>
      </c>
      <c r="V403" s="183">
        <v>20</v>
      </c>
      <c r="Y403" s="181" t="s">
        <v>941</v>
      </c>
      <c r="Z403" s="183">
        <v>103</v>
      </c>
      <c r="AA403" s="181" t="s">
        <v>22</v>
      </c>
      <c r="AB403" s="181" t="s">
        <v>942</v>
      </c>
      <c r="AC403" s="183">
        <v>6</v>
      </c>
    </row>
    <row r="404" spans="1:29">
      <c r="A404" s="181" t="s">
        <v>112</v>
      </c>
      <c r="B404" s="183">
        <v>102</v>
      </c>
      <c r="C404" s="183">
        <v>102103</v>
      </c>
      <c r="D404" s="183">
        <v>5635</v>
      </c>
      <c r="E404" s="184">
        <v>-3.14</v>
      </c>
      <c r="F404" s="182">
        <v>43861</v>
      </c>
      <c r="G404" s="181" t="s">
        <v>938</v>
      </c>
      <c r="H404" s="181" t="s">
        <v>1017</v>
      </c>
      <c r="I404" s="181" t="s">
        <v>986</v>
      </c>
      <c r="K404" s="183">
        <v>368168</v>
      </c>
      <c r="L404" s="183">
        <v>358999</v>
      </c>
      <c r="Q404" s="181" t="s">
        <v>940</v>
      </c>
      <c r="U404" s="183">
        <v>1</v>
      </c>
      <c r="V404" s="183">
        <v>20</v>
      </c>
      <c r="Y404" s="181" t="s">
        <v>941</v>
      </c>
      <c r="Z404" s="183">
        <v>103</v>
      </c>
      <c r="AA404" s="181" t="s">
        <v>22</v>
      </c>
      <c r="AB404" s="181" t="s">
        <v>942</v>
      </c>
      <c r="AC404" s="183">
        <v>9</v>
      </c>
    </row>
    <row r="405" spans="1:29">
      <c r="A405" s="181" t="s">
        <v>112</v>
      </c>
      <c r="B405" s="183">
        <v>102</v>
      </c>
      <c r="C405" s="183">
        <v>102103</v>
      </c>
      <c r="D405" s="183">
        <v>5635</v>
      </c>
      <c r="E405" s="184">
        <v>-1204.8399999999999</v>
      </c>
      <c r="F405" s="182">
        <v>43861</v>
      </c>
      <c r="G405" s="181" t="s">
        <v>938</v>
      </c>
      <c r="H405" s="181" t="s">
        <v>1054</v>
      </c>
      <c r="I405" s="181" t="s">
        <v>950</v>
      </c>
      <c r="K405" s="183">
        <v>368171</v>
      </c>
      <c r="L405" s="183">
        <v>359021</v>
      </c>
      <c r="Q405" s="181" t="s">
        <v>940</v>
      </c>
      <c r="U405" s="183">
        <v>1</v>
      </c>
      <c r="V405" s="183">
        <v>20</v>
      </c>
      <c r="Y405" s="181" t="s">
        <v>941</v>
      </c>
      <c r="Z405" s="183">
        <v>102</v>
      </c>
      <c r="AA405" s="181" t="s">
        <v>22</v>
      </c>
      <c r="AB405" s="181" t="s">
        <v>942</v>
      </c>
      <c r="AC405" s="183">
        <v>27</v>
      </c>
    </row>
    <row r="406" spans="1:29">
      <c r="A406" s="181" t="s">
        <v>112</v>
      </c>
      <c r="B406" s="183">
        <v>102</v>
      </c>
      <c r="C406" s="183">
        <v>102103</v>
      </c>
      <c r="D406" s="183">
        <v>5635</v>
      </c>
      <c r="E406" s="184">
        <v>-16861.3</v>
      </c>
      <c r="F406" s="182">
        <v>43861</v>
      </c>
      <c r="G406" s="181" t="s">
        <v>938</v>
      </c>
      <c r="H406" s="181" t="s">
        <v>958</v>
      </c>
      <c r="I406" s="181" t="s">
        <v>958</v>
      </c>
      <c r="K406" s="183">
        <v>368185</v>
      </c>
      <c r="L406" s="183">
        <v>359074</v>
      </c>
      <c r="Q406" s="181" t="s">
        <v>940</v>
      </c>
      <c r="U406" s="183">
        <v>1</v>
      </c>
      <c r="V406" s="183">
        <v>20</v>
      </c>
      <c r="Y406" s="181" t="s">
        <v>941</v>
      </c>
      <c r="Z406" s="183">
        <v>102</v>
      </c>
      <c r="AA406" s="181" t="s">
        <v>22</v>
      </c>
      <c r="AB406" s="181" t="s">
        <v>942</v>
      </c>
      <c r="AC406" s="183">
        <v>1</v>
      </c>
    </row>
    <row r="407" spans="1:29">
      <c r="A407" s="181" t="s">
        <v>112</v>
      </c>
      <c r="B407" s="183">
        <v>102</v>
      </c>
      <c r="C407" s="183">
        <v>102114</v>
      </c>
      <c r="D407" s="183">
        <v>5635</v>
      </c>
      <c r="E407" s="184">
        <v>89.37</v>
      </c>
      <c r="F407" s="182">
        <v>43861</v>
      </c>
      <c r="G407" s="181" t="s">
        <v>938</v>
      </c>
      <c r="H407" s="181" t="s">
        <v>958</v>
      </c>
      <c r="I407" s="181" t="s">
        <v>958</v>
      </c>
      <c r="K407" s="183">
        <v>368185</v>
      </c>
      <c r="L407" s="183">
        <v>359074</v>
      </c>
      <c r="Q407" s="181" t="s">
        <v>940</v>
      </c>
      <c r="U407" s="183">
        <v>1</v>
      </c>
      <c r="V407" s="183">
        <v>20</v>
      </c>
      <c r="Y407" s="181" t="s">
        <v>941</v>
      </c>
      <c r="Z407" s="183">
        <v>102</v>
      </c>
      <c r="AA407" s="181" t="s">
        <v>22</v>
      </c>
      <c r="AB407" s="181" t="s">
        <v>942</v>
      </c>
      <c r="AC407" s="183">
        <v>28</v>
      </c>
    </row>
    <row r="408" spans="1:29">
      <c r="A408" s="181" t="s">
        <v>112</v>
      </c>
      <c r="B408" s="183">
        <v>102</v>
      </c>
      <c r="C408" s="183">
        <v>102101</v>
      </c>
      <c r="D408" s="183">
        <v>5635</v>
      </c>
      <c r="E408" s="184">
        <v>476.64</v>
      </c>
      <c r="F408" s="182">
        <v>43861</v>
      </c>
      <c r="G408" s="181" t="s">
        <v>938</v>
      </c>
      <c r="H408" s="181" t="s">
        <v>958</v>
      </c>
      <c r="I408" s="181" t="s">
        <v>958</v>
      </c>
      <c r="K408" s="183">
        <v>368185</v>
      </c>
      <c r="L408" s="183">
        <v>359074</v>
      </c>
      <c r="Q408" s="181" t="s">
        <v>940</v>
      </c>
      <c r="U408" s="183">
        <v>1</v>
      </c>
      <c r="V408" s="183">
        <v>20</v>
      </c>
      <c r="Y408" s="181" t="s">
        <v>941</v>
      </c>
      <c r="Z408" s="183">
        <v>102</v>
      </c>
      <c r="AA408" s="181" t="s">
        <v>22</v>
      </c>
      <c r="AB408" s="181" t="s">
        <v>942</v>
      </c>
      <c r="AC408" s="183">
        <v>29</v>
      </c>
    </row>
    <row r="409" spans="1:29">
      <c r="A409" s="181" t="s">
        <v>112</v>
      </c>
      <c r="B409" s="183">
        <v>102</v>
      </c>
      <c r="C409" s="183">
        <v>102102</v>
      </c>
      <c r="D409" s="183">
        <v>5635</v>
      </c>
      <c r="E409" s="184">
        <v>59.58</v>
      </c>
      <c r="F409" s="182">
        <v>43861</v>
      </c>
      <c r="G409" s="181" t="s">
        <v>938</v>
      </c>
      <c r="H409" s="181" t="s">
        <v>958</v>
      </c>
      <c r="I409" s="181" t="s">
        <v>958</v>
      </c>
      <c r="K409" s="183">
        <v>368185</v>
      </c>
      <c r="L409" s="183">
        <v>359074</v>
      </c>
      <c r="Q409" s="181" t="s">
        <v>940</v>
      </c>
      <c r="U409" s="183">
        <v>1</v>
      </c>
      <c r="V409" s="183">
        <v>20</v>
      </c>
      <c r="Y409" s="181" t="s">
        <v>941</v>
      </c>
      <c r="Z409" s="183">
        <v>102</v>
      </c>
      <c r="AA409" s="181" t="s">
        <v>22</v>
      </c>
      <c r="AB409" s="181" t="s">
        <v>942</v>
      </c>
      <c r="AC409" s="183">
        <v>30</v>
      </c>
    </row>
    <row r="410" spans="1:29">
      <c r="A410" s="181" t="s">
        <v>112</v>
      </c>
      <c r="B410" s="183">
        <v>102</v>
      </c>
      <c r="C410" s="183">
        <v>102115</v>
      </c>
      <c r="D410" s="183">
        <v>5635</v>
      </c>
      <c r="E410" s="184">
        <v>29.79</v>
      </c>
      <c r="F410" s="182">
        <v>43861</v>
      </c>
      <c r="G410" s="181" t="s">
        <v>938</v>
      </c>
      <c r="H410" s="181" t="s">
        <v>958</v>
      </c>
      <c r="I410" s="181" t="s">
        <v>958</v>
      </c>
      <c r="K410" s="183">
        <v>368185</v>
      </c>
      <c r="L410" s="183">
        <v>359074</v>
      </c>
      <c r="Q410" s="181" t="s">
        <v>940</v>
      </c>
      <c r="U410" s="183">
        <v>1</v>
      </c>
      <c r="V410" s="183">
        <v>20</v>
      </c>
      <c r="Y410" s="181" t="s">
        <v>941</v>
      </c>
      <c r="Z410" s="183">
        <v>102</v>
      </c>
      <c r="AA410" s="181" t="s">
        <v>22</v>
      </c>
      <c r="AB410" s="181" t="s">
        <v>942</v>
      </c>
      <c r="AC410" s="183">
        <v>31</v>
      </c>
    </row>
    <row r="411" spans="1:29">
      <c r="A411" s="181" t="s">
        <v>112</v>
      </c>
      <c r="B411" s="183">
        <v>102</v>
      </c>
      <c r="C411" s="183">
        <v>102103</v>
      </c>
      <c r="D411" s="183">
        <v>5635</v>
      </c>
      <c r="E411" s="184">
        <v>178.74</v>
      </c>
      <c r="F411" s="182">
        <v>43861</v>
      </c>
      <c r="G411" s="181" t="s">
        <v>938</v>
      </c>
      <c r="H411" s="181" t="s">
        <v>958</v>
      </c>
      <c r="I411" s="181" t="s">
        <v>958</v>
      </c>
      <c r="K411" s="183">
        <v>368185</v>
      </c>
      <c r="L411" s="183">
        <v>359074</v>
      </c>
      <c r="Q411" s="181" t="s">
        <v>940</v>
      </c>
      <c r="U411" s="183">
        <v>1</v>
      </c>
      <c r="V411" s="183">
        <v>20</v>
      </c>
      <c r="Y411" s="181" t="s">
        <v>941</v>
      </c>
      <c r="Z411" s="183">
        <v>102</v>
      </c>
      <c r="AA411" s="181" t="s">
        <v>22</v>
      </c>
      <c r="AB411" s="181" t="s">
        <v>942</v>
      </c>
      <c r="AC411" s="183">
        <v>32</v>
      </c>
    </row>
    <row r="412" spans="1:29">
      <c r="A412" s="181" t="s">
        <v>112</v>
      </c>
      <c r="B412" s="183">
        <v>102</v>
      </c>
      <c r="C412" s="183">
        <v>102104</v>
      </c>
      <c r="D412" s="183">
        <v>5635</v>
      </c>
      <c r="E412" s="184">
        <v>327.69</v>
      </c>
      <c r="F412" s="182">
        <v>43861</v>
      </c>
      <c r="G412" s="181" t="s">
        <v>938</v>
      </c>
      <c r="H412" s="181" t="s">
        <v>958</v>
      </c>
      <c r="I412" s="181" t="s">
        <v>958</v>
      </c>
      <c r="K412" s="183">
        <v>368185</v>
      </c>
      <c r="L412" s="183">
        <v>359074</v>
      </c>
      <c r="Q412" s="181" t="s">
        <v>940</v>
      </c>
      <c r="U412" s="183">
        <v>1</v>
      </c>
      <c r="V412" s="183">
        <v>20</v>
      </c>
      <c r="Y412" s="181" t="s">
        <v>941</v>
      </c>
      <c r="Z412" s="183">
        <v>102</v>
      </c>
      <c r="AA412" s="181" t="s">
        <v>22</v>
      </c>
      <c r="AB412" s="181" t="s">
        <v>942</v>
      </c>
      <c r="AC412" s="183">
        <v>33</v>
      </c>
    </row>
    <row r="413" spans="1:29">
      <c r="A413" s="181" t="s">
        <v>112</v>
      </c>
      <c r="B413" s="183">
        <v>102</v>
      </c>
      <c r="C413" s="183">
        <v>102105</v>
      </c>
      <c r="D413" s="183">
        <v>5635</v>
      </c>
      <c r="E413" s="184">
        <v>327.69</v>
      </c>
      <c r="F413" s="182">
        <v>43861</v>
      </c>
      <c r="G413" s="181" t="s">
        <v>938</v>
      </c>
      <c r="H413" s="181" t="s">
        <v>958</v>
      </c>
      <c r="I413" s="181" t="s">
        <v>958</v>
      </c>
      <c r="K413" s="183">
        <v>368185</v>
      </c>
      <c r="L413" s="183">
        <v>359074</v>
      </c>
      <c r="Q413" s="181" t="s">
        <v>940</v>
      </c>
      <c r="U413" s="183">
        <v>1</v>
      </c>
      <c r="V413" s="183">
        <v>20</v>
      </c>
      <c r="Y413" s="181" t="s">
        <v>941</v>
      </c>
      <c r="Z413" s="183">
        <v>102</v>
      </c>
      <c r="AA413" s="181" t="s">
        <v>22</v>
      </c>
      <c r="AB413" s="181" t="s">
        <v>942</v>
      </c>
      <c r="AC413" s="183">
        <v>34</v>
      </c>
    </row>
    <row r="414" spans="1:29">
      <c r="A414" s="181" t="s">
        <v>112</v>
      </c>
      <c r="B414" s="183">
        <v>102</v>
      </c>
      <c r="C414" s="183">
        <v>102106</v>
      </c>
      <c r="D414" s="183">
        <v>5635</v>
      </c>
      <c r="E414" s="184">
        <v>1072.45</v>
      </c>
      <c r="F414" s="182">
        <v>43861</v>
      </c>
      <c r="G414" s="181" t="s">
        <v>938</v>
      </c>
      <c r="H414" s="181" t="s">
        <v>958</v>
      </c>
      <c r="I414" s="181" t="s">
        <v>958</v>
      </c>
      <c r="K414" s="183">
        <v>368185</v>
      </c>
      <c r="L414" s="183">
        <v>359074</v>
      </c>
      <c r="Q414" s="181" t="s">
        <v>940</v>
      </c>
      <c r="U414" s="183">
        <v>1</v>
      </c>
      <c r="V414" s="183">
        <v>20</v>
      </c>
      <c r="Y414" s="181" t="s">
        <v>941</v>
      </c>
      <c r="Z414" s="183">
        <v>102</v>
      </c>
      <c r="AA414" s="181" t="s">
        <v>22</v>
      </c>
      <c r="AB414" s="181" t="s">
        <v>942</v>
      </c>
      <c r="AC414" s="183">
        <v>35</v>
      </c>
    </row>
    <row r="415" spans="1:29">
      <c r="A415" s="181" t="s">
        <v>112</v>
      </c>
      <c r="B415" s="183">
        <v>102</v>
      </c>
      <c r="C415" s="183">
        <v>102116</v>
      </c>
      <c r="D415" s="183">
        <v>5635</v>
      </c>
      <c r="E415" s="184">
        <v>59.58</v>
      </c>
      <c r="F415" s="182">
        <v>43861</v>
      </c>
      <c r="G415" s="181" t="s">
        <v>938</v>
      </c>
      <c r="H415" s="181" t="s">
        <v>958</v>
      </c>
      <c r="I415" s="181" t="s">
        <v>958</v>
      </c>
      <c r="K415" s="183">
        <v>368185</v>
      </c>
      <c r="L415" s="183">
        <v>359074</v>
      </c>
      <c r="Q415" s="181" t="s">
        <v>940</v>
      </c>
      <c r="U415" s="183">
        <v>1</v>
      </c>
      <c r="V415" s="183">
        <v>20</v>
      </c>
      <c r="Y415" s="181" t="s">
        <v>941</v>
      </c>
      <c r="Z415" s="183">
        <v>102</v>
      </c>
      <c r="AA415" s="181" t="s">
        <v>22</v>
      </c>
      <c r="AB415" s="181" t="s">
        <v>942</v>
      </c>
      <c r="AC415" s="183">
        <v>36</v>
      </c>
    </row>
    <row r="416" spans="1:29">
      <c r="A416" s="181" t="s">
        <v>112</v>
      </c>
      <c r="B416" s="183">
        <v>102</v>
      </c>
      <c r="C416" s="183">
        <v>102107</v>
      </c>
      <c r="D416" s="183">
        <v>5635</v>
      </c>
      <c r="E416" s="184">
        <v>59.58</v>
      </c>
      <c r="F416" s="182">
        <v>43861</v>
      </c>
      <c r="G416" s="181" t="s">
        <v>938</v>
      </c>
      <c r="H416" s="181" t="s">
        <v>958</v>
      </c>
      <c r="I416" s="181" t="s">
        <v>958</v>
      </c>
      <c r="K416" s="183">
        <v>368185</v>
      </c>
      <c r="L416" s="183">
        <v>359074</v>
      </c>
      <c r="Q416" s="181" t="s">
        <v>940</v>
      </c>
      <c r="U416" s="183">
        <v>1</v>
      </c>
      <c r="V416" s="183">
        <v>20</v>
      </c>
      <c r="Y416" s="181" t="s">
        <v>941</v>
      </c>
      <c r="Z416" s="183">
        <v>102</v>
      </c>
      <c r="AA416" s="181" t="s">
        <v>22</v>
      </c>
      <c r="AB416" s="181" t="s">
        <v>942</v>
      </c>
      <c r="AC416" s="183">
        <v>37</v>
      </c>
    </row>
    <row r="417" spans="1:29">
      <c r="A417" s="181" t="s">
        <v>112</v>
      </c>
      <c r="B417" s="183">
        <v>102</v>
      </c>
      <c r="C417" s="183">
        <v>102117</v>
      </c>
      <c r="D417" s="183">
        <v>5635</v>
      </c>
      <c r="E417" s="184">
        <v>29.79</v>
      </c>
      <c r="F417" s="182">
        <v>43861</v>
      </c>
      <c r="G417" s="181" t="s">
        <v>938</v>
      </c>
      <c r="H417" s="181" t="s">
        <v>958</v>
      </c>
      <c r="I417" s="181" t="s">
        <v>958</v>
      </c>
      <c r="K417" s="183">
        <v>368185</v>
      </c>
      <c r="L417" s="183">
        <v>359074</v>
      </c>
      <c r="Q417" s="181" t="s">
        <v>940</v>
      </c>
      <c r="U417" s="183">
        <v>1</v>
      </c>
      <c r="V417" s="183">
        <v>20</v>
      </c>
      <c r="Y417" s="181" t="s">
        <v>941</v>
      </c>
      <c r="Z417" s="183">
        <v>102</v>
      </c>
      <c r="AA417" s="181" t="s">
        <v>22</v>
      </c>
      <c r="AB417" s="181" t="s">
        <v>942</v>
      </c>
      <c r="AC417" s="183">
        <v>38</v>
      </c>
    </row>
    <row r="418" spans="1:29">
      <c r="A418" s="181" t="s">
        <v>112</v>
      </c>
      <c r="B418" s="183">
        <v>102</v>
      </c>
      <c r="C418" s="183">
        <v>102118</v>
      </c>
      <c r="D418" s="183">
        <v>5635</v>
      </c>
      <c r="E418" s="184">
        <v>89.37</v>
      </c>
      <c r="F418" s="182">
        <v>43861</v>
      </c>
      <c r="G418" s="181" t="s">
        <v>938</v>
      </c>
      <c r="H418" s="181" t="s">
        <v>958</v>
      </c>
      <c r="I418" s="181" t="s">
        <v>958</v>
      </c>
      <c r="K418" s="183">
        <v>368185</v>
      </c>
      <c r="L418" s="183">
        <v>359074</v>
      </c>
      <c r="Q418" s="181" t="s">
        <v>940</v>
      </c>
      <c r="U418" s="183">
        <v>1</v>
      </c>
      <c r="V418" s="183">
        <v>20</v>
      </c>
      <c r="Y418" s="181" t="s">
        <v>941</v>
      </c>
      <c r="Z418" s="183">
        <v>102</v>
      </c>
      <c r="AA418" s="181" t="s">
        <v>22</v>
      </c>
      <c r="AB418" s="181" t="s">
        <v>942</v>
      </c>
      <c r="AC418" s="183">
        <v>39</v>
      </c>
    </row>
    <row r="419" spans="1:29">
      <c r="A419" s="181" t="s">
        <v>112</v>
      </c>
      <c r="B419" s="183">
        <v>102</v>
      </c>
      <c r="C419" s="183">
        <v>102108</v>
      </c>
      <c r="D419" s="183">
        <v>5635</v>
      </c>
      <c r="E419" s="184">
        <v>119.16</v>
      </c>
      <c r="F419" s="182">
        <v>43861</v>
      </c>
      <c r="G419" s="181" t="s">
        <v>938</v>
      </c>
      <c r="H419" s="181" t="s">
        <v>958</v>
      </c>
      <c r="I419" s="181" t="s">
        <v>958</v>
      </c>
      <c r="K419" s="183">
        <v>368185</v>
      </c>
      <c r="L419" s="183">
        <v>359074</v>
      </c>
      <c r="Q419" s="181" t="s">
        <v>940</v>
      </c>
      <c r="U419" s="183">
        <v>1</v>
      </c>
      <c r="V419" s="183">
        <v>20</v>
      </c>
      <c r="Y419" s="181" t="s">
        <v>941</v>
      </c>
      <c r="Z419" s="183">
        <v>102</v>
      </c>
      <c r="AA419" s="181" t="s">
        <v>22</v>
      </c>
      <c r="AB419" s="181" t="s">
        <v>942</v>
      </c>
      <c r="AC419" s="183">
        <v>40</v>
      </c>
    </row>
    <row r="420" spans="1:29">
      <c r="A420" s="181" t="s">
        <v>112</v>
      </c>
      <c r="B420" s="183">
        <v>102</v>
      </c>
      <c r="C420" s="183">
        <v>102109</v>
      </c>
      <c r="D420" s="183">
        <v>5635</v>
      </c>
      <c r="E420" s="184">
        <v>89.37</v>
      </c>
      <c r="F420" s="182">
        <v>43861</v>
      </c>
      <c r="G420" s="181" t="s">
        <v>938</v>
      </c>
      <c r="H420" s="181" t="s">
        <v>958</v>
      </c>
      <c r="I420" s="181" t="s">
        <v>958</v>
      </c>
      <c r="K420" s="183">
        <v>368185</v>
      </c>
      <c r="L420" s="183">
        <v>359074</v>
      </c>
      <c r="Q420" s="181" t="s">
        <v>940</v>
      </c>
      <c r="U420" s="183">
        <v>1</v>
      </c>
      <c r="V420" s="183">
        <v>20</v>
      </c>
      <c r="Y420" s="181" t="s">
        <v>941</v>
      </c>
      <c r="Z420" s="183">
        <v>102</v>
      </c>
      <c r="AA420" s="181" t="s">
        <v>22</v>
      </c>
      <c r="AB420" s="181" t="s">
        <v>942</v>
      </c>
      <c r="AC420" s="183">
        <v>41</v>
      </c>
    </row>
    <row r="421" spans="1:29">
      <c r="A421" s="181" t="s">
        <v>112</v>
      </c>
      <c r="B421" s="183">
        <v>102</v>
      </c>
      <c r="C421" s="183">
        <v>102120</v>
      </c>
      <c r="D421" s="183">
        <v>5635</v>
      </c>
      <c r="E421" s="184">
        <v>29.84</v>
      </c>
      <c r="F421" s="182">
        <v>43861</v>
      </c>
      <c r="G421" s="181" t="s">
        <v>938</v>
      </c>
      <c r="H421" s="181" t="s">
        <v>958</v>
      </c>
      <c r="I421" s="181" t="s">
        <v>958</v>
      </c>
      <c r="K421" s="183">
        <v>368185</v>
      </c>
      <c r="L421" s="183">
        <v>359074</v>
      </c>
      <c r="Q421" s="181" t="s">
        <v>940</v>
      </c>
      <c r="U421" s="183">
        <v>1</v>
      </c>
      <c r="V421" s="183">
        <v>20</v>
      </c>
      <c r="Y421" s="181" t="s">
        <v>941</v>
      </c>
      <c r="Z421" s="183">
        <v>102</v>
      </c>
      <c r="AA421" s="181" t="s">
        <v>22</v>
      </c>
      <c r="AB421" s="181" t="s">
        <v>942</v>
      </c>
      <c r="AC421" s="183">
        <v>42</v>
      </c>
    </row>
    <row r="422" spans="1:29">
      <c r="A422" s="181" t="s">
        <v>112</v>
      </c>
      <c r="B422" s="183">
        <v>102</v>
      </c>
      <c r="C422" s="183">
        <v>102114</v>
      </c>
      <c r="D422" s="183">
        <v>5635</v>
      </c>
      <c r="E422" s="184">
        <v>-42</v>
      </c>
      <c r="F422" s="182">
        <v>43861</v>
      </c>
      <c r="G422" s="181" t="s">
        <v>938</v>
      </c>
      <c r="H422" s="181" t="s">
        <v>946</v>
      </c>
      <c r="I422" s="181" t="s">
        <v>946</v>
      </c>
      <c r="K422" s="183">
        <v>368227</v>
      </c>
      <c r="L422" s="183">
        <v>359185</v>
      </c>
      <c r="Q422" s="181" t="s">
        <v>940</v>
      </c>
      <c r="U422" s="183">
        <v>1</v>
      </c>
      <c r="V422" s="183">
        <v>20</v>
      </c>
      <c r="Y422" s="181" t="s">
        <v>941</v>
      </c>
      <c r="Z422" s="183">
        <v>102</v>
      </c>
      <c r="AA422" s="181" t="s">
        <v>22</v>
      </c>
      <c r="AB422" s="181" t="s">
        <v>942</v>
      </c>
      <c r="AC422" s="183">
        <v>2</v>
      </c>
    </row>
    <row r="423" spans="1:29">
      <c r="A423" s="181" t="s">
        <v>112</v>
      </c>
      <c r="B423" s="183">
        <v>102</v>
      </c>
      <c r="C423" s="183">
        <v>102115</v>
      </c>
      <c r="D423" s="183">
        <v>5635</v>
      </c>
      <c r="E423" s="184">
        <v>-14</v>
      </c>
      <c r="F423" s="182">
        <v>43861</v>
      </c>
      <c r="G423" s="181" t="s">
        <v>938</v>
      </c>
      <c r="H423" s="181" t="s">
        <v>946</v>
      </c>
      <c r="I423" s="181" t="s">
        <v>946</v>
      </c>
      <c r="K423" s="183">
        <v>368227</v>
      </c>
      <c r="L423" s="183">
        <v>359185</v>
      </c>
      <c r="Q423" s="181" t="s">
        <v>940</v>
      </c>
      <c r="U423" s="183">
        <v>1</v>
      </c>
      <c r="V423" s="183">
        <v>20</v>
      </c>
      <c r="Y423" s="181" t="s">
        <v>941</v>
      </c>
      <c r="Z423" s="183">
        <v>102</v>
      </c>
      <c r="AA423" s="181" t="s">
        <v>22</v>
      </c>
      <c r="AB423" s="181" t="s">
        <v>942</v>
      </c>
      <c r="AC423" s="183">
        <v>11</v>
      </c>
    </row>
    <row r="424" spans="1:29">
      <c r="A424" s="181" t="s">
        <v>112</v>
      </c>
      <c r="B424" s="183">
        <v>102</v>
      </c>
      <c r="C424" s="183">
        <v>102116</v>
      </c>
      <c r="D424" s="183">
        <v>5635</v>
      </c>
      <c r="E424" s="184">
        <v>-15</v>
      </c>
      <c r="F424" s="182">
        <v>43861</v>
      </c>
      <c r="G424" s="181" t="s">
        <v>938</v>
      </c>
      <c r="H424" s="181" t="s">
        <v>946</v>
      </c>
      <c r="I424" s="181" t="s">
        <v>946</v>
      </c>
      <c r="K424" s="183">
        <v>368227</v>
      </c>
      <c r="L424" s="183">
        <v>359185</v>
      </c>
      <c r="Q424" s="181" t="s">
        <v>940</v>
      </c>
      <c r="U424" s="183">
        <v>1</v>
      </c>
      <c r="V424" s="183">
        <v>20</v>
      </c>
      <c r="Y424" s="181" t="s">
        <v>941</v>
      </c>
      <c r="Z424" s="183">
        <v>102</v>
      </c>
      <c r="AA424" s="181" t="s">
        <v>22</v>
      </c>
      <c r="AB424" s="181" t="s">
        <v>942</v>
      </c>
      <c r="AC424" s="183">
        <v>19</v>
      </c>
    </row>
    <row r="425" spans="1:29">
      <c r="A425" s="181" t="s">
        <v>112</v>
      </c>
      <c r="B425" s="183">
        <v>102</v>
      </c>
      <c r="C425" s="183">
        <v>102117</v>
      </c>
      <c r="D425" s="183">
        <v>5635</v>
      </c>
      <c r="E425" s="184">
        <v>-14</v>
      </c>
      <c r="F425" s="182">
        <v>43861</v>
      </c>
      <c r="G425" s="181" t="s">
        <v>938</v>
      </c>
      <c r="H425" s="181" t="s">
        <v>946</v>
      </c>
      <c r="I425" s="181" t="s">
        <v>946</v>
      </c>
      <c r="K425" s="183">
        <v>368227</v>
      </c>
      <c r="L425" s="183">
        <v>359185</v>
      </c>
      <c r="Q425" s="181" t="s">
        <v>940</v>
      </c>
      <c r="U425" s="183">
        <v>1</v>
      </c>
      <c r="V425" s="183">
        <v>20</v>
      </c>
      <c r="Y425" s="181" t="s">
        <v>941</v>
      </c>
      <c r="Z425" s="183">
        <v>102</v>
      </c>
      <c r="AA425" s="181" t="s">
        <v>22</v>
      </c>
      <c r="AB425" s="181" t="s">
        <v>942</v>
      </c>
      <c r="AC425" s="183">
        <v>28</v>
      </c>
    </row>
    <row r="426" spans="1:29">
      <c r="A426" s="181" t="s">
        <v>112</v>
      </c>
      <c r="B426" s="183">
        <v>102</v>
      </c>
      <c r="C426" s="183">
        <v>102120</v>
      </c>
      <c r="D426" s="183">
        <v>5635</v>
      </c>
      <c r="E426" s="184">
        <v>-14</v>
      </c>
      <c r="F426" s="182">
        <v>43861</v>
      </c>
      <c r="G426" s="181" t="s">
        <v>938</v>
      </c>
      <c r="H426" s="181" t="s">
        <v>946</v>
      </c>
      <c r="I426" s="181" t="s">
        <v>946</v>
      </c>
      <c r="K426" s="183">
        <v>368227</v>
      </c>
      <c r="L426" s="183">
        <v>359185</v>
      </c>
      <c r="Q426" s="181" t="s">
        <v>940</v>
      </c>
      <c r="U426" s="183">
        <v>1</v>
      </c>
      <c r="V426" s="183">
        <v>20</v>
      </c>
      <c r="Y426" s="181" t="s">
        <v>941</v>
      </c>
      <c r="Z426" s="183">
        <v>102</v>
      </c>
      <c r="AA426" s="181" t="s">
        <v>22</v>
      </c>
      <c r="AB426" s="181" t="s">
        <v>942</v>
      </c>
      <c r="AC426" s="183">
        <v>37</v>
      </c>
    </row>
    <row r="427" spans="1:29">
      <c r="A427" s="181" t="s">
        <v>112</v>
      </c>
      <c r="B427" s="183">
        <v>102</v>
      </c>
      <c r="C427" s="183">
        <v>102103</v>
      </c>
      <c r="D427" s="183">
        <v>5635</v>
      </c>
      <c r="E427" s="184">
        <v>-24196.74</v>
      </c>
      <c r="F427" s="182">
        <v>43862</v>
      </c>
      <c r="G427" s="181" t="s">
        <v>938</v>
      </c>
      <c r="H427" s="181" t="s">
        <v>1050</v>
      </c>
      <c r="I427" s="181" t="s">
        <v>953</v>
      </c>
      <c r="K427" s="183">
        <v>368000</v>
      </c>
      <c r="L427" s="183">
        <v>358507</v>
      </c>
      <c r="P427" s="181" t="s">
        <v>989</v>
      </c>
      <c r="Q427" s="181" t="s">
        <v>940</v>
      </c>
      <c r="U427" s="183">
        <v>2</v>
      </c>
      <c r="V427" s="183">
        <v>20</v>
      </c>
      <c r="Y427" s="181" t="s">
        <v>941</v>
      </c>
      <c r="Z427" s="183">
        <v>403</v>
      </c>
      <c r="AA427" s="181" t="s">
        <v>22</v>
      </c>
      <c r="AB427" s="181" t="s">
        <v>942</v>
      </c>
      <c r="AC427" s="183">
        <v>202</v>
      </c>
    </row>
    <row r="428" spans="1:29">
      <c r="A428" s="181" t="s">
        <v>112</v>
      </c>
      <c r="B428" s="183">
        <v>102</v>
      </c>
      <c r="C428" s="183">
        <v>102103</v>
      </c>
      <c r="D428" s="183">
        <v>5635</v>
      </c>
      <c r="E428" s="184">
        <v>24196.74</v>
      </c>
      <c r="F428" s="182">
        <v>43865</v>
      </c>
      <c r="G428" s="181" t="s">
        <v>938</v>
      </c>
      <c r="H428" s="181" t="s">
        <v>953</v>
      </c>
      <c r="K428" s="183">
        <v>1131536</v>
      </c>
      <c r="L428" s="183">
        <v>358404</v>
      </c>
      <c r="Q428" s="181" t="s">
        <v>944</v>
      </c>
      <c r="U428" s="183">
        <v>2</v>
      </c>
      <c r="V428" s="183">
        <v>20</v>
      </c>
      <c r="X428" s="183">
        <v>3002044</v>
      </c>
      <c r="Y428" s="181" t="s">
        <v>941</v>
      </c>
      <c r="Z428" s="183">
        <v>102</v>
      </c>
      <c r="AA428" s="181" t="s">
        <v>945</v>
      </c>
      <c r="AB428" s="181" t="s">
        <v>942</v>
      </c>
      <c r="AC428" s="183">
        <v>9</v>
      </c>
    </row>
    <row r="429" spans="1:29">
      <c r="A429" s="181" t="s">
        <v>112</v>
      </c>
      <c r="B429" s="183">
        <v>102</v>
      </c>
      <c r="C429" s="183">
        <v>102103</v>
      </c>
      <c r="D429" s="183">
        <v>5635</v>
      </c>
      <c r="E429" s="184">
        <v>-2392.9699999999998</v>
      </c>
      <c r="F429" s="182">
        <v>43872</v>
      </c>
      <c r="G429" s="181" t="s">
        <v>938</v>
      </c>
      <c r="H429" s="181" t="s">
        <v>1055</v>
      </c>
      <c r="I429" s="181" t="s">
        <v>950</v>
      </c>
      <c r="K429" s="183">
        <v>368368</v>
      </c>
      <c r="L429" s="183">
        <v>360189</v>
      </c>
      <c r="Q429" s="181" t="s">
        <v>940</v>
      </c>
      <c r="U429" s="183">
        <v>2</v>
      </c>
      <c r="V429" s="183">
        <v>20</v>
      </c>
      <c r="Y429" s="181" t="s">
        <v>941</v>
      </c>
      <c r="Z429" s="183">
        <v>102</v>
      </c>
      <c r="AA429" s="181" t="s">
        <v>22</v>
      </c>
      <c r="AB429" s="181" t="s">
        <v>942</v>
      </c>
      <c r="AC429" s="183">
        <v>3</v>
      </c>
    </row>
    <row r="430" spans="1:29">
      <c r="A430" s="181" t="s">
        <v>112</v>
      </c>
      <c r="B430" s="183">
        <v>102</v>
      </c>
      <c r="C430" s="183">
        <v>102103</v>
      </c>
      <c r="D430" s="183">
        <v>5635</v>
      </c>
      <c r="E430" s="184">
        <v>-1222.21</v>
      </c>
      <c r="F430" s="182">
        <v>43876</v>
      </c>
      <c r="G430" s="181" t="s">
        <v>938</v>
      </c>
      <c r="H430" s="181" t="s">
        <v>1056</v>
      </c>
      <c r="I430" s="181" t="s">
        <v>950</v>
      </c>
      <c r="K430" s="183">
        <v>368494</v>
      </c>
      <c r="L430" s="183">
        <v>361111</v>
      </c>
      <c r="Q430" s="181" t="s">
        <v>940</v>
      </c>
      <c r="U430" s="183">
        <v>2</v>
      </c>
      <c r="V430" s="183">
        <v>20</v>
      </c>
      <c r="Y430" s="181" t="s">
        <v>941</v>
      </c>
      <c r="Z430" s="183">
        <v>102</v>
      </c>
      <c r="AA430" s="181" t="s">
        <v>22</v>
      </c>
      <c r="AB430" s="181" t="s">
        <v>942</v>
      </c>
      <c r="AC430" s="183">
        <v>3</v>
      </c>
    </row>
    <row r="431" spans="1:29">
      <c r="A431" s="181" t="s">
        <v>112</v>
      </c>
      <c r="B431" s="183">
        <v>102</v>
      </c>
      <c r="C431" s="183">
        <v>102103</v>
      </c>
      <c r="D431" s="183">
        <v>5635</v>
      </c>
      <c r="E431" s="184">
        <v>-2398.3000000000002</v>
      </c>
      <c r="F431" s="182">
        <v>43886</v>
      </c>
      <c r="G431" s="181" t="s">
        <v>938</v>
      </c>
      <c r="H431" s="181" t="s">
        <v>1057</v>
      </c>
      <c r="I431" s="181" t="s">
        <v>950</v>
      </c>
      <c r="K431" s="183">
        <v>368487</v>
      </c>
      <c r="L431" s="183">
        <v>361079</v>
      </c>
      <c r="Q431" s="181" t="s">
        <v>940</v>
      </c>
      <c r="U431" s="183">
        <v>2</v>
      </c>
      <c r="V431" s="183">
        <v>20</v>
      </c>
      <c r="Y431" s="181" t="s">
        <v>941</v>
      </c>
      <c r="Z431" s="183">
        <v>102</v>
      </c>
      <c r="AA431" s="181" t="s">
        <v>22</v>
      </c>
      <c r="AB431" s="181" t="s">
        <v>942</v>
      </c>
      <c r="AC431" s="183">
        <v>3</v>
      </c>
    </row>
    <row r="432" spans="1:29">
      <c r="A432" s="181" t="s">
        <v>112</v>
      </c>
      <c r="B432" s="183">
        <v>102</v>
      </c>
      <c r="C432" s="183">
        <v>102103</v>
      </c>
      <c r="D432" s="183">
        <v>5635</v>
      </c>
      <c r="E432" s="184">
        <v>-15.88</v>
      </c>
      <c r="F432" s="182">
        <v>43890</v>
      </c>
      <c r="G432" s="181" t="s">
        <v>938</v>
      </c>
      <c r="H432" s="181" t="s">
        <v>1058</v>
      </c>
      <c r="I432" s="181" t="s">
        <v>112</v>
      </c>
      <c r="K432" s="183">
        <v>368416</v>
      </c>
      <c r="L432" s="183">
        <v>360702</v>
      </c>
      <c r="Q432" s="181" t="s">
        <v>940</v>
      </c>
      <c r="U432" s="183">
        <v>2</v>
      </c>
      <c r="V432" s="183">
        <v>20</v>
      </c>
      <c r="Y432" s="181" t="s">
        <v>941</v>
      </c>
      <c r="Z432" s="183">
        <v>102</v>
      </c>
      <c r="AA432" s="181" t="s">
        <v>22</v>
      </c>
      <c r="AB432" s="181" t="s">
        <v>942</v>
      </c>
      <c r="AC432" s="183">
        <v>8</v>
      </c>
    </row>
    <row r="433" spans="1:29">
      <c r="A433" s="181" t="s">
        <v>112</v>
      </c>
      <c r="B433" s="183">
        <v>102</v>
      </c>
      <c r="C433" s="183">
        <v>102103</v>
      </c>
      <c r="D433" s="183">
        <v>5635</v>
      </c>
      <c r="E433" s="184">
        <v>-59.84</v>
      </c>
      <c r="F433" s="182">
        <v>43890</v>
      </c>
      <c r="G433" s="181" t="s">
        <v>938</v>
      </c>
      <c r="H433" s="181" t="s">
        <v>1059</v>
      </c>
      <c r="I433" s="181" t="s">
        <v>112</v>
      </c>
      <c r="K433" s="183">
        <v>368417</v>
      </c>
      <c r="L433" s="183">
        <v>360703</v>
      </c>
      <c r="Q433" s="181" t="s">
        <v>940</v>
      </c>
      <c r="U433" s="183">
        <v>2</v>
      </c>
      <c r="V433" s="183">
        <v>20</v>
      </c>
      <c r="Y433" s="181" t="s">
        <v>941</v>
      </c>
      <c r="Z433" s="183">
        <v>804</v>
      </c>
      <c r="AA433" s="181" t="s">
        <v>22</v>
      </c>
      <c r="AB433" s="181" t="s">
        <v>942</v>
      </c>
      <c r="AC433" s="183">
        <v>8</v>
      </c>
    </row>
    <row r="434" spans="1:29">
      <c r="A434" s="181" t="s">
        <v>112</v>
      </c>
      <c r="B434" s="183">
        <v>102</v>
      </c>
      <c r="C434" s="183">
        <v>102103</v>
      </c>
      <c r="D434" s="183">
        <v>5635</v>
      </c>
      <c r="E434" s="184">
        <v>-20.64</v>
      </c>
      <c r="F434" s="182">
        <v>43890</v>
      </c>
      <c r="G434" s="181" t="s">
        <v>938</v>
      </c>
      <c r="H434" s="181" t="s">
        <v>1060</v>
      </c>
      <c r="I434" s="181" t="s">
        <v>112</v>
      </c>
      <c r="K434" s="183">
        <v>368418</v>
      </c>
      <c r="L434" s="183">
        <v>360704</v>
      </c>
      <c r="Q434" s="181" t="s">
        <v>940</v>
      </c>
      <c r="U434" s="183">
        <v>2</v>
      </c>
      <c r="V434" s="183">
        <v>20</v>
      </c>
      <c r="Y434" s="181" t="s">
        <v>941</v>
      </c>
      <c r="Z434" s="183">
        <v>807</v>
      </c>
      <c r="AA434" s="181" t="s">
        <v>22</v>
      </c>
      <c r="AB434" s="181" t="s">
        <v>942</v>
      </c>
      <c r="AC434" s="183">
        <v>8</v>
      </c>
    </row>
    <row r="435" spans="1:29">
      <c r="A435" s="181" t="s">
        <v>112</v>
      </c>
      <c r="B435" s="183">
        <v>102</v>
      </c>
      <c r="C435" s="183">
        <v>102103</v>
      </c>
      <c r="D435" s="183">
        <v>5635</v>
      </c>
      <c r="E435" s="184">
        <v>-1184.92</v>
      </c>
      <c r="F435" s="182">
        <v>43890</v>
      </c>
      <c r="G435" s="181" t="s">
        <v>938</v>
      </c>
      <c r="H435" s="181" t="s">
        <v>1061</v>
      </c>
      <c r="I435" s="181" t="s">
        <v>950</v>
      </c>
      <c r="K435" s="183">
        <v>368497</v>
      </c>
      <c r="L435" s="183">
        <v>361114</v>
      </c>
      <c r="Q435" s="181" t="s">
        <v>940</v>
      </c>
      <c r="U435" s="183">
        <v>2</v>
      </c>
      <c r="V435" s="183">
        <v>20</v>
      </c>
      <c r="Y435" s="181" t="s">
        <v>941</v>
      </c>
      <c r="Z435" s="183">
        <v>102</v>
      </c>
      <c r="AA435" s="181" t="s">
        <v>22</v>
      </c>
      <c r="AB435" s="181" t="s">
        <v>942</v>
      </c>
      <c r="AC435" s="183">
        <v>3</v>
      </c>
    </row>
    <row r="436" spans="1:29">
      <c r="A436" s="181" t="s">
        <v>112</v>
      </c>
      <c r="B436" s="183">
        <v>102</v>
      </c>
      <c r="C436" s="183">
        <v>102103</v>
      </c>
      <c r="D436" s="183">
        <v>5635</v>
      </c>
      <c r="E436" s="184">
        <v>-3.14</v>
      </c>
      <c r="F436" s="182">
        <v>43890</v>
      </c>
      <c r="G436" s="181" t="s">
        <v>938</v>
      </c>
      <c r="H436" s="181" t="s">
        <v>1017</v>
      </c>
      <c r="I436" s="181" t="s">
        <v>986</v>
      </c>
      <c r="K436" s="183">
        <v>368502</v>
      </c>
      <c r="L436" s="183">
        <v>361130</v>
      </c>
      <c r="Q436" s="181" t="s">
        <v>940</v>
      </c>
      <c r="U436" s="183">
        <v>2</v>
      </c>
      <c r="V436" s="183">
        <v>20</v>
      </c>
      <c r="Y436" s="181" t="s">
        <v>941</v>
      </c>
      <c r="Z436" s="183">
        <v>103</v>
      </c>
      <c r="AA436" s="181" t="s">
        <v>22</v>
      </c>
      <c r="AB436" s="181" t="s">
        <v>942</v>
      </c>
      <c r="AC436" s="183">
        <v>3</v>
      </c>
    </row>
    <row r="437" spans="1:29">
      <c r="A437" s="181" t="s">
        <v>112</v>
      </c>
      <c r="B437" s="183">
        <v>102</v>
      </c>
      <c r="C437" s="183">
        <v>102103</v>
      </c>
      <c r="D437" s="183">
        <v>5635</v>
      </c>
      <c r="E437" s="184">
        <v>-16712.78</v>
      </c>
      <c r="F437" s="182">
        <v>43890</v>
      </c>
      <c r="G437" s="181" t="s">
        <v>938</v>
      </c>
      <c r="H437" s="181" t="s">
        <v>958</v>
      </c>
      <c r="I437" s="181" t="s">
        <v>958</v>
      </c>
      <c r="K437" s="183">
        <v>368559</v>
      </c>
      <c r="L437" s="183">
        <v>361268</v>
      </c>
      <c r="Q437" s="181" t="s">
        <v>940</v>
      </c>
      <c r="U437" s="183">
        <v>2</v>
      </c>
      <c r="V437" s="183">
        <v>20</v>
      </c>
      <c r="Y437" s="181" t="s">
        <v>941</v>
      </c>
      <c r="Z437" s="183">
        <v>102</v>
      </c>
      <c r="AA437" s="181" t="s">
        <v>22</v>
      </c>
      <c r="AB437" s="181" t="s">
        <v>942</v>
      </c>
      <c r="AC437" s="183">
        <v>1</v>
      </c>
    </row>
    <row r="438" spans="1:29">
      <c r="A438" s="181" t="s">
        <v>112</v>
      </c>
      <c r="B438" s="183">
        <v>102</v>
      </c>
      <c r="C438" s="183">
        <v>102114</v>
      </c>
      <c r="D438" s="183">
        <v>5635</v>
      </c>
      <c r="E438" s="184">
        <v>88.58</v>
      </c>
      <c r="F438" s="182">
        <v>43890</v>
      </c>
      <c r="G438" s="181" t="s">
        <v>938</v>
      </c>
      <c r="H438" s="181" t="s">
        <v>958</v>
      </c>
      <c r="I438" s="181" t="s">
        <v>958</v>
      </c>
      <c r="K438" s="183">
        <v>368559</v>
      </c>
      <c r="L438" s="183">
        <v>361268</v>
      </c>
      <c r="Q438" s="181" t="s">
        <v>940</v>
      </c>
      <c r="U438" s="183">
        <v>2</v>
      </c>
      <c r="V438" s="183">
        <v>20</v>
      </c>
      <c r="Y438" s="181" t="s">
        <v>941</v>
      </c>
      <c r="Z438" s="183">
        <v>102</v>
      </c>
      <c r="AA438" s="181" t="s">
        <v>22</v>
      </c>
      <c r="AB438" s="181" t="s">
        <v>942</v>
      </c>
      <c r="AC438" s="183">
        <v>28</v>
      </c>
    </row>
    <row r="439" spans="1:29">
      <c r="A439" s="181" t="s">
        <v>112</v>
      </c>
      <c r="B439" s="183">
        <v>102</v>
      </c>
      <c r="C439" s="183">
        <v>102101</v>
      </c>
      <c r="D439" s="183">
        <v>5635</v>
      </c>
      <c r="E439" s="184">
        <v>472.45</v>
      </c>
      <c r="F439" s="182">
        <v>43890</v>
      </c>
      <c r="G439" s="181" t="s">
        <v>938</v>
      </c>
      <c r="H439" s="181" t="s">
        <v>958</v>
      </c>
      <c r="I439" s="181" t="s">
        <v>958</v>
      </c>
      <c r="K439" s="183">
        <v>368559</v>
      </c>
      <c r="L439" s="183">
        <v>361268</v>
      </c>
      <c r="Q439" s="181" t="s">
        <v>940</v>
      </c>
      <c r="U439" s="183">
        <v>2</v>
      </c>
      <c r="V439" s="183">
        <v>20</v>
      </c>
      <c r="Y439" s="181" t="s">
        <v>941</v>
      </c>
      <c r="Z439" s="183">
        <v>102</v>
      </c>
      <c r="AA439" s="181" t="s">
        <v>22</v>
      </c>
      <c r="AB439" s="181" t="s">
        <v>942</v>
      </c>
      <c r="AC439" s="183">
        <v>29</v>
      </c>
    </row>
    <row r="440" spans="1:29">
      <c r="A440" s="181" t="s">
        <v>112</v>
      </c>
      <c r="B440" s="183">
        <v>102</v>
      </c>
      <c r="C440" s="183">
        <v>102102</v>
      </c>
      <c r="D440" s="183">
        <v>5635</v>
      </c>
      <c r="E440" s="184">
        <v>59.06</v>
      </c>
      <c r="F440" s="182">
        <v>43890</v>
      </c>
      <c r="G440" s="181" t="s">
        <v>938</v>
      </c>
      <c r="H440" s="181" t="s">
        <v>958</v>
      </c>
      <c r="I440" s="181" t="s">
        <v>958</v>
      </c>
      <c r="K440" s="183">
        <v>368559</v>
      </c>
      <c r="L440" s="183">
        <v>361268</v>
      </c>
      <c r="Q440" s="181" t="s">
        <v>940</v>
      </c>
      <c r="U440" s="183">
        <v>2</v>
      </c>
      <c r="V440" s="183">
        <v>20</v>
      </c>
      <c r="Y440" s="181" t="s">
        <v>941</v>
      </c>
      <c r="Z440" s="183">
        <v>102</v>
      </c>
      <c r="AA440" s="181" t="s">
        <v>22</v>
      </c>
      <c r="AB440" s="181" t="s">
        <v>942</v>
      </c>
      <c r="AC440" s="183">
        <v>30</v>
      </c>
    </row>
    <row r="441" spans="1:29">
      <c r="A441" s="181" t="s">
        <v>112</v>
      </c>
      <c r="B441" s="183">
        <v>102</v>
      </c>
      <c r="C441" s="183">
        <v>102115</v>
      </c>
      <c r="D441" s="183">
        <v>5635</v>
      </c>
      <c r="E441" s="184">
        <v>29.53</v>
      </c>
      <c r="F441" s="182">
        <v>43890</v>
      </c>
      <c r="G441" s="181" t="s">
        <v>938</v>
      </c>
      <c r="H441" s="181" t="s">
        <v>958</v>
      </c>
      <c r="I441" s="181" t="s">
        <v>958</v>
      </c>
      <c r="K441" s="183">
        <v>368559</v>
      </c>
      <c r="L441" s="183">
        <v>361268</v>
      </c>
      <c r="Q441" s="181" t="s">
        <v>940</v>
      </c>
      <c r="U441" s="183">
        <v>2</v>
      </c>
      <c r="V441" s="183">
        <v>20</v>
      </c>
      <c r="Y441" s="181" t="s">
        <v>941</v>
      </c>
      <c r="Z441" s="183">
        <v>102</v>
      </c>
      <c r="AA441" s="181" t="s">
        <v>22</v>
      </c>
      <c r="AB441" s="181" t="s">
        <v>942</v>
      </c>
      <c r="AC441" s="183">
        <v>31</v>
      </c>
    </row>
    <row r="442" spans="1:29">
      <c r="A442" s="181" t="s">
        <v>112</v>
      </c>
      <c r="B442" s="183">
        <v>102</v>
      </c>
      <c r="C442" s="183">
        <v>102103</v>
      </c>
      <c r="D442" s="183">
        <v>5635</v>
      </c>
      <c r="E442" s="184">
        <v>177.17</v>
      </c>
      <c r="F442" s="182">
        <v>43890</v>
      </c>
      <c r="G442" s="181" t="s">
        <v>938</v>
      </c>
      <c r="H442" s="181" t="s">
        <v>958</v>
      </c>
      <c r="I442" s="181" t="s">
        <v>958</v>
      </c>
      <c r="K442" s="183">
        <v>368559</v>
      </c>
      <c r="L442" s="183">
        <v>361268</v>
      </c>
      <c r="Q442" s="181" t="s">
        <v>940</v>
      </c>
      <c r="U442" s="183">
        <v>2</v>
      </c>
      <c r="V442" s="183">
        <v>20</v>
      </c>
      <c r="Y442" s="181" t="s">
        <v>941</v>
      </c>
      <c r="Z442" s="183">
        <v>102</v>
      </c>
      <c r="AA442" s="181" t="s">
        <v>22</v>
      </c>
      <c r="AB442" s="181" t="s">
        <v>942</v>
      </c>
      <c r="AC442" s="183">
        <v>32</v>
      </c>
    </row>
    <row r="443" spans="1:29">
      <c r="A443" s="181" t="s">
        <v>112</v>
      </c>
      <c r="B443" s="183">
        <v>102</v>
      </c>
      <c r="C443" s="183">
        <v>102104</v>
      </c>
      <c r="D443" s="183">
        <v>5635</v>
      </c>
      <c r="E443" s="184">
        <v>324.81</v>
      </c>
      <c r="F443" s="182">
        <v>43890</v>
      </c>
      <c r="G443" s="181" t="s">
        <v>938</v>
      </c>
      <c r="H443" s="181" t="s">
        <v>958</v>
      </c>
      <c r="I443" s="181" t="s">
        <v>958</v>
      </c>
      <c r="K443" s="183">
        <v>368559</v>
      </c>
      <c r="L443" s="183">
        <v>361268</v>
      </c>
      <c r="Q443" s="181" t="s">
        <v>940</v>
      </c>
      <c r="U443" s="183">
        <v>2</v>
      </c>
      <c r="V443" s="183">
        <v>20</v>
      </c>
      <c r="Y443" s="181" t="s">
        <v>941</v>
      </c>
      <c r="Z443" s="183">
        <v>102</v>
      </c>
      <c r="AA443" s="181" t="s">
        <v>22</v>
      </c>
      <c r="AB443" s="181" t="s">
        <v>942</v>
      </c>
      <c r="AC443" s="183">
        <v>33</v>
      </c>
    </row>
    <row r="444" spans="1:29">
      <c r="A444" s="181" t="s">
        <v>112</v>
      </c>
      <c r="B444" s="183">
        <v>102</v>
      </c>
      <c r="C444" s="183">
        <v>102105</v>
      </c>
      <c r="D444" s="183">
        <v>5635</v>
      </c>
      <c r="E444" s="184">
        <v>324.81</v>
      </c>
      <c r="F444" s="182">
        <v>43890</v>
      </c>
      <c r="G444" s="181" t="s">
        <v>938</v>
      </c>
      <c r="H444" s="181" t="s">
        <v>958</v>
      </c>
      <c r="I444" s="181" t="s">
        <v>958</v>
      </c>
      <c r="K444" s="183">
        <v>368559</v>
      </c>
      <c r="L444" s="183">
        <v>361268</v>
      </c>
      <c r="Q444" s="181" t="s">
        <v>940</v>
      </c>
      <c r="U444" s="183">
        <v>2</v>
      </c>
      <c r="V444" s="183">
        <v>20</v>
      </c>
      <c r="Y444" s="181" t="s">
        <v>941</v>
      </c>
      <c r="Z444" s="183">
        <v>102</v>
      </c>
      <c r="AA444" s="181" t="s">
        <v>22</v>
      </c>
      <c r="AB444" s="181" t="s">
        <v>942</v>
      </c>
      <c r="AC444" s="183">
        <v>34</v>
      </c>
    </row>
    <row r="445" spans="1:29">
      <c r="A445" s="181" t="s">
        <v>112</v>
      </c>
      <c r="B445" s="183">
        <v>102</v>
      </c>
      <c r="C445" s="183">
        <v>102106</v>
      </c>
      <c r="D445" s="183">
        <v>5635</v>
      </c>
      <c r="E445" s="184">
        <v>1063</v>
      </c>
      <c r="F445" s="182">
        <v>43890</v>
      </c>
      <c r="G445" s="181" t="s">
        <v>938</v>
      </c>
      <c r="H445" s="181" t="s">
        <v>958</v>
      </c>
      <c r="I445" s="181" t="s">
        <v>958</v>
      </c>
      <c r="K445" s="183">
        <v>368559</v>
      </c>
      <c r="L445" s="183">
        <v>361268</v>
      </c>
      <c r="Q445" s="181" t="s">
        <v>940</v>
      </c>
      <c r="U445" s="183">
        <v>2</v>
      </c>
      <c r="V445" s="183">
        <v>20</v>
      </c>
      <c r="Y445" s="181" t="s">
        <v>941</v>
      </c>
      <c r="Z445" s="183">
        <v>102</v>
      </c>
      <c r="AA445" s="181" t="s">
        <v>22</v>
      </c>
      <c r="AB445" s="181" t="s">
        <v>942</v>
      </c>
      <c r="AC445" s="183">
        <v>35</v>
      </c>
    </row>
    <row r="446" spans="1:29">
      <c r="A446" s="181" t="s">
        <v>112</v>
      </c>
      <c r="B446" s="183">
        <v>102</v>
      </c>
      <c r="C446" s="183">
        <v>102116</v>
      </c>
      <c r="D446" s="183">
        <v>5635</v>
      </c>
      <c r="E446" s="184">
        <v>59.06</v>
      </c>
      <c r="F446" s="182">
        <v>43890</v>
      </c>
      <c r="G446" s="181" t="s">
        <v>938</v>
      </c>
      <c r="H446" s="181" t="s">
        <v>958</v>
      </c>
      <c r="I446" s="181" t="s">
        <v>958</v>
      </c>
      <c r="K446" s="183">
        <v>368559</v>
      </c>
      <c r="L446" s="183">
        <v>361268</v>
      </c>
      <c r="Q446" s="181" t="s">
        <v>940</v>
      </c>
      <c r="U446" s="183">
        <v>2</v>
      </c>
      <c r="V446" s="183">
        <v>20</v>
      </c>
      <c r="Y446" s="181" t="s">
        <v>941</v>
      </c>
      <c r="Z446" s="183">
        <v>102</v>
      </c>
      <c r="AA446" s="181" t="s">
        <v>22</v>
      </c>
      <c r="AB446" s="181" t="s">
        <v>942</v>
      </c>
      <c r="AC446" s="183">
        <v>36</v>
      </c>
    </row>
    <row r="447" spans="1:29">
      <c r="A447" s="181" t="s">
        <v>112</v>
      </c>
      <c r="B447" s="183">
        <v>102</v>
      </c>
      <c r="C447" s="183">
        <v>102107</v>
      </c>
      <c r="D447" s="183">
        <v>5635</v>
      </c>
      <c r="E447" s="184">
        <v>59.06</v>
      </c>
      <c r="F447" s="182">
        <v>43890</v>
      </c>
      <c r="G447" s="181" t="s">
        <v>938</v>
      </c>
      <c r="H447" s="181" t="s">
        <v>958</v>
      </c>
      <c r="I447" s="181" t="s">
        <v>958</v>
      </c>
      <c r="K447" s="183">
        <v>368559</v>
      </c>
      <c r="L447" s="183">
        <v>361268</v>
      </c>
      <c r="Q447" s="181" t="s">
        <v>940</v>
      </c>
      <c r="U447" s="183">
        <v>2</v>
      </c>
      <c r="V447" s="183">
        <v>20</v>
      </c>
      <c r="Y447" s="181" t="s">
        <v>941</v>
      </c>
      <c r="Z447" s="183">
        <v>102</v>
      </c>
      <c r="AA447" s="181" t="s">
        <v>22</v>
      </c>
      <c r="AB447" s="181" t="s">
        <v>942</v>
      </c>
      <c r="AC447" s="183">
        <v>37</v>
      </c>
    </row>
    <row r="448" spans="1:29">
      <c r="A448" s="181" t="s">
        <v>112</v>
      </c>
      <c r="B448" s="183">
        <v>102</v>
      </c>
      <c r="C448" s="183">
        <v>102117</v>
      </c>
      <c r="D448" s="183">
        <v>5635</v>
      </c>
      <c r="E448" s="184">
        <v>29.53</v>
      </c>
      <c r="F448" s="182">
        <v>43890</v>
      </c>
      <c r="G448" s="181" t="s">
        <v>938</v>
      </c>
      <c r="H448" s="181" t="s">
        <v>958</v>
      </c>
      <c r="I448" s="181" t="s">
        <v>958</v>
      </c>
      <c r="K448" s="183">
        <v>368559</v>
      </c>
      <c r="L448" s="183">
        <v>361268</v>
      </c>
      <c r="Q448" s="181" t="s">
        <v>940</v>
      </c>
      <c r="U448" s="183">
        <v>2</v>
      </c>
      <c r="V448" s="183">
        <v>20</v>
      </c>
      <c r="Y448" s="181" t="s">
        <v>941</v>
      </c>
      <c r="Z448" s="183">
        <v>102</v>
      </c>
      <c r="AA448" s="181" t="s">
        <v>22</v>
      </c>
      <c r="AB448" s="181" t="s">
        <v>942</v>
      </c>
      <c r="AC448" s="183">
        <v>38</v>
      </c>
    </row>
    <row r="449" spans="1:29">
      <c r="A449" s="181" t="s">
        <v>112</v>
      </c>
      <c r="B449" s="183">
        <v>102</v>
      </c>
      <c r="C449" s="183">
        <v>102118</v>
      </c>
      <c r="D449" s="183">
        <v>5635</v>
      </c>
      <c r="E449" s="184">
        <v>88.58</v>
      </c>
      <c r="F449" s="182">
        <v>43890</v>
      </c>
      <c r="G449" s="181" t="s">
        <v>938</v>
      </c>
      <c r="H449" s="181" t="s">
        <v>958</v>
      </c>
      <c r="I449" s="181" t="s">
        <v>958</v>
      </c>
      <c r="K449" s="183">
        <v>368559</v>
      </c>
      <c r="L449" s="183">
        <v>361268</v>
      </c>
      <c r="Q449" s="181" t="s">
        <v>940</v>
      </c>
      <c r="U449" s="183">
        <v>2</v>
      </c>
      <c r="V449" s="183">
        <v>20</v>
      </c>
      <c r="Y449" s="181" t="s">
        <v>941</v>
      </c>
      <c r="Z449" s="183">
        <v>102</v>
      </c>
      <c r="AA449" s="181" t="s">
        <v>22</v>
      </c>
      <c r="AB449" s="181" t="s">
        <v>942</v>
      </c>
      <c r="AC449" s="183">
        <v>39</v>
      </c>
    </row>
    <row r="450" spans="1:29">
      <c r="A450" s="181" t="s">
        <v>112</v>
      </c>
      <c r="B450" s="183">
        <v>102</v>
      </c>
      <c r="C450" s="183">
        <v>102108</v>
      </c>
      <c r="D450" s="183">
        <v>5635</v>
      </c>
      <c r="E450" s="184">
        <v>118.11</v>
      </c>
      <c r="F450" s="182">
        <v>43890</v>
      </c>
      <c r="G450" s="181" t="s">
        <v>938</v>
      </c>
      <c r="H450" s="181" t="s">
        <v>958</v>
      </c>
      <c r="I450" s="181" t="s">
        <v>958</v>
      </c>
      <c r="K450" s="183">
        <v>368559</v>
      </c>
      <c r="L450" s="183">
        <v>361268</v>
      </c>
      <c r="Q450" s="181" t="s">
        <v>940</v>
      </c>
      <c r="U450" s="183">
        <v>2</v>
      </c>
      <c r="V450" s="183">
        <v>20</v>
      </c>
      <c r="Y450" s="181" t="s">
        <v>941</v>
      </c>
      <c r="Z450" s="183">
        <v>102</v>
      </c>
      <c r="AA450" s="181" t="s">
        <v>22</v>
      </c>
      <c r="AB450" s="181" t="s">
        <v>942</v>
      </c>
      <c r="AC450" s="183">
        <v>40</v>
      </c>
    </row>
    <row r="451" spans="1:29">
      <c r="A451" s="181" t="s">
        <v>112</v>
      </c>
      <c r="B451" s="183">
        <v>102</v>
      </c>
      <c r="C451" s="183">
        <v>102109</v>
      </c>
      <c r="D451" s="183">
        <v>5635</v>
      </c>
      <c r="E451" s="184">
        <v>88.58</v>
      </c>
      <c r="F451" s="182">
        <v>43890</v>
      </c>
      <c r="G451" s="181" t="s">
        <v>938</v>
      </c>
      <c r="H451" s="181" t="s">
        <v>958</v>
      </c>
      <c r="I451" s="181" t="s">
        <v>958</v>
      </c>
      <c r="K451" s="183">
        <v>368559</v>
      </c>
      <c r="L451" s="183">
        <v>361268</v>
      </c>
      <c r="Q451" s="181" t="s">
        <v>940</v>
      </c>
      <c r="U451" s="183">
        <v>2</v>
      </c>
      <c r="V451" s="183">
        <v>20</v>
      </c>
      <c r="Y451" s="181" t="s">
        <v>941</v>
      </c>
      <c r="Z451" s="183">
        <v>102</v>
      </c>
      <c r="AA451" s="181" t="s">
        <v>22</v>
      </c>
      <c r="AB451" s="181" t="s">
        <v>942</v>
      </c>
      <c r="AC451" s="183">
        <v>41</v>
      </c>
    </row>
    <row r="452" spans="1:29">
      <c r="A452" s="181" t="s">
        <v>112</v>
      </c>
      <c r="B452" s="183">
        <v>102</v>
      </c>
      <c r="C452" s="183">
        <v>102120</v>
      </c>
      <c r="D452" s="183">
        <v>5635</v>
      </c>
      <c r="E452" s="184">
        <v>29.53</v>
      </c>
      <c r="F452" s="182">
        <v>43890</v>
      </c>
      <c r="G452" s="181" t="s">
        <v>938</v>
      </c>
      <c r="H452" s="181" t="s">
        <v>958</v>
      </c>
      <c r="I452" s="181" t="s">
        <v>958</v>
      </c>
      <c r="K452" s="183">
        <v>368559</v>
      </c>
      <c r="L452" s="183">
        <v>361268</v>
      </c>
      <c r="Q452" s="181" t="s">
        <v>940</v>
      </c>
      <c r="U452" s="183">
        <v>2</v>
      </c>
      <c r="V452" s="183">
        <v>20</v>
      </c>
      <c r="Y452" s="181" t="s">
        <v>941</v>
      </c>
      <c r="Z452" s="183">
        <v>102</v>
      </c>
      <c r="AA452" s="181" t="s">
        <v>22</v>
      </c>
      <c r="AB452" s="181" t="s">
        <v>942</v>
      </c>
      <c r="AC452" s="183">
        <v>42</v>
      </c>
    </row>
    <row r="453" spans="1:29">
      <c r="A453" s="181" t="s">
        <v>112</v>
      </c>
      <c r="B453" s="183">
        <v>102</v>
      </c>
      <c r="C453" s="183">
        <v>102114</v>
      </c>
      <c r="D453" s="183">
        <v>5635</v>
      </c>
      <c r="E453" s="184">
        <v>-42</v>
      </c>
      <c r="F453" s="182">
        <v>43890</v>
      </c>
      <c r="G453" s="181" t="s">
        <v>938</v>
      </c>
      <c r="H453" s="181" t="s">
        <v>947</v>
      </c>
      <c r="I453" s="181" t="s">
        <v>947</v>
      </c>
      <c r="K453" s="183">
        <v>368673</v>
      </c>
      <c r="L453" s="183">
        <v>361618</v>
      </c>
      <c r="Q453" s="181" t="s">
        <v>940</v>
      </c>
      <c r="U453" s="183">
        <v>2</v>
      </c>
      <c r="V453" s="183">
        <v>20</v>
      </c>
      <c r="Y453" s="181" t="s">
        <v>941</v>
      </c>
      <c r="Z453" s="183">
        <v>102</v>
      </c>
      <c r="AA453" s="181" t="s">
        <v>22</v>
      </c>
      <c r="AB453" s="181" t="s">
        <v>942</v>
      </c>
      <c r="AC453" s="183">
        <v>2</v>
      </c>
    </row>
    <row r="454" spans="1:29">
      <c r="A454" s="181" t="s">
        <v>112</v>
      </c>
      <c r="B454" s="183">
        <v>102</v>
      </c>
      <c r="C454" s="183">
        <v>102115</v>
      </c>
      <c r="D454" s="183">
        <v>5635</v>
      </c>
      <c r="E454" s="184">
        <v>-14</v>
      </c>
      <c r="F454" s="182">
        <v>43890</v>
      </c>
      <c r="G454" s="181" t="s">
        <v>938</v>
      </c>
      <c r="H454" s="181" t="s">
        <v>947</v>
      </c>
      <c r="I454" s="181" t="s">
        <v>947</v>
      </c>
      <c r="K454" s="183">
        <v>368673</v>
      </c>
      <c r="L454" s="183">
        <v>361618</v>
      </c>
      <c r="Q454" s="181" t="s">
        <v>940</v>
      </c>
      <c r="U454" s="183">
        <v>2</v>
      </c>
      <c r="V454" s="183">
        <v>20</v>
      </c>
      <c r="Y454" s="181" t="s">
        <v>941</v>
      </c>
      <c r="Z454" s="183">
        <v>102</v>
      </c>
      <c r="AA454" s="181" t="s">
        <v>22</v>
      </c>
      <c r="AB454" s="181" t="s">
        <v>942</v>
      </c>
      <c r="AC454" s="183">
        <v>12</v>
      </c>
    </row>
    <row r="455" spans="1:29">
      <c r="A455" s="181" t="s">
        <v>112</v>
      </c>
      <c r="B455" s="183">
        <v>102</v>
      </c>
      <c r="C455" s="183">
        <v>102116</v>
      </c>
      <c r="D455" s="183">
        <v>5635</v>
      </c>
      <c r="E455" s="184">
        <v>-15</v>
      </c>
      <c r="F455" s="182">
        <v>43890</v>
      </c>
      <c r="G455" s="181" t="s">
        <v>938</v>
      </c>
      <c r="H455" s="181" t="s">
        <v>947</v>
      </c>
      <c r="I455" s="181" t="s">
        <v>947</v>
      </c>
      <c r="K455" s="183">
        <v>368673</v>
      </c>
      <c r="L455" s="183">
        <v>361618</v>
      </c>
      <c r="Q455" s="181" t="s">
        <v>940</v>
      </c>
      <c r="U455" s="183">
        <v>2</v>
      </c>
      <c r="V455" s="183">
        <v>20</v>
      </c>
      <c r="Y455" s="181" t="s">
        <v>941</v>
      </c>
      <c r="Z455" s="183">
        <v>102</v>
      </c>
      <c r="AA455" s="181" t="s">
        <v>22</v>
      </c>
      <c r="AB455" s="181" t="s">
        <v>942</v>
      </c>
      <c r="AC455" s="183">
        <v>26</v>
      </c>
    </row>
    <row r="456" spans="1:29">
      <c r="A456" s="181" t="s">
        <v>112</v>
      </c>
      <c r="B456" s="183">
        <v>102</v>
      </c>
      <c r="C456" s="183">
        <v>102117</v>
      </c>
      <c r="D456" s="183">
        <v>5635</v>
      </c>
      <c r="E456" s="184">
        <v>-14</v>
      </c>
      <c r="F456" s="182">
        <v>43890</v>
      </c>
      <c r="G456" s="181" t="s">
        <v>938</v>
      </c>
      <c r="H456" s="181" t="s">
        <v>947</v>
      </c>
      <c r="I456" s="181" t="s">
        <v>947</v>
      </c>
      <c r="K456" s="183">
        <v>368673</v>
      </c>
      <c r="L456" s="183">
        <v>361618</v>
      </c>
      <c r="Q456" s="181" t="s">
        <v>940</v>
      </c>
      <c r="U456" s="183">
        <v>2</v>
      </c>
      <c r="V456" s="183">
        <v>20</v>
      </c>
      <c r="Y456" s="181" t="s">
        <v>941</v>
      </c>
      <c r="Z456" s="183">
        <v>102</v>
      </c>
      <c r="AA456" s="181" t="s">
        <v>22</v>
      </c>
      <c r="AB456" s="181" t="s">
        <v>942</v>
      </c>
      <c r="AC456" s="183">
        <v>39</v>
      </c>
    </row>
    <row r="457" spans="1:29">
      <c r="A457" s="181" t="s">
        <v>112</v>
      </c>
      <c r="B457" s="183">
        <v>102</v>
      </c>
      <c r="C457" s="183">
        <v>102120</v>
      </c>
      <c r="D457" s="183">
        <v>5635</v>
      </c>
      <c r="E457" s="184">
        <v>-14</v>
      </c>
      <c r="F457" s="182">
        <v>43890</v>
      </c>
      <c r="G457" s="181" t="s">
        <v>938</v>
      </c>
      <c r="H457" s="181" t="s">
        <v>947</v>
      </c>
      <c r="I457" s="181" t="s">
        <v>947</v>
      </c>
      <c r="K457" s="183">
        <v>368673</v>
      </c>
      <c r="L457" s="183">
        <v>361618</v>
      </c>
      <c r="Q457" s="181" t="s">
        <v>940</v>
      </c>
      <c r="U457" s="183">
        <v>2</v>
      </c>
      <c r="V457" s="183">
        <v>20</v>
      </c>
      <c r="Y457" s="181" t="s">
        <v>941</v>
      </c>
      <c r="Z457" s="183">
        <v>102</v>
      </c>
      <c r="AA457" s="181" t="s">
        <v>22</v>
      </c>
      <c r="AB457" s="181" t="s">
        <v>942</v>
      </c>
      <c r="AC457" s="183">
        <v>48</v>
      </c>
    </row>
    <row r="458" spans="1:29">
      <c r="A458" s="181" t="s">
        <v>112</v>
      </c>
      <c r="B458" s="183">
        <v>102</v>
      </c>
      <c r="C458" s="183">
        <v>102103</v>
      </c>
      <c r="D458" s="183">
        <v>5635</v>
      </c>
      <c r="E458" s="184">
        <v>24010.68</v>
      </c>
      <c r="F458" s="182">
        <v>43890</v>
      </c>
      <c r="G458" s="181" t="s">
        <v>938</v>
      </c>
      <c r="H458" s="181" t="s">
        <v>953</v>
      </c>
      <c r="K458" s="183">
        <v>1140555</v>
      </c>
      <c r="L458" s="183">
        <v>361191</v>
      </c>
      <c r="Q458" s="181" t="s">
        <v>944</v>
      </c>
      <c r="U458" s="183">
        <v>2</v>
      </c>
      <c r="V458" s="183">
        <v>20</v>
      </c>
      <c r="X458" s="183">
        <v>3002044</v>
      </c>
      <c r="Y458" s="181" t="s">
        <v>941</v>
      </c>
      <c r="Z458" s="183">
        <v>102</v>
      </c>
      <c r="AA458" s="181" t="s">
        <v>945</v>
      </c>
      <c r="AB458" s="181" t="s">
        <v>942</v>
      </c>
      <c r="AC458" s="183">
        <v>9</v>
      </c>
    </row>
    <row r="459" spans="1:29">
      <c r="A459" s="181" t="s">
        <v>112</v>
      </c>
      <c r="B459" s="183">
        <v>102</v>
      </c>
      <c r="C459" s="183">
        <v>102103</v>
      </c>
      <c r="D459" s="183">
        <v>5635</v>
      </c>
      <c r="E459" s="184">
        <v>-2405.4699999999998</v>
      </c>
      <c r="F459" s="182">
        <v>43900</v>
      </c>
      <c r="G459" s="181" t="s">
        <v>938</v>
      </c>
      <c r="H459" s="181" t="s">
        <v>1062</v>
      </c>
      <c r="I459" s="181" t="s">
        <v>950</v>
      </c>
      <c r="K459" s="183">
        <v>368746</v>
      </c>
      <c r="L459" s="183">
        <v>362383</v>
      </c>
      <c r="Q459" s="181" t="s">
        <v>940</v>
      </c>
      <c r="U459" s="183">
        <v>3</v>
      </c>
      <c r="V459" s="183">
        <v>20</v>
      </c>
      <c r="Y459" s="181" t="s">
        <v>941</v>
      </c>
      <c r="Z459" s="183">
        <v>102</v>
      </c>
      <c r="AA459" s="181" t="s">
        <v>22</v>
      </c>
      <c r="AB459" s="181" t="s">
        <v>942</v>
      </c>
      <c r="AC459" s="183">
        <v>3</v>
      </c>
    </row>
    <row r="460" spans="1:29">
      <c r="A460" s="181" t="s">
        <v>112</v>
      </c>
      <c r="B460" s="183">
        <v>102</v>
      </c>
      <c r="C460" s="183">
        <v>102103</v>
      </c>
      <c r="D460" s="183">
        <v>5635</v>
      </c>
      <c r="E460" s="184">
        <v>-1202.29</v>
      </c>
      <c r="F460" s="182">
        <v>43905</v>
      </c>
      <c r="G460" s="181" t="s">
        <v>938</v>
      </c>
      <c r="H460" s="181" t="s">
        <v>1063</v>
      </c>
      <c r="I460" s="181" t="s">
        <v>950</v>
      </c>
      <c r="K460" s="183">
        <v>368718</v>
      </c>
      <c r="L460" s="183">
        <v>362032</v>
      </c>
      <c r="Q460" s="181" t="s">
        <v>940</v>
      </c>
      <c r="U460" s="183">
        <v>3</v>
      </c>
      <c r="V460" s="183">
        <v>20</v>
      </c>
      <c r="Y460" s="181" t="s">
        <v>941</v>
      </c>
      <c r="Z460" s="183">
        <v>102</v>
      </c>
      <c r="AA460" s="181" t="s">
        <v>22</v>
      </c>
      <c r="AB460" s="181" t="s">
        <v>942</v>
      </c>
      <c r="AC460" s="183">
        <v>3</v>
      </c>
    </row>
    <row r="461" spans="1:29">
      <c r="A461" s="181" t="s">
        <v>112</v>
      </c>
      <c r="B461" s="183">
        <v>102</v>
      </c>
      <c r="C461" s="183">
        <v>102103</v>
      </c>
      <c r="D461" s="183">
        <v>5635</v>
      </c>
      <c r="E461" s="184">
        <v>-2400.98</v>
      </c>
      <c r="F461" s="182">
        <v>43914</v>
      </c>
      <c r="G461" s="181" t="s">
        <v>938</v>
      </c>
      <c r="H461" s="181" t="s">
        <v>1064</v>
      </c>
      <c r="I461" s="181" t="s">
        <v>950</v>
      </c>
      <c r="K461" s="183">
        <v>368919</v>
      </c>
      <c r="L461" s="183">
        <v>364363</v>
      </c>
      <c r="Q461" s="181" t="s">
        <v>940</v>
      </c>
      <c r="U461" s="183">
        <v>3</v>
      </c>
      <c r="V461" s="183">
        <v>20</v>
      </c>
      <c r="Y461" s="181" t="s">
        <v>941</v>
      </c>
      <c r="Z461" s="183">
        <v>102</v>
      </c>
      <c r="AA461" s="181" t="s">
        <v>22</v>
      </c>
      <c r="AB461" s="181" t="s">
        <v>942</v>
      </c>
      <c r="AC461" s="183">
        <v>3</v>
      </c>
    </row>
    <row r="462" spans="1:29">
      <c r="A462" s="181" t="s">
        <v>112</v>
      </c>
      <c r="B462" s="183">
        <v>102</v>
      </c>
      <c r="C462" s="183">
        <v>102103</v>
      </c>
      <c r="D462" s="183">
        <v>5635</v>
      </c>
      <c r="E462" s="184">
        <v>-15.88</v>
      </c>
      <c r="F462" s="182">
        <v>43921</v>
      </c>
      <c r="G462" s="181" t="s">
        <v>938</v>
      </c>
      <c r="H462" s="181" t="s">
        <v>1065</v>
      </c>
      <c r="I462" s="181" t="s">
        <v>112</v>
      </c>
      <c r="K462" s="183">
        <v>368751</v>
      </c>
      <c r="L462" s="183">
        <v>362453</v>
      </c>
      <c r="P462" s="181" t="s">
        <v>945</v>
      </c>
      <c r="Q462" s="181" t="s">
        <v>940</v>
      </c>
      <c r="U462" s="183">
        <v>3</v>
      </c>
      <c r="V462" s="183">
        <v>20</v>
      </c>
      <c r="Y462" s="181" t="s">
        <v>941</v>
      </c>
      <c r="Z462" s="183">
        <v>102</v>
      </c>
      <c r="AA462" s="181" t="s">
        <v>22</v>
      </c>
      <c r="AB462" s="181" t="s">
        <v>942</v>
      </c>
      <c r="AC462" s="183">
        <v>8</v>
      </c>
    </row>
    <row r="463" spans="1:29">
      <c r="A463" s="181" t="s">
        <v>112</v>
      </c>
      <c r="B463" s="183">
        <v>102</v>
      </c>
      <c r="C463" s="183">
        <v>102103</v>
      </c>
      <c r="D463" s="183">
        <v>5635</v>
      </c>
      <c r="E463" s="184">
        <v>15.88</v>
      </c>
      <c r="F463" s="182">
        <v>43921</v>
      </c>
      <c r="G463" s="181" t="s">
        <v>938</v>
      </c>
      <c r="H463" s="181" t="s">
        <v>1065</v>
      </c>
      <c r="I463" s="181" t="s">
        <v>112</v>
      </c>
      <c r="K463" s="183">
        <v>368751</v>
      </c>
      <c r="L463" s="183">
        <v>362453</v>
      </c>
      <c r="P463" s="181" t="s">
        <v>945</v>
      </c>
      <c r="Q463" s="181" t="s">
        <v>940</v>
      </c>
      <c r="U463" s="183">
        <v>3</v>
      </c>
      <c r="V463" s="183">
        <v>20</v>
      </c>
      <c r="Y463" s="181" t="s">
        <v>941</v>
      </c>
      <c r="Z463" s="183">
        <v>102</v>
      </c>
      <c r="AA463" s="181" t="s">
        <v>22</v>
      </c>
      <c r="AB463" s="181" t="s">
        <v>942</v>
      </c>
      <c r="AC463" s="183">
        <v>21</v>
      </c>
    </row>
    <row r="464" spans="1:29">
      <c r="A464" s="181" t="s">
        <v>112</v>
      </c>
      <c r="B464" s="183">
        <v>102</v>
      </c>
      <c r="C464" s="183">
        <v>102103</v>
      </c>
      <c r="D464" s="183">
        <v>5635</v>
      </c>
      <c r="E464" s="184">
        <v>-15.88</v>
      </c>
      <c r="F464" s="182">
        <v>43921</v>
      </c>
      <c r="G464" s="181" t="s">
        <v>938</v>
      </c>
      <c r="H464" s="181" t="s">
        <v>1065</v>
      </c>
      <c r="I464" s="181" t="s">
        <v>112</v>
      </c>
      <c r="K464" s="183">
        <v>368752</v>
      </c>
      <c r="L464" s="183">
        <v>362464</v>
      </c>
      <c r="Q464" s="181" t="s">
        <v>940</v>
      </c>
      <c r="U464" s="183">
        <v>3</v>
      </c>
      <c r="V464" s="183">
        <v>20</v>
      </c>
      <c r="Y464" s="181" t="s">
        <v>941</v>
      </c>
      <c r="Z464" s="183">
        <v>102</v>
      </c>
      <c r="AA464" s="181" t="s">
        <v>22</v>
      </c>
      <c r="AB464" s="181" t="s">
        <v>942</v>
      </c>
      <c r="AC464" s="183">
        <v>8</v>
      </c>
    </row>
    <row r="465" spans="1:29">
      <c r="A465" s="181" t="s">
        <v>112</v>
      </c>
      <c r="B465" s="183">
        <v>102</v>
      </c>
      <c r="C465" s="183">
        <v>102103</v>
      </c>
      <c r="D465" s="183">
        <v>5635</v>
      </c>
      <c r="E465" s="184">
        <v>-59.84</v>
      </c>
      <c r="F465" s="182">
        <v>43921</v>
      </c>
      <c r="G465" s="181" t="s">
        <v>938</v>
      </c>
      <c r="H465" s="181" t="s">
        <v>1066</v>
      </c>
      <c r="I465" s="181" t="s">
        <v>112</v>
      </c>
      <c r="K465" s="183">
        <v>368753</v>
      </c>
      <c r="L465" s="183">
        <v>362465</v>
      </c>
      <c r="Q465" s="181" t="s">
        <v>940</v>
      </c>
      <c r="U465" s="183">
        <v>3</v>
      </c>
      <c r="V465" s="183">
        <v>20</v>
      </c>
      <c r="Y465" s="181" t="s">
        <v>941</v>
      </c>
      <c r="Z465" s="183">
        <v>804</v>
      </c>
      <c r="AA465" s="181" t="s">
        <v>22</v>
      </c>
      <c r="AB465" s="181" t="s">
        <v>942</v>
      </c>
      <c r="AC465" s="183">
        <v>8</v>
      </c>
    </row>
    <row r="466" spans="1:29">
      <c r="A466" s="181" t="s">
        <v>112</v>
      </c>
      <c r="B466" s="183">
        <v>102</v>
      </c>
      <c r="C466" s="183">
        <v>102103</v>
      </c>
      <c r="D466" s="183">
        <v>5635</v>
      </c>
      <c r="E466" s="184">
        <v>-20.64</v>
      </c>
      <c r="F466" s="182">
        <v>43921</v>
      </c>
      <c r="G466" s="181" t="s">
        <v>938</v>
      </c>
      <c r="H466" s="181" t="s">
        <v>1067</v>
      </c>
      <c r="I466" s="181" t="s">
        <v>112</v>
      </c>
      <c r="K466" s="183">
        <v>368754</v>
      </c>
      <c r="L466" s="183">
        <v>362467</v>
      </c>
      <c r="Q466" s="181" t="s">
        <v>940</v>
      </c>
      <c r="U466" s="183">
        <v>3</v>
      </c>
      <c r="V466" s="183">
        <v>20</v>
      </c>
      <c r="Y466" s="181" t="s">
        <v>941</v>
      </c>
      <c r="Z466" s="183">
        <v>807</v>
      </c>
      <c r="AA466" s="181" t="s">
        <v>22</v>
      </c>
      <c r="AB466" s="181" t="s">
        <v>942</v>
      </c>
      <c r="AC466" s="183">
        <v>8</v>
      </c>
    </row>
    <row r="467" spans="1:29">
      <c r="A467" s="181" t="s">
        <v>112</v>
      </c>
      <c r="B467" s="183">
        <v>102</v>
      </c>
      <c r="C467" s="183">
        <v>102103</v>
      </c>
      <c r="D467" s="183">
        <v>5635</v>
      </c>
      <c r="E467" s="184">
        <v>-1218.5999999999999</v>
      </c>
      <c r="F467" s="182">
        <v>43921</v>
      </c>
      <c r="G467" s="181" t="s">
        <v>938</v>
      </c>
      <c r="H467" s="181" t="s">
        <v>1068</v>
      </c>
      <c r="I467" s="181" t="s">
        <v>950</v>
      </c>
      <c r="K467" s="183">
        <v>368797</v>
      </c>
      <c r="L467" s="183">
        <v>363457</v>
      </c>
      <c r="Q467" s="181" t="s">
        <v>940</v>
      </c>
      <c r="U467" s="183">
        <v>3</v>
      </c>
      <c r="V467" s="183">
        <v>20</v>
      </c>
      <c r="Y467" s="181" t="s">
        <v>941</v>
      </c>
      <c r="Z467" s="183">
        <v>102</v>
      </c>
      <c r="AA467" s="181" t="s">
        <v>22</v>
      </c>
      <c r="AB467" s="181" t="s">
        <v>942</v>
      </c>
      <c r="AC467" s="183">
        <v>3</v>
      </c>
    </row>
    <row r="468" spans="1:29">
      <c r="A468" s="181" t="s">
        <v>112</v>
      </c>
      <c r="B468" s="183">
        <v>102</v>
      </c>
      <c r="C468" s="183">
        <v>102103</v>
      </c>
      <c r="D468" s="183">
        <v>5635</v>
      </c>
      <c r="E468" s="184">
        <v>-16686.98</v>
      </c>
      <c r="F468" s="182">
        <v>43921</v>
      </c>
      <c r="G468" s="181" t="s">
        <v>938</v>
      </c>
      <c r="H468" s="181" t="s">
        <v>958</v>
      </c>
      <c r="I468" s="181" t="s">
        <v>958</v>
      </c>
      <c r="K468" s="183">
        <v>368958</v>
      </c>
      <c r="L468" s="183">
        <v>364549</v>
      </c>
      <c r="Q468" s="181" t="s">
        <v>940</v>
      </c>
      <c r="U468" s="183">
        <v>3</v>
      </c>
      <c r="V468" s="183">
        <v>20</v>
      </c>
      <c r="Y468" s="181" t="s">
        <v>941</v>
      </c>
      <c r="Z468" s="183">
        <v>102</v>
      </c>
      <c r="AA468" s="181" t="s">
        <v>22</v>
      </c>
      <c r="AB468" s="181" t="s">
        <v>942</v>
      </c>
      <c r="AC468" s="183">
        <v>1</v>
      </c>
    </row>
    <row r="469" spans="1:29">
      <c r="A469" s="181" t="s">
        <v>112</v>
      </c>
      <c r="B469" s="183">
        <v>102</v>
      </c>
      <c r="C469" s="183">
        <v>102114</v>
      </c>
      <c r="D469" s="183">
        <v>5635</v>
      </c>
      <c r="E469" s="184">
        <v>88.45</v>
      </c>
      <c r="F469" s="182">
        <v>43921</v>
      </c>
      <c r="G469" s="181" t="s">
        <v>938</v>
      </c>
      <c r="H469" s="181" t="s">
        <v>958</v>
      </c>
      <c r="I469" s="181" t="s">
        <v>958</v>
      </c>
      <c r="K469" s="183">
        <v>368958</v>
      </c>
      <c r="L469" s="183">
        <v>364549</v>
      </c>
      <c r="Q469" s="181" t="s">
        <v>940</v>
      </c>
      <c r="U469" s="183">
        <v>3</v>
      </c>
      <c r="V469" s="183">
        <v>20</v>
      </c>
      <c r="Y469" s="181" t="s">
        <v>941</v>
      </c>
      <c r="Z469" s="183">
        <v>102</v>
      </c>
      <c r="AA469" s="181" t="s">
        <v>22</v>
      </c>
      <c r="AB469" s="181" t="s">
        <v>942</v>
      </c>
      <c r="AC469" s="183">
        <v>28</v>
      </c>
    </row>
    <row r="470" spans="1:29">
      <c r="A470" s="181" t="s">
        <v>112</v>
      </c>
      <c r="B470" s="183">
        <v>102</v>
      </c>
      <c r="C470" s="183">
        <v>102101</v>
      </c>
      <c r="D470" s="183">
        <v>5635</v>
      </c>
      <c r="E470" s="184">
        <v>471.72</v>
      </c>
      <c r="F470" s="182">
        <v>43921</v>
      </c>
      <c r="G470" s="181" t="s">
        <v>938</v>
      </c>
      <c r="H470" s="181" t="s">
        <v>958</v>
      </c>
      <c r="I470" s="181" t="s">
        <v>958</v>
      </c>
      <c r="K470" s="183">
        <v>368958</v>
      </c>
      <c r="L470" s="183">
        <v>364549</v>
      </c>
      <c r="Q470" s="181" t="s">
        <v>940</v>
      </c>
      <c r="U470" s="183">
        <v>3</v>
      </c>
      <c r="V470" s="183">
        <v>20</v>
      </c>
      <c r="Y470" s="181" t="s">
        <v>941</v>
      </c>
      <c r="Z470" s="183">
        <v>102</v>
      </c>
      <c r="AA470" s="181" t="s">
        <v>22</v>
      </c>
      <c r="AB470" s="181" t="s">
        <v>942</v>
      </c>
      <c r="AC470" s="183">
        <v>29</v>
      </c>
    </row>
    <row r="471" spans="1:29">
      <c r="A471" s="181" t="s">
        <v>112</v>
      </c>
      <c r="B471" s="183">
        <v>102</v>
      </c>
      <c r="C471" s="183">
        <v>102102</v>
      </c>
      <c r="D471" s="183">
        <v>5635</v>
      </c>
      <c r="E471" s="184">
        <v>58.96</v>
      </c>
      <c r="F471" s="182">
        <v>43921</v>
      </c>
      <c r="G471" s="181" t="s">
        <v>938</v>
      </c>
      <c r="H471" s="181" t="s">
        <v>958</v>
      </c>
      <c r="I471" s="181" t="s">
        <v>958</v>
      </c>
      <c r="K471" s="183">
        <v>368958</v>
      </c>
      <c r="L471" s="183">
        <v>364549</v>
      </c>
      <c r="Q471" s="181" t="s">
        <v>940</v>
      </c>
      <c r="U471" s="183">
        <v>3</v>
      </c>
      <c r="V471" s="183">
        <v>20</v>
      </c>
      <c r="Y471" s="181" t="s">
        <v>941</v>
      </c>
      <c r="Z471" s="183">
        <v>102</v>
      </c>
      <c r="AA471" s="181" t="s">
        <v>22</v>
      </c>
      <c r="AB471" s="181" t="s">
        <v>942</v>
      </c>
      <c r="AC471" s="183">
        <v>30</v>
      </c>
    </row>
    <row r="472" spans="1:29">
      <c r="A472" s="181" t="s">
        <v>112</v>
      </c>
      <c r="B472" s="183">
        <v>102</v>
      </c>
      <c r="C472" s="183">
        <v>102115</v>
      </c>
      <c r="D472" s="183">
        <v>5635</v>
      </c>
      <c r="E472" s="184">
        <v>29.48</v>
      </c>
      <c r="F472" s="182">
        <v>43921</v>
      </c>
      <c r="G472" s="181" t="s">
        <v>938</v>
      </c>
      <c r="H472" s="181" t="s">
        <v>958</v>
      </c>
      <c r="I472" s="181" t="s">
        <v>958</v>
      </c>
      <c r="K472" s="183">
        <v>368958</v>
      </c>
      <c r="L472" s="183">
        <v>364549</v>
      </c>
      <c r="Q472" s="181" t="s">
        <v>940</v>
      </c>
      <c r="U472" s="183">
        <v>3</v>
      </c>
      <c r="V472" s="183">
        <v>20</v>
      </c>
      <c r="Y472" s="181" t="s">
        <v>941</v>
      </c>
      <c r="Z472" s="183">
        <v>102</v>
      </c>
      <c r="AA472" s="181" t="s">
        <v>22</v>
      </c>
      <c r="AB472" s="181" t="s">
        <v>942</v>
      </c>
      <c r="AC472" s="183">
        <v>31</v>
      </c>
    </row>
    <row r="473" spans="1:29">
      <c r="A473" s="181" t="s">
        <v>112</v>
      </c>
      <c r="B473" s="183">
        <v>102</v>
      </c>
      <c r="C473" s="183">
        <v>102103</v>
      </c>
      <c r="D473" s="183">
        <v>5635</v>
      </c>
      <c r="E473" s="184">
        <v>176.89</v>
      </c>
      <c r="F473" s="182">
        <v>43921</v>
      </c>
      <c r="G473" s="181" t="s">
        <v>938</v>
      </c>
      <c r="H473" s="181" t="s">
        <v>958</v>
      </c>
      <c r="I473" s="181" t="s">
        <v>958</v>
      </c>
      <c r="K473" s="183">
        <v>368958</v>
      </c>
      <c r="L473" s="183">
        <v>364549</v>
      </c>
      <c r="Q473" s="181" t="s">
        <v>940</v>
      </c>
      <c r="U473" s="183">
        <v>3</v>
      </c>
      <c r="V473" s="183">
        <v>20</v>
      </c>
      <c r="Y473" s="181" t="s">
        <v>941</v>
      </c>
      <c r="Z473" s="183">
        <v>102</v>
      </c>
      <c r="AA473" s="181" t="s">
        <v>22</v>
      </c>
      <c r="AB473" s="181" t="s">
        <v>942</v>
      </c>
      <c r="AC473" s="183">
        <v>32</v>
      </c>
    </row>
    <row r="474" spans="1:29">
      <c r="A474" s="181" t="s">
        <v>112</v>
      </c>
      <c r="B474" s="183">
        <v>102</v>
      </c>
      <c r="C474" s="183">
        <v>102104</v>
      </c>
      <c r="D474" s="183">
        <v>5635</v>
      </c>
      <c r="E474" s="184">
        <v>324.31</v>
      </c>
      <c r="F474" s="182">
        <v>43921</v>
      </c>
      <c r="G474" s="181" t="s">
        <v>938</v>
      </c>
      <c r="H474" s="181" t="s">
        <v>958</v>
      </c>
      <c r="I474" s="181" t="s">
        <v>958</v>
      </c>
      <c r="K474" s="183">
        <v>368958</v>
      </c>
      <c r="L474" s="183">
        <v>364549</v>
      </c>
      <c r="Q474" s="181" t="s">
        <v>940</v>
      </c>
      <c r="U474" s="183">
        <v>3</v>
      </c>
      <c r="V474" s="183">
        <v>20</v>
      </c>
      <c r="Y474" s="181" t="s">
        <v>941</v>
      </c>
      <c r="Z474" s="183">
        <v>102</v>
      </c>
      <c r="AA474" s="181" t="s">
        <v>22</v>
      </c>
      <c r="AB474" s="181" t="s">
        <v>942</v>
      </c>
      <c r="AC474" s="183">
        <v>33</v>
      </c>
    </row>
    <row r="475" spans="1:29">
      <c r="A475" s="181" t="s">
        <v>112</v>
      </c>
      <c r="B475" s="183">
        <v>102</v>
      </c>
      <c r="C475" s="183">
        <v>102105</v>
      </c>
      <c r="D475" s="183">
        <v>5635</v>
      </c>
      <c r="E475" s="184">
        <v>324.31</v>
      </c>
      <c r="F475" s="182">
        <v>43921</v>
      </c>
      <c r="G475" s="181" t="s">
        <v>938</v>
      </c>
      <c r="H475" s="181" t="s">
        <v>958</v>
      </c>
      <c r="I475" s="181" t="s">
        <v>958</v>
      </c>
      <c r="K475" s="183">
        <v>368958</v>
      </c>
      <c r="L475" s="183">
        <v>364549</v>
      </c>
      <c r="Q475" s="181" t="s">
        <v>940</v>
      </c>
      <c r="U475" s="183">
        <v>3</v>
      </c>
      <c r="V475" s="183">
        <v>20</v>
      </c>
      <c r="Y475" s="181" t="s">
        <v>941</v>
      </c>
      <c r="Z475" s="183">
        <v>102</v>
      </c>
      <c r="AA475" s="181" t="s">
        <v>22</v>
      </c>
      <c r="AB475" s="181" t="s">
        <v>942</v>
      </c>
      <c r="AC475" s="183">
        <v>34</v>
      </c>
    </row>
    <row r="476" spans="1:29">
      <c r="A476" s="181" t="s">
        <v>112</v>
      </c>
      <c r="B476" s="183">
        <v>102</v>
      </c>
      <c r="C476" s="183">
        <v>102106</v>
      </c>
      <c r="D476" s="183">
        <v>5635</v>
      </c>
      <c r="E476" s="184">
        <v>1061.3599999999999</v>
      </c>
      <c r="F476" s="182">
        <v>43921</v>
      </c>
      <c r="G476" s="181" t="s">
        <v>938</v>
      </c>
      <c r="H476" s="181" t="s">
        <v>958</v>
      </c>
      <c r="I476" s="181" t="s">
        <v>958</v>
      </c>
      <c r="K476" s="183">
        <v>368958</v>
      </c>
      <c r="L476" s="183">
        <v>364549</v>
      </c>
      <c r="Q476" s="181" t="s">
        <v>940</v>
      </c>
      <c r="U476" s="183">
        <v>3</v>
      </c>
      <c r="V476" s="183">
        <v>20</v>
      </c>
      <c r="Y476" s="181" t="s">
        <v>941</v>
      </c>
      <c r="Z476" s="183">
        <v>102</v>
      </c>
      <c r="AA476" s="181" t="s">
        <v>22</v>
      </c>
      <c r="AB476" s="181" t="s">
        <v>942</v>
      </c>
      <c r="AC476" s="183">
        <v>35</v>
      </c>
    </row>
    <row r="477" spans="1:29">
      <c r="A477" s="181" t="s">
        <v>112</v>
      </c>
      <c r="B477" s="183">
        <v>102</v>
      </c>
      <c r="C477" s="183">
        <v>102116</v>
      </c>
      <c r="D477" s="183">
        <v>5635</v>
      </c>
      <c r="E477" s="184">
        <v>58.96</v>
      </c>
      <c r="F477" s="182">
        <v>43921</v>
      </c>
      <c r="G477" s="181" t="s">
        <v>938</v>
      </c>
      <c r="H477" s="181" t="s">
        <v>958</v>
      </c>
      <c r="I477" s="181" t="s">
        <v>958</v>
      </c>
      <c r="K477" s="183">
        <v>368958</v>
      </c>
      <c r="L477" s="183">
        <v>364549</v>
      </c>
      <c r="Q477" s="181" t="s">
        <v>940</v>
      </c>
      <c r="U477" s="183">
        <v>3</v>
      </c>
      <c r="V477" s="183">
        <v>20</v>
      </c>
      <c r="Y477" s="181" t="s">
        <v>941</v>
      </c>
      <c r="Z477" s="183">
        <v>102</v>
      </c>
      <c r="AA477" s="181" t="s">
        <v>22</v>
      </c>
      <c r="AB477" s="181" t="s">
        <v>942</v>
      </c>
      <c r="AC477" s="183">
        <v>36</v>
      </c>
    </row>
    <row r="478" spans="1:29">
      <c r="A478" s="181" t="s">
        <v>112</v>
      </c>
      <c r="B478" s="183">
        <v>102</v>
      </c>
      <c r="C478" s="183">
        <v>102107</v>
      </c>
      <c r="D478" s="183">
        <v>5635</v>
      </c>
      <c r="E478" s="184">
        <v>58.96</v>
      </c>
      <c r="F478" s="182">
        <v>43921</v>
      </c>
      <c r="G478" s="181" t="s">
        <v>938</v>
      </c>
      <c r="H478" s="181" t="s">
        <v>958</v>
      </c>
      <c r="I478" s="181" t="s">
        <v>958</v>
      </c>
      <c r="K478" s="183">
        <v>368958</v>
      </c>
      <c r="L478" s="183">
        <v>364549</v>
      </c>
      <c r="Q478" s="181" t="s">
        <v>940</v>
      </c>
      <c r="U478" s="183">
        <v>3</v>
      </c>
      <c r="V478" s="183">
        <v>20</v>
      </c>
      <c r="Y478" s="181" t="s">
        <v>941</v>
      </c>
      <c r="Z478" s="183">
        <v>102</v>
      </c>
      <c r="AA478" s="181" t="s">
        <v>22</v>
      </c>
      <c r="AB478" s="181" t="s">
        <v>942</v>
      </c>
      <c r="AC478" s="183">
        <v>37</v>
      </c>
    </row>
    <row r="479" spans="1:29">
      <c r="A479" s="181" t="s">
        <v>112</v>
      </c>
      <c r="B479" s="183">
        <v>102</v>
      </c>
      <c r="C479" s="183">
        <v>102117</v>
      </c>
      <c r="D479" s="183">
        <v>5635</v>
      </c>
      <c r="E479" s="184">
        <v>29.48</v>
      </c>
      <c r="F479" s="182">
        <v>43921</v>
      </c>
      <c r="G479" s="181" t="s">
        <v>938</v>
      </c>
      <c r="H479" s="181" t="s">
        <v>958</v>
      </c>
      <c r="I479" s="181" t="s">
        <v>958</v>
      </c>
      <c r="K479" s="183">
        <v>368958</v>
      </c>
      <c r="L479" s="183">
        <v>364549</v>
      </c>
      <c r="Q479" s="181" t="s">
        <v>940</v>
      </c>
      <c r="U479" s="183">
        <v>3</v>
      </c>
      <c r="V479" s="183">
        <v>20</v>
      </c>
      <c r="Y479" s="181" t="s">
        <v>941</v>
      </c>
      <c r="Z479" s="183">
        <v>102</v>
      </c>
      <c r="AA479" s="181" t="s">
        <v>22</v>
      </c>
      <c r="AB479" s="181" t="s">
        <v>942</v>
      </c>
      <c r="AC479" s="183">
        <v>38</v>
      </c>
    </row>
    <row r="480" spans="1:29">
      <c r="A480" s="181" t="s">
        <v>112</v>
      </c>
      <c r="B480" s="183">
        <v>102</v>
      </c>
      <c r="C480" s="183">
        <v>102118</v>
      </c>
      <c r="D480" s="183">
        <v>5635</v>
      </c>
      <c r="E480" s="184">
        <v>88.45</v>
      </c>
      <c r="F480" s="182">
        <v>43921</v>
      </c>
      <c r="G480" s="181" t="s">
        <v>938</v>
      </c>
      <c r="H480" s="181" t="s">
        <v>958</v>
      </c>
      <c r="I480" s="181" t="s">
        <v>958</v>
      </c>
      <c r="K480" s="183">
        <v>368958</v>
      </c>
      <c r="L480" s="183">
        <v>364549</v>
      </c>
      <c r="Q480" s="181" t="s">
        <v>940</v>
      </c>
      <c r="U480" s="183">
        <v>3</v>
      </c>
      <c r="V480" s="183">
        <v>20</v>
      </c>
      <c r="Y480" s="181" t="s">
        <v>941</v>
      </c>
      <c r="Z480" s="183">
        <v>102</v>
      </c>
      <c r="AA480" s="181" t="s">
        <v>22</v>
      </c>
      <c r="AB480" s="181" t="s">
        <v>942</v>
      </c>
      <c r="AC480" s="183">
        <v>39</v>
      </c>
    </row>
    <row r="481" spans="1:29">
      <c r="A481" s="181" t="s">
        <v>112</v>
      </c>
      <c r="B481" s="183">
        <v>102</v>
      </c>
      <c r="C481" s="183">
        <v>102108</v>
      </c>
      <c r="D481" s="183">
        <v>5635</v>
      </c>
      <c r="E481" s="184">
        <v>117.93</v>
      </c>
      <c r="F481" s="182">
        <v>43921</v>
      </c>
      <c r="G481" s="181" t="s">
        <v>938</v>
      </c>
      <c r="H481" s="181" t="s">
        <v>958</v>
      </c>
      <c r="I481" s="181" t="s">
        <v>958</v>
      </c>
      <c r="K481" s="183">
        <v>368958</v>
      </c>
      <c r="L481" s="183">
        <v>364549</v>
      </c>
      <c r="Q481" s="181" t="s">
        <v>940</v>
      </c>
      <c r="U481" s="183">
        <v>3</v>
      </c>
      <c r="V481" s="183">
        <v>20</v>
      </c>
      <c r="Y481" s="181" t="s">
        <v>941</v>
      </c>
      <c r="Z481" s="183">
        <v>102</v>
      </c>
      <c r="AA481" s="181" t="s">
        <v>22</v>
      </c>
      <c r="AB481" s="181" t="s">
        <v>942</v>
      </c>
      <c r="AC481" s="183">
        <v>40</v>
      </c>
    </row>
    <row r="482" spans="1:29">
      <c r="A482" s="181" t="s">
        <v>112</v>
      </c>
      <c r="B482" s="183">
        <v>102</v>
      </c>
      <c r="C482" s="183">
        <v>102109</v>
      </c>
      <c r="D482" s="183">
        <v>5635</v>
      </c>
      <c r="E482" s="184">
        <v>88.45</v>
      </c>
      <c r="F482" s="182">
        <v>43921</v>
      </c>
      <c r="G482" s="181" t="s">
        <v>938</v>
      </c>
      <c r="H482" s="181" t="s">
        <v>958</v>
      </c>
      <c r="I482" s="181" t="s">
        <v>958</v>
      </c>
      <c r="K482" s="183">
        <v>368958</v>
      </c>
      <c r="L482" s="183">
        <v>364549</v>
      </c>
      <c r="Q482" s="181" t="s">
        <v>940</v>
      </c>
      <c r="U482" s="183">
        <v>3</v>
      </c>
      <c r="V482" s="183">
        <v>20</v>
      </c>
      <c r="Y482" s="181" t="s">
        <v>941</v>
      </c>
      <c r="Z482" s="183">
        <v>102</v>
      </c>
      <c r="AA482" s="181" t="s">
        <v>22</v>
      </c>
      <c r="AB482" s="181" t="s">
        <v>942</v>
      </c>
      <c r="AC482" s="183">
        <v>41</v>
      </c>
    </row>
    <row r="483" spans="1:29">
      <c r="A483" s="181" t="s">
        <v>112</v>
      </c>
      <c r="B483" s="183">
        <v>102</v>
      </c>
      <c r="C483" s="183">
        <v>102120</v>
      </c>
      <c r="D483" s="183">
        <v>5635</v>
      </c>
      <c r="E483" s="184">
        <v>29.49</v>
      </c>
      <c r="F483" s="182">
        <v>43921</v>
      </c>
      <c r="G483" s="181" t="s">
        <v>938</v>
      </c>
      <c r="H483" s="181" t="s">
        <v>958</v>
      </c>
      <c r="I483" s="181" t="s">
        <v>958</v>
      </c>
      <c r="K483" s="183">
        <v>368958</v>
      </c>
      <c r="L483" s="183">
        <v>364549</v>
      </c>
      <c r="Q483" s="181" t="s">
        <v>940</v>
      </c>
      <c r="U483" s="183">
        <v>3</v>
      </c>
      <c r="V483" s="183">
        <v>20</v>
      </c>
      <c r="Y483" s="181" t="s">
        <v>941</v>
      </c>
      <c r="Z483" s="183">
        <v>102</v>
      </c>
      <c r="AA483" s="181" t="s">
        <v>22</v>
      </c>
      <c r="AB483" s="181" t="s">
        <v>942</v>
      </c>
      <c r="AC483" s="183">
        <v>42</v>
      </c>
    </row>
    <row r="484" spans="1:29">
      <c r="A484" s="181" t="s">
        <v>112</v>
      </c>
      <c r="B484" s="183">
        <v>102</v>
      </c>
      <c r="C484" s="183">
        <v>102114</v>
      </c>
      <c r="D484" s="183">
        <v>5635</v>
      </c>
      <c r="E484" s="184">
        <v>-41.76</v>
      </c>
      <c r="F484" s="182">
        <v>43921</v>
      </c>
      <c r="G484" s="181" t="s">
        <v>938</v>
      </c>
      <c r="H484" s="181" t="s">
        <v>948</v>
      </c>
      <c r="I484" s="181" t="s">
        <v>948</v>
      </c>
      <c r="K484" s="183">
        <v>368991</v>
      </c>
      <c r="L484" s="183">
        <v>364702</v>
      </c>
      <c r="Q484" s="181" t="s">
        <v>940</v>
      </c>
      <c r="U484" s="183">
        <v>3</v>
      </c>
      <c r="V484" s="183">
        <v>20</v>
      </c>
      <c r="Y484" s="181" t="s">
        <v>941</v>
      </c>
      <c r="Z484" s="183">
        <v>102</v>
      </c>
      <c r="AA484" s="181" t="s">
        <v>22</v>
      </c>
      <c r="AB484" s="181" t="s">
        <v>942</v>
      </c>
      <c r="AC484" s="183">
        <v>2</v>
      </c>
    </row>
    <row r="485" spans="1:29">
      <c r="A485" s="181" t="s">
        <v>112</v>
      </c>
      <c r="B485" s="183">
        <v>102</v>
      </c>
      <c r="C485" s="183">
        <v>102115</v>
      </c>
      <c r="D485" s="183">
        <v>5635</v>
      </c>
      <c r="E485" s="184">
        <v>-13.92</v>
      </c>
      <c r="F485" s="182">
        <v>43921</v>
      </c>
      <c r="G485" s="181" t="s">
        <v>938</v>
      </c>
      <c r="H485" s="181" t="s">
        <v>948</v>
      </c>
      <c r="I485" s="181" t="s">
        <v>948</v>
      </c>
      <c r="K485" s="183">
        <v>368991</v>
      </c>
      <c r="L485" s="183">
        <v>364702</v>
      </c>
      <c r="Q485" s="181" t="s">
        <v>940</v>
      </c>
      <c r="U485" s="183">
        <v>3</v>
      </c>
      <c r="V485" s="183">
        <v>20</v>
      </c>
      <c r="Y485" s="181" t="s">
        <v>941</v>
      </c>
      <c r="Z485" s="183">
        <v>102</v>
      </c>
      <c r="AA485" s="181" t="s">
        <v>22</v>
      </c>
      <c r="AB485" s="181" t="s">
        <v>942</v>
      </c>
      <c r="AC485" s="183">
        <v>16</v>
      </c>
    </row>
    <row r="486" spans="1:29">
      <c r="A486" s="181" t="s">
        <v>112</v>
      </c>
      <c r="B486" s="183">
        <v>102</v>
      </c>
      <c r="C486" s="183">
        <v>102116</v>
      </c>
      <c r="D486" s="183">
        <v>5635</v>
      </c>
      <c r="E486" s="184">
        <v>-14.81</v>
      </c>
      <c r="F486" s="182">
        <v>43921</v>
      </c>
      <c r="G486" s="181" t="s">
        <v>938</v>
      </c>
      <c r="H486" s="181" t="s">
        <v>948</v>
      </c>
      <c r="I486" s="181" t="s">
        <v>948</v>
      </c>
      <c r="K486" s="183">
        <v>368991</v>
      </c>
      <c r="L486" s="183">
        <v>364702</v>
      </c>
      <c r="Q486" s="181" t="s">
        <v>940</v>
      </c>
      <c r="U486" s="183">
        <v>3</v>
      </c>
      <c r="V486" s="183">
        <v>20</v>
      </c>
      <c r="Y486" s="181" t="s">
        <v>941</v>
      </c>
      <c r="Z486" s="183">
        <v>102</v>
      </c>
      <c r="AA486" s="181" t="s">
        <v>22</v>
      </c>
      <c r="AB486" s="181" t="s">
        <v>942</v>
      </c>
      <c r="AC486" s="183">
        <v>29</v>
      </c>
    </row>
    <row r="487" spans="1:29">
      <c r="A487" s="181" t="s">
        <v>112</v>
      </c>
      <c r="B487" s="183">
        <v>102</v>
      </c>
      <c r="C487" s="183">
        <v>102117</v>
      </c>
      <c r="D487" s="183">
        <v>5635</v>
      </c>
      <c r="E487" s="184">
        <v>-13.92</v>
      </c>
      <c r="F487" s="182">
        <v>43921</v>
      </c>
      <c r="G487" s="181" t="s">
        <v>938</v>
      </c>
      <c r="H487" s="181" t="s">
        <v>948</v>
      </c>
      <c r="I487" s="181" t="s">
        <v>948</v>
      </c>
      <c r="K487" s="183">
        <v>368991</v>
      </c>
      <c r="L487" s="183">
        <v>364702</v>
      </c>
      <c r="Q487" s="181" t="s">
        <v>940</v>
      </c>
      <c r="U487" s="183">
        <v>3</v>
      </c>
      <c r="V487" s="183">
        <v>20</v>
      </c>
      <c r="Y487" s="181" t="s">
        <v>941</v>
      </c>
      <c r="Z487" s="183">
        <v>102</v>
      </c>
      <c r="AA487" s="181" t="s">
        <v>22</v>
      </c>
      <c r="AB487" s="181" t="s">
        <v>942</v>
      </c>
      <c r="AC487" s="183">
        <v>50</v>
      </c>
    </row>
    <row r="488" spans="1:29">
      <c r="A488" s="181" t="s">
        <v>112</v>
      </c>
      <c r="B488" s="183">
        <v>102</v>
      </c>
      <c r="C488" s="183">
        <v>102120</v>
      </c>
      <c r="D488" s="183">
        <v>5635</v>
      </c>
      <c r="E488" s="184">
        <v>-13.92</v>
      </c>
      <c r="F488" s="182">
        <v>43921</v>
      </c>
      <c r="G488" s="181" t="s">
        <v>938</v>
      </c>
      <c r="H488" s="181" t="s">
        <v>948</v>
      </c>
      <c r="I488" s="181" t="s">
        <v>948</v>
      </c>
      <c r="K488" s="183">
        <v>368991</v>
      </c>
      <c r="L488" s="183">
        <v>364702</v>
      </c>
      <c r="Q488" s="181" t="s">
        <v>940</v>
      </c>
      <c r="U488" s="183">
        <v>3</v>
      </c>
      <c r="V488" s="183">
        <v>20</v>
      </c>
      <c r="Y488" s="181" t="s">
        <v>941</v>
      </c>
      <c r="Z488" s="183">
        <v>102</v>
      </c>
      <c r="AA488" s="181" t="s">
        <v>22</v>
      </c>
      <c r="AB488" s="181" t="s">
        <v>942</v>
      </c>
      <c r="AC488" s="183">
        <v>59</v>
      </c>
    </row>
    <row r="489" spans="1:29">
      <c r="A489" s="181" t="s">
        <v>112</v>
      </c>
      <c r="B489" s="183">
        <v>102</v>
      </c>
      <c r="C489" s="183">
        <v>102103</v>
      </c>
      <c r="D489" s="183">
        <v>5635</v>
      </c>
      <c r="E489" s="184">
        <v>24010.68</v>
      </c>
      <c r="F489" s="182">
        <v>43921</v>
      </c>
      <c r="G489" s="181" t="s">
        <v>938</v>
      </c>
      <c r="H489" s="181" t="s">
        <v>953</v>
      </c>
      <c r="K489" s="183">
        <v>1150757</v>
      </c>
      <c r="L489" s="183">
        <v>363419</v>
      </c>
      <c r="Q489" s="181" t="s">
        <v>944</v>
      </c>
      <c r="U489" s="183">
        <v>3</v>
      </c>
      <c r="V489" s="183">
        <v>20</v>
      </c>
      <c r="X489" s="183">
        <v>3002044</v>
      </c>
      <c r="Y489" s="181" t="s">
        <v>941</v>
      </c>
      <c r="Z489" s="183">
        <v>102</v>
      </c>
      <c r="AA489" s="181" t="s">
        <v>945</v>
      </c>
      <c r="AB489" s="181" t="s">
        <v>942</v>
      </c>
      <c r="AC489" s="183">
        <v>9</v>
      </c>
    </row>
    <row r="490" spans="1:29">
      <c r="A490" s="181" t="s">
        <v>112</v>
      </c>
      <c r="B490" s="183">
        <v>102</v>
      </c>
      <c r="C490" s="183">
        <v>102103</v>
      </c>
      <c r="D490" s="183">
        <v>5635</v>
      </c>
      <c r="E490" s="184">
        <v>-2394.33</v>
      </c>
      <c r="F490" s="182">
        <v>43928</v>
      </c>
      <c r="G490" s="181" t="s">
        <v>938</v>
      </c>
      <c r="H490" s="181" t="s">
        <v>1069</v>
      </c>
      <c r="I490" s="181" t="s">
        <v>950</v>
      </c>
      <c r="K490" s="183">
        <v>369068</v>
      </c>
      <c r="L490" s="183">
        <v>365248</v>
      </c>
      <c r="Q490" s="181" t="s">
        <v>940</v>
      </c>
      <c r="U490" s="183">
        <v>4</v>
      </c>
      <c r="V490" s="183">
        <v>20</v>
      </c>
      <c r="Y490" s="181" t="s">
        <v>941</v>
      </c>
      <c r="Z490" s="183">
        <v>102</v>
      </c>
      <c r="AA490" s="181" t="s">
        <v>22</v>
      </c>
      <c r="AB490" s="181" t="s">
        <v>942</v>
      </c>
      <c r="AC490" s="183">
        <v>3</v>
      </c>
    </row>
    <row r="491" spans="1:29">
      <c r="A491" s="181" t="s">
        <v>112</v>
      </c>
      <c r="B491" s="183">
        <v>102</v>
      </c>
      <c r="C491" s="183">
        <v>102103</v>
      </c>
      <c r="D491" s="183">
        <v>5635</v>
      </c>
      <c r="E491" s="184">
        <v>-1252.3399999999999</v>
      </c>
      <c r="F491" s="182">
        <v>43936</v>
      </c>
      <c r="G491" s="181" t="s">
        <v>938</v>
      </c>
      <c r="H491" s="181" t="s">
        <v>1070</v>
      </c>
      <c r="I491" s="181" t="s">
        <v>950</v>
      </c>
      <c r="K491" s="183">
        <v>369072</v>
      </c>
      <c r="L491" s="183">
        <v>365264</v>
      </c>
      <c r="Q491" s="181" t="s">
        <v>940</v>
      </c>
      <c r="U491" s="183">
        <v>4</v>
      </c>
      <c r="V491" s="183">
        <v>20</v>
      </c>
      <c r="Y491" s="181" t="s">
        <v>941</v>
      </c>
      <c r="Z491" s="183">
        <v>102</v>
      </c>
      <c r="AA491" s="181" t="s">
        <v>22</v>
      </c>
      <c r="AB491" s="181" t="s">
        <v>942</v>
      </c>
      <c r="AC491" s="183">
        <v>3</v>
      </c>
    </row>
    <row r="492" spans="1:29">
      <c r="A492" s="181" t="s">
        <v>113</v>
      </c>
      <c r="B492" s="183">
        <v>102</v>
      </c>
      <c r="C492" s="183">
        <v>102103</v>
      </c>
      <c r="D492" s="183">
        <v>5645</v>
      </c>
      <c r="E492" s="184">
        <v>-42315.58</v>
      </c>
      <c r="F492" s="182">
        <v>43564</v>
      </c>
      <c r="G492" s="181" t="s">
        <v>938</v>
      </c>
      <c r="H492" s="181" t="s">
        <v>949</v>
      </c>
      <c r="I492" s="181" t="s">
        <v>1071</v>
      </c>
      <c r="K492" s="183">
        <v>364920</v>
      </c>
      <c r="L492" s="183">
        <v>332361</v>
      </c>
      <c r="Q492" s="181" t="s">
        <v>940</v>
      </c>
      <c r="U492" s="183">
        <v>4</v>
      </c>
      <c r="V492" s="183">
        <v>19</v>
      </c>
      <c r="Y492" s="181" t="s">
        <v>941</v>
      </c>
      <c r="Z492" s="183">
        <v>102</v>
      </c>
      <c r="AA492" s="181" t="s">
        <v>22</v>
      </c>
      <c r="AB492" s="181" t="s">
        <v>942</v>
      </c>
      <c r="AC492" s="183">
        <v>20</v>
      </c>
    </row>
    <row r="493" spans="1:29">
      <c r="A493" s="181" t="s">
        <v>113</v>
      </c>
      <c r="B493" s="183">
        <v>102</v>
      </c>
      <c r="C493" s="183">
        <v>102103</v>
      </c>
      <c r="D493" s="183">
        <v>5645</v>
      </c>
      <c r="E493" s="184">
        <v>-103.16</v>
      </c>
      <c r="F493" s="182">
        <v>43564</v>
      </c>
      <c r="G493" s="181" t="s">
        <v>938</v>
      </c>
      <c r="H493" s="181" t="s">
        <v>949</v>
      </c>
      <c r="I493" s="181" t="s">
        <v>1072</v>
      </c>
      <c r="K493" s="183">
        <v>364920</v>
      </c>
      <c r="L493" s="183">
        <v>332361</v>
      </c>
      <c r="Q493" s="181" t="s">
        <v>940</v>
      </c>
      <c r="U493" s="183">
        <v>4</v>
      </c>
      <c r="V493" s="183">
        <v>19</v>
      </c>
      <c r="Y493" s="181" t="s">
        <v>941</v>
      </c>
      <c r="Z493" s="183">
        <v>102</v>
      </c>
      <c r="AA493" s="181" t="s">
        <v>22</v>
      </c>
      <c r="AB493" s="181" t="s">
        <v>942</v>
      </c>
      <c r="AC493" s="183">
        <v>22</v>
      </c>
    </row>
    <row r="494" spans="1:29">
      <c r="A494" s="181" t="s">
        <v>113</v>
      </c>
      <c r="B494" s="183">
        <v>102</v>
      </c>
      <c r="C494" s="183">
        <v>102103</v>
      </c>
      <c r="D494" s="183">
        <v>5645</v>
      </c>
      <c r="E494" s="184">
        <v>-19649.349999999999</v>
      </c>
      <c r="F494" s="182">
        <v>43570</v>
      </c>
      <c r="G494" s="181" t="s">
        <v>938</v>
      </c>
      <c r="H494" s="181" t="s">
        <v>951</v>
      </c>
      <c r="I494" s="181" t="s">
        <v>1071</v>
      </c>
      <c r="K494" s="183">
        <v>365104</v>
      </c>
      <c r="L494" s="183">
        <v>333670</v>
      </c>
      <c r="Q494" s="181" t="s">
        <v>940</v>
      </c>
      <c r="U494" s="183">
        <v>4</v>
      </c>
      <c r="V494" s="183">
        <v>19</v>
      </c>
      <c r="Y494" s="181" t="s">
        <v>941</v>
      </c>
      <c r="Z494" s="183">
        <v>102</v>
      </c>
      <c r="AA494" s="181" t="s">
        <v>22</v>
      </c>
      <c r="AB494" s="181" t="s">
        <v>942</v>
      </c>
      <c r="AC494" s="183">
        <v>28</v>
      </c>
    </row>
    <row r="495" spans="1:29">
      <c r="A495" s="181" t="s">
        <v>113</v>
      </c>
      <c r="B495" s="183">
        <v>102</v>
      </c>
      <c r="C495" s="183">
        <v>102103</v>
      </c>
      <c r="D495" s="183">
        <v>5645</v>
      </c>
      <c r="E495" s="184">
        <v>-42552.32</v>
      </c>
      <c r="F495" s="182">
        <v>43578</v>
      </c>
      <c r="G495" s="181" t="s">
        <v>938</v>
      </c>
      <c r="H495" s="181" t="s">
        <v>952</v>
      </c>
      <c r="I495" s="181" t="s">
        <v>1071</v>
      </c>
      <c r="K495" s="183">
        <v>364993</v>
      </c>
      <c r="L495" s="183">
        <v>333329</v>
      </c>
      <c r="Q495" s="181" t="s">
        <v>940</v>
      </c>
      <c r="U495" s="183">
        <v>4</v>
      </c>
      <c r="V495" s="183">
        <v>19</v>
      </c>
      <c r="Y495" s="181" t="s">
        <v>941</v>
      </c>
      <c r="Z495" s="183">
        <v>102</v>
      </c>
      <c r="AA495" s="181" t="s">
        <v>22</v>
      </c>
      <c r="AB495" s="181" t="s">
        <v>942</v>
      </c>
      <c r="AC495" s="183">
        <v>20</v>
      </c>
    </row>
    <row r="496" spans="1:29">
      <c r="A496" s="181" t="s">
        <v>113</v>
      </c>
      <c r="B496" s="183">
        <v>102</v>
      </c>
      <c r="C496" s="183">
        <v>102103</v>
      </c>
      <c r="D496" s="183">
        <v>5645</v>
      </c>
      <c r="E496" s="184">
        <v>-103.16</v>
      </c>
      <c r="F496" s="182">
        <v>43578</v>
      </c>
      <c r="G496" s="181" t="s">
        <v>938</v>
      </c>
      <c r="H496" s="181" t="s">
        <v>952</v>
      </c>
      <c r="I496" s="181" t="s">
        <v>1072</v>
      </c>
      <c r="K496" s="183">
        <v>364993</v>
      </c>
      <c r="L496" s="183">
        <v>333329</v>
      </c>
      <c r="Q496" s="181" t="s">
        <v>940</v>
      </c>
      <c r="U496" s="183">
        <v>4</v>
      </c>
      <c r="V496" s="183">
        <v>19</v>
      </c>
      <c r="Y496" s="181" t="s">
        <v>941</v>
      </c>
      <c r="Z496" s="183">
        <v>102</v>
      </c>
      <c r="AA496" s="181" t="s">
        <v>22</v>
      </c>
      <c r="AB496" s="181" t="s">
        <v>942</v>
      </c>
      <c r="AC496" s="183">
        <v>22</v>
      </c>
    </row>
    <row r="497" spans="1:29">
      <c r="A497" s="181" t="s">
        <v>113</v>
      </c>
      <c r="B497" s="183">
        <v>102</v>
      </c>
      <c r="C497" s="183">
        <v>102103</v>
      </c>
      <c r="D497" s="183">
        <v>5645</v>
      </c>
      <c r="E497" s="184">
        <v>-19410.8</v>
      </c>
      <c r="F497" s="182">
        <v>43585</v>
      </c>
      <c r="G497" s="181" t="s">
        <v>938</v>
      </c>
      <c r="H497" s="181" t="s">
        <v>957</v>
      </c>
      <c r="I497" s="181" t="s">
        <v>1071</v>
      </c>
      <c r="K497" s="183">
        <v>365015</v>
      </c>
      <c r="L497" s="183">
        <v>333407</v>
      </c>
      <c r="Q497" s="181" t="s">
        <v>940</v>
      </c>
      <c r="U497" s="183">
        <v>4</v>
      </c>
      <c r="V497" s="183">
        <v>19</v>
      </c>
      <c r="Y497" s="181" t="s">
        <v>941</v>
      </c>
      <c r="Z497" s="183">
        <v>102</v>
      </c>
      <c r="AA497" s="181" t="s">
        <v>22</v>
      </c>
      <c r="AB497" s="181" t="s">
        <v>942</v>
      </c>
      <c r="AC497" s="183">
        <v>28</v>
      </c>
    </row>
    <row r="498" spans="1:29">
      <c r="A498" s="181" t="s">
        <v>113</v>
      </c>
      <c r="B498" s="183">
        <v>102</v>
      </c>
      <c r="C498" s="183">
        <v>102103</v>
      </c>
      <c r="D498" s="183">
        <v>5645</v>
      </c>
      <c r="E498" s="184">
        <v>124134.37</v>
      </c>
      <c r="F498" s="182">
        <v>43585</v>
      </c>
      <c r="G498" s="181" t="s">
        <v>938</v>
      </c>
      <c r="H498" s="181" t="s">
        <v>1073</v>
      </c>
      <c r="I498" s="181" t="s">
        <v>1073</v>
      </c>
      <c r="K498" s="183">
        <v>365131</v>
      </c>
      <c r="L498" s="183">
        <v>333834</v>
      </c>
      <c r="Q498" s="181" t="s">
        <v>940</v>
      </c>
      <c r="U498" s="183">
        <v>4</v>
      </c>
      <c r="V498" s="183">
        <v>19</v>
      </c>
      <c r="Y498" s="181" t="s">
        <v>941</v>
      </c>
      <c r="Z498" s="183">
        <v>102</v>
      </c>
      <c r="AA498" s="181" t="s">
        <v>22</v>
      </c>
      <c r="AB498" s="181" t="s">
        <v>942</v>
      </c>
      <c r="AC498" s="183">
        <v>1</v>
      </c>
    </row>
    <row r="499" spans="1:29">
      <c r="A499" s="181" t="s">
        <v>113</v>
      </c>
      <c r="B499" s="183">
        <v>102</v>
      </c>
      <c r="C499" s="183">
        <v>102101</v>
      </c>
      <c r="D499" s="183">
        <v>5645</v>
      </c>
      <c r="E499" s="184">
        <v>-3361.04</v>
      </c>
      <c r="F499" s="182">
        <v>43585</v>
      </c>
      <c r="G499" s="181" t="s">
        <v>938</v>
      </c>
      <c r="H499" s="181" t="s">
        <v>1073</v>
      </c>
      <c r="I499" s="181" t="s">
        <v>1073</v>
      </c>
      <c r="K499" s="183">
        <v>365131</v>
      </c>
      <c r="L499" s="183">
        <v>333834</v>
      </c>
      <c r="Q499" s="181" t="s">
        <v>940</v>
      </c>
      <c r="U499" s="183">
        <v>4</v>
      </c>
      <c r="V499" s="183">
        <v>19</v>
      </c>
      <c r="Y499" s="181" t="s">
        <v>941</v>
      </c>
      <c r="Z499" s="183">
        <v>102</v>
      </c>
      <c r="AA499" s="181" t="s">
        <v>22</v>
      </c>
      <c r="AB499" s="181" t="s">
        <v>942</v>
      </c>
      <c r="AC499" s="183">
        <v>2</v>
      </c>
    </row>
    <row r="500" spans="1:29">
      <c r="A500" s="181" t="s">
        <v>113</v>
      </c>
      <c r="B500" s="183">
        <v>102</v>
      </c>
      <c r="C500" s="183">
        <v>102102</v>
      </c>
      <c r="D500" s="183">
        <v>5645</v>
      </c>
      <c r="E500" s="184">
        <v>-672.21</v>
      </c>
      <c r="F500" s="182">
        <v>43585</v>
      </c>
      <c r="G500" s="181" t="s">
        <v>938</v>
      </c>
      <c r="H500" s="181" t="s">
        <v>1073</v>
      </c>
      <c r="I500" s="181" t="s">
        <v>1073</v>
      </c>
      <c r="K500" s="183">
        <v>365131</v>
      </c>
      <c r="L500" s="183">
        <v>333834</v>
      </c>
      <c r="Q500" s="181" t="s">
        <v>940</v>
      </c>
      <c r="U500" s="183">
        <v>4</v>
      </c>
      <c r="V500" s="183">
        <v>19</v>
      </c>
      <c r="Y500" s="181" t="s">
        <v>941</v>
      </c>
      <c r="Z500" s="183">
        <v>102</v>
      </c>
      <c r="AA500" s="181" t="s">
        <v>22</v>
      </c>
      <c r="AB500" s="181" t="s">
        <v>942</v>
      </c>
      <c r="AC500" s="183">
        <v>3</v>
      </c>
    </row>
    <row r="501" spans="1:29">
      <c r="A501" s="181" t="s">
        <v>113</v>
      </c>
      <c r="B501" s="183">
        <v>102</v>
      </c>
      <c r="C501" s="183">
        <v>102103</v>
      </c>
      <c r="D501" s="183">
        <v>5645</v>
      </c>
      <c r="E501" s="184">
        <v>-1120.3499999999999</v>
      </c>
      <c r="F501" s="182">
        <v>43585</v>
      </c>
      <c r="G501" s="181" t="s">
        <v>938</v>
      </c>
      <c r="H501" s="181" t="s">
        <v>1073</v>
      </c>
      <c r="I501" s="181" t="s">
        <v>1073</v>
      </c>
      <c r="K501" s="183">
        <v>365131</v>
      </c>
      <c r="L501" s="183">
        <v>333834</v>
      </c>
      <c r="Q501" s="181" t="s">
        <v>940</v>
      </c>
      <c r="U501" s="183">
        <v>4</v>
      </c>
      <c r="V501" s="183">
        <v>19</v>
      </c>
      <c r="Y501" s="181" t="s">
        <v>941</v>
      </c>
      <c r="Z501" s="183">
        <v>102</v>
      </c>
      <c r="AA501" s="181" t="s">
        <v>22</v>
      </c>
      <c r="AB501" s="181" t="s">
        <v>942</v>
      </c>
      <c r="AC501" s="183">
        <v>4</v>
      </c>
    </row>
    <row r="502" spans="1:29">
      <c r="A502" s="181" t="s">
        <v>113</v>
      </c>
      <c r="B502" s="183">
        <v>102</v>
      </c>
      <c r="C502" s="183">
        <v>102104</v>
      </c>
      <c r="D502" s="183">
        <v>5645</v>
      </c>
      <c r="E502" s="184">
        <v>-2240.69</v>
      </c>
      <c r="F502" s="182">
        <v>43585</v>
      </c>
      <c r="G502" s="181" t="s">
        <v>938</v>
      </c>
      <c r="H502" s="181" t="s">
        <v>1073</v>
      </c>
      <c r="I502" s="181" t="s">
        <v>1073</v>
      </c>
      <c r="K502" s="183">
        <v>365131</v>
      </c>
      <c r="L502" s="183">
        <v>333834</v>
      </c>
      <c r="Q502" s="181" t="s">
        <v>940</v>
      </c>
      <c r="U502" s="183">
        <v>4</v>
      </c>
      <c r="V502" s="183">
        <v>19</v>
      </c>
      <c r="Y502" s="181" t="s">
        <v>941</v>
      </c>
      <c r="Z502" s="183">
        <v>102</v>
      </c>
      <c r="AA502" s="181" t="s">
        <v>22</v>
      </c>
      <c r="AB502" s="181" t="s">
        <v>942</v>
      </c>
      <c r="AC502" s="183">
        <v>5</v>
      </c>
    </row>
    <row r="503" spans="1:29">
      <c r="A503" s="181" t="s">
        <v>113</v>
      </c>
      <c r="B503" s="183">
        <v>102</v>
      </c>
      <c r="C503" s="183">
        <v>102105</v>
      </c>
      <c r="D503" s="183">
        <v>5645</v>
      </c>
      <c r="E503" s="184">
        <v>-2464.7600000000002</v>
      </c>
      <c r="F503" s="182">
        <v>43585</v>
      </c>
      <c r="G503" s="181" t="s">
        <v>938</v>
      </c>
      <c r="H503" s="181" t="s">
        <v>1073</v>
      </c>
      <c r="I503" s="181" t="s">
        <v>1073</v>
      </c>
      <c r="K503" s="183">
        <v>365131</v>
      </c>
      <c r="L503" s="183">
        <v>333834</v>
      </c>
      <c r="Q503" s="181" t="s">
        <v>940</v>
      </c>
      <c r="U503" s="183">
        <v>4</v>
      </c>
      <c r="V503" s="183">
        <v>19</v>
      </c>
      <c r="Y503" s="181" t="s">
        <v>941</v>
      </c>
      <c r="Z503" s="183">
        <v>102</v>
      </c>
      <c r="AA503" s="181" t="s">
        <v>22</v>
      </c>
      <c r="AB503" s="181" t="s">
        <v>942</v>
      </c>
      <c r="AC503" s="183">
        <v>6</v>
      </c>
    </row>
    <row r="504" spans="1:29">
      <c r="A504" s="181" t="s">
        <v>113</v>
      </c>
      <c r="B504" s="183">
        <v>102</v>
      </c>
      <c r="C504" s="183">
        <v>102106</v>
      </c>
      <c r="D504" s="183">
        <v>5645</v>
      </c>
      <c r="E504" s="184">
        <v>-7394.29</v>
      </c>
      <c r="F504" s="182">
        <v>43585</v>
      </c>
      <c r="G504" s="181" t="s">
        <v>938</v>
      </c>
      <c r="H504" s="181" t="s">
        <v>1073</v>
      </c>
      <c r="I504" s="181" t="s">
        <v>1073</v>
      </c>
      <c r="K504" s="183">
        <v>365131</v>
      </c>
      <c r="L504" s="183">
        <v>333834</v>
      </c>
      <c r="Q504" s="181" t="s">
        <v>940</v>
      </c>
      <c r="U504" s="183">
        <v>4</v>
      </c>
      <c r="V504" s="183">
        <v>19</v>
      </c>
      <c r="Y504" s="181" t="s">
        <v>941</v>
      </c>
      <c r="Z504" s="183">
        <v>102</v>
      </c>
      <c r="AA504" s="181" t="s">
        <v>22</v>
      </c>
      <c r="AB504" s="181" t="s">
        <v>942</v>
      </c>
      <c r="AC504" s="183">
        <v>7</v>
      </c>
    </row>
    <row r="505" spans="1:29">
      <c r="A505" s="181" t="s">
        <v>113</v>
      </c>
      <c r="B505" s="183">
        <v>102</v>
      </c>
      <c r="C505" s="183">
        <v>102107</v>
      </c>
      <c r="D505" s="183">
        <v>5645</v>
      </c>
      <c r="E505" s="184">
        <v>-1344.42</v>
      </c>
      <c r="F505" s="182">
        <v>43585</v>
      </c>
      <c r="G505" s="181" t="s">
        <v>938</v>
      </c>
      <c r="H505" s="181" t="s">
        <v>1073</v>
      </c>
      <c r="I505" s="181" t="s">
        <v>1073</v>
      </c>
      <c r="K505" s="183">
        <v>365131</v>
      </c>
      <c r="L505" s="183">
        <v>333834</v>
      </c>
      <c r="Q505" s="181" t="s">
        <v>940</v>
      </c>
      <c r="U505" s="183">
        <v>4</v>
      </c>
      <c r="V505" s="183">
        <v>19</v>
      </c>
      <c r="Y505" s="181" t="s">
        <v>941</v>
      </c>
      <c r="Z505" s="183">
        <v>102</v>
      </c>
      <c r="AA505" s="181" t="s">
        <v>22</v>
      </c>
      <c r="AB505" s="181" t="s">
        <v>942</v>
      </c>
      <c r="AC505" s="183">
        <v>8</v>
      </c>
    </row>
    <row r="506" spans="1:29">
      <c r="A506" s="181" t="s">
        <v>113</v>
      </c>
      <c r="B506" s="183">
        <v>102</v>
      </c>
      <c r="C506" s="183">
        <v>102108</v>
      </c>
      <c r="D506" s="183">
        <v>5645</v>
      </c>
      <c r="E506" s="184">
        <v>-896.28</v>
      </c>
      <c r="F506" s="182">
        <v>43585</v>
      </c>
      <c r="G506" s="181" t="s">
        <v>938</v>
      </c>
      <c r="H506" s="181" t="s">
        <v>1073</v>
      </c>
      <c r="I506" s="181" t="s">
        <v>1073</v>
      </c>
      <c r="K506" s="183">
        <v>365131</v>
      </c>
      <c r="L506" s="183">
        <v>333834</v>
      </c>
      <c r="Q506" s="181" t="s">
        <v>940</v>
      </c>
      <c r="U506" s="183">
        <v>4</v>
      </c>
      <c r="V506" s="183">
        <v>19</v>
      </c>
      <c r="Y506" s="181" t="s">
        <v>941</v>
      </c>
      <c r="Z506" s="183">
        <v>102</v>
      </c>
      <c r="AA506" s="181" t="s">
        <v>22</v>
      </c>
      <c r="AB506" s="181" t="s">
        <v>942</v>
      </c>
      <c r="AC506" s="183">
        <v>9</v>
      </c>
    </row>
    <row r="507" spans="1:29">
      <c r="A507" s="181" t="s">
        <v>113</v>
      </c>
      <c r="B507" s="183">
        <v>102</v>
      </c>
      <c r="C507" s="183">
        <v>102109</v>
      </c>
      <c r="D507" s="183">
        <v>5645</v>
      </c>
      <c r="E507" s="184">
        <v>-672.21</v>
      </c>
      <c r="F507" s="182">
        <v>43585</v>
      </c>
      <c r="G507" s="181" t="s">
        <v>938</v>
      </c>
      <c r="H507" s="181" t="s">
        <v>1073</v>
      </c>
      <c r="I507" s="181" t="s">
        <v>1073</v>
      </c>
      <c r="K507" s="183">
        <v>365131</v>
      </c>
      <c r="L507" s="183">
        <v>333834</v>
      </c>
      <c r="Q507" s="181" t="s">
        <v>940</v>
      </c>
      <c r="U507" s="183">
        <v>4</v>
      </c>
      <c r="V507" s="183">
        <v>19</v>
      </c>
      <c r="Y507" s="181" t="s">
        <v>941</v>
      </c>
      <c r="Z507" s="183">
        <v>102</v>
      </c>
      <c r="AA507" s="181" t="s">
        <v>22</v>
      </c>
      <c r="AB507" s="181" t="s">
        <v>942</v>
      </c>
      <c r="AC507" s="183">
        <v>10</v>
      </c>
    </row>
    <row r="508" spans="1:29">
      <c r="A508" s="181" t="s">
        <v>113</v>
      </c>
      <c r="B508" s="183">
        <v>102</v>
      </c>
      <c r="C508" s="183">
        <v>102103</v>
      </c>
      <c r="D508" s="183">
        <v>5645</v>
      </c>
      <c r="E508" s="184">
        <v>-42345.04</v>
      </c>
      <c r="F508" s="182">
        <v>43592</v>
      </c>
      <c r="G508" s="181" t="s">
        <v>938</v>
      </c>
      <c r="H508" s="181" t="s">
        <v>959</v>
      </c>
      <c r="I508" s="181" t="s">
        <v>1071</v>
      </c>
      <c r="K508" s="183">
        <v>365202</v>
      </c>
      <c r="L508" s="183">
        <v>334613</v>
      </c>
      <c r="Q508" s="181" t="s">
        <v>940</v>
      </c>
      <c r="U508" s="183">
        <v>5</v>
      </c>
      <c r="V508" s="183">
        <v>19</v>
      </c>
      <c r="Y508" s="181" t="s">
        <v>941</v>
      </c>
      <c r="Z508" s="183">
        <v>102</v>
      </c>
      <c r="AA508" s="181" t="s">
        <v>22</v>
      </c>
      <c r="AB508" s="181" t="s">
        <v>942</v>
      </c>
      <c r="AC508" s="183">
        <v>20</v>
      </c>
    </row>
    <row r="509" spans="1:29">
      <c r="A509" s="181" t="s">
        <v>113</v>
      </c>
      <c r="B509" s="183">
        <v>102</v>
      </c>
      <c r="C509" s="183">
        <v>102103</v>
      </c>
      <c r="D509" s="183">
        <v>5645</v>
      </c>
      <c r="E509" s="184"/>
      <c r="F509" s="182">
        <v>43592</v>
      </c>
      <c r="G509" s="181" t="s">
        <v>938</v>
      </c>
      <c r="H509" s="181" t="s">
        <v>959</v>
      </c>
      <c r="I509" s="181" t="s">
        <v>1074</v>
      </c>
      <c r="K509" s="183">
        <v>365202</v>
      </c>
      <c r="L509" s="183">
        <v>334613</v>
      </c>
      <c r="Q509" s="181" t="s">
        <v>940</v>
      </c>
      <c r="U509" s="183">
        <v>5</v>
      </c>
      <c r="V509" s="183">
        <v>19</v>
      </c>
      <c r="Y509" s="181" t="s">
        <v>941</v>
      </c>
      <c r="Z509" s="183">
        <v>102</v>
      </c>
      <c r="AA509" s="181" t="s">
        <v>22</v>
      </c>
      <c r="AB509" s="181" t="s">
        <v>942</v>
      </c>
      <c r="AC509" s="183">
        <v>21</v>
      </c>
    </row>
    <row r="510" spans="1:29">
      <c r="A510" s="181" t="s">
        <v>113</v>
      </c>
      <c r="B510" s="183">
        <v>102</v>
      </c>
      <c r="C510" s="183">
        <v>102103</v>
      </c>
      <c r="D510" s="183">
        <v>5645</v>
      </c>
      <c r="E510" s="184">
        <v>-103.16</v>
      </c>
      <c r="F510" s="182">
        <v>43592</v>
      </c>
      <c r="G510" s="181" t="s">
        <v>938</v>
      </c>
      <c r="H510" s="181" t="s">
        <v>959</v>
      </c>
      <c r="I510" s="181" t="s">
        <v>1072</v>
      </c>
      <c r="K510" s="183">
        <v>365202</v>
      </c>
      <c r="L510" s="183">
        <v>334613</v>
      </c>
      <c r="Q510" s="181" t="s">
        <v>940</v>
      </c>
      <c r="U510" s="183">
        <v>5</v>
      </c>
      <c r="V510" s="183">
        <v>19</v>
      </c>
      <c r="Y510" s="181" t="s">
        <v>941</v>
      </c>
      <c r="Z510" s="183">
        <v>102</v>
      </c>
      <c r="AA510" s="181" t="s">
        <v>22</v>
      </c>
      <c r="AB510" s="181" t="s">
        <v>942</v>
      </c>
      <c r="AC510" s="183">
        <v>22</v>
      </c>
    </row>
    <row r="511" spans="1:29">
      <c r="A511" s="181" t="s">
        <v>113</v>
      </c>
      <c r="B511" s="183">
        <v>102</v>
      </c>
      <c r="C511" s="183">
        <v>102103</v>
      </c>
      <c r="D511" s="183">
        <v>5645</v>
      </c>
      <c r="E511" s="184">
        <v>-19454.89</v>
      </c>
      <c r="F511" s="182">
        <v>43600</v>
      </c>
      <c r="G511" s="181" t="s">
        <v>938</v>
      </c>
      <c r="H511" s="181" t="s">
        <v>960</v>
      </c>
      <c r="I511" s="181" t="s">
        <v>1071</v>
      </c>
      <c r="K511" s="183">
        <v>365211</v>
      </c>
      <c r="L511" s="183">
        <v>334649</v>
      </c>
      <c r="Q511" s="181" t="s">
        <v>940</v>
      </c>
      <c r="U511" s="183">
        <v>5</v>
      </c>
      <c r="V511" s="183">
        <v>19</v>
      </c>
      <c r="Y511" s="181" t="s">
        <v>941</v>
      </c>
      <c r="Z511" s="183">
        <v>102</v>
      </c>
      <c r="AA511" s="181" t="s">
        <v>22</v>
      </c>
      <c r="AB511" s="181" t="s">
        <v>942</v>
      </c>
      <c r="AC511" s="183">
        <v>28</v>
      </c>
    </row>
    <row r="512" spans="1:29">
      <c r="A512" s="181" t="s">
        <v>113</v>
      </c>
      <c r="B512" s="183">
        <v>102</v>
      </c>
      <c r="C512" s="183">
        <v>102103</v>
      </c>
      <c r="D512" s="183">
        <v>5645</v>
      </c>
      <c r="E512" s="184">
        <v>-42402.11</v>
      </c>
      <c r="F512" s="182">
        <v>43606</v>
      </c>
      <c r="G512" s="181" t="s">
        <v>938</v>
      </c>
      <c r="H512" s="181" t="s">
        <v>961</v>
      </c>
      <c r="I512" s="181" t="s">
        <v>1071</v>
      </c>
      <c r="K512" s="183">
        <v>365269</v>
      </c>
      <c r="L512" s="183">
        <v>335517</v>
      </c>
      <c r="Q512" s="181" t="s">
        <v>940</v>
      </c>
      <c r="U512" s="183">
        <v>5</v>
      </c>
      <c r="V512" s="183">
        <v>19</v>
      </c>
      <c r="Y512" s="181" t="s">
        <v>941</v>
      </c>
      <c r="Z512" s="183">
        <v>102</v>
      </c>
      <c r="AA512" s="181" t="s">
        <v>22</v>
      </c>
      <c r="AB512" s="181" t="s">
        <v>942</v>
      </c>
      <c r="AC512" s="183">
        <v>20</v>
      </c>
    </row>
    <row r="513" spans="1:29">
      <c r="A513" s="181" t="s">
        <v>113</v>
      </c>
      <c r="B513" s="183">
        <v>102</v>
      </c>
      <c r="C513" s="183">
        <v>102103</v>
      </c>
      <c r="D513" s="183">
        <v>5645</v>
      </c>
      <c r="E513" s="184">
        <v>-103.16</v>
      </c>
      <c r="F513" s="182">
        <v>43606</v>
      </c>
      <c r="G513" s="181" t="s">
        <v>938</v>
      </c>
      <c r="H513" s="181" t="s">
        <v>961</v>
      </c>
      <c r="I513" s="181" t="s">
        <v>1072</v>
      </c>
      <c r="K513" s="183">
        <v>365269</v>
      </c>
      <c r="L513" s="183">
        <v>335517</v>
      </c>
      <c r="Q513" s="181" t="s">
        <v>940</v>
      </c>
      <c r="U513" s="183">
        <v>5</v>
      </c>
      <c r="V513" s="183">
        <v>19</v>
      </c>
      <c r="Y513" s="181" t="s">
        <v>941</v>
      </c>
      <c r="Z513" s="183">
        <v>102</v>
      </c>
      <c r="AA513" s="181" t="s">
        <v>22</v>
      </c>
      <c r="AB513" s="181" t="s">
        <v>942</v>
      </c>
      <c r="AC513" s="183">
        <v>22</v>
      </c>
    </row>
    <row r="514" spans="1:29">
      <c r="A514" s="181" t="s">
        <v>113</v>
      </c>
      <c r="B514" s="183">
        <v>102</v>
      </c>
      <c r="C514" s="183">
        <v>102103</v>
      </c>
      <c r="D514" s="183">
        <v>5645</v>
      </c>
      <c r="E514" s="184">
        <v>-580.92999999999995</v>
      </c>
      <c r="F514" s="182">
        <v>43616</v>
      </c>
      <c r="G514" s="181" t="s">
        <v>938</v>
      </c>
      <c r="H514" s="181" t="s">
        <v>965</v>
      </c>
      <c r="I514" s="181" t="s">
        <v>966</v>
      </c>
      <c r="K514" s="183">
        <v>365259</v>
      </c>
      <c r="L514" s="183">
        <v>335456</v>
      </c>
      <c r="Q514" s="181" t="s">
        <v>940</v>
      </c>
      <c r="U514" s="183">
        <v>5</v>
      </c>
      <c r="V514" s="183">
        <v>19</v>
      </c>
      <c r="Y514" s="181" t="s">
        <v>941</v>
      </c>
      <c r="Z514" s="183">
        <v>103</v>
      </c>
      <c r="AA514" s="181" t="s">
        <v>22</v>
      </c>
      <c r="AB514" s="181" t="s">
        <v>942</v>
      </c>
      <c r="AC514" s="183">
        <v>2</v>
      </c>
    </row>
    <row r="515" spans="1:29">
      <c r="A515" s="181" t="s">
        <v>113</v>
      </c>
      <c r="B515" s="183">
        <v>102</v>
      </c>
      <c r="C515" s="183">
        <v>102103</v>
      </c>
      <c r="D515" s="183">
        <v>5645</v>
      </c>
      <c r="E515" s="184">
        <v>-19498.57</v>
      </c>
      <c r="F515" s="182">
        <v>43616</v>
      </c>
      <c r="G515" s="181" t="s">
        <v>938</v>
      </c>
      <c r="H515" s="181" t="s">
        <v>967</v>
      </c>
      <c r="I515" s="181" t="s">
        <v>1071</v>
      </c>
      <c r="K515" s="183">
        <v>365282</v>
      </c>
      <c r="L515" s="183">
        <v>335686</v>
      </c>
      <c r="Q515" s="181" t="s">
        <v>940</v>
      </c>
      <c r="U515" s="183">
        <v>5</v>
      </c>
      <c r="V515" s="183">
        <v>19</v>
      </c>
      <c r="Y515" s="181" t="s">
        <v>941</v>
      </c>
      <c r="Z515" s="183">
        <v>102</v>
      </c>
      <c r="AA515" s="181" t="s">
        <v>22</v>
      </c>
      <c r="AB515" s="181" t="s">
        <v>942</v>
      </c>
      <c r="AC515" s="183">
        <v>28</v>
      </c>
    </row>
    <row r="516" spans="1:29">
      <c r="A516" s="181" t="s">
        <v>113</v>
      </c>
      <c r="B516" s="183">
        <v>102</v>
      </c>
      <c r="C516" s="183">
        <v>102103</v>
      </c>
      <c r="D516" s="183">
        <v>5645</v>
      </c>
      <c r="E516" s="184">
        <v>124487.86</v>
      </c>
      <c r="F516" s="182">
        <v>43616</v>
      </c>
      <c r="G516" s="181" t="s">
        <v>938</v>
      </c>
      <c r="H516" s="181" t="s">
        <v>1073</v>
      </c>
      <c r="I516" s="181" t="s">
        <v>1073</v>
      </c>
      <c r="K516" s="183">
        <v>365465</v>
      </c>
      <c r="L516" s="183">
        <v>336416</v>
      </c>
      <c r="Q516" s="181" t="s">
        <v>940</v>
      </c>
      <c r="U516" s="183">
        <v>5</v>
      </c>
      <c r="V516" s="183">
        <v>19</v>
      </c>
      <c r="Y516" s="181" t="s">
        <v>941</v>
      </c>
      <c r="Z516" s="183">
        <v>102</v>
      </c>
      <c r="AA516" s="181" t="s">
        <v>22</v>
      </c>
      <c r="AB516" s="181" t="s">
        <v>942</v>
      </c>
      <c r="AC516" s="183">
        <v>1</v>
      </c>
    </row>
    <row r="517" spans="1:29">
      <c r="A517" s="181" t="s">
        <v>113</v>
      </c>
      <c r="B517" s="183">
        <v>102</v>
      </c>
      <c r="C517" s="183">
        <v>102101</v>
      </c>
      <c r="D517" s="183">
        <v>5645</v>
      </c>
      <c r="E517" s="184">
        <v>-3370.61</v>
      </c>
      <c r="F517" s="182">
        <v>43616</v>
      </c>
      <c r="G517" s="181" t="s">
        <v>938</v>
      </c>
      <c r="H517" s="181" t="s">
        <v>1073</v>
      </c>
      <c r="I517" s="181" t="s">
        <v>1073</v>
      </c>
      <c r="K517" s="183">
        <v>365465</v>
      </c>
      <c r="L517" s="183">
        <v>336416</v>
      </c>
      <c r="Q517" s="181" t="s">
        <v>940</v>
      </c>
      <c r="U517" s="183">
        <v>5</v>
      </c>
      <c r="V517" s="183">
        <v>19</v>
      </c>
      <c r="Y517" s="181" t="s">
        <v>941</v>
      </c>
      <c r="Z517" s="183">
        <v>102</v>
      </c>
      <c r="AA517" s="181" t="s">
        <v>22</v>
      </c>
      <c r="AB517" s="181" t="s">
        <v>942</v>
      </c>
      <c r="AC517" s="183">
        <v>2</v>
      </c>
    </row>
    <row r="518" spans="1:29">
      <c r="A518" s="181" t="s">
        <v>113</v>
      </c>
      <c r="B518" s="183">
        <v>102</v>
      </c>
      <c r="C518" s="183">
        <v>102102</v>
      </c>
      <c r="D518" s="183">
        <v>5645</v>
      </c>
      <c r="E518" s="184">
        <v>-674.12</v>
      </c>
      <c r="F518" s="182">
        <v>43616</v>
      </c>
      <c r="G518" s="181" t="s">
        <v>938</v>
      </c>
      <c r="H518" s="181" t="s">
        <v>1073</v>
      </c>
      <c r="I518" s="181" t="s">
        <v>1073</v>
      </c>
      <c r="K518" s="183">
        <v>365465</v>
      </c>
      <c r="L518" s="183">
        <v>336416</v>
      </c>
      <c r="Q518" s="181" t="s">
        <v>940</v>
      </c>
      <c r="U518" s="183">
        <v>5</v>
      </c>
      <c r="V518" s="183">
        <v>19</v>
      </c>
      <c r="Y518" s="181" t="s">
        <v>941</v>
      </c>
      <c r="Z518" s="183">
        <v>102</v>
      </c>
      <c r="AA518" s="181" t="s">
        <v>22</v>
      </c>
      <c r="AB518" s="181" t="s">
        <v>942</v>
      </c>
      <c r="AC518" s="183">
        <v>3</v>
      </c>
    </row>
    <row r="519" spans="1:29">
      <c r="A519" s="181" t="s">
        <v>113</v>
      </c>
      <c r="B519" s="183">
        <v>102</v>
      </c>
      <c r="C519" s="183">
        <v>102103</v>
      </c>
      <c r="D519" s="183">
        <v>5645</v>
      </c>
      <c r="E519" s="184">
        <v>-1123.54</v>
      </c>
      <c r="F519" s="182">
        <v>43616</v>
      </c>
      <c r="G519" s="181" t="s">
        <v>938</v>
      </c>
      <c r="H519" s="181" t="s">
        <v>1073</v>
      </c>
      <c r="I519" s="181" t="s">
        <v>1073</v>
      </c>
      <c r="K519" s="183">
        <v>365465</v>
      </c>
      <c r="L519" s="183">
        <v>336416</v>
      </c>
      <c r="Q519" s="181" t="s">
        <v>940</v>
      </c>
      <c r="U519" s="183">
        <v>5</v>
      </c>
      <c r="V519" s="183">
        <v>19</v>
      </c>
      <c r="Y519" s="181" t="s">
        <v>941</v>
      </c>
      <c r="Z519" s="183">
        <v>102</v>
      </c>
      <c r="AA519" s="181" t="s">
        <v>22</v>
      </c>
      <c r="AB519" s="181" t="s">
        <v>942</v>
      </c>
      <c r="AC519" s="183">
        <v>4</v>
      </c>
    </row>
    <row r="520" spans="1:29">
      <c r="A520" s="181" t="s">
        <v>113</v>
      </c>
      <c r="B520" s="183">
        <v>102</v>
      </c>
      <c r="C520" s="183">
        <v>102104</v>
      </c>
      <c r="D520" s="183">
        <v>5645</v>
      </c>
      <c r="E520" s="184">
        <v>-2247.0700000000002</v>
      </c>
      <c r="F520" s="182">
        <v>43616</v>
      </c>
      <c r="G520" s="181" t="s">
        <v>938</v>
      </c>
      <c r="H520" s="181" t="s">
        <v>1073</v>
      </c>
      <c r="I520" s="181" t="s">
        <v>1073</v>
      </c>
      <c r="K520" s="183">
        <v>365465</v>
      </c>
      <c r="L520" s="183">
        <v>336416</v>
      </c>
      <c r="Q520" s="181" t="s">
        <v>940</v>
      </c>
      <c r="U520" s="183">
        <v>5</v>
      </c>
      <c r="V520" s="183">
        <v>19</v>
      </c>
      <c r="Y520" s="181" t="s">
        <v>941</v>
      </c>
      <c r="Z520" s="183">
        <v>102</v>
      </c>
      <c r="AA520" s="181" t="s">
        <v>22</v>
      </c>
      <c r="AB520" s="181" t="s">
        <v>942</v>
      </c>
      <c r="AC520" s="183">
        <v>5</v>
      </c>
    </row>
    <row r="521" spans="1:29">
      <c r="A521" s="181" t="s">
        <v>113</v>
      </c>
      <c r="B521" s="183">
        <v>102</v>
      </c>
      <c r="C521" s="183">
        <v>102105</v>
      </c>
      <c r="D521" s="183">
        <v>5645</v>
      </c>
      <c r="E521" s="184">
        <v>-2471.7800000000002</v>
      </c>
      <c r="F521" s="182">
        <v>43616</v>
      </c>
      <c r="G521" s="181" t="s">
        <v>938</v>
      </c>
      <c r="H521" s="181" t="s">
        <v>1073</v>
      </c>
      <c r="I521" s="181" t="s">
        <v>1073</v>
      </c>
      <c r="K521" s="183">
        <v>365465</v>
      </c>
      <c r="L521" s="183">
        <v>336416</v>
      </c>
      <c r="Q521" s="181" t="s">
        <v>940</v>
      </c>
      <c r="U521" s="183">
        <v>5</v>
      </c>
      <c r="V521" s="183">
        <v>19</v>
      </c>
      <c r="Y521" s="181" t="s">
        <v>941</v>
      </c>
      <c r="Z521" s="183">
        <v>102</v>
      </c>
      <c r="AA521" s="181" t="s">
        <v>22</v>
      </c>
      <c r="AB521" s="181" t="s">
        <v>942</v>
      </c>
      <c r="AC521" s="183">
        <v>6</v>
      </c>
    </row>
    <row r="522" spans="1:29">
      <c r="A522" s="181" t="s">
        <v>113</v>
      </c>
      <c r="B522" s="183">
        <v>102</v>
      </c>
      <c r="C522" s="183">
        <v>102106</v>
      </c>
      <c r="D522" s="183">
        <v>5645</v>
      </c>
      <c r="E522" s="184">
        <v>-7415.34</v>
      </c>
      <c r="F522" s="182">
        <v>43616</v>
      </c>
      <c r="G522" s="181" t="s">
        <v>938</v>
      </c>
      <c r="H522" s="181" t="s">
        <v>1073</v>
      </c>
      <c r="I522" s="181" t="s">
        <v>1073</v>
      </c>
      <c r="K522" s="183">
        <v>365465</v>
      </c>
      <c r="L522" s="183">
        <v>336416</v>
      </c>
      <c r="Q522" s="181" t="s">
        <v>940</v>
      </c>
      <c r="U522" s="183">
        <v>5</v>
      </c>
      <c r="V522" s="183">
        <v>19</v>
      </c>
      <c r="Y522" s="181" t="s">
        <v>941</v>
      </c>
      <c r="Z522" s="183">
        <v>102</v>
      </c>
      <c r="AA522" s="181" t="s">
        <v>22</v>
      </c>
      <c r="AB522" s="181" t="s">
        <v>942</v>
      </c>
      <c r="AC522" s="183">
        <v>7</v>
      </c>
    </row>
    <row r="523" spans="1:29">
      <c r="A523" s="181" t="s">
        <v>113</v>
      </c>
      <c r="B523" s="183">
        <v>102</v>
      </c>
      <c r="C523" s="183">
        <v>102107</v>
      </c>
      <c r="D523" s="183">
        <v>5645</v>
      </c>
      <c r="E523" s="184">
        <v>-1348.24</v>
      </c>
      <c r="F523" s="182">
        <v>43616</v>
      </c>
      <c r="G523" s="181" t="s">
        <v>938</v>
      </c>
      <c r="H523" s="181" t="s">
        <v>1073</v>
      </c>
      <c r="I523" s="181" t="s">
        <v>1073</v>
      </c>
      <c r="K523" s="183">
        <v>365465</v>
      </c>
      <c r="L523" s="183">
        <v>336416</v>
      </c>
      <c r="Q523" s="181" t="s">
        <v>940</v>
      </c>
      <c r="U523" s="183">
        <v>5</v>
      </c>
      <c r="V523" s="183">
        <v>19</v>
      </c>
      <c r="Y523" s="181" t="s">
        <v>941</v>
      </c>
      <c r="Z523" s="183">
        <v>102</v>
      </c>
      <c r="AA523" s="181" t="s">
        <v>22</v>
      </c>
      <c r="AB523" s="181" t="s">
        <v>942</v>
      </c>
      <c r="AC523" s="183">
        <v>8</v>
      </c>
    </row>
    <row r="524" spans="1:29">
      <c r="A524" s="181" t="s">
        <v>113</v>
      </c>
      <c r="B524" s="183">
        <v>102</v>
      </c>
      <c r="C524" s="183">
        <v>102108</v>
      </c>
      <c r="D524" s="183">
        <v>5645</v>
      </c>
      <c r="E524" s="184">
        <v>-898.83</v>
      </c>
      <c r="F524" s="182">
        <v>43616</v>
      </c>
      <c r="G524" s="181" t="s">
        <v>938</v>
      </c>
      <c r="H524" s="181" t="s">
        <v>1073</v>
      </c>
      <c r="I524" s="181" t="s">
        <v>1073</v>
      </c>
      <c r="K524" s="183">
        <v>365465</v>
      </c>
      <c r="L524" s="183">
        <v>336416</v>
      </c>
      <c r="Q524" s="181" t="s">
        <v>940</v>
      </c>
      <c r="U524" s="183">
        <v>5</v>
      </c>
      <c r="V524" s="183">
        <v>19</v>
      </c>
      <c r="Y524" s="181" t="s">
        <v>941</v>
      </c>
      <c r="Z524" s="183">
        <v>102</v>
      </c>
      <c r="AA524" s="181" t="s">
        <v>22</v>
      </c>
      <c r="AB524" s="181" t="s">
        <v>942</v>
      </c>
      <c r="AC524" s="183">
        <v>9</v>
      </c>
    </row>
    <row r="525" spans="1:29">
      <c r="A525" s="181" t="s">
        <v>113</v>
      </c>
      <c r="B525" s="183">
        <v>102</v>
      </c>
      <c r="C525" s="183">
        <v>102109</v>
      </c>
      <c r="D525" s="183">
        <v>5645</v>
      </c>
      <c r="E525" s="184">
        <v>-674.12</v>
      </c>
      <c r="F525" s="182">
        <v>43616</v>
      </c>
      <c r="G525" s="181" t="s">
        <v>938</v>
      </c>
      <c r="H525" s="181" t="s">
        <v>1073</v>
      </c>
      <c r="I525" s="181" t="s">
        <v>1073</v>
      </c>
      <c r="K525" s="183">
        <v>365465</v>
      </c>
      <c r="L525" s="183">
        <v>336416</v>
      </c>
      <c r="Q525" s="181" t="s">
        <v>940</v>
      </c>
      <c r="U525" s="183">
        <v>5</v>
      </c>
      <c r="V525" s="183">
        <v>19</v>
      </c>
      <c r="Y525" s="181" t="s">
        <v>941</v>
      </c>
      <c r="Z525" s="183">
        <v>102</v>
      </c>
      <c r="AA525" s="181" t="s">
        <v>22</v>
      </c>
      <c r="AB525" s="181" t="s">
        <v>942</v>
      </c>
      <c r="AC525" s="183">
        <v>10</v>
      </c>
    </row>
    <row r="526" spans="1:29">
      <c r="A526" s="181" t="s">
        <v>113</v>
      </c>
      <c r="B526" s="183">
        <v>102</v>
      </c>
      <c r="C526" s="183">
        <v>102103</v>
      </c>
      <c r="D526" s="183">
        <v>5645</v>
      </c>
      <c r="E526" s="184">
        <v>-701.83</v>
      </c>
      <c r="F526" s="182">
        <v>43616</v>
      </c>
      <c r="G526" s="181" t="s">
        <v>938</v>
      </c>
      <c r="H526" s="181" t="s">
        <v>1075</v>
      </c>
      <c r="I526" s="181" t="s">
        <v>1076</v>
      </c>
      <c r="K526" s="183">
        <v>365494</v>
      </c>
      <c r="L526" s="183">
        <v>336518</v>
      </c>
      <c r="Q526" s="181" t="s">
        <v>940</v>
      </c>
      <c r="U526" s="183">
        <v>5</v>
      </c>
      <c r="V526" s="183">
        <v>19</v>
      </c>
      <c r="Y526" s="181" t="s">
        <v>941</v>
      </c>
      <c r="Z526" s="183">
        <v>103</v>
      </c>
      <c r="AA526" s="181" t="s">
        <v>22</v>
      </c>
      <c r="AB526" s="181" t="s">
        <v>942</v>
      </c>
      <c r="AC526" s="183">
        <v>2</v>
      </c>
    </row>
    <row r="527" spans="1:29">
      <c r="A527" s="181" t="s">
        <v>113</v>
      </c>
      <c r="B527" s="183">
        <v>102</v>
      </c>
      <c r="C527" s="183">
        <v>102103</v>
      </c>
      <c r="D527" s="183">
        <v>5645</v>
      </c>
      <c r="E527" s="184">
        <v>-736.62</v>
      </c>
      <c r="F527" s="182">
        <v>43616</v>
      </c>
      <c r="G527" s="181" t="s">
        <v>938</v>
      </c>
      <c r="H527" s="181" t="s">
        <v>1075</v>
      </c>
      <c r="I527" s="181" t="s">
        <v>1077</v>
      </c>
      <c r="K527" s="183">
        <v>365494</v>
      </c>
      <c r="L527" s="183">
        <v>336518</v>
      </c>
      <c r="Q527" s="181" t="s">
        <v>940</v>
      </c>
      <c r="U527" s="183">
        <v>5</v>
      </c>
      <c r="V527" s="183">
        <v>19</v>
      </c>
      <c r="Y527" s="181" t="s">
        <v>941</v>
      </c>
      <c r="Z527" s="183">
        <v>103</v>
      </c>
      <c r="AA527" s="181" t="s">
        <v>22</v>
      </c>
      <c r="AB527" s="181" t="s">
        <v>942</v>
      </c>
      <c r="AC527" s="183">
        <v>4</v>
      </c>
    </row>
    <row r="528" spans="1:29">
      <c r="A528" s="181" t="s">
        <v>113</v>
      </c>
      <c r="B528" s="183">
        <v>102</v>
      </c>
      <c r="C528" s="183">
        <v>102103</v>
      </c>
      <c r="D528" s="183">
        <v>5645</v>
      </c>
      <c r="E528" s="184">
        <v>-5432.48</v>
      </c>
      <c r="F528" s="182">
        <v>43616</v>
      </c>
      <c r="G528" s="181" t="s">
        <v>938</v>
      </c>
      <c r="H528" s="181" t="s">
        <v>1075</v>
      </c>
      <c r="I528" s="181" t="s">
        <v>1078</v>
      </c>
      <c r="K528" s="183">
        <v>365494</v>
      </c>
      <c r="L528" s="183">
        <v>336518</v>
      </c>
      <c r="Q528" s="181" t="s">
        <v>940</v>
      </c>
      <c r="U528" s="183">
        <v>5</v>
      </c>
      <c r="V528" s="183">
        <v>19</v>
      </c>
      <c r="Y528" s="181" t="s">
        <v>941</v>
      </c>
      <c r="Z528" s="183">
        <v>103</v>
      </c>
      <c r="AA528" s="181" t="s">
        <v>22</v>
      </c>
      <c r="AB528" s="181" t="s">
        <v>942</v>
      </c>
      <c r="AC528" s="183">
        <v>6</v>
      </c>
    </row>
    <row r="529" spans="1:29">
      <c r="A529" s="181" t="s">
        <v>113</v>
      </c>
      <c r="B529" s="183">
        <v>102</v>
      </c>
      <c r="C529" s="183">
        <v>102103</v>
      </c>
      <c r="D529" s="183">
        <v>5645</v>
      </c>
      <c r="E529" s="184">
        <v>-7338.37</v>
      </c>
      <c r="F529" s="182">
        <v>43616</v>
      </c>
      <c r="G529" s="181" t="s">
        <v>938</v>
      </c>
      <c r="H529" s="181" t="s">
        <v>1079</v>
      </c>
      <c r="I529" s="181" t="s">
        <v>1080</v>
      </c>
      <c r="K529" s="183">
        <v>365495</v>
      </c>
      <c r="L529" s="183">
        <v>336520</v>
      </c>
      <c r="Q529" s="181" t="s">
        <v>940</v>
      </c>
      <c r="U529" s="183">
        <v>5</v>
      </c>
      <c r="V529" s="183">
        <v>19</v>
      </c>
      <c r="Y529" s="181" t="s">
        <v>941</v>
      </c>
      <c r="Z529" s="183">
        <v>103</v>
      </c>
      <c r="AA529" s="181" t="s">
        <v>22</v>
      </c>
      <c r="AB529" s="181" t="s">
        <v>942</v>
      </c>
      <c r="AC529" s="183">
        <v>2</v>
      </c>
    </row>
    <row r="530" spans="1:29">
      <c r="A530" s="181" t="s">
        <v>113</v>
      </c>
      <c r="B530" s="183">
        <v>102</v>
      </c>
      <c r="C530" s="183">
        <v>102103</v>
      </c>
      <c r="D530" s="183">
        <v>5645</v>
      </c>
      <c r="E530" s="184">
        <v>-41927.15</v>
      </c>
      <c r="F530" s="182">
        <v>43620</v>
      </c>
      <c r="G530" s="181" t="s">
        <v>938</v>
      </c>
      <c r="H530" s="181" t="s">
        <v>969</v>
      </c>
      <c r="I530" s="181" t="s">
        <v>1071</v>
      </c>
      <c r="K530" s="183">
        <v>365545</v>
      </c>
      <c r="L530" s="183">
        <v>336815</v>
      </c>
      <c r="Q530" s="181" t="s">
        <v>940</v>
      </c>
      <c r="U530" s="183">
        <v>6</v>
      </c>
      <c r="V530" s="183">
        <v>19</v>
      </c>
      <c r="Y530" s="181" t="s">
        <v>941</v>
      </c>
      <c r="Z530" s="183">
        <v>102</v>
      </c>
      <c r="AA530" s="181" t="s">
        <v>22</v>
      </c>
      <c r="AB530" s="181" t="s">
        <v>942</v>
      </c>
      <c r="AC530" s="183">
        <v>20</v>
      </c>
    </row>
    <row r="531" spans="1:29">
      <c r="A531" s="181" t="s">
        <v>113</v>
      </c>
      <c r="B531" s="183">
        <v>102</v>
      </c>
      <c r="C531" s="183">
        <v>102103</v>
      </c>
      <c r="D531" s="183">
        <v>5645</v>
      </c>
      <c r="E531" s="184">
        <v>-103.16</v>
      </c>
      <c r="F531" s="182">
        <v>43620</v>
      </c>
      <c r="G531" s="181" t="s">
        <v>938</v>
      </c>
      <c r="H531" s="181" t="s">
        <v>969</v>
      </c>
      <c r="I531" s="181" t="s">
        <v>1072</v>
      </c>
      <c r="K531" s="183">
        <v>365545</v>
      </c>
      <c r="L531" s="183">
        <v>336815</v>
      </c>
      <c r="Q531" s="181" t="s">
        <v>940</v>
      </c>
      <c r="U531" s="183">
        <v>6</v>
      </c>
      <c r="V531" s="183">
        <v>19</v>
      </c>
      <c r="Y531" s="181" t="s">
        <v>941</v>
      </c>
      <c r="Z531" s="183">
        <v>102</v>
      </c>
      <c r="AA531" s="181" t="s">
        <v>22</v>
      </c>
      <c r="AB531" s="181" t="s">
        <v>942</v>
      </c>
      <c r="AC531" s="183">
        <v>22</v>
      </c>
    </row>
    <row r="532" spans="1:29">
      <c r="A532" s="181" t="s">
        <v>113</v>
      </c>
      <c r="B532" s="183">
        <v>102</v>
      </c>
      <c r="C532" s="183">
        <v>102103</v>
      </c>
      <c r="D532" s="183">
        <v>5645</v>
      </c>
      <c r="E532" s="184">
        <v>-19714.59</v>
      </c>
      <c r="F532" s="182">
        <v>43631</v>
      </c>
      <c r="G532" s="181" t="s">
        <v>938</v>
      </c>
      <c r="H532" s="181" t="s">
        <v>970</v>
      </c>
      <c r="I532" s="181" t="s">
        <v>1071</v>
      </c>
      <c r="K532" s="183">
        <v>365568</v>
      </c>
      <c r="L532" s="183">
        <v>337042</v>
      </c>
      <c r="Q532" s="181" t="s">
        <v>940</v>
      </c>
      <c r="U532" s="183">
        <v>6</v>
      </c>
      <c r="V532" s="183">
        <v>19</v>
      </c>
      <c r="Y532" s="181" t="s">
        <v>941</v>
      </c>
      <c r="Z532" s="183">
        <v>102</v>
      </c>
      <c r="AA532" s="181" t="s">
        <v>22</v>
      </c>
      <c r="AB532" s="181" t="s">
        <v>942</v>
      </c>
      <c r="AC532" s="183">
        <v>28</v>
      </c>
    </row>
    <row r="533" spans="1:29">
      <c r="A533" s="181" t="s">
        <v>113</v>
      </c>
      <c r="B533" s="183">
        <v>102</v>
      </c>
      <c r="C533" s="183">
        <v>102103</v>
      </c>
      <c r="D533" s="183">
        <v>5645</v>
      </c>
      <c r="E533" s="184">
        <v>-41422.75</v>
      </c>
      <c r="F533" s="182">
        <v>43634</v>
      </c>
      <c r="G533" s="181" t="s">
        <v>938</v>
      </c>
      <c r="H533" s="181" t="s">
        <v>971</v>
      </c>
      <c r="I533" s="181" t="s">
        <v>1071</v>
      </c>
      <c r="K533" s="183">
        <v>365607</v>
      </c>
      <c r="L533" s="183">
        <v>338002</v>
      </c>
      <c r="Q533" s="181" t="s">
        <v>940</v>
      </c>
      <c r="U533" s="183">
        <v>6</v>
      </c>
      <c r="V533" s="183">
        <v>19</v>
      </c>
      <c r="Y533" s="181" t="s">
        <v>941</v>
      </c>
      <c r="Z533" s="183">
        <v>102</v>
      </c>
      <c r="AA533" s="181" t="s">
        <v>22</v>
      </c>
      <c r="AB533" s="181" t="s">
        <v>942</v>
      </c>
      <c r="AC533" s="183">
        <v>20</v>
      </c>
    </row>
    <row r="534" spans="1:29">
      <c r="A534" s="181" t="s">
        <v>113</v>
      </c>
      <c r="B534" s="183">
        <v>102</v>
      </c>
      <c r="C534" s="183">
        <v>102103</v>
      </c>
      <c r="D534" s="183">
        <v>5645</v>
      </c>
      <c r="E534" s="184">
        <v>-103.16</v>
      </c>
      <c r="F534" s="182">
        <v>43634</v>
      </c>
      <c r="G534" s="181" t="s">
        <v>938</v>
      </c>
      <c r="H534" s="181" t="s">
        <v>971</v>
      </c>
      <c r="I534" s="181" t="s">
        <v>1072</v>
      </c>
      <c r="K534" s="183">
        <v>365607</v>
      </c>
      <c r="L534" s="183">
        <v>338002</v>
      </c>
      <c r="Q534" s="181" t="s">
        <v>940</v>
      </c>
      <c r="U534" s="183">
        <v>6</v>
      </c>
      <c r="V534" s="183">
        <v>19</v>
      </c>
      <c r="Y534" s="181" t="s">
        <v>941</v>
      </c>
      <c r="Z534" s="183">
        <v>102</v>
      </c>
      <c r="AA534" s="181" t="s">
        <v>22</v>
      </c>
      <c r="AB534" s="181" t="s">
        <v>942</v>
      </c>
      <c r="AC534" s="183">
        <v>22</v>
      </c>
    </row>
    <row r="535" spans="1:29">
      <c r="A535" s="181" t="s">
        <v>113</v>
      </c>
      <c r="B535" s="183">
        <v>102</v>
      </c>
      <c r="C535" s="183">
        <v>102103</v>
      </c>
      <c r="D535" s="183">
        <v>5645</v>
      </c>
      <c r="E535" s="184">
        <v>-19518.669999999998</v>
      </c>
      <c r="F535" s="182">
        <v>43646</v>
      </c>
      <c r="G535" s="181" t="s">
        <v>938</v>
      </c>
      <c r="H535" s="181" t="s">
        <v>976</v>
      </c>
      <c r="I535" s="181" t="s">
        <v>1071</v>
      </c>
      <c r="K535" s="183">
        <v>365635</v>
      </c>
      <c r="L535" s="183">
        <v>338240</v>
      </c>
      <c r="Q535" s="181" t="s">
        <v>940</v>
      </c>
      <c r="U535" s="183">
        <v>6</v>
      </c>
      <c r="V535" s="183">
        <v>19</v>
      </c>
      <c r="Y535" s="181" t="s">
        <v>941</v>
      </c>
      <c r="Z535" s="183">
        <v>102</v>
      </c>
      <c r="AA535" s="181" t="s">
        <v>22</v>
      </c>
      <c r="AB535" s="181" t="s">
        <v>942</v>
      </c>
      <c r="AC535" s="183">
        <v>28</v>
      </c>
    </row>
    <row r="536" spans="1:29">
      <c r="A536" s="181" t="s">
        <v>113</v>
      </c>
      <c r="B536" s="183">
        <v>102</v>
      </c>
      <c r="C536" s="183">
        <v>102103</v>
      </c>
      <c r="D536" s="183">
        <v>5645</v>
      </c>
      <c r="E536" s="184">
        <v>122789.48</v>
      </c>
      <c r="F536" s="182">
        <v>43646</v>
      </c>
      <c r="G536" s="181" t="s">
        <v>938</v>
      </c>
      <c r="H536" s="181" t="s">
        <v>1073</v>
      </c>
      <c r="I536" s="181" t="s">
        <v>1073</v>
      </c>
      <c r="K536" s="183">
        <v>365790</v>
      </c>
      <c r="L536" s="183">
        <v>338874</v>
      </c>
      <c r="Q536" s="181" t="s">
        <v>940</v>
      </c>
      <c r="U536" s="183">
        <v>6</v>
      </c>
      <c r="V536" s="183">
        <v>19</v>
      </c>
      <c r="Y536" s="181" t="s">
        <v>941</v>
      </c>
      <c r="Z536" s="183">
        <v>102</v>
      </c>
      <c r="AA536" s="181" t="s">
        <v>22</v>
      </c>
      <c r="AB536" s="181" t="s">
        <v>942</v>
      </c>
      <c r="AC536" s="183">
        <v>1</v>
      </c>
    </row>
    <row r="537" spans="1:29">
      <c r="A537" s="181" t="s">
        <v>113</v>
      </c>
      <c r="B537" s="183">
        <v>102</v>
      </c>
      <c r="C537" s="183">
        <v>102101</v>
      </c>
      <c r="D537" s="183">
        <v>5645</v>
      </c>
      <c r="E537" s="184">
        <v>-3324.62</v>
      </c>
      <c r="F537" s="182">
        <v>43646</v>
      </c>
      <c r="G537" s="181" t="s">
        <v>938</v>
      </c>
      <c r="H537" s="181" t="s">
        <v>1073</v>
      </c>
      <c r="I537" s="181" t="s">
        <v>1073</v>
      </c>
      <c r="K537" s="183">
        <v>365790</v>
      </c>
      <c r="L537" s="183">
        <v>338874</v>
      </c>
      <c r="Q537" s="181" t="s">
        <v>940</v>
      </c>
      <c r="U537" s="183">
        <v>6</v>
      </c>
      <c r="V537" s="183">
        <v>19</v>
      </c>
      <c r="Y537" s="181" t="s">
        <v>941</v>
      </c>
      <c r="Z537" s="183">
        <v>102</v>
      </c>
      <c r="AA537" s="181" t="s">
        <v>22</v>
      </c>
      <c r="AB537" s="181" t="s">
        <v>942</v>
      </c>
      <c r="AC537" s="183">
        <v>2</v>
      </c>
    </row>
    <row r="538" spans="1:29">
      <c r="A538" s="181" t="s">
        <v>113</v>
      </c>
      <c r="B538" s="183">
        <v>102</v>
      </c>
      <c r="C538" s="183">
        <v>102102</v>
      </c>
      <c r="D538" s="183">
        <v>5645</v>
      </c>
      <c r="E538" s="184">
        <v>-664.92</v>
      </c>
      <c r="F538" s="182">
        <v>43646</v>
      </c>
      <c r="G538" s="181" t="s">
        <v>938</v>
      </c>
      <c r="H538" s="181" t="s">
        <v>1073</v>
      </c>
      <c r="I538" s="181" t="s">
        <v>1073</v>
      </c>
      <c r="K538" s="183">
        <v>365790</v>
      </c>
      <c r="L538" s="183">
        <v>338874</v>
      </c>
      <c r="Q538" s="181" t="s">
        <v>940</v>
      </c>
      <c r="U538" s="183">
        <v>6</v>
      </c>
      <c r="V538" s="183">
        <v>19</v>
      </c>
      <c r="Y538" s="181" t="s">
        <v>941</v>
      </c>
      <c r="Z538" s="183">
        <v>102</v>
      </c>
      <c r="AA538" s="181" t="s">
        <v>22</v>
      </c>
      <c r="AB538" s="181" t="s">
        <v>942</v>
      </c>
      <c r="AC538" s="183">
        <v>3</v>
      </c>
    </row>
    <row r="539" spans="1:29">
      <c r="A539" s="181" t="s">
        <v>113</v>
      </c>
      <c r="B539" s="183">
        <v>102</v>
      </c>
      <c r="C539" s="183">
        <v>102103</v>
      </c>
      <c r="D539" s="183">
        <v>5645</v>
      </c>
      <c r="E539" s="184">
        <v>-1108.21</v>
      </c>
      <c r="F539" s="182">
        <v>43646</v>
      </c>
      <c r="G539" s="181" t="s">
        <v>938</v>
      </c>
      <c r="H539" s="181" t="s">
        <v>1073</v>
      </c>
      <c r="I539" s="181" t="s">
        <v>1073</v>
      </c>
      <c r="K539" s="183">
        <v>365790</v>
      </c>
      <c r="L539" s="183">
        <v>338874</v>
      </c>
      <c r="Q539" s="181" t="s">
        <v>940</v>
      </c>
      <c r="U539" s="183">
        <v>6</v>
      </c>
      <c r="V539" s="183">
        <v>19</v>
      </c>
      <c r="Y539" s="181" t="s">
        <v>941</v>
      </c>
      <c r="Z539" s="183">
        <v>102</v>
      </c>
      <c r="AA539" s="181" t="s">
        <v>22</v>
      </c>
      <c r="AB539" s="181" t="s">
        <v>942</v>
      </c>
      <c r="AC539" s="183">
        <v>4</v>
      </c>
    </row>
    <row r="540" spans="1:29">
      <c r="A540" s="181" t="s">
        <v>113</v>
      </c>
      <c r="B540" s="183">
        <v>102</v>
      </c>
      <c r="C540" s="183">
        <v>102104</v>
      </c>
      <c r="D540" s="183">
        <v>5645</v>
      </c>
      <c r="E540" s="184">
        <v>-2216.42</v>
      </c>
      <c r="F540" s="182">
        <v>43646</v>
      </c>
      <c r="G540" s="181" t="s">
        <v>938</v>
      </c>
      <c r="H540" s="181" t="s">
        <v>1073</v>
      </c>
      <c r="I540" s="181" t="s">
        <v>1073</v>
      </c>
      <c r="K540" s="183">
        <v>365790</v>
      </c>
      <c r="L540" s="183">
        <v>338874</v>
      </c>
      <c r="Q540" s="181" t="s">
        <v>940</v>
      </c>
      <c r="U540" s="183">
        <v>6</v>
      </c>
      <c r="V540" s="183">
        <v>19</v>
      </c>
      <c r="Y540" s="181" t="s">
        <v>941</v>
      </c>
      <c r="Z540" s="183">
        <v>102</v>
      </c>
      <c r="AA540" s="181" t="s">
        <v>22</v>
      </c>
      <c r="AB540" s="181" t="s">
        <v>942</v>
      </c>
      <c r="AC540" s="183">
        <v>5</v>
      </c>
    </row>
    <row r="541" spans="1:29">
      <c r="A541" s="181" t="s">
        <v>113</v>
      </c>
      <c r="B541" s="183">
        <v>102</v>
      </c>
      <c r="C541" s="183">
        <v>102105</v>
      </c>
      <c r="D541" s="183">
        <v>5645</v>
      </c>
      <c r="E541" s="184">
        <v>-2438.06</v>
      </c>
      <c r="F541" s="182">
        <v>43646</v>
      </c>
      <c r="G541" s="181" t="s">
        <v>938</v>
      </c>
      <c r="H541" s="181" t="s">
        <v>1073</v>
      </c>
      <c r="I541" s="181" t="s">
        <v>1073</v>
      </c>
      <c r="K541" s="183">
        <v>365790</v>
      </c>
      <c r="L541" s="183">
        <v>338874</v>
      </c>
      <c r="Q541" s="181" t="s">
        <v>940</v>
      </c>
      <c r="U541" s="183">
        <v>6</v>
      </c>
      <c r="V541" s="183">
        <v>19</v>
      </c>
      <c r="Y541" s="181" t="s">
        <v>941</v>
      </c>
      <c r="Z541" s="183">
        <v>102</v>
      </c>
      <c r="AA541" s="181" t="s">
        <v>22</v>
      </c>
      <c r="AB541" s="181" t="s">
        <v>942</v>
      </c>
      <c r="AC541" s="183">
        <v>6</v>
      </c>
    </row>
    <row r="542" spans="1:29">
      <c r="A542" s="181" t="s">
        <v>113</v>
      </c>
      <c r="B542" s="183">
        <v>102</v>
      </c>
      <c r="C542" s="183">
        <v>102106</v>
      </c>
      <c r="D542" s="183">
        <v>5645</v>
      </c>
      <c r="E542" s="184">
        <v>-7314.17</v>
      </c>
      <c r="F542" s="182">
        <v>43646</v>
      </c>
      <c r="G542" s="181" t="s">
        <v>938</v>
      </c>
      <c r="H542" s="181" t="s">
        <v>1073</v>
      </c>
      <c r="I542" s="181" t="s">
        <v>1073</v>
      </c>
      <c r="K542" s="183">
        <v>365790</v>
      </c>
      <c r="L542" s="183">
        <v>338874</v>
      </c>
      <c r="Q542" s="181" t="s">
        <v>940</v>
      </c>
      <c r="U542" s="183">
        <v>6</v>
      </c>
      <c r="V542" s="183">
        <v>19</v>
      </c>
      <c r="Y542" s="181" t="s">
        <v>941</v>
      </c>
      <c r="Z542" s="183">
        <v>102</v>
      </c>
      <c r="AA542" s="181" t="s">
        <v>22</v>
      </c>
      <c r="AB542" s="181" t="s">
        <v>942</v>
      </c>
      <c r="AC542" s="183">
        <v>7</v>
      </c>
    </row>
    <row r="543" spans="1:29">
      <c r="A543" s="181" t="s">
        <v>113</v>
      </c>
      <c r="B543" s="183">
        <v>102</v>
      </c>
      <c r="C543" s="183">
        <v>102107</v>
      </c>
      <c r="D543" s="183">
        <v>5645</v>
      </c>
      <c r="E543" s="184">
        <v>-1329.85</v>
      </c>
      <c r="F543" s="182">
        <v>43646</v>
      </c>
      <c r="G543" s="181" t="s">
        <v>938</v>
      </c>
      <c r="H543" s="181" t="s">
        <v>1073</v>
      </c>
      <c r="I543" s="181" t="s">
        <v>1073</v>
      </c>
      <c r="K543" s="183">
        <v>365790</v>
      </c>
      <c r="L543" s="183">
        <v>338874</v>
      </c>
      <c r="Q543" s="181" t="s">
        <v>940</v>
      </c>
      <c r="U543" s="183">
        <v>6</v>
      </c>
      <c r="V543" s="183">
        <v>19</v>
      </c>
      <c r="Y543" s="181" t="s">
        <v>941</v>
      </c>
      <c r="Z543" s="183">
        <v>102</v>
      </c>
      <c r="AA543" s="181" t="s">
        <v>22</v>
      </c>
      <c r="AB543" s="181" t="s">
        <v>942</v>
      </c>
      <c r="AC543" s="183">
        <v>8</v>
      </c>
    </row>
    <row r="544" spans="1:29">
      <c r="A544" s="181" t="s">
        <v>113</v>
      </c>
      <c r="B544" s="183">
        <v>102</v>
      </c>
      <c r="C544" s="183">
        <v>102108</v>
      </c>
      <c r="D544" s="183">
        <v>5645</v>
      </c>
      <c r="E544" s="184">
        <v>-886.57</v>
      </c>
      <c r="F544" s="182">
        <v>43646</v>
      </c>
      <c r="G544" s="181" t="s">
        <v>938</v>
      </c>
      <c r="H544" s="181" t="s">
        <v>1073</v>
      </c>
      <c r="I544" s="181" t="s">
        <v>1073</v>
      </c>
      <c r="K544" s="183">
        <v>365790</v>
      </c>
      <c r="L544" s="183">
        <v>338874</v>
      </c>
      <c r="Q544" s="181" t="s">
        <v>940</v>
      </c>
      <c r="U544" s="183">
        <v>6</v>
      </c>
      <c r="V544" s="183">
        <v>19</v>
      </c>
      <c r="Y544" s="181" t="s">
        <v>941</v>
      </c>
      <c r="Z544" s="183">
        <v>102</v>
      </c>
      <c r="AA544" s="181" t="s">
        <v>22</v>
      </c>
      <c r="AB544" s="181" t="s">
        <v>942</v>
      </c>
      <c r="AC544" s="183">
        <v>9</v>
      </c>
    </row>
    <row r="545" spans="1:29">
      <c r="A545" s="181" t="s">
        <v>113</v>
      </c>
      <c r="B545" s="183">
        <v>102</v>
      </c>
      <c r="C545" s="183">
        <v>102109</v>
      </c>
      <c r="D545" s="183">
        <v>5645</v>
      </c>
      <c r="E545" s="184">
        <v>-664.92</v>
      </c>
      <c r="F545" s="182">
        <v>43646</v>
      </c>
      <c r="G545" s="181" t="s">
        <v>938</v>
      </c>
      <c r="H545" s="181" t="s">
        <v>1073</v>
      </c>
      <c r="I545" s="181" t="s">
        <v>1073</v>
      </c>
      <c r="K545" s="183">
        <v>365790</v>
      </c>
      <c r="L545" s="183">
        <v>338874</v>
      </c>
      <c r="Q545" s="181" t="s">
        <v>940</v>
      </c>
      <c r="U545" s="183">
        <v>6</v>
      </c>
      <c r="V545" s="183">
        <v>19</v>
      </c>
      <c r="Y545" s="181" t="s">
        <v>941</v>
      </c>
      <c r="Z545" s="183">
        <v>102</v>
      </c>
      <c r="AA545" s="181" t="s">
        <v>22</v>
      </c>
      <c r="AB545" s="181" t="s">
        <v>942</v>
      </c>
      <c r="AC545" s="183">
        <v>10</v>
      </c>
    </row>
    <row r="546" spans="1:29">
      <c r="A546" s="181" t="s">
        <v>113</v>
      </c>
      <c r="B546" s="183">
        <v>102</v>
      </c>
      <c r="C546" s="183">
        <v>102103</v>
      </c>
      <c r="D546" s="183">
        <v>5645</v>
      </c>
      <c r="E546" s="184">
        <v>-41045.25</v>
      </c>
      <c r="F546" s="182">
        <v>43648</v>
      </c>
      <c r="G546" s="181" t="s">
        <v>938</v>
      </c>
      <c r="H546" s="181" t="s">
        <v>977</v>
      </c>
      <c r="I546" s="181" t="s">
        <v>1071</v>
      </c>
      <c r="K546" s="183">
        <v>365839</v>
      </c>
      <c r="L546" s="183">
        <v>339191</v>
      </c>
      <c r="Q546" s="181" t="s">
        <v>940</v>
      </c>
      <c r="U546" s="183">
        <v>7</v>
      </c>
      <c r="V546" s="183">
        <v>19</v>
      </c>
      <c r="Y546" s="181" t="s">
        <v>941</v>
      </c>
      <c r="Z546" s="183">
        <v>102</v>
      </c>
      <c r="AA546" s="181" t="s">
        <v>22</v>
      </c>
      <c r="AB546" s="181" t="s">
        <v>942</v>
      </c>
      <c r="AC546" s="183">
        <v>20</v>
      </c>
    </row>
    <row r="547" spans="1:29">
      <c r="A547" s="181" t="s">
        <v>113</v>
      </c>
      <c r="B547" s="183">
        <v>102</v>
      </c>
      <c r="C547" s="183">
        <v>102103</v>
      </c>
      <c r="D547" s="183">
        <v>5645</v>
      </c>
      <c r="E547" s="184">
        <v>-103.16</v>
      </c>
      <c r="F547" s="182">
        <v>43648</v>
      </c>
      <c r="G547" s="181" t="s">
        <v>938</v>
      </c>
      <c r="H547" s="181" t="s">
        <v>977</v>
      </c>
      <c r="I547" s="181" t="s">
        <v>1072</v>
      </c>
      <c r="K547" s="183">
        <v>365839</v>
      </c>
      <c r="L547" s="183">
        <v>339191</v>
      </c>
      <c r="Q547" s="181" t="s">
        <v>940</v>
      </c>
      <c r="U547" s="183">
        <v>7</v>
      </c>
      <c r="V547" s="183">
        <v>19</v>
      </c>
      <c r="Y547" s="181" t="s">
        <v>941</v>
      </c>
      <c r="Z547" s="183">
        <v>102</v>
      </c>
      <c r="AA547" s="181" t="s">
        <v>22</v>
      </c>
      <c r="AB547" s="181" t="s">
        <v>942</v>
      </c>
      <c r="AC547" s="183">
        <v>22</v>
      </c>
    </row>
    <row r="548" spans="1:29">
      <c r="A548" s="181" t="s">
        <v>113</v>
      </c>
      <c r="B548" s="183">
        <v>102</v>
      </c>
      <c r="C548" s="183">
        <v>102103</v>
      </c>
      <c r="D548" s="183">
        <v>5645</v>
      </c>
      <c r="E548" s="184">
        <v>-19497.97</v>
      </c>
      <c r="F548" s="182">
        <v>43661</v>
      </c>
      <c r="G548" s="181" t="s">
        <v>938</v>
      </c>
      <c r="H548" s="181" t="s">
        <v>978</v>
      </c>
      <c r="I548" s="181" t="s">
        <v>1071</v>
      </c>
      <c r="K548" s="183">
        <v>365867</v>
      </c>
      <c r="L548" s="183">
        <v>339625</v>
      </c>
      <c r="Q548" s="181" t="s">
        <v>940</v>
      </c>
      <c r="U548" s="183">
        <v>7</v>
      </c>
      <c r="V548" s="183">
        <v>19</v>
      </c>
      <c r="Y548" s="181" t="s">
        <v>941</v>
      </c>
      <c r="Z548" s="183">
        <v>102</v>
      </c>
      <c r="AA548" s="181" t="s">
        <v>22</v>
      </c>
      <c r="AB548" s="181" t="s">
        <v>942</v>
      </c>
      <c r="AC548" s="183">
        <v>28</v>
      </c>
    </row>
    <row r="549" spans="1:29">
      <c r="A549" s="181" t="s">
        <v>113</v>
      </c>
      <c r="B549" s="183">
        <v>102</v>
      </c>
      <c r="C549" s="183">
        <v>102103</v>
      </c>
      <c r="D549" s="183">
        <v>5645</v>
      </c>
      <c r="E549" s="184">
        <v>-41563.620000000003</v>
      </c>
      <c r="F549" s="182">
        <v>43662</v>
      </c>
      <c r="G549" s="181" t="s">
        <v>938</v>
      </c>
      <c r="H549" s="181" t="s">
        <v>979</v>
      </c>
      <c r="I549" s="181" t="s">
        <v>1071</v>
      </c>
      <c r="K549" s="183">
        <v>365910</v>
      </c>
      <c r="L549" s="183">
        <v>340325</v>
      </c>
      <c r="Q549" s="181" t="s">
        <v>940</v>
      </c>
      <c r="U549" s="183">
        <v>7</v>
      </c>
      <c r="V549" s="183">
        <v>19</v>
      </c>
      <c r="Y549" s="181" t="s">
        <v>941</v>
      </c>
      <c r="Z549" s="183">
        <v>102</v>
      </c>
      <c r="AA549" s="181" t="s">
        <v>22</v>
      </c>
      <c r="AB549" s="181" t="s">
        <v>942</v>
      </c>
      <c r="AC549" s="183">
        <v>20</v>
      </c>
    </row>
    <row r="550" spans="1:29">
      <c r="A550" s="181" t="s">
        <v>113</v>
      </c>
      <c r="B550" s="183">
        <v>102</v>
      </c>
      <c r="C550" s="183">
        <v>102103</v>
      </c>
      <c r="D550" s="183">
        <v>5645</v>
      </c>
      <c r="E550" s="184">
        <v>-103.16</v>
      </c>
      <c r="F550" s="182">
        <v>43662</v>
      </c>
      <c r="G550" s="181" t="s">
        <v>938</v>
      </c>
      <c r="H550" s="181" t="s">
        <v>979</v>
      </c>
      <c r="I550" s="181" t="s">
        <v>1072</v>
      </c>
      <c r="K550" s="183">
        <v>365910</v>
      </c>
      <c r="L550" s="183">
        <v>340325</v>
      </c>
      <c r="Q550" s="181" t="s">
        <v>940</v>
      </c>
      <c r="U550" s="183">
        <v>7</v>
      </c>
      <c r="V550" s="183">
        <v>19</v>
      </c>
      <c r="Y550" s="181" t="s">
        <v>941</v>
      </c>
      <c r="Z550" s="183">
        <v>102</v>
      </c>
      <c r="AA550" s="181" t="s">
        <v>22</v>
      </c>
      <c r="AB550" s="181" t="s">
        <v>942</v>
      </c>
      <c r="AC550" s="183">
        <v>22</v>
      </c>
    </row>
    <row r="551" spans="1:29">
      <c r="A551" s="181" t="s">
        <v>113</v>
      </c>
      <c r="B551" s="183">
        <v>102</v>
      </c>
      <c r="C551" s="183">
        <v>102103</v>
      </c>
      <c r="D551" s="183">
        <v>5645</v>
      </c>
      <c r="E551" s="184">
        <v>-42638.52</v>
      </c>
      <c r="F551" s="182">
        <v>43676</v>
      </c>
      <c r="G551" s="181" t="s">
        <v>938</v>
      </c>
      <c r="H551" s="181" t="s">
        <v>980</v>
      </c>
      <c r="I551" s="181" t="s">
        <v>1071</v>
      </c>
      <c r="K551" s="183">
        <v>366031</v>
      </c>
      <c r="L551" s="183">
        <v>341272</v>
      </c>
      <c r="Q551" s="181" t="s">
        <v>940</v>
      </c>
      <c r="U551" s="183">
        <v>7</v>
      </c>
      <c r="V551" s="183">
        <v>19</v>
      </c>
      <c r="Y551" s="181" t="s">
        <v>941</v>
      </c>
      <c r="Z551" s="183">
        <v>102</v>
      </c>
      <c r="AA551" s="181" t="s">
        <v>22</v>
      </c>
      <c r="AB551" s="181" t="s">
        <v>942</v>
      </c>
      <c r="AC551" s="183">
        <v>20</v>
      </c>
    </row>
    <row r="552" spans="1:29">
      <c r="A552" s="181" t="s">
        <v>113</v>
      </c>
      <c r="B552" s="183">
        <v>102</v>
      </c>
      <c r="C552" s="183">
        <v>102103</v>
      </c>
      <c r="D552" s="183">
        <v>5645</v>
      </c>
      <c r="E552" s="184">
        <v>-103.16</v>
      </c>
      <c r="F552" s="182">
        <v>43676</v>
      </c>
      <c r="G552" s="181" t="s">
        <v>938</v>
      </c>
      <c r="H552" s="181" t="s">
        <v>980</v>
      </c>
      <c r="I552" s="181" t="s">
        <v>1072</v>
      </c>
      <c r="K552" s="183">
        <v>366031</v>
      </c>
      <c r="L552" s="183">
        <v>341272</v>
      </c>
      <c r="Q552" s="181" t="s">
        <v>940</v>
      </c>
      <c r="U552" s="183">
        <v>7</v>
      </c>
      <c r="V552" s="183">
        <v>19</v>
      </c>
      <c r="Y552" s="181" t="s">
        <v>941</v>
      </c>
      <c r="Z552" s="183">
        <v>102</v>
      </c>
      <c r="AA552" s="181" t="s">
        <v>22</v>
      </c>
      <c r="AB552" s="181" t="s">
        <v>942</v>
      </c>
      <c r="AC552" s="183">
        <v>22</v>
      </c>
    </row>
    <row r="553" spans="1:29">
      <c r="A553" s="181" t="s">
        <v>113</v>
      </c>
      <c r="B553" s="183">
        <v>102</v>
      </c>
      <c r="C553" s="183">
        <v>102103</v>
      </c>
      <c r="D553" s="183">
        <v>5645</v>
      </c>
      <c r="E553" s="184">
        <v>-19799.689999999999</v>
      </c>
      <c r="F553" s="182">
        <v>43677</v>
      </c>
      <c r="G553" s="181" t="s">
        <v>938</v>
      </c>
      <c r="H553" s="181" t="s">
        <v>985</v>
      </c>
      <c r="I553" s="181" t="s">
        <v>1071</v>
      </c>
      <c r="K553" s="183">
        <v>365961</v>
      </c>
      <c r="L553" s="183">
        <v>340945</v>
      </c>
      <c r="Q553" s="181" t="s">
        <v>940</v>
      </c>
      <c r="U553" s="183">
        <v>7</v>
      </c>
      <c r="V553" s="183">
        <v>19</v>
      </c>
      <c r="Y553" s="181" t="s">
        <v>941</v>
      </c>
      <c r="Z553" s="183">
        <v>102</v>
      </c>
      <c r="AA553" s="181" t="s">
        <v>22</v>
      </c>
      <c r="AB553" s="181" t="s">
        <v>942</v>
      </c>
      <c r="AC553" s="183">
        <v>28</v>
      </c>
    </row>
    <row r="554" spans="1:29">
      <c r="A554" s="181" t="s">
        <v>113</v>
      </c>
      <c r="B554" s="183">
        <v>102</v>
      </c>
      <c r="C554" s="183">
        <v>102103</v>
      </c>
      <c r="D554" s="183">
        <v>5645</v>
      </c>
      <c r="E554" s="184">
        <v>-61.15</v>
      </c>
      <c r="F554" s="182">
        <v>43677</v>
      </c>
      <c r="G554" s="181" t="s">
        <v>938</v>
      </c>
      <c r="H554" s="181" t="s">
        <v>965</v>
      </c>
      <c r="I554" s="181" t="s">
        <v>986</v>
      </c>
      <c r="K554" s="183">
        <v>366013</v>
      </c>
      <c r="L554" s="183">
        <v>341245</v>
      </c>
      <c r="Q554" s="181" t="s">
        <v>940</v>
      </c>
      <c r="U554" s="183">
        <v>7</v>
      </c>
      <c r="V554" s="183">
        <v>19</v>
      </c>
      <c r="Y554" s="181" t="s">
        <v>941</v>
      </c>
      <c r="Z554" s="183">
        <v>103</v>
      </c>
      <c r="AA554" s="181" t="s">
        <v>22</v>
      </c>
      <c r="AB554" s="181" t="s">
        <v>942</v>
      </c>
      <c r="AC554" s="183">
        <v>3</v>
      </c>
    </row>
    <row r="555" spans="1:29">
      <c r="A555" s="181" t="s">
        <v>113</v>
      </c>
      <c r="B555" s="183">
        <v>102</v>
      </c>
      <c r="C555" s="183">
        <v>102103</v>
      </c>
      <c r="D555" s="183">
        <v>5645</v>
      </c>
      <c r="E555" s="184">
        <v>164915.68</v>
      </c>
      <c r="F555" s="182">
        <v>43677</v>
      </c>
      <c r="G555" s="181" t="s">
        <v>938</v>
      </c>
      <c r="H555" s="181" t="s">
        <v>1073</v>
      </c>
      <c r="I555" s="181" t="s">
        <v>1073</v>
      </c>
      <c r="K555" s="183">
        <v>366089</v>
      </c>
      <c r="L555" s="183">
        <v>341552</v>
      </c>
      <c r="Q555" s="181" t="s">
        <v>940</v>
      </c>
      <c r="U555" s="183">
        <v>7</v>
      </c>
      <c r="V555" s="183">
        <v>19</v>
      </c>
      <c r="Y555" s="181" t="s">
        <v>941</v>
      </c>
      <c r="Z555" s="183">
        <v>102</v>
      </c>
      <c r="AA555" s="181" t="s">
        <v>22</v>
      </c>
      <c r="AB555" s="181" t="s">
        <v>942</v>
      </c>
      <c r="AC555" s="183">
        <v>1</v>
      </c>
    </row>
    <row r="556" spans="1:29">
      <c r="A556" s="181" t="s">
        <v>113</v>
      </c>
      <c r="B556" s="183">
        <v>102</v>
      </c>
      <c r="C556" s="183">
        <v>102101</v>
      </c>
      <c r="D556" s="183">
        <v>5645</v>
      </c>
      <c r="E556" s="184">
        <v>-4465.2299999999996</v>
      </c>
      <c r="F556" s="182">
        <v>43677</v>
      </c>
      <c r="G556" s="181" t="s">
        <v>938</v>
      </c>
      <c r="H556" s="181" t="s">
        <v>1073</v>
      </c>
      <c r="I556" s="181" t="s">
        <v>1073</v>
      </c>
      <c r="K556" s="183">
        <v>366089</v>
      </c>
      <c r="L556" s="183">
        <v>341552</v>
      </c>
      <c r="Q556" s="181" t="s">
        <v>940</v>
      </c>
      <c r="U556" s="183">
        <v>7</v>
      </c>
      <c r="V556" s="183">
        <v>19</v>
      </c>
      <c r="Y556" s="181" t="s">
        <v>941</v>
      </c>
      <c r="Z556" s="183">
        <v>102</v>
      </c>
      <c r="AA556" s="181" t="s">
        <v>22</v>
      </c>
      <c r="AB556" s="181" t="s">
        <v>942</v>
      </c>
      <c r="AC556" s="183">
        <v>2</v>
      </c>
    </row>
    <row r="557" spans="1:29">
      <c r="A557" s="181" t="s">
        <v>113</v>
      </c>
      <c r="B557" s="183">
        <v>102</v>
      </c>
      <c r="C557" s="183">
        <v>102102</v>
      </c>
      <c r="D557" s="183">
        <v>5645</v>
      </c>
      <c r="E557" s="184">
        <v>-893.05</v>
      </c>
      <c r="F557" s="182">
        <v>43677</v>
      </c>
      <c r="G557" s="181" t="s">
        <v>938</v>
      </c>
      <c r="H557" s="181" t="s">
        <v>1073</v>
      </c>
      <c r="I557" s="181" t="s">
        <v>1073</v>
      </c>
      <c r="K557" s="183">
        <v>366089</v>
      </c>
      <c r="L557" s="183">
        <v>341552</v>
      </c>
      <c r="Q557" s="181" t="s">
        <v>940</v>
      </c>
      <c r="U557" s="183">
        <v>7</v>
      </c>
      <c r="V557" s="183">
        <v>19</v>
      </c>
      <c r="Y557" s="181" t="s">
        <v>941</v>
      </c>
      <c r="Z557" s="183">
        <v>102</v>
      </c>
      <c r="AA557" s="181" t="s">
        <v>22</v>
      </c>
      <c r="AB557" s="181" t="s">
        <v>942</v>
      </c>
      <c r="AC557" s="183">
        <v>3</v>
      </c>
    </row>
    <row r="558" spans="1:29">
      <c r="A558" s="181" t="s">
        <v>113</v>
      </c>
      <c r="B558" s="183">
        <v>102</v>
      </c>
      <c r="C558" s="183">
        <v>102103</v>
      </c>
      <c r="D558" s="183">
        <v>5645</v>
      </c>
      <c r="E558" s="184">
        <v>-1488.41</v>
      </c>
      <c r="F558" s="182">
        <v>43677</v>
      </c>
      <c r="G558" s="181" t="s">
        <v>938</v>
      </c>
      <c r="H558" s="181" t="s">
        <v>1073</v>
      </c>
      <c r="I558" s="181" t="s">
        <v>1073</v>
      </c>
      <c r="K558" s="183">
        <v>366089</v>
      </c>
      <c r="L558" s="183">
        <v>341552</v>
      </c>
      <c r="Q558" s="181" t="s">
        <v>940</v>
      </c>
      <c r="U558" s="183">
        <v>7</v>
      </c>
      <c r="V558" s="183">
        <v>19</v>
      </c>
      <c r="Y558" s="181" t="s">
        <v>941</v>
      </c>
      <c r="Z558" s="183">
        <v>102</v>
      </c>
      <c r="AA558" s="181" t="s">
        <v>22</v>
      </c>
      <c r="AB558" s="181" t="s">
        <v>942</v>
      </c>
      <c r="AC558" s="183">
        <v>4</v>
      </c>
    </row>
    <row r="559" spans="1:29">
      <c r="A559" s="181" t="s">
        <v>113</v>
      </c>
      <c r="B559" s="183">
        <v>102</v>
      </c>
      <c r="C559" s="183">
        <v>102104</v>
      </c>
      <c r="D559" s="183">
        <v>5645</v>
      </c>
      <c r="E559" s="184">
        <v>-2976.82</v>
      </c>
      <c r="F559" s="182">
        <v>43677</v>
      </c>
      <c r="G559" s="181" t="s">
        <v>938</v>
      </c>
      <c r="H559" s="181" t="s">
        <v>1073</v>
      </c>
      <c r="I559" s="181" t="s">
        <v>1073</v>
      </c>
      <c r="K559" s="183">
        <v>366089</v>
      </c>
      <c r="L559" s="183">
        <v>341552</v>
      </c>
      <c r="Q559" s="181" t="s">
        <v>940</v>
      </c>
      <c r="U559" s="183">
        <v>7</v>
      </c>
      <c r="V559" s="183">
        <v>19</v>
      </c>
      <c r="Y559" s="181" t="s">
        <v>941</v>
      </c>
      <c r="Z559" s="183">
        <v>102</v>
      </c>
      <c r="AA559" s="181" t="s">
        <v>22</v>
      </c>
      <c r="AB559" s="181" t="s">
        <v>942</v>
      </c>
      <c r="AC559" s="183">
        <v>5</v>
      </c>
    </row>
    <row r="560" spans="1:29">
      <c r="A560" s="181" t="s">
        <v>113</v>
      </c>
      <c r="B560" s="183">
        <v>102</v>
      </c>
      <c r="C560" s="183">
        <v>102105</v>
      </c>
      <c r="D560" s="183">
        <v>5645</v>
      </c>
      <c r="E560" s="184">
        <v>-3274.5</v>
      </c>
      <c r="F560" s="182">
        <v>43677</v>
      </c>
      <c r="G560" s="181" t="s">
        <v>938</v>
      </c>
      <c r="H560" s="181" t="s">
        <v>1073</v>
      </c>
      <c r="I560" s="181" t="s">
        <v>1073</v>
      </c>
      <c r="K560" s="183">
        <v>366089</v>
      </c>
      <c r="L560" s="183">
        <v>341552</v>
      </c>
      <c r="Q560" s="181" t="s">
        <v>940</v>
      </c>
      <c r="U560" s="183">
        <v>7</v>
      </c>
      <c r="V560" s="183">
        <v>19</v>
      </c>
      <c r="Y560" s="181" t="s">
        <v>941</v>
      </c>
      <c r="Z560" s="183">
        <v>102</v>
      </c>
      <c r="AA560" s="181" t="s">
        <v>22</v>
      </c>
      <c r="AB560" s="181" t="s">
        <v>942</v>
      </c>
      <c r="AC560" s="183">
        <v>6</v>
      </c>
    </row>
    <row r="561" spans="1:29">
      <c r="A561" s="181" t="s">
        <v>113</v>
      </c>
      <c r="B561" s="183">
        <v>102</v>
      </c>
      <c r="C561" s="183">
        <v>102106</v>
      </c>
      <c r="D561" s="183">
        <v>5645</v>
      </c>
      <c r="E561" s="184">
        <v>-9823.5</v>
      </c>
      <c r="F561" s="182">
        <v>43677</v>
      </c>
      <c r="G561" s="181" t="s">
        <v>938</v>
      </c>
      <c r="H561" s="181" t="s">
        <v>1073</v>
      </c>
      <c r="I561" s="181" t="s">
        <v>1073</v>
      </c>
      <c r="K561" s="183">
        <v>366089</v>
      </c>
      <c r="L561" s="183">
        <v>341552</v>
      </c>
      <c r="Q561" s="181" t="s">
        <v>940</v>
      </c>
      <c r="U561" s="183">
        <v>7</v>
      </c>
      <c r="V561" s="183">
        <v>19</v>
      </c>
      <c r="Y561" s="181" t="s">
        <v>941</v>
      </c>
      <c r="Z561" s="183">
        <v>102</v>
      </c>
      <c r="AA561" s="181" t="s">
        <v>22</v>
      </c>
      <c r="AB561" s="181" t="s">
        <v>942</v>
      </c>
      <c r="AC561" s="183">
        <v>7</v>
      </c>
    </row>
    <row r="562" spans="1:29">
      <c r="A562" s="181" t="s">
        <v>113</v>
      </c>
      <c r="B562" s="183">
        <v>102</v>
      </c>
      <c r="C562" s="183">
        <v>102107</v>
      </c>
      <c r="D562" s="183">
        <v>5645</v>
      </c>
      <c r="E562" s="184">
        <v>-1786.09</v>
      </c>
      <c r="F562" s="182">
        <v>43677</v>
      </c>
      <c r="G562" s="181" t="s">
        <v>938</v>
      </c>
      <c r="H562" s="181" t="s">
        <v>1073</v>
      </c>
      <c r="I562" s="181" t="s">
        <v>1073</v>
      </c>
      <c r="K562" s="183">
        <v>366089</v>
      </c>
      <c r="L562" s="183">
        <v>341552</v>
      </c>
      <c r="Q562" s="181" t="s">
        <v>940</v>
      </c>
      <c r="U562" s="183">
        <v>7</v>
      </c>
      <c r="V562" s="183">
        <v>19</v>
      </c>
      <c r="Y562" s="181" t="s">
        <v>941</v>
      </c>
      <c r="Z562" s="183">
        <v>102</v>
      </c>
      <c r="AA562" s="181" t="s">
        <v>22</v>
      </c>
      <c r="AB562" s="181" t="s">
        <v>942</v>
      </c>
      <c r="AC562" s="183">
        <v>8</v>
      </c>
    </row>
    <row r="563" spans="1:29">
      <c r="A563" s="181" t="s">
        <v>113</v>
      </c>
      <c r="B563" s="183">
        <v>102</v>
      </c>
      <c r="C563" s="183">
        <v>102108</v>
      </c>
      <c r="D563" s="183">
        <v>5645</v>
      </c>
      <c r="E563" s="184">
        <v>-1190.73</v>
      </c>
      <c r="F563" s="182">
        <v>43677</v>
      </c>
      <c r="G563" s="181" t="s">
        <v>938</v>
      </c>
      <c r="H563" s="181" t="s">
        <v>1073</v>
      </c>
      <c r="I563" s="181" t="s">
        <v>1073</v>
      </c>
      <c r="K563" s="183">
        <v>366089</v>
      </c>
      <c r="L563" s="183">
        <v>341552</v>
      </c>
      <c r="Q563" s="181" t="s">
        <v>940</v>
      </c>
      <c r="U563" s="183">
        <v>7</v>
      </c>
      <c r="V563" s="183">
        <v>19</v>
      </c>
      <c r="Y563" s="181" t="s">
        <v>941</v>
      </c>
      <c r="Z563" s="183">
        <v>102</v>
      </c>
      <c r="AA563" s="181" t="s">
        <v>22</v>
      </c>
      <c r="AB563" s="181" t="s">
        <v>942</v>
      </c>
      <c r="AC563" s="183">
        <v>9</v>
      </c>
    </row>
    <row r="564" spans="1:29">
      <c r="A564" s="181" t="s">
        <v>113</v>
      </c>
      <c r="B564" s="183">
        <v>102</v>
      </c>
      <c r="C564" s="183">
        <v>102109</v>
      </c>
      <c r="D564" s="183">
        <v>5645</v>
      </c>
      <c r="E564" s="184">
        <v>-893.05</v>
      </c>
      <c r="F564" s="182">
        <v>43677</v>
      </c>
      <c r="G564" s="181" t="s">
        <v>938</v>
      </c>
      <c r="H564" s="181" t="s">
        <v>1073</v>
      </c>
      <c r="I564" s="181" t="s">
        <v>1073</v>
      </c>
      <c r="K564" s="183">
        <v>366089</v>
      </c>
      <c r="L564" s="183">
        <v>341552</v>
      </c>
      <c r="Q564" s="181" t="s">
        <v>940</v>
      </c>
      <c r="U564" s="183">
        <v>7</v>
      </c>
      <c r="V564" s="183">
        <v>19</v>
      </c>
      <c r="Y564" s="181" t="s">
        <v>941</v>
      </c>
      <c r="Z564" s="183">
        <v>102</v>
      </c>
      <c r="AA564" s="181" t="s">
        <v>22</v>
      </c>
      <c r="AB564" s="181" t="s">
        <v>942</v>
      </c>
      <c r="AC564" s="183">
        <v>10</v>
      </c>
    </row>
    <row r="565" spans="1:29">
      <c r="A565" s="181" t="s">
        <v>113</v>
      </c>
      <c r="B565" s="183">
        <v>102</v>
      </c>
      <c r="C565" s="183">
        <v>102103</v>
      </c>
      <c r="D565" s="183">
        <v>5645</v>
      </c>
      <c r="E565" s="184">
        <v>-41950.29</v>
      </c>
      <c r="F565" s="182">
        <v>43690</v>
      </c>
      <c r="G565" s="181" t="s">
        <v>938</v>
      </c>
      <c r="H565" s="181" t="s">
        <v>991</v>
      </c>
      <c r="I565" s="181" t="s">
        <v>1071</v>
      </c>
      <c r="K565" s="183">
        <v>366211</v>
      </c>
      <c r="L565" s="183">
        <v>342804</v>
      </c>
      <c r="Q565" s="181" t="s">
        <v>940</v>
      </c>
      <c r="U565" s="183">
        <v>8</v>
      </c>
      <c r="V565" s="183">
        <v>19</v>
      </c>
      <c r="Y565" s="181" t="s">
        <v>941</v>
      </c>
      <c r="Z565" s="183">
        <v>102</v>
      </c>
      <c r="AA565" s="181" t="s">
        <v>22</v>
      </c>
      <c r="AB565" s="181" t="s">
        <v>942</v>
      </c>
      <c r="AC565" s="183">
        <v>20</v>
      </c>
    </row>
    <row r="566" spans="1:29">
      <c r="A566" s="181" t="s">
        <v>113</v>
      </c>
      <c r="B566" s="183">
        <v>102</v>
      </c>
      <c r="C566" s="183">
        <v>102103</v>
      </c>
      <c r="D566" s="183">
        <v>5645</v>
      </c>
      <c r="E566" s="184">
        <v>-103.16</v>
      </c>
      <c r="F566" s="182">
        <v>43690</v>
      </c>
      <c r="G566" s="181" t="s">
        <v>938</v>
      </c>
      <c r="H566" s="181" t="s">
        <v>991</v>
      </c>
      <c r="I566" s="181" t="s">
        <v>1072</v>
      </c>
      <c r="K566" s="183">
        <v>366211</v>
      </c>
      <c r="L566" s="183">
        <v>342804</v>
      </c>
      <c r="Q566" s="181" t="s">
        <v>940</v>
      </c>
      <c r="U566" s="183">
        <v>8</v>
      </c>
      <c r="V566" s="183">
        <v>19</v>
      </c>
      <c r="Y566" s="181" t="s">
        <v>941</v>
      </c>
      <c r="Z566" s="183">
        <v>102</v>
      </c>
      <c r="AA566" s="181" t="s">
        <v>22</v>
      </c>
      <c r="AB566" s="181" t="s">
        <v>942</v>
      </c>
      <c r="AC566" s="183">
        <v>22</v>
      </c>
    </row>
    <row r="567" spans="1:29">
      <c r="A567" s="181" t="s">
        <v>113</v>
      </c>
      <c r="B567" s="183">
        <v>102</v>
      </c>
      <c r="C567" s="183">
        <v>102103</v>
      </c>
      <c r="D567" s="183">
        <v>5645</v>
      </c>
      <c r="E567" s="184">
        <v>-20565.09</v>
      </c>
      <c r="F567" s="182">
        <v>43692</v>
      </c>
      <c r="G567" s="181" t="s">
        <v>938</v>
      </c>
      <c r="H567" s="181" t="s">
        <v>992</v>
      </c>
      <c r="I567" s="181" t="s">
        <v>1071</v>
      </c>
      <c r="K567" s="183">
        <v>366187</v>
      </c>
      <c r="L567" s="183">
        <v>342557</v>
      </c>
      <c r="Q567" s="181" t="s">
        <v>940</v>
      </c>
      <c r="U567" s="183">
        <v>8</v>
      </c>
      <c r="V567" s="183">
        <v>19</v>
      </c>
      <c r="Y567" s="181" t="s">
        <v>941</v>
      </c>
      <c r="Z567" s="183">
        <v>102</v>
      </c>
      <c r="AA567" s="181" t="s">
        <v>22</v>
      </c>
      <c r="AB567" s="181" t="s">
        <v>942</v>
      </c>
      <c r="AC567" s="183">
        <v>28</v>
      </c>
    </row>
    <row r="568" spans="1:29">
      <c r="A568" s="181" t="s">
        <v>113</v>
      </c>
      <c r="B568" s="183">
        <v>102</v>
      </c>
      <c r="C568" s="183">
        <v>102103</v>
      </c>
      <c r="D568" s="183">
        <v>5645</v>
      </c>
      <c r="E568" s="184">
        <v>-42067.96</v>
      </c>
      <c r="F568" s="182">
        <v>43704</v>
      </c>
      <c r="G568" s="181" t="s">
        <v>938</v>
      </c>
      <c r="H568" s="181" t="s">
        <v>993</v>
      </c>
      <c r="I568" s="181" t="s">
        <v>1071</v>
      </c>
      <c r="K568" s="183">
        <v>366324</v>
      </c>
      <c r="L568" s="183">
        <v>343734</v>
      </c>
      <c r="Q568" s="181" t="s">
        <v>940</v>
      </c>
      <c r="U568" s="183">
        <v>8</v>
      </c>
      <c r="V568" s="183">
        <v>19</v>
      </c>
      <c r="Y568" s="181" t="s">
        <v>941</v>
      </c>
      <c r="Z568" s="183">
        <v>102</v>
      </c>
      <c r="AA568" s="181" t="s">
        <v>22</v>
      </c>
      <c r="AB568" s="181" t="s">
        <v>942</v>
      </c>
      <c r="AC568" s="183">
        <v>20</v>
      </c>
    </row>
    <row r="569" spans="1:29">
      <c r="A569" s="181" t="s">
        <v>113</v>
      </c>
      <c r="B569" s="183">
        <v>102</v>
      </c>
      <c r="C569" s="183">
        <v>102103</v>
      </c>
      <c r="D569" s="183">
        <v>5645</v>
      </c>
      <c r="E569" s="184">
        <v>-103.16</v>
      </c>
      <c r="F569" s="182">
        <v>43704</v>
      </c>
      <c r="G569" s="181" t="s">
        <v>938</v>
      </c>
      <c r="H569" s="181" t="s">
        <v>993</v>
      </c>
      <c r="I569" s="181" t="s">
        <v>1072</v>
      </c>
      <c r="K569" s="183">
        <v>366324</v>
      </c>
      <c r="L569" s="183">
        <v>343734</v>
      </c>
      <c r="Q569" s="181" t="s">
        <v>940</v>
      </c>
      <c r="U569" s="183">
        <v>8</v>
      </c>
      <c r="V569" s="183">
        <v>19</v>
      </c>
      <c r="Y569" s="181" t="s">
        <v>941</v>
      </c>
      <c r="Z569" s="183">
        <v>102</v>
      </c>
      <c r="AA569" s="181" t="s">
        <v>22</v>
      </c>
      <c r="AB569" s="181" t="s">
        <v>942</v>
      </c>
      <c r="AC569" s="183">
        <v>22</v>
      </c>
    </row>
    <row r="570" spans="1:29">
      <c r="A570" s="181" t="s">
        <v>113</v>
      </c>
      <c r="B570" s="183">
        <v>102</v>
      </c>
      <c r="C570" s="183">
        <v>102103</v>
      </c>
      <c r="D570" s="183">
        <v>5645</v>
      </c>
      <c r="E570" s="184">
        <v>-61.15</v>
      </c>
      <c r="F570" s="182">
        <v>43708</v>
      </c>
      <c r="G570" s="181" t="s">
        <v>938</v>
      </c>
      <c r="H570" s="181" t="s">
        <v>965</v>
      </c>
      <c r="I570" s="181" t="s">
        <v>986</v>
      </c>
      <c r="K570" s="183">
        <v>366271</v>
      </c>
      <c r="L570" s="183">
        <v>343456</v>
      </c>
      <c r="Q570" s="181" t="s">
        <v>940</v>
      </c>
      <c r="U570" s="183">
        <v>8</v>
      </c>
      <c r="V570" s="183">
        <v>19</v>
      </c>
      <c r="Y570" s="181" t="s">
        <v>941</v>
      </c>
      <c r="Z570" s="183">
        <v>103</v>
      </c>
      <c r="AA570" s="181" t="s">
        <v>22</v>
      </c>
      <c r="AB570" s="181" t="s">
        <v>942</v>
      </c>
      <c r="AC570" s="183">
        <v>2</v>
      </c>
    </row>
    <row r="571" spans="1:29">
      <c r="A571" s="181" t="s">
        <v>113</v>
      </c>
      <c r="B571" s="183">
        <v>102</v>
      </c>
      <c r="C571" s="183">
        <v>102103</v>
      </c>
      <c r="D571" s="183">
        <v>5645</v>
      </c>
      <c r="E571" s="184">
        <v>-20044.12</v>
      </c>
      <c r="F571" s="182">
        <v>43708</v>
      </c>
      <c r="G571" s="181" t="s">
        <v>938</v>
      </c>
      <c r="H571" s="181" t="s">
        <v>996</v>
      </c>
      <c r="I571" s="181" t="s">
        <v>1071</v>
      </c>
      <c r="K571" s="183">
        <v>366280</v>
      </c>
      <c r="L571" s="183">
        <v>343514</v>
      </c>
      <c r="Q571" s="181" t="s">
        <v>940</v>
      </c>
      <c r="U571" s="183">
        <v>8</v>
      </c>
      <c r="V571" s="183">
        <v>19</v>
      </c>
      <c r="Y571" s="181" t="s">
        <v>941</v>
      </c>
      <c r="Z571" s="183">
        <v>102</v>
      </c>
      <c r="AA571" s="181" t="s">
        <v>22</v>
      </c>
      <c r="AB571" s="181" t="s">
        <v>942</v>
      </c>
      <c r="AC571" s="183">
        <v>28</v>
      </c>
    </row>
    <row r="572" spans="1:29">
      <c r="A572" s="181" t="s">
        <v>113</v>
      </c>
      <c r="B572" s="183">
        <v>102</v>
      </c>
      <c r="C572" s="183">
        <v>102103</v>
      </c>
      <c r="D572" s="183">
        <v>5645</v>
      </c>
      <c r="E572" s="184">
        <v>-4182.12</v>
      </c>
      <c r="F572" s="182">
        <v>43708</v>
      </c>
      <c r="G572" s="181" t="s">
        <v>938</v>
      </c>
      <c r="H572" s="181" t="s">
        <v>1081</v>
      </c>
      <c r="I572" s="181" t="s">
        <v>1082</v>
      </c>
      <c r="K572" s="183">
        <v>366411</v>
      </c>
      <c r="L572" s="183">
        <v>343981</v>
      </c>
      <c r="Q572" s="181" t="s">
        <v>940</v>
      </c>
      <c r="U572" s="183">
        <v>8</v>
      </c>
      <c r="V572" s="183">
        <v>19</v>
      </c>
      <c r="Y572" s="181" t="s">
        <v>941</v>
      </c>
      <c r="Z572" s="183">
        <v>103</v>
      </c>
      <c r="AA572" s="181" t="s">
        <v>22</v>
      </c>
      <c r="AB572" s="181" t="s">
        <v>942</v>
      </c>
      <c r="AC572" s="183">
        <v>2</v>
      </c>
    </row>
    <row r="573" spans="1:29">
      <c r="A573" s="181" t="s">
        <v>113</v>
      </c>
      <c r="B573" s="183">
        <v>102</v>
      </c>
      <c r="C573" s="183">
        <v>102103</v>
      </c>
      <c r="D573" s="183">
        <v>5645</v>
      </c>
      <c r="E573" s="184">
        <v>-4182.12</v>
      </c>
      <c r="F573" s="182">
        <v>43708</v>
      </c>
      <c r="G573" s="181" t="s">
        <v>938</v>
      </c>
      <c r="H573" s="181" t="s">
        <v>1081</v>
      </c>
      <c r="I573" s="181" t="s">
        <v>1083</v>
      </c>
      <c r="K573" s="183">
        <v>366411</v>
      </c>
      <c r="L573" s="183">
        <v>343981</v>
      </c>
      <c r="Q573" s="181" t="s">
        <v>940</v>
      </c>
      <c r="U573" s="183">
        <v>8</v>
      </c>
      <c r="V573" s="183">
        <v>19</v>
      </c>
      <c r="Y573" s="181" t="s">
        <v>941</v>
      </c>
      <c r="Z573" s="183">
        <v>103</v>
      </c>
      <c r="AA573" s="181" t="s">
        <v>22</v>
      </c>
      <c r="AB573" s="181" t="s">
        <v>942</v>
      </c>
      <c r="AC573" s="183">
        <v>4</v>
      </c>
    </row>
    <row r="574" spans="1:29">
      <c r="A574" s="181" t="s">
        <v>113</v>
      </c>
      <c r="B574" s="183">
        <v>102</v>
      </c>
      <c r="C574" s="183">
        <v>102103</v>
      </c>
      <c r="D574" s="183">
        <v>5645</v>
      </c>
      <c r="E574" s="184">
        <v>133259.17000000001</v>
      </c>
      <c r="F574" s="182">
        <v>43708</v>
      </c>
      <c r="G574" s="181" t="s">
        <v>938</v>
      </c>
      <c r="H574" s="181" t="s">
        <v>1073</v>
      </c>
      <c r="I574" s="181" t="s">
        <v>1073</v>
      </c>
      <c r="K574" s="183">
        <v>366425</v>
      </c>
      <c r="L574" s="183">
        <v>344046</v>
      </c>
      <c r="Q574" s="181" t="s">
        <v>940</v>
      </c>
      <c r="U574" s="183">
        <v>8</v>
      </c>
      <c r="V574" s="183">
        <v>19</v>
      </c>
      <c r="Y574" s="181" t="s">
        <v>941</v>
      </c>
      <c r="Z574" s="183">
        <v>102</v>
      </c>
      <c r="AA574" s="181" t="s">
        <v>22</v>
      </c>
      <c r="AB574" s="181" t="s">
        <v>942</v>
      </c>
      <c r="AC574" s="183">
        <v>1</v>
      </c>
    </row>
    <row r="575" spans="1:29">
      <c r="A575" s="181" t="s">
        <v>113</v>
      </c>
      <c r="B575" s="183">
        <v>102</v>
      </c>
      <c r="C575" s="183">
        <v>102101</v>
      </c>
      <c r="D575" s="183">
        <v>5645</v>
      </c>
      <c r="E575" s="184">
        <v>-3608.1</v>
      </c>
      <c r="F575" s="182">
        <v>43708</v>
      </c>
      <c r="G575" s="181" t="s">
        <v>938</v>
      </c>
      <c r="H575" s="181" t="s">
        <v>1073</v>
      </c>
      <c r="I575" s="181" t="s">
        <v>1073</v>
      </c>
      <c r="K575" s="183">
        <v>366425</v>
      </c>
      <c r="L575" s="183">
        <v>344046</v>
      </c>
      <c r="Q575" s="181" t="s">
        <v>940</v>
      </c>
      <c r="U575" s="183">
        <v>8</v>
      </c>
      <c r="V575" s="183">
        <v>19</v>
      </c>
      <c r="Y575" s="181" t="s">
        <v>941</v>
      </c>
      <c r="Z575" s="183">
        <v>102</v>
      </c>
      <c r="AA575" s="181" t="s">
        <v>22</v>
      </c>
      <c r="AB575" s="181" t="s">
        <v>942</v>
      </c>
      <c r="AC575" s="183">
        <v>2</v>
      </c>
    </row>
    <row r="576" spans="1:29">
      <c r="A576" s="181" t="s">
        <v>113</v>
      </c>
      <c r="B576" s="183">
        <v>102</v>
      </c>
      <c r="C576" s="183">
        <v>102102</v>
      </c>
      <c r="D576" s="183">
        <v>5645</v>
      </c>
      <c r="E576" s="184">
        <v>-721.62</v>
      </c>
      <c r="F576" s="182">
        <v>43708</v>
      </c>
      <c r="G576" s="181" t="s">
        <v>938</v>
      </c>
      <c r="H576" s="181" t="s">
        <v>1073</v>
      </c>
      <c r="I576" s="181" t="s">
        <v>1073</v>
      </c>
      <c r="K576" s="183">
        <v>366425</v>
      </c>
      <c r="L576" s="183">
        <v>344046</v>
      </c>
      <c r="Q576" s="181" t="s">
        <v>940</v>
      </c>
      <c r="U576" s="183">
        <v>8</v>
      </c>
      <c r="V576" s="183">
        <v>19</v>
      </c>
      <c r="Y576" s="181" t="s">
        <v>941</v>
      </c>
      <c r="Z576" s="183">
        <v>102</v>
      </c>
      <c r="AA576" s="181" t="s">
        <v>22</v>
      </c>
      <c r="AB576" s="181" t="s">
        <v>942</v>
      </c>
      <c r="AC576" s="183">
        <v>3</v>
      </c>
    </row>
    <row r="577" spans="1:29">
      <c r="A577" s="181" t="s">
        <v>113</v>
      </c>
      <c r="B577" s="183">
        <v>102</v>
      </c>
      <c r="C577" s="183">
        <v>102103</v>
      </c>
      <c r="D577" s="183">
        <v>5645</v>
      </c>
      <c r="E577" s="184">
        <v>-1202.7</v>
      </c>
      <c r="F577" s="182">
        <v>43708</v>
      </c>
      <c r="G577" s="181" t="s">
        <v>938</v>
      </c>
      <c r="H577" s="181" t="s">
        <v>1073</v>
      </c>
      <c r="I577" s="181" t="s">
        <v>1073</v>
      </c>
      <c r="K577" s="183">
        <v>366425</v>
      </c>
      <c r="L577" s="183">
        <v>344046</v>
      </c>
      <c r="Q577" s="181" t="s">
        <v>940</v>
      </c>
      <c r="U577" s="183">
        <v>8</v>
      </c>
      <c r="V577" s="183">
        <v>19</v>
      </c>
      <c r="Y577" s="181" t="s">
        <v>941</v>
      </c>
      <c r="Z577" s="183">
        <v>102</v>
      </c>
      <c r="AA577" s="181" t="s">
        <v>22</v>
      </c>
      <c r="AB577" s="181" t="s">
        <v>942</v>
      </c>
      <c r="AC577" s="183">
        <v>4</v>
      </c>
    </row>
    <row r="578" spans="1:29">
      <c r="A578" s="181" t="s">
        <v>113</v>
      </c>
      <c r="B578" s="183">
        <v>102</v>
      </c>
      <c r="C578" s="183">
        <v>102104</v>
      </c>
      <c r="D578" s="183">
        <v>5645</v>
      </c>
      <c r="E578" s="184">
        <v>-2405.4</v>
      </c>
      <c r="F578" s="182">
        <v>43708</v>
      </c>
      <c r="G578" s="181" t="s">
        <v>938</v>
      </c>
      <c r="H578" s="181" t="s">
        <v>1073</v>
      </c>
      <c r="I578" s="181" t="s">
        <v>1073</v>
      </c>
      <c r="K578" s="183">
        <v>366425</v>
      </c>
      <c r="L578" s="183">
        <v>344046</v>
      </c>
      <c r="Q578" s="181" t="s">
        <v>940</v>
      </c>
      <c r="U578" s="183">
        <v>8</v>
      </c>
      <c r="V578" s="183">
        <v>19</v>
      </c>
      <c r="Y578" s="181" t="s">
        <v>941</v>
      </c>
      <c r="Z578" s="183">
        <v>102</v>
      </c>
      <c r="AA578" s="181" t="s">
        <v>22</v>
      </c>
      <c r="AB578" s="181" t="s">
        <v>942</v>
      </c>
      <c r="AC578" s="183">
        <v>5</v>
      </c>
    </row>
    <row r="579" spans="1:29">
      <c r="A579" s="181" t="s">
        <v>113</v>
      </c>
      <c r="B579" s="183">
        <v>102</v>
      </c>
      <c r="C579" s="183">
        <v>102105</v>
      </c>
      <c r="D579" s="183">
        <v>5645</v>
      </c>
      <c r="E579" s="184">
        <v>-2645.94</v>
      </c>
      <c r="F579" s="182">
        <v>43708</v>
      </c>
      <c r="G579" s="181" t="s">
        <v>938</v>
      </c>
      <c r="H579" s="181" t="s">
        <v>1073</v>
      </c>
      <c r="I579" s="181" t="s">
        <v>1073</v>
      </c>
      <c r="K579" s="183">
        <v>366425</v>
      </c>
      <c r="L579" s="183">
        <v>344046</v>
      </c>
      <c r="Q579" s="181" t="s">
        <v>940</v>
      </c>
      <c r="U579" s="183">
        <v>8</v>
      </c>
      <c r="V579" s="183">
        <v>19</v>
      </c>
      <c r="Y579" s="181" t="s">
        <v>941</v>
      </c>
      <c r="Z579" s="183">
        <v>102</v>
      </c>
      <c r="AA579" s="181" t="s">
        <v>22</v>
      </c>
      <c r="AB579" s="181" t="s">
        <v>942</v>
      </c>
      <c r="AC579" s="183">
        <v>6</v>
      </c>
    </row>
    <row r="580" spans="1:29">
      <c r="A580" s="181" t="s">
        <v>113</v>
      </c>
      <c r="B580" s="183">
        <v>102</v>
      </c>
      <c r="C580" s="183">
        <v>102106</v>
      </c>
      <c r="D580" s="183">
        <v>5645</v>
      </c>
      <c r="E580" s="184">
        <v>-7937.82</v>
      </c>
      <c r="F580" s="182">
        <v>43708</v>
      </c>
      <c r="G580" s="181" t="s">
        <v>938</v>
      </c>
      <c r="H580" s="181" t="s">
        <v>1073</v>
      </c>
      <c r="I580" s="181" t="s">
        <v>1073</v>
      </c>
      <c r="K580" s="183">
        <v>366425</v>
      </c>
      <c r="L580" s="183">
        <v>344046</v>
      </c>
      <c r="Q580" s="181" t="s">
        <v>940</v>
      </c>
      <c r="U580" s="183">
        <v>8</v>
      </c>
      <c r="V580" s="183">
        <v>19</v>
      </c>
      <c r="Y580" s="181" t="s">
        <v>941</v>
      </c>
      <c r="Z580" s="183">
        <v>102</v>
      </c>
      <c r="AA580" s="181" t="s">
        <v>22</v>
      </c>
      <c r="AB580" s="181" t="s">
        <v>942</v>
      </c>
      <c r="AC580" s="183">
        <v>7</v>
      </c>
    </row>
    <row r="581" spans="1:29">
      <c r="A581" s="181" t="s">
        <v>113</v>
      </c>
      <c r="B581" s="183">
        <v>102</v>
      </c>
      <c r="C581" s="183">
        <v>102107</v>
      </c>
      <c r="D581" s="183">
        <v>5645</v>
      </c>
      <c r="E581" s="184">
        <v>-1443.24</v>
      </c>
      <c r="F581" s="182">
        <v>43708</v>
      </c>
      <c r="G581" s="181" t="s">
        <v>938</v>
      </c>
      <c r="H581" s="181" t="s">
        <v>1073</v>
      </c>
      <c r="I581" s="181" t="s">
        <v>1073</v>
      </c>
      <c r="K581" s="183">
        <v>366425</v>
      </c>
      <c r="L581" s="183">
        <v>344046</v>
      </c>
      <c r="Q581" s="181" t="s">
        <v>940</v>
      </c>
      <c r="U581" s="183">
        <v>8</v>
      </c>
      <c r="V581" s="183">
        <v>19</v>
      </c>
      <c r="Y581" s="181" t="s">
        <v>941</v>
      </c>
      <c r="Z581" s="183">
        <v>102</v>
      </c>
      <c r="AA581" s="181" t="s">
        <v>22</v>
      </c>
      <c r="AB581" s="181" t="s">
        <v>942</v>
      </c>
      <c r="AC581" s="183">
        <v>8</v>
      </c>
    </row>
    <row r="582" spans="1:29">
      <c r="A582" s="181" t="s">
        <v>113</v>
      </c>
      <c r="B582" s="183">
        <v>102</v>
      </c>
      <c r="C582" s="183">
        <v>102108</v>
      </c>
      <c r="D582" s="183">
        <v>5645</v>
      </c>
      <c r="E582" s="184">
        <v>-962.16</v>
      </c>
      <c r="F582" s="182">
        <v>43708</v>
      </c>
      <c r="G582" s="181" t="s">
        <v>938</v>
      </c>
      <c r="H582" s="181" t="s">
        <v>1073</v>
      </c>
      <c r="I582" s="181" t="s">
        <v>1073</v>
      </c>
      <c r="K582" s="183">
        <v>366425</v>
      </c>
      <c r="L582" s="183">
        <v>344046</v>
      </c>
      <c r="Q582" s="181" t="s">
        <v>940</v>
      </c>
      <c r="U582" s="183">
        <v>8</v>
      </c>
      <c r="V582" s="183">
        <v>19</v>
      </c>
      <c r="Y582" s="181" t="s">
        <v>941</v>
      </c>
      <c r="Z582" s="183">
        <v>102</v>
      </c>
      <c r="AA582" s="181" t="s">
        <v>22</v>
      </c>
      <c r="AB582" s="181" t="s">
        <v>942</v>
      </c>
      <c r="AC582" s="183">
        <v>9</v>
      </c>
    </row>
    <row r="583" spans="1:29">
      <c r="A583" s="181" t="s">
        <v>113</v>
      </c>
      <c r="B583" s="183">
        <v>102</v>
      </c>
      <c r="C583" s="183">
        <v>102109</v>
      </c>
      <c r="D583" s="183">
        <v>5645</v>
      </c>
      <c r="E583" s="184">
        <v>-721.62</v>
      </c>
      <c r="F583" s="182">
        <v>43708</v>
      </c>
      <c r="G583" s="181" t="s">
        <v>938</v>
      </c>
      <c r="H583" s="181" t="s">
        <v>1073</v>
      </c>
      <c r="I583" s="181" t="s">
        <v>1073</v>
      </c>
      <c r="K583" s="183">
        <v>366425</v>
      </c>
      <c r="L583" s="183">
        <v>344046</v>
      </c>
      <c r="Q583" s="181" t="s">
        <v>940</v>
      </c>
      <c r="U583" s="183">
        <v>8</v>
      </c>
      <c r="V583" s="183">
        <v>19</v>
      </c>
      <c r="Y583" s="181" t="s">
        <v>941</v>
      </c>
      <c r="Z583" s="183">
        <v>102</v>
      </c>
      <c r="AA583" s="181" t="s">
        <v>22</v>
      </c>
      <c r="AB583" s="181" t="s">
        <v>942</v>
      </c>
      <c r="AC583" s="183">
        <v>10</v>
      </c>
    </row>
    <row r="584" spans="1:29">
      <c r="A584" s="181" t="s">
        <v>113</v>
      </c>
      <c r="B584" s="183">
        <v>102</v>
      </c>
      <c r="C584" s="183">
        <v>102103</v>
      </c>
      <c r="D584" s="183">
        <v>5645</v>
      </c>
      <c r="E584" s="184">
        <v>-41620.699999999997</v>
      </c>
      <c r="F584" s="182">
        <v>43718</v>
      </c>
      <c r="G584" s="181" t="s">
        <v>938</v>
      </c>
      <c r="H584" s="181" t="s">
        <v>998</v>
      </c>
      <c r="I584" s="181" t="s">
        <v>1071</v>
      </c>
      <c r="K584" s="183">
        <v>366536</v>
      </c>
      <c r="L584" s="183">
        <v>345242</v>
      </c>
      <c r="Q584" s="181" t="s">
        <v>940</v>
      </c>
      <c r="U584" s="183">
        <v>9</v>
      </c>
      <c r="V584" s="183">
        <v>19</v>
      </c>
      <c r="Y584" s="181" t="s">
        <v>941</v>
      </c>
      <c r="Z584" s="183">
        <v>102</v>
      </c>
      <c r="AA584" s="181" t="s">
        <v>22</v>
      </c>
      <c r="AB584" s="181" t="s">
        <v>942</v>
      </c>
      <c r="AC584" s="183">
        <v>20</v>
      </c>
    </row>
    <row r="585" spans="1:29">
      <c r="A585" s="181" t="s">
        <v>113</v>
      </c>
      <c r="B585" s="183">
        <v>102</v>
      </c>
      <c r="C585" s="183">
        <v>102103</v>
      </c>
      <c r="D585" s="183">
        <v>5645</v>
      </c>
      <c r="E585" s="184">
        <v>-103.16</v>
      </c>
      <c r="F585" s="182">
        <v>43718</v>
      </c>
      <c r="G585" s="181" t="s">
        <v>938</v>
      </c>
      <c r="H585" s="181" t="s">
        <v>998</v>
      </c>
      <c r="I585" s="181" t="s">
        <v>1072</v>
      </c>
      <c r="K585" s="183">
        <v>366536</v>
      </c>
      <c r="L585" s="183">
        <v>345242</v>
      </c>
      <c r="Q585" s="181" t="s">
        <v>940</v>
      </c>
      <c r="U585" s="183">
        <v>9</v>
      </c>
      <c r="V585" s="183">
        <v>19</v>
      </c>
      <c r="Y585" s="181" t="s">
        <v>941</v>
      </c>
      <c r="Z585" s="183">
        <v>102</v>
      </c>
      <c r="AA585" s="181" t="s">
        <v>22</v>
      </c>
      <c r="AB585" s="181" t="s">
        <v>942</v>
      </c>
      <c r="AC585" s="183">
        <v>22</v>
      </c>
    </row>
    <row r="586" spans="1:29">
      <c r="A586" s="181" t="s">
        <v>113</v>
      </c>
      <c r="B586" s="183">
        <v>102</v>
      </c>
      <c r="C586" s="183">
        <v>102103</v>
      </c>
      <c r="D586" s="183">
        <v>5645</v>
      </c>
      <c r="E586" s="184">
        <v>-19856.849999999999</v>
      </c>
      <c r="F586" s="182">
        <v>43723</v>
      </c>
      <c r="G586" s="181" t="s">
        <v>938</v>
      </c>
      <c r="H586" s="181" t="s">
        <v>999</v>
      </c>
      <c r="I586" s="181" t="s">
        <v>1071</v>
      </c>
      <c r="K586" s="183">
        <v>366514</v>
      </c>
      <c r="L586" s="183">
        <v>344845</v>
      </c>
      <c r="Q586" s="181" t="s">
        <v>940</v>
      </c>
      <c r="U586" s="183">
        <v>9</v>
      </c>
      <c r="V586" s="183">
        <v>19</v>
      </c>
      <c r="Y586" s="181" t="s">
        <v>941</v>
      </c>
      <c r="Z586" s="183">
        <v>102</v>
      </c>
      <c r="AA586" s="181" t="s">
        <v>22</v>
      </c>
      <c r="AB586" s="181" t="s">
        <v>942</v>
      </c>
      <c r="AC586" s="183">
        <v>28</v>
      </c>
    </row>
    <row r="587" spans="1:29">
      <c r="A587" s="181" t="s">
        <v>113</v>
      </c>
      <c r="B587" s="183">
        <v>102</v>
      </c>
      <c r="C587" s="183">
        <v>102103</v>
      </c>
      <c r="D587" s="183">
        <v>5645</v>
      </c>
      <c r="E587" s="184">
        <v>-41658.21</v>
      </c>
      <c r="F587" s="182">
        <v>43732</v>
      </c>
      <c r="G587" s="181" t="s">
        <v>938</v>
      </c>
      <c r="H587" s="181" t="s">
        <v>1000</v>
      </c>
      <c r="I587" s="181" t="s">
        <v>1071</v>
      </c>
      <c r="K587" s="183">
        <v>366642</v>
      </c>
      <c r="L587" s="183">
        <v>346841</v>
      </c>
      <c r="Q587" s="181" t="s">
        <v>940</v>
      </c>
      <c r="U587" s="183">
        <v>9</v>
      </c>
      <c r="V587" s="183">
        <v>19</v>
      </c>
      <c r="Y587" s="181" t="s">
        <v>941</v>
      </c>
      <c r="Z587" s="183">
        <v>102</v>
      </c>
      <c r="AA587" s="181" t="s">
        <v>22</v>
      </c>
      <c r="AB587" s="181" t="s">
        <v>942</v>
      </c>
      <c r="AC587" s="183">
        <v>20</v>
      </c>
    </row>
    <row r="588" spans="1:29">
      <c r="A588" s="181" t="s">
        <v>113</v>
      </c>
      <c r="B588" s="183">
        <v>102</v>
      </c>
      <c r="C588" s="183">
        <v>102103</v>
      </c>
      <c r="D588" s="183">
        <v>5645</v>
      </c>
      <c r="E588" s="184">
        <v>-103.16</v>
      </c>
      <c r="F588" s="182">
        <v>43732</v>
      </c>
      <c r="G588" s="181" t="s">
        <v>938</v>
      </c>
      <c r="H588" s="181" t="s">
        <v>1000</v>
      </c>
      <c r="I588" s="181" t="s">
        <v>1072</v>
      </c>
      <c r="K588" s="183">
        <v>366642</v>
      </c>
      <c r="L588" s="183">
        <v>346841</v>
      </c>
      <c r="Q588" s="181" t="s">
        <v>940</v>
      </c>
      <c r="U588" s="183">
        <v>9</v>
      </c>
      <c r="V588" s="183">
        <v>19</v>
      </c>
      <c r="Y588" s="181" t="s">
        <v>941</v>
      </c>
      <c r="Z588" s="183">
        <v>102</v>
      </c>
      <c r="AA588" s="181" t="s">
        <v>22</v>
      </c>
      <c r="AB588" s="181" t="s">
        <v>942</v>
      </c>
      <c r="AC588" s="183">
        <v>22</v>
      </c>
    </row>
    <row r="589" spans="1:29">
      <c r="A589" s="181" t="s">
        <v>113</v>
      </c>
      <c r="B589" s="183">
        <v>102</v>
      </c>
      <c r="C589" s="183">
        <v>102103</v>
      </c>
      <c r="D589" s="183">
        <v>5645</v>
      </c>
      <c r="E589" s="184">
        <v>-19749.259999999998</v>
      </c>
      <c r="F589" s="182">
        <v>43738</v>
      </c>
      <c r="G589" s="181" t="s">
        <v>938</v>
      </c>
      <c r="H589" s="181" t="s">
        <v>1007</v>
      </c>
      <c r="I589" s="181" t="s">
        <v>1071</v>
      </c>
      <c r="K589" s="183">
        <v>366621</v>
      </c>
      <c r="L589" s="183">
        <v>346547</v>
      </c>
      <c r="Q589" s="181" t="s">
        <v>940</v>
      </c>
      <c r="U589" s="183">
        <v>9</v>
      </c>
      <c r="V589" s="183">
        <v>19</v>
      </c>
      <c r="Y589" s="181" t="s">
        <v>941</v>
      </c>
      <c r="Z589" s="183">
        <v>102</v>
      </c>
      <c r="AA589" s="181" t="s">
        <v>22</v>
      </c>
      <c r="AB589" s="181" t="s">
        <v>942</v>
      </c>
      <c r="AC589" s="183">
        <v>28</v>
      </c>
    </row>
    <row r="590" spans="1:29">
      <c r="A590" s="181" t="s">
        <v>113</v>
      </c>
      <c r="B590" s="183">
        <v>102</v>
      </c>
      <c r="C590" s="183">
        <v>102103</v>
      </c>
      <c r="D590" s="183">
        <v>5645</v>
      </c>
      <c r="E590" s="184">
        <v>123091.34</v>
      </c>
      <c r="F590" s="182">
        <v>43738</v>
      </c>
      <c r="G590" s="181" t="s">
        <v>938</v>
      </c>
      <c r="H590" s="181" t="s">
        <v>1073</v>
      </c>
      <c r="I590" s="181" t="s">
        <v>1073</v>
      </c>
      <c r="K590" s="183">
        <v>366753</v>
      </c>
      <c r="L590" s="183">
        <v>347325</v>
      </c>
      <c r="Q590" s="181" t="s">
        <v>940</v>
      </c>
      <c r="U590" s="183">
        <v>9</v>
      </c>
      <c r="V590" s="183">
        <v>19</v>
      </c>
      <c r="Y590" s="181" t="s">
        <v>941</v>
      </c>
      <c r="Z590" s="183">
        <v>102</v>
      </c>
      <c r="AA590" s="181" t="s">
        <v>22</v>
      </c>
      <c r="AB590" s="181" t="s">
        <v>942</v>
      </c>
      <c r="AC590" s="183">
        <v>1</v>
      </c>
    </row>
    <row r="591" spans="1:29">
      <c r="A591" s="181" t="s">
        <v>113</v>
      </c>
      <c r="B591" s="183">
        <v>102</v>
      </c>
      <c r="C591" s="183">
        <v>102101</v>
      </c>
      <c r="D591" s="183">
        <v>5645</v>
      </c>
      <c r="E591" s="184">
        <v>-3332.8</v>
      </c>
      <c r="F591" s="182">
        <v>43738</v>
      </c>
      <c r="G591" s="181" t="s">
        <v>938</v>
      </c>
      <c r="H591" s="181" t="s">
        <v>1073</v>
      </c>
      <c r="I591" s="181" t="s">
        <v>1073</v>
      </c>
      <c r="K591" s="183">
        <v>366753</v>
      </c>
      <c r="L591" s="183">
        <v>347325</v>
      </c>
      <c r="Q591" s="181" t="s">
        <v>940</v>
      </c>
      <c r="U591" s="183">
        <v>9</v>
      </c>
      <c r="V591" s="183">
        <v>19</v>
      </c>
      <c r="Y591" s="181" t="s">
        <v>941</v>
      </c>
      <c r="Z591" s="183">
        <v>102</v>
      </c>
      <c r="AA591" s="181" t="s">
        <v>22</v>
      </c>
      <c r="AB591" s="181" t="s">
        <v>942</v>
      </c>
      <c r="AC591" s="183">
        <v>2</v>
      </c>
    </row>
    <row r="592" spans="1:29">
      <c r="A592" s="181" t="s">
        <v>113</v>
      </c>
      <c r="B592" s="183">
        <v>102</v>
      </c>
      <c r="C592" s="183">
        <v>102102</v>
      </c>
      <c r="D592" s="183">
        <v>5645</v>
      </c>
      <c r="E592" s="184">
        <v>-666.56</v>
      </c>
      <c r="F592" s="182">
        <v>43738</v>
      </c>
      <c r="G592" s="181" t="s">
        <v>938</v>
      </c>
      <c r="H592" s="181" t="s">
        <v>1073</v>
      </c>
      <c r="I592" s="181" t="s">
        <v>1073</v>
      </c>
      <c r="K592" s="183">
        <v>366753</v>
      </c>
      <c r="L592" s="183">
        <v>347325</v>
      </c>
      <c r="Q592" s="181" t="s">
        <v>940</v>
      </c>
      <c r="U592" s="183">
        <v>9</v>
      </c>
      <c r="V592" s="183">
        <v>19</v>
      </c>
      <c r="Y592" s="181" t="s">
        <v>941</v>
      </c>
      <c r="Z592" s="183">
        <v>102</v>
      </c>
      <c r="AA592" s="181" t="s">
        <v>22</v>
      </c>
      <c r="AB592" s="181" t="s">
        <v>942</v>
      </c>
      <c r="AC592" s="183">
        <v>3</v>
      </c>
    </row>
    <row r="593" spans="1:29">
      <c r="A593" s="181" t="s">
        <v>113</v>
      </c>
      <c r="B593" s="183">
        <v>102</v>
      </c>
      <c r="C593" s="183">
        <v>102103</v>
      </c>
      <c r="D593" s="183">
        <v>5645</v>
      </c>
      <c r="E593" s="184">
        <v>-1110.93</v>
      </c>
      <c r="F593" s="182">
        <v>43738</v>
      </c>
      <c r="G593" s="181" t="s">
        <v>938</v>
      </c>
      <c r="H593" s="181" t="s">
        <v>1073</v>
      </c>
      <c r="I593" s="181" t="s">
        <v>1073</v>
      </c>
      <c r="K593" s="183">
        <v>366753</v>
      </c>
      <c r="L593" s="183">
        <v>347325</v>
      </c>
      <c r="Q593" s="181" t="s">
        <v>940</v>
      </c>
      <c r="U593" s="183">
        <v>9</v>
      </c>
      <c r="V593" s="183">
        <v>19</v>
      </c>
      <c r="Y593" s="181" t="s">
        <v>941</v>
      </c>
      <c r="Z593" s="183">
        <v>102</v>
      </c>
      <c r="AA593" s="181" t="s">
        <v>22</v>
      </c>
      <c r="AB593" s="181" t="s">
        <v>942</v>
      </c>
      <c r="AC593" s="183">
        <v>4</v>
      </c>
    </row>
    <row r="594" spans="1:29">
      <c r="A594" s="181" t="s">
        <v>113</v>
      </c>
      <c r="B594" s="183">
        <v>102</v>
      </c>
      <c r="C594" s="183">
        <v>102104</v>
      </c>
      <c r="D594" s="183">
        <v>5645</v>
      </c>
      <c r="E594" s="184">
        <v>-2221.87</v>
      </c>
      <c r="F594" s="182">
        <v>43738</v>
      </c>
      <c r="G594" s="181" t="s">
        <v>938</v>
      </c>
      <c r="H594" s="181" t="s">
        <v>1073</v>
      </c>
      <c r="I594" s="181" t="s">
        <v>1073</v>
      </c>
      <c r="K594" s="183">
        <v>366753</v>
      </c>
      <c r="L594" s="183">
        <v>347325</v>
      </c>
      <c r="Q594" s="181" t="s">
        <v>940</v>
      </c>
      <c r="U594" s="183">
        <v>9</v>
      </c>
      <c r="V594" s="183">
        <v>19</v>
      </c>
      <c r="Y594" s="181" t="s">
        <v>941</v>
      </c>
      <c r="Z594" s="183">
        <v>102</v>
      </c>
      <c r="AA594" s="181" t="s">
        <v>22</v>
      </c>
      <c r="AB594" s="181" t="s">
        <v>942</v>
      </c>
      <c r="AC594" s="183">
        <v>5</v>
      </c>
    </row>
    <row r="595" spans="1:29">
      <c r="A595" s="181" t="s">
        <v>113</v>
      </c>
      <c r="B595" s="183">
        <v>102</v>
      </c>
      <c r="C595" s="183">
        <v>102105</v>
      </c>
      <c r="D595" s="183">
        <v>5645</v>
      </c>
      <c r="E595" s="184">
        <v>-2444.0500000000002</v>
      </c>
      <c r="F595" s="182">
        <v>43738</v>
      </c>
      <c r="G595" s="181" t="s">
        <v>938</v>
      </c>
      <c r="H595" s="181" t="s">
        <v>1073</v>
      </c>
      <c r="I595" s="181" t="s">
        <v>1073</v>
      </c>
      <c r="K595" s="183">
        <v>366753</v>
      </c>
      <c r="L595" s="183">
        <v>347325</v>
      </c>
      <c r="Q595" s="181" t="s">
        <v>940</v>
      </c>
      <c r="U595" s="183">
        <v>9</v>
      </c>
      <c r="V595" s="183">
        <v>19</v>
      </c>
      <c r="Y595" s="181" t="s">
        <v>941</v>
      </c>
      <c r="Z595" s="183">
        <v>102</v>
      </c>
      <c r="AA595" s="181" t="s">
        <v>22</v>
      </c>
      <c r="AB595" s="181" t="s">
        <v>942</v>
      </c>
      <c r="AC595" s="183">
        <v>6</v>
      </c>
    </row>
    <row r="596" spans="1:29">
      <c r="A596" s="181" t="s">
        <v>113</v>
      </c>
      <c r="B596" s="183">
        <v>102</v>
      </c>
      <c r="C596" s="183">
        <v>102106</v>
      </c>
      <c r="D596" s="183">
        <v>5645</v>
      </c>
      <c r="E596" s="184">
        <v>-7332.16</v>
      </c>
      <c r="F596" s="182">
        <v>43738</v>
      </c>
      <c r="G596" s="181" t="s">
        <v>938</v>
      </c>
      <c r="H596" s="181" t="s">
        <v>1073</v>
      </c>
      <c r="I596" s="181" t="s">
        <v>1073</v>
      </c>
      <c r="K596" s="183">
        <v>366753</v>
      </c>
      <c r="L596" s="183">
        <v>347325</v>
      </c>
      <c r="Q596" s="181" t="s">
        <v>940</v>
      </c>
      <c r="U596" s="183">
        <v>9</v>
      </c>
      <c r="V596" s="183">
        <v>19</v>
      </c>
      <c r="Y596" s="181" t="s">
        <v>941</v>
      </c>
      <c r="Z596" s="183">
        <v>102</v>
      </c>
      <c r="AA596" s="181" t="s">
        <v>22</v>
      </c>
      <c r="AB596" s="181" t="s">
        <v>942</v>
      </c>
      <c r="AC596" s="183">
        <v>7</v>
      </c>
    </row>
    <row r="597" spans="1:29">
      <c r="A597" s="181" t="s">
        <v>113</v>
      </c>
      <c r="B597" s="183">
        <v>102</v>
      </c>
      <c r="C597" s="183">
        <v>102107</v>
      </c>
      <c r="D597" s="183">
        <v>5645</v>
      </c>
      <c r="E597" s="184">
        <v>-1333.12</v>
      </c>
      <c r="F597" s="182">
        <v>43738</v>
      </c>
      <c r="G597" s="181" t="s">
        <v>938</v>
      </c>
      <c r="H597" s="181" t="s">
        <v>1073</v>
      </c>
      <c r="I597" s="181" t="s">
        <v>1073</v>
      </c>
      <c r="K597" s="183">
        <v>366753</v>
      </c>
      <c r="L597" s="183">
        <v>347325</v>
      </c>
      <c r="Q597" s="181" t="s">
        <v>940</v>
      </c>
      <c r="U597" s="183">
        <v>9</v>
      </c>
      <c r="V597" s="183">
        <v>19</v>
      </c>
      <c r="Y597" s="181" t="s">
        <v>941</v>
      </c>
      <c r="Z597" s="183">
        <v>102</v>
      </c>
      <c r="AA597" s="181" t="s">
        <v>22</v>
      </c>
      <c r="AB597" s="181" t="s">
        <v>942</v>
      </c>
      <c r="AC597" s="183">
        <v>8</v>
      </c>
    </row>
    <row r="598" spans="1:29">
      <c r="A598" s="181" t="s">
        <v>113</v>
      </c>
      <c r="B598" s="183">
        <v>102</v>
      </c>
      <c r="C598" s="183">
        <v>102108</v>
      </c>
      <c r="D598" s="183">
        <v>5645</v>
      </c>
      <c r="E598" s="184">
        <v>-888.75</v>
      </c>
      <c r="F598" s="182">
        <v>43738</v>
      </c>
      <c r="G598" s="181" t="s">
        <v>938</v>
      </c>
      <c r="H598" s="181" t="s">
        <v>1073</v>
      </c>
      <c r="I598" s="181" t="s">
        <v>1073</v>
      </c>
      <c r="K598" s="183">
        <v>366753</v>
      </c>
      <c r="L598" s="183">
        <v>347325</v>
      </c>
      <c r="Q598" s="181" t="s">
        <v>940</v>
      </c>
      <c r="U598" s="183">
        <v>9</v>
      </c>
      <c r="V598" s="183">
        <v>19</v>
      </c>
      <c r="Y598" s="181" t="s">
        <v>941</v>
      </c>
      <c r="Z598" s="183">
        <v>102</v>
      </c>
      <c r="AA598" s="181" t="s">
        <v>22</v>
      </c>
      <c r="AB598" s="181" t="s">
        <v>942</v>
      </c>
      <c r="AC598" s="183">
        <v>9</v>
      </c>
    </row>
    <row r="599" spans="1:29">
      <c r="A599" s="181" t="s">
        <v>113</v>
      </c>
      <c r="B599" s="183">
        <v>102</v>
      </c>
      <c r="C599" s="183">
        <v>102109</v>
      </c>
      <c r="D599" s="183">
        <v>5645</v>
      </c>
      <c r="E599" s="184">
        <v>-666.56</v>
      </c>
      <c r="F599" s="182">
        <v>43738</v>
      </c>
      <c r="G599" s="181" t="s">
        <v>938</v>
      </c>
      <c r="H599" s="181" t="s">
        <v>1073</v>
      </c>
      <c r="I599" s="181" t="s">
        <v>1073</v>
      </c>
      <c r="K599" s="183">
        <v>366753</v>
      </c>
      <c r="L599" s="183">
        <v>347325</v>
      </c>
      <c r="Q599" s="181" t="s">
        <v>940</v>
      </c>
      <c r="U599" s="183">
        <v>9</v>
      </c>
      <c r="V599" s="183">
        <v>19</v>
      </c>
      <c r="Y599" s="181" t="s">
        <v>941</v>
      </c>
      <c r="Z599" s="183">
        <v>102</v>
      </c>
      <c r="AA599" s="181" t="s">
        <v>22</v>
      </c>
      <c r="AB599" s="181" t="s">
        <v>942</v>
      </c>
      <c r="AC599" s="183">
        <v>10</v>
      </c>
    </row>
    <row r="600" spans="1:29">
      <c r="A600" s="181" t="s">
        <v>113</v>
      </c>
      <c r="B600" s="183">
        <v>102</v>
      </c>
      <c r="C600" s="183">
        <v>102103</v>
      </c>
      <c r="D600" s="183">
        <v>5645</v>
      </c>
      <c r="E600" s="184">
        <v>-41817.620000000003</v>
      </c>
      <c r="F600" s="182">
        <v>43746</v>
      </c>
      <c r="G600" s="181" t="s">
        <v>938</v>
      </c>
      <c r="H600" s="181" t="s">
        <v>1009</v>
      </c>
      <c r="I600" s="181" t="s">
        <v>1071</v>
      </c>
      <c r="K600" s="183">
        <v>366865</v>
      </c>
      <c r="L600" s="183">
        <v>348706</v>
      </c>
      <c r="Q600" s="181" t="s">
        <v>940</v>
      </c>
      <c r="U600" s="183">
        <v>10</v>
      </c>
      <c r="V600" s="183">
        <v>19</v>
      </c>
      <c r="Y600" s="181" t="s">
        <v>941</v>
      </c>
      <c r="Z600" s="183">
        <v>102</v>
      </c>
      <c r="AA600" s="181" t="s">
        <v>22</v>
      </c>
      <c r="AB600" s="181" t="s">
        <v>942</v>
      </c>
      <c r="AC600" s="183">
        <v>20</v>
      </c>
    </row>
    <row r="601" spans="1:29">
      <c r="A601" s="181" t="s">
        <v>113</v>
      </c>
      <c r="B601" s="183">
        <v>102</v>
      </c>
      <c r="C601" s="183">
        <v>102103</v>
      </c>
      <c r="D601" s="183">
        <v>5645</v>
      </c>
      <c r="E601" s="184">
        <v>-276.02</v>
      </c>
      <c r="F601" s="182">
        <v>43746</v>
      </c>
      <c r="G601" s="181" t="s">
        <v>938</v>
      </c>
      <c r="H601" s="181" t="s">
        <v>1009</v>
      </c>
      <c r="I601" s="181" t="s">
        <v>1072</v>
      </c>
      <c r="K601" s="183">
        <v>366865</v>
      </c>
      <c r="L601" s="183">
        <v>348706</v>
      </c>
      <c r="Q601" s="181" t="s">
        <v>940</v>
      </c>
      <c r="U601" s="183">
        <v>10</v>
      </c>
      <c r="V601" s="183">
        <v>19</v>
      </c>
      <c r="Y601" s="181" t="s">
        <v>941</v>
      </c>
      <c r="Z601" s="183">
        <v>102</v>
      </c>
      <c r="AA601" s="181" t="s">
        <v>22</v>
      </c>
      <c r="AB601" s="181" t="s">
        <v>942</v>
      </c>
      <c r="AC601" s="183">
        <v>22</v>
      </c>
    </row>
    <row r="602" spans="1:29">
      <c r="A602" s="181" t="s">
        <v>113</v>
      </c>
      <c r="B602" s="183">
        <v>102</v>
      </c>
      <c r="C602" s="183">
        <v>102103</v>
      </c>
      <c r="D602" s="183">
        <v>5645</v>
      </c>
      <c r="E602" s="184">
        <v>-19682.12</v>
      </c>
      <c r="F602" s="182">
        <v>43753</v>
      </c>
      <c r="G602" s="181" t="s">
        <v>938</v>
      </c>
      <c r="H602" s="181" t="s">
        <v>1010</v>
      </c>
      <c r="I602" s="181" t="s">
        <v>1071</v>
      </c>
      <c r="K602" s="183">
        <v>366862</v>
      </c>
      <c r="L602" s="183">
        <v>348686</v>
      </c>
      <c r="Q602" s="181" t="s">
        <v>940</v>
      </c>
      <c r="U602" s="183">
        <v>10</v>
      </c>
      <c r="V602" s="183">
        <v>19</v>
      </c>
      <c r="Y602" s="181" t="s">
        <v>941</v>
      </c>
      <c r="Z602" s="183">
        <v>102</v>
      </c>
      <c r="AA602" s="181" t="s">
        <v>22</v>
      </c>
      <c r="AB602" s="181" t="s">
        <v>942</v>
      </c>
      <c r="AC602" s="183">
        <v>28</v>
      </c>
    </row>
    <row r="603" spans="1:29">
      <c r="A603" s="181" t="s">
        <v>113</v>
      </c>
      <c r="B603" s="183">
        <v>102</v>
      </c>
      <c r="C603" s="183">
        <v>102103</v>
      </c>
      <c r="D603" s="183">
        <v>5645</v>
      </c>
      <c r="E603" s="184">
        <v>-41396.589999999997</v>
      </c>
      <c r="F603" s="182">
        <v>43760</v>
      </c>
      <c r="G603" s="181" t="s">
        <v>938</v>
      </c>
      <c r="H603" s="181" t="s">
        <v>1011</v>
      </c>
      <c r="I603" s="181" t="s">
        <v>1071</v>
      </c>
      <c r="K603" s="183">
        <v>366947</v>
      </c>
      <c r="L603" s="183">
        <v>350054</v>
      </c>
      <c r="Q603" s="181" t="s">
        <v>940</v>
      </c>
      <c r="U603" s="183">
        <v>10</v>
      </c>
      <c r="V603" s="183">
        <v>19</v>
      </c>
      <c r="Y603" s="181" t="s">
        <v>941</v>
      </c>
      <c r="Z603" s="183">
        <v>102</v>
      </c>
      <c r="AA603" s="181" t="s">
        <v>22</v>
      </c>
      <c r="AB603" s="181" t="s">
        <v>942</v>
      </c>
      <c r="AC603" s="183">
        <v>20</v>
      </c>
    </row>
    <row r="604" spans="1:29">
      <c r="A604" s="181" t="s">
        <v>113</v>
      </c>
      <c r="B604" s="183">
        <v>102</v>
      </c>
      <c r="C604" s="183">
        <v>102103</v>
      </c>
      <c r="D604" s="183">
        <v>5645</v>
      </c>
      <c r="E604" s="184">
        <v>-276.02</v>
      </c>
      <c r="F604" s="182">
        <v>43760</v>
      </c>
      <c r="G604" s="181" t="s">
        <v>938</v>
      </c>
      <c r="H604" s="181" t="s">
        <v>1011</v>
      </c>
      <c r="I604" s="181" t="s">
        <v>1072</v>
      </c>
      <c r="K604" s="183">
        <v>366947</v>
      </c>
      <c r="L604" s="183">
        <v>350054</v>
      </c>
      <c r="Q604" s="181" t="s">
        <v>940</v>
      </c>
      <c r="U604" s="183">
        <v>10</v>
      </c>
      <c r="V604" s="183">
        <v>19</v>
      </c>
      <c r="Y604" s="181" t="s">
        <v>941</v>
      </c>
      <c r="Z604" s="183">
        <v>102</v>
      </c>
      <c r="AA604" s="181" t="s">
        <v>22</v>
      </c>
      <c r="AB604" s="181" t="s">
        <v>942</v>
      </c>
      <c r="AC604" s="183">
        <v>22</v>
      </c>
    </row>
    <row r="605" spans="1:29">
      <c r="A605" s="181" t="s">
        <v>113</v>
      </c>
      <c r="B605" s="183">
        <v>102</v>
      </c>
      <c r="C605" s="183">
        <v>102103</v>
      </c>
      <c r="D605" s="183">
        <v>5645</v>
      </c>
      <c r="E605" s="184">
        <v>-4182.12</v>
      </c>
      <c r="F605" s="182">
        <v>43769</v>
      </c>
      <c r="G605" s="181" t="s">
        <v>938</v>
      </c>
      <c r="H605" s="181" t="s">
        <v>1084</v>
      </c>
      <c r="I605" s="181" t="s">
        <v>1085</v>
      </c>
      <c r="K605" s="183">
        <v>366883</v>
      </c>
      <c r="L605" s="183">
        <v>349247</v>
      </c>
      <c r="Q605" s="181" t="s">
        <v>940</v>
      </c>
      <c r="U605" s="183">
        <v>10</v>
      </c>
      <c r="V605" s="183">
        <v>19</v>
      </c>
      <c r="Y605" s="181" t="s">
        <v>941</v>
      </c>
      <c r="Z605" s="183">
        <v>103</v>
      </c>
      <c r="AA605" s="181" t="s">
        <v>22</v>
      </c>
      <c r="AB605" s="181" t="s">
        <v>942</v>
      </c>
      <c r="AC605" s="183">
        <v>2</v>
      </c>
    </row>
    <row r="606" spans="1:29">
      <c r="A606" s="181" t="s">
        <v>113</v>
      </c>
      <c r="B606" s="183">
        <v>102</v>
      </c>
      <c r="C606" s="183">
        <v>102103</v>
      </c>
      <c r="D606" s="183">
        <v>5645</v>
      </c>
      <c r="E606" s="184">
        <v>-4182.12</v>
      </c>
      <c r="F606" s="182">
        <v>43769</v>
      </c>
      <c r="G606" s="181" t="s">
        <v>938</v>
      </c>
      <c r="H606" s="181" t="s">
        <v>1084</v>
      </c>
      <c r="I606" s="181" t="s">
        <v>1086</v>
      </c>
      <c r="K606" s="183">
        <v>366883</v>
      </c>
      <c r="L606" s="183">
        <v>349247</v>
      </c>
      <c r="Q606" s="181" t="s">
        <v>940</v>
      </c>
      <c r="U606" s="183">
        <v>10</v>
      </c>
      <c r="V606" s="183">
        <v>19</v>
      </c>
      <c r="Y606" s="181" t="s">
        <v>941</v>
      </c>
      <c r="Z606" s="183">
        <v>103</v>
      </c>
      <c r="AA606" s="181" t="s">
        <v>22</v>
      </c>
      <c r="AB606" s="181" t="s">
        <v>942</v>
      </c>
      <c r="AC606" s="183">
        <v>4</v>
      </c>
    </row>
    <row r="607" spans="1:29">
      <c r="A607" s="181" t="s">
        <v>113</v>
      </c>
      <c r="B607" s="183">
        <v>102</v>
      </c>
      <c r="C607" s="183">
        <v>102103</v>
      </c>
      <c r="D607" s="183">
        <v>5645</v>
      </c>
      <c r="E607" s="184">
        <v>-19999.07</v>
      </c>
      <c r="F607" s="182">
        <v>43769</v>
      </c>
      <c r="G607" s="181" t="s">
        <v>938</v>
      </c>
      <c r="H607" s="181" t="s">
        <v>1016</v>
      </c>
      <c r="I607" s="181" t="s">
        <v>1071</v>
      </c>
      <c r="K607" s="183">
        <v>367031</v>
      </c>
      <c r="L607" s="183">
        <v>350407</v>
      </c>
      <c r="Q607" s="181" t="s">
        <v>940</v>
      </c>
      <c r="U607" s="183">
        <v>10</v>
      </c>
      <c r="V607" s="183">
        <v>19</v>
      </c>
      <c r="Y607" s="181" t="s">
        <v>941</v>
      </c>
      <c r="Z607" s="183">
        <v>102</v>
      </c>
      <c r="AA607" s="181" t="s">
        <v>22</v>
      </c>
      <c r="AB607" s="181" t="s">
        <v>942</v>
      </c>
      <c r="AC607" s="183">
        <v>28</v>
      </c>
    </row>
    <row r="608" spans="1:29">
      <c r="A608" s="181" t="s">
        <v>113</v>
      </c>
      <c r="B608" s="183">
        <v>102</v>
      </c>
      <c r="C608" s="183">
        <v>102103</v>
      </c>
      <c r="D608" s="183">
        <v>5645</v>
      </c>
      <c r="E608" s="184">
        <v>-199.85</v>
      </c>
      <c r="F608" s="182">
        <v>43769</v>
      </c>
      <c r="G608" s="181" t="s">
        <v>938</v>
      </c>
      <c r="H608" s="181" t="s">
        <v>1017</v>
      </c>
      <c r="I608" s="181" t="s">
        <v>986</v>
      </c>
      <c r="K608" s="183">
        <v>367062</v>
      </c>
      <c r="L608" s="183">
        <v>350490</v>
      </c>
      <c r="Q608" s="181" t="s">
        <v>940</v>
      </c>
      <c r="U608" s="183">
        <v>10</v>
      </c>
      <c r="V608" s="183">
        <v>19</v>
      </c>
      <c r="Y608" s="181" t="s">
        <v>941</v>
      </c>
      <c r="Z608" s="183">
        <v>103</v>
      </c>
      <c r="AA608" s="181" t="s">
        <v>22</v>
      </c>
      <c r="AB608" s="181" t="s">
        <v>942</v>
      </c>
      <c r="AC608" s="183">
        <v>2</v>
      </c>
    </row>
    <row r="609" spans="1:29">
      <c r="A609" s="181" t="s">
        <v>113</v>
      </c>
      <c r="B609" s="183">
        <v>102</v>
      </c>
      <c r="C609" s="183">
        <v>102103</v>
      </c>
      <c r="D609" s="183">
        <v>5645</v>
      </c>
      <c r="E609" s="184">
        <v>132011.53</v>
      </c>
      <c r="F609" s="182">
        <v>43769</v>
      </c>
      <c r="G609" s="181" t="s">
        <v>938</v>
      </c>
      <c r="H609" s="181" t="s">
        <v>1073</v>
      </c>
      <c r="I609" s="181" t="s">
        <v>1073</v>
      </c>
      <c r="K609" s="183">
        <v>367136</v>
      </c>
      <c r="L609" s="183">
        <v>350839</v>
      </c>
      <c r="Q609" s="181" t="s">
        <v>940</v>
      </c>
      <c r="U609" s="183">
        <v>10</v>
      </c>
      <c r="V609" s="183">
        <v>19</v>
      </c>
      <c r="Y609" s="181" t="s">
        <v>941</v>
      </c>
      <c r="Z609" s="183">
        <v>102</v>
      </c>
      <c r="AA609" s="181" t="s">
        <v>22</v>
      </c>
      <c r="AB609" s="181" t="s">
        <v>942</v>
      </c>
      <c r="AC609" s="183">
        <v>1</v>
      </c>
    </row>
    <row r="610" spans="1:29">
      <c r="A610" s="181" t="s">
        <v>113</v>
      </c>
      <c r="B610" s="183">
        <v>102</v>
      </c>
      <c r="C610" s="183">
        <v>102101</v>
      </c>
      <c r="D610" s="183">
        <v>5645</v>
      </c>
      <c r="E610" s="184">
        <v>-3574.32</v>
      </c>
      <c r="F610" s="182">
        <v>43769</v>
      </c>
      <c r="G610" s="181" t="s">
        <v>938</v>
      </c>
      <c r="H610" s="181" t="s">
        <v>1073</v>
      </c>
      <c r="I610" s="181" t="s">
        <v>1073</v>
      </c>
      <c r="K610" s="183">
        <v>367136</v>
      </c>
      <c r="L610" s="183">
        <v>350839</v>
      </c>
      <c r="Q610" s="181" t="s">
        <v>940</v>
      </c>
      <c r="U610" s="183">
        <v>10</v>
      </c>
      <c r="V610" s="183">
        <v>19</v>
      </c>
      <c r="Y610" s="181" t="s">
        <v>941</v>
      </c>
      <c r="Z610" s="183">
        <v>102</v>
      </c>
      <c r="AA610" s="181" t="s">
        <v>22</v>
      </c>
      <c r="AB610" s="181" t="s">
        <v>942</v>
      </c>
      <c r="AC610" s="183">
        <v>2</v>
      </c>
    </row>
    <row r="611" spans="1:29">
      <c r="A611" s="181" t="s">
        <v>113</v>
      </c>
      <c r="B611" s="183">
        <v>102</v>
      </c>
      <c r="C611" s="183">
        <v>102102</v>
      </c>
      <c r="D611" s="183">
        <v>5645</v>
      </c>
      <c r="E611" s="184">
        <v>-714.86</v>
      </c>
      <c r="F611" s="182">
        <v>43769</v>
      </c>
      <c r="G611" s="181" t="s">
        <v>938</v>
      </c>
      <c r="H611" s="181" t="s">
        <v>1073</v>
      </c>
      <c r="I611" s="181" t="s">
        <v>1073</v>
      </c>
      <c r="K611" s="183">
        <v>367136</v>
      </c>
      <c r="L611" s="183">
        <v>350839</v>
      </c>
      <c r="Q611" s="181" t="s">
        <v>940</v>
      </c>
      <c r="U611" s="183">
        <v>10</v>
      </c>
      <c r="V611" s="183">
        <v>19</v>
      </c>
      <c r="Y611" s="181" t="s">
        <v>941</v>
      </c>
      <c r="Z611" s="183">
        <v>102</v>
      </c>
      <c r="AA611" s="181" t="s">
        <v>22</v>
      </c>
      <c r="AB611" s="181" t="s">
        <v>942</v>
      </c>
      <c r="AC611" s="183">
        <v>3</v>
      </c>
    </row>
    <row r="612" spans="1:29">
      <c r="A612" s="181" t="s">
        <v>113</v>
      </c>
      <c r="B612" s="183">
        <v>102</v>
      </c>
      <c r="C612" s="183">
        <v>102103</v>
      </c>
      <c r="D612" s="183">
        <v>5645</v>
      </c>
      <c r="E612" s="184">
        <v>-1191.44</v>
      </c>
      <c r="F612" s="182">
        <v>43769</v>
      </c>
      <c r="G612" s="181" t="s">
        <v>938</v>
      </c>
      <c r="H612" s="181" t="s">
        <v>1073</v>
      </c>
      <c r="I612" s="181" t="s">
        <v>1073</v>
      </c>
      <c r="K612" s="183">
        <v>367136</v>
      </c>
      <c r="L612" s="183">
        <v>350839</v>
      </c>
      <c r="Q612" s="181" t="s">
        <v>940</v>
      </c>
      <c r="U612" s="183">
        <v>10</v>
      </c>
      <c r="V612" s="183">
        <v>19</v>
      </c>
      <c r="Y612" s="181" t="s">
        <v>941</v>
      </c>
      <c r="Z612" s="183">
        <v>102</v>
      </c>
      <c r="AA612" s="181" t="s">
        <v>22</v>
      </c>
      <c r="AB612" s="181" t="s">
        <v>942</v>
      </c>
      <c r="AC612" s="183">
        <v>4</v>
      </c>
    </row>
    <row r="613" spans="1:29">
      <c r="A613" s="181" t="s">
        <v>113</v>
      </c>
      <c r="B613" s="183">
        <v>102</v>
      </c>
      <c r="C613" s="183">
        <v>102104</v>
      </c>
      <c r="D613" s="183">
        <v>5645</v>
      </c>
      <c r="E613" s="184">
        <v>-2382.88</v>
      </c>
      <c r="F613" s="182">
        <v>43769</v>
      </c>
      <c r="G613" s="181" t="s">
        <v>938</v>
      </c>
      <c r="H613" s="181" t="s">
        <v>1073</v>
      </c>
      <c r="I613" s="181" t="s">
        <v>1073</v>
      </c>
      <c r="K613" s="183">
        <v>367136</v>
      </c>
      <c r="L613" s="183">
        <v>350839</v>
      </c>
      <c r="Q613" s="181" t="s">
        <v>940</v>
      </c>
      <c r="U613" s="183">
        <v>10</v>
      </c>
      <c r="V613" s="183">
        <v>19</v>
      </c>
      <c r="Y613" s="181" t="s">
        <v>941</v>
      </c>
      <c r="Z613" s="183">
        <v>102</v>
      </c>
      <c r="AA613" s="181" t="s">
        <v>22</v>
      </c>
      <c r="AB613" s="181" t="s">
        <v>942</v>
      </c>
      <c r="AC613" s="183">
        <v>5</v>
      </c>
    </row>
    <row r="614" spans="1:29">
      <c r="A614" s="181" t="s">
        <v>113</v>
      </c>
      <c r="B614" s="183">
        <v>102</v>
      </c>
      <c r="C614" s="183">
        <v>102105</v>
      </c>
      <c r="D614" s="183">
        <v>5645</v>
      </c>
      <c r="E614" s="184">
        <v>-2621.17</v>
      </c>
      <c r="F614" s="182">
        <v>43769</v>
      </c>
      <c r="G614" s="181" t="s">
        <v>938</v>
      </c>
      <c r="H614" s="181" t="s">
        <v>1073</v>
      </c>
      <c r="I614" s="181" t="s">
        <v>1073</v>
      </c>
      <c r="K614" s="183">
        <v>367136</v>
      </c>
      <c r="L614" s="183">
        <v>350839</v>
      </c>
      <c r="Q614" s="181" t="s">
        <v>940</v>
      </c>
      <c r="U614" s="183">
        <v>10</v>
      </c>
      <c r="V614" s="183">
        <v>19</v>
      </c>
      <c r="Y614" s="181" t="s">
        <v>941</v>
      </c>
      <c r="Z614" s="183">
        <v>102</v>
      </c>
      <c r="AA614" s="181" t="s">
        <v>22</v>
      </c>
      <c r="AB614" s="181" t="s">
        <v>942</v>
      </c>
      <c r="AC614" s="183">
        <v>6</v>
      </c>
    </row>
    <row r="615" spans="1:29">
      <c r="A615" s="181" t="s">
        <v>113</v>
      </c>
      <c r="B615" s="183">
        <v>102</v>
      </c>
      <c r="C615" s="183">
        <v>102106</v>
      </c>
      <c r="D615" s="183">
        <v>5645</v>
      </c>
      <c r="E615" s="184">
        <v>-7863.5</v>
      </c>
      <c r="F615" s="182">
        <v>43769</v>
      </c>
      <c r="G615" s="181" t="s">
        <v>938</v>
      </c>
      <c r="H615" s="181" t="s">
        <v>1073</v>
      </c>
      <c r="I615" s="181" t="s">
        <v>1073</v>
      </c>
      <c r="K615" s="183">
        <v>367136</v>
      </c>
      <c r="L615" s="183">
        <v>350839</v>
      </c>
      <c r="Q615" s="181" t="s">
        <v>940</v>
      </c>
      <c r="U615" s="183">
        <v>10</v>
      </c>
      <c r="V615" s="183">
        <v>19</v>
      </c>
      <c r="Y615" s="181" t="s">
        <v>941</v>
      </c>
      <c r="Z615" s="183">
        <v>102</v>
      </c>
      <c r="AA615" s="181" t="s">
        <v>22</v>
      </c>
      <c r="AB615" s="181" t="s">
        <v>942</v>
      </c>
      <c r="AC615" s="183">
        <v>7</v>
      </c>
    </row>
    <row r="616" spans="1:29">
      <c r="A616" s="181" t="s">
        <v>113</v>
      </c>
      <c r="B616" s="183">
        <v>102</v>
      </c>
      <c r="C616" s="183">
        <v>102107</v>
      </c>
      <c r="D616" s="183">
        <v>5645</v>
      </c>
      <c r="E616" s="184">
        <v>-1429.73</v>
      </c>
      <c r="F616" s="182">
        <v>43769</v>
      </c>
      <c r="G616" s="181" t="s">
        <v>938</v>
      </c>
      <c r="H616" s="181" t="s">
        <v>1073</v>
      </c>
      <c r="I616" s="181" t="s">
        <v>1073</v>
      </c>
      <c r="K616" s="183">
        <v>367136</v>
      </c>
      <c r="L616" s="183">
        <v>350839</v>
      </c>
      <c r="Q616" s="181" t="s">
        <v>940</v>
      </c>
      <c r="U616" s="183">
        <v>10</v>
      </c>
      <c r="V616" s="183">
        <v>19</v>
      </c>
      <c r="Y616" s="181" t="s">
        <v>941</v>
      </c>
      <c r="Z616" s="183">
        <v>102</v>
      </c>
      <c r="AA616" s="181" t="s">
        <v>22</v>
      </c>
      <c r="AB616" s="181" t="s">
        <v>942</v>
      </c>
      <c r="AC616" s="183">
        <v>8</v>
      </c>
    </row>
    <row r="617" spans="1:29">
      <c r="A617" s="181" t="s">
        <v>113</v>
      </c>
      <c r="B617" s="183">
        <v>102</v>
      </c>
      <c r="C617" s="183">
        <v>102108</v>
      </c>
      <c r="D617" s="183">
        <v>5645</v>
      </c>
      <c r="E617" s="184">
        <v>-953.15</v>
      </c>
      <c r="F617" s="182">
        <v>43769</v>
      </c>
      <c r="G617" s="181" t="s">
        <v>938</v>
      </c>
      <c r="H617" s="181" t="s">
        <v>1073</v>
      </c>
      <c r="I617" s="181" t="s">
        <v>1073</v>
      </c>
      <c r="K617" s="183">
        <v>367136</v>
      </c>
      <c r="L617" s="183">
        <v>350839</v>
      </c>
      <c r="Q617" s="181" t="s">
        <v>940</v>
      </c>
      <c r="U617" s="183">
        <v>10</v>
      </c>
      <c r="V617" s="183">
        <v>19</v>
      </c>
      <c r="Y617" s="181" t="s">
        <v>941</v>
      </c>
      <c r="Z617" s="183">
        <v>102</v>
      </c>
      <c r="AA617" s="181" t="s">
        <v>22</v>
      </c>
      <c r="AB617" s="181" t="s">
        <v>942</v>
      </c>
      <c r="AC617" s="183">
        <v>9</v>
      </c>
    </row>
    <row r="618" spans="1:29">
      <c r="A618" s="181" t="s">
        <v>113</v>
      </c>
      <c r="B618" s="183">
        <v>102</v>
      </c>
      <c r="C618" s="183">
        <v>102109</v>
      </c>
      <c r="D618" s="183">
        <v>5645</v>
      </c>
      <c r="E618" s="184">
        <v>-714.86</v>
      </c>
      <c r="F618" s="182">
        <v>43769</v>
      </c>
      <c r="G618" s="181" t="s">
        <v>938</v>
      </c>
      <c r="H618" s="181" t="s">
        <v>1073</v>
      </c>
      <c r="I618" s="181" t="s">
        <v>1073</v>
      </c>
      <c r="K618" s="183">
        <v>367136</v>
      </c>
      <c r="L618" s="183">
        <v>350839</v>
      </c>
      <c r="Q618" s="181" t="s">
        <v>940</v>
      </c>
      <c r="U618" s="183">
        <v>10</v>
      </c>
      <c r="V618" s="183">
        <v>19</v>
      </c>
      <c r="Y618" s="181" t="s">
        <v>941</v>
      </c>
      <c r="Z618" s="183">
        <v>102</v>
      </c>
      <c r="AA618" s="181" t="s">
        <v>22</v>
      </c>
      <c r="AB618" s="181" t="s">
        <v>942</v>
      </c>
      <c r="AC618" s="183">
        <v>10</v>
      </c>
    </row>
    <row r="619" spans="1:29">
      <c r="A619" s="181" t="s">
        <v>113</v>
      </c>
      <c r="B619" s="183">
        <v>102</v>
      </c>
      <c r="C619" s="183">
        <v>102103</v>
      </c>
      <c r="D619" s="183">
        <v>5645</v>
      </c>
      <c r="E619" s="184">
        <v>-41381.39</v>
      </c>
      <c r="F619" s="182">
        <v>43774</v>
      </c>
      <c r="G619" s="181" t="s">
        <v>938</v>
      </c>
      <c r="H619" s="181" t="s">
        <v>1018</v>
      </c>
      <c r="I619" s="181" t="s">
        <v>1071</v>
      </c>
      <c r="K619" s="183">
        <v>367211</v>
      </c>
      <c r="L619" s="183">
        <v>351518</v>
      </c>
      <c r="Q619" s="181" t="s">
        <v>940</v>
      </c>
      <c r="U619" s="183">
        <v>11</v>
      </c>
      <c r="V619" s="183">
        <v>19</v>
      </c>
      <c r="Y619" s="181" t="s">
        <v>941</v>
      </c>
      <c r="Z619" s="183">
        <v>102</v>
      </c>
      <c r="AA619" s="181" t="s">
        <v>22</v>
      </c>
      <c r="AB619" s="181" t="s">
        <v>942</v>
      </c>
      <c r="AC619" s="183">
        <v>20</v>
      </c>
    </row>
    <row r="620" spans="1:29">
      <c r="A620" s="181" t="s">
        <v>113</v>
      </c>
      <c r="B620" s="183">
        <v>102</v>
      </c>
      <c r="C620" s="183">
        <v>102103</v>
      </c>
      <c r="D620" s="183">
        <v>5645</v>
      </c>
      <c r="E620" s="184">
        <v>-276.02</v>
      </c>
      <c r="F620" s="182">
        <v>43774</v>
      </c>
      <c r="G620" s="181" t="s">
        <v>938</v>
      </c>
      <c r="H620" s="181" t="s">
        <v>1018</v>
      </c>
      <c r="I620" s="181" t="s">
        <v>1072</v>
      </c>
      <c r="K620" s="183">
        <v>367211</v>
      </c>
      <c r="L620" s="183">
        <v>351518</v>
      </c>
      <c r="Q620" s="181" t="s">
        <v>940</v>
      </c>
      <c r="U620" s="183">
        <v>11</v>
      </c>
      <c r="V620" s="183">
        <v>19</v>
      </c>
      <c r="Y620" s="181" t="s">
        <v>941</v>
      </c>
      <c r="Z620" s="183">
        <v>102</v>
      </c>
      <c r="AA620" s="181" t="s">
        <v>22</v>
      </c>
      <c r="AB620" s="181" t="s">
        <v>942</v>
      </c>
      <c r="AC620" s="183">
        <v>22</v>
      </c>
    </row>
    <row r="621" spans="1:29">
      <c r="A621" s="181" t="s">
        <v>113</v>
      </c>
      <c r="B621" s="183">
        <v>102</v>
      </c>
      <c r="C621" s="183">
        <v>102103</v>
      </c>
      <c r="D621" s="183">
        <v>5645</v>
      </c>
      <c r="E621" s="184">
        <v>-20076.509999999998</v>
      </c>
      <c r="F621" s="182">
        <v>43784</v>
      </c>
      <c r="G621" s="181" t="s">
        <v>938</v>
      </c>
      <c r="H621" s="181" t="s">
        <v>1019</v>
      </c>
      <c r="I621" s="181" t="s">
        <v>1071</v>
      </c>
      <c r="K621" s="183">
        <v>367219</v>
      </c>
      <c r="L621" s="183">
        <v>351631</v>
      </c>
      <c r="Q621" s="181" t="s">
        <v>940</v>
      </c>
      <c r="U621" s="183">
        <v>11</v>
      </c>
      <c r="V621" s="183">
        <v>19</v>
      </c>
      <c r="Y621" s="181" t="s">
        <v>941</v>
      </c>
      <c r="Z621" s="183">
        <v>102</v>
      </c>
      <c r="AA621" s="181" t="s">
        <v>22</v>
      </c>
      <c r="AB621" s="181" t="s">
        <v>942</v>
      </c>
      <c r="AC621" s="183">
        <v>28</v>
      </c>
    </row>
    <row r="622" spans="1:29">
      <c r="A622" s="181" t="s">
        <v>113</v>
      </c>
      <c r="B622" s="183">
        <v>102</v>
      </c>
      <c r="C622" s="183">
        <v>102103</v>
      </c>
      <c r="D622" s="183">
        <v>5645</v>
      </c>
      <c r="E622" s="184">
        <v>-41341.97</v>
      </c>
      <c r="F622" s="182">
        <v>43788</v>
      </c>
      <c r="G622" s="181" t="s">
        <v>938</v>
      </c>
      <c r="H622" s="181" t="s">
        <v>1020</v>
      </c>
      <c r="I622" s="181" t="s">
        <v>1071</v>
      </c>
      <c r="K622" s="183">
        <v>367287</v>
      </c>
      <c r="L622" s="183">
        <v>352785</v>
      </c>
      <c r="Q622" s="181" t="s">
        <v>940</v>
      </c>
      <c r="U622" s="183">
        <v>11</v>
      </c>
      <c r="V622" s="183">
        <v>19</v>
      </c>
      <c r="Y622" s="181" t="s">
        <v>941</v>
      </c>
      <c r="Z622" s="183">
        <v>102</v>
      </c>
      <c r="AA622" s="181" t="s">
        <v>22</v>
      </c>
      <c r="AB622" s="181" t="s">
        <v>942</v>
      </c>
      <c r="AC622" s="183">
        <v>20</v>
      </c>
    </row>
    <row r="623" spans="1:29">
      <c r="A623" s="181" t="s">
        <v>113</v>
      </c>
      <c r="B623" s="183">
        <v>102</v>
      </c>
      <c r="C623" s="183">
        <v>102103</v>
      </c>
      <c r="D623" s="183">
        <v>5645</v>
      </c>
      <c r="E623" s="184">
        <v>-276.02</v>
      </c>
      <c r="F623" s="182">
        <v>43788</v>
      </c>
      <c r="G623" s="181" t="s">
        <v>938</v>
      </c>
      <c r="H623" s="181" t="s">
        <v>1020</v>
      </c>
      <c r="I623" s="181" t="s">
        <v>1072</v>
      </c>
      <c r="K623" s="183">
        <v>367287</v>
      </c>
      <c r="L623" s="183">
        <v>352785</v>
      </c>
      <c r="Q623" s="181" t="s">
        <v>940</v>
      </c>
      <c r="U623" s="183">
        <v>11</v>
      </c>
      <c r="V623" s="183">
        <v>19</v>
      </c>
      <c r="Y623" s="181" t="s">
        <v>941</v>
      </c>
      <c r="Z623" s="183">
        <v>102</v>
      </c>
      <c r="AA623" s="181" t="s">
        <v>22</v>
      </c>
      <c r="AB623" s="181" t="s">
        <v>942</v>
      </c>
      <c r="AC623" s="183">
        <v>22</v>
      </c>
    </row>
    <row r="624" spans="1:29">
      <c r="A624" s="181" t="s">
        <v>113</v>
      </c>
      <c r="B624" s="183">
        <v>102</v>
      </c>
      <c r="C624" s="183">
        <v>102103</v>
      </c>
      <c r="D624" s="183">
        <v>5645</v>
      </c>
      <c r="E624" s="184">
        <v>-20133.78</v>
      </c>
      <c r="F624" s="182">
        <v>43799</v>
      </c>
      <c r="G624" s="181" t="s">
        <v>938</v>
      </c>
      <c r="H624" s="181" t="s">
        <v>1032</v>
      </c>
      <c r="I624" s="181" t="s">
        <v>1071</v>
      </c>
      <c r="K624" s="183">
        <v>367294</v>
      </c>
      <c r="L624" s="183">
        <v>352905</v>
      </c>
      <c r="Q624" s="181" t="s">
        <v>940</v>
      </c>
      <c r="U624" s="183">
        <v>11</v>
      </c>
      <c r="V624" s="183">
        <v>19</v>
      </c>
      <c r="Y624" s="181" t="s">
        <v>941</v>
      </c>
      <c r="Z624" s="183">
        <v>102</v>
      </c>
      <c r="AA624" s="181" t="s">
        <v>22</v>
      </c>
      <c r="AB624" s="181" t="s">
        <v>942</v>
      </c>
      <c r="AC624" s="183">
        <v>28</v>
      </c>
    </row>
    <row r="625" spans="1:29">
      <c r="A625" s="181" t="s">
        <v>113</v>
      </c>
      <c r="B625" s="183">
        <v>102</v>
      </c>
      <c r="C625" s="183">
        <v>102103</v>
      </c>
      <c r="D625" s="183">
        <v>5645</v>
      </c>
      <c r="E625" s="184">
        <v>-244.6</v>
      </c>
      <c r="F625" s="182">
        <v>43799</v>
      </c>
      <c r="G625" s="181" t="s">
        <v>938</v>
      </c>
      <c r="H625" s="181" t="s">
        <v>1017</v>
      </c>
      <c r="I625" s="181" t="s">
        <v>986</v>
      </c>
      <c r="K625" s="183">
        <v>367400</v>
      </c>
      <c r="L625" s="183">
        <v>353409</v>
      </c>
      <c r="Q625" s="181" t="s">
        <v>940</v>
      </c>
      <c r="U625" s="183">
        <v>11</v>
      </c>
      <c r="V625" s="183">
        <v>19</v>
      </c>
      <c r="Y625" s="181" t="s">
        <v>941</v>
      </c>
      <c r="Z625" s="183">
        <v>103</v>
      </c>
      <c r="AA625" s="181" t="s">
        <v>22</v>
      </c>
      <c r="AB625" s="181" t="s">
        <v>942</v>
      </c>
      <c r="AC625" s="183">
        <v>5</v>
      </c>
    </row>
    <row r="626" spans="1:29">
      <c r="A626" s="181" t="s">
        <v>113</v>
      </c>
      <c r="B626" s="183">
        <v>102</v>
      </c>
      <c r="C626" s="183">
        <v>102103</v>
      </c>
      <c r="D626" s="183">
        <v>5645</v>
      </c>
      <c r="E626" s="184">
        <v>-61.15</v>
      </c>
      <c r="F626" s="182">
        <v>43799</v>
      </c>
      <c r="G626" s="181" t="s">
        <v>938</v>
      </c>
      <c r="H626" s="181" t="s">
        <v>1017</v>
      </c>
      <c r="I626" s="181" t="s">
        <v>986</v>
      </c>
      <c r="K626" s="183">
        <v>367400</v>
      </c>
      <c r="L626" s="183">
        <v>353409</v>
      </c>
      <c r="Q626" s="181" t="s">
        <v>940</v>
      </c>
      <c r="U626" s="183">
        <v>11</v>
      </c>
      <c r="V626" s="183">
        <v>19</v>
      </c>
      <c r="Y626" s="181" t="s">
        <v>941</v>
      </c>
      <c r="Z626" s="183">
        <v>103</v>
      </c>
      <c r="AA626" s="181" t="s">
        <v>22</v>
      </c>
      <c r="AB626" s="181" t="s">
        <v>942</v>
      </c>
      <c r="AC626" s="183">
        <v>10</v>
      </c>
    </row>
    <row r="627" spans="1:29">
      <c r="A627" s="181" t="s">
        <v>113</v>
      </c>
      <c r="B627" s="183">
        <v>102</v>
      </c>
      <c r="C627" s="183">
        <v>102103</v>
      </c>
      <c r="D627" s="183">
        <v>5645</v>
      </c>
      <c r="E627" s="184">
        <v>123791.44</v>
      </c>
      <c r="F627" s="182">
        <v>43799</v>
      </c>
      <c r="G627" s="181" t="s">
        <v>938</v>
      </c>
      <c r="H627" s="181" t="s">
        <v>1073</v>
      </c>
      <c r="I627" s="181" t="s">
        <v>1073</v>
      </c>
      <c r="K627" s="183">
        <v>367424</v>
      </c>
      <c r="L627" s="183">
        <v>353465</v>
      </c>
      <c r="P627" s="181" t="s">
        <v>945</v>
      </c>
      <c r="Q627" s="181" t="s">
        <v>940</v>
      </c>
      <c r="U627" s="183">
        <v>11</v>
      </c>
      <c r="V627" s="183">
        <v>19</v>
      </c>
      <c r="Y627" s="181" t="s">
        <v>941</v>
      </c>
      <c r="Z627" s="183">
        <v>102</v>
      </c>
      <c r="AA627" s="181" t="s">
        <v>22</v>
      </c>
      <c r="AB627" s="181" t="s">
        <v>942</v>
      </c>
      <c r="AC627" s="183">
        <v>1</v>
      </c>
    </row>
    <row r="628" spans="1:29">
      <c r="A628" s="181" t="s">
        <v>113</v>
      </c>
      <c r="B628" s="183">
        <v>102</v>
      </c>
      <c r="C628" s="183">
        <v>102101</v>
      </c>
      <c r="D628" s="183">
        <v>5645</v>
      </c>
      <c r="E628" s="184">
        <v>-3351.75</v>
      </c>
      <c r="F628" s="182">
        <v>43799</v>
      </c>
      <c r="G628" s="181" t="s">
        <v>938</v>
      </c>
      <c r="H628" s="181" t="s">
        <v>1073</v>
      </c>
      <c r="I628" s="181" t="s">
        <v>1073</v>
      </c>
      <c r="K628" s="183">
        <v>367424</v>
      </c>
      <c r="L628" s="183">
        <v>353465</v>
      </c>
      <c r="P628" s="181" t="s">
        <v>945</v>
      </c>
      <c r="Q628" s="181" t="s">
        <v>940</v>
      </c>
      <c r="U628" s="183">
        <v>11</v>
      </c>
      <c r="V628" s="183">
        <v>19</v>
      </c>
      <c r="Y628" s="181" t="s">
        <v>941</v>
      </c>
      <c r="Z628" s="183">
        <v>102</v>
      </c>
      <c r="AA628" s="181" t="s">
        <v>22</v>
      </c>
      <c r="AB628" s="181" t="s">
        <v>942</v>
      </c>
      <c r="AC628" s="183">
        <v>2</v>
      </c>
    </row>
    <row r="629" spans="1:29">
      <c r="A629" s="181" t="s">
        <v>113</v>
      </c>
      <c r="B629" s="183">
        <v>102</v>
      </c>
      <c r="C629" s="183">
        <v>102102</v>
      </c>
      <c r="D629" s="183">
        <v>5645</v>
      </c>
      <c r="E629" s="184">
        <v>-670.35</v>
      </c>
      <c r="F629" s="182">
        <v>43799</v>
      </c>
      <c r="G629" s="181" t="s">
        <v>938</v>
      </c>
      <c r="H629" s="181" t="s">
        <v>1073</v>
      </c>
      <c r="I629" s="181" t="s">
        <v>1073</v>
      </c>
      <c r="K629" s="183">
        <v>367424</v>
      </c>
      <c r="L629" s="183">
        <v>353465</v>
      </c>
      <c r="P629" s="181" t="s">
        <v>945</v>
      </c>
      <c r="Q629" s="181" t="s">
        <v>940</v>
      </c>
      <c r="U629" s="183">
        <v>11</v>
      </c>
      <c r="V629" s="183">
        <v>19</v>
      </c>
      <c r="Y629" s="181" t="s">
        <v>941</v>
      </c>
      <c r="Z629" s="183">
        <v>102</v>
      </c>
      <c r="AA629" s="181" t="s">
        <v>22</v>
      </c>
      <c r="AB629" s="181" t="s">
        <v>942</v>
      </c>
      <c r="AC629" s="183">
        <v>3</v>
      </c>
    </row>
    <row r="630" spans="1:29">
      <c r="A630" s="181" t="s">
        <v>113</v>
      </c>
      <c r="B630" s="183">
        <v>102</v>
      </c>
      <c r="C630" s="183">
        <v>102103</v>
      </c>
      <c r="D630" s="183">
        <v>5645</v>
      </c>
      <c r="E630" s="184">
        <v>-1117.25</v>
      </c>
      <c r="F630" s="182">
        <v>43799</v>
      </c>
      <c r="G630" s="181" t="s">
        <v>938</v>
      </c>
      <c r="H630" s="181" t="s">
        <v>1073</v>
      </c>
      <c r="I630" s="181" t="s">
        <v>1073</v>
      </c>
      <c r="K630" s="183">
        <v>367424</v>
      </c>
      <c r="L630" s="183">
        <v>353465</v>
      </c>
      <c r="P630" s="181" t="s">
        <v>945</v>
      </c>
      <c r="Q630" s="181" t="s">
        <v>940</v>
      </c>
      <c r="U630" s="183">
        <v>11</v>
      </c>
      <c r="V630" s="183">
        <v>19</v>
      </c>
      <c r="Y630" s="181" t="s">
        <v>941</v>
      </c>
      <c r="Z630" s="183">
        <v>102</v>
      </c>
      <c r="AA630" s="181" t="s">
        <v>22</v>
      </c>
      <c r="AB630" s="181" t="s">
        <v>942</v>
      </c>
      <c r="AC630" s="183">
        <v>4</v>
      </c>
    </row>
    <row r="631" spans="1:29">
      <c r="A631" s="181" t="s">
        <v>113</v>
      </c>
      <c r="B631" s="183">
        <v>102</v>
      </c>
      <c r="C631" s="183">
        <v>102104</v>
      </c>
      <c r="D631" s="183">
        <v>5645</v>
      </c>
      <c r="E631" s="184">
        <v>-2234.5</v>
      </c>
      <c r="F631" s="182">
        <v>43799</v>
      </c>
      <c r="G631" s="181" t="s">
        <v>938</v>
      </c>
      <c r="H631" s="181" t="s">
        <v>1073</v>
      </c>
      <c r="I631" s="181" t="s">
        <v>1073</v>
      </c>
      <c r="K631" s="183">
        <v>367424</v>
      </c>
      <c r="L631" s="183">
        <v>353465</v>
      </c>
      <c r="P631" s="181" t="s">
        <v>945</v>
      </c>
      <c r="Q631" s="181" t="s">
        <v>940</v>
      </c>
      <c r="U631" s="183">
        <v>11</v>
      </c>
      <c r="V631" s="183">
        <v>19</v>
      </c>
      <c r="Y631" s="181" t="s">
        <v>941</v>
      </c>
      <c r="Z631" s="183">
        <v>102</v>
      </c>
      <c r="AA631" s="181" t="s">
        <v>22</v>
      </c>
      <c r="AB631" s="181" t="s">
        <v>942</v>
      </c>
      <c r="AC631" s="183">
        <v>5</v>
      </c>
    </row>
    <row r="632" spans="1:29">
      <c r="A632" s="181" t="s">
        <v>113</v>
      </c>
      <c r="B632" s="183">
        <v>102</v>
      </c>
      <c r="C632" s="183">
        <v>102105</v>
      </c>
      <c r="D632" s="183">
        <v>5645</v>
      </c>
      <c r="E632" s="184">
        <v>-2457.9499999999998</v>
      </c>
      <c r="F632" s="182">
        <v>43799</v>
      </c>
      <c r="G632" s="181" t="s">
        <v>938</v>
      </c>
      <c r="H632" s="181" t="s">
        <v>1073</v>
      </c>
      <c r="I632" s="181" t="s">
        <v>1073</v>
      </c>
      <c r="K632" s="183">
        <v>367424</v>
      </c>
      <c r="L632" s="183">
        <v>353465</v>
      </c>
      <c r="P632" s="181" t="s">
        <v>945</v>
      </c>
      <c r="Q632" s="181" t="s">
        <v>940</v>
      </c>
      <c r="U632" s="183">
        <v>11</v>
      </c>
      <c r="V632" s="183">
        <v>19</v>
      </c>
      <c r="Y632" s="181" t="s">
        <v>941</v>
      </c>
      <c r="Z632" s="183">
        <v>102</v>
      </c>
      <c r="AA632" s="181" t="s">
        <v>22</v>
      </c>
      <c r="AB632" s="181" t="s">
        <v>942</v>
      </c>
      <c r="AC632" s="183">
        <v>6</v>
      </c>
    </row>
    <row r="633" spans="1:29">
      <c r="A633" s="181" t="s">
        <v>113</v>
      </c>
      <c r="B633" s="183">
        <v>102</v>
      </c>
      <c r="C633" s="183">
        <v>102106</v>
      </c>
      <c r="D633" s="183">
        <v>5645</v>
      </c>
      <c r="E633" s="184">
        <v>-7373.86</v>
      </c>
      <c r="F633" s="182">
        <v>43799</v>
      </c>
      <c r="G633" s="181" t="s">
        <v>938</v>
      </c>
      <c r="H633" s="181" t="s">
        <v>1073</v>
      </c>
      <c r="I633" s="181" t="s">
        <v>1073</v>
      </c>
      <c r="K633" s="183">
        <v>367424</v>
      </c>
      <c r="L633" s="183">
        <v>353465</v>
      </c>
      <c r="P633" s="181" t="s">
        <v>945</v>
      </c>
      <c r="Q633" s="181" t="s">
        <v>940</v>
      </c>
      <c r="U633" s="183">
        <v>11</v>
      </c>
      <c r="V633" s="183">
        <v>19</v>
      </c>
      <c r="Y633" s="181" t="s">
        <v>941</v>
      </c>
      <c r="Z633" s="183">
        <v>102</v>
      </c>
      <c r="AA633" s="181" t="s">
        <v>22</v>
      </c>
      <c r="AB633" s="181" t="s">
        <v>942</v>
      </c>
      <c r="AC633" s="183">
        <v>7</v>
      </c>
    </row>
    <row r="634" spans="1:29">
      <c r="A634" s="181" t="s">
        <v>113</v>
      </c>
      <c r="B634" s="183">
        <v>102</v>
      </c>
      <c r="C634" s="183">
        <v>102107</v>
      </c>
      <c r="D634" s="183">
        <v>5645</v>
      </c>
      <c r="E634" s="184">
        <v>-1340.7</v>
      </c>
      <c r="F634" s="182">
        <v>43799</v>
      </c>
      <c r="G634" s="181" t="s">
        <v>938</v>
      </c>
      <c r="H634" s="181" t="s">
        <v>1073</v>
      </c>
      <c r="I634" s="181" t="s">
        <v>1073</v>
      </c>
      <c r="K634" s="183">
        <v>367424</v>
      </c>
      <c r="L634" s="183">
        <v>353465</v>
      </c>
      <c r="P634" s="181" t="s">
        <v>945</v>
      </c>
      <c r="Q634" s="181" t="s">
        <v>940</v>
      </c>
      <c r="U634" s="183">
        <v>11</v>
      </c>
      <c r="V634" s="183">
        <v>19</v>
      </c>
      <c r="Y634" s="181" t="s">
        <v>941</v>
      </c>
      <c r="Z634" s="183">
        <v>102</v>
      </c>
      <c r="AA634" s="181" t="s">
        <v>22</v>
      </c>
      <c r="AB634" s="181" t="s">
        <v>942</v>
      </c>
      <c r="AC634" s="183">
        <v>8</v>
      </c>
    </row>
    <row r="635" spans="1:29">
      <c r="A635" s="181" t="s">
        <v>113</v>
      </c>
      <c r="B635" s="183">
        <v>102</v>
      </c>
      <c r="C635" s="183">
        <v>102108</v>
      </c>
      <c r="D635" s="183">
        <v>5645</v>
      </c>
      <c r="E635" s="184">
        <v>-893.8</v>
      </c>
      <c r="F635" s="182">
        <v>43799</v>
      </c>
      <c r="G635" s="181" t="s">
        <v>938</v>
      </c>
      <c r="H635" s="181" t="s">
        <v>1073</v>
      </c>
      <c r="I635" s="181" t="s">
        <v>1073</v>
      </c>
      <c r="K635" s="183">
        <v>367424</v>
      </c>
      <c r="L635" s="183">
        <v>353465</v>
      </c>
      <c r="P635" s="181" t="s">
        <v>945</v>
      </c>
      <c r="Q635" s="181" t="s">
        <v>940</v>
      </c>
      <c r="U635" s="183">
        <v>11</v>
      </c>
      <c r="V635" s="183">
        <v>19</v>
      </c>
      <c r="Y635" s="181" t="s">
        <v>941</v>
      </c>
      <c r="Z635" s="183">
        <v>102</v>
      </c>
      <c r="AA635" s="181" t="s">
        <v>22</v>
      </c>
      <c r="AB635" s="181" t="s">
        <v>942</v>
      </c>
      <c r="AC635" s="183">
        <v>9</v>
      </c>
    </row>
    <row r="636" spans="1:29">
      <c r="A636" s="181" t="s">
        <v>113</v>
      </c>
      <c r="B636" s="183">
        <v>102</v>
      </c>
      <c r="C636" s="183">
        <v>102109</v>
      </c>
      <c r="D636" s="183">
        <v>5645</v>
      </c>
      <c r="E636" s="184">
        <v>-670.35</v>
      </c>
      <c r="F636" s="182">
        <v>43799</v>
      </c>
      <c r="G636" s="181" t="s">
        <v>938</v>
      </c>
      <c r="H636" s="181" t="s">
        <v>1073</v>
      </c>
      <c r="I636" s="181" t="s">
        <v>1073</v>
      </c>
      <c r="K636" s="183">
        <v>367424</v>
      </c>
      <c r="L636" s="183">
        <v>353465</v>
      </c>
      <c r="P636" s="181" t="s">
        <v>945</v>
      </c>
      <c r="Q636" s="181" t="s">
        <v>940</v>
      </c>
      <c r="U636" s="183">
        <v>11</v>
      </c>
      <c r="V636" s="183">
        <v>19</v>
      </c>
      <c r="Y636" s="181" t="s">
        <v>941</v>
      </c>
      <c r="Z636" s="183">
        <v>102</v>
      </c>
      <c r="AA636" s="181" t="s">
        <v>22</v>
      </c>
      <c r="AB636" s="181" t="s">
        <v>942</v>
      </c>
      <c r="AC636" s="183">
        <v>10</v>
      </c>
    </row>
    <row r="637" spans="1:29">
      <c r="A637" s="181" t="s">
        <v>113</v>
      </c>
      <c r="B637" s="183">
        <v>102</v>
      </c>
      <c r="C637" s="183">
        <v>102103</v>
      </c>
      <c r="D637" s="183">
        <v>5645</v>
      </c>
      <c r="E637" s="184">
        <v>-123791.44</v>
      </c>
      <c r="F637" s="182">
        <v>43799</v>
      </c>
      <c r="G637" s="181" t="s">
        <v>938</v>
      </c>
      <c r="H637" s="181" t="s">
        <v>1073</v>
      </c>
      <c r="I637" s="181" t="s">
        <v>1073</v>
      </c>
      <c r="K637" s="183">
        <v>367424</v>
      </c>
      <c r="L637" s="183">
        <v>353465</v>
      </c>
      <c r="P637" s="181" t="s">
        <v>945</v>
      </c>
      <c r="Q637" s="181" t="s">
        <v>940</v>
      </c>
      <c r="U637" s="183">
        <v>11</v>
      </c>
      <c r="V637" s="183">
        <v>19</v>
      </c>
      <c r="Y637" s="181" t="s">
        <v>941</v>
      </c>
      <c r="Z637" s="183">
        <v>102</v>
      </c>
      <c r="AA637" s="181" t="s">
        <v>22</v>
      </c>
      <c r="AB637" s="181" t="s">
        <v>942</v>
      </c>
      <c r="AC637" s="183">
        <v>36</v>
      </c>
    </row>
    <row r="638" spans="1:29">
      <c r="A638" s="181" t="s">
        <v>113</v>
      </c>
      <c r="B638" s="183">
        <v>102</v>
      </c>
      <c r="C638" s="183">
        <v>102101</v>
      </c>
      <c r="D638" s="183">
        <v>5645</v>
      </c>
      <c r="E638" s="184">
        <v>3351.75</v>
      </c>
      <c r="F638" s="182">
        <v>43799</v>
      </c>
      <c r="G638" s="181" t="s">
        <v>938</v>
      </c>
      <c r="H638" s="181" t="s">
        <v>1073</v>
      </c>
      <c r="I638" s="181" t="s">
        <v>1073</v>
      </c>
      <c r="K638" s="183">
        <v>367424</v>
      </c>
      <c r="L638" s="183">
        <v>353465</v>
      </c>
      <c r="P638" s="181" t="s">
        <v>945</v>
      </c>
      <c r="Q638" s="181" t="s">
        <v>940</v>
      </c>
      <c r="U638" s="183">
        <v>11</v>
      </c>
      <c r="V638" s="183">
        <v>19</v>
      </c>
      <c r="Y638" s="181" t="s">
        <v>941</v>
      </c>
      <c r="Z638" s="183">
        <v>102</v>
      </c>
      <c r="AA638" s="181" t="s">
        <v>22</v>
      </c>
      <c r="AB638" s="181" t="s">
        <v>942</v>
      </c>
      <c r="AC638" s="183">
        <v>37</v>
      </c>
    </row>
    <row r="639" spans="1:29">
      <c r="A639" s="181" t="s">
        <v>113</v>
      </c>
      <c r="B639" s="183">
        <v>102</v>
      </c>
      <c r="C639" s="183">
        <v>102102</v>
      </c>
      <c r="D639" s="183">
        <v>5645</v>
      </c>
      <c r="E639" s="184">
        <v>670.35</v>
      </c>
      <c r="F639" s="182">
        <v>43799</v>
      </c>
      <c r="G639" s="181" t="s">
        <v>938</v>
      </c>
      <c r="H639" s="181" t="s">
        <v>1073</v>
      </c>
      <c r="I639" s="181" t="s">
        <v>1073</v>
      </c>
      <c r="K639" s="183">
        <v>367424</v>
      </c>
      <c r="L639" s="183">
        <v>353465</v>
      </c>
      <c r="P639" s="181" t="s">
        <v>945</v>
      </c>
      <c r="Q639" s="181" t="s">
        <v>940</v>
      </c>
      <c r="U639" s="183">
        <v>11</v>
      </c>
      <c r="V639" s="183">
        <v>19</v>
      </c>
      <c r="Y639" s="181" t="s">
        <v>941</v>
      </c>
      <c r="Z639" s="183">
        <v>102</v>
      </c>
      <c r="AA639" s="181" t="s">
        <v>22</v>
      </c>
      <c r="AB639" s="181" t="s">
        <v>942</v>
      </c>
      <c r="AC639" s="183">
        <v>38</v>
      </c>
    </row>
    <row r="640" spans="1:29">
      <c r="A640" s="181" t="s">
        <v>113</v>
      </c>
      <c r="B640" s="183">
        <v>102</v>
      </c>
      <c r="C640" s="183">
        <v>102103</v>
      </c>
      <c r="D640" s="183">
        <v>5645</v>
      </c>
      <c r="E640" s="184">
        <v>1117.25</v>
      </c>
      <c r="F640" s="182">
        <v>43799</v>
      </c>
      <c r="G640" s="181" t="s">
        <v>938</v>
      </c>
      <c r="H640" s="181" t="s">
        <v>1073</v>
      </c>
      <c r="I640" s="181" t="s">
        <v>1073</v>
      </c>
      <c r="K640" s="183">
        <v>367424</v>
      </c>
      <c r="L640" s="183">
        <v>353465</v>
      </c>
      <c r="P640" s="181" t="s">
        <v>945</v>
      </c>
      <c r="Q640" s="181" t="s">
        <v>940</v>
      </c>
      <c r="U640" s="183">
        <v>11</v>
      </c>
      <c r="V640" s="183">
        <v>19</v>
      </c>
      <c r="Y640" s="181" t="s">
        <v>941</v>
      </c>
      <c r="Z640" s="183">
        <v>102</v>
      </c>
      <c r="AA640" s="181" t="s">
        <v>22</v>
      </c>
      <c r="AB640" s="181" t="s">
        <v>942</v>
      </c>
      <c r="AC640" s="183">
        <v>39</v>
      </c>
    </row>
    <row r="641" spans="1:29">
      <c r="A641" s="181" t="s">
        <v>113</v>
      </c>
      <c r="B641" s="183">
        <v>102</v>
      </c>
      <c r="C641" s="183">
        <v>102104</v>
      </c>
      <c r="D641" s="183">
        <v>5645</v>
      </c>
      <c r="E641" s="184">
        <v>2234.5</v>
      </c>
      <c r="F641" s="182">
        <v>43799</v>
      </c>
      <c r="G641" s="181" t="s">
        <v>938</v>
      </c>
      <c r="H641" s="181" t="s">
        <v>1073</v>
      </c>
      <c r="I641" s="181" t="s">
        <v>1073</v>
      </c>
      <c r="K641" s="183">
        <v>367424</v>
      </c>
      <c r="L641" s="183">
        <v>353465</v>
      </c>
      <c r="P641" s="181" t="s">
        <v>945</v>
      </c>
      <c r="Q641" s="181" t="s">
        <v>940</v>
      </c>
      <c r="U641" s="183">
        <v>11</v>
      </c>
      <c r="V641" s="183">
        <v>19</v>
      </c>
      <c r="Y641" s="181" t="s">
        <v>941</v>
      </c>
      <c r="Z641" s="183">
        <v>102</v>
      </c>
      <c r="AA641" s="181" t="s">
        <v>22</v>
      </c>
      <c r="AB641" s="181" t="s">
        <v>942</v>
      </c>
      <c r="AC641" s="183">
        <v>40</v>
      </c>
    </row>
    <row r="642" spans="1:29">
      <c r="A642" s="181" t="s">
        <v>113</v>
      </c>
      <c r="B642" s="183">
        <v>102</v>
      </c>
      <c r="C642" s="183">
        <v>102105</v>
      </c>
      <c r="D642" s="183">
        <v>5645</v>
      </c>
      <c r="E642" s="184">
        <v>2457.9499999999998</v>
      </c>
      <c r="F642" s="182">
        <v>43799</v>
      </c>
      <c r="G642" s="181" t="s">
        <v>938</v>
      </c>
      <c r="H642" s="181" t="s">
        <v>1073</v>
      </c>
      <c r="I642" s="181" t="s">
        <v>1073</v>
      </c>
      <c r="K642" s="183">
        <v>367424</v>
      </c>
      <c r="L642" s="183">
        <v>353465</v>
      </c>
      <c r="P642" s="181" t="s">
        <v>945</v>
      </c>
      <c r="Q642" s="181" t="s">
        <v>940</v>
      </c>
      <c r="U642" s="183">
        <v>11</v>
      </c>
      <c r="V642" s="183">
        <v>19</v>
      </c>
      <c r="Y642" s="181" t="s">
        <v>941</v>
      </c>
      <c r="Z642" s="183">
        <v>102</v>
      </c>
      <c r="AA642" s="181" t="s">
        <v>22</v>
      </c>
      <c r="AB642" s="181" t="s">
        <v>942</v>
      </c>
      <c r="AC642" s="183">
        <v>41</v>
      </c>
    </row>
    <row r="643" spans="1:29">
      <c r="A643" s="181" t="s">
        <v>113</v>
      </c>
      <c r="B643" s="183">
        <v>102</v>
      </c>
      <c r="C643" s="183">
        <v>102106</v>
      </c>
      <c r="D643" s="183">
        <v>5645</v>
      </c>
      <c r="E643" s="184">
        <v>7373.86</v>
      </c>
      <c r="F643" s="182">
        <v>43799</v>
      </c>
      <c r="G643" s="181" t="s">
        <v>938</v>
      </c>
      <c r="H643" s="181" t="s">
        <v>1073</v>
      </c>
      <c r="I643" s="181" t="s">
        <v>1073</v>
      </c>
      <c r="K643" s="183">
        <v>367424</v>
      </c>
      <c r="L643" s="183">
        <v>353465</v>
      </c>
      <c r="P643" s="181" t="s">
        <v>945</v>
      </c>
      <c r="Q643" s="181" t="s">
        <v>940</v>
      </c>
      <c r="U643" s="183">
        <v>11</v>
      </c>
      <c r="V643" s="183">
        <v>19</v>
      </c>
      <c r="Y643" s="181" t="s">
        <v>941</v>
      </c>
      <c r="Z643" s="183">
        <v>102</v>
      </c>
      <c r="AA643" s="181" t="s">
        <v>22</v>
      </c>
      <c r="AB643" s="181" t="s">
        <v>942</v>
      </c>
      <c r="AC643" s="183">
        <v>42</v>
      </c>
    </row>
    <row r="644" spans="1:29">
      <c r="A644" s="181" t="s">
        <v>113</v>
      </c>
      <c r="B644" s="183">
        <v>102</v>
      </c>
      <c r="C644" s="183">
        <v>102107</v>
      </c>
      <c r="D644" s="183">
        <v>5645</v>
      </c>
      <c r="E644" s="184">
        <v>1340.7</v>
      </c>
      <c r="F644" s="182">
        <v>43799</v>
      </c>
      <c r="G644" s="181" t="s">
        <v>938</v>
      </c>
      <c r="H644" s="181" t="s">
        <v>1073</v>
      </c>
      <c r="I644" s="181" t="s">
        <v>1073</v>
      </c>
      <c r="K644" s="183">
        <v>367424</v>
      </c>
      <c r="L644" s="183">
        <v>353465</v>
      </c>
      <c r="P644" s="181" t="s">
        <v>945</v>
      </c>
      <c r="Q644" s="181" t="s">
        <v>940</v>
      </c>
      <c r="U644" s="183">
        <v>11</v>
      </c>
      <c r="V644" s="183">
        <v>19</v>
      </c>
      <c r="Y644" s="181" t="s">
        <v>941</v>
      </c>
      <c r="Z644" s="183">
        <v>102</v>
      </c>
      <c r="AA644" s="181" t="s">
        <v>22</v>
      </c>
      <c r="AB644" s="181" t="s">
        <v>942</v>
      </c>
      <c r="AC644" s="183">
        <v>43</v>
      </c>
    </row>
    <row r="645" spans="1:29">
      <c r="A645" s="181" t="s">
        <v>113</v>
      </c>
      <c r="B645" s="183">
        <v>102</v>
      </c>
      <c r="C645" s="183">
        <v>102108</v>
      </c>
      <c r="D645" s="183">
        <v>5645</v>
      </c>
      <c r="E645" s="184">
        <v>893.8</v>
      </c>
      <c r="F645" s="182">
        <v>43799</v>
      </c>
      <c r="G645" s="181" t="s">
        <v>938</v>
      </c>
      <c r="H645" s="181" t="s">
        <v>1073</v>
      </c>
      <c r="I645" s="181" t="s">
        <v>1073</v>
      </c>
      <c r="K645" s="183">
        <v>367424</v>
      </c>
      <c r="L645" s="183">
        <v>353465</v>
      </c>
      <c r="P645" s="181" t="s">
        <v>945</v>
      </c>
      <c r="Q645" s="181" t="s">
        <v>940</v>
      </c>
      <c r="U645" s="183">
        <v>11</v>
      </c>
      <c r="V645" s="183">
        <v>19</v>
      </c>
      <c r="Y645" s="181" t="s">
        <v>941</v>
      </c>
      <c r="Z645" s="183">
        <v>102</v>
      </c>
      <c r="AA645" s="181" t="s">
        <v>22</v>
      </c>
      <c r="AB645" s="181" t="s">
        <v>942</v>
      </c>
      <c r="AC645" s="183">
        <v>44</v>
      </c>
    </row>
    <row r="646" spans="1:29">
      <c r="A646" s="181" t="s">
        <v>113</v>
      </c>
      <c r="B646" s="183">
        <v>102</v>
      </c>
      <c r="C646" s="183">
        <v>102109</v>
      </c>
      <c r="D646" s="183">
        <v>5645</v>
      </c>
      <c r="E646" s="184">
        <v>670.35</v>
      </c>
      <c r="F646" s="182">
        <v>43799</v>
      </c>
      <c r="G646" s="181" t="s">
        <v>938</v>
      </c>
      <c r="H646" s="181" t="s">
        <v>1073</v>
      </c>
      <c r="I646" s="181" t="s">
        <v>1073</v>
      </c>
      <c r="K646" s="183">
        <v>367424</v>
      </c>
      <c r="L646" s="183">
        <v>353465</v>
      </c>
      <c r="P646" s="181" t="s">
        <v>945</v>
      </c>
      <c r="Q646" s="181" t="s">
        <v>940</v>
      </c>
      <c r="U646" s="183">
        <v>11</v>
      </c>
      <c r="V646" s="183">
        <v>19</v>
      </c>
      <c r="Y646" s="181" t="s">
        <v>941</v>
      </c>
      <c r="Z646" s="183">
        <v>102</v>
      </c>
      <c r="AA646" s="181" t="s">
        <v>22</v>
      </c>
      <c r="AB646" s="181" t="s">
        <v>942</v>
      </c>
      <c r="AC646" s="183">
        <v>45</v>
      </c>
    </row>
    <row r="647" spans="1:29">
      <c r="A647" s="181" t="s">
        <v>113</v>
      </c>
      <c r="B647" s="183">
        <v>102</v>
      </c>
      <c r="C647" s="183">
        <v>102103</v>
      </c>
      <c r="D647" s="183">
        <v>5645</v>
      </c>
      <c r="E647" s="184">
        <v>-4182.12</v>
      </c>
      <c r="F647" s="182">
        <v>43799</v>
      </c>
      <c r="G647" s="181" t="s">
        <v>938</v>
      </c>
      <c r="H647" s="181" t="s">
        <v>1087</v>
      </c>
      <c r="I647" s="181" t="s">
        <v>1088</v>
      </c>
      <c r="K647" s="183">
        <v>367465</v>
      </c>
      <c r="L647" s="183">
        <v>353658</v>
      </c>
      <c r="Q647" s="181" t="s">
        <v>940</v>
      </c>
      <c r="U647" s="183">
        <v>11</v>
      </c>
      <c r="V647" s="183">
        <v>19</v>
      </c>
      <c r="Y647" s="181" t="s">
        <v>941</v>
      </c>
      <c r="Z647" s="183">
        <v>103</v>
      </c>
      <c r="AA647" s="181" t="s">
        <v>22</v>
      </c>
      <c r="AB647" s="181" t="s">
        <v>942</v>
      </c>
      <c r="AC647" s="183">
        <v>2</v>
      </c>
    </row>
    <row r="648" spans="1:29">
      <c r="A648" s="181" t="s">
        <v>113</v>
      </c>
      <c r="B648" s="183">
        <v>102</v>
      </c>
      <c r="C648" s="183">
        <v>102103</v>
      </c>
      <c r="D648" s="183">
        <v>5645</v>
      </c>
      <c r="E648" s="184">
        <v>-12510.28</v>
      </c>
      <c r="F648" s="182">
        <v>43799</v>
      </c>
      <c r="G648" s="181" t="s">
        <v>938</v>
      </c>
      <c r="H648" s="181" t="s">
        <v>1087</v>
      </c>
      <c r="I648" s="181" t="s">
        <v>1089</v>
      </c>
      <c r="K648" s="183">
        <v>367465</v>
      </c>
      <c r="L648" s="183">
        <v>353658</v>
      </c>
      <c r="Q648" s="181" t="s">
        <v>940</v>
      </c>
      <c r="U648" s="183">
        <v>11</v>
      </c>
      <c r="V648" s="183">
        <v>19</v>
      </c>
      <c r="Y648" s="181" t="s">
        <v>941</v>
      </c>
      <c r="Z648" s="183">
        <v>103</v>
      </c>
      <c r="AA648" s="181" t="s">
        <v>22</v>
      </c>
      <c r="AB648" s="181" t="s">
        <v>942</v>
      </c>
      <c r="AC648" s="183">
        <v>4</v>
      </c>
    </row>
    <row r="649" spans="1:29">
      <c r="A649" s="181" t="s">
        <v>113</v>
      </c>
      <c r="B649" s="183">
        <v>102</v>
      </c>
      <c r="C649" s="183">
        <v>102103</v>
      </c>
      <c r="D649" s="183">
        <v>5645</v>
      </c>
      <c r="E649" s="184">
        <v>140483.84</v>
      </c>
      <c r="F649" s="182">
        <v>43799</v>
      </c>
      <c r="G649" s="181" t="s">
        <v>938</v>
      </c>
      <c r="H649" s="181" t="s">
        <v>1073</v>
      </c>
      <c r="I649" s="181" t="s">
        <v>1073</v>
      </c>
      <c r="K649" s="183">
        <v>367488</v>
      </c>
      <c r="L649" s="183">
        <v>353737</v>
      </c>
      <c r="Q649" s="181" t="s">
        <v>940</v>
      </c>
      <c r="U649" s="183">
        <v>11</v>
      </c>
      <c r="V649" s="183">
        <v>19</v>
      </c>
      <c r="Y649" s="181" t="s">
        <v>941</v>
      </c>
      <c r="Z649" s="183">
        <v>102</v>
      </c>
      <c r="AA649" s="181" t="s">
        <v>22</v>
      </c>
      <c r="AB649" s="181" t="s">
        <v>942</v>
      </c>
      <c r="AC649" s="183">
        <v>1</v>
      </c>
    </row>
    <row r="650" spans="1:29">
      <c r="A650" s="181" t="s">
        <v>113</v>
      </c>
      <c r="B650" s="183">
        <v>102</v>
      </c>
      <c r="C650" s="183">
        <v>102101</v>
      </c>
      <c r="D650" s="183">
        <v>5645</v>
      </c>
      <c r="E650" s="184">
        <v>-3803.71</v>
      </c>
      <c r="F650" s="182">
        <v>43799</v>
      </c>
      <c r="G650" s="181" t="s">
        <v>938</v>
      </c>
      <c r="H650" s="181" t="s">
        <v>1073</v>
      </c>
      <c r="I650" s="181" t="s">
        <v>1073</v>
      </c>
      <c r="K650" s="183">
        <v>367488</v>
      </c>
      <c r="L650" s="183">
        <v>353737</v>
      </c>
      <c r="Q650" s="181" t="s">
        <v>940</v>
      </c>
      <c r="U650" s="183">
        <v>11</v>
      </c>
      <c r="V650" s="183">
        <v>19</v>
      </c>
      <c r="Y650" s="181" t="s">
        <v>941</v>
      </c>
      <c r="Z650" s="183">
        <v>102</v>
      </c>
      <c r="AA650" s="181" t="s">
        <v>22</v>
      </c>
      <c r="AB650" s="181" t="s">
        <v>942</v>
      </c>
      <c r="AC650" s="183">
        <v>2</v>
      </c>
    </row>
    <row r="651" spans="1:29">
      <c r="A651" s="181" t="s">
        <v>113</v>
      </c>
      <c r="B651" s="183">
        <v>102</v>
      </c>
      <c r="C651" s="183">
        <v>102102</v>
      </c>
      <c r="D651" s="183">
        <v>5645</v>
      </c>
      <c r="E651" s="184">
        <v>-760.74</v>
      </c>
      <c r="F651" s="182">
        <v>43799</v>
      </c>
      <c r="G651" s="181" t="s">
        <v>938</v>
      </c>
      <c r="H651" s="181" t="s">
        <v>1073</v>
      </c>
      <c r="I651" s="181" t="s">
        <v>1073</v>
      </c>
      <c r="K651" s="183">
        <v>367488</v>
      </c>
      <c r="L651" s="183">
        <v>353737</v>
      </c>
      <c r="Q651" s="181" t="s">
        <v>940</v>
      </c>
      <c r="U651" s="183">
        <v>11</v>
      </c>
      <c r="V651" s="183">
        <v>19</v>
      </c>
      <c r="Y651" s="181" t="s">
        <v>941</v>
      </c>
      <c r="Z651" s="183">
        <v>102</v>
      </c>
      <c r="AA651" s="181" t="s">
        <v>22</v>
      </c>
      <c r="AB651" s="181" t="s">
        <v>942</v>
      </c>
      <c r="AC651" s="183">
        <v>3</v>
      </c>
    </row>
    <row r="652" spans="1:29">
      <c r="A652" s="181" t="s">
        <v>113</v>
      </c>
      <c r="B652" s="183">
        <v>102</v>
      </c>
      <c r="C652" s="183">
        <v>102103</v>
      </c>
      <c r="D652" s="183">
        <v>5645</v>
      </c>
      <c r="E652" s="184">
        <v>-1267.9000000000001</v>
      </c>
      <c r="F652" s="182">
        <v>43799</v>
      </c>
      <c r="G652" s="181" t="s">
        <v>938</v>
      </c>
      <c r="H652" s="181" t="s">
        <v>1073</v>
      </c>
      <c r="I652" s="181" t="s">
        <v>1073</v>
      </c>
      <c r="K652" s="183">
        <v>367488</v>
      </c>
      <c r="L652" s="183">
        <v>353737</v>
      </c>
      <c r="Q652" s="181" t="s">
        <v>940</v>
      </c>
      <c r="U652" s="183">
        <v>11</v>
      </c>
      <c r="V652" s="183">
        <v>19</v>
      </c>
      <c r="Y652" s="181" t="s">
        <v>941</v>
      </c>
      <c r="Z652" s="183">
        <v>102</v>
      </c>
      <c r="AA652" s="181" t="s">
        <v>22</v>
      </c>
      <c r="AB652" s="181" t="s">
        <v>942</v>
      </c>
      <c r="AC652" s="183">
        <v>4</v>
      </c>
    </row>
    <row r="653" spans="1:29">
      <c r="A653" s="181" t="s">
        <v>113</v>
      </c>
      <c r="B653" s="183">
        <v>102</v>
      </c>
      <c r="C653" s="183">
        <v>102104</v>
      </c>
      <c r="D653" s="183">
        <v>5645</v>
      </c>
      <c r="E653" s="184">
        <v>-2535.81</v>
      </c>
      <c r="F653" s="182">
        <v>43799</v>
      </c>
      <c r="G653" s="181" t="s">
        <v>938</v>
      </c>
      <c r="H653" s="181" t="s">
        <v>1073</v>
      </c>
      <c r="I653" s="181" t="s">
        <v>1073</v>
      </c>
      <c r="K653" s="183">
        <v>367488</v>
      </c>
      <c r="L653" s="183">
        <v>353737</v>
      </c>
      <c r="Q653" s="181" t="s">
        <v>940</v>
      </c>
      <c r="U653" s="183">
        <v>11</v>
      </c>
      <c r="V653" s="183">
        <v>19</v>
      </c>
      <c r="Y653" s="181" t="s">
        <v>941</v>
      </c>
      <c r="Z653" s="183">
        <v>102</v>
      </c>
      <c r="AA653" s="181" t="s">
        <v>22</v>
      </c>
      <c r="AB653" s="181" t="s">
        <v>942</v>
      </c>
      <c r="AC653" s="183">
        <v>5</v>
      </c>
    </row>
    <row r="654" spans="1:29">
      <c r="A654" s="181" t="s">
        <v>113</v>
      </c>
      <c r="B654" s="183">
        <v>102</v>
      </c>
      <c r="C654" s="183">
        <v>102105</v>
      </c>
      <c r="D654" s="183">
        <v>5645</v>
      </c>
      <c r="E654" s="184">
        <v>-2789.39</v>
      </c>
      <c r="F654" s="182">
        <v>43799</v>
      </c>
      <c r="G654" s="181" t="s">
        <v>938</v>
      </c>
      <c r="H654" s="181" t="s">
        <v>1073</v>
      </c>
      <c r="I654" s="181" t="s">
        <v>1073</v>
      </c>
      <c r="K654" s="183">
        <v>367488</v>
      </c>
      <c r="L654" s="183">
        <v>353737</v>
      </c>
      <c r="Q654" s="181" t="s">
        <v>940</v>
      </c>
      <c r="U654" s="183">
        <v>11</v>
      </c>
      <c r="V654" s="183">
        <v>19</v>
      </c>
      <c r="Y654" s="181" t="s">
        <v>941</v>
      </c>
      <c r="Z654" s="183">
        <v>102</v>
      </c>
      <c r="AA654" s="181" t="s">
        <v>22</v>
      </c>
      <c r="AB654" s="181" t="s">
        <v>942</v>
      </c>
      <c r="AC654" s="183">
        <v>6</v>
      </c>
    </row>
    <row r="655" spans="1:29">
      <c r="A655" s="181" t="s">
        <v>113</v>
      </c>
      <c r="B655" s="183">
        <v>102</v>
      </c>
      <c r="C655" s="183">
        <v>102106</v>
      </c>
      <c r="D655" s="183">
        <v>5645</v>
      </c>
      <c r="E655" s="184">
        <v>-8368.17</v>
      </c>
      <c r="F655" s="182">
        <v>43799</v>
      </c>
      <c r="G655" s="181" t="s">
        <v>938</v>
      </c>
      <c r="H655" s="181" t="s">
        <v>1073</v>
      </c>
      <c r="I655" s="181" t="s">
        <v>1073</v>
      </c>
      <c r="K655" s="183">
        <v>367488</v>
      </c>
      <c r="L655" s="183">
        <v>353737</v>
      </c>
      <c r="Q655" s="181" t="s">
        <v>940</v>
      </c>
      <c r="U655" s="183">
        <v>11</v>
      </c>
      <c r="V655" s="183">
        <v>19</v>
      </c>
      <c r="Y655" s="181" t="s">
        <v>941</v>
      </c>
      <c r="Z655" s="183">
        <v>102</v>
      </c>
      <c r="AA655" s="181" t="s">
        <v>22</v>
      </c>
      <c r="AB655" s="181" t="s">
        <v>942</v>
      </c>
      <c r="AC655" s="183">
        <v>7</v>
      </c>
    </row>
    <row r="656" spans="1:29">
      <c r="A656" s="181" t="s">
        <v>113</v>
      </c>
      <c r="B656" s="183">
        <v>102</v>
      </c>
      <c r="C656" s="183">
        <v>102107</v>
      </c>
      <c r="D656" s="183">
        <v>5645</v>
      </c>
      <c r="E656" s="184">
        <v>-1521.49</v>
      </c>
      <c r="F656" s="182">
        <v>43799</v>
      </c>
      <c r="G656" s="181" t="s">
        <v>938</v>
      </c>
      <c r="H656" s="181" t="s">
        <v>1073</v>
      </c>
      <c r="I656" s="181" t="s">
        <v>1073</v>
      </c>
      <c r="K656" s="183">
        <v>367488</v>
      </c>
      <c r="L656" s="183">
        <v>353737</v>
      </c>
      <c r="Q656" s="181" t="s">
        <v>940</v>
      </c>
      <c r="U656" s="183">
        <v>11</v>
      </c>
      <c r="V656" s="183">
        <v>19</v>
      </c>
      <c r="Y656" s="181" t="s">
        <v>941</v>
      </c>
      <c r="Z656" s="183">
        <v>102</v>
      </c>
      <c r="AA656" s="181" t="s">
        <v>22</v>
      </c>
      <c r="AB656" s="181" t="s">
        <v>942</v>
      </c>
      <c r="AC656" s="183">
        <v>8</v>
      </c>
    </row>
    <row r="657" spans="1:29">
      <c r="A657" s="181" t="s">
        <v>113</v>
      </c>
      <c r="B657" s="183">
        <v>102</v>
      </c>
      <c r="C657" s="183">
        <v>102108</v>
      </c>
      <c r="D657" s="183">
        <v>5645</v>
      </c>
      <c r="E657" s="184">
        <v>-1014.32</v>
      </c>
      <c r="F657" s="182">
        <v>43799</v>
      </c>
      <c r="G657" s="181" t="s">
        <v>938</v>
      </c>
      <c r="H657" s="181" t="s">
        <v>1073</v>
      </c>
      <c r="I657" s="181" t="s">
        <v>1073</v>
      </c>
      <c r="K657" s="183">
        <v>367488</v>
      </c>
      <c r="L657" s="183">
        <v>353737</v>
      </c>
      <c r="Q657" s="181" t="s">
        <v>940</v>
      </c>
      <c r="U657" s="183">
        <v>11</v>
      </c>
      <c r="V657" s="183">
        <v>19</v>
      </c>
      <c r="Y657" s="181" t="s">
        <v>941</v>
      </c>
      <c r="Z657" s="183">
        <v>102</v>
      </c>
      <c r="AA657" s="181" t="s">
        <v>22</v>
      </c>
      <c r="AB657" s="181" t="s">
        <v>942</v>
      </c>
      <c r="AC657" s="183">
        <v>9</v>
      </c>
    </row>
    <row r="658" spans="1:29">
      <c r="A658" s="181" t="s">
        <v>113</v>
      </c>
      <c r="B658" s="183">
        <v>102</v>
      </c>
      <c r="C658" s="183">
        <v>102109</v>
      </c>
      <c r="D658" s="183">
        <v>5645</v>
      </c>
      <c r="E658" s="184">
        <v>-760.74</v>
      </c>
      <c r="F658" s="182">
        <v>43799</v>
      </c>
      <c r="G658" s="181" t="s">
        <v>938</v>
      </c>
      <c r="H658" s="181" t="s">
        <v>1073</v>
      </c>
      <c r="I658" s="181" t="s">
        <v>1073</v>
      </c>
      <c r="K658" s="183">
        <v>367488</v>
      </c>
      <c r="L658" s="183">
        <v>353737</v>
      </c>
      <c r="Q658" s="181" t="s">
        <v>940</v>
      </c>
      <c r="U658" s="183">
        <v>11</v>
      </c>
      <c r="V658" s="183">
        <v>19</v>
      </c>
      <c r="Y658" s="181" t="s">
        <v>941</v>
      </c>
      <c r="Z658" s="183">
        <v>102</v>
      </c>
      <c r="AA658" s="181" t="s">
        <v>22</v>
      </c>
      <c r="AB658" s="181" t="s">
        <v>942</v>
      </c>
      <c r="AC658" s="183">
        <v>10</v>
      </c>
    </row>
    <row r="659" spans="1:29">
      <c r="A659" s="181" t="s">
        <v>113</v>
      </c>
      <c r="B659" s="183">
        <v>102</v>
      </c>
      <c r="C659" s="183">
        <v>102103</v>
      </c>
      <c r="D659" s="183">
        <v>5645</v>
      </c>
      <c r="E659" s="184">
        <v>-41350.1</v>
      </c>
      <c r="F659" s="182">
        <v>43802</v>
      </c>
      <c r="G659" s="181" t="s">
        <v>938</v>
      </c>
      <c r="H659" s="181" t="s">
        <v>1033</v>
      </c>
      <c r="I659" s="181" t="s">
        <v>1071</v>
      </c>
      <c r="K659" s="183">
        <v>367506</v>
      </c>
      <c r="L659" s="183">
        <v>354026</v>
      </c>
      <c r="Q659" s="181" t="s">
        <v>940</v>
      </c>
      <c r="U659" s="183">
        <v>12</v>
      </c>
      <c r="V659" s="183">
        <v>19</v>
      </c>
      <c r="Y659" s="181" t="s">
        <v>941</v>
      </c>
      <c r="Z659" s="183">
        <v>102</v>
      </c>
      <c r="AA659" s="181" t="s">
        <v>22</v>
      </c>
      <c r="AB659" s="181" t="s">
        <v>942</v>
      </c>
      <c r="AC659" s="183">
        <v>20</v>
      </c>
    </row>
    <row r="660" spans="1:29">
      <c r="A660" s="181" t="s">
        <v>113</v>
      </c>
      <c r="B660" s="183">
        <v>102</v>
      </c>
      <c r="C660" s="183">
        <v>102103</v>
      </c>
      <c r="D660" s="183">
        <v>5645</v>
      </c>
      <c r="E660" s="184">
        <v>-276.02</v>
      </c>
      <c r="F660" s="182">
        <v>43802</v>
      </c>
      <c r="G660" s="181" t="s">
        <v>938</v>
      </c>
      <c r="H660" s="181" t="s">
        <v>1033</v>
      </c>
      <c r="I660" s="181" t="s">
        <v>1072</v>
      </c>
      <c r="K660" s="183">
        <v>367506</v>
      </c>
      <c r="L660" s="183">
        <v>354026</v>
      </c>
      <c r="Q660" s="181" t="s">
        <v>940</v>
      </c>
      <c r="U660" s="183">
        <v>12</v>
      </c>
      <c r="V660" s="183">
        <v>19</v>
      </c>
      <c r="Y660" s="181" t="s">
        <v>941</v>
      </c>
      <c r="Z660" s="183">
        <v>102</v>
      </c>
      <c r="AA660" s="181" t="s">
        <v>22</v>
      </c>
      <c r="AB660" s="181" t="s">
        <v>942</v>
      </c>
      <c r="AC660" s="183">
        <v>22</v>
      </c>
    </row>
    <row r="661" spans="1:29">
      <c r="A661" s="181" t="s">
        <v>113</v>
      </c>
      <c r="B661" s="183">
        <v>102</v>
      </c>
      <c r="C661" s="183">
        <v>102103</v>
      </c>
      <c r="D661" s="183">
        <v>5645</v>
      </c>
      <c r="E661" s="184">
        <v>-6801.17</v>
      </c>
      <c r="F661" s="182">
        <v>43812</v>
      </c>
      <c r="G661" s="181" t="s">
        <v>938</v>
      </c>
      <c r="H661" s="181" t="s">
        <v>1090</v>
      </c>
      <c r="I661" s="181" t="s">
        <v>1091</v>
      </c>
      <c r="K661" s="183">
        <v>367604</v>
      </c>
      <c r="L661" s="183">
        <v>355709</v>
      </c>
      <c r="Q661" s="181" t="s">
        <v>940</v>
      </c>
      <c r="U661" s="183">
        <v>12</v>
      </c>
      <c r="V661" s="183">
        <v>19</v>
      </c>
      <c r="Y661" s="181" t="s">
        <v>941</v>
      </c>
      <c r="Z661" s="183">
        <v>103</v>
      </c>
      <c r="AA661" s="181" t="s">
        <v>22</v>
      </c>
      <c r="AB661" s="181" t="s">
        <v>942</v>
      </c>
      <c r="AC661" s="183">
        <v>2</v>
      </c>
    </row>
    <row r="662" spans="1:29">
      <c r="A662" s="181" t="s">
        <v>113</v>
      </c>
      <c r="B662" s="183">
        <v>102</v>
      </c>
      <c r="C662" s="183">
        <v>102103</v>
      </c>
      <c r="D662" s="183">
        <v>5645</v>
      </c>
      <c r="E662" s="184">
        <v>-20379</v>
      </c>
      <c r="F662" s="182">
        <v>43814</v>
      </c>
      <c r="G662" s="181" t="s">
        <v>938</v>
      </c>
      <c r="H662" s="181" t="s">
        <v>1034</v>
      </c>
      <c r="I662" s="181" t="s">
        <v>1071</v>
      </c>
      <c r="K662" s="183">
        <v>367827</v>
      </c>
      <c r="L662" s="183">
        <v>356809</v>
      </c>
      <c r="Q662" s="181" t="s">
        <v>940</v>
      </c>
      <c r="U662" s="183">
        <v>12</v>
      </c>
      <c r="V662" s="183">
        <v>19</v>
      </c>
      <c r="Y662" s="181" t="s">
        <v>941</v>
      </c>
      <c r="Z662" s="183">
        <v>102</v>
      </c>
      <c r="AA662" s="181" t="s">
        <v>22</v>
      </c>
      <c r="AB662" s="181" t="s">
        <v>942</v>
      </c>
      <c r="AC662" s="183">
        <v>28</v>
      </c>
    </row>
    <row r="663" spans="1:29">
      <c r="A663" s="181" t="s">
        <v>113</v>
      </c>
      <c r="B663" s="183">
        <v>102</v>
      </c>
      <c r="C663" s="183">
        <v>102103</v>
      </c>
      <c r="D663" s="183">
        <v>5645</v>
      </c>
      <c r="E663" s="184">
        <v>-41391.31</v>
      </c>
      <c r="F663" s="182">
        <v>43816</v>
      </c>
      <c r="G663" s="181" t="s">
        <v>938</v>
      </c>
      <c r="H663" s="181" t="s">
        <v>1035</v>
      </c>
      <c r="I663" s="181" t="s">
        <v>1071</v>
      </c>
      <c r="K663" s="183">
        <v>367839</v>
      </c>
      <c r="L663" s="183">
        <v>356837</v>
      </c>
      <c r="Q663" s="181" t="s">
        <v>940</v>
      </c>
      <c r="U663" s="183">
        <v>12</v>
      </c>
      <c r="V663" s="183">
        <v>19</v>
      </c>
      <c r="Y663" s="181" t="s">
        <v>941</v>
      </c>
      <c r="Z663" s="183">
        <v>102</v>
      </c>
      <c r="AA663" s="181" t="s">
        <v>22</v>
      </c>
      <c r="AB663" s="181" t="s">
        <v>942</v>
      </c>
      <c r="AC663" s="183">
        <v>20</v>
      </c>
    </row>
    <row r="664" spans="1:29">
      <c r="A664" s="181" t="s">
        <v>113</v>
      </c>
      <c r="B664" s="183">
        <v>102</v>
      </c>
      <c r="C664" s="183">
        <v>102103</v>
      </c>
      <c r="D664" s="183">
        <v>5645</v>
      </c>
      <c r="E664" s="184">
        <v>-276.02</v>
      </c>
      <c r="F664" s="182">
        <v>43816</v>
      </c>
      <c r="G664" s="181" t="s">
        <v>938</v>
      </c>
      <c r="H664" s="181" t="s">
        <v>1035</v>
      </c>
      <c r="I664" s="181" t="s">
        <v>1072</v>
      </c>
      <c r="K664" s="183">
        <v>367839</v>
      </c>
      <c r="L664" s="183">
        <v>356837</v>
      </c>
      <c r="Q664" s="181" t="s">
        <v>940</v>
      </c>
      <c r="U664" s="183">
        <v>12</v>
      </c>
      <c r="V664" s="183">
        <v>19</v>
      </c>
      <c r="Y664" s="181" t="s">
        <v>941</v>
      </c>
      <c r="Z664" s="183">
        <v>102</v>
      </c>
      <c r="AA664" s="181" t="s">
        <v>22</v>
      </c>
      <c r="AB664" s="181" t="s">
        <v>942</v>
      </c>
      <c r="AC664" s="183">
        <v>22</v>
      </c>
    </row>
    <row r="665" spans="1:29">
      <c r="A665" s="181" t="s">
        <v>113</v>
      </c>
      <c r="B665" s="183">
        <v>102</v>
      </c>
      <c r="C665" s="183">
        <v>102103</v>
      </c>
      <c r="D665" s="183">
        <v>5645</v>
      </c>
      <c r="E665" s="184">
        <v>-20805.98</v>
      </c>
      <c r="F665" s="182">
        <v>43830</v>
      </c>
      <c r="G665" s="181" t="s">
        <v>938</v>
      </c>
      <c r="H665" s="181" t="s">
        <v>1042</v>
      </c>
      <c r="I665" s="181" t="s">
        <v>1071</v>
      </c>
      <c r="K665" s="183">
        <v>367831</v>
      </c>
      <c r="L665" s="183">
        <v>356813</v>
      </c>
      <c r="Q665" s="181" t="s">
        <v>940</v>
      </c>
      <c r="U665" s="183">
        <v>12</v>
      </c>
      <c r="V665" s="183">
        <v>19</v>
      </c>
      <c r="Y665" s="181" t="s">
        <v>941</v>
      </c>
      <c r="Z665" s="183">
        <v>102</v>
      </c>
      <c r="AA665" s="181" t="s">
        <v>22</v>
      </c>
      <c r="AB665" s="181" t="s">
        <v>942</v>
      </c>
      <c r="AC665" s="183">
        <v>28</v>
      </c>
    </row>
    <row r="666" spans="1:29">
      <c r="A666" s="181" t="s">
        <v>113</v>
      </c>
      <c r="B666" s="183">
        <v>102</v>
      </c>
      <c r="C666" s="183">
        <v>102103</v>
      </c>
      <c r="D666" s="183">
        <v>5645</v>
      </c>
      <c r="E666" s="184">
        <v>-41115.54</v>
      </c>
      <c r="F666" s="182">
        <v>43830</v>
      </c>
      <c r="G666" s="181" t="s">
        <v>938</v>
      </c>
      <c r="H666" s="181" t="s">
        <v>1043</v>
      </c>
      <c r="I666" s="181" t="s">
        <v>1071</v>
      </c>
      <c r="K666" s="183">
        <v>367842</v>
      </c>
      <c r="L666" s="183">
        <v>356841</v>
      </c>
      <c r="Q666" s="181" t="s">
        <v>940</v>
      </c>
      <c r="U666" s="183">
        <v>12</v>
      </c>
      <c r="V666" s="183">
        <v>19</v>
      </c>
      <c r="Y666" s="181" t="s">
        <v>941</v>
      </c>
      <c r="Z666" s="183">
        <v>102</v>
      </c>
      <c r="AA666" s="181" t="s">
        <v>22</v>
      </c>
      <c r="AB666" s="181" t="s">
        <v>942</v>
      </c>
      <c r="AC666" s="183">
        <v>20</v>
      </c>
    </row>
    <row r="667" spans="1:29">
      <c r="A667" s="181" t="s">
        <v>113</v>
      </c>
      <c r="B667" s="183">
        <v>102</v>
      </c>
      <c r="C667" s="183">
        <v>102103</v>
      </c>
      <c r="D667" s="183">
        <v>5645</v>
      </c>
      <c r="E667" s="184">
        <v>-172.86</v>
      </c>
      <c r="F667" s="182">
        <v>43830</v>
      </c>
      <c r="G667" s="181" t="s">
        <v>938</v>
      </c>
      <c r="H667" s="181" t="s">
        <v>1043</v>
      </c>
      <c r="I667" s="181" t="s">
        <v>1072</v>
      </c>
      <c r="K667" s="183">
        <v>367842</v>
      </c>
      <c r="L667" s="183">
        <v>356841</v>
      </c>
      <c r="Q667" s="181" t="s">
        <v>940</v>
      </c>
      <c r="U667" s="183">
        <v>12</v>
      </c>
      <c r="V667" s="183">
        <v>19</v>
      </c>
      <c r="Y667" s="181" t="s">
        <v>941</v>
      </c>
      <c r="Z667" s="183">
        <v>102</v>
      </c>
      <c r="AA667" s="181" t="s">
        <v>22</v>
      </c>
      <c r="AB667" s="181" t="s">
        <v>942</v>
      </c>
      <c r="AC667" s="183">
        <v>22</v>
      </c>
    </row>
    <row r="668" spans="1:29">
      <c r="A668" s="181" t="s">
        <v>113</v>
      </c>
      <c r="B668" s="183">
        <v>102</v>
      </c>
      <c r="C668" s="183">
        <v>102103</v>
      </c>
      <c r="D668" s="183">
        <v>5645</v>
      </c>
      <c r="E668" s="184">
        <v>-183.45</v>
      </c>
      <c r="F668" s="182">
        <v>43830</v>
      </c>
      <c r="G668" s="181" t="s">
        <v>938</v>
      </c>
      <c r="H668" s="181" t="s">
        <v>1044</v>
      </c>
      <c r="I668" s="181" t="s">
        <v>1071</v>
      </c>
      <c r="K668" s="183">
        <v>367845</v>
      </c>
      <c r="L668" s="183">
        <v>356845</v>
      </c>
      <c r="Q668" s="181" t="s">
        <v>940</v>
      </c>
      <c r="U668" s="183">
        <v>12</v>
      </c>
      <c r="V668" s="183">
        <v>19</v>
      </c>
      <c r="Y668" s="181" t="s">
        <v>941</v>
      </c>
      <c r="Z668" s="183">
        <v>102</v>
      </c>
      <c r="AA668" s="181" t="s">
        <v>22</v>
      </c>
      <c r="AB668" s="181" t="s">
        <v>942</v>
      </c>
      <c r="AC668" s="183">
        <v>20</v>
      </c>
    </row>
    <row r="669" spans="1:29">
      <c r="A669" s="181" t="s">
        <v>113</v>
      </c>
      <c r="B669" s="183">
        <v>102</v>
      </c>
      <c r="C669" s="183">
        <v>102103</v>
      </c>
      <c r="D669" s="183">
        <v>5645</v>
      </c>
      <c r="E669" s="184">
        <v>172751.45</v>
      </c>
      <c r="F669" s="182">
        <v>43830</v>
      </c>
      <c r="G669" s="181" t="s">
        <v>938</v>
      </c>
      <c r="H669" s="181" t="s">
        <v>1073</v>
      </c>
      <c r="I669" s="181" t="s">
        <v>1073</v>
      </c>
      <c r="K669" s="183">
        <v>367856</v>
      </c>
      <c r="L669" s="183">
        <v>356868</v>
      </c>
      <c r="Q669" s="181" t="s">
        <v>940</v>
      </c>
      <c r="U669" s="183">
        <v>12</v>
      </c>
      <c r="V669" s="183">
        <v>19</v>
      </c>
      <c r="Y669" s="181" t="s">
        <v>941</v>
      </c>
      <c r="Z669" s="183">
        <v>102</v>
      </c>
      <c r="AA669" s="181" t="s">
        <v>22</v>
      </c>
      <c r="AB669" s="181" t="s">
        <v>942</v>
      </c>
      <c r="AC669" s="183">
        <v>1</v>
      </c>
    </row>
    <row r="670" spans="1:29">
      <c r="A670" s="181" t="s">
        <v>113</v>
      </c>
      <c r="B670" s="183">
        <v>102</v>
      </c>
      <c r="C670" s="183">
        <v>102101</v>
      </c>
      <c r="D670" s="183">
        <v>5645</v>
      </c>
      <c r="E670" s="184">
        <v>-4677.3900000000003</v>
      </c>
      <c r="F670" s="182">
        <v>43830</v>
      </c>
      <c r="G670" s="181" t="s">
        <v>938</v>
      </c>
      <c r="H670" s="181" t="s">
        <v>1073</v>
      </c>
      <c r="I670" s="181" t="s">
        <v>1073</v>
      </c>
      <c r="K670" s="183">
        <v>367856</v>
      </c>
      <c r="L670" s="183">
        <v>356868</v>
      </c>
      <c r="Q670" s="181" t="s">
        <v>940</v>
      </c>
      <c r="U670" s="183">
        <v>12</v>
      </c>
      <c r="V670" s="183">
        <v>19</v>
      </c>
      <c r="Y670" s="181" t="s">
        <v>941</v>
      </c>
      <c r="Z670" s="183">
        <v>102</v>
      </c>
      <c r="AA670" s="181" t="s">
        <v>22</v>
      </c>
      <c r="AB670" s="181" t="s">
        <v>942</v>
      </c>
      <c r="AC670" s="183">
        <v>2</v>
      </c>
    </row>
    <row r="671" spans="1:29">
      <c r="A671" s="181" t="s">
        <v>113</v>
      </c>
      <c r="B671" s="183">
        <v>102</v>
      </c>
      <c r="C671" s="183">
        <v>102102</v>
      </c>
      <c r="D671" s="183">
        <v>5645</v>
      </c>
      <c r="E671" s="184">
        <v>-935.48</v>
      </c>
      <c r="F671" s="182">
        <v>43830</v>
      </c>
      <c r="G671" s="181" t="s">
        <v>938</v>
      </c>
      <c r="H671" s="181" t="s">
        <v>1073</v>
      </c>
      <c r="I671" s="181" t="s">
        <v>1073</v>
      </c>
      <c r="K671" s="183">
        <v>367856</v>
      </c>
      <c r="L671" s="183">
        <v>356868</v>
      </c>
      <c r="Q671" s="181" t="s">
        <v>940</v>
      </c>
      <c r="U671" s="183">
        <v>12</v>
      </c>
      <c r="V671" s="183">
        <v>19</v>
      </c>
      <c r="Y671" s="181" t="s">
        <v>941</v>
      </c>
      <c r="Z671" s="183">
        <v>102</v>
      </c>
      <c r="AA671" s="181" t="s">
        <v>22</v>
      </c>
      <c r="AB671" s="181" t="s">
        <v>942</v>
      </c>
      <c r="AC671" s="183">
        <v>3</v>
      </c>
    </row>
    <row r="672" spans="1:29">
      <c r="A672" s="181" t="s">
        <v>113</v>
      </c>
      <c r="B672" s="183">
        <v>102</v>
      </c>
      <c r="C672" s="183">
        <v>102103</v>
      </c>
      <c r="D672" s="183">
        <v>5645</v>
      </c>
      <c r="E672" s="184">
        <v>-1559.13</v>
      </c>
      <c r="F672" s="182">
        <v>43830</v>
      </c>
      <c r="G672" s="181" t="s">
        <v>938</v>
      </c>
      <c r="H672" s="181" t="s">
        <v>1073</v>
      </c>
      <c r="I672" s="181" t="s">
        <v>1073</v>
      </c>
      <c r="K672" s="183">
        <v>367856</v>
      </c>
      <c r="L672" s="183">
        <v>356868</v>
      </c>
      <c r="Q672" s="181" t="s">
        <v>940</v>
      </c>
      <c r="U672" s="183">
        <v>12</v>
      </c>
      <c r="V672" s="183">
        <v>19</v>
      </c>
      <c r="Y672" s="181" t="s">
        <v>941</v>
      </c>
      <c r="Z672" s="183">
        <v>102</v>
      </c>
      <c r="AA672" s="181" t="s">
        <v>22</v>
      </c>
      <c r="AB672" s="181" t="s">
        <v>942</v>
      </c>
      <c r="AC672" s="183">
        <v>4</v>
      </c>
    </row>
    <row r="673" spans="1:29">
      <c r="A673" s="181" t="s">
        <v>113</v>
      </c>
      <c r="B673" s="183">
        <v>102</v>
      </c>
      <c r="C673" s="183">
        <v>102104</v>
      </c>
      <c r="D673" s="183">
        <v>5645</v>
      </c>
      <c r="E673" s="184">
        <v>-3118.26</v>
      </c>
      <c r="F673" s="182">
        <v>43830</v>
      </c>
      <c r="G673" s="181" t="s">
        <v>938</v>
      </c>
      <c r="H673" s="181" t="s">
        <v>1073</v>
      </c>
      <c r="I673" s="181" t="s">
        <v>1073</v>
      </c>
      <c r="K673" s="183">
        <v>367856</v>
      </c>
      <c r="L673" s="183">
        <v>356868</v>
      </c>
      <c r="Q673" s="181" t="s">
        <v>940</v>
      </c>
      <c r="U673" s="183">
        <v>12</v>
      </c>
      <c r="V673" s="183">
        <v>19</v>
      </c>
      <c r="Y673" s="181" t="s">
        <v>941</v>
      </c>
      <c r="Z673" s="183">
        <v>102</v>
      </c>
      <c r="AA673" s="181" t="s">
        <v>22</v>
      </c>
      <c r="AB673" s="181" t="s">
        <v>942</v>
      </c>
      <c r="AC673" s="183">
        <v>5</v>
      </c>
    </row>
    <row r="674" spans="1:29">
      <c r="A674" s="181" t="s">
        <v>113</v>
      </c>
      <c r="B674" s="183">
        <v>102</v>
      </c>
      <c r="C674" s="183">
        <v>102105</v>
      </c>
      <c r="D674" s="183">
        <v>5645</v>
      </c>
      <c r="E674" s="184">
        <v>-3430.08</v>
      </c>
      <c r="F674" s="182">
        <v>43830</v>
      </c>
      <c r="G674" s="181" t="s">
        <v>938</v>
      </c>
      <c r="H674" s="181" t="s">
        <v>1073</v>
      </c>
      <c r="I674" s="181" t="s">
        <v>1073</v>
      </c>
      <c r="K674" s="183">
        <v>367856</v>
      </c>
      <c r="L674" s="183">
        <v>356868</v>
      </c>
      <c r="Q674" s="181" t="s">
        <v>940</v>
      </c>
      <c r="U674" s="183">
        <v>12</v>
      </c>
      <c r="V674" s="183">
        <v>19</v>
      </c>
      <c r="Y674" s="181" t="s">
        <v>941</v>
      </c>
      <c r="Z674" s="183">
        <v>102</v>
      </c>
      <c r="AA674" s="181" t="s">
        <v>22</v>
      </c>
      <c r="AB674" s="181" t="s">
        <v>942</v>
      </c>
      <c r="AC674" s="183">
        <v>6</v>
      </c>
    </row>
    <row r="675" spans="1:29">
      <c r="A675" s="181" t="s">
        <v>113</v>
      </c>
      <c r="B675" s="183">
        <v>102</v>
      </c>
      <c r="C675" s="183">
        <v>102106</v>
      </c>
      <c r="D675" s="183">
        <v>5645</v>
      </c>
      <c r="E675" s="184">
        <v>-10290.25</v>
      </c>
      <c r="F675" s="182">
        <v>43830</v>
      </c>
      <c r="G675" s="181" t="s">
        <v>938</v>
      </c>
      <c r="H675" s="181" t="s">
        <v>1073</v>
      </c>
      <c r="I675" s="181" t="s">
        <v>1073</v>
      </c>
      <c r="K675" s="183">
        <v>367856</v>
      </c>
      <c r="L675" s="183">
        <v>356868</v>
      </c>
      <c r="Q675" s="181" t="s">
        <v>940</v>
      </c>
      <c r="U675" s="183">
        <v>12</v>
      </c>
      <c r="V675" s="183">
        <v>19</v>
      </c>
      <c r="Y675" s="181" t="s">
        <v>941</v>
      </c>
      <c r="Z675" s="183">
        <v>102</v>
      </c>
      <c r="AA675" s="181" t="s">
        <v>22</v>
      </c>
      <c r="AB675" s="181" t="s">
        <v>942</v>
      </c>
      <c r="AC675" s="183">
        <v>7</v>
      </c>
    </row>
    <row r="676" spans="1:29">
      <c r="A676" s="181" t="s">
        <v>113</v>
      </c>
      <c r="B676" s="183">
        <v>102</v>
      </c>
      <c r="C676" s="183">
        <v>102107</v>
      </c>
      <c r="D676" s="183">
        <v>5645</v>
      </c>
      <c r="E676" s="184">
        <v>-1870.95</v>
      </c>
      <c r="F676" s="182">
        <v>43830</v>
      </c>
      <c r="G676" s="181" t="s">
        <v>938</v>
      </c>
      <c r="H676" s="181" t="s">
        <v>1073</v>
      </c>
      <c r="I676" s="181" t="s">
        <v>1073</v>
      </c>
      <c r="K676" s="183">
        <v>367856</v>
      </c>
      <c r="L676" s="183">
        <v>356868</v>
      </c>
      <c r="Q676" s="181" t="s">
        <v>940</v>
      </c>
      <c r="U676" s="183">
        <v>12</v>
      </c>
      <c r="V676" s="183">
        <v>19</v>
      </c>
      <c r="Y676" s="181" t="s">
        <v>941</v>
      </c>
      <c r="Z676" s="183">
        <v>102</v>
      </c>
      <c r="AA676" s="181" t="s">
        <v>22</v>
      </c>
      <c r="AB676" s="181" t="s">
        <v>942</v>
      </c>
      <c r="AC676" s="183">
        <v>8</v>
      </c>
    </row>
    <row r="677" spans="1:29">
      <c r="A677" s="181" t="s">
        <v>113</v>
      </c>
      <c r="B677" s="183">
        <v>102</v>
      </c>
      <c r="C677" s="183">
        <v>102108</v>
      </c>
      <c r="D677" s="183">
        <v>5645</v>
      </c>
      <c r="E677" s="184">
        <v>-1247.3</v>
      </c>
      <c r="F677" s="182">
        <v>43830</v>
      </c>
      <c r="G677" s="181" t="s">
        <v>938</v>
      </c>
      <c r="H677" s="181" t="s">
        <v>1073</v>
      </c>
      <c r="I677" s="181" t="s">
        <v>1073</v>
      </c>
      <c r="K677" s="183">
        <v>367856</v>
      </c>
      <c r="L677" s="183">
        <v>356868</v>
      </c>
      <c r="Q677" s="181" t="s">
        <v>940</v>
      </c>
      <c r="U677" s="183">
        <v>12</v>
      </c>
      <c r="V677" s="183">
        <v>19</v>
      </c>
      <c r="Y677" s="181" t="s">
        <v>941</v>
      </c>
      <c r="Z677" s="183">
        <v>102</v>
      </c>
      <c r="AA677" s="181" t="s">
        <v>22</v>
      </c>
      <c r="AB677" s="181" t="s">
        <v>942</v>
      </c>
      <c r="AC677" s="183">
        <v>9</v>
      </c>
    </row>
    <row r="678" spans="1:29">
      <c r="A678" s="181" t="s">
        <v>113</v>
      </c>
      <c r="B678" s="183">
        <v>102</v>
      </c>
      <c r="C678" s="183">
        <v>102109</v>
      </c>
      <c r="D678" s="183">
        <v>5645</v>
      </c>
      <c r="E678" s="184">
        <v>-935.48</v>
      </c>
      <c r="F678" s="182">
        <v>43830</v>
      </c>
      <c r="G678" s="181" t="s">
        <v>938</v>
      </c>
      <c r="H678" s="181" t="s">
        <v>1073</v>
      </c>
      <c r="I678" s="181" t="s">
        <v>1073</v>
      </c>
      <c r="K678" s="183">
        <v>367856</v>
      </c>
      <c r="L678" s="183">
        <v>356868</v>
      </c>
      <c r="Q678" s="181" t="s">
        <v>940</v>
      </c>
      <c r="U678" s="183">
        <v>12</v>
      </c>
      <c r="V678" s="183">
        <v>19</v>
      </c>
      <c r="Y678" s="181" t="s">
        <v>941</v>
      </c>
      <c r="Z678" s="183">
        <v>102</v>
      </c>
      <c r="AA678" s="181" t="s">
        <v>22</v>
      </c>
      <c r="AB678" s="181" t="s">
        <v>942</v>
      </c>
      <c r="AC678" s="183">
        <v>10</v>
      </c>
    </row>
    <row r="679" spans="1:29">
      <c r="A679" s="181" t="s">
        <v>113</v>
      </c>
      <c r="B679" s="183">
        <v>102</v>
      </c>
      <c r="C679" s="183">
        <v>102103</v>
      </c>
      <c r="D679" s="183">
        <v>5645</v>
      </c>
      <c r="E679" s="184"/>
      <c r="F679" s="182">
        <v>43830</v>
      </c>
      <c r="G679" s="181" t="s">
        <v>938</v>
      </c>
      <c r="H679" s="181" t="s">
        <v>1045</v>
      </c>
      <c r="I679" s="181" t="s">
        <v>1071</v>
      </c>
      <c r="K679" s="183">
        <v>367857</v>
      </c>
      <c r="L679" s="183">
        <v>356867</v>
      </c>
      <c r="Q679" s="181" t="s">
        <v>940</v>
      </c>
      <c r="U679" s="183">
        <v>12</v>
      </c>
      <c r="V679" s="183">
        <v>19</v>
      </c>
      <c r="Y679" s="181" t="s">
        <v>941</v>
      </c>
      <c r="Z679" s="183">
        <v>102</v>
      </c>
      <c r="AA679" s="181" t="s">
        <v>22</v>
      </c>
      <c r="AB679" s="181" t="s">
        <v>942</v>
      </c>
      <c r="AC679" s="183">
        <v>20</v>
      </c>
    </row>
    <row r="680" spans="1:29">
      <c r="A680" s="181" t="s">
        <v>113</v>
      </c>
      <c r="B680" s="183">
        <v>102</v>
      </c>
      <c r="C680" s="183">
        <v>102103</v>
      </c>
      <c r="D680" s="183">
        <v>5645</v>
      </c>
      <c r="E680" s="184"/>
      <c r="F680" s="182">
        <v>43830</v>
      </c>
      <c r="G680" s="181" t="s">
        <v>938</v>
      </c>
      <c r="H680" s="181" t="s">
        <v>1045</v>
      </c>
      <c r="I680" s="181" t="s">
        <v>1074</v>
      </c>
      <c r="K680" s="183">
        <v>367857</v>
      </c>
      <c r="L680" s="183">
        <v>356867</v>
      </c>
      <c r="Q680" s="181" t="s">
        <v>940</v>
      </c>
      <c r="U680" s="183">
        <v>12</v>
      </c>
      <c r="V680" s="183">
        <v>19</v>
      </c>
      <c r="Y680" s="181" t="s">
        <v>941</v>
      </c>
      <c r="Z680" s="183">
        <v>102</v>
      </c>
      <c r="AA680" s="181" t="s">
        <v>22</v>
      </c>
      <c r="AB680" s="181" t="s">
        <v>942</v>
      </c>
      <c r="AC680" s="183">
        <v>21</v>
      </c>
    </row>
    <row r="681" spans="1:29">
      <c r="A681" s="181" t="s">
        <v>113</v>
      </c>
      <c r="B681" s="183">
        <v>102</v>
      </c>
      <c r="C681" s="183">
        <v>102103</v>
      </c>
      <c r="D681" s="183">
        <v>5645</v>
      </c>
      <c r="E681" s="184"/>
      <c r="F681" s="182">
        <v>43830</v>
      </c>
      <c r="G681" s="181" t="s">
        <v>938</v>
      </c>
      <c r="H681" s="181" t="s">
        <v>1045</v>
      </c>
      <c r="I681" s="181" t="s">
        <v>1072</v>
      </c>
      <c r="K681" s="183">
        <v>367857</v>
      </c>
      <c r="L681" s="183">
        <v>356867</v>
      </c>
      <c r="Q681" s="181" t="s">
        <v>940</v>
      </c>
      <c r="U681" s="183">
        <v>12</v>
      </c>
      <c r="V681" s="183">
        <v>19</v>
      </c>
      <c r="Y681" s="181" t="s">
        <v>941</v>
      </c>
      <c r="Z681" s="183">
        <v>102</v>
      </c>
      <c r="AA681" s="181" t="s">
        <v>22</v>
      </c>
      <c r="AB681" s="181" t="s">
        <v>942</v>
      </c>
      <c r="AC681" s="183">
        <v>22</v>
      </c>
    </row>
    <row r="682" spans="1:29">
      <c r="A682" s="181" t="s">
        <v>113</v>
      </c>
      <c r="B682" s="183">
        <v>102</v>
      </c>
      <c r="C682" s="183">
        <v>102103</v>
      </c>
      <c r="D682" s="183">
        <v>5645</v>
      </c>
      <c r="E682" s="184">
        <v>-43584.09</v>
      </c>
      <c r="F682" s="182">
        <v>43844</v>
      </c>
      <c r="G682" s="181" t="s">
        <v>938</v>
      </c>
      <c r="H682" s="181" t="s">
        <v>1046</v>
      </c>
      <c r="I682" s="181" t="s">
        <v>1071</v>
      </c>
      <c r="K682" s="183">
        <v>368160</v>
      </c>
      <c r="L682" s="183">
        <v>358971</v>
      </c>
      <c r="Q682" s="181" t="s">
        <v>940</v>
      </c>
      <c r="U682" s="183">
        <v>1</v>
      </c>
      <c r="V682" s="183">
        <v>20</v>
      </c>
      <c r="Y682" s="181" t="s">
        <v>941</v>
      </c>
      <c r="Z682" s="183">
        <v>102</v>
      </c>
      <c r="AA682" s="181" t="s">
        <v>22</v>
      </c>
      <c r="AB682" s="181" t="s">
        <v>942</v>
      </c>
      <c r="AC682" s="183">
        <v>20</v>
      </c>
    </row>
    <row r="683" spans="1:29">
      <c r="A683" s="181" t="s">
        <v>113</v>
      </c>
      <c r="B683" s="183">
        <v>102</v>
      </c>
      <c r="C683" s="183">
        <v>102103</v>
      </c>
      <c r="D683" s="183">
        <v>5645</v>
      </c>
      <c r="E683" s="184">
        <v>-172.86</v>
      </c>
      <c r="F683" s="182">
        <v>43844</v>
      </c>
      <c r="G683" s="181" t="s">
        <v>938</v>
      </c>
      <c r="H683" s="181" t="s">
        <v>1046</v>
      </c>
      <c r="I683" s="181" t="s">
        <v>1072</v>
      </c>
      <c r="K683" s="183">
        <v>368160</v>
      </c>
      <c r="L683" s="183">
        <v>358971</v>
      </c>
      <c r="Q683" s="181" t="s">
        <v>940</v>
      </c>
      <c r="U683" s="183">
        <v>1</v>
      </c>
      <c r="V683" s="183">
        <v>20</v>
      </c>
      <c r="Y683" s="181" t="s">
        <v>941</v>
      </c>
      <c r="Z683" s="183">
        <v>102</v>
      </c>
      <c r="AA683" s="181" t="s">
        <v>22</v>
      </c>
      <c r="AB683" s="181" t="s">
        <v>942</v>
      </c>
      <c r="AC683" s="183">
        <v>22</v>
      </c>
    </row>
    <row r="684" spans="1:29">
      <c r="A684" s="181" t="s">
        <v>113</v>
      </c>
      <c r="B684" s="183">
        <v>102</v>
      </c>
      <c r="C684" s="183">
        <v>102103</v>
      </c>
      <c r="D684" s="183">
        <v>5645</v>
      </c>
      <c r="E684" s="184">
        <v>-21532.49</v>
      </c>
      <c r="F684" s="182">
        <v>43845</v>
      </c>
      <c r="G684" s="181" t="s">
        <v>938</v>
      </c>
      <c r="H684" s="181" t="s">
        <v>1047</v>
      </c>
      <c r="I684" s="181" t="s">
        <v>1071</v>
      </c>
      <c r="K684" s="183">
        <v>368132</v>
      </c>
      <c r="L684" s="183">
        <v>358930</v>
      </c>
      <c r="Q684" s="181" t="s">
        <v>940</v>
      </c>
      <c r="U684" s="183">
        <v>1</v>
      </c>
      <c r="V684" s="183">
        <v>20</v>
      </c>
      <c r="Y684" s="181" t="s">
        <v>941</v>
      </c>
      <c r="Z684" s="183">
        <v>102</v>
      </c>
      <c r="AA684" s="181" t="s">
        <v>22</v>
      </c>
      <c r="AB684" s="181" t="s">
        <v>942</v>
      </c>
      <c r="AC684" s="183">
        <v>28</v>
      </c>
    </row>
    <row r="685" spans="1:29">
      <c r="A685" s="181" t="s">
        <v>113</v>
      </c>
      <c r="B685" s="183">
        <v>102</v>
      </c>
      <c r="C685" s="183">
        <v>102103</v>
      </c>
      <c r="D685" s="183">
        <v>5645</v>
      </c>
      <c r="E685" s="184">
        <v>-1131.23</v>
      </c>
      <c r="F685" s="182">
        <v>43845</v>
      </c>
      <c r="G685" s="181" t="s">
        <v>938</v>
      </c>
      <c r="H685" s="181" t="s">
        <v>1047</v>
      </c>
      <c r="I685" s="181" t="s">
        <v>1074</v>
      </c>
      <c r="K685" s="183">
        <v>368132</v>
      </c>
      <c r="L685" s="183">
        <v>358930</v>
      </c>
      <c r="Q685" s="181" t="s">
        <v>940</v>
      </c>
      <c r="U685" s="183">
        <v>1</v>
      </c>
      <c r="V685" s="183">
        <v>20</v>
      </c>
      <c r="Y685" s="181" t="s">
        <v>941</v>
      </c>
      <c r="Z685" s="183">
        <v>102</v>
      </c>
      <c r="AA685" s="181" t="s">
        <v>22</v>
      </c>
      <c r="AB685" s="181" t="s">
        <v>942</v>
      </c>
      <c r="AC685" s="183">
        <v>29</v>
      </c>
    </row>
    <row r="686" spans="1:29">
      <c r="A686" s="181" t="s">
        <v>113</v>
      </c>
      <c r="B686" s="183">
        <v>102</v>
      </c>
      <c r="C686" s="183">
        <v>102103</v>
      </c>
      <c r="D686" s="183">
        <v>5645</v>
      </c>
      <c r="E686" s="184">
        <v>-43022.54</v>
      </c>
      <c r="F686" s="182">
        <v>43858</v>
      </c>
      <c r="G686" s="181" t="s">
        <v>938</v>
      </c>
      <c r="H686" s="181" t="s">
        <v>1048</v>
      </c>
      <c r="I686" s="181" t="s">
        <v>1071</v>
      </c>
      <c r="K686" s="183">
        <v>368173</v>
      </c>
      <c r="L686" s="183">
        <v>359022</v>
      </c>
      <c r="Q686" s="181" t="s">
        <v>940</v>
      </c>
      <c r="U686" s="183">
        <v>1</v>
      </c>
      <c r="V686" s="183">
        <v>20</v>
      </c>
      <c r="Y686" s="181" t="s">
        <v>941</v>
      </c>
      <c r="Z686" s="183">
        <v>102</v>
      </c>
      <c r="AA686" s="181" t="s">
        <v>22</v>
      </c>
      <c r="AB686" s="181" t="s">
        <v>942</v>
      </c>
      <c r="AC686" s="183">
        <v>20</v>
      </c>
    </row>
    <row r="687" spans="1:29">
      <c r="A687" s="181" t="s">
        <v>113</v>
      </c>
      <c r="B687" s="183">
        <v>102</v>
      </c>
      <c r="C687" s="183">
        <v>102103</v>
      </c>
      <c r="D687" s="183">
        <v>5645</v>
      </c>
      <c r="E687" s="184">
        <v>-172.86</v>
      </c>
      <c r="F687" s="182">
        <v>43858</v>
      </c>
      <c r="G687" s="181" t="s">
        <v>938</v>
      </c>
      <c r="H687" s="181" t="s">
        <v>1048</v>
      </c>
      <c r="I687" s="181" t="s">
        <v>1072</v>
      </c>
      <c r="K687" s="183">
        <v>368173</v>
      </c>
      <c r="L687" s="183">
        <v>359022</v>
      </c>
      <c r="Q687" s="181" t="s">
        <v>940</v>
      </c>
      <c r="U687" s="183">
        <v>1</v>
      </c>
      <c r="V687" s="183">
        <v>20</v>
      </c>
      <c r="Y687" s="181" t="s">
        <v>941</v>
      </c>
      <c r="Z687" s="183">
        <v>102</v>
      </c>
      <c r="AA687" s="181" t="s">
        <v>22</v>
      </c>
      <c r="AB687" s="181" t="s">
        <v>942</v>
      </c>
      <c r="AC687" s="183">
        <v>22</v>
      </c>
    </row>
    <row r="688" spans="1:29">
      <c r="A688" s="181" t="s">
        <v>113</v>
      </c>
      <c r="B688" s="183">
        <v>102</v>
      </c>
      <c r="C688" s="183">
        <v>102103</v>
      </c>
      <c r="D688" s="183">
        <v>5645</v>
      </c>
      <c r="E688" s="184">
        <v>122.3</v>
      </c>
      <c r="F688" s="182">
        <v>43861</v>
      </c>
      <c r="G688" s="181" t="s">
        <v>938</v>
      </c>
      <c r="H688" s="181" t="s">
        <v>1049</v>
      </c>
      <c r="I688" s="181" t="s">
        <v>1071</v>
      </c>
      <c r="K688" s="183">
        <v>367917</v>
      </c>
      <c r="L688" s="183">
        <v>357146</v>
      </c>
      <c r="Q688" s="181" t="s">
        <v>940</v>
      </c>
      <c r="U688" s="183">
        <v>1</v>
      </c>
      <c r="V688" s="183">
        <v>20</v>
      </c>
      <c r="Y688" s="181" t="s">
        <v>941</v>
      </c>
      <c r="Z688" s="183">
        <v>102</v>
      </c>
      <c r="AA688" s="181" t="s">
        <v>22</v>
      </c>
      <c r="AB688" s="181" t="s">
        <v>942</v>
      </c>
      <c r="AC688" s="183">
        <v>29</v>
      </c>
    </row>
    <row r="689" spans="1:29">
      <c r="A689" s="181" t="s">
        <v>113</v>
      </c>
      <c r="B689" s="183">
        <v>102</v>
      </c>
      <c r="C689" s="183">
        <v>102103</v>
      </c>
      <c r="D689" s="183">
        <v>5645</v>
      </c>
      <c r="E689" s="184"/>
      <c r="F689" s="182">
        <v>43861</v>
      </c>
      <c r="G689" s="181" t="s">
        <v>938</v>
      </c>
      <c r="H689" s="181" t="s">
        <v>1049</v>
      </c>
      <c r="I689" s="181" t="s">
        <v>1074</v>
      </c>
      <c r="K689" s="183">
        <v>367917</v>
      </c>
      <c r="L689" s="183">
        <v>357146</v>
      </c>
      <c r="Q689" s="181" t="s">
        <v>940</v>
      </c>
      <c r="U689" s="183">
        <v>1</v>
      </c>
      <c r="V689" s="183">
        <v>20</v>
      </c>
      <c r="Y689" s="181" t="s">
        <v>941</v>
      </c>
      <c r="Z689" s="183">
        <v>102</v>
      </c>
      <c r="AA689" s="181" t="s">
        <v>22</v>
      </c>
      <c r="AB689" s="181" t="s">
        <v>942</v>
      </c>
      <c r="AC689" s="183">
        <v>30</v>
      </c>
    </row>
    <row r="690" spans="1:29">
      <c r="A690" s="181" t="s">
        <v>113</v>
      </c>
      <c r="B690" s="183">
        <v>102</v>
      </c>
      <c r="C690" s="183">
        <v>102103</v>
      </c>
      <c r="D690" s="183">
        <v>5645</v>
      </c>
      <c r="E690" s="184"/>
      <c r="F690" s="182">
        <v>43861</v>
      </c>
      <c r="G690" s="181" t="s">
        <v>938</v>
      </c>
      <c r="H690" s="181" t="s">
        <v>1049</v>
      </c>
      <c r="I690" s="181" t="s">
        <v>1072</v>
      </c>
      <c r="K690" s="183">
        <v>367917</v>
      </c>
      <c r="L690" s="183">
        <v>357146</v>
      </c>
      <c r="Q690" s="181" t="s">
        <v>940</v>
      </c>
      <c r="U690" s="183">
        <v>1</v>
      </c>
      <c r="V690" s="183">
        <v>20</v>
      </c>
      <c r="Y690" s="181" t="s">
        <v>941</v>
      </c>
      <c r="Z690" s="183">
        <v>102</v>
      </c>
      <c r="AA690" s="181" t="s">
        <v>22</v>
      </c>
      <c r="AB690" s="181" t="s">
        <v>942</v>
      </c>
      <c r="AC690" s="183">
        <v>31</v>
      </c>
    </row>
    <row r="691" spans="1:29">
      <c r="A691" s="181" t="s">
        <v>113</v>
      </c>
      <c r="B691" s="183">
        <v>102</v>
      </c>
      <c r="C691" s="183">
        <v>102103</v>
      </c>
      <c r="D691" s="183">
        <v>5645</v>
      </c>
      <c r="E691" s="184">
        <v>-2609.44</v>
      </c>
      <c r="F691" s="182">
        <v>43861</v>
      </c>
      <c r="G691" s="181" t="s">
        <v>938</v>
      </c>
      <c r="H691" s="181" t="s">
        <v>1092</v>
      </c>
      <c r="I691" s="181" t="s">
        <v>1093</v>
      </c>
      <c r="K691" s="183">
        <v>368037</v>
      </c>
      <c r="L691" s="183">
        <v>358674</v>
      </c>
      <c r="Q691" s="181" t="s">
        <v>940</v>
      </c>
      <c r="U691" s="183">
        <v>1</v>
      </c>
      <c r="V691" s="183">
        <v>20</v>
      </c>
      <c r="Y691" s="181" t="s">
        <v>941</v>
      </c>
      <c r="Z691" s="183">
        <v>103</v>
      </c>
      <c r="AA691" s="181" t="s">
        <v>22</v>
      </c>
      <c r="AB691" s="181" t="s">
        <v>942</v>
      </c>
      <c r="AC691" s="183">
        <v>44</v>
      </c>
    </row>
    <row r="692" spans="1:29">
      <c r="A692" s="181" t="s">
        <v>113</v>
      </c>
      <c r="B692" s="183">
        <v>102</v>
      </c>
      <c r="C692" s="183">
        <v>102103</v>
      </c>
      <c r="D692" s="183">
        <v>5645</v>
      </c>
      <c r="E692" s="184">
        <v>-61.15</v>
      </c>
      <c r="F692" s="182">
        <v>43861</v>
      </c>
      <c r="G692" s="181" t="s">
        <v>938</v>
      </c>
      <c r="H692" s="181" t="s">
        <v>1017</v>
      </c>
      <c r="I692" s="181" t="s">
        <v>986</v>
      </c>
      <c r="K692" s="183">
        <v>368168</v>
      </c>
      <c r="L692" s="183">
        <v>358999</v>
      </c>
      <c r="Q692" s="181" t="s">
        <v>940</v>
      </c>
      <c r="U692" s="183">
        <v>1</v>
      </c>
      <c r="V692" s="183">
        <v>20</v>
      </c>
      <c r="Y692" s="181" t="s">
        <v>941</v>
      </c>
      <c r="Z692" s="183">
        <v>103</v>
      </c>
      <c r="AA692" s="181" t="s">
        <v>22</v>
      </c>
      <c r="AB692" s="181" t="s">
        <v>942</v>
      </c>
      <c r="AC692" s="183">
        <v>2</v>
      </c>
    </row>
    <row r="693" spans="1:29">
      <c r="A693" s="181" t="s">
        <v>113</v>
      </c>
      <c r="B693" s="183">
        <v>102</v>
      </c>
      <c r="C693" s="183">
        <v>102103</v>
      </c>
      <c r="D693" s="183">
        <v>5645</v>
      </c>
      <c r="E693" s="184">
        <v>-61.15</v>
      </c>
      <c r="F693" s="182">
        <v>43861</v>
      </c>
      <c r="G693" s="181" t="s">
        <v>938</v>
      </c>
      <c r="H693" s="181" t="s">
        <v>1017</v>
      </c>
      <c r="I693" s="181" t="s">
        <v>986</v>
      </c>
      <c r="K693" s="183">
        <v>368168</v>
      </c>
      <c r="L693" s="183">
        <v>358999</v>
      </c>
      <c r="Q693" s="181" t="s">
        <v>940</v>
      </c>
      <c r="U693" s="183">
        <v>1</v>
      </c>
      <c r="V693" s="183">
        <v>20</v>
      </c>
      <c r="Y693" s="181" t="s">
        <v>941</v>
      </c>
      <c r="Z693" s="183">
        <v>103</v>
      </c>
      <c r="AA693" s="181" t="s">
        <v>22</v>
      </c>
      <c r="AB693" s="181" t="s">
        <v>942</v>
      </c>
      <c r="AC693" s="183">
        <v>5</v>
      </c>
    </row>
    <row r="694" spans="1:29">
      <c r="A694" s="181" t="s">
        <v>113</v>
      </c>
      <c r="B694" s="183">
        <v>102</v>
      </c>
      <c r="C694" s="183">
        <v>102103</v>
      </c>
      <c r="D694" s="183">
        <v>5645</v>
      </c>
      <c r="E694" s="184">
        <v>-61.15</v>
      </c>
      <c r="F694" s="182">
        <v>43861</v>
      </c>
      <c r="G694" s="181" t="s">
        <v>938</v>
      </c>
      <c r="H694" s="181" t="s">
        <v>1017</v>
      </c>
      <c r="I694" s="181" t="s">
        <v>986</v>
      </c>
      <c r="K694" s="183">
        <v>368168</v>
      </c>
      <c r="L694" s="183">
        <v>358999</v>
      </c>
      <c r="Q694" s="181" t="s">
        <v>940</v>
      </c>
      <c r="U694" s="183">
        <v>1</v>
      </c>
      <c r="V694" s="183">
        <v>20</v>
      </c>
      <c r="Y694" s="181" t="s">
        <v>941</v>
      </c>
      <c r="Z694" s="183">
        <v>103</v>
      </c>
      <c r="AA694" s="181" t="s">
        <v>22</v>
      </c>
      <c r="AB694" s="181" t="s">
        <v>942</v>
      </c>
      <c r="AC694" s="183">
        <v>8</v>
      </c>
    </row>
    <row r="695" spans="1:29">
      <c r="A695" s="181" t="s">
        <v>113</v>
      </c>
      <c r="B695" s="183">
        <v>102</v>
      </c>
      <c r="C695" s="183">
        <v>102103</v>
      </c>
      <c r="D695" s="183">
        <v>5645</v>
      </c>
      <c r="E695" s="184">
        <v>-21857.25</v>
      </c>
      <c r="F695" s="182">
        <v>43861</v>
      </c>
      <c r="G695" s="181" t="s">
        <v>938</v>
      </c>
      <c r="H695" s="181" t="s">
        <v>1054</v>
      </c>
      <c r="I695" s="181" t="s">
        <v>1071</v>
      </c>
      <c r="K695" s="183">
        <v>368171</v>
      </c>
      <c r="L695" s="183">
        <v>359021</v>
      </c>
      <c r="Q695" s="181" t="s">
        <v>940</v>
      </c>
      <c r="U695" s="183">
        <v>1</v>
      </c>
      <c r="V695" s="183">
        <v>20</v>
      </c>
      <c r="Y695" s="181" t="s">
        <v>941</v>
      </c>
      <c r="Z695" s="183">
        <v>102</v>
      </c>
      <c r="AA695" s="181" t="s">
        <v>22</v>
      </c>
      <c r="AB695" s="181" t="s">
        <v>942</v>
      </c>
      <c r="AC695" s="183">
        <v>28</v>
      </c>
    </row>
    <row r="696" spans="1:29">
      <c r="A696" s="181" t="s">
        <v>113</v>
      </c>
      <c r="B696" s="183">
        <v>102</v>
      </c>
      <c r="C696" s="183">
        <v>102103</v>
      </c>
      <c r="D696" s="183">
        <v>5645</v>
      </c>
      <c r="E696" s="184">
        <v>134143.91</v>
      </c>
      <c r="F696" s="182">
        <v>43861</v>
      </c>
      <c r="G696" s="181" t="s">
        <v>938</v>
      </c>
      <c r="H696" s="181" t="s">
        <v>1073</v>
      </c>
      <c r="I696" s="181" t="s">
        <v>1073</v>
      </c>
      <c r="K696" s="183">
        <v>368187</v>
      </c>
      <c r="L696" s="183">
        <v>359080</v>
      </c>
      <c r="Q696" s="181" t="s">
        <v>940</v>
      </c>
      <c r="U696" s="183">
        <v>1</v>
      </c>
      <c r="V696" s="183">
        <v>20</v>
      </c>
      <c r="Y696" s="181" t="s">
        <v>941</v>
      </c>
      <c r="Z696" s="183">
        <v>102</v>
      </c>
      <c r="AA696" s="181" t="s">
        <v>22</v>
      </c>
      <c r="AB696" s="181" t="s">
        <v>942</v>
      </c>
      <c r="AC696" s="183">
        <v>1</v>
      </c>
    </row>
    <row r="697" spans="1:29">
      <c r="A697" s="181" t="s">
        <v>113</v>
      </c>
      <c r="B697" s="183">
        <v>102</v>
      </c>
      <c r="C697" s="183">
        <v>102114</v>
      </c>
      <c r="D697" s="183">
        <v>5645</v>
      </c>
      <c r="E697" s="184">
        <v>-711.01</v>
      </c>
      <c r="F697" s="182">
        <v>43861</v>
      </c>
      <c r="G697" s="181" t="s">
        <v>938</v>
      </c>
      <c r="H697" s="181" t="s">
        <v>1073</v>
      </c>
      <c r="I697" s="181" t="s">
        <v>1073</v>
      </c>
      <c r="K697" s="183">
        <v>368187</v>
      </c>
      <c r="L697" s="183">
        <v>359080</v>
      </c>
      <c r="Q697" s="181" t="s">
        <v>940</v>
      </c>
      <c r="U697" s="183">
        <v>1</v>
      </c>
      <c r="V697" s="183">
        <v>20</v>
      </c>
      <c r="Y697" s="181" t="s">
        <v>941</v>
      </c>
      <c r="Z697" s="183">
        <v>102</v>
      </c>
      <c r="AA697" s="181" t="s">
        <v>22</v>
      </c>
      <c r="AB697" s="181" t="s">
        <v>942</v>
      </c>
      <c r="AC697" s="183">
        <v>28</v>
      </c>
    </row>
    <row r="698" spans="1:29">
      <c r="A698" s="181" t="s">
        <v>113</v>
      </c>
      <c r="B698" s="183">
        <v>102</v>
      </c>
      <c r="C698" s="183">
        <v>102101</v>
      </c>
      <c r="D698" s="183">
        <v>5645</v>
      </c>
      <c r="E698" s="184">
        <v>-3792.05</v>
      </c>
      <c r="F698" s="182">
        <v>43861</v>
      </c>
      <c r="G698" s="181" t="s">
        <v>938</v>
      </c>
      <c r="H698" s="181" t="s">
        <v>1073</v>
      </c>
      <c r="I698" s="181" t="s">
        <v>1073</v>
      </c>
      <c r="K698" s="183">
        <v>368187</v>
      </c>
      <c r="L698" s="183">
        <v>359080</v>
      </c>
      <c r="Q698" s="181" t="s">
        <v>940</v>
      </c>
      <c r="U698" s="183">
        <v>1</v>
      </c>
      <c r="V698" s="183">
        <v>20</v>
      </c>
      <c r="Y698" s="181" t="s">
        <v>941</v>
      </c>
      <c r="Z698" s="183">
        <v>102</v>
      </c>
      <c r="AA698" s="181" t="s">
        <v>22</v>
      </c>
      <c r="AB698" s="181" t="s">
        <v>942</v>
      </c>
      <c r="AC698" s="183">
        <v>29</v>
      </c>
    </row>
    <row r="699" spans="1:29">
      <c r="A699" s="181" t="s">
        <v>113</v>
      </c>
      <c r="B699" s="183">
        <v>102</v>
      </c>
      <c r="C699" s="183">
        <v>102102</v>
      </c>
      <c r="D699" s="183">
        <v>5645</v>
      </c>
      <c r="E699" s="184">
        <v>-474.01</v>
      </c>
      <c r="F699" s="182">
        <v>43861</v>
      </c>
      <c r="G699" s="181" t="s">
        <v>938</v>
      </c>
      <c r="H699" s="181" t="s">
        <v>1073</v>
      </c>
      <c r="I699" s="181" t="s">
        <v>1073</v>
      </c>
      <c r="K699" s="183">
        <v>368187</v>
      </c>
      <c r="L699" s="183">
        <v>359080</v>
      </c>
      <c r="Q699" s="181" t="s">
        <v>940</v>
      </c>
      <c r="U699" s="183">
        <v>1</v>
      </c>
      <c r="V699" s="183">
        <v>20</v>
      </c>
      <c r="Y699" s="181" t="s">
        <v>941</v>
      </c>
      <c r="Z699" s="183">
        <v>102</v>
      </c>
      <c r="AA699" s="181" t="s">
        <v>22</v>
      </c>
      <c r="AB699" s="181" t="s">
        <v>942</v>
      </c>
      <c r="AC699" s="183">
        <v>30</v>
      </c>
    </row>
    <row r="700" spans="1:29">
      <c r="A700" s="181" t="s">
        <v>113</v>
      </c>
      <c r="B700" s="183">
        <v>102</v>
      </c>
      <c r="C700" s="183">
        <v>102115</v>
      </c>
      <c r="D700" s="183">
        <v>5645</v>
      </c>
      <c r="E700" s="184">
        <v>-237</v>
      </c>
      <c r="F700" s="182">
        <v>43861</v>
      </c>
      <c r="G700" s="181" t="s">
        <v>938</v>
      </c>
      <c r="H700" s="181" t="s">
        <v>1073</v>
      </c>
      <c r="I700" s="181" t="s">
        <v>1073</v>
      </c>
      <c r="K700" s="183">
        <v>368187</v>
      </c>
      <c r="L700" s="183">
        <v>359080</v>
      </c>
      <c r="Q700" s="181" t="s">
        <v>940</v>
      </c>
      <c r="U700" s="183">
        <v>1</v>
      </c>
      <c r="V700" s="183">
        <v>20</v>
      </c>
      <c r="Y700" s="181" t="s">
        <v>941</v>
      </c>
      <c r="Z700" s="183">
        <v>102</v>
      </c>
      <c r="AA700" s="181" t="s">
        <v>22</v>
      </c>
      <c r="AB700" s="181" t="s">
        <v>942</v>
      </c>
      <c r="AC700" s="183">
        <v>31</v>
      </c>
    </row>
    <row r="701" spans="1:29">
      <c r="A701" s="181" t="s">
        <v>113</v>
      </c>
      <c r="B701" s="183">
        <v>102</v>
      </c>
      <c r="C701" s="183">
        <v>102103</v>
      </c>
      <c r="D701" s="183">
        <v>5645</v>
      </c>
      <c r="E701" s="184">
        <v>-1422.02</v>
      </c>
      <c r="F701" s="182">
        <v>43861</v>
      </c>
      <c r="G701" s="181" t="s">
        <v>938</v>
      </c>
      <c r="H701" s="181" t="s">
        <v>1073</v>
      </c>
      <c r="I701" s="181" t="s">
        <v>1073</v>
      </c>
      <c r="K701" s="183">
        <v>368187</v>
      </c>
      <c r="L701" s="183">
        <v>359080</v>
      </c>
      <c r="Q701" s="181" t="s">
        <v>940</v>
      </c>
      <c r="U701" s="183">
        <v>1</v>
      </c>
      <c r="V701" s="183">
        <v>20</v>
      </c>
      <c r="Y701" s="181" t="s">
        <v>941</v>
      </c>
      <c r="Z701" s="183">
        <v>102</v>
      </c>
      <c r="AA701" s="181" t="s">
        <v>22</v>
      </c>
      <c r="AB701" s="181" t="s">
        <v>942</v>
      </c>
      <c r="AC701" s="183">
        <v>32</v>
      </c>
    </row>
    <row r="702" spans="1:29">
      <c r="A702" s="181" t="s">
        <v>113</v>
      </c>
      <c r="B702" s="183">
        <v>102</v>
      </c>
      <c r="C702" s="183">
        <v>102104</v>
      </c>
      <c r="D702" s="183">
        <v>5645</v>
      </c>
      <c r="E702" s="184">
        <v>-2607.04</v>
      </c>
      <c r="F702" s="182">
        <v>43861</v>
      </c>
      <c r="G702" s="181" t="s">
        <v>938</v>
      </c>
      <c r="H702" s="181" t="s">
        <v>1073</v>
      </c>
      <c r="I702" s="181" t="s">
        <v>1073</v>
      </c>
      <c r="K702" s="183">
        <v>368187</v>
      </c>
      <c r="L702" s="183">
        <v>359080</v>
      </c>
      <c r="Q702" s="181" t="s">
        <v>940</v>
      </c>
      <c r="U702" s="183">
        <v>1</v>
      </c>
      <c r="V702" s="183">
        <v>20</v>
      </c>
      <c r="Y702" s="181" t="s">
        <v>941</v>
      </c>
      <c r="Z702" s="183">
        <v>102</v>
      </c>
      <c r="AA702" s="181" t="s">
        <v>22</v>
      </c>
      <c r="AB702" s="181" t="s">
        <v>942</v>
      </c>
      <c r="AC702" s="183">
        <v>33</v>
      </c>
    </row>
    <row r="703" spans="1:29">
      <c r="A703" s="181" t="s">
        <v>113</v>
      </c>
      <c r="B703" s="183">
        <v>102</v>
      </c>
      <c r="C703" s="183">
        <v>102105</v>
      </c>
      <c r="D703" s="183">
        <v>5645</v>
      </c>
      <c r="E703" s="184">
        <v>-2607.04</v>
      </c>
      <c r="F703" s="182">
        <v>43861</v>
      </c>
      <c r="G703" s="181" t="s">
        <v>938</v>
      </c>
      <c r="H703" s="181" t="s">
        <v>1073</v>
      </c>
      <c r="I703" s="181" t="s">
        <v>1073</v>
      </c>
      <c r="K703" s="183">
        <v>368187</v>
      </c>
      <c r="L703" s="183">
        <v>359080</v>
      </c>
      <c r="Q703" s="181" t="s">
        <v>940</v>
      </c>
      <c r="U703" s="183">
        <v>1</v>
      </c>
      <c r="V703" s="183">
        <v>20</v>
      </c>
      <c r="Y703" s="181" t="s">
        <v>941</v>
      </c>
      <c r="Z703" s="183">
        <v>102</v>
      </c>
      <c r="AA703" s="181" t="s">
        <v>22</v>
      </c>
      <c r="AB703" s="181" t="s">
        <v>942</v>
      </c>
      <c r="AC703" s="183">
        <v>34</v>
      </c>
    </row>
    <row r="704" spans="1:29">
      <c r="A704" s="181" t="s">
        <v>113</v>
      </c>
      <c r="B704" s="183">
        <v>102</v>
      </c>
      <c r="C704" s="183">
        <v>102106</v>
      </c>
      <c r="D704" s="183">
        <v>5645</v>
      </c>
      <c r="E704" s="184">
        <v>-8532.1200000000008</v>
      </c>
      <c r="F704" s="182">
        <v>43861</v>
      </c>
      <c r="G704" s="181" t="s">
        <v>938</v>
      </c>
      <c r="H704" s="181" t="s">
        <v>1073</v>
      </c>
      <c r="I704" s="181" t="s">
        <v>1073</v>
      </c>
      <c r="K704" s="183">
        <v>368187</v>
      </c>
      <c r="L704" s="183">
        <v>359080</v>
      </c>
      <c r="Q704" s="181" t="s">
        <v>940</v>
      </c>
      <c r="U704" s="183">
        <v>1</v>
      </c>
      <c r="V704" s="183">
        <v>20</v>
      </c>
      <c r="Y704" s="181" t="s">
        <v>941</v>
      </c>
      <c r="Z704" s="183">
        <v>102</v>
      </c>
      <c r="AA704" s="181" t="s">
        <v>22</v>
      </c>
      <c r="AB704" s="181" t="s">
        <v>942</v>
      </c>
      <c r="AC704" s="183">
        <v>35</v>
      </c>
    </row>
    <row r="705" spans="1:29">
      <c r="A705" s="181" t="s">
        <v>113</v>
      </c>
      <c r="B705" s="183">
        <v>102</v>
      </c>
      <c r="C705" s="183">
        <v>102116</v>
      </c>
      <c r="D705" s="183">
        <v>5645</v>
      </c>
      <c r="E705" s="184">
        <v>-474.01</v>
      </c>
      <c r="F705" s="182">
        <v>43861</v>
      </c>
      <c r="G705" s="181" t="s">
        <v>938</v>
      </c>
      <c r="H705" s="181" t="s">
        <v>1073</v>
      </c>
      <c r="I705" s="181" t="s">
        <v>1073</v>
      </c>
      <c r="K705" s="183">
        <v>368187</v>
      </c>
      <c r="L705" s="183">
        <v>359080</v>
      </c>
      <c r="Q705" s="181" t="s">
        <v>940</v>
      </c>
      <c r="U705" s="183">
        <v>1</v>
      </c>
      <c r="V705" s="183">
        <v>20</v>
      </c>
      <c r="Y705" s="181" t="s">
        <v>941</v>
      </c>
      <c r="Z705" s="183">
        <v>102</v>
      </c>
      <c r="AA705" s="181" t="s">
        <v>22</v>
      </c>
      <c r="AB705" s="181" t="s">
        <v>942</v>
      </c>
      <c r="AC705" s="183">
        <v>36</v>
      </c>
    </row>
    <row r="706" spans="1:29">
      <c r="A706" s="181" t="s">
        <v>113</v>
      </c>
      <c r="B706" s="183">
        <v>102</v>
      </c>
      <c r="C706" s="183">
        <v>102107</v>
      </c>
      <c r="D706" s="183">
        <v>5645</v>
      </c>
      <c r="E706" s="184">
        <v>-474.01</v>
      </c>
      <c r="F706" s="182">
        <v>43861</v>
      </c>
      <c r="G706" s="181" t="s">
        <v>938</v>
      </c>
      <c r="H706" s="181" t="s">
        <v>1073</v>
      </c>
      <c r="I706" s="181" t="s">
        <v>1073</v>
      </c>
      <c r="K706" s="183">
        <v>368187</v>
      </c>
      <c r="L706" s="183">
        <v>359080</v>
      </c>
      <c r="Q706" s="181" t="s">
        <v>940</v>
      </c>
      <c r="U706" s="183">
        <v>1</v>
      </c>
      <c r="V706" s="183">
        <v>20</v>
      </c>
      <c r="Y706" s="181" t="s">
        <v>941</v>
      </c>
      <c r="Z706" s="183">
        <v>102</v>
      </c>
      <c r="AA706" s="181" t="s">
        <v>22</v>
      </c>
      <c r="AB706" s="181" t="s">
        <v>942</v>
      </c>
      <c r="AC706" s="183">
        <v>37</v>
      </c>
    </row>
    <row r="707" spans="1:29">
      <c r="A707" s="181" t="s">
        <v>113</v>
      </c>
      <c r="B707" s="183">
        <v>102</v>
      </c>
      <c r="C707" s="183">
        <v>102117</v>
      </c>
      <c r="D707" s="183">
        <v>5645</v>
      </c>
      <c r="E707" s="184">
        <v>-237</v>
      </c>
      <c r="F707" s="182">
        <v>43861</v>
      </c>
      <c r="G707" s="181" t="s">
        <v>938</v>
      </c>
      <c r="H707" s="181" t="s">
        <v>1073</v>
      </c>
      <c r="I707" s="181" t="s">
        <v>1073</v>
      </c>
      <c r="K707" s="183">
        <v>368187</v>
      </c>
      <c r="L707" s="183">
        <v>359080</v>
      </c>
      <c r="Q707" s="181" t="s">
        <v>940</v>
      </c>
      <c r="U707" s="183">
        <v>1</v>
      </c>
      <c r="V707" s="183">
        <v>20</v>
      </c>
      <c r="Y707" s="181" t="s">
        <v>941</v>
      </c>
      <c r="Z707" s="183">
        <v>102</v>
      </c>
      <c r="AA707" s="181" t="s">
        <v>22</v>
      </c>
      <c r="AB707" s="181" t="s">
        <v>942</v>
      </c>
      <c r="AC707" s="183">
        <v>38</v>
      </c>
    </row>
    <row r="708" spans="1:29">
      <c r="A708" s="181" t="s">
        <v>113</v>
      </c>
      <c r="B708" s="183">
        <v>102</v>
      </c>
      <c r="C708" s="183">
        <v>102118</v>
      </c>
      <c r="D708" s="183">
        <v>5645</v>
      </c>
      <c r="E708" s="184">
        <v>-711.01</v>
      </c>
      <c r="F708" s="182">
        <v>43861</v>
      </c>
      <c r="G708" s="181" t="s">
        <v>938</v>
      </c>
      <c r="H708" s="181" t="s">
        <v>1073</v>
      </c>
      <c r="I708" s="181" t="s">
        <v>1073</v>
      </c>
      <c r="K708" s="183">
        <v>368187</v>
      </c>
      <c r="L708" s="183">
        <v>359080</v>
      </c>
      <c r="Q708" s="181" t="s">
        <v>940</v>
      </c>
      <c r="U708" s="183">
        <v>1</v>
      </c>
      <c r="V708" s="183">
        <v>20</v>
      </c>
      <c r="Y708" s="181" t="s">
        <v>941</v>
      </c>
      <c r="Z708" s="183">
        <v>102</v>
      </c>
      <c r="AA708" s="181" t="s">
        <v>22</v>
      </c>
      <c r="AB708" s="181" t="s">
        <v>942</v>
      </c>
      <c r="AC708" s="183">
        <v>39</v>
      </c>
    </row>
    <row r="709" spans="1:29">
      <c r="A709" s="181" t="s">
        <v>113</v>
      </c>
      <c r="B709" s="183">
        <v>102</v>
      </c>
      <c r="C709" s="183">
        <v>102108</v>
      </c>
      <c r="D709" s="183">
        <v>5645</v>
      </c>
      <c r="E709" s="184">
        <v>-948.01</v>
      </c>
      <c r="F709" s="182">
        <v>43861</v>
      </c>
      <c r="G709" s="181" t="s">
        <v>938</v>
      </c>
      <c r="H709" s="181" t="s">
        <v>1073</v>
      </c>
      <c r="I709" s="181" t="s">
        <v>1073</v>
      </c>
      <c r="K709" s="183">
        <v>368187</v>
      </c>
      <c r="L709" s="183">
        <v>359080</v>
      </c>
      <c r="Q709" s="181" t="s">
        <v>940</v>
      </c>
      <c r="U709" s="183">
        <v>1</v>
      </c>
      <c r="V709" s="183">
        <v>20</v>
      </c>
      <c r="Y709" s="181" t="s">
        <v>941</v>
      </c>
      <c r="Z709" s="183">
        <v>102</v>
      </c>
      <c r="AA709" s="181" t="s">
        <v>22</v>
      </c>
      <c r="AB709" s="181" t="s">
        <v>942</v>
      </c>
      <c r="AC709" s="183">
        <v>40</v>
      </c>
    </row>
    <row r="710" spans="1:29">
      <c r="A710" s="181" t="s">
        <v>113</v>
      </c>
      <c r="B710" s="183">
        <v>102</v>
      </c>
      <c r="C710" s="183">
        <v>102109</v>
      </c>
      <c r="D710" s="183">
        <v>5645</v>
      </c>
      <c r="E710" s="184">
        <v>-711.01</v>
      </c>
      <c r="F710" s="182">
        <v>43861</v>
      </c>
      <c r="G710" s="181" t="s">
        <v>938</v>
      </c>
      <c r="H710" s="181" t="s">
        <v>1073</v>
      </c>
      <c r="I710" s="181" t="s">
        <v>1073</v>
      </c>
      <c r="K710" s="183">
        <v>368187</v>
      </c>
      <c r="L710" s="183">
        <v>359080</v>
      </c>
      <c r="Q710" s="181" t="s">
        <v>940</v>
      </c>
      <c r="U710" s="183">
        <v>1</v>
      </c>
      <c r="V710" s="183">
        <v>20</v>
      </c>
      <c r="Y710" s="181" t="s">
        <v>941</v>
      </c>
      <c r="Z710" s="183">
        <v>102</v>
      </c>
      <c r="AA710" s="181" t="s">
        <v>22</v>
      </c>
      <c r="AB710" s="181" t="s">
        <v>942</v>
      </c>
      <c r="AC710" s="183">
        <v>41</v>
      </c>
    </row>
    <row r="711" spans="1:29">
      <c r="A711" s="181" t="s">
        <v>113</v>
      </c>
      <c r="B711" s="183">
        <v>102</v>
      </c>
      <c r="C711" s="183">
        <v>102120</v>
      </c>
      <c r="D711" s="183">
        <v>5645</v>
      </c>
      <c r="E711" s="184">
        <v>-237</v>
      </c>
      <c r="F711" s="182">
        <v>43861</v>
      </c>
      <c r="G711" s="181" t="s">
        <v>938</v>
      </c>
      <c r="H711" s="181" t="s">
        <v>1073</v>
      </c>
      <c r="I711" s="181" t="s">
        <v>1073</v>
      </c>
      <c r="K711" s="183">
        <v>368187</v>
      </c>
      <c r="L711" s="183">
        <v>359080</v>
      </c>
      <c r="Q711" s="181" t="s">
        <v>940</v>
      </c>
      <c r="U711" s="183">
        <v>1</v>
      </c>
      <c r="V711" s="183">
        <v>20</v>
      </c>
      <c r="Y711" s="181" t="s">
        <v>941</v>
      </c>
      <c r="Z711" s="183">
        <v>102</v>
      </c>
      <c r="AA711" s="181" t="s">
        <v>22</v>
      </c>
      <c r="AB711" s="181" t="s">
        <v>942</v>
      </c>
      <c r="AC711" s="183">
        <v>42</v>
      </c>
    </row>
    <row r="712" spans="1:29">
      <c r="A712" s="181" t="s">
        <v>113</v>
      </c>
      <c r="B712" s="183">
        <v>102</v>
      </c>
      <c r="C712" s="183">
        <v>102114</v>
      </c>
      <c r="D712" s="183">
        <v>5645</v>
      </c>
      <c r="E712" s="184">
        <v>336</v>
      </c>
      <c r="F712" s="182">
        <v>43861</v>
      </c>
      <c r="G712" s="181" t="s">
        <v>938</v>
      </c>
      <c r="H712" s="181" t="s">
        <v>946</v>
      </c>
      <c r="I712" s="181" t="s">
        <v>946</v>
      </c>
      <c r="K712" s="183">
        <v>368227</v>
      </c>
      <c r="L712" s="183">
        <v>359185</v>
      </c>
      <c r="Q712" s="181" t="s">
        <v>940</v>
      </c>
      <c r="U712" s="183">
        <v>1</v>
      </c>
      <c r="V712" s="183">
        <v>20</v>
      </c>
      <c r="Y712" s="181" t="s">
        <v>941</v>
      </c>
      <c r="Z712" s="183">
        <v>102</v>
      </c>
      <c r="AA712" s="181" t="s">
        <v>22</v>
      </c>
      <c r="AB712" s="181" t="s">
        <v>942</v>
      </c>
      <c r="AC712" s="183">
        <v>3</v>
      </c>
    </row>
    <row r="713" spans="1:29">
      <c r="A713" s="181" t="s">
        <v>113</v>
      </c>
      <c r="B713" s="183">
        <v>102</v>
      </c>
      <c r="C713" s="183">
        <v>102115</v>
      </c>
      <c r="D713" s="183">
        <v>5645</v>
      </c>
      <c r="E713" s="184">
        <v>112</v>
      </c>
      <c r="F713" s="182">
        <v>43861</v>
      </c>
      <c r="G713" s="181" t="s">
        <v>938</v>
      </c>
      <c r="H713" s="181" t="s">
        <v>946</v>
      </c>
      <c r="I713" s="181" t="s">
        <v>946</v>
      </c>
      <c r="K713" s="183">
        <v>368227</v>
      </c>
      <c r="L713" s="183">
        <v>359185</v>
      </c>
      <c r="Q713" s="181" t="s">
        <v>940</v>
      </c>
      <c r="U713" s="183">
        <v>1</v>
      </c>
      <c r="V713" s="183">
        <v>20</v>
      </c>
      <c r="Y713" s="181" t="s">
        <v>941</v>
      </c>
      <c r="Z713" s="183">
        <v>102</v>
      </c>
      <c r="AA713" s="181" t="s">
        <v>22</v>
      </c>
      <c r="AB713" s="181" t="s">
        <v>942</v>
      </c>
      <c r="AC713" s="183">
        <v>12</v>
      </c>
    </row>
    <row r="714" spans="1:29">
      <c r="A714" s="181" t="s">
        <v>113</v>
      </c>
      <c r="B714" s="183">
        <v>102</v>
      </c>
      <c r="C714" s="183">
        <v>102116</v>
      </c>
      <c r="D714" s="183">
        <v>5645</v>
      </c>
      <c r="E714" s="184">
        <v>119</v>
      </c>
      <c r="F714" s="182">
        <v>43861</v>
      </c>
      <c r="G714" s="181" t="s">
        <v>938</v>
      </c>
      <c r="H714" s="181" t="s">
        <v>946</v>
      </c>
      <c r="I714" s="181" t="s">
        <v>946</v>
      </c>
      <c r="K714" s="183">
        <v>368227</v>
      </c>
      <c r="L714" s="183">
        <v>359185</v>
      </c>
      <c r="Q714" s="181" t="s">
        <v>940</v>
      </c>
      <c r="U714" s="183">
        <v>1</v>
      </c>
      <c r="V714" s="183">
        <v>20</v>
      </c>
      <c r="Y714" s="181" t="s">
        <v>941</v>
      </c>
      <c r="Z714" s="183">
        <v>102</v>
      </c>
      <c r="AA714" s="181" t="s">
        <v>22</v>
      </c>
      <c r="AB714" s="181" t="s">
        <v>942</v>
      </c>
      <c r="AC714" s="183">
        <v>20</v>
      </c>
    </row>
    <row r="715" spans="1:29">
      <c r="A715" s="181" t="s">
        <v>113</v>
      </c>
      <c r="B715" s="183">
        <v>102</v>
      </c>
      <c r="C715" s="183">
        <v>102117</v>
      </c>
      <c r="D715" s="183">
        <v>5645</v>
      </c>
      <c r="E715" s="184">
        <v>112</v>
      </c>
      <c r="F715" s="182">
        <v>43861</v>
      </c>
      <c r="G715" s="181" t="s">
        <v>938</v>
      </c>
      <c r="H715" s="181" t="s">
        <v>946</v>
      </c>
      <c r="I715" s="181" t="s">
        <v>946</v>
      </c>
      <c r="K715" s="183">
        <v>368227</v>
      </c>
      <c r="L715" s="183">
        <v>359185</v>
      </c>
      <c r="Q715" s="181" t="s">
        <v>940</v>
      </c>
      <c r="U715" s="183">
        <v>1</v>
      </c>
      <c r="V715" s="183">
        <v>20</v>
      </c>
      <c r="Y715" s="181" t="s">
        <v>941</v>
      </c>
      <c r="Z715" s="183">
        <v>102</v>
      </c>
      <c r="AA715" s="181" t="s">
        <v>22</v>
      </c>
      <c r="AB715" s="181" t="s">
        <v>942</v>
      </c>
      <c r="AC715" s="183">
        <v>29</v>
      </c>
    </row>
    <row r="716" spans="1:29">
      <c r="A716" s="181" t="s">
        <v>113</v>
      </c>
      <c r="B716" s="183">
        <v>102</v>
      </c>
      <c r="C716" s="183">
        <v>102120</v>
      </c>
      <c r="D716" s="183">
        <v>5645</v>
      </c>
      <c r="E716" s="184">
        <v>112</v>
      </c>
      <c r="F716" s="182">
        <v>43861</v>
      </c>
      <c r="G716" s="181" t="s">
        <v>938</v>
      </c>
      <c r="H716" s="181" t="s">
        <v>946</v>
      </c>
      <c r="I716" s="181" t="s">
        <v>946</v>
      </c>
      <c r="K716" s="183">
        <v>368227</v>
      </c>
      <c r="L716" s="183">
        <v>359185</v>
      </c>
      <c r="Q716" s="181" t="s">
        <v>940</v>
      </c>
      <c r="U716" s="183">
        <v>1</v>
      </c>
      <c r="V716" s="183">
        <v>20</v>
      </c>
      <c r="Y716" s="181" t="s">
        <v>941</v>
      </c>
      <c r="Z716" s="183">
        <v>102</v>
      </c>
      <c r="AA716" s="181" t="s">
        <v>22</v>
      </c>
      <c r="AB716" s="181" t="s">
        <v>942</v>
      </c>
      <c r="AC716" s="183">
        <v>38</v>
      </c>
    </row>
    <row r="717" spans="1:29">
      <c r="A717" s="181" t="s">
        <v>113</v>
      </c>
      <c r="B717" s="183">
        <v>102</v>
      </c>
      <c r="C717" s="183">
        <v>102103</v>
      </c>
      <c r="D717" s="183">
        <v>5645</v>
      </c>
      <c r="E717" s="184">
        <v>-42846.85</v>
      </c>
      <c r="F717" s="182">
        <v>43872</v>
      </c>
      <c r="G717" s="181" t="s">
        <v>938</v>
      </c>
      <c r="H717" s="181" t="s">
        <v>1055</v>
      </c>
      <c r="I717" s="181" t="s">
        <v>1071</v>
      </c>
      <c r="K717" s="183">
        <v>368368</v>
      </c>
      <c r="L717" s="183">
        <v>360189</v>
      </c>
      <c r="Q717" s="181" t="s">
        <v>940</v>
      </c>
      <c r="U717" s="183">
        <v>2</v>
      </c>
      <c r="V717" s="183">
        <v>20</v>
      </c>
      <c r="Y717" s="181" t="s">
        <v>941</v>
      </c>
      <c r="Z717" s="183">
        <v>102</v>
      </c>
      <c r="AA717" s="181" t="s">
        <v>22</v>
      </c>
      <c r="AB717" s="181" t="s">
        <v>942</v>
      </c>
      <c r="AC717" s="183">
        <v>8</v>
      </c>
    </row>
    <row r="718" spans="1:29">
      <c r="A718" s="181" t="s">
        <v>113</v>
      </c>
      <c r="B718" s="183">
        <v>102</v>
      </c>
      <c r="C718" s="183">
        <v>102103</v>
      </c>
      <c r="D718" s="183">
        <v>5645</v>
      </c>
      <c r="E718" s="184">
        <v>-172.86</v>
      </c>
      <c r="F718" s="182">
        <v>43872</v>
      </c>
      <c r="G718" s="181" t="s">
        <v>938</v>
      </c>
      <c r="H718" s="181" t="s">
        <v>1055</v>
      </c>
      <c r="I718" s="181" t="s">
        <v>1094</v>
      </c>
      <c r="K718" s="183">
        <v>368368</v>
      </c>
      <c r="L718" s="183">
        <v>360189</v>
      </c>
      <c r="Q718" s="181" t="s">
        <v>940</v>
      </c>
      <c r="U718" s="183">
        <v>2</v>
      </c>
      <c r="V718" s="183">
        <v>20</v>
      </c>
      <c r="Y718" s="181" t="s">
        <v>941</v>
      </c>
      <c r="Z718" s="183">
        <v>102</v>
      </c>
      <c r="AA718" s="181" t="s">
        <v>22</v>
      </c>
      <c r="AB718" s="181" t="s">
        <v>942</v>
      </c>
      <c r="AC718" s="183">
        <v>17</v>
      </c>
    </row>
    <row r="719" spans="1:29">
      <c r="A719" s="181" t="s">
        <v>113</v>
      </c>
      <c r="B719" s="183">
        <v>102</v>
      </c>
      <c r="C719" s="183">
        <v>102103</v>
      </c>
      <c r="D719" s="183">
        <v>5645</v>
      </c>
      <c r="E719" s="184">
        <v>-22269.8</v>
      </c>
      <c r="F719" s="182">
        <v>43876</v>
      </c>
      <c r="G719" s="181" t="s">
        <v>938</v>
      </c>
      <c r="H719" s="181" t="s">
        <v>1056</v>
      </c>
      <c r="I719" s="181" t="s">
        <v>1071</v>
      </c>
      <c r="K719" s="183">
        <v>368494</v>
      </c>
      <c r="L719" s="183">
        <v>361111</v>
      </c>
      <c r="Q719" s="181" t="s">
        <v>940</v>
      </c>
      <c r="U719" s="183">
        <v>2</v>
      </c>
      <c r="V719" s="183">
        <v>20</v>
      </c>
      <c r="Y719" s="181" t="s">
        <v>941</v>
      </c>
      <c r="Z719" s="183">
        <v>102</v>
      </c>
      <c r="AA719" s="181" t="s">
        <v>22</v>
      </c>
      <c r="AB719" s="181" t="s">
        <v>942</v>
      </c>
      <c r="AC719" s="183">
        <v>8</v>
      </c>
    </row>
    <row r="720" spans="1:29">
      <c r="A720" s="181" t="s">
        <v>113</v>
      </c>
      <c r="B720" s="183">
        <v>102</v>
      </c>
      <c r="C720" s="183">
        <v>102103</v>
      </c>
      <c r="D720" s="183">
        <v>5645</v>
      </c>
      <c r="E720" s="184"/>
      <c r="F720" s="182">
        <v>43876</v>
      </c>
      <c r="G720" s="181" t="s">
        <v>938</v>
      </c>
      <c r="H720" s="181" t="s">
        <v>1056</v>
      </c>
      <c r="I720" s="181" t="s">
        <v>1094</v>
      </c>
      <c r="K720" s="183">
        <v>368494</v>
      </c>
      <c r="L720" s="183">
        <v>361111</v>
      </c>
      <c r="Q720" s="181" t="s">
        <v>940</v>
      </c>
      <c r="U720" s="183">
        <v>2</v>
      </c>
      <c r="V720" s="183">
        <v>20</v>
      </c>
      <c r="Y720" s="181" t="s">
        <v>941</v>
      </c>
      <c r="Z720" s="183">
        <v>102</v>
      </c>
      <c r="AA720" s="181" t="s">
        <v>22</v>
      </c>
      <c r="AB720" s="181" t="s">
        <v>942</v>
      </c>
      <c r="AC720" s="183">
        <v>17</v>
      </c>
    </row>
    <row r="721" spans="1:29">
      <c r="A721" s="181" t="s">
        <v>113</v>
      </c>
      <c r="B721" s="183">
        <v>102</v>
      </c>
      <c r="C721" s="183">
        <v>102103</v>
      </c>
      <c r="D721" s="183">
        <v>5645</v>
      </c>
      <c r="E721" s="184">
        <v>-42923.69</v>
      </c>
      <c r="F721" s="182">
        <v>43886</v>
      </c>
      <c r="G721" s="181" t="s">
        <v>938</v>
      </c>
      <c r="H721" s="181" t="s">
        <v>1057</v>
      </c>
      <c r="I721" s="181" t="s">
        <v>1071</v>
      </c>
      <c r="K721" s="183">
        <v>368487</v>
      </c>
      <c r="L721" s="183">
        <v>361079</v>
      </c>
      <c r="Q721" s="181" t="s">
        <v>940</v>
      </c>
      <c r="U721" s="183">
        <v>2</v>
      </c>
      <c r="V721" s="183">
        <v>20</v>
      </c>
      <c r="Y721" s="181" t="s">
        <v>941</v>
      </c>
      <c r="Z721" s="183">
        <v>102</v>
      </c>
      <c r="AA721" s="181" t="s">
        <v>22</v>
      </c>
      <c r="AB721" s="181" t="s">
        <v>942</v>
      </c>
      <c r="AC721" s="183">
        <v>8</v>
      </c>
    </row>
    <row r="722" spans="1:29">
      <c r="A722" s="181" t="s">
        <v>113</v>
      </c>
      <c r="B722" s="183">
        <v>102</v>
      </c>
      <c r="C722" s="183">
        <v>102103</v>
      </c>
      <c r="D722" s="183">
        <v>5645</v>
      </c>
      <c r="E722" s="184">
        <v>341.57</v>
      </c>
      <c r="F722" s="182">
        <v>43886</v>
      </c>
      <c r="G722" s="181" t="s">
        <v>938</v>
      </c>
      <c r="H722" s="181" t="s">
        <v>1057</v>
      </c>
      <c r="I722" s="181" t="s">
        <v>1094</v>
      </c>
      <c r="K722" s="183">
        <v>368487</v>
      </c>
      <c r="L722" s="183">
        <v>361079</v>
      </c>
      <c r="Q722" s="181" t="s">
        <v>940</v>
      </c>
      <c r="U722" s="183">
        <v>2</v>
      </c>
      <c r="V722" s="183">
        <v>20</v>
      </c>
      <c r="Y722" s="181" t="s">
        <v>941</v>
      </c>
      <c r="Z722" s="183">
        <v>102</v>
      </c>
      <c r="AA722" s="181" t="s">
        <v>22</v>
      </c>
      <c r="AB722" s="181" t="s">
        <v>942</v>
      </c>
      <c r="AC722" s="183">
        <v>17</v>
      </c>
    </row>
    <row r="723" spans="1:29">
      <c r="A723" s="181" t="s">
        <v>113</v>
      </c>
      <c r="B723" s="183">
        <v>102</v>
      </c>
      <c r="C723" s="183">
        <v>102103</v>
      </c>
      <c r="D723" s="183">
        <v>5645</v>
      </c>
      <c r="E723" s="184">
        <v>-2647.85</v>
      </c>
      <c r="F723" s="182">
        <v>43890</v>
      </c>
      <c r="G723" s="181" t="s">
        <v>938</v>
      </c>
      <c r="H723" s="181" t="s">
        <v>1095</v>
      </c>
      <c r="I723" s="181" t="s">
        <v>1096</v>
      </c>
      <c r="K723" s="183">
        <v>368453</v>
      </c>
      <c r="L723" s="183">
        <v>360896</v>
      </c>
      <c r="Q723" s="181" t="s">
        <v>940</v>
      </c>
      <c r="U723" s="183">
        <v>2</v>
      </c>
      <c r="V723" s="183">
        <v>20</v>
      </c>
      <c r="Y723" s="181" t="s">
        <v>941</v>
      </c>
      <c r="Z723" s="183">
        <v>103</v>
      </c>
      <c r="AA723" s="181" t="s">
        <v>22</v>
      </c>
      <c r="AB723" s="181" t="s">
        <v>942</v>
      </c>
      <c r="AC723" s="183">
        <v>40</v>
      </c>
    </row>
    <row r="724" spans="1:29">
      <c r="A724" s="181" t="s">
        <v>113</v>
      </c>
      <c r="B724" s="183">
        <v>102</v>
      </c>
      <c r="C724" s="183">
        <v>102103</v>
      </c>
      <c r="D724" s="183">
        <v>5645</v>
      </c>
      <c r="E724" s="184">
        <v>-21486.44</v>
      </c>
      <c r="F724" s="182">
        <v>43890</v>
      </c>
      <c r="G724" s="181" t="s">
        <v>938</v>
      </c>
      <c r="H724" s="181" t="s">
        <v>1061</v>
      </c>
      <c r="I724" s="181" t="s">
        <v>1071</v>
      </c>
      <c r="K724" s="183">
        <v>368497</v>
      </c>
      <c r="L724" s="183">
        <v>361114</v>
      </c>
      <c r="Q724" s="181" t="s">
        <v>940</v>
      </c>
      <c r="U724" s="183">
        <v>2</v>
      </c>
      <c r="V724" s="183">
        <v>20</v>
      </c>
      <c r="Y724" s="181" t="s">
        <v>941</v>
      </c>
      <c r="Z724" s="183">
        <v>102</v>
      </c>
      <c r="AA724" s="181" t="s">
        <v>22</v>
      </c>
      <c r="AB724" s="181" t="s">
        <v>942</v>
      </c>
      <c r="AC724" s="183">
        <v>8</v>
      </c>
    </row>
    <row r="725" spans="1:29">
      <c r="A725" s="181" t="s">
        <v>113</v>
      </c>
      <c r="B725" s="183">
        <v>102</v>
      </c>
      <c r="C725" s="183">
        <v>102103</v>
      </c>
      <c r="D725" s="183">
        <v>5645</v>
      </c>
      <c r="E725" s="184"/>
      <c r="F725" s="182">
        <v>43890</v>
      </c>
      <c r="G725" s="181" t="s">
        <v>938</v>
      </c>
      <c r="H725" s="181" t="s">
        <v>1061</v>
      </c>
      <c r="I725" s="181" t="s">
        <v>1094</v>
      </c>
      <c r="K725" s="183">
        <v>368497</v>
      </c>
      <c r="L725" s="183">
        <v>361114</v>
      </c>
      <c r="Q725" s="181" t="s">
        <v>940</v>
      </c>
      <c r="U725" s="183">
        <v>2</v>
      </c>
      <c r="V725" s="183">
        <v>20</v>
      </c>
      <c r="Y725" s="181" t="s">
        <v>941</v>
      </c>
      <c r="Z725" s="183">
        <v>102</v>
      </c>
      <c r="AA725" s="181" t="s">
        <v>22</v>
      </c>
      <c r="AB725" s="181" t="s">
        <v>942</v>
      </c>
      <c r="AC725" s="183">
        <v>17</v>
      </c>
    </row>
    <row r="726" spans="1:29">
      <c r="A726" s="181" t="s">
        <v>113</v>
      </c>
      <c r="B726" s="183">
        <v>102</v>
      </c>
      <c r="C726" s="183">
        <v>102103</v>
      </c>
      <c r="D726" s="183">
        <v>5645</v>
      </c>
      <c r="E726" s="184">
        <v>-61.15</v>
      </c>
      <c r="F726" s="182">
        <v>43890</v>
      </c>
      <c r="G726" s="181" t="s">
        <v>938</v>
      </c>
      <c r="H726" s="181" t="s">
        <v>1017</v>
      </c>
      <c r="I726" s="181" t="s">
        <v>986</v>
      </c>
      <c r="K726" s="183">
        <v>368502</v>
      </c>
      <c r="L726" s="183">
        <v>361130</v>
      </c>
      <c r="Q726" s="181" t="s">
        <v>940</v>
      </c>
      <c r="U726" s="183">
        <v>2</v>
      </c>
      <c r="V726" s="183">
        <v>20</v>
      </c>
      <c r="Y726" s="181" t="s">
        <v>941</v>
      </c>
      <c r="Z726" s="183">
        <v>103</v>
      </c>
      <c r="AA726" s="181" t="s">
        <v>22</v>
      </c>
      <c r="AB726" s="181" t="s">
        <v>942</v>
      </c>
      <c r="AC726" s="183">
        <v>2</v>
      </c>
    </row>
    <row r="727" spans="1:29">
      <c r="A727" s="181" t="s">
        <v>113</v>
      </c>
      <c r="B727" s="183">
        <v>102</v>
      </c>
      <c r="C727" s="183">
        <v>102103</v>
      </c>
      <c r="D727" s="183">
        <v>5645</v>
      </c>
      <c r="E727" s="184">
        <v>132067.07</v>
      </c>
      <c r="F727" s="182">
        <v>43890</v>
      </c>
      <c r="G727" s="181" t="s">
        <v>938</v>
      </c>
      <c r="H727" s="181" t="s">
        <v>1073</v>
      </c>
      <c r="I727" s="181" t="s">
        <v>1073</v>
      </c>
      <c r="K727" s="183">
        <v>368561</v>
      </c>
      <c r="L727" s="183">
        <v>361269</v>
      </c>
      <c r="Q727" s="181" t="s">
        <v>940</v>
      </c>
      <c r="U727" s="183">
        <v>2</v>
      </c>
      <c r="V727" s="183">
        <v>20</v>
      </c>
      <c r="Y727" s="181" t="s">
        <v>941</v>
      </c>
      <c r="Z727" s="183">
        <v>102</v>
      </c>
      <c r="AA727" s="181" t="s">
        <v>22</v>
      </c>
      <c r="AB727" s="181" t="s">
        <v>942</v>
      </c>
      <c r="AC727" s="183">
        <v>1</v>
      </c>
    </row>
    <row r="728" spans="1:29">
      <c r="A728" s="181" t="s">
        <v>113</v>
      </c>
      <c r="B728" s="183">
        <v>102</v>
      </c>
      <c r="C728" s="183">
        <v>102114</v>
      </c>
      <c r="D728" s="183">
        <v>5645</v>
      </c>
      <c r="E728" s="184">
        <v>-700</v>
      </c>
      <c r="F728" s="182">
        <v>43890</v>
      </c>
      <c r="G728" s="181" t="s">
        <v>938</v>
      </c>
      <c r="H728" s="181" t="s">
        <v>1073</v>
      </c>
      <c r="I728" s="181" t="s">
        <v>1073</v>
      </c>
      <c r="K728" s="183">
        <v>368561</v>
      </c>
      <c r="L728" s="183">
        <v>361269</v>
      </c>
      <c r="Q728" s="181" t="s">
        <v>940</v>
      </c>
      <c r="U728" s="183">
        <v>2</v>
      </c>
      <c r="V728" s="183">
        <v>20</v>
      </c>
      <c r="Y728" s="181" t="s">
        <v>941</v>
      </c>
      <c r="Z728" s="183">
        <v>102</v>
      </c>
      <c r="AA728" s="181" t="s">
        <v>22</v>
      </c>
      <c r="AB728" s="181" t="s">
        <v>942</v>
      </c>
      <c r="AC728" s="183">
        <v>28</v>
      </c>
    </row>
    <row r="729" spans="1:29">
      <c r="A729" s="181" t="s">
        <v>113</v>
      </c>
      <c r="B729" s="183">
        <v>102</v>
      </c>
      <c r="C729" s="183">
        <v>102101</v>
      </c>
      <c r="D729" s="183">
        <v>5645</v>
      </c>
      <c r="E729" s="184">
        <v>-3733.34</v>
      </c>
      <c r="F729" s="182">
        <v>43890</v>
      </c>
      <c r="G729" s="181" t="s">
        <v>938</v>
      </c>
      <c r="H729" s="181" t="s">
        <v>1073</v>
      </c>
      <c r="I729" s="181" t="s">
        <v>1073</v>
      </c>
      <c r="K729" s="183">
        <v>368561</v>
      </c>
      <c r="L729" s="183">
        <v>361269</v>
      </c>
      <c r="Q729" s="181" t="s">
        <v>940</v>
      </c>
      <c r="U729" s="183">
        <v>2</v>
      </c>
      <c r="V729" s="183">
        <v>20</v>
      </c>
      <c r="Y729" s="181" t="s">
        <v>941</v>
      </c>
      <c r="Z729" s="183">
        <v>102</v>
      </c>
      <c r="AA729" s="181" t="s">
        <v>22</v>
      </c>
      <c r="AB729" s="181" t="s">
        <v>942</v>
      </c>
      <c r="AC729" s="183">
        <v>29</v>
      </c>
    </row>
    <row r="730" spans="1:29">
      <c r="A730" s="181" t="s">
        <v>113</v>
      </c>
      <c r="B730" s="183">
        <v>102</v>
      </c>
      <c r="C730" s="183">
        <v>102102</v>
      </c>
      <c r="D730" s="183">
        <v>5645</v>
      </c>
      <c r="E730" s="184">
        <v>-466.67</v>
      </c>
      <c r="F730" s="182">
        <v>43890</v>
      </c>
      <c r="G730" s="181" t="s">
        <v>938</v>
      </c>
      <c r="H730" s="181" t="s">
        <v>1073</v>
      </c>
      <c r="I730" s="181" t="s">
        <v>1073</v>
      </c>
      <c r="K730" s="183">
        <v>368561</v>
      </c>
      <c r="L730" s="183">
        <v>361269</v>
      </c>
      <c r="Q730" s="181" t="s">
        <v>940</v>
      </c>
      <c r="U730" s="183">
        <v>2</v>
      </c>
      <c r="V730" s="183">
        <v>20</v>
      </c>
      <c r="Y730" s="181" t="s">
        <v>941</v>
      </c>
      <c r="Z730" s="183">
        <v>102</v>
      </c>
      <c r="AA730" s="181" t="s">
        <v>22</v>
      </c>
      <c r="AB730" s="181" t="s">
        <v>942</v>
      </c>
      <c r="AC730" s="183">
        <v>30</v>
      </c>
    </row>
    <row r="731" spans="1:29">
      <c r="A731" s="181" t="s">
        <v>113</v>
      </c>
      <c r="B731" s="183">
        <v>102</v>
      </c>
      <c r="C731" s="183">
        <v>102115</v>
      </c>
      <c r="D731" s="183">
        <v>5645</v>
      </c>
      <c r="E731" s="184">
        <v>-233.33</v>
      </c>
      <c r="F731" s="182">
        <v>43890</v>
      </c>
      <c r="G731" s="181" t="s">
        <v>938</v>
      </c>
      <c r="H731" s="181" t="s">
        <v>1073</v>
      </c>
      <c r="I731" s="181" t="s">
        <v>1073</v>
      </c>
      <c r="K731" s="183">
        <v>368561</v>
      </c>
      <c r="L731" s="183">
        <v>361269</v>
      </c>
      <c r="Q731" s="181" t="s">
        <v>940</v>
      </c>
      <c r="U731" s="183">
        <v>2</v>
      </c>
      <c r="V731" s="183">
        <v>20</v>
      </c>
      <c r="Y731" s="181" t="s">
        <v>941</v>
      </c>
      <c r="Z731" s="183">
        <v>102</v>
      </c>
      <c r="AA731" s="181" t="s">
        <v>22</v>
      </c>
      <c r="AB731" s="181" t="s">
        <v>942</v>
      </c>
      <c r="AC731" s="183">
        <v>31</v>
      </c>
    </row>
    <row r="732" spans="1:29">
      <c r="A732" s="181" t="s">
        <v>113</v>
      </c>
      <c r="B732" s="183">
        <v>102</v>
      </c>
      <c r="C732" s="183">
        <v>102103</v>
      </c>
      <c r="D732" s="183">
        <v>5645</v>
      </c>
      <c r="E732" s="184">
        <v>-1400</v>
      </c>
      <c r="F732" s="182">
        <v>43890</v>
      </c>
      <c r="G732" s="181" t="s">
        <v>938</v>
      </c>
      <c r="H732" s="181" t="s">
        <v>1073</v>
      </c>
      <c r="I732" s="181" t="s">
        <v>1073</v>
      </c>
      <c r="K732" s="183">
        <v>368561</v>
      </c>
      <c r="L732" s="183">
        <v>361269</v>
      </c>
      <c r="Q732" s="181" t="s">
        <v>940</v>
      </c>
      <c r="U732" s="183">
        <v>2</v>
      </c>
      <c r="V732" s="183">
        <v>20</v>
      </c>
      <c r="Y732" s="181" t="s">
        <v>941</v>
      </c>
      <c r="Z732" s="183">
        <v>102</v>
      </c>
      <c r="AA732" s="181" t="s">
        <v>22</v>
      </c>
      <c r="AB732" s="181" t="s">
        <v>942</v>
      </c>
      <c r="AC732" s="183">
        <v>32</v>
      </c>
    </row>
    <row r="733" spans="1:29">
      <c r="A733" s="181" t="s">
        <v>113</v>
      </c>
      <c r="B733" s="183">
        <v>102</v>
      </c>
      <c r="C733" s="183">
        <v>102104</v>
      </c>
      <c r="D733" s="183">
        <v>5645</v>
      </c>
      <c r="E733" s="184">
        <v>-2566.67</v>
      </c>
      <c r="F733" s="182">
        <v>43890</v>
      </c>
      <c r="G733" s="181" t="s">
        <v>938</v>
      </c>
      <c r="H733" s="181" t="s">
        <v>1073</v>
      </c>
      <c r="I733" s="181" t="s">
        <v>1073</v>
      </c>
      <c r="K733" s="183">
        <v>368561</v>
      </c>
      <c r="L733" s="183">
        <v>361269</v>
      </c>
      <c r="Q733" s="181" t="s">
        <v>940</v>
      </c>
      <c r="U733" s="183">
        <v>2</v>
      </c>
      <c r="V733" s="183">
        <v>20</v>
      </c>
      <c r="Y733" s="181" t="s">
        <v>941</v>
      </c>
      <c r="Z733" s="183">
        <v>102</v>
      </c>
      <c r="AA733" s="181" t="s">
        <v>22</v>
      </c>
      <c r="AB733" s="181" t="s">
        <v>942</v>
      </c>
      <c r="AC733" s="183">
        <v>33</v>
      </c>
    </row>
    <row r="734" spans="1:29">
      <c r="A734" s="181" t="s">
        <v>113</v>
      </c>
      <c r="B734" s="183">
        <v>102</v>
      </c>
      <c r="C734" s="183">
        <v>102105</v>
      </c>
      <c r="D734" s="183">
        <v>5645</v>
      </c>
      <c r="E734" s="184">
        <v>-2566.67</v>
      </c>
      <c r="F734" s="182">
        <v>43890</v>
      </c>
      <c r="G734" s="181" t="s">
        <v>938</v>
      </c>
      <c r="H734" s="181" t="s">
        <v>1073</v>
      </c>
      <c r="I734" s="181" t="s">
        <v>1073</v>
      </c>
      <c r="K734" s="183">
        <v>368561</v>
      </c>
      <c r="L734" s="183">
        <v>361269</v>
      </c>
      <c r="Q734" s="181" t="s">
        <v>940</v>
      </c>
      <c r="U734" s="183">
        <v>2</v>
      </c>
      <c r="V734" s="183">
        <v>20</v>
      </c>
      <c r="Y734" s="181" t="s">
        <v>941</v>
      </c>
      <c r="Z734" s="183">
        <v>102</v>
      </c>
      <c r="AA734" s="181" t="s">
        <v>22</v>
      </c>
      <c r="AB734" s="181" t="s">
        <v>942</v>
      </c>
      <c r="AC734" s="183">
        <v>34</v>
      </c>
    </row>
    <row r="735" spans="1:29">
      <c r="A735" s="181" t="s">
        <v>113</v>
      </c>
      <c r="B735" s="183">
        <v>102</v>
      </c>
      <c r="C735" s="183">
        <v>102106</v>
      </c>
      <c r="D735" s="183">
        <v>5645</v>
      </c>
      <c r="E735" s="184">
        <v>-8400.0300000000007</v>
      </c>
      <c r="F735" s="182">
        <v>43890</v>
      </c>
      <c r="G735" s="181" t="s">
        <v>938</v>
      </c>
      <c r="H735" s="181" t="s">
        <v>1073</v>
      </c>
      <c r="I735" s="181" t="s">
        <v>1073</v>
      </c>
      <c r="K735" s="183">
        <v>368561</v>
      </c>
      <c r="L735" s="183">
        <v>361269</v>
      </c>
      <c r="Q735" s="181" t="s">
        <v>940</v>
      </c>
      <c r="U735" s="183">
        <v>2</v>
      </c>
      <c r="V735" s="183">
        <v>20</v>
      </c>
      <c r="Y735" s="181" t="s">
        <v>941</v>
      </c>
      <c r="Z735" s="183">
        <v>102</v>
      </c>
      <c r="AA735" s="181" t="s">
        <v>22</v>
      </c>
      <c r="AB735" s="181" t="s">
        <v>942</v>
      </c>
      <c r="AC735" s="183">
        <v>35</v>
      </c>
    </row>
    <row r="736" spans="1:29">
      <c r="A736" s="181" t="s">
        <v>113</v>
      </c>
      <c r="B736" s="183">
        <v>102</v>
      </c>
      <c r="C736" s="183">
        <v>102116</v>
      </c>
      <c r="D736" s="183">
        <v>5645</v>
      </c>
      <c r="E736" s="184">
        <v>-466.67</v>
      </c>
      <c r="F736" s="182">
        <v>43890</v>
      </c>
      <c r="G736" s="181" t="s">
        <v>938</v>
      </c>
      <c r="H736" s="181" t="s">
        <v>1073</v>
      </c>
      <c r="I736" s="181" t="s">
        <v>1073</v>
      </c>
      <c r="K736" s="183">
        <v>368561</v>
      </c>
      <c r="L736" s="183">
        <v>361269</v>
      </c>
      <c r="Q736" s="181" t="s">
        <v>940</v>
      </c>
      <c r="U736" s="183">
        <v>2</v>
      </c>
      <c r="V736" s="183">
        <v>20</v>
      </c>
      <c r="Y736" s="181" t="s">
        <v>941</v>
      </c>
      <c r="Z736" s="183">
        <v>102</v>
      </c>
      <c r="AA736" s="181" t="s">
        <v>22</v>
      </c>
      <c r="AB736" s="181" t="s">
        <v>942</v>
      </c>
      <c r="AC736" s="183">
        <v>36</v>
      </c>
    </row>
    <row r="737" spans="1:29">
      <c r="A737" s="181" t="s">
        <v>113</v>
      </c>
      <c r="B737" s="183">
        <v>102</v>
      </c>
      <c r="C737" s="183">
        <v>102107</v>
      </c>
      <c r="D737" s="183">
        <v>5645</v>
      </c>
      <c r="E737" s="184">
        <v>-466.67</v>
      </c>
      <c r="F737" s="182">
        <v>43890</v>
      </c>
      <c r="G737" s="181" t="s">
        <v>938</v>
      </c>
      <c r="H737" s="181" t="s">
        <v>1073</v>
      </c>
      <c r="I737" s="181" t="s">
        <v>1073</v>
      </c>
      <c r="K737" s="183">
        <v>368561</v>
      </c>
      <c r="L737" s="183">
        <v>361269</v>
      </c>
      <c r="Q737" s="181" t="s">
        <v>940</v>
      </c>
      <c r="U737" s="183">
        <v>2</v>
      </c>
      <c r="V737" s="183">
        <v>20</v>
      </c>
      <c r="Y737" s="181" t="s">
        <v>941</v>
      </c>
      <c r="Z737" s="183">
        <v>102</v>
      </c>
      <c r="AA737" s="181" t="s">
        <v>22</v>
      </c>
      <c r="AB737" s="181" t="s">
        <v>942</v>
      </c>
      <c r="AC737" s="183">
        <v>37</v>
      </c>
    </row>
    <row r="738" spans="1:29">
      <c r="A738" s="181" t="s">
        <v>113</v>
      </c>
      <c r="B738" s="183">
        <v>102</v>
      </c>
      <c r="C738" s="183">
        <v>102117</v>
      </c>
      <c r="D738" s="183">
        <v>5645</v>
      </c>
      <c r="E738" s="184">
        <v>-233.33</v>
      </c>
      <c r="F738" s="182">
        <v>43890</v>
      </c>
      <c r="G738" s="181" t="s">
        <v>938</v>
      </c>
      <c r="H738" s="181" t="s">
        <v>1073</v>
      </c>
      <c r="I738" s="181" t="s">
        <v>1073</v>
      </c>
      <c r="K738" s="183">
        <v>368561</v>
      </c>
      <c r="L738" s="183">
        <v>361269</v>
      </c>
      <c r="Q738" s="181" t="s">
        <v>940</v>
      </c>
      <c r="U738" s="183">
        <v>2</v>
      </c>
      <c r="V738" s="183">
        <v>20</v>
      </c>
      <c r="Y738" s="181" t="s">
        <v>941</v>
      </c>
      <c r="Z738" s="183">
        <v>102</v>
      </c>
      <c r="AA738" s="181" t="s">
        <v>22</v>
      </c>
      <c r="AB738" s="181" t="s">
        <v>942</v>
      </c>
      <c r="AC738" s="183">
        <v>38</v>
      </c>
    </row>
    <row r="739" spans="1:29">
      <c r="A739" s="181" t="s">
        <v>113</v>
      </c>
      <c r="B739" s="183">
        <v>102</v>
      </c>
      <c r="C739" s="183">
        <v>102118</v>
      </c>
      <c r="D739" s="183">
        <v>5645</v>
      </c>
      <c r="E739" s="184">
        <v>-700</v>
      </c>
      <c r="F739" s="182">
        <v>43890</v>
      </c>
      <c r="G739" s="181" t="s">
        <v>938</v>
      </c>
      <c r="H739" s="181" t="s">
        <v>1073</v>
      </c>
      <c r="I739" s="181" t="s">
        <v>1073</v>
      </c>
      <c r="K739" s="183">
        <v>368561</v>
      </c>
      <c r="L739" s="183">
        <v>361269</v>
      </c>
      <c r="Q739" s="181" t="s">
        <v>940</v>
      </c>
      <c r="U739" s="183">
        <v>2</v>
      </c>
      <c r="V739" s="183">
        <v>20</v>
      </c>
      <c r="Y739" s="181" t="s">
        <v>941</v>
      </c>
      <c r="Z739" s="183">
        <v>102</v>
      </c>
      <c r="AA739" s="181" t="s">
        <v>22</v>
      </c>
      <c r="AB739" s="181" t="s">
        <v>942</v>
      </c>
      <c r="AC739" s="183">
        <v>39</v>
      </c>
    </row>
    <row r="740" spans="1:29">
      <c r="A740" s="181" t="s">
        <v>113</v>
      </c>
      <c r="B740" s="183">
        <v>102</v>
      </c>
      <c r="C740" s="183">
        <v>102108</v>
      </c>
      <c r="D740" s="183">
        <v>5645</v>
      </c>
      <c r="E740" s="184">
        <v>-933.34</v>
      </c>
      <c r="F740" s="182">
        <v>43890</v>
      </c>
      <c r="G740" s="181" t="s">
        <v>938</v>
      </c>
      <c r="H740" s="181" t="s">
        <v>1073</v>
      </c>
      <c r="I740" s="181" t="s">
        <v>1073</v>
      </c>
      <c r="K740" s="183">
        <v>368561</v>
      </c>
      <c r="L740" s="183">
        <v>361269</v>
      </c>
      <c r="Q740" s="181" t="s">
        <v>940</v>
      </c>
      <c r="U740" s="183">
        <v>2</v>
      </c>
      <c r="V740" s="183">
        <v>20</v>
      </c>
      <c r="Y740" s="181" t="s">
        <v>941</v>
      </c>
      <c r="Z740" s="183">
        <v>102</v>
      </c>
      <c r="AA740" s="181" t="s">
        <v>22</v>
      </c>
      <c r="AB740" s="181" t="s">
        <v>942</v>
      </c>
      <c r="AC740" s="183">
        <v>40</v>
      </c>
    </row>
    <row r="741" spans="1:29">
      <c r="A741" s="181" t="s">
        <v>113</v>
      </c>
      <c r="B741" s="183">
        <v>102</v>
      </c>
      <c r="C741" s="183">
        <v>102109</v>
      </c>
      <c r="D741" s="183">
        <v>5645</v>
      </c>
      <c r="E741" s="184">
        <v>-700</v>
      </c>
      <c r="F741" s="182">
        <v>43890</v>
      </c>
      <c r="G741" s="181" t="s">
        <v>938</v>
      </c>
      <c r="H741" s="181" t="s">
        <v>1073</v>
      </c>
      <c r="I741" s="181" t="s">
        <v>1073</v>
      </c>
      <c r="K741" s="183">
        <v>368561</v>
      </c>
      <c r="L741" s="183">
        <v>361269</v>
      </c>
      <c r="Q741" s="181" t="s">
        <v>940</v>
      </c>
      <c r="U741" s="183">
        <v>2</v>
      </c>
      <c r="V741" s="183">
        <v>20</v>
      </c>
      <c r="Y741" s="181" t="s">
        <v>941</v>
      </c>
      <c r="Z741" s="183">
        <v>102</v>
      </c>
      <c r="AA741" s="181" t="s">
        <v>22</v>
      </c>
      <c r="AB741" s="181" t="s">
        <v>942</v>
      </c>
      <c r="AC741" s="183">
        <v>41</v>
      </c>
    </row>
    <row r="742" spans="1:29">
      <c r="A742" s="181" t="s">
        <v>113</v>
      </c>
      <c r="B742" s="183">
        <v>102</v>
      </c>
      <c r="C742" s="183">
        <v>102120</v>
      </c>
      <c r="D742" s="183">
        <v>5645</v>
      </c>
      <c r="E742" s="184">
        <v>-233.35</v>
      </c>
      <c r="F742" s="182">
        <v>43890</v>
      </c>
      <c r="G742" s="181" t="s">
        <v>938</v>
      </c>
      <c r="H742" s="181" t="s">
        <v>1073</v>
      </c>
      <c r="I742" s="181" t="s">
        <v>1073</v>
      </c>
      <c r="K742" s="183">
        <v>368561</v>
      </c>
      <c r="L742" s="183">
        <v>361269</v>
      </c>
      <c r="Q742" s="181" t="s">
        <v>940</v>
      </c>
      <c r="U742" s="183">
        <v>2</v>
      </c>
      <c r="V742" s="183">
        <v>20</v>
      </c>
      <c r="Y742" s="181" t="s">
        <v>941</v>
      </c>
      <c r="Z742" s="183">
        <v>102</v>
      </c>
      <c r="AA742" s="181" t="s">
        <v>22</v>
      </c>
      <c r="AB742" s="181" t="s">
        <v>942</v>
      </c>
      <c r="AC742" s="183">
        <v>42</v>
      </c>
    </row>
    <row r="743" spans="1:29">
      <c r="A743" s="181" t="s">
        <v>113</v>
      </c>
      <c r="B743" s="183">
        <v>102</v>
      </c>
      <c r="C743" s="183">
        <v>102114</v>
      </c>
      <c r="D743" s="183">
        <v>5645</v>
      </c>
      <c r="E743" s="184">
        <v>330</v>
      </c>
      <c r="F743" s="182">
        <v>43890</v>
      </c>
      <c r="G743" s="181" t="s">
        <v>938</v>
      </c>
      <c r="H743" s="181" t="s">
        <v>947</v>
      </c>
      <c r="I743" s="181" t="s">
        <v>947</v>
      </c>
      <c r="K743" s="183">
        <v>368673</v>
      </c>
      <c r="L743" s="183">
        <v>361618</v>
      </c>
      <c r="Q743" s="181" t="s">
        <v>940</v>
      </c>
      <c r="U743" s="183">
        <v>2</v>
      </c>
      <c r="V743" s="183">
        <v>20</v>
      </c>
      <c r="Y743" s="181" t="s">
        <v>941</v>
      </c>
      <c r="Z743" s="183">
        <v>102</v>
      </c>
      <c r="AA743" s="181" t="s">
        <v>22</v>
      </c>
      <c r="AB743" s="181" t="s">
        <v>942</v>
      </c>
      <c r="AC743" s="183">
        <v>3</v>
      </c>
    </row>
    <row r="744" spans="1:29">
      <c r="A744" s="181" t="s">
        <v>113</v>
      </c>
      <c r="B744" s="183">
        <v>102</v>
      </c>
      <c r="C744" s="183">
        <v>102115</v>
      </c>
      <c r="D744" s="183">
        <v>5645</v>
      </c>
      <c r="E744" s="184">
        <v>110</v>
      </c>
      <c r="F744" s="182">
        <v>43890</v>
      </c>
      <c r="G744" s="181" t="s">
        <v>938</v>
      </c>
      <c r="H744" s="181" t="s">
        <v>947</v>
      </c>
      <c r="I744" s="181" t="s">
        <v>947</v>
      </c>
      <c r="K744" s="183">
        <v>368673</v>
      </c>
      <c r="L744" s="183">
        <v>361618</v>
      </c>
      <c r="Q744" s="181" t="s">
        <v>940</v>
      </c>
      <c r="U744" s="183">
        <v>2</v>
      </c>
      <c r="V744" s="183">
        <v>20</v>
      </c>
      <c r="Y744" s="181" t="s">
        <v>941</v>
      </c>
      <c r="Z744" s="183">
        <v>102</v>
      </c>
      <c r="AA744" s="181" t="s">
        <v>22</v>
      </c>
      <c r="AB744" s="181" t="s">
        <v>942</v>
      </c>
      <c r="AC744" s="183">
        <v>13</v>
      </c>
    </row>
    <row r="745" spans="1:29">
      <c r="A745" s="181" t="s">
        <v>113</v>
      </c>
      <c r="B745" s="183">
        <v>102</v>
      </c>
      <c r="C745" s="183">
        <v>102116</v>
      </c>
      <c r="D745" s="183">
        <v>5645</v>
      </c>
      <c r="E745" s="184">
        <v>117</v>
      </c>
      <c r="F745" s="182">
        <v>43890</v>
      </c>
      <c r="G745" s="181" t="s">
        <v>938</v>
      </c>
      <c r="H745" s="181" t="s">
        <v>947</v>
      </c>
      <c r="I745" s="181" t="s">
        <v>947</v>
      </c>
      <c r="K745" s="183">
        <v>368673</v>
      </c>
      <c r="L745" s="183">
        <v>361618</v>
      </c>
      <c r="Q745" s="181" t="s">
        <v>940</v>
      </c>
      <c r="U745" s="183">
        <v>2</v>
      </c>
      <c r="V745" s="183">
        <v>20</v>
      </c>
      <c r="Y745" s="181" t="s">
        <v>941</v>
      </c>
      <c r="Z745" s="183">
        <v>102</v>
      </c>
      <c r="AA745" s="181" t="s">
        <v>22</v>
      </c>
      <c r="AB745" s="181" t="s">
        <v>942</v>
      </c>
      <c r="AC745" s="183">
        <v>27</v>
      </c>
    </row>
    <row r="746" spans="1:29">
      <c r="A746" s="181" t="s">
        <v>113</v>
      </c>
      <c r="B746" s="183">
        <v>102</v>
      </c>
      <c r="C746" s="183">
        <v>102117</v>
      </c>
      <c r="D746" s="183">
        <v>5645</v>
      </c>
      <c r="E746" s="184">
        <v>110</v>
      </c>
      <c r="F746" s="182">
        <v>43890</v>
      </c>
      <c r="G746" s="181" t="s">
        <v>938</v>
      </c>
      <c r="H746" s="181" t="s">
        <v>947</v>
      </c>
      <c r="I746" s="181" t="s">
        <v>947</v>
      </c>
      <c r="K746" s="183">
        <v>368673</v>
      </c>
      <c r="L746" s="183">
        <v>361618</v>
      </c>
      <c r="Q746" s="181" t="s">
        <v>940</v>
      </c>
      <c r="U746" s="183">
        <v>2</v>
      </c>
      <c r="V746" s="183">
        <v>20</v>
      </c>
      <c r="Y746" s="181" t="s">
        <v>941</v>
      </c>
      <c r="Z746" s="183">
        <v>102</v>
      </c>
      <c r="AA746" s="181" t="s">
        <v>22</v>
      </c>
      <c r="AB746" s="181" t="s">
        <v>942</v>
      </c>
      <c r="AC746" s="183">
        <v>40</v>
      </c>
    </row>
    <row r="747" spans="1:29">
      <c r="A747" s="181" t="s">
        <v>113</v>
      </c>
      <c r="B747" s="183">
        <v>102</v>
      </c>
      <c r="C747" s="183">
        <v>102120</v>
      </c>
      <c r="D747" s="183">
        <v>5645</v>
      </c>
      <c r="E747" s="184">
        <v>110</v>
      </c>
      <c r="F747" s="182">
        <v>43890</v>
      </c>
      <c r="G747" s="181" t="s">
        <v>938</v>
      </c>
      <c r="H747" s="181" t="s">
        <v>947</v>
      </c>
      <c r="I747" s="181" t="s">
        <v>947</v>
      </c>
      <c r="K747" s="183">
        <v>368673</v>
      </c>
      <c r="L747" s="183">
        <v>361618</v>
      </c>
      <c r="Q747" s="181" t="s">
        <v>940</v>
      </c>
      <c r="U747" s="183">
        <v>2</v>
      </c>
      <c r="V747" s="183">
        <v>20</v>
      </c>
      <c r="Y747" s="181" t="s">
        <v>941</v>
      </c>
      <c r="Z747" s="183">
        <v>102</v>
      </c>
      <c r="AA747" s="181" t="s">
        <v>22</v>
      </c>
      <c r="AB747" s="181" t="s">
        <v>942</v>
      </c>
      <c r="AC747" s="183">
        <v>49</v>
      </c>
    </row>
    <row r="748" spans="1:29">
      <c r="A748" s="181" t="s">
        <v>113</v>
      </c>
      <c r="B748" s="183">
        <v>102</v>
      </c>
      <c r="C748" s="183">
        <v>102103</v>
      </c>
      <c r="D748" s="183">
        <v>5645</v>
      </c>
      <c r="E748" s="184">
        <v>-43256.88</v>
      </c>
      <c r="F748" s="182">
        <v>43900</v>
      </c>
      <c r="G748" s="181" t="s">
        <v>938</v>
      </c>
      <c r="H748" s="181" t="s">
        <v>1062</v>
      </c>
      <c r="I748" s="181" t="s">
        <v>1071</v>
      </c>
      <c r="K748" s="183">
        <v>368746</v>
      </c>
      <c r="L748" s="183">
        <v>362383</v>
      </c>
      <c r="Q748" s="181" t="s">
        <v>940</v>
      </c>
      <c r="U748" s="183">
        <v>3</v>
      </c>
      <c r="V748" s="183">
        <v>20</v>
      </c>
      <c r="Y748" s="181" t="s">
        <v>941</v>
      </c>
      <c r="Z748" s="183">
        <v>102</v>
      </c>
      <c r="AA748" s="181" t="s">
        <v>22</v>
      </c>
      <c r="AB748" s="181" t="s">
        <v>942</v>
      </c>
      <c r="AC748" s="183">
        <v>8</v>
      </c>
    </row>
    <row r="749" spans="1:29">
      <c r="A749" s="181" t="s">
        <v>113</v>
      </c>
      <c r="B749" s="183">
        <v>102</v>
      </c>
      <c r="C749" s="183">
        <v>102103</v>
      </c>
      <c r="D749" s="183">
        <v>5645</v>
      </c>
      <c r="E749" s="184">
        <v>341.57</v>
      </c>
      <c r="F749" s="182">
        <v>43900</v>
      </c>
      <c r="G749" s="181" t="s">
        <v>938</v>
      </c>
      <c r="H749" s="181" t="s">
        <v>1062</v>
      </c>
      <c r="I749" s="181" t="s">
        <v>1094</v>
      </c>
      <c r="K749" s="183">
        <v>368746</v>
      </c>
      <c r="L749" s="183">
        <v>362383</v>
      </c>
      <c r="Q749" s="181" t="s">
        <v>940</v>
      </c>
      <c r="U749" s="183">
        <v>3</v>
      </c>
      <c r="V749" s="183">
        <v>20</v>
      </c>
      <c r="Y749" s="181" t="s">
        <v>941</v>
      </c>
      <c r="Z749" s="183">
        <v>102</v>
      </c>
      <c r="AA749" s="181" t="s">
        <v>22</v>
      </c>
      <c r="AB749" s="181" t="s">
        <v>942</v>
      </c>
      <c r="AC749" s="183">
        <v>17</v>
      </c>
    </row>
    <row r="750" spans="1:29">
      <c r="A750" s="181" t="s">
        <v>113</v>
      </c>
      <c r="B750" s="183">
        <v>102</v>
      </c>
      <c r="C750" s="183">
        <v>102103</v>
      </c>
      <c r="D750" s="183">
        <v>5645</v>
      </c>
      <c r="E750" s="184">
        <v>-21734.85</v>
      </c>
      <c r="F750" s="182">
        <v>43905</v>
      </c>
      <c r="G750" s="181" t="s">
        <v>938</v>
      </c>
      <c r="H750" s="181" t="s">
        <v>1063</v>
      </c>
      <c r="I750" s="181" t="s">
        <v>1071</v>
      </c>
      <c r="K750" s="183">
        <v>368718</v>
      </c>
      <c r="L750" s="183">
        <v>362032</v>
      </c>
      <c r="Q750" s="181" t="s">
        <v>940</v>
      </c>
      <c r="U750" s="183">
        <v>3</v>
      </c>
      <c r="V750" s="183">
        <v>20</v>
      </c>
      <c r="Y750" s="181" t="s">
        <v>941</v>
      </c>
      <c r="Z750" s="183">
        <v>102</v>
      </c>
      <c r="AA750" s="181" t="s">
        <v>22</v>
      </c>
      <c r="AB750" s="181" t="s">
        <v>942</v>
      </c>
      <c r="AC750" s="183">
        <v>8</v>
      </c>
    </row>
    <row r="751" spans="1:29">
      <c r="A751" s="181" t="s">
        <v>113</v>
      </c>
      <c r="B751" s="183">
        <v>102</v>
      </c>
      <c r="C751" s="183">
        <v>102103</v>
      </c>
      <c r="D751" s="183">
        <v>5645</v>
      </c>
      <c r="E751" s="184"/>
      <c r="F751" s="182">
        <v>43905</v>
      </c>
      <c r="G751" s="181" t="s">
        <v>938</v>
      </c>
      <c r="H751" s="181" t="s">
        <v>1063</v>
      </c>
      <c r="I751" s="181" t="s">
        <v>1094</v>
      </c>
      <c r="K751" s="183">
        <v>368718</v>
      </c>
      <c r="L751" s="183">
        <v>362032</v>
      </c>
      <c r="Q751" s="181" t="s">
        <v>940</v>
      </c>
      <c r="U751" s="183">
        <v>3</v>
      </c>
      <c r="V751" s="183">
        <v>20</v>
      </c>
      <c r="Y751" s="181" t="s">
        <v>941</v>
      </c>
      <c r="Z751" s="183">
        <v>102</v>
      </c>
      <c r="AA751" s="181" t="s">
        <v>22</v>
      </c>
      <c r="AB751" s="181" t="s">
        <v>942</v>
      </c>
      <c r="AC751" s="183">
        <v>17</v>
      </c>
    </row>
    <row r="752" spans="1:29">
      <c r="A752" s="181" t="s">
        <v>113</v>
      </c>
      <c r="B752" s="183">
        <v>102</v>
      </c>
      <c r="C752" s="183">
        <v>102103</v>
      </c>
      <c r="D752" s="183">
        <v>5645</v>
      </c>
      <c r="E752" s="184">
        <v>-43222.13</v>
      </c>
      <c r="F752" s="182">
        <v>43914</v>
      </c>
      <c r="G752" s="181" t="s">
        <v>938</v>
      </c>
      <c r="H752" s="181" t="s">
        <v>1064</v>
      </c>
      <c r="I752" s="181" t="s">
        <v>1071</v>
      </c>
      <c r="K752" s="183">
        <v>368919</v>
      </c>
      <c r="L752" s="183">
        <v>364363</v>
      </c>
      <c r="Q752" s="181" t="s">
        <v>940</v>
      </c>
      <c r="U752" s="183">
        <v>3</v>
      </c>
      <c r="V752" s="183">
        <v>20</v>
      </c>
      <c r="Y752" s="181" t="s">
        <v>941</v>
      </c>
      <c r="Z752" s="183">
        <v>102</v>
      </c>
      <c r="AA752" s="181" t="s">
        <v>22</v>
      </c>
      <c r="AB752" s="181" t="s">
        <v>942</v>
      </c>
      <c r="AC752" s="183">
        <v>8</v>
      </c>
    </row>
    <row r="753" spans="1:29">
      <c r="A753" s="181" t="s">
        <v>113</v>
      </c>
      <c r="B753" s="183">
        <v>102</v>
      </c>
      <c r="C753" s="183">
        <v>102103</v>
      </c>
      <c r="D753" s="183">
        <v>5645</v>
      </c>
      <c r="E753" s="184">
        <v>341.57</v>
      </c>
      <c r="F753" s="182">
        <v>43914</v>
      </c>
      <c r="G753" s="181" t="s">
        <v>938</v>
      </c>
      <c r="H753" s="181" t="s">
        <v>1064</v>
      </c>
      <c r="I753" s="181" t="s">
        <v>1094</v>
      </c>
      <c r="K753" s="183">
        <v>368919</v>
      </c>
      <c r="L753" s="183">
        <v>364363</v>
      </c>
      <c r="Q753" s="181" t="s">
        <v>940</v>
      </c>
      <c r="U753" s="183">
        <v>3</v>
      </c>
      <c r="V753" s="183">
        <v>20</v>
      </c>
      <c r="Y753" s="181" t="s">
        <v>941</v>
      </c>
      <c r="Z753" s="183">
        <v>102</v>
      </c>
      <c r="AA753" s="181" t="s">
        <v>22</v>
      </c>
      <c r="AB753" s="181" t="s">
        <v>942</v>
      </c>
      <c r="AC753" s="183">
        <v>17</v>
      </c>
    </row>
    <row r="754" spans="1:29">
      <c r="A754" s="181" t="s">
        <v>113</v>
      </c>
      <c r="B754" s="183">
        <v>102</v>
      </c>
      <c r="C754" s="183">
        <v>102103</v>
      </c>
      <c r="D754" s="183">
        <v>5645</v>
      </c>
      <c r="E754" s="184">
        <v>-22204.44</v>
      </c>
      <c r="F754" s="182">
        <v>43921</v>
      </c>
      <c r="G754" s="181" t="s">
        <v>938</v>
      </c>
      <c r="H754" s="181" t="s">
        <v>1068</v>
      </c>
      <c r="I754" s="181" t="s">
        <v>1071</v>
      </c>
      <c r="K754" s="183">
        <v>368797</v>
      </c>
      <c r="L754" s="183">
        <v>363457</v>
      </c>
      <c r="Q754" s="181" t="s">
        <v>940</v>
      </c>
      <c r="U754" s="183">
        <v>3</v>
      </c>
      <c r="V754" s="183">
        <v>20</v>
      </c>
      <c r="Y754" s="181" t="s">
        <v>941</v>
      </c>
      <c r="Z754" s="183">
        <v>102</v>
      </c>
      <c r="AA754" s="181" t="s">
        <v>22</v>
      </c>
      <c r="AB754" s="181" t="s">
        <v>942</v>
      </c>
      <c r="AC754" s="183">
        <v>8</v>
      </c>
    </row>
    <row r="755" spans="1:29">
      <c r="A755" s="181" t="s">
        <v>113</v>
      </c>
      <c r="B755" s="183">
        <v>102</v>
      </c>
      <c r="C755" s="183">
        <v>102103</v>
      </c>
      <c r="D755" s="183">
        <v>5645</v>
      </c>
      <c r="E755" s="184">
        <v>-4928.68</v>
      </c>
      <c r="F755" s="182">
        <v>43921</v>
      </c>
      <c r="G755" s="181" t="s">
        <v>938</v>
      </c>
      <c r="H755" s="181" t="s">
        <v>1097</v>
      </c>
      <c r="I755" s="181" t="s">
        <v>1098</v>
      </c>
      <c r="K755" s="183">
        <v>368828</v>
      </c>
      <c r="L755" s="183">
        <v>363750</v>
      </c>
      <c r="Q755" s="181" t="s">
        <v>940</v>
      </c>
      <c r="U755" s="183">
        <v>3</v>
      </c>
      <c r="V755" s="183">
        <v>20</v>
      </c>
      <c r="Y755" s="181" t="s">
        <v>941</v>
      </c>
      <c r="Z755" s="183">
        <v>103</v>
      </c>
      <c r="AA755" s="181" t="s">
        <v>22</v>
      </c>
      <c r="AB755" s="181" t="s">
        <v>942</v>
      </c>
      <c r="AC755" s="183">
        <v>46</v>
      </c>
    </row>
    <row r="756" spans="1:29">
      <c r="A756" s="181" t="s">
        <v>113</v>
      </c>
      <c r="B756" s="183">
        <v>102</v>
      </c>
      <c r="C756" s="183">
        <v>102103</v>
      </c>
      <c r="D756" s="183">
        <v>5645</v>
      </c>
      <c r="E756" s="184">
        <v>134663.84</v>
      </c>
      <c r="F756" s="182">
        <v>43921</v>
      </c>
      <c r="G756" s="181" t="s">
        <v>938</v>
      </c>
      <c r="H756" s="181" t="s">
        <v>1073</v>
      </c>
      <c r="I756" s="181" t="s">
        <v>1073</v>
      </c>
      <c r="K756" s="183">
        <v>368959</v>
      </c>
      <c r="L756" s="183">
        <v>364550</v>
      </c>
      <c r="Q756" s="181" t="s">
        <v>940</v>
      </c>
      <c r="U756" s="183">
        <v>3</v>
      </c>
      <c r="V756" s="183">
        <v>20</v>
      </c>
      <c r="Y756" s="181" t="s">
        <v>941</v>
      </c>
      <c r="Z756" s="183">
        <v>102</v>
      </c>
      <c r="AA756" s="181" t="s">
        <v>22</v>
      </c>
      <c r="AB756" s="181" t="s">
        <v>942</v>
      </c>
      <c r="AC756" s="183">
        <v>1</v>
      </c>
    </row>
    <row r="757" spans="1:29">
      <c r="A757" s="181" t="s">
        <v>113</v>
      </c>
      <c r="B757" s="183">
        <v>102</v>
      </c>
      <c r="C757" s="183">
        <v>102114</v>
      </c>
      <c r="D757" s="183">
        <v>5645</v>
      </c>
      <c r="E757" s="184">
        <v>-713.77</v>
      </c>
      <c r="F757" s="182">
        <v>43921</v>
      </c>
      <c r="G757" s="181" t="s">
        <v>938</v>
      </c>
      <c r="H757" s="181" t="s">
        <v>1073</v>
      </c>
      <c r="I757" s="181" t="s">
        <v>1073</v>
      </c>
      <c r="K757" s="183">
        <v>368959</v>
      </c>
      <c r="L757" s="183">
        <v>364550</v>
      </c>
      <c r="Q757" s="181" t="s">
        <v>940</v>
      </c>
      <c r="U757" s="183">
        <v>3</v>
      </c>
      <c r="V757" s="183">
        <v>20</v>
      </c>
      <c r="Y757" s="181" t="s">
        <v>941</v>
      </c>
      <c r="Z757" s="183">
        <v>102</v>
      </c>
      <c r="AA757" s="181" t="s">
        <v>22</v>
      </c>
      <c r="AB757" s="181" t="s">
        <v>942</v>
      </c>
      <c r="AC757" s="183">
        <v>28</v>
      </c>
    </row>
    <row r="758" spans="1:29">
      <c r="A758" s="181" t="s">
        <v>113</v>
      </c>
      <c r="B758" s="183">
        <v>102</v>
      </c>
      <c r="C758" s="183">
        <v>102101</v>
      </c>
      <c r="D758" s="183">
        <v>5645</v>
      </c>
      <c r="E758" s="184">
        <v>-3806.75</v>
      </c>
      <c r="F758" s="182">
        <v>43921</v>
      </c>
      <c r="G758" s="181" t="s">
        <v>938</v>
      </c>
      <c r="H758" s="181" t="s">
        <v>1073</v>
      </c>
      <c r="I758" s="181" t="s">
        <v>1073</v>
      </c>
      <c r="K758" s="183">
        <v>368959</v>
      </c>
      <c r="L758" s="183">
        <v>364550</v>
      </c>
      <c r="Q758" s="181" t="s">
        <v>940</v>
      </c>
      <c r="U758" s="183">
        <v>3</v>
      </c>
      <c r="V758" s="183">
        <v>20</v>
      </c>
      <c r="Y758" s="181" t="s">
        <v>941</v>
      </c>
      <c r="Z758" s="183">
        <v>102</v>
      </c>
      <c r="AA758" s="181" t="s">
        <v>22</v>
      </c>
      <c r="AB758" s="181" t="s">
        <v>942</v>
      </c>
      <c r="AC758" s="183">
        <v>29</v>
      </c>
    </row>
    <row r="759" spans="1:29">
      <c r="A759" s="181" t="s">
        <v>113</v>
      </c>
      <c r="B759" s="183">
        <v>102</v>
      </c>
      <c r="C759" s="183">
        <v>102102</v>
      </c>
      <c r="D759" s="183">
        <v>5645</v>
      </c>
      <c r="E759" s="184">
        <v>-475.84</v>
      </c>
      <c r="F759" s="182">
        <v>43921</v>
      </c>
      <c r="G759" s="181" t="s">
        <v>938</v>
      </c>
      <c r="H759" s="181" t="s">
        <v>1073</v>
      </c>
      <c r="I759" s="181" t="s">
        <v>1073</v>
      </c>
      <c r="K759" s="183">
        <v>368959</v>
      </c>
      <c r="L759" s="183">
        <v>364550</v>
      </c>
      <c r="Q759" s="181" t="s">
        <v>940</v>
      </c>
      <c r="U759" s="183">
        <v>3</v>
      </c>
      <c r="V759" s="183">
        <v>20</v>
      </c>
      <c r="Y759" s="181" t="s">
        <v>941</v>
      </c>
      <c r="Z759" s="183">
        <v>102</v>
      </c>
      <c r="AA759" s="181" t="s">
        <v>22</v>
      </c>
      <c r="AB759" s="181" t="s">
        <v>942</v>
      </c>
      <c r="AC759" s="183">
        <v>30</v>
      </c>
    </row>
    <row r="760" spans="1:29">
      <c r="A760" s="181" t="s">
        <v>113</v>
      </c>
      <c r="B760" s="183">
        <v>102</v>
      </c>
      <c r="C760" s="183">
        <v>102115</v>
      </c>
      <c r="D760" s="183">
        <v>5645</v>
      </c>
      <c r="E760" s="184">
        <v>-237.92</v>
      </c>
      <c r="F760" s="182">
        <v>43921</v>
      </c>
      <c r="G760" s="181" t="s">
        <v>938</v>
      </c>
      <c r="H760" s="181" t="s">
        <v>1073</v>
      </c>
      <c r="I760" s="181" t="s">
        <v>1073</v>
      </c>
      <c r="K760" s="183">
        <v>368959</v>
      </c>
      <c r="L760" s="183">
        <v>364550</v>
      </c>
      <c r="Q760" s="181" t="s">
        <v>940</v>
      </c>
      <c r="U760" s="183">
        <v>3</v>
      </c>
      <c r="V760" s="183">
        <v>20</v>
      </c>
      <c r="Y760" s="181" t="s">
        <v>941</v>
      </c>
      <c r="Z760" s="183">
        <v>102</v>
      </c>
      <c r="AA760" s="181" t="s">
        <v>22</v>
      </c>
      <c r="AB760" s="181" t="s">
        <v>942</v>
      </c>
      <c r="AC760" s="183">
        <v>31</v>
      </c>
    </row>
    <row r="761" spans="1:29">
      <c r="A761" s="181" t="s">
        <v>113</v>
      </c>
      <c r="B761" s="183">
        <v>102</v>
      </c>
      <c r="C761" s="183">
        <v>102103</v>
      </c>
      <c r="D761" s="183">
        <v>5645</v>
      </c>
      <c r="E761" s="184">
        <v>-1427.53</v>
      </c>
      <c r="F761" s="182">
        <v>43921</v>
      </c>
      <c r="G761" s="181" t="s">
        <v>938</v>
      </c>
      <c r="H761" s="181" t="s">
        <v>1073</v>
      </c>
      <c r="I761" s="181" t="s">
        <v>1073</v>
      </c>
      <c r="K761" s="183">
        <v>368959</v>
      </c>
      <c r="L761" s="183">
        <v>364550</v>
      </c>
      <c r="Q761" s="181" t="s">
        <v>940</v>
      </c>
      <c r="U761" s="183">
        <v>3</v>
      </c>
      <c r="V761" s="183">
        <v>20</v>
      </c>
      <c r="Y761" s="181" t="s">
        <v>941</v>
      </c>
      <c r="Z761" s="183">
        <v>102</v>
      </c>
      <c r="AA761" s="181" t="s">
        <v>22</v>
      </c>
      <c r="AB761" s="181" t="s">
        <v>942</v>
      </c>
      <c r="AC761" s="183">
        <v>32</v>
      </c>
    </row>
    <row r="762" spans="1:29">
      <c r="A762" s="181" t="s">
        <v>113</v>
      </c>
      <c r="B762" s="183">
        <v>102</v>
      </c>
      <c r="C762" s="183">
        <v>102104</v>
      </c>
      <c r="D762" s="183">
        <v>5645</v>
      </c>
      <c r="E762" s="184">
        <v>-2617.14</v>
      </c>
      <c r="F762" s="182">
        <v>43921</v>
      </c>
      <c r="G762" s="181" t="s">
        <v>938</v>
      </c>
      <c r="H762" s="181" t="s">
        <v>1073</v>
      </c>
      <c r="I762" s="181" t="s">
        <v>1073</v>
      </c>
      <c r="K762" s="183">
        <v>368959</v>
      </c>
      <c r="L762" s="183">
        <v>364550</v>
      </c>
      <c r="Q762" s="181" t="s">
        <v>940</v>
      </c>
      <c r="U762" s="183">
        <v>3</v>
      </c>
      <c r="V762" s="183">
        <v>20</v>
      </c>
      <c r="Y762" s="181" t="s">
        <v>941</v>
      </c>
      <c r="Z762" s="183">
        <v>102</v>
      </c>
      <c r="AA762" s="181" t="s">
        <v>22</v>
      </c>
      <c r="AB762" s="181" t="s">
        <v>942</v>
      </c>
      <c r="AC762" s="183">
        <v>33</v>
      </c>
    </row>
    <row r="763" spans="1:29">
      <c r="A763" s="181" t="s">
        <v>113</v>
      </c>
      <c r="B763" s="183">
        <v>102</v>
      </c>
      <c r="C763" s="183">
        <v>102105</v>
      </c>
      <c r="D763" s="183">
        <v>5645</v>
      </c>
      <c r="E763" s="184">
        <v>-2617.14</v>
      </c>
      <c r="F763" s="182">
        <v>43921</v>
      </c>
      <c r="G763" s="181" t="s">
        <v>938</v>
      </c>
      <c r="H763" s="181" t="s">
        <v>1073</v>
      </c>
      <c r="I763" s="181" t="s">
        <v>1073</v>
      </c>
      <c r="K763" s="183">
        <v>368959</v>
      </c>
      <c r="L763" s="183">
        <v>364550</v>
      </c>
      <c r="Q763" s="181" t="s">
        <v>940</v>
      </c>
      <c r="U763" s="183">
        <v>3</v>
      </c>
      <c r="V763" s="183">
        <v>20</v>
      </c>
      <c r="Y763" s="181" t="s">
        <v>941</v>
      </c>
      <c r="Z763" s="183">
        <v>102</v>
      </c>
      <c r="AA763" s="181" t="s">
        <v>22</v>
      </c>
      <c r="AB763" s="181" t="s">
        <v>942</v>
      </c>
      <c r="AC763" s="183">
        <v>34</v>
      </c>
    </row>
    <row r="764" spans="1:29">
      <c r="A764" s="181" t="s">
        <v>113</v>
      </c>
      <c r="B764" s="183">
        <v>102</v>
      </c>
      <c r="C764" s="183">
        <v>102106</v>
      </c>
      <c r="D764" s="183">
        <v>5645</v>
      </c>
      <c r="E764" s="184">
        <v>-8565.19</v>
      </c>
      <c r="F764" s="182">
        <v>43921</v>
      </c>
      <c r="G764" s="181" t="s">
        <v>938</v>
      </c>
      <c r="H764" s="181" t="s">
        <v>1073</v>
      </c>
      <c r="I764" s="181" t="s">
        <v>1073</v>
      </c>
      <c r="K764" s="183">
        <v>368959</v>
      </c>
      <c r="L764" s="183">
        <v>364550</v>
      </c>
      <c r="Q764" s="181" t="s">
        <v>940</v>
      </c>
      <c r="U764" s="183">
        <v>3</v>
      </c>
      <c r="V764" s="183">
        <v>20</v>
      </c>
      <c r="Y764" s="181" t="s">
        <v>941</v>
      </c>
      <c r="Z764" s="183">
        <v>102</v>
      </c>
      <c r="AA764" s="181" t="s">
        <v>22</v>
      </c>
      <c r="AB764" s="181" t="s">
        <v>942</v>
      </c>
      <c r="AC764" s="183">
        <v>35</v>
      </c>
    </row>
    <row r="765" spans="1:29">
      <c r="A765" s="181" t="s">
        <v>113</v>
      </c>
      <c r="B765" s="183">
        <v>102</v>
      </c>
      <c r="C765" s="183">
        <v>102116</v>
      </c>
      <c r="D765" s="183">
        <v>5645</v>
      </c>
      <c r="E765" s="184">
        <v>-475.84</v>
      </c>
      <c r="F765" s="182">
        <v>43921</v>
      </c>
      <c r="G765" s="181" t="s">
        <v>938</v>
      </c>
      <c r="H765" s="181" t="s">
        <v>1073</v>
      </c>
      <c r="I765" s="181" t="s">
        <v>1073</v>
      </c>
      <c r="K765" s="183">
        <v>368959</v>
      </c>
      <c r="L765" s="183">
        <v>364550</v>
      </c>
      <c r="Q765" s="181" t="s">
        <v>940</v>
      </c>
      <c r="U765" s="183">
        <v>3</v>
      </c>
      <c r="V765" s="183">
        <v>20</v>
      </c>
      <c r="Y765" s="181" t="s">
        <v>941</v>
      </c>
      <c r="Z765" s="183">
        <v>102</v>
      </c>
      <c r="AA765" s="181" t="s">
        <v>22</v>
      </c>
      <c r="AB765" s="181" t="s">
        <v>942</v>
      </c>
      <c r="AC765" s="183">
        <v>36</v>
      </c>
    </row>
    <row r="766" spans="1:29">
      <c r="A766" s="181" t="s">
        <v>113</v>
      </c>
      <c r="B766" s="183">
        <v>102</v>
      </c>
      <c r="C766" s="183">
        <v>102107</v>
      </c>
      <c r="D766" s="183">
        <v>5645</v>
      </c>
      <c r="E766" s="184">
        <v>-475.84</v>
      </c>
      <c r="F766" s="182">
        <v>43921</v>
      </c>
      <c r="G766" s="181" t="s">
        <v>938</v>
      </c>
      <c r="H766" s="181" t="s">
        <v>1073</v>
      </c>
      <c r="I766" s="181" t="s">
        <v>1073</v>
      </c>
      <c r="K766" s="183">
        <v>368959</v>
      </c>
      <c r="L766" s="183">
        <v>364550</v>
      </c>
      <c r="Q766" s="181" t="s">
        <v>940</v>
      </c>
      <c r="U766" s="183">
        <v>3</v>
      </c>
      <c r="V766" s="183">
        <v>20</v>
      </c>
      <c r="Y766" s="181" t="s">
        <v>941</v>
      </c>
      <c r="Z766" s="183">
        <v>102</v>
      </c>
      <c r="AA766" s="181" t="s">
        <v>22</v>
      </c>
      <c r="AB766" s="181" t="s">
        <v>942</v>
      </c>
      <c r="AC766" s="183">
        <v>37</v>
      </c>
    </row>
    <row r="767" spans="1:29">
      <c r="A767" s="181" t="s">
        <v>113</v>
      </c>
      <c r="B767" s="183">
        <v>102</v>
      </c>
      <c r="C767" s="183">
        <v>102117</v>
      </c>
      <c r="D767" s="183">
        <v>5645</v>
      </c>
      <c r="E767" s="184">
        <v>-237.92</v>
      </c>
      <c r="F767" s="182">
        <v>43921</v>
      </c>
      <c r="G767" s="181" t="s">
        <v>938</v>
      </c>
      <c r="H767" s="181" t="s">
        <v>1073</v>
      </c>
      <c r="I767" s="181" t="s">
        <v>1073</v>
      </c>
      <c r="K767" s="183">
        <v>368959</v>
      </c>
      <c r="L767" s="183">
        <v>364550</v>
      </c>
      <c r="Q767" s="181" t="s">
        <v>940</v>
      </c>
      <c r="U767" s="183">
        <v>3</v>
      </c>
      <c r="V767" s="183">
        <v>20</v>
      </c>
      <c r="Y767" s="181" t="s">
        <v>941</v>
      </c>
      <c r="Z767" s="183">
        <v>102</v>
      </c>
      <c r="AA767" s="181" t="s">
        <v>22</v>
      </c>
      <c r="AB767" s="181" t="s">
        <v>942</v>
      </c>
      <c r="AC767" s="183">
        <v>38</v>
      </c>
    </row>
    <row r="768" spans="1:29">
      <c r="A768" s="181" t="s">
        <v>113</v>
      </c>
      <c r="B768" s="183">
        <v>102</v>
      </c>
      <c r="C768" s="183">
        <v>102118</v>
      </c>
      <c r="D768" s="183">
        <v>5645</v>
      </c>
      <c r="E768" s="184">
        <v>-713.77</v>
      </c>
      <c r="F768" s="182">
        <v>43921</v>
      </c>
      <c r="G768" s="181" t="s">
        <v>938</v>
      </c>
      <c r="H768" s="181" t="s">
        <v>1073</v>
      </c>
      <c r="I768" s="181" t="s">
        <v>1073</v>
      </c>
      <c r="K768" s="183">
        <v>368959</v>
      </c>
      <c r="L768" s="183">
        <v>364550</v>
      </c>
      <c r="Q768" s="181" t="s">
        <v>940</v>
      </c>
      <c r="U768" s="183">
        <v>3</v>
      </c>
      <c r="V768" s="183">
        <v>20</v>
      </c>
      <c r="Y768" s="181" t="s">
        <v>941</v>
      </c>
      <c r="Z768" s="183">
        <v>102</v>
      </c>
      <c r="AA768" s="181" t="s">
        <v>22</v>
      </c>
      <c r="AB768" s="181" t="s">
        <v>942</v>
      </c>
      <c r="AC768" s="183">
        <v>39</v>
      </c>
    </row>
    <row r="769" spans="1:29">
      <c r="A769" s="181" t="s">
        <v>113</v>
      </c>
      <c r="B769" s="183">
        <v>102</v>
      </c>
      <c r="C769" s="183">
        <v>102108</v>
      </c>
      <c r="D769" s="183">
        <v>5645</v>
      </c>
      <c r="E769" s="184">
        <v>-951.69</v>
      </c>
      <c r="F769" s="182">
        <v>43921</v>
      </c>
      <c r="G769" s="181" t="s">
        <v>938</v>
      </c>
      <c r="H769" s="181" t="s">
        <v>1073</v>
      </c>
      <c r="I769" s="181" t="s">
        <v>1073</v>
      </c>
      <c r="K769" s="183">
        <v>368959</v>
      </c>
      <c r="L769" s="183">
        <v>364550</v>
      </c>
      <c r="Q769" s="181" t="s">
        <v>940</v>
      </c>
      <c r="U769" s="183">
        <v>3</v>
      </c>
      <c r="V769" s="183">
        <v>20</v>
      </c>
      <c r="Y769" s="181" t="s">
        <v>941</v>
      </c>
      <c r="Z769" s="183">
        <v>102</v>
      </c>
      <c r="AA769" s="181" t="s">
        <v>22</v>
      </c>
      <c r="AB769" s="181" t="s">
        <v>942</v>
      </c>
      <c r="AC769" s="183">
        <v>40</v>
      </c>
    </row>
    <row r="770" spans="1:29">
      <c r="A770" s="181" t="s">
        <v>113</v>
      </c>
      <c r="B770" s="183">
        <v>102</v>
      </c>
      <c r="C770" s="183">
        <v>102109</v>
      </c>
      <c r="D770" s="183">
        <v>5645</v>
      </c>
      <c r="E770" s="184">
        <v>-713.77</v>
      </c>
      <c r="F770" s="182">
        <v>43921</v>
      </c>
      <c r="G770" s="181" t="s">
        <v>938</v>
      </c>
      <c r="H770" s="181" t="s">
        <v>1073</v>
      </c>
      <c r="I770" s="181" t="s">
        <v>1073</v>
      </c>
      <c r="K770" s="183">
        <v>368959</v>
      </c>
      <c r="L770" s="183">
        <v>364550</v>
      </c>
      <c r="Q770" s="181" t="s">
        <v>940</v>
      </c>
      <c r="U770" s="183">
        <v>3</v>
      </c>
      <c r="V770" s="183">
        <v>20</v>
      </c>
      <c r="Y770" s="181" t="s">
        <v>941</v>
      </c>
      <c r="Z770" s="183">
        <v>102</v>
      </c>
      <c r="AA770" s="181" t="s">
        <v>22</v>
      </c>
      <c r="AB770" s="181" t="s">
        <v>942</v>
      </c>
      <c r="AC770" s="183">
        <v>41</v>
      </c>
    </row>
    <row r="771" spans="1:29">
      <c r="A771" s="181" t="s">
        <v>113</v>
      </c>
      <c r="B771" s="183">
        <v>102</v>
      </c>
      <c r="C771" s="183">
        <v>102120</v>
      </c>
      <c r="D771" s="183">
        <v>5645</v>
      </c>
      <c r="E771" s="184">
        <v>-237.91</v>
      </c>
      <c r="F771" s="182">
        <v>43921</v>
      </c>
      <c r="G771" s="181" t="s">
        <v>938</v>
      </c>
      <c r="H771" s="181" t="s">
        <v>1073</v>
      </c>
      <c r="I771" s="181" t="s">
        <v>1073</v>
      </c>
      <c r="K771" s="183">
        <v>368959</v>
      </c>
      <c r="L771" s="183">
        <v>364550</v>
      </c>
      <c r="Q771" s="181" t="s">
        <v>940</v>
      </c>
      <c r="U771" s="183">
        <v>3</v>
      </c>
      <c r="V771" s="183">
        <v>20</v>
      </c>
      <c r="Y771" s="181" t="s">
        <v>941</v>
      </c>
      <c r="Z771" s="183">
        <v>102</v>
      </c>
      <c r="AA771" s="181" t="s">
        <v>22</v>
      </c>
      <c r="AB771" s="181" t="s">
        <v>942</v>
      </c>
      <c r="AC771" s="183">
        <v>42</v>
      </c>
    </row>
    <row r="772" spans="1:29">
      <c r="A772" s="181" t="s">
        <v>113</v>
      </c>
      <c r="B772" s="183">
        <v>102</v>
      </c>
      <c r="C772" s="183">
        <v>102114</v>
      </c>
      <c r="D772" s="183">
        <v>5645</v>
      </c>
      <c r="E772" s="184">
        <v>336.97</v>
      </c>
      <c r="F772" s="182">
        <v>43921</v>
      </c>
      <c r="G772" s="181" t="s">
        <v>938</v>
      </c>
      <c r="H772" s="181" t="s">
        <v>948</v>
      </c>
      <c r="I772" s="181" t="s">
        <v>948</v>
      </c>
      <c r="K772" s="183">
        <v>368991</v>
      </c>
      <c r="L772" s="183">
        <v>364702</v>
      </c>
      <c r="Q772" s="181" t="s">
        <v>940</v>
      </c>
      <c r="U772" s="183">
        <v>3</v>
      </c>
      <c r="V772" s="183">
        <v>20</v>
      </c>
      <c r="Y772" s="181" t="s">
        <v>941</v>
      </c>
      <c r="Z772" s="183">
        <v>102</v>
      </c>
      <c r="AA772" s="181" t="s">
        <v>22</v>
      </c>
      <c r="AB772" s="181" t="s">
        <v>942</v>
      </c>
      <c r="AC772" s="183">
        <v>3</v>
      </c>
    </row>
    <row r="773" spans="1:29">
      <c r="A773" s="181" t="s">
        <v>113</v>
      </c>
      <c r="B773" s="183">
        <v>102</v>
      </c>
      <c r="C773" s="183">
        <v>102115</v>
      </c>
      <c r="D773" s="183">
        <v>5645</v>
      </c>
      <c r="E773" s="184">
        <v>112.32</v>
      </c>
      <c r="F773" s="182">
        <v>43921</v>
      </c>
      <c r="G773" s="181" t="s">
        <v>938</v>
      </c>
      <c r="H773" s="181" t="s">
        <v>948</v>
      </c>
      <c r="I773" s="181" t="s">
        <v>948</v>
      </c>
      <c r="K773" s="183">
        <v>368991</v>
      </c>
      <c r="L773" s="183">
        <v>364702</v>
      </c>
      <c r="Q773" s="181" t="s">
        <v>940</v>
      </c>
      <c r="U773" s="183">
        <v>3</v>
      </c>
      <c r="V773" s="183">
        <v>20</v>
      </c>
      <c r="Y773" s="181" t="s">
        <v>941</v>
      </c>
      <c r="Z773" s="183">
        <v>102</v>
      </c>
      <c r="AA773" s="181" t="s">
        <v>22</v>
      </c>
      <c r="AB773" s="181" t="s">
        <v>942</v>
      </c>
      <c r="AC773" s="183">
        <v>17</v>
      </c>
    </row>
    <row r="774" spans="1:29">
      <c r="A774" s="181" t="s">
        <v>113</v>
      </c>
      <c r="B774" s="183">
        <v>102</v>
      </c>
      <c r="C774" s="183">
        <v>102116</v>
      </c>
      <c r="D774" s="183">
        <v>5645</v>
      </c>
      <c r="E774" s="184">
        <v>119.53</v>
      </c>
      <c r="F774" s="182">
        <v>43921</v>
      </c>
      <c r="G774" s="181" t="s">
        <v>938</v>
      </c>
      <c r="H774" s="181" t="s">
        <v>948</v>
      </c>
      <c r="I774" s="181" t="s">
        <v>948</v>
      </c>
      <c r="K774" s="183">
        <v>368991</v>
      </c>
      <c r="L774" s="183">
        <v>364702</v>
      </c>
      <c r="Q774" s="181" t="s">
        <v>940</v>
      </c>
      <c r="U774" s="183">
        <v>3</v>
      </c>
      <c r="V774" s="183">
        <v>20</v>
      </c>
      <c r="Y774" s="181" t="s">
        <v>941</v>
      </c>
      <c r="Z774" s="183">
        <v>102</v>
      </c>
      <c r="AA774" s="181" t="s">
        <v>22</v>
      </c>
      <c r="AB774" s="181" t="s">
        <v>942</v>
      </c>
      <c r="AC774" s="183">
        <v>30</v>
      </c>
    </row>
    <row r="775" spans="1:29">
      <c r="A775" s="181" t="s">
        <v>113</v>
      </c>
      <c r="B775" s="183">
        <v>102</v>
      </c>
      <c r="C775" s="183">
        <v>102117</v>
      </c>
      <c r="D775" s="183">
        <v>5645</v>
      </c>
      <c r="E775" s="184">
        <v>112.32</v>
      </c>
      <c r="F775" s="182">
        <v>43921</v>
      </c>
      <c r="G775" s="181" t="s">
        <v>938</v>
      </c>
      <c r="H775" s="181" t="s">
        <v>948</v>
      </c>
      <c r="I775" s="181" t="s">
        <v>948</v>
      </c>
      <c r="K775" s="183">
        <v>368991</v>
      </c>
      <c r="L775" s="183">
        <v>364702</v>
      </c>
      <c r="Q775" s="181" t="s">
        <v>940</v>
      </c>
      <c r="U775" s="183">
        <v>3</v>
      </c>
      <c r="V775" s="183">
        <v>20</v>
      </c>
      <c r="Y775" s="181" t="s">
        <v>941</v>
      </c>
      <c r="Z775" s="183">
        <v>102</v>
      </c>
      <c r="AA775" s="181" t="s">
        <v>22</v>
      </c>
      <c r="AB775" s="181" t="s">
        <v>942</v>
      </c>
      <c r="AC775" s="183">
        <v>51</v>
      </c>
    </row>
    <row r="776" spans="1:29">
      <c r="A776" s="181" t="s">
        <v>113</v>
      </c>
      <c r="B776" s="183">
        <v>102</v>
      </c>
      <c r="C776" s="183">
        <v>102120</v>
      </c>
      <c r="D776" s="183">
        <v>5645</v>
      </c>
      <c r="E776" s="184">
        <v>112.32</v>
      </c>
      <c r="F776" s="182">
        <v>43921</v>
      </c>
      <c r="G776" s="181" t="s">
        <v>938</v>
      </c>
      <c r="H776" s="181" t="s">
        <v>948</v>
      </c>
      <c r="I776" s="181" t="s">
        <v>948</v>
      </c>
      <c r="K776" s="183">
        <v>368991</v>
      </c>
      <c r="L776" s="183">
        <v>364702</v>
      </c>
      <c r="Q776" s="181" t="s">
        <v>940</v>
      </c>
      <c r="U776" s="183">
        <v>3</v>
      </c>
      <c r="V776" s="183">
        <v>20</v>
      </c>
      <c r="Y776" s="181" t="s">
        <v>941</v>
      </c>
      <c r="Z776" s="183">
        <v>102</v>
      </c>
      <c r="AA776" s="181" t="s">
        <v>22</v>
      </c>
      <c r="AB776" s="181" t="s">
        <v>942</v>
      </c>
      <c r="AC776" s="183">
        <v>60</v>
      </c>
    </row>
    <row r="777" spans="1:29">
      <c r="A777" s="181" t="s">
        <v>113</v>
      </c>
      <c r="B777" s="183">
        <v>102</v>
      </c>
      <c r="C777" s="183">
        <v>102103</v>
      </c>
      <c r="D777" s="183">
        <v>5645</v>
      </c>
      <c r="E777" s="184">
        <v>-43078.2</v>
      </c>
      <c r="F777" s="182">
        <v>43928</v>
      </c>
      <c r="G777" s="181" t="s">
        <v>938</v>
      </c>
      <c r="H777" s="181" t="s">
        <v>1069</v>
      </c>
      <c r="I777" s="181" t="s">
        <v>1071</v>
      </c>
      <c r="K777" s="183">
        <v>369068</v>
      </c>
      <c r="L777" s="183">
        <v>365248</v>
      </c>
      <c r="Q777" s="181" t="s">
        <v>940</v>
      </c>
      <c r="U777" s="183">
        <v>4</v>
      </c>
      <c r="V777" s="183">
        <v>20</v>
      </c>
      <c r="Y777" s="181" t="s">
        <v>941</v>
      </c>
      <c r="Z777" s="183">
        <v>102</v>
      </c>
      <c r="AA777" s="181" t="s">
        <v>22</v>
      </c>
      <c r="AB777" s="181" t="s">
        <v>942</v>
      </c>
      <c r="AC777" s="183">
        <v>8</v>
      </c>
    </row>
    <row r="778" spans="1:29">
      <c r="A778" s="181" t="s">
        <v>113</v>
      </c>
      <c r="B778" s="183">
        <v>102</v>
      </c>
      <c r="C778" s="183">
        <v>102103</v>
      </c>
      <c r="D778" s="183">
        <v>5645</v>
      </c>
      <c r="E778" s="184">
        <v>341.57</v>
      </c>
      <c r="F778" s="182">
        <v>43928</v>
      </c>
      <c r="G778" s="181" t="s">
        <v>938</v>
      </c>
      <c r="H778" s="181" t="s">
        <v>1069</v>
      </c>
      <c r="I778" s="181" t="s">
        <v>1094</v>
      </c>
      <c r="K778" s="183">
        <v>369068</v>
      </c>
      <c r="L778" s="183">
        <v>365248</v>
      </c>
      <c r="Q778" s="181" t="s">
        <v>940</v>
      </c>
      <c r="U778" s="183">
        <v>4</v>
      </c>
      <c r="V778" s="183">
        <v>20</v>
      </c>
      <c r="Y778" s="181" t="s">
        <v>941</v>
      </c>
      <c r="Z778" s="183">
        <v>102</v>
      </c>
      <c r="AA778" s="181" t="s">
        <v>22</v>
      </c>
      <c r="AB778" s="181" t="s">
        <v>942</v>
      </c>
      <c r="AC778" s="183">
        <v>17</v>
      </c>
    </row>
    <row r="779" spans="1:29">
      <c r="A779" s="181" t="s">
        <v>113</v>
      </c>
      <c r="B779" s="183">
        <v>102</v>
      </c>
      <c r="C779" s="183">
        <v>102103</v>
      </c>
      <c r="D779" s="183">
        <v>5645</v>
      </c>
      <c r="E779" s="184">
        <v>-22826.98</v>
      </c>
      <c r="F779" s="182">
        <v>43936</v>
      </c>
      <c r="G779" s="181" t="s">
        <v>938</v>
      </c>
      <c r="H779" s="181" t="s">
        <v>1070</v>
      </c>
      <c r="I779" s="181" t="s">
        <v>1071</v>
      </c>
      <c r="K779" s="183">
        <v>369072</v>
      </c>
      <c r="L779" s="183">
        <v>365264</v>
      </c>
      <c r="Q779" s="181" t="s">
        <v>940</v>
      </c>
      <c r="U779" s="183">
        <v>4</v>
      </c>
      <c r="V779" s="183">
        <v>20</v>
      </c>
      <c r="Y779" s="181" t="s">
        <v>941</v>
      </c>
      <c r="Z779" s="183">
        <v>102</v>
      </c>
      <c r="AA779" s="181" t="s">
        <v>22</v>
      </c>
      <c r="AB779" s="181" t="s">
        <v>942</v>
      </c>
      <c r="AC779" s="183">
        <v>8</v>
      </c>
    </row>
    <row r="780" spans="1:29">
      <c r="A780" s="181" t="s">
        <v>114</v>
      </c>
      <c r="B780" s="183">
        <v>102</v>
      </c>
      <c r="C780" s="183">
        <v>102103</v>
      </c>
      <c r="D780" s="183">
        <v>5650</v>
      </c>
      <c r="E780" s="184">
        <v>85</v>
      </c>
      <c r="F780" s="182">
        <v>43559</v>
      </c>
      <c r="G780" s="181" t="s">
        <v>938</v>
      </c>
      <c r="H780" s="181" t="s">
        <v>1099</v>
      </c>
      <c r="K780" s="183">
        <v>1046952</v>
      </c>
      <c r="L780" s="183">
        <v>330802</v>
      </c>
      <c r="Q780" s="181" t="s">
        <v>944</v>
      </c>
      <c r="U780" s="183">
        <v>4</v>
      </c>
      <c r="V780" s="183">
        <v>19</v>
      </c>
      <c r="X780" s="183">
        <v>3073766</v>
      </c>
      <c r="Y780" s="181" t="s">
        <v>941</v>
      </c>
      <c r="Z780" s="183">
        <v>102</v>
      </c>
      <c r="AA780" s="181" t="s">
        <v>945</v>
      </c>
      <c r="AB780" s="181" t="s">
        <v>942</v>
      </c>
      <c r="AC780" s="183">
        <v>1</v>
      </c>
    </row>
    <row r="781" spans="1:29">
      <c r="A781" s="181" t="s">
        <v>114</v>
      </c>
      <c r="B781" s="183">
        <v>102</v>
      </c>
      <c r="C781" s="183">
        <v>102103</v>
      </c>
      <c r="D781" s="183">
        <v>5650</v>
      </c>
      <c r="E781" s="184">
        <v>60</v>
      </c>
      <c r="F781" s="182">
        <v>43584</v>
      </c>
      <c r="G781" s="181" t="s">
        <v>938</v>
      </c>
      <c r="H781" s="181" t="s">
        <v>1100</v>
      </c>
      <c r="K781" s="183">
        <v>1053063</v>
      </c>
      <c r="L781" s="183">
        <v>332796</v>
      </c>
      <c r="Q781" s="181" t="s">
        <v>944</v>
      </c>
      <c r="U781" s="183">
        <v>4</v>
      </c>
      <c r="V781" s="183">
        <v>19</v>
      </c>
      <c r="X781" s="183">
        <v>3077081</v>
      </c>
      <c r="Y781" s="181" t="s">
        <v>941</v>
      </c>
      <c r="Z781" s="183">
        <v>102</v>
      </c>
      <c r="AA781" s="181" t="s">
        <v>945</v>
      </c>
      <c r="AB781" s="181" t="s">
        <v>942</v>
      </c>
      <c r="AC781" s="183">
        <v>1</v>
      </c>
    </row>
    <row r="782" spans="1:29">
      <c r="A782" s="181" t="s">
        <v>114</v>
      </c>
      <c r="B782" s="183">
        <v>102</v>
      </c>
      <c r="C782" s="183">
        <v>102103</v>
      </c>
      <c r="D782" s="183">
        <v>5650</v>
      </c>
      <c r="E782" s="184">
        <v>180.73</v>
      </c>
      <c r="F782" s="182">
        <v>43606</v>
      </c>
      <c r="G782" s="181" t="s">
        <v>938</v>
      </c>
      <c r="H782" s="181" t="s">
        <v>1101</v>
      </c>
      <c r="K782" s="183">
        <v>1059119</v>
      </c>
      <c r="L782" s="183">
        <v>334855</v>
      </c>
      <c r="Q782" s="181" t="s">
        <v>944</v>
      </c>
      <c r="U782" s="183">
        <v>5</v>
      </c>
      <c r="V782" s="183">
        <v>19</v>
      </c>
      <c r="X782" s="183">
        <v>3105044</v>
      </c>
      <c r="Y782" s="181" t="s">
        <v>941</v>
      </c>
      <c r="Z782" s="183">
        <v>102</v>
      </c>
      <c r="AA782" s="181" t="s">
        <v>945</v>
      </c>
      <c r="AB782" s="181" t="s">
        <v>942</v>
      </c>
      <c r="AC782" s="183">
        <v>1</v>
      </c>
    </row>
    <row r="783" spans="1:29">
      <c r="A783" s="181" t="s">
        <v>114</v>
      </c>
      <c r="B783" s="183">
        <v>102</v>
      </c>
      <c r="C783" s="183">
        <v>102103</v>
      </c>
      <c r="D783" s="183">
        <v>5650</v>
      </c>
      <c r="E783" s="184">
        <v>180.73</v>
      </c>
      <c r="F783" s="182">
        <v>43606</v>
      </c>
      <c r="G783" s="181" t="s">
        <v>938</v>
      </c>
      <c r="H783" s="181" t="s">
        <v>1101</v>
      </c>
      <c r="K783" s="183">
        <v>1059120</v>
      </c>
      <c r="L783" s="183">
        <v>334855</v>
      </c>
      <c r="Q783" s="181" t="s">
        <v>944</v>
      </c>
      <c r="U783" s="183">
        <v>5</v>
      </c>
      <c r="V783" s="183">
        <v>19</v>
      </c>
      <c r="X783" s="183">
        <v>3105044</v>
      </c>
      <c r="Y783" s="181" t="s">
        <v>941</v>
      </c>
      <c r="Z783" s="183">
        <v>102</v>
      </c>
      <c r="AA783" s="181" t="s">
        <v>945</v>
      </c>
      <c r="AB783" s="181" t="s">
        <v>942</v>
      </c>
      <c r="AC783" s="183">
        <v>1</v>
      </c>
    </row>
    <row r="784" spans="1:29">
      <c r="A784" s="181" t="s">
        <v>114</v>
      </c>
      <c r="B784" s="183">
        <v>102</v>
      </c>
      <c r="C784" s="183">
        <v>102103</v>
      </c>
      <c r="D784" s="183">
        <v>5650</v>
      </c>
      <c r="E784" s="184">
        <v>133.56</v>
      </c>
      <c r="F784" s="182">
        <v>43646</v>
      </c>
      <c r="G784" s="181" t="s">
        <v>938</v>
      </c>
      <c r="H784" s="181" t="s">
        <v>1102</v>
      </c>
      <c r="I784" s="181" t="s">
        <v>1103</v>
      </c>
      <c r="K784" s="183">
        <v>365710</v>
      </c>
      <c r="L784" s="183">
        <v>338573</v>
      </c>
      <c r="P784" s="181" t="s">
        <v>989</v>
      </c>
      <c r="Q784" s="181" t="s">
        <v>940</v>
      </c>
      <c r="U784" s="183">
        <v>6</v>
      </c>
      <c r="V784" s="183">
        <v>19</v>
      </c>
      <c r="Y784" s="181" t="s">
        <v>941</v>
      </c>
      <c r="Z784" s="183">
        <v>867</v>
      </c>
      <c r="AA784" s="181" t="s">
        <v>22</v>
      </c>
      <c r="AB784" s="181" t="s">
        <v>942</v>
      </c>
      <c r="AC784" s="183">
        <v>396</v>
      </c>
    </row>
    <row r="785" spans="1:29">
      <c r="A785" s="181" t="s">
        <v>114</v>
      </c>
      <c r="B785" s="183">
        <v>102</v>
      </c>
      <c r="C785" s="183">
        <v>102103</v>
      </c>
      <c r="D785" s="183">
        <v>5650</v>
      </c>
      <c r="E785" s="184">
        <v>-133.56</v>
      </c>
      <c r="F785" s="182">
        <v>43647</v>
      </c>
      <c r="G785" s="181" t="s">
        <v>938</v>
      </c>
      <c r="H785" s="181" t="s">
        <v>1102</v>
      </c>
      <c r="I785" s="181" t="s">
        <v>1103</v>
      </c>
      <c r="K785" s="183">
        <v>365710</v>
      </c>
      <c r="L785" s="183">
        <v>338573</v>
      </c>
      <c r="P785" s="181" t="s">
        <v>989</v>
      </c>
      <c r="Q785" s="181" t="s">
        <v>940</v>
      </c>
      <c r="U785" s="183">
        <v>7</v>
      </c>
      <c r="V785" s="183">
        <v>19</v>
      </c>
      <c r="Y785" s="181" t="s">
        <v>941</v>
      </c>
      <c r="Z785" s="183">
        <v>867</v>
      </c>
      <c r="AA785" s="181" t="s">
        <v>22</v>
      </c>
      <c r="AB785" s="181" t="s">
        <v>942</v>
      </c>
      <c r="AC785" s="183">
        <v>396</v>
      </c>
    </row>
    <row r="786" spans="1:29">
      <c r="A786" s="181" t="s">
        <v>114</v>
      </c>
      <c r="B786" s="183">
        <v>102</v>
      </c>
      <c r="C786" s="183">
        <v>102103</v>
      </c>
      <c r="D786" s="183">
        <v>5650</v>
      </c>
      <c r="E786" s="184">
        <v>133.56</v>
      </c>
      <c r="F786" s="182">
        <v>43649</v>
      </c>
      <c r="G786" s="181" t="s">
        <v>938</v>
      </c>
      <c r="H786" s="181" t="s">
        <v>1103</v>
      </c>
      <c r="K786" s="183">
        <v>1069706</v>
      </c>
      <c r="L786" s="183">
        <v>338481</v>
      </c>
      <c r="Q786" s="181" t="s">
        <v>944</v>
      </c>
      <c r="U786" s="183">
        <v>7</v>
      </c>
      <c r="V786" s="183">
        <v>19</v>
      </c>
      <c r="X786" s="183">
        <v>3111236</v>
      </c>
      <c r="Y786" s="181" t="s">
        <v>941</v>
      </c>
      <c r="Z786" s="183">
        <v>102</v>
      </c>
      <c r="AA786" s="181" t="s">
        <v>945</v>
      </c>
      <c r="AB786" s="181" t="s">
        <v>942</v>
      </c>
      <c r="AC786" s="183">
        <v>1</v>
      </c>
    </row>
    <row r="787" spans="1:29">
      <c r="A787" s="181" t="s">
        <v>114</v>
      </c>
      <c r="B787" s="183">
        <v>102</v>
      </c>
      <c r="C787" s="183">
        <v>102103</v>
      </c>
      <c r="D787" s="183">
        <v>5650</v>
      </c>
      <c r="E787" s="184">
        <v>96</v>
      </c>
      <c r="F787" s="182">
        <v>43662</v>
      </c>
      <c r="G787" s="181" t="s">
        <v>938</v>
      </c>
      <c r="H787" s="181" t="s">
        <v>1104</v>
      </c>
      <c r="K787" s="183">
        <v>1073580</v>
      </c>
      <c r="L787" s="183">
        <v>339542</v>
      </c>
      <c r="Q787" s="181" t="s">
        <v>944</v>
      </c>
      <c r="U787" s="183">
        <v>7</v>
      </c>
      <c r="V787" s="183">
        <v>19</v>
      </c>
      <c r="X787" s="183">
        <v>3072988</v>
      </c>
      <c r="Y787" s="181" t="s">
        <v>941</v>
      </c>
      <c r="Z787" s="183">
        <v>102</v>
      </c>
      <c r="AA787" s="181" t="s">
        <v>945</v>
      </c>
      <c r="AB787" s="181" t="s">
        <v>942</v>
      </c>
      <c r="AC787" s="183">
        <v>1</v>
      </c>
    </row>
    <row r="788" spans="1:29">
      <c r="A788" s="181" t="s">
        <v>114</v>
      </c>
      <c r="B788" s="183">
        <v>102</v>
      </c>
      <c r="C788" s="183">
        <v>102103</v>
      </c>
      <c r="D788" s="183">
        <v>5650</v>
      </c>
      <c r="E788" s="184">
        <v>2083</v>
      </c>
      <c r="F788" s="182">
        <v>43671</v>
      </c>
      <c r="G788" s="181" t="s">
        <v>938</v>
      </c>
      <c r="H788" s="181" t="s">
        <v>1105</v>
      </c>
      <c r="K788" s="183">
        <v>1076491</v>
      </c>
      <c r="L788" s="183">
        <v>340332</v>
      </c>
      <c r="Q788" s="181" t="s">
        <v>944</v>
      </c>
      <c r="U788" s="183">
        <v>7</v>
      </c>
      <c r="V788" s="183">
        <v>19</v>
      </c>
      <c r="X788" s="183">
        <v>3037174</v>
      </c>
      <c r="Y788" s="181" t="s">
        <v>941</v>
      </c>
      <c r="Z788" s="183">
        <v>102</v>
      </c>
      <c r="AA788" s="181" t="s">
        <v>945</v>
      </c>
      <c r="AB788" s="181" t="s">
        <v>942</v>
      </c>
      <c r="AC788" s="183">
        <v>1</v>
      </c>
    </row>
    <row r="789" spans="1:29">
      <c r="A789" s="181" t="s">
        <v>114</v>
      </c>
      <c r="B789" s="183">
        <v>102</v>
      </c>
      <c r="C789" s="183">
        <v>102103</v>
      </c>
      <c r="D789" s="183">
        <v>5650</v>
      </c>
      <c r="E789" s="184">
        <v>150.36000000000001</v>
      </c>
      <c r="F789" s="182">
        <v>43705</v>
      </c>
      <c r="G789" s="181" t="s">
        <v>938</v>
      </c>
      <c r="H789" s="181" t="s">
        <v>1101</v>
      </c>
      <c r="K789" s="183">
        <v>1086008</v>
      </c>
      <c r="L789" s="183">
        <v>343136</v>
      </c>
      <c r="Q789" s="181" t="s">
        <v>944</v>
      </c>
      <c r="U789" s="183">
        <v>8</v>
      </c>
      <c r="V789" s="183">
        <v>19</v>
      </c>
      <c r="X789" s="183">
        <v>3105044</v>
      </c>
      <c r="Y789" s="181" t="s">
        <v>941</v>
      </c>
      <c r="Z789" s="183">
        <v>102</v>
      </c>
      <c r="AA789" s="181" t="s">
        <v>945</v>
      </c>
      <c r="AB789" s="181" t="s">
        <v>942</v>
      </c>
      <c r="AC789" s="183">
        <v>1</v>
      </c>
    </row>
    <row r="790" spans="1:29">
      <c r="A790" s="181" t="s">
        <v>114</v>
      </c>
      <c r="B790" s="183">
        <v>102</v>
      </c>
      <c r="C790" s="183">
        <v>102103</v>
      </c>
      <c r="D790" s="183">
        <v>5650</v>
      </c>
      <c r="E790" s="184">
        <v>-123</v>
      </c>
      <c r="F790" s="182">
        <v>43708</v>
      </c>
      <c r="G790" s="181" t="s">
        <v>938</v>
      </c>
      <c r="H790" s="181" t="s">
        <v>1106</v>
      </c>
      <c r="I790" s="181" t="s">
        <v>1107</v>
      </c>
      <c r="K790" s="183">
        <v>366293</v>
      </c>
      <c r="L790" s="183">
        <v>343594</v>
      </c>
      <c r="Q790" s="181" t="s">
        <v>940</v>
      </c>
      <c r="U790" s="183">
        <v>8</v>
      </c>
      <c r="V790" s="183">
        <v>19</v>
      </c>
      <c r="Y790" s="181" t="s">
        <v>941</v>
      </c>
      <c r="Z790" s="183">
        <v>103</v>
      </c>
      <c r="AA790" s="181" t="s">
        <v>22</v>
      </c>
      <c r="AB790" s="181" t="s">
        <v>942</v>
      </c>
      <c r="AC790" s="183">
        <v>8</v>
      </c>
    </row>
    <row r="791" spans="1:29">
      <c r="A791" s="181" t="s">
        <v>114</v>
      </c>
      <c r="B791" s="183">
        <v>102</v>
      </c>
      <c r="C791" s="183">
        <v>102103</v>
      </c>
      <c r="D791" s="183">
        <v>5650</v>
      </c>
      <c r="E791" s="184">
        <v>100</v>
      </c>
      <c r="F791" s="182">
        <v>43753</v>
      </c>
      <c r="G791" s="181" t="s">
        <v>938</v>
      </c>
      <c r="H791" s="181" t="s">
        <v>1108</v>
      </c>
      <c r="K791" s="183">
        <v>1099884</v>
      </c>
      <c r="L791" s="183">
        <v>348043</v>
      </c>
      <c r="Q791" s="181" t="s">
        <v>944</v>
      </c>
      <c r="U791" s="183">
        <v>10</v>
      </c>
      <c r="V791" s="183">
        <v>19</v>
      </c>
      <c r="X791" s="183">
        <v>3086216</v>
      </c>
      <c r="Y791" s="181" t="s">
        <v>941</v>
      </c>
      <c r="Z791" s="183">
        <v>102</v>
      </c>
      <c r="AA791" s="181" t="s">
        <v>945</v>
      </c>
      <c r="AB791" s="181" t="s">
        <v>942</v>
      </c>
      <c r="AC791" s="183">
        <v>1</v>
      </c>
    </row>
    <row r="792" spans="1:29">
      <c r="A792" s="181" t="s">
        <v>114</v>
      </c>
      <c r="B792" s="183">
        <v>102</v>
      </c>
      <c r="C792" s="183">
        <v>102103</v>
      </c>
      <c r="D792" s="183">
        <v>5650</v>
      </c>
      <c r="E792" s="184">
        <v>119</v>
      </c>
      <c r="F792" s="182">
        <v>43753</v>
      </c>
      <c r="G792" s="181" t="s">
        <v>938</v>
      </c>
      <c r="H792" s="181" t="s">
        <v>1109</v>
      </c>
      <c r="K792" s="183">
        <v>1099885</v>
      </c>
      <c r="L792" s="183">
        <v>348043</v>
      </c>
      <c r="Q792" s="181" t="s">
        <v>944</v>
      </c>
      <c r="U792" s="183">
        <v>10</v>
      </c>
      <c r="V792" s="183">
        <v>19</v>
      </c>
      <c r="X792" s="183">
        <v>3092361</v>
      </c>
      <c r="Y792" s="181" t="s">
        <v>941</v>
      </c>
      <c r="Z792" s="183">
        <v>102</v>
      </c>
      <c r="AA792" s="181" t="s">
        <v>945</v>
      </c>
      <c r="AB792" s="181" t="s">
        <v>942</v>
      </c>
      <c r="AC792" s="183">
        <v>1</v>
      </c>
    </row>
    <row r="793" spans="1:29">
      <c r="A793" s="181" t="s">
        <v>114</v>
      </c>
      <c r="B793" s="183">
        <v>102</v>
      </c>
      <c r="C793" s="183">
        <v>102103</v>
      </c>
      <c r="D793" s="183">
        <v>5650</v>
      </c>
      <c r="E793" s="184">
        <v>85</v>
      </c>
      <c r="F793" s="182">
        <v>43768</v>
      </c>
      <c r="G793" s="181" t="s">
        <v>938</v>
      </c>
      <c r="H793" s="181" t="s">
        <v>1099</v>
      </c>
      <c r="K793" s="183">
        <v>1104198</v>
      </c>
      <c r="L793" s="183">
        <v>349737</v>
      </c>
      <c r="Q793" s="181" t="s">
        <v>944</v>
      </c>
      <c r="U793" s="183">
        <v>10</v>
      </c>
      <c r="V793" s="183">
        <v>19</v>
      </c>
      <c r="X793" s="183">
        <v>3073766</v>
      </c>
      <c r="Y793" s="181" t="s">
        <v>941</v>
      </c>
      <c r="Z793" s="183">
        <v>102</v>
      </c>
      <c r="AA793" s="181" t="s">
        <v>945</v>
      </c>
      <c r="AB793" s="181" t="s">
        <v>942</v>
      </c>
      <c r="AC793" s="183">
        <v>1</v>
      </c>
    </row>
    <row r="794" spans="1:29">
      <c r="A794" s="181" t="s">
        <v>114</v>
      </c>
      <c r="B794" s="183">
        <v>102</v>
      </c>
      <c r="C794" s="183">
        <v>102103</v>
      </c>
      <c r="D794" s="183">
        <v>5650</v>
      </c>
      <c r="E794" s="184">
        <v>119</v>
      </c>
      <c r="F794" s="182">
        <v>43768</v>
      </c>
      <c r="G794" s="181" t="s">
        <v>938</v>
      </c>
      <c r="H794" s="181" t="s">
        <v>1109</v>
      </c>
      <c r="K794" s="183">
        <v>1104199</v>
      </c>
      <c r="L794" s="183">
        <v>349737</v>
      </c>
      <c r="Q794" s="181" t="s">
        <v>944</v>
      </c>
      <c r="U794" s="183">
        <v>10</v>
      </c>
      <c r="V794" s="183">
        <v>19</v>
      </c>
      <c r="X794" s="183">
        <v>3092361</v>
      </c>
      <c r="Y794" s="181" t="s">
        <v>941</v>
      </c>
      <c r="Z794" s="183">
        <v>102</v>
      </c>
      <c r="AA794" s="181" t="s">
        <v>945</v>
      </c>
      <c r="AB794" s="181" t="s">
        <v>942</v>
      </c>
      <c r="AC794" s="183">
        <v>1</v>
      </c>
    </row>
    <row r="795" spans="1:29">
      <c r="A795" s="181" t="s">
        <v>114</v>
      </c>
      <c r="B795" s="183">
        <v>102</v>
      </c>
      <c r="C795" s="183">
        <v>102103</v>
      </c>
      <c r="D795" s="183">
        <v>5650</v>
      </c>
      <c r="E795" s="184">
        <v>100</v>
      </c>
      <c r="F795" s="182">
        <v>43795</v>
      </c>
      <c r="G795" s="181" t="s">
        <v>938</v>
      </c>
      <c r="H795" s="181" t="s">
        <v>1110</v>
      </c>
      <c r="K795" s="183">
        <v>1113092</v>
      </c>
      <c r="L795" s="183">
        <v>352461</v>
      </c>
      <c r="Q795" s="181" t="s">
        <v>944</v>
      </c>
      <c r="U795" s="183">
        <v>11</v>
      </c>
      <c r="V795" s="183">
        <v>19</v>
      </c>
      <c r="X795" s="183">
        <v>3009228</v>
      </c>
      <c r="Y795" s="181" t="s">
        <v>941</v>
      </c>
      <c r="Z795" s="183">
        <v>102</v>
      </c>
      <c r="AA795" s="181" t="s">
        <v>945</v>
      </c>
      <c r="AB795" s="181" t="s">
        <v>942</v>
      </c>
      <c r="AC795" s="183">
        <v>1</v>
      </c>
    </row>
    <row r="796" spans="1:29">
      <c r="A796" s="181" t="s">
        <v>114</v>
      </c>
      <c r="B796" s="183">
        <v>102</v>
      </c>
      <c r="C796" s="183">
        <v>102103</v>
      </c>
      <c r="D796" s="183">
        <v>5650</v>
      </c>
      <c r="E796" s="184">
        <v>200</v>
      </c>
      <c r="F796" s="182">
        <v>43830</v>
      </c>
      <c r="G796" s="181" t="s">
        <v>938</v>
      </c>
      <c r="H796" s="181" t="s">
        <v>1110</v>
      </c>
      <c r="K796" s="183">
        <v>1122726</v>
      </c>
      <c r="L796" s="183">
        <v>355549</v>
      </c>
      <c r="Q796" s="181" t="s">
        <v>944</v>
      </c>
      <c r="U796" s="183">
        <v>12</v>
      </c>
      <c r="V796" s="183">
        <v>19</v>
      </c>
      <c r="X796" s="183">
        <v>3009228</v>
      </c>
      <c r="Y796" s="181" t="s">
        <v>941</v>
      </c>
      <c r="Z796" s="183">
        <v>102</v>
      </c>
      <c r="AA796" s="181" t="s">
        <v>945</v>
      </c>
      <c r="AB796" s="181" t="s">
        <v>942</v>
      </c>
      <c r="AC796" s="183">
        <v>1</v>
      </c>
    </row>
    <row r="797" spans="1:29">
      <c r="A797" s="181" t="s">
        <v>114</v>
      </c>
      <c r="B797" s="183">
        <v>102</v>
      </c>
      <c r="C797" s="183">
        <v>102103</v>
      </c>
      <c r="D797" s="183">
        <v>5650</v>
      </c>
      <c r="E797" s="184">
        <v>60</v>
      </c>
      <c r="F797" s="182">
        <v>43873</v>
      </c>
      <c r="G797" s="181" t="s">
        <v>938</v>
      </c>
      <c r="H797" s="181" t="s">
        <v>1100</v>
      </c>
      <c r="K797" s="183">
        <v>1133837</v>
      </c>
      <c r="L797" s="183">
        <v>359255</v>
      </c>
      <c r="Q797" s="181" t="s">
        <v>944</v>
      </c>
      <c r="U797" s="183">
        <v>2</v>
      </c>
      <c r="V797" s="183">
        <v>20</v>
      </c>
      <c r="X797" s="183">
        <v>3077081</v>
      </c>
      <c r="Y797" s="181" t="s">
        <v>941</v>
      </c>
      <c r="Z797" s="183">
        <v>102</v>
      </c>
      <c r="AA797" s="181" t="s">
        <v>945</v>
      </c>
      <c r="AB797" s="181" t="s">
        <v>942</v>
      </c>
      <c r="AC797" s="183">
        <v>1</v>
      </c>
    </row>
    <row r="798" spans="1:29">
      <c r="A798" s="181" t="s">
        <v>115</v>
      </c>
      <c r="B798" s="183">
        <v>102</v>
      </c>
      <c r="C798" s="183">
        <v>102103</v>
      </c>
      <c r="D798" s="183">
        <v>5655</v>
      </c>
      <c r="E798" s="184">
        <v>1168.47</v>
      </c>
      <c r="F798" s="182">
        <v>43559</v>
      </c>
      <c r="G798" s="181" t="s">
        <v>938</v>
      </c>
      <c r="H798" s="181" t="s">
        <v>1111</v>
      </c>
      <c r="K798" s="183">
        <v>1046908</v>
      </c>
      <c r="L798" s="183">
        <v>330802</v>
      </c>
      <c r="Q798" s="181" t="s">
        <v>944</v>
      </c>
      <c r="U798" s="183">
        <v>4</v>
      </c>
      <c r="V798" s="183">
        <v>19</v>
      </c>
      <c r="X798" s="183">
        <v>3003624</v>
      </c>
      <c r="Y798" s="181" t="s">
        <v>941</v>
      </c>
      <c r="Z798" s="183">
        <v>102</v>
      </c>
      <c r="AA798" s="181" t="s">
        <v>945</v>
      </c>
      <c r="AB798" s="181" t="s">
        <v>942</v>
      </c>
      <c r="AC798" s="183">
        <v>1</v>
      </c>
    </row>
    <row r="799" spans="1:29">
      <c r="A799" s="181" t="s">
        <v>115</v>
      </c>
      <c r="B799" s="183">
        <v>102</v>
      </c>
      <c r="C799" s="183">
        <v>102103</v>
      </c>
      <c r="D799" s="183">
        <v>5655</v>
      </c>
      <c r="E799" s="184">
        <v>2109.75</v>
      </c>
      <c r="F799" s="182">
        <v>43565</v>
      </c>
      <c r="G799" s="181" t="s">
        <v>938</v>
      </c>
      <c r="H799" s="181" t="s">
        <v>1112</v>
      </c>
      <c r="K799" s="183">
        <v>1048183</v>
      </c>
      <c r="L799" s="183">
        <v>331389</v>
      </c>
      <c r="Q799" s="181" t="s">
        <v>944</v>
      </c>
      <c r="U799" s="183">
        <v>4</v>
      </c>
      <c r="V799" s="183">
        <v>19</v>
      </c>
      <c r="X799" s="183">
        <v>3076923</v>
      </c>
      <c r="Y799" s="181" t="s">
        <v>941</v>
      </c>
      <c r="Z799" s="183">
        <v>102</v>
      </c>
      <c r="AA799" s="181" t="s">
        <v>945</v>
      </c>
      <c r="AB799" s="181" t="s">
        <v>942</v>
      </c>
      <c r="AC799" s="183">
        <v>1</v>
      </c>
    </row>
    <row r="800" spans="1:29">
      <c r="A800" s="181" t="s">
        <v>115</v>
      </c>
      <c r="B800" s="183">
        <v>102</v>
      </c>
      <c r="C800" s="183">
        <v>102103</v>
      </c>
      <c r="D800" s="183">
        <v>5655</v>
      </c>
      <c r="E800" s="184">
        <v>1058.98</v>
      </c>
      <c r="F800" s="182">
        <v>43584</v>
      </c>
      <c r="G800" s="181" t="s">
        <v>938</v>
      </c>
      <c r="H800" s="181" t="s">
        <v>1111</v>
      </c>
      <c r="K800" s="183">
        <v>1053095</v>
      </c>
      <c r="L800" s="183">
        <v>332796</v>
      </c>
      <c r="Q800" s="181" t="s">
        <v>944</v>
      </c>
      <c r="U800" s="183">
        <v>4</v>
      </c>
      <c r="V800" s="183">
        <v>19</v>
      </c>
      <c r="X800" s="183">
        <v>3003624</v>
      </c>
      <c r="Y800" s="181" t="s">
        <v>941</v>
      </c>
      <c r="Z800" s="183">
        <v>102</v>
      </c>
      <c r="AA800" s="181" t="s">
        <v>945</v>
      </c>
      <c r="AB800" s="181" t="s">
        <v>942</v>
      </c>
      <c r="AC800" s="183">
        <v>1</v>
      </c>
    </row>
    <row r="801" spans="1:29">
      <c r="A801" s="181" t="s">
        <v>115</v>
      </c>
      <c r="B801" s="183">
        <v>102</v>
      </c>
      <c r="C801" s="183">
        <v>102103</v>
      </c>
      <c r="D801" s="183">
        <v>5655</v>
      </c>
      <c r="E801" s="184">
        <v>1062.0899999999999</v>
      </c>
      <c r="F801" s="182">
        <v>43584</v>
      </c>
      <c r="G801" s="181" t="s">
        <v>938</v>
      </c>
      <c r="H801" s="181" t="s">
        <v>1111</v>
      </c>
      <c r="K801" s="183">
        <v>1053096</v>
      </c>
      <c r="L801" s="183">
        <v>332796</v>
      </c>
      <c r="Q801" s="181" t="s">
        <v>944</v>
      </c>
      <c r="U801" s="183">
        <v>4</v>
      </c>
      <c r="V801" s="183">
        <v>19</v>
      </c>
      <c r="X801" s="183">
        <v>3003624</v>
      </c>
      <c r="Y801" s="181" t="s">
        <v>941</v>
      </c>
      <c r="Z801" s="183">
        <v>102</v>
      </c>
      <c r="AA801" s="181" t="s">
        <v>945</v>
      </c>
      <c r="AB801" s="181" t="s">
        <v>942</v>
      </c>
      <c r="AC801" s="183">
        <v>1</v>
      </c>
    </row>
    <row r="802" spans="1:29">
      <c r="A802" s="181" t="s">
        <v>115</v>
      </c>
      <c r="B802" s="183">
        <v>102</v>
      </c>
      <c r="C802" s="183">
        <v>102103</v>
      </c>
      <c r="D802" s="183">
        <v>5655</v>
      </c>
      <c r="E802" s="184">
        <v>13.96</v>
      </c>
      <c r="F802" s="182">
        <v>43584</v>
      </c>
      <c r="G802" s="181" t="s">
        <v>938</v>
      </c>
      <c r="H802" s="181" t="s">
        <v>1111</v>
      </c>
      <c r="K802" s="183">
        <v>1053097</v>
      </c>
      <c r="L802" s="183">
        <v>332796</v>
      </c>
      <c r="Q802" s="181" t="s">
        <v>944</v>
      </c>
      <c r="U802" s="183">
        <v>4</v>
      </c>
      <c r="V802" s="183">
        <v>19</v>
      </c>
      <c r="X802" s="183">
        <v>3003624</v>
      </c>
      <c r="Y802" s="181" t="s">
        <v>941</v>
      </c>
      <c r="Z802" s="183">
        <v>102</v>
      </c>
      <c r="AA802" s="181" t="s">
        <v>945</v>
      </c>
      <c r="AB802" s="181" t="s">
        <v>942</v>
      </c>
      <c r="AC802" s="183">
        <v>1</v>
      </c>
    </row>
    <row r="803" spans="1:29">
      <c r="A803" s="181" t="s">
        <v>115</v>
      </c>
      <c r="B803" s="183">
        <v>102</v>
      </c>
      <c r="C803" s="183">
        <v>102103</v>
      </c>
      <c r="D803" s="183">
        <v>5655</v>
      </c>
      <c r="E803" s="184">
        <v>-923.8</v>
      </c>
      <c r="F803" s="182">
        <v>43585</v>
      </c>
      <c r="G803" s="181" t="s">
        <v>938</v>
      </c>
      <c r="H803" s="181" t="s">
        <v>954</v>
      </c>
      <c r="I803" s="181" t="s">
        <v>1113</v>
      </c>
      <c r="K803" s="183">
        <v>364916</v>
      </c>
      <c r="L803" s="183">
        <v>332353</v>
      </c>
      <c r="Q803" s="181" t="s">
        <v>940</v>
      </c>
      <c r="U803" s="183">
        <v>4</v>
      </c>
      <c r="V803" s="183">
        <v>19</v>
      </c>
      <c r="Y803" s="181" t="s">
        <v>941</v>
      </c>
      <c r="Z803" s="183">
        <v>102</v>
      </c>
      <c r="AA803" s="181" t="s">
        <v>22</v>
      </c>
      <c r="AB803" s="181" t="s">
        <v>942</v>
      </c>
      <c r="AC803" s="183">
        <v>7</v>
      </c>
    </row>
    <row r="804" spans="1:29">
      <c r="A804" s="181" t="s">
        <v>115</v>
      </c>
      <c r="B804" s="183">
        <v>102</v>
      </c>
      <c r="C804" s="183">
        <v>102103</v>
      </c>
      <c r="D804" s="183">
        <v>5655</v>
      </c>
      <c r="E804" s="184">
        <v>-7.75</v>
      </c>
      <c r="F804" s="182">
        <v>43585</v>
      </c>
      <c r="G804" s="181" t="s">
        <v>938</v>
      </c>
      <c r="H804" s="181" t="s">
        <v>954</v>
      </c>
      <c r="I804" s="181" t="s">
        <v>1114</v>
      </c>
      <c r="K804" s="183">
        <v>364916</v>
      </c>
      <c r="L804" s="183">
        <v>332353</v>
      </c>
      <c r="Q804" s="181" t="s">
        <v>940</v>
      </c>
      <c r="U804" s="183">
        <v>4</v>
      </c>
      <c r="V804" s="183">
        <v>19</v>
      </c>
      <c r="Y804" s="181" t="s">
        <v>941</v>
      </c>
      <c r="Z804" s="183">
        <v>102</v>
      </c>
      <c r="AA804" s="181" t="s">
        <v>22</v>
      </c>
      <c r="AB804" s="181" t="s">
        <v>942</v>
      </c>
      <c r="AC804" s="183">
        <v>9</v>
      </c>
    </row>
    <row r="805" spans="1:29">
      <c r="A805" s="181" t="s">
        <v>115</v>
      </c>
      <c r="B805" s="183">
        <v>102</v>
      </c>
      <c r="C805" s="183">
        <v>102103</v>
      </c>
      <c r="D805" s="183">
        <v>5655</v>
      </c>
      <c r="E805" s="184">
        <v>-1.93</v>
      </c>
      <c r="F805" s="182">
        <v>43585</v>
      </c>
      <c r="G805" s="181" t="s">
        <v>938</v>
      </c>
      <c r="H805" s="181" t="s">
        <v>954</v>
      </c>
      <c r="I805" s="181" t="s">
        <v>1115</v>
      </c>
      <c r="K805" s="183">
        <v>364916</v>
      </c>
      <c r="L805" s="183">
        <v>332353</v>
      </c>
      <c r="Q805" s="181" t="s">
        <v>940</v>
      </c>
      <c r="U805" s="183">
        <v>4</v>
      </c>
      <c r="V805" s="183">
        <v>19</v>
      </c>
      <c r="Y805" s="181" t="s">
        <v>941</v>
      </c>
      <c r="Z805" s="183">
        <v>102</v>
      </c>
      <c r="AA805" s="181" t="s">
        <v>22</v>
      </c>
      <c r="AB805" s="181" t="s">
        <v>942</v>
      </c>
      <c r="AC805" s="183">
        <v>11</v>
      </c>
    </row>
    <row r="806" spans="1:29">
      <c r="A806" s="181" t="s">
        <v>115</v>
      </c>
      <c r="B806" s="183">
        <v>102</v>
      </c>
      <c r="C806" s="183">
        <v>102103</v>
      </c>
      <c r="D806" s="183">
        <v>5655</v>
      </c>
      <c r="E806" s="184">
        <v>1725</v>
      </c>
      <c r="F806" s="182">
        <v>43585</v>
      </c>
      <c r="G806" s="181" t="s">
        <v>938</v>
      </c>
      <c r="H806" s="181" t="s">
        <v>1116</v>
      </c>
      <c r="I806" s="181" t="s">
        <v>1117</v>
      </c>
      <c r="K806" s="183">
        <v>364976</v>
      </c>
      <c r="L806" s="183">
        <v>333173</v>
      </c>
      <c r="Q806" s="181" t="s">
        <v>940</v>
      </c>
      <c r="U806" s="183">
        <v>4</v>
      </c>
      <c r="V806" s="183">
        <v>19</v>
      </c>
      <c r="Y806" s="181" t="s">
        <v>941</v>
      </c>
      <c r="Z806" s="183">
        <v>102</v>
      </c>
      <c r="AA806" s="181" t="s">
        <v>22</v>
      </c>
      <c r="AB806" s="181" t="s">
        <v>942</v>
      </c>
      <c r="AC806" s="183">
        <v>1</v>
      </c>
    </row>
    <row r="807" spans="1:29">
      <c r="A807" s="181" t="s">
        <v>115</v>
      </c>
      <c r="B807" s="183">
        <v>102</v>
      </c>
      <c r="C807" s="183">
        <v>102103</v>
      </c>
      <c r="D807" s="183">
        <v>5655</v>
      </c>
      <c r="E807" s="184">
        <v>2045.84</v>
      </c>
      <c r="F807" s="182">
        <v>43585</v>
      </c>
      <c r="G807" s="181" t="s">
        <v>938</v>
      </c>
      <c r="H807" s="181" t="s">
        <v>1116</v>
      </c>
      <c r="I807" s="181" t="s">
        <v>1118</v>
      </c>
      <c r="K807" s="183">
        <v>364976</v>
      </c>
      <c r="L807" s="183">
        <v>333173</v>
      </c>
      <c r="Q807" s="181" t="s">
        <v>940</v>
      </c>
      <c r="U807" s="183">
        <v>4</v>
      </c>
      <c r="V807" s="183">
        <v>19</v>
      </c>
      <c r="Y807" s="181" t="s">
        <v>941</v>
      </c>
      <c r="Z807" s="183">
        <v>102</v>
      </c>
      <c r="AA807" s="181" t="s">
        <v>22</v>
      </c>
      <c r="AB807" s="181" t="s">
        <v>942</v>
      </c>
      <c r="AC807" s="183">
        <v>3</v>
      </c>
    </row>
    <row r="808" spans="1:29">
      <c r="A808" s="181" t="s">
        <v>115</v>
      </c>
      <c r="B808" s="183">
        <v>102</v>
      </c>
      <c r="C808" s="183">
        <v>102103</v>
      </c>
      <c r="D808" s="183">
        <v>5655</v>
      </c>
      <c r="E808" s="184">
        <v>375</v>
      </c>
      <c r="F808" s="182">
        <v>43585</v>
      </c>
      <c r="G808" s="181" t="s">
        <v>938</v>
      </c>
      <c r="H808" s="181" t="s">
        <v>1116</v>
      </c>
      <c r="I808" s="181" t="s">
        <v>1119</v>
      </c>
      <c r="K808" s="183">
        <v>365094</v>
      </c>
      <c r="L808" s="183">
        <v>333616</v>
      </c>
      <c r="Q808" s="181" t="s">
        <v>940</v>
      </c>
      <c r="U808" s="183">
        <v>4</v>
      </c>
      <c r="V808" s="183">
        <v>19</v>
      </c>
      <c r="Y808" s="181" t="s">
        <v>941</v>
      </c>
      <c r="Z808" s="183">
        <v>102</v>
      </c>
      <c r="AA808" s="181" t="s">
        <v>22</v>
      </c>
      <c r="AB808" s="181" t="s">
        <v>942</v>
      </c>
      <c r="AC808" s="183">
        <v>1</v>
      </c>
    </row>
    <row r="809" spans="1:29">
      <c r="A809" s="181" t="s">
        <v>115</v>
      </c>
      <c r="B809" s="183">
        <v>102</v>
      </c>
      <c r="C809" s="183">
        <v>102103</v>
      </c>
      <c r="D809" s="183">
        <v>5655</v>
      </c>
      <c r="E809" s="184">
        <v>-449665.22</v>
      </c>
      <c r="F809" s="182">
        <v>43585</v>
      </c>
      <c r="G809" s="181" t="s">
        <v>938</v>
      </c>
      <c r="H809" s="181" t="s">
        <v>1120</v>
      </c>
      <c r="I809" s="181" t="s">
        <v>1120</v>
      </c>
      <c r="K809" s="183">
        <v>365132</v>
      </c>
      <c r="L809" s="183">
        <v>333835</v>
      </c>
      <c r="Q809" s="181" t="s">
        <v>940</v>
      </c>
      <c r="U809" s="183">
        <v>4</v>
      </c>
      <c r="V809" s="183">
        <v>19</v>
      </c>
      <c r="Y809" s="181" t="s">
        <v>941</v>
      </c>
      <c r="Z809" s="183">
        <v>102</v>
      </c>
      <c r="AA809" s="181" t="s">
        <v>22</v>
      </c>
      <c r="AB809" s="181" t="s">
        <v>942</v>
      </c>
      <c r="AC809" s="183">
        <v>1</v>
      </c>
    </row>
    <row r="810" spans="1:29">
      <c r="A810" s="181" t="s">
        <v>115</v>
      </c>
      <c r="B810" s="183">
        <v>102</v>
      </c>
      <c r="C810" s="183">
        <v>102101</v>
      </c>
      <c r="D810" s="183">
        <v>5655</v>
      </c>
      <c r="E810" s="184">
        <v>12175.05</v>
      </c>
      <c r="F810" s="182">
        <v>43585</v>
      </c>
      <c r="G810" s="181" t="s">
        <v>938</v>
      </c>
      <c r="H810" s="181" t="s">
        <v>1120</v>
      </c>
      <c r="I810" s="181" t="s">
        <v>1120</v>
      </c>
      <c r="K810" s="183">
        <v>365132</v>
      </c>
      <c r="L810" s="183">
        <v>333835</v>
      </c>
      <c r="Q810" s="181" t="s">
        <v>940</v>
      </c>
      <c r="U810" s="183">
        <v>4</v>
      </c>
      <c r="V810" s="183">
        <v>19</v>
      </c>
      <c r="Y810" s="181" t="s">
        <v>941</v>
      </c>
      <c r="Z810" s="183">
        <v>102</v>
      </c>
      <c r="AA810" s="181" t="s">
        <v>22</v>
      </c>
      <c r="AB810" s="181" t="s">
        <v>942</v>
      </c>
      <c r="AC810" s="183">
        <v>2</v>
      </c>
    </row>
    <row r="811" spans="1:29">
      <c r="A811" s="181" t="s">
        <v>115</v>
      </c>
      <c r="B811" s="183">
        <v>102</v>
      </c>
      <c r="C811" s="183">
        <v>102102</v>
      </c>
      <c r="D811" s="183">
        <v>5655</v>
      </c>
      <c r="E811" s="184">
        <v>2435.0100000000002</v>
      </c>
      <c r="F811" s="182">
        <v>43585</v>
      </c>
      <c r="G811" s="181" t="s">
        <v>938</v>
      </c>
      <c r="H811" s="181" t="s">
        <v>1120</v>
      </c>
      <c r="I811" s="181" t="s">
        <v>1120</v>
      </c>
      <c r="K811" s="183">
        <v>365132</v>
      </c>
      <c r="L811" s="183">
        <v>333835</v>
      </c>
      <c r="Q811" s="181" t="s">
        <v>940</v>
      </c>
      <c r="U811" s="183">
        <v>4</v>
      </c>
      <c r="V811" s="183">
        <v>19</v>
      </c>
      <c r="Y811" s="181" t="s">
        <v>941</v>
      </c>
      <c r="Z811" s="183">
        <v>102</v>
      </c>
      <c r="AA811" s="181" t="s">
        <v>22</v>
      </c>
      <c r="AB811" s="181" t="s">
        <v>942</v>
      </c>
      <c r="AC811" s="183">
        <v>3</v>
      </c>
    </row>
    <row r="812" spans="1:29">
      <c r="A812" s="181" t="s">
        <v>115</v>
      </c>
      <c r="B812" s="183">
        <v>102</v>
      </c>
      <c r="C812" s="183">
        <v>102103</v>
      </c>
      <c r="D812" s="183">
        <v>5655</v>
      </c>
      <c r="E812" s="184">
        <v>4058.35</v>
      </c>
      <c r="F812" s="182">
        <v>43585</v>
      </c>
      <c r="G812" s="181" t="s">
        <v>938</v>
      </c>
      <c r="H812" s="181" t="s">
        <v>1120</v>
      </c>
      <c r="I812" s="181" t="s">
        <v>1120</v>
      </c>
      <c r="K812" s="183">
        <v>365132</v>
      </c>
      <c r="L812" s="183">
        <v>333835</v>
      </c>
      <c r="Q812" s="181" t="s">
        <v>940</v>
      </c>
      <c r="U812" s="183">
        <v>4</v>
      </c>
      <c r="V812" s="183">
        <v>19</v>
      </c>
      <c r="Y812" s="181" t="s">
        <v>941</v>
      </c>
      <c r="Z812" s="183">
        <v>102</v>
      </c>
      <c r="AA812" s="181" t="s">
        <v>22</v>
      </c>
      <c r="AB812" s="181" t="s">
        <v>942</v>
      </c>
      <c r="AC812" s="183">
        <v>4</v>
      </c>
    </row>
    <row r="813" spans="1:29">
      <c r="A813" s="181" t="s">
        <v>115</v>
      </c>
      <c r="B813" s="183">
        <v>102</v>
      </c>
      <c r="C813" s="183">
        <v>102104</v>
      </c>
      <c r="D813" s="183">
        <v>5655</v>
      </c>
      <c r="E813" s="184">
        <v>8116.7</v>
      </c>
      <c r="F813" s="182">
        <v>43585</v>
      </c>
      <c r="G813" s="181" t="s">
        <v>938</v>
      </c>
      <c r="H813" s="181" t="s">
        <v>1120</v>
      </c>
      <c r="I813" s="181" t="s">
        <v>1120</v>
      </c>
      <c r="K813" s="183">
        <v>365132</v>
      </c>
      <c r="L813" s="183">
        <v>333835</v>
      </c>
      <c r="Q813" s="181" t="s">
        <v>940</v>
      </c>
      <c r="U813" s="183">
        <v>4</v>
      </c>
      <c r="V813" s="183">
        <v>19</v>
      </c>
      <c r="Y813" s="181" t="s">
        <v>941</v>
      </c>
      <c r="Z813" s="183">
        <v>102</v>
      </c>
      <c r="AA813" s="181" t="s">
        <v>22</v>
      </c>
      <c r="AB813" s="181" t="s">
        <v>942</v>
      </c>
      <c r="AC813" s="183">
        <v>5</v>
      </c>
    </row>
    <row r="814" spans="1:29">
      <c r="A814" s="181" t="s">
        <v>115</v>
      </c>
      <c r="B814" s="183">
        <v>102</v>
      </c>
      <c r="C814" s="183">
        <v>102105</v>
      </c>
      <c r="D814" s="183">
        <v>5655</v>
      </c>
      <c r="E814" s="184">
        <v>8928.3700000000008</v>
      </c>
      <c r="F814" s="182">
        <v>43585</v>
      </c>
      <c r="G814" s="181" t="s">
        <v>938</v>
      </c>
      <c r="H814" s="181" t="s">
        <v>1120</v>
      </c>
      <c r="I814" s="181" t="s">
        <v>1120</v>
      </c>
      <c r="K814" s="183">
        <v>365132</v>
      </c>
      <c r="L814" s="183">
        <v>333835</v>
      </c>
      <c r="Q814" s="181" t="s">
        <v>940</v>
      </c>
      <c r="U814" s="183">
        <v>4</v>
      </c>
      <c r="V814" s="183">
        <v>19</v>
      </c>
      <c r="Y814" s="181" t="s">
        <v>941</v>
      </c>
      <c r="Z814" s="183">
        <v>102</v>
      </c>
      <c r="AA814" s="181" t="s">
        <v>22</v>
      </c>
      <c r="AB814" s="181" t="s">
        <v>942</v>
      </c>
      <c r="AC814" s="183">
        <v>6</v>
      </c>
    </row>
    <row r="815" spans="1:29">
      <c r="A815" s="181" t="s">
        <v>115</v>
      </c>
      <c r="B815" s="183">
        <v>102</v>
      </c>
      <c r="C815" s="183">
        <v>102106</v>
      </c>
      <c r="D815" s="183">
        <v>5655</v>
      </c>
      <c r="E815" s="184">
        <v>26785.11</v>
      </c>
      <c r="F815" s="182">
        <v>43585</v>
      </c>
      <c r="G815" s="181" t="s">
        <v>938</v>
      </c>
      <c r="H815" s="181" t="s">
        <v>1120</v>
      </c>
      <c r="I815" s="181" t="s">
        <v>1120</v>
      </c>
      <c r="K815" s="183">
        <v>365132</v>
      </c>
      <c r="L815" s="183">
        <v>333835</v>
      </c>
      <c r="Q815" s="181" t="s">
        <v>940</v>
      </c>
      <c r="U815" s="183">
        <v>4</v>
      </c>
      <c r="V815" s="183">
        <v>19</v>
      </c>
      <c r="Y815" s="181" t="s">
        <v>941</v>
      </c>
      <c r="Z815" s="183">
        <v>102</v>
      </c>
      <c r="AA815" s="181" t="s">
        <v>22</v>
      </c>
      <c r="AB815" s="181" t="s">
        <v>942</v>
      </c>
      <c r="AC815" s="183">
        <v>7</v>
      </c>
    </row>
    <row r="816" spans="1:29">
      <c r="A816" s="181" t="s">
        <v>115</v>
      </c>
      <c r="B816" s="183">
        <v>102</v>
      </c>
      <c r="C816" s="183">
        <v>102107</v>
      </c>
      <c r="D816" s="183">
        <v>5655</v>
      </c>
      <c r="E816" s="184">
        <v>4870.0200000000004</v>
      </c>
      <c r="F816" s="182">
        <v>43585</v>
      </c>
      <c r="G816" s="181" t="s">
        <v>938</v>
      </c>
      <c r="H816" s="181" t="s">
        <v>1120</v>
      </c>
      <c r="I816" s="181" t="s">
        <v>1120</v>
      </c>
      <c r="K816" s="183">
        <v>365132</v>
      </c>
      <c r="L816" s="183">
        <v>333835</v>
      </c>
      <c r="Q816" s="181" t="s">
        <v>940</v>
      </c>
      <c r="U816" s="183">
        <v>4</v>
      </c>
      <c r="V816" s="183">
        <v>19</v>
      </c>
      <c r="Y816" s="181" t="s">
        <v>941</v>
      </c>
      <c r="Z816" s="183">
        <v>102</v>
      </c>
      <c r="AA816" s="181" t="s">
        <v>22</v>
      </c>
      <c r="AB816" s="181" t="s">
        <v>942</v>
      </c>
      <c r="AC816" s="183">
        <v>8</v>
      </c>
    </row>
    <row r="817" spans="1:29">
      <c r="A817" s="181" t="s">
        <v>115</v>
      </c>
      <c r="B817" s="183">
        <v>102</v>
      </c>
      <c r="C817" s="183">
        <v>102108</v>
      </c>
      <c r="D817" s="183">
        <v>5655</v>
      </c>
      <c r="E817" s="184">
        <v>3246.68</v>
      </c>
      <c r="F817" s="182">
        <v>43585</v>
      </c>
      <c r="G817" s="181" t="s">
        <v>938</v>
      </c>
      <c r="H817" s="181" t="s">
        <v>1120</v>
      </c>
      <c r="I817" s="181" t="s">
        <v>1120</v>
      </c>
      <c r="K817" s="183">
        <v>365132</v>
      </c>
      <c r="L817" s="183">
        <v>333835</v>
      </c>
      <c r="Q817" s="181" t="s">
        <v>940</v>
      </c>
      <c r="U817" s="183">
        <v>4</v>
      </c>
      <c r="V817" s="183">
        <v>19</v>
      </c>
      <c r="Y817" s="181" t="s">
        <v>941</v>
      </c>
      <c r="Z817" s="183">
        <v>102</v>
      </c>
      <c r="AA817" s="181" t="s">
        <v>22</v>
      </c>
      <c r="AB817" s="181" t="s">
        <v>942</v>
      </c>
      <c r="AC817" s="183">
        <v>9</v>
      </c>
    </row>
    <row r="818" spans="1:29">
      <c r="A818" s="181" t="s">
        <v>115</v>
      </c>
      <c r="B818" s="183">
        <v>102</v>
      </c>
      <c r="C818" s="183">
        <v>102109</v>
      </c>
      <c r="D818" s="183">
        <v>5655</v>
      </c>
      <c r="E818" s="184">
        <v>2435.0100000000002</v>
      </c>
      <c r="F818" s="182">
        <v>43585</v>
      </c>
      <c r="G818" s="181" t="s">
        <v>938</v>
      </c>
      <c r="H818" s="181" t="s">
        <v>1120</v>
      </c>
      <c r="I818" s="181" t="s">
        <v>1120</v>
      </c>
      <c r="K818" s="183">
        <v>365132</v>
      </c>
      <c r="L818" s="183">
        <v>333835</v>
      </c>
      <c r="Q818" s="181" t="s">
        <v>940</v>
      </c>
      <c r="U818" s="183">
        <v>4</v>
      </c>
      <c r="V818" s="183">
        <v>19</v>
      </c>
      <c r="Y818" s="181" t="s">
        <v>941</v>
      </c>
      <c r="Z818" s="183">
        <v>102</v>
      </c>
      <c r="AA818" s="181" t="s">
        <v>22</v>
      </c>
      <c r="AB818" s="181" t="s">
        <v>942</v>
      </c>
      <c r="AC818" s="183">
        <v>10</v>
      </c>
    </row>
    <row r="819" spans="1:29">
      <c r="A819" s="181" t="s">
        <v>115</v>
      </c>
      <c r="B819" s="183">
        <v>102</v>
      </c>
      <c r="C819" s="183">
        <v>102103</v>
      </c>
      <c r="D819" s="183">
        <v>5655</v>
      </c>
      <c r="E819" s="184">
        <v>187649.83</v>
      </c>
      <c r="F819" s="182">
        <v>43585</v>
      </c>
      <c r="G819" s="181" t="s">
        <v>938</v>
      </c>
      <c r="H819" s="181" t="s">
        <v>943</v>
      </c>
      <c r="K819" s="183">
        <v>1055140</v>
      </c>
      <c r="L819" s="183">
        <v>333727</v>
      </c>
      <c r="Q819" s="181" t="s">
        <v>944</v>
      </c>
      <c r="U819" s="183">
        <v>4</v>
      </c>
      <c r="V819" s="183">
        <v>19</v>
      </c>
      <c r="X819" s="183">
        <v>3006625</v>
      </c>
      <c r="Y819" s="181" t="s">
        <v>941</v>
      </c>
      <c r="Z819" s="183">
        <v>102</v>
      </c>
      <c r="AA819" s="181" t="s">
        <v>945</v>
      </c>
      <c r="AB819" s="181" t="s">
        <v>942</v>
      </c>
      <c r="AC819" s="183">
        <v>3</v>
      </c>
    </row>
    <row r="820" spans="1:29">
      <c r="A820" s="181" t="s">
        <v>115</v>
      </c>
      <c r="B820" s="183">
        <v>102</v>
      </c>
      <c r="C820" s="183">
        <v>102103</v>
      </c>
      <c r="D820" s="183">
        <v>5655</v>
      </c>
      <c r="E820" s="184">
        <v>155095.23000000001</v>
      </c>
      <c r="F820" s="182">
        <v>43585</v>
      </c>
      <c r="G820" s="181" t="s">
        <v>938</v>
      </c>
      <c r="H820" s="181" t="s">
        <v>943</v>
      </c>
      <c r="K820" s="183">
        <v>1055140</v>
      </c>
      <c r="L820" s="183">
        <v>333727</v>
      </c>
      <c r="Q820" s="181" t="s">
        <v>944</v>
      </c>
      <c r="U820" s="183">
        <v>4</v>
      </c>
      <c r="V820" s="183">
        <v>19</v>
      </c>
      <c r="X820" s="183">
        <v>3006625</v>
      </c>
      <c r="Y820" s="181" t="s">
        <v>941</v>
      </c>
      <c r="Z820" s="183">
        <v>102</v>
      </c>
      <c r="AA820" s="181" t="s">
        <v>945</v>
      </c>
      <c r="AB820" s="181" t="s">
        <v>942</v>
      </c>
      <c r="AC820" s="183">
        <v>4</v>
      </c>
    </row>
    <row r="821" spans="1:29">
      <c r="A821" s="181" t="s">
        <v>115</v>
      </c>
      <c r="B821" s="183">
        <v>102</v>
      </c>
      <c r="C821" s="183">
        <v>102103</v>
      </c>
      <c r="D821" s="183">
        <v>5655</v>
      </c>
      <c r="E821" s="184">
        <v>105476.57</v>
      </c>
      <c r="F821" s="182">
        <v>43585</v>
      </c>
      <c r="G821" s="181" t="s">
        <v>938</v>
      </c>
      <c r="H821" s="181" t="s">
        <v>943</v>
      </c>
      <c r="K821" s="183">
        <v>1055140</v>
      </c>
      <c r="L821" s="183">
        <v>333727</v>
      </c>
      <c r="Q821" s="181" t="s">
        <v>944</v>
      </c>
      <c r="U821" s="183">
        <v>4</v>
      </c>
      <c r="V821" s="183">
        <v>19</v>
      </c>
      <c r="X821" s="183">
        <v>3006625</v>
      </c>
      <c r="Y821" s="181" t="s">
        <v>941</v>
      </c>
      <c r="Z821" s="183">
        <v>102</v>
      </c>
      <c r="AA821" s="181" t="s">
        <v>945</v>
      </c>
      <c r="AB821" s="181" t="s">
        <v>942</v>
      </c>
      <c r="AC821" s="183">
        <v>5</v>
      </c>
    </row>
    <row r="822" spans="1:29">
      <c r="A822" s="181" t="s">
        <v>115</v>
      </c>
      <c r="B822" s="183">
        <v>102</v>
      </c>
      <c r="C822" s="183">
        <v>102103</v>
      </c>
      <c r="D822" s="183">
        <v>5655</v>
      </c>
      <c r="E822" s="184">
        <v>843.91</v>
      </c>
      <c r="F822" s="182">
        <v>43585</v>
      </c>
      <c r="G822" s="181" t="s">
        <v>938</v>
      </c>
      <c r="H822" s="181" t="s">
        <v>943</v>
      </c>
      <c r="K822" s="183">
        <v>1055140</v>
      </c>
      <c r="L822" s="183">
        <v>333727</v>
      </c>
      <c r="Q822" s="181" t="s">
        <v>944</v>
      </c>
      <c r="U822" s="183">
        <v>4</v>
      </c>
      <c r="V822" s="183">
        <v>19</v>
      </c>
      <c r="X822" s="183">
        <v>3006625</v>
      </c>
      <c r="Y822" s="181" t="s">
        <v>941</v>
      </c>
      <c r="Z822" s="183">
        <v>102</v>
      </c>
      <c r="AA822" s="181" t="s">
        <v>945</v>
      </c>
      <c r="AB822" s="181" t="s">
        <v>942</v>
      </c>
      <c r="AC822" s="183">
        <v>6</v>
      </c>
    </row>
    <row r="823" spans="1:29">
      <c r="A823" s="181" t="s">
        <v>115</v>
      </c>
      <c r="B823" s="183">
        <v>102</v>
      </c>
      <c r="C823" s="183">
        <v>102103</v>
      </c>
      <c r="D823" s="183">
        <v>5655</v>
      </c>
      <c r="E823" s="184">
        <v>-9090.14</v>
      </c>
      <c r="F823" s="182">
        <v>43585</v>
      </c>
      <c r="G823" s="181" t="s">
        <v>938</v>
      </c>
      <c r="H823" s="181" t="s">
        <v>943</v>
      </c>
      <c r="K823" s="183">
        <v>1055140</v>
      </c>
      <c r="L823" s="183">
        <v>333727</v>
      </c>
      <c r="Q823" s="181" t="s">
        <v>944</v>
      </c>
      <c r="U823" s="183">
        <v>4</v>
      </c>
      <c r="V823" s="183">
        <v>19</v>
      </c>
      <c r="X823" s="183">
        <v>3006625</v>
      </c>
      <c r="Y823" s="181" t="s">
        <v>941</v>
      </c>
      <c r="Z823" s="183">
        <v>102</v>
      </c>
      <c r="AA823" s="181" t="s">
        <v>945</v>
      </c>
      <c r="AB823" s="181" t="s">
        <v>942</v>
      </c>
      <c r="AC823" s="183">
        <v>7</v>
      </c>
    </row>
    <row r="824" spans="1:29">
      <c r="A824" s="181" t="s">
        <v>115</v>
      </c>
      <c r="B824" s="183">
        <v>102</v>
      </c>
      <c r="C824" s="183">
        <v>102103</v>
      </c>
      <c r="D824" s="183">
        <v>5655</v>
      </c>
      <c r="E824" s="184">
        <v>1064.21</v>
      </c>
      <c r="F824" s="182">
        <v>43585</v>
      </c>
      <c r="G824" s="181" t="s">
        <v>938</v>
      </c>
      <c r="H824" s="181" t="s">
        <v>943</v>
      </c>
      <c r="K824" s="183">
        <v>1055140</v>
      </c>
      <c r="L824" s="183">
        <v>333727</v>
      </c>
      <c r="Q824" s="181" t="s">
        <v>944</v>
      </c>
      <c r="U824" s="183">
        <v>4</v>
      </c>
      <c r="V824" s="183">
        <v>19</v>
      </c>
      <c r="X824" s="183">
        <v>3006625</v>
      </c>
      <c r="Y824" s="181" t="s">
        <v>941</v>
      </c>
      <c r="Z824" s="183">
        <v>102</v>
      </c>
      <c r="AA824" s="181" t="s">
        <v>945</v>
      </c>
      <c r="AB824" s="181" t="s">
        <v>942</v>
      </c>
      <c r="AC824" s="183">
        <v>8</v>
      </c>
    </row>
    <row r="825" spans="1:29">
      <c r="A825" s="181" t="s">
        <v>115</v>
      </c>
      <c r="B825" s="183">
        <v>102</v>
      </c>
      <c r="C825" s="183">
        <v>102103</v>
      </c>
      <c r="D825" s="183">
        <v>5655</v>
      </c>
      <c r="E825" s="184">
        <v>1083.6199999999999</v>
      </c>
      <c r="F825" s="182">
        <v>43600</v>
      </c>
      <c r="G825" s="181" t="s">
        <v>938</v>
      </c>
      <c r="H825" s="181" t="s">
        <v>1111</v>
      </c>
      <c r="K825" s="183">
        <v>1057500</v>
      </c>
      <c r="L825" s="183">
        <v>334367</v>
      </c>
      <c r="Q825" s="181" t="s">
        <v>944</v>
      </c>
      <c r="U825" s="183">
        <v>5</v>
      </c>
      <c r="V825" s="183">
        <v>19</v>
      </c>
      <c r="X825" s="183">
        <v>3003624</v>
      </c>
      <c r="Y825" s="181" t="s">
        <v>941</v>
      </c>
      <c r="Z825" s="183">
        <v>102</v>
      </c>
      <c r="AA825" s="181" t="s">
        <v>945</v>
      </c>
      <c r="AB825" s="181" t="s">
        <v>942</v>
      </c>
      <c r="AC825" s="183">
        <v>1</v>
      </c>
    </row>
    <row r="826" spans="1:29">
      <c r="A826" s="181" t="s">
        <v>115</v>
      </c>
      <c r="B826" s="183">
        <v>102</v>
      </c>
      <c r="C826" s="183">
        <v>102103</v>
      </c>
      <c r="D826" s="183">
        <v>5655</v>
      </c>
      <c r="E826" s="184">
        <v>3376.66</v>
      </c>
      <c r="F826" s="182">
        <v>43600</v>
      </c>
      <c r="G826" s="181" t="s">
        <v>938</v>
      </c>
      <c r="H826" s="181" t="s">
        <v>1111</v>
      </c>
      <c r="K826" s="183">
        <v>1057501</v>
      </c>
      <c r="L826" s="183">
        <v>334367</v>
      </c>
      <c r="Q826" s="181" t="s">
        <v>944</v>
      </c>
      <c r="U826" s="183">
        <v>5</v>
      </c>
      <c r="V826" s="183">
        <v>19</v>
      </c>
      <c r="X826" s="183">
        <v>3003624</v>
      </c>
      <c r="Y826" s="181" t="s">
        <v>941</v>
      </c>
      <c r="Z826" s="183">
        <v>102</v>
      </c>
      <c r="AA826" s="181" t="s">
        <v>945</v>
      </c>
      <c r="AB826" s="181" t="s">
        <v>942</v>
      </c>
      <c r="AC826" s="183">
        <v>1</v>
      </c>
    </row>
    <row r="827" spans="1:29">
      <c r="A827" s="181" t="s">
        <v>115</v>
      </c>
      <c r="B827" s="183">
        <v>102</v>
      </c>
      <c r="C827" s="183">
        <v>102103</v>
      </c>
      <c r="D827" s="183">
        <v>5655</v>
      </c>
      <c r="E827" s="184">
        <v>2070.6</v>
      </c>
      <c r="F827" s="182">
        <v>43602</v>
      </c>
      <c r="G827" s="181" t="s">
        <v>938</v>
      </c>
      <c r="H827" s="181" t="s">
        <v>1112</v>
      </c>
      <c r="K827" s="183">
        <v>1058262</v>
      </c>
      <c r="L827" s="183">
        <v>334625</v>
      </c>
      <c r="Q827" s="181" t="s">
        <v>944</v>
      </c>
      <c r="U827" s="183">
        <v>5</v>
      </c>
      <c r="V827" s="183">
        <v>19</v>
      </c>
      <c r="X827" s="183">
        <v>3076923</v>
      </c>
      <c r="Y827" s="181" t="s">
        <v>941</v>
      </c>
      <c r="Z827" s="183">
        <v>102</v>
      </c>
      <c r="AA827" s="181" t="s">
        <v>945</v>
      </c>
      <c r="AB827" s="181" t="s">
        <v>942</v>
      </c>
      <c r="AC827" s="183">
        <v>1</v>
      </c>
    </row>
    <row r="828" spans="1:29">
      <c r="A828" s="181" t="s">
        <v>115</v>
      </c>
      <c r="B828" s="183">
        <v>102</v>
      </c>
      <c r="C828" s="183">
        <v>102103</v>
      </c>
      <c r="D828" s="183">
        <v>5655</v>
      </c>
      <c r="E828" s="184">
        <v>2101.0500000000002</v>
      </c>
      <c r="F828" s="182">
        <v>43602</v>
      </c>
      <c r="G828" s="181" t="s">
        <v>938</v>
      </c>
      <c r="H828" s="181" t="s">
        <v>1112</v>
      </c>
      <c r="K828" s="183">
        <v>1058263</v>
      </c>
      <c r="L828" s="183">
        <v>334625</v>
      </c>
      <c r="Q828" s="181" t="s">
        <v>944</v>
      </c>
      <c r="U828" s="183">
        <v>5</v>
      </c>
      <c r="V828" s="183">
        <v>19</v>
      </c>
      <c r="X828" s="183">
        <v>3076923</v>
      </c>
      <c r="Y828" s="181" t="s">
        <v>941</v>
      </c>
      <c r="Z828" s="183">
        <v>102</v>
      </c>
      <c r="AA828" s="181" t="s">
        <v>945</v>
      </c>
      <c r="AB828" s="181" t="s">
        <v>942</v>
      </c>
      <c r="AC828" s="183">
        <v>1</v>
      </c>
    </row>
    <row r="829" spans="1:29">
      <c r="A829" s="181" t="s">
        <v>115</v>
      </c>
      <c r="B829" s="183">
        <v>102</v>
      </c>
      <c r="C829" s="183">
        <v>102103</v>
      </c>
      <c r="D829" s="183">
        <v>5655</v>
      </c>
      <c r="E829" s="184">
        <v>294</v>
      </c>
      <c r="F829" s="182">
        <v>43606</v>
      </c>
      <c r="G829" s="181" t="s">
        <v>938</v>
      </c>
      <c r="H829" s="181" t="s">
        <v>1121</v>
      </c>
      <c r="K829" s="183">
        <v>1059126</v>
      </c>
      <c r="L829" s="183">
        <v>334855</v>
      </c>
      <c r="Q829" s="181" t="s">
        <v>944</v>
      </c>
      <c r="U829" s="183">
        <v>5</v>
      </c>
      <c r="V829" s="183">
        <v>19</v>
      </c>
      <c r="X829" s="183">
        <v>3046665</v>
      </c>
      <c r="Y829" s="181" t="s">
        <v>941</v>
      </c>
      <c r="Z829" s="183">
        <v>102</v>
      </c>
      <c r="AA829" s="181" t="s">
        <v>945</v>
      </c>
      <c r="AB829" s="181" t="s">
        <v>942</v>
      </c>
      <c r="AC829" s="183">
        <v>1</v>
      </c>
    </row>
    <row r="830" spans="1:29">
      <c r="A830" s="181" t="s">
        <v>115</v>
      </c>
      <c r="B830" s="183">
        <v>102</v>
      </c>
      <c r="C830" s="183">
        <v>102103</v>
      </c>
      <c r="D830" s="183">
        <v>5655</v>
      </c>
      <c r="E830" s="184">
        <v>-923.8</v>
      </c>
      <c r="F830" s="182">
        <v>43616</v>
      </c>
      <c r="G830" s="181" t="s">
        <v>938</v>
      </c>
      <c r="H830" s="181" t="s">
        <v>962</v>
      </c>
      <c r="I830" s="181" t="s">
        <v>1113</v>
      </c>
      <c r="K830" s="183">
        <v>365215</v>
      </c>
      <c r="L830" s="183">
        <v>334702</v>
      </c>
      <c r="Q830" s="181" t="s">
        <v>940</v>
      </c>
      <c r="U830" s="183">
        <v>5</v>
      </c>
      <c r="V830" s="183">
        <v>19</v>
      </c>
      <c r="Y830" s="181" t="s">
        <v>941</v>
      </c>
      <c r="Z830" s="183">
        <v>102</v>
      </c>
      <c r="AA830" s="181" t="s">
        <v>22</v>
      </c>
      <c r="AB830" s="181" t="s">
        <v>942</v>
      </c>
      <c r="AC830" s="183">
        <v>7</v>
      </c>
    </row>
    <row r="831" spans="1:29">
      <c r="A831" s="181" t="s">
        <v>115</v>
      </c>
      <c r="B831" s="183">
        <v>102</v>
      </c>
      <c r="C831" s="183">
        <v>102103</v>
      </c>
      <c r="D831" s="183">
        <v>5655</v>
      </c>
      <c r="E831" s="184">
        <v>-7.75</v>
      </c>
      <c r="F831" s="182">
        <v>43616</v>
      </c>
      <c r="G831" s="181" t="s">
        <v>938</v>
      </c>
      <c r="H831" s="181" t="s">
        <v>962</v>
      </c>
      <c r="I831" s="181" t="s">
        <v>1114</v>
      </c>
      <c r="K831" s="183">
        <v>365215</v>
      </c>
      <c r="L831" s="183">
        <v>334702</v>
      </c>
      <c r="Q831" s="181" t="s">
        <v>940</v>
      </c>
      <c r="U831" s="183">
        <v>5</v>
      </c>
      <c r="V831" s="183">
        <v>19</v>
      </c>
      <c r="Y831" s="181" t="s">
        <v>941</v>
      </c>
      <c r="Z831" s="183">
        <v>102</v>
      </c>
      <c r="AA831" s="181" t="s">
        <v>22</v>
      </c>
      <c r="AB831" s="181" t="s">
        <v>942</v>
      </c>
      <c r="AC831" s="183">
        <v>9</v>
      </c>
    </row>
    <row r="832" spans="1:29">
      <c r="A832" s="181" t="s">
        <v>115</v>
      </c>
      <c r="B832" s="183">
        <v>102</v>
      </c>
      <c r="C832" s="183">
        <v>102103</v>
      </c>
      <c r="D832" s="183">
        <v>5655</v>
      </c>
      <c r="E832" s="184">
        <v>-1.93</v>
      </c>
      <c r="F832" s="182">
        <v>43616</v>
      </c>
      <c r="G832" s="181" t="s">
        <v>938</v>
      </c>
      <c r="H832" s="181" t="s">
        <v>962</v>
      </c>
      <c r="I832" s="181" t="s">
        <v>1115</v>
      </c>
      <c r="K832" s="183">
        <v>365215</v>
      </c>
      <c r="L832" s="183">
        <v>334702</v>
      </c>
      <c r="Q832" s="181" t="s">
        <v>940</v>
      </c>
      <c r="U832" s="183">
        <v>5</v>
      </c>
      <c r="V832" s="183">
        <v>19</v>
      </c>
      <c r="Y832" s="181" t="s">
        <v>941</v>
      </c>
      <c r="Z832" s="183">
        <v>102</v>
      </c>
      <c r="AA832" s="181" t="s">
        <v>22</v>
      </c>
      <c r="AB832" s="181" t="s">
        <v>942</v>
      </c>
      <c r="AC832" s="183">
        <v>11</v>
      </c>
    </row>
    <row r="833" spans="1:29">
      <c r="A833" s="181" t="s">
        <v>115</v>
      </c>
      <c r="B833" s="183">
        <v>102</v>
      </c>
      <c r="C833" s="183">
        <v>102103</v>
      </c>
      <c r="D833" s="183">
        <v>5655</v>
      </c>
      <c r="E833" s="184">
        <v>-574.4</v>
      </c>
      <c r="F833" s="182">
        <v>43616</v>
      </c>
      <c r="G833" s="181" t="s">
        <v>938</v>
      </c>
      <c r="H833" s="181" t="s">
        <v>968</v>
      </c>
      <c r="I833" s="181" t="s">
        <v>1113</v>
      </c>
      <c r="K833" s="183">
        <v>365347</v>
      </c>
      <c r="L833" s="183">
        <v>336058</v>
      </c>
      <c r="Q833" s="181" t="s">
        <v>940</v>
      </c>
      <c r="U833" s="183">
        <v>5</v>
      </c>
      <c r="V833" s="183">
        <v>19</v>
      </c>
      <c r="Y833" s="181" t="s">
        <v>941</v>
      </c>
      <c r="Z833" s="183">
        <v>102</v>
      </c>
      <c r="AA833" s="181" t="s">
        <v>22</v>
      </c>
      <c r="AB833" s="181" t="s">
        <v>942</v>
      </c>
      <c r="AC833" s="183">
        <v>7</v>
      </c>
    </row>
    <row r="834" spans="1:29">
      <c r="A834" s="181" t="s">
        <v>115</v>
      </c>
      <c r="B834" s="183">
        <v>102</v>
      </c>
      <c r="C834" s="183">
        <v>102103</v>
      </c>
      <c r="D834" s="183">
        <v>5655</v>
      </c>
      <c r="E834" s="184">
        <v>-6.7</v>
      </c>
      <c r="F834" s="182">
        <v>43616</v>
      </c>
      <c r="G834" s="181" t="s">
        <v>938</v>
      </c>
      <c r="H834" s="181" t="s">
        <v>968</v>
      </c>
      <c r="I834" s="181" t="s">
        <v>1114</v>
      </c>
      <c r="K834" s="183">
        <v>365347</v>
      </c>
      <c r="L834" s="183">
        <v>336058</v>
      </c>
      <c r="Q834" s="181" t="s">
        <v>940</v>
      </c>
      <c r="U834" s="183">
        <v>5</v>
      </c>
      <c r="V834" s="183">
        <v>19</v>
      </c>
      <c r="Y834" s="181" t="s">
        <v>941</v>
      </c>
      <c r="Z834" s="183">
        <v>102</v>
      </c>
      <c r="AA834" s="181" t="s">
        <v>22</v>
      </c>
      <c r="AB834" s="181" t="s">
        <v>942</v>
      </c>
      <c r="AC834" s="183">
        <v>9</v>
      </c>
    </row>
    <row r="835" spans="1:29">
      <c r="A835" s="181" t="s">
        <v>115</v>
      </c>
      <c r="B835" s="183">
        <v>102</v>
      </c>
      <c r="C835" s="183">
        <v>102103</v>
      </c>
      <c r="D835" s="183">
        <v>5655</v>
      </c>
      <c r="E835" s="184">
        <v>-4.34</v>
      </c>
      <c r="F835" s="182">
        <v>43616</v>
      </c>
      <c r="G835" s="181" t="s">
        <v>938</v>
      </c>
      <c r="H835" s="181" t="s">
        <v>968</v>
      </c>
      <c r="I835" s="181" t="s">
        <v>1115</v>
      </c>
      <c r="K835" s="183">
        <v>365347</v>
      </c>
      <c r="L835" s="183">
        <v>336058</v>
      </c>
      <c r="Q835" s="181" t="s">
        <v>940</v>
      </c>
      <c r="U835" s="183">
        <v>5</v>
      </c>
      <c r="V835" s="183">
        <v>19</v>
      </c>
      <c r="Y835" s="181" t="s">
        <v>941</v>
      </c>
      <c r="Z835" s="183">
        <v>102</v>
      </c>
      <c r="AA835" s="181" t="s">
        <v>22</v>
      </c>
      <c r="AB835" s="181" t="s">
        <v>942</v>
      </c>
      <c r="AC835" s="183">
        <v>11</v>
      </c>
    </row>
    <row r="836" spans="1:29">
      <c r="A836" s="181" t="s">
        <v>115</v>
      </c>
      <c r="B836" s="183">
        <v>102</v>
      </c>
      <c r="C836" s="183">
        <v>102103</v>
      </c>
      <c r="D836" s="183">
        <v>5655</v>
      </c>
      <c r="E836" s="184">
        <v>1891.88</v>
      </c>
      <c r="F836" s="182">
        <v>43616</v>
      </c>
      <c r="G836" s="181" t="s">
        <v>938</v>
      </c>
      <c r="H836" s="181" t="s">
        <v>1122</v>
      </c>
      <c r="I836" s="181" t="s">
        <v>1123</v>
      </c>
      <c r="K836" s="183">
        <v>365426</v>
      </c>
      <c r="L836" s="183">
        <v>336339</v>
      </c>
      <c r="Q836" s="181" t="s">
        <v>940</v>
      </c>
      <c r="U836" s="183">
        <v>5</v>
      </c>
      <c r="V836" s="183">
        <v>19</v>
      </c>
      <c r="Y836" s="181" t="s">
        <v>941</v>
      </c>
      <c r="Z836" s="183">
        <v>102</v>
      </c>
      <c r="AA836" s="181" t="s">
        <v>22</v>
      </c>
      <c r="AB836" s="181" t="s">
        <v>942</v>
      </c>
      <c r="AC836" s="183">
        <v>1</v>
      </c>
    </row>
    <row r="837" spans="1:29">
      <c r="A837" s="181" t="s">
        <v>115</v>
      </c>
      <c r="B837" s="183">
        <v>102</v>
      </c>
      <c r="C837" s="183">
        <v>102103</v>
      </c>
      <c r="D837" s="183">
        <v>5655</v>
      </c>
      <c r="E837" s="184">
        <v>1925</v>
      </c>
      <c r="F837" s="182">
        <v>43616</v>
      </c>
      <c r="G837" s="181" t="s">
        <v>938</v>
      </c>
      <c r="H837" s="181" t="s">
        <v>1122</v>
      </c>
      <c r="I837" s="181" t="s">
        <v>1124</v>
      </c>
      <c r="K837" s="183">
        <v>365426</v>
      </c>
      <c r="L837" s="183">
        <v>336339</v>
      </c>
      <c r="Q837" s="181" t="s">
        <v>940</v>
      </c>
      <c r="U837" s="183">
        <v>5</v>
      </c>
      <c r="V837" s="183">
        <v>19</v>
      </c>
      <c r="Y837" s="181" t="s">
        <v>941</v>
      </c>
      <c r="Z837" s="183">
        <v>102</v>
      </c>
      <c r="AA837" s="181" t="s">
        <v>22</v>
      </c>
      <c r="AB837" s="181" t="s">
        <v>942</v>
      </c>
      <c r="AC837" s="183">
        <v>3</v>
      </c>
    </row>
    <row r="838" spans="1:29">
      <c r="A838" s="181" t="s">
        <v>115</v>
      </c>
      <c r="B838" s="183">
        <v>102</v>
      </c>
      <c r="C838" s="183">
        <v>102103</v>
      </c>
      <c r="D838" s="183">
        <v>5655</v>
      </c>
      <c r="E838" s="184">
        <v>-612950.74</v>
      </c>
      <c r="F838" s="182">
        <v>43616</v>
      </c>
      <c r="G838" s="181" t="s">
        <v>938</v>
      </c>
      <c r="H838" s="181" t="s">
        <v>1120</v>
      </c>
      <c r="I838" s="181" t="s">
        <v>1120</v>
      </c>
      <c r="K838" s="183">
        <v>365466</v>
      </c>
      <c r="L838" s="183">
        <v>336417</v>
      </c>
      <c r="Q838" s="181" t="s">
        <v>940</v>
      </c>
      <c r="U838" s="183">
        <v>5</v>
      </c>
      <c r="V838" s="183">
        <v>19</v>
      </c>
      <c r="Y838" s="181" t="s">
        <v>941</v>
      </c>
      <c r="Z838" s="183">
        <v>102</v>
      </c>
      <c r="AA838" s="181" t="s">
        <v>22</v>
      </c>
      <c r="AB838" s="181" t="s">
        <v>942</v>
      </c>
      <c r="AC838" s="183">
        <v>1</v>
      </c>
    </row>
    <row r="839" spans="1:29">
      <c r="A839" s="181" t="s">
        <v>115</v>
      </c>
      <c r="B839" s="183">
        <v>102</v>
      </c>
      <c r="C839" s="183">
        <v>102101</v>
      </c>
      <c r="D839" s="183">
        <v>5655</v>
      </c>
      <c r="E839" s="184">
        <v>16596.14</v>
      </c>
      <c r="F839" s="182">
        <v>43616</v>
      </c>
      <c r="G839" s="181" t="s">
        <v>938</v>
      </c>
      <c r="H839" s="181" t="s">
        <v>1120</v>
      </c>
      <c r="I839" s="181" t="s">
        <v>1120</v>
      </c>
      <c r="K839" s="183">
        <v>365466</v>
      </c>
      <c r="L839" s="183">
        <v>336417</v>
      </c>
      <c r="Q839" s="181" t="s">
        <v>940</v>
      </c>
      <c r="U839" s="183">
        <v>5</v>
      </c>
      <c r="V839" s="183">
        <v>19</v>
      </c>
      <c r="Y839" s="181" t="s">
        <v>941</v>
      </c>
      <c r="Z839" s="183">
        <v>102</v>
      </c>
      <c r="AA839" s="181" t="s">
        <v>22</v>
      </c>
      <c r="AB839" s="181" t="s">
        <v>942</v>
      </c>
      <c r="AC839" s="183">
        <v>2</v>
      </c>
    </row>
    <row r="840" spans="1:29">
      <c r="A840" s="181" t="s">
        <v>115</v>
      </c>
      <c r="B840" s="183">
        <v>102</v>
      </c>
      <c r="C840" s="183">
        <v>102102</v>
      </c>
      <c r="D840" s="183">
        <v>5655</v>
      </c>
      <c r="E840" s="184">
        <v>3319.23</v>
      </c>
      <c r="F840" s="182">
        <v>43616</v>
      </c>
      <c r="G840" s="181" t="s">
        <v>938</v>
      </c>
      <c r="H840" s="181" t="s">
        <v>1120</v>
      </c>
      <c r="I840" s="181" t="s">
        <v>1120</v>
      </c>
      <c r="K840" s="183">
        <v>365466</v>
      </c>
      <c r="L840" s="183">
        <v>336417</v>
      </c>
      <c r="Q840" s="181" t="s">
        <v>940</v>
      </c>
      <c r="U840" s="183">
        <v>5</v>
      </c>
      <c r="V840" s="183">
        <v>19</v>
      </c>
      <c r="Y840" s="181" t="s">
        <v>941</v>
      </c>
      <c r="Z840" s="183">
        <v>102</v>
      </c>
      <c r="AA840" s="181" t="s">
        <v>22</v>
      </c>
      <c r="AB840" s="181" t="s">
        <v>942</v>
      </c>
      <c r="AC840" s="183">
        <v>3</v>
      </c>
    </row>
    <row r="841" spans="1:29">
      <c r="A841" s="181" t="s">
        <v>115</v>
      </c>
      <c r="B841" s="183">
        <v>102</v>
      </c>
      <c r="C841" s="183">
        <v>102103</v>
      </c>
      <c r="D841" s="183">
        <v>5655</v>
      </c>
      <c r="E841" s="184">
        <v>5532.05</v>
      </c>
      <c r="F841" s="182">
        <v>43616</v>
      </c>
      <c r="G841" s="181" t="s">
        <v>938</v>
      </c>
      <c r="H841" s="181" t="s">
        <v>1120</v>
      </c>
      <c r="I841" s="181" t="s">
        <v>1120</v>
      </c>
      <c r="K841" s="183">
        <v>365466</v>
      </c>
      <c r="L841" s="183">
        <v>336417</v>
      </c>
      <c r="Q841" s="181" t="s">
        <v>940</v>
      </c>
      <c r="U841" s="183">
        <v>5</v>
      </c>
      <c r="V841" s="183">
        <v>19</v>
      </c>
      <c r="Y841" s="181" t="s">
        <v>941</v>
      </c>
      <c r="Z841" s="183">
        <v>102</v>
      </c>
      <c r="AA841" s="181" t="s">
        <v>22</v>
      </c>
      <c r="AB841" s="181" t="s">
        <v>942</v>
      </c>
      <c r="AC841" s="183">
        <v>4</v>
      </c>
    </row>
    <row r="842" spans="1:29">
      <c r="A842" s="181" t="s">
        <v>115</v>
      </c>
      <c r="B842" s="183">
        <v>102</v>
      </c>
      <c r="C842" s="183">
        <v>102104</v>
      </c>
      <c r="D842" s="183">
        <v>5655</v>
      </c>
      <c r="E842" s="184">
        <v>11064.09</v>
      </c>
      <c r="F842" s="182">
        <v>43616</v>
      </c>
      <c r="G842" s="181" t="s">
        <v>938</v>
      </c>
      <c r="H842" s="181" t="s">
        <v>1120</v>
      </c>
      <c r="I842" s="181" t="s">
        <v>1120</v>
      </c>
      <c r="K842" s="183">
        <v>365466</v>
      </c>
      <c r="L842" s="183">
        <v>336417</v>
      </c>
      <c r="Q842" s="181" t="s">
        <v>940</v>
      </c>
      <c r="U842" s="183">
        <v>5</v>
      </c>
      <c r="V842" s="183">
        <v>19</v>
      </c>
      <c r="Y842" s="181" t="s">
        <v>941</v>
      </c>
      <c r="Z842" s="183">
        <v>102</v>
      </c>
      <c r="AA842" s="181" t="s">
        <v>22</v>
      </c>
      <c r="AB842" s="181" t="s">
        <v>942</v>
      </c>
      <c r="AC842" s="183">
        <v>5</v>
      </c>
    </row>
    <row r="843" spans="1:29">
      <c r="A843" s="181" t="s">
        <v>115</v>
      </c>
      <c r="B843" s="183">
        <v>102</v>
      </c>
      <c r="C843" s="183">
        <v>102105</v>
      </c>
      <c r="D843" s="183">
        <v>5655</v>
      </c>
      <c r="E843" s="184">
        <v>12170.5</v>
      </c>
      <c r="F843" s="182">
        <v>43616</v>
      </c>
      <c r="G843" s="181" t="s">
        <v>938</v>
      </c>
      <c r="H843" s="181" t="s">
        <v>1120</v>
      </c>
      <c r="I843" s="181" t="s">
        <v>1120</v>
      </c>
      <c r="K843" s="183">
        <v>365466</v>
      </c>
      <c r="L843" s="183">
        <v>336417</v>
      </c>
      <c r="Q843" s="181" t="s">
        <v>940</v>
      </c>
      <c r="U843" s="183">
        <v>5</v>
      </c>
      <c r="V843" s="183">
        <v>19</v>
      </c>
      <c r="Y843" s="181" t="s">
        <v>941</v>
      </c>
      <c r="Z843" s="183">
        <v>102</v>
      </c>
      <c r="AA843" s="181" t="s">
        <v>22</v>
      </c>
      <c r="AB843" s="181" t="s">
        <v>942</v>
      </c>
      <c r="AC843" s="183">
        <v>6</v>
      </c>
    </row>
    <row r="844" spans="1:29">
      <c r="A844" s="181" t="s">
        <v>115</v>
      </c>
      <c r="B844" s="183">
        <v>102</v>
      </c>
      <c r="C844" s="183">
        <v>102106</v>
      </c>
      <c r="D844" s="183">
        <v>5655</v>
      </c>
      <c r="E844" s="184">
        <v>36511.51</v>
      </c>
      <c r="F844" s="182">
        <v>43616</v>
      </c>
      <c r="G844" s="181" t="s">
        <v>938</v>
      </c>
      <c r="H844" s="181" t="s">
        <v>1120</v>
      </c>
      <c r="I844" s="181" t="s">
        <v>1120</v>
      </c>
      <c r="K844" s="183">
        <v>365466</v>
      </c>
      <c r="L844" s="183">
        <v>336417</v>
      </c>
      <c r="Q844" s="181" t="s">
        <v>940</v>
      </c>
      <c r="U844" s="183">
        <v>5</v>
      </c>
      <c r="V844" s="183">
        <v>19</v>
      </c>
      <c r="Y844" s="181" t="s">
        <v>941</v>
      </c>
      <c r="Z844" s="183">
        <v>102</v>
      </c>
      <c r="AA844" s="181" t="s">
        <v>22</v>
      </c>
      <c r="AB844" s="181" t="s">
        <v>942</v>
      </c>
      <c r="AC844" s="183">
        <v>7</v>
      </c>
    </row>
    <row r="845" spans="1:29">
      <c r="A845" s="181" t="s">
        <v>115</v>
      </c>
      <c r="B845" s="183">
        <v>102</v>
      </c>
      <c r="C845" s="183">
        <v>102107</v>
      </c>
      <c r="D845" s="183">
        <v>5655</v>
      </c>
      <c r="E845" s="184">
        <v>6638.46</v>
      </c>
      <c r="F845" s="182">
        <v>43616</v>
      </c>
      <c r="G845" s="181" t="s">
        <v>938</v>
      </c>
      <c r="H845" s="181" t="s">
        <v>1120</v>
      </c>
      <c r="I845" s="181" t="s">
        <v>1120</v>
      </c>
      <c r="K845" s="183">
        <v>365466</v>
      </c>
      <c r="L845" s="183">
        <v>336417</v>
      </c>
      <c r="Q845" s="181" t="s">
        <v>940</v>
      </c>
      <c r="U845" s="183">
        <v>5</v>
      </c>
      <c r="V845" s="183">
        <v>19</v>
      </c>
      <c r="Y845" s="181" t="s">
        <v>941</v>
      </c>
      <c r="Z845" s="183">
        <v>102</v>
      </c>
      <c r="AA845" s="181" t="s">
        <v>22</v>
      </c>
      <c r="AB845" s="181" t="s">
        <v>942</v>
      </c>
      <c r="AC845" s="183">
        <v>8</v>
      </c>
    </row>
    <row r="846" spans="1:29">
      <c r="A846" s="181" t="s">
        <v>115</v>
      </c>
      <c r="B846" s="183">
        <v>102</v>
      </c>
      <c r="C846" s="183">
        <v>102108</v>
      </c>
      <c r="D846" s="183">
        <v>5655</v>
      </c>
      <c r="E846" s="184">
        <v>4425.6400000000003</v>
      </c>
      <c r="F846" s="182">
        <v>43616</v>
      </c>
      <c r="G846" s="181" t="s">
        <v>938</v>
      </c>
      <c r="H846" s="181" t="s">
        <v>1120</v>
      </c>
      <c r="I846" s="181" t="s">
        <v>1120</v>
      </c>
      <c r="K846" s="183">
        <v>365466</v>
      </c>
      <c r="L846" s="183">
        <v>336417</v>
      </c>
      <c r="Q846" s="181" t="s">
        <v>940</v>
      </c>
      <c r="U846" s="183">
        <v>5</v>
      </c>
      <c r="V846" s="183">
        <v>19</v>
      </c>
      <c r="Y846" s="181" t="s">
        <v>941</v>
      </c>
      <c r="Z846" s="183">
        <v>102</v>
      </c>
      <c r="AA846" s="181" t="s">
        <v>22</v>
      </c>
      <c r="AB846" s="181" t="s">
        <v>942</v>
      </c>
      <c r="AC846" s="183">
        <v>9</v>
      </c>
    </row>
    <row r="847" spans="1:29">
      <c r="A847" s="181" t="s">
        <v>115</v>
      </c>
      <c r="B847" s="183">
        <v>102</v>
      </c>
      <c r="C847" s="183">
        <v>102109</v>
      </c>
      <c r="D847" s="183">
        <v>5655</v>
      </c>
      <c r="E847" s="184">
        <v>3319.23</v>
      </c>
      <c r="F847" s="182">
        <v>43616</v>
      </c>
      <c r="G847" s="181" t="s">
        <v>938</v>
      </c>
      <c r="H847" s="181" t="s">
        <v>1120</v>
      </c>
      <c r="I847" s="181" t="s">
        <v>1120</v>
      </c>
      <c r="K847" s="183">
        <v>365466</v>
      </c>
      <c r="L847" s="183">
        <v>336417</v>
      </c>
      <c r="Q847" s="181" t="s">
        <v>940</v>
      </c>
      <c r="U847" s="183">
        <v>5</v>
      </c>
      <c r="V847" s="183">
        <v>19</v>
      </c>
      <c r="Y847" s="181" t="s">
        <v>941</v>
      </c>
      <c r="Z847" s="183">
        <v>102</v>
      </c>
      <c r="AA847" s="181" t="s">
        <v>22</v>
      </c>
      <c r="AB847" s="181" t="s">
        <v>942</v>
      </c>
      <c r="AC847" s="183">
        <v>10</v>
      </c>
    </row>
    <row r="848" spans="1:29">
      <c r="A848" s="181" t="s">
        <v>115</v>
      </c>
      <c r="B848" s="183">
        <v>102</v>
      </c>
      <c r="C848" s="183">
        <v>102103</v>
      </c>
      <c r="D848" s="183">
        <v>5655</v>
      </c>
      <c r="E848" s="184">
        <v>342019.86</v>
      </c>
      <c r="F848" s="182">
        <v>43616</v>
      </c>
      <c r="G848" s="181" t="s">
        <v>938</v>
      </c>
      <c r="H848" s="181" t="s">
        <v>943</v>
      </c>
      <c r="K848" s="183">
        <v>1062949</v>
      </c>
      <c r="L848" s="183">
        <v>336257</v>
      </c>
      <c r="Q848" s="181" t="s">
        <v>944</v>
      </c>
      <c r="U848" s="183">
        <v>5</v>
      </c>
      <c r="V848" s="183">
        <v>19</v>
      </c>
      <c r="X848" s="183">
        <v>3006625</v>
      </c>
      <c r="Y848" s="181" t="s">
        <v>941</v>
      </c>
      <c r="Z848" s="183">
        <v>102</v>
      </c>
      <c r="AA848" s="181" t="s">
        <v>945</v>
      </c>
      <c r="AB848" s="181" t="s">
        <v>942</v>
      </c>
      <c r="AC848" s="183">
        <v>3</v>
      </c>
    </row>
    <row r="849" spans="1:29">
      <c r="A849" s="181" t="s">
        <v>115</v>
      </c>
      <c r="B849" s="183">
        <v>102</v>
      </c>
      <c r="C849" s="183">
        <v>102103</v>
      </c>
      <c r="D849" s="183">
        <v>5655</v>
      </c>
      <c r="E849" s="184">
        <v>229724.39</v>
      </c>
      <c r="F849" s="182">
        <v>43616</v>
      </c>
      <c r="G849" s="181" t="s">
        <v>938</v>
      </c>
      <c r="H849" s="181" t="s">
        <v>943</v>
      </c>
      <c r="K849" s="183">
        <v>1062949</v>
      </c>
      <c r="L849" s="183">
        <v>336257</v>
      </c>
      <c r="Q849" s="181" t="s">
        <v>944</v>
      </c>
      <c r="U849" s="183">
        <v>5</v>
      </c>
      <c r="V849" s="183">
        <v>19</v>
      </c>
      <c r="X849" s="183">
        <v>3006625</v>
      </c>
      <c r="Y849" s="181" t="s">
        <v>941</v>
      </c>
      <c r="Z849" s="183">
        <v>102</v>
      </c>
      <c r="AA849" s="181" t="s">
        <v>945</v>
      </c>
      <c r="AB849" s="181" t="s">
        <v>942</v>
      </c>
      <c r="AC849" s="183">
        <v>4</v>
      </c>
    </row>
    <row r="850" spans="1:29">
      <c r="A850" s="181" t="s">
        <v>115</v>
      </c>
      <c r="B850" s="183">
        <v>102</v>
      </c>
      <c r="C850" s="183">
        <v>102103</v>
      </c>
      <c r="D850" s="183">
        <v>5655</v>
      </c>
      <c r="E850" s="184">
        <v>133178.64000000001</v>
      </c>
      <c r="F850" s="182">
        <v>43616</v>
      </c>
      <c r="G850" s="181" t="s">
        <v>938</v>
      </c>
      <c r="H850" s="181" t="s">
        <v>943</v>
      </c>
      <c r="K850" s="183">
        <v>1062949</v>
      </c>
      <c r="L850" s="183">
        <v>336257</v>
      </c>
      <c r="Q850" s="181" t="s">
        <v>944</v>
      </c>
      <c r="U850" s="183">
        <v>5</v>
      </c>
      <c r="V850" s="183">
        <v>19</v>
      </c>
      <c r="X850" s="183">
        <v>3006625</v>
      </c>
      <c r="Y850" s="181" t="s">
        <v>941</v>
      </c>
      <c r="Z850" s="183">
        <v>102</v>
      </c>
      <c r="AA850" s="181" t="s">
        <v>945</v>
      </c>
      <c r="AB850" s="181" t="s">
        <v>942</v>
      </c>
      <c r="AC850" s="183">
        <v>5</v>
      </c>
    </row>
    <row r="851" spans="1:29">
      <c r="A851" s="181" t="s">
        <v>115</v>
      </c>
      <c r="B851" s="183">
        <v>102</v>
      </c>
      <c r="C851" s="183">
        <v>102103</v>
      </c>
      <c r="D851" s="183">
        <v>5655</v>
      </c>
      <c r="E851" s="184">
        <v>712.94</v>
      </c>
      <c r="F851" s="182">
        <v>43616</v>
      </c>
      <c r="G851" s="181" t="s">
        <v>938</v>
      </c>
      <c r="H851" s="181" t="s">
        <v>943</v>
      </c>
      <c r="K851" s="183">
        <v>1062949</v>
      </c>
      <c r="L851" s="183">
        <v>336257</v>
      </c>
      <c r="Q851" s="181" t="s">
        <v>944</v>
      </c>
      <c r="U851" s="183">
        <v>5</v>
      </c>
      <c r="V851" s="183">
        <v>19</v>
      </c>
      <c r="X851" s="183">
        <v>3006625</v>
      </c>
      <c r="Y851" s="181" t="s">
        <v>941</v>
      </c>
      <c r="Z851" s="183">
        <v>102</v>
      </c>
      <c r="AA851" s="181" t="s">
        <v>945</v>
      </c>
      <c r="AB851" s="181" t="s">
        <v>942</v>
      </c>
      <c r="AC851" s="183">
        <v>6</v>
      </c>
    </row>
    <row r="852" spans="1:29">
      <c r="A852" s="181" t="s">
        <v>115</v>
      </c>
      <c r="B852" s="183">
        <v>102</v>
      </c>
      <c r="C852" s="183">
        <v>102103</v>
      </c>
      <c r="D852" s="183">
        <v>5655</v>
      </c>
      <c r="E852" s="184">
        <v>-103908.98</v>
      </c>
      <c r="F852" s="182">
        <v>43616</v>
      </c>
      <c r="G852" s="181" t="s">
        <v>938</v>
      </c>
      <c r="H852" s="181" t="s">
        <v>943</v>
      </c>
      <c r="K852" s="183">
        <v>1062949</v>
      </c>
      <c r="L852" s="183">
        <v>336257</v>
      </c>
      <c r="Q852" s="181" t="s">
        <v>944</v>
      </c>
      <c r="U852" s="183">
        <v>5</v>
      </c>
      <c r="V852" s="183">
        <v>19</v>
      </c>
      <c r="X852" s="183">
        <v>3006625</v>
      </c>
      <c r="Y852" s="181" t="s">
        <v>941</v>
      </c>
      <c r="Z852" s="183">
        <v>102</v>
      </c>
      <c r="AA852" s="181" t="s">
        <v>945</v>
      </c>
      <c r="AB852" s="181" t="s">
        <v>942</v>
      </c>
      <c r="AC852" s="183">
        <v>7</v>
      </c>
    </row>
    <row r="853" spans="1:29">
      <c r="A853" s="181" t="s">
        <v>115</v>
      </c>
      <c r="B853" s="183">
        <v>102</v>
      </c>
      <c r="C853" s="183">
        <v>102103</v>
      </c>
      <c r="D853" s="183">
        <v>5655</v>
      </c>
      <c r="E853" s="184">
        <v>605.1</v>
      </c>
      <c r="F853" s="182">
        <v>43641</v>
      </c>
      <c r="G853" s="181" t="s">
        <v>938</v>
      </c>
      <c r="H853" s="181" t="s">
        <v>1111</v>
      </c>
      <c r="K853" s="183">
        <v>1067029</v>
      </c>
      <c r="L853" s="183">
        <v>337681</v>
      </c>
      <c r="Q853" s="181" t="s">
        <v>944</v>
      </c>
      <c r="U853" s="183">
        <v>6</v>
      </c>
      <c r="V853" s="183">
        <v>19</v>
      </c>
      <c r="X853" s="183">
        <v>3003624</v>
      </c>
      <c r="Y853" s="181" t="s">
        <v>941</v>
      </c>
      <c r="Z853" s="183">
        <v>102</v>
      </c>
      <c r="AA853" s="181" t="s">
        <v>945</v>
      </c>
      <c r="AB853" s="181" t="s">
        <v>942</v>
      </c>
      <c r="AC853" s="183">
        <v>1</v>
      </c>
    </row>
    <row r="854" spans="1:29">
      <c r="A854" s="181" t="s">
        <v>115</v>
      </c>
      <c r="B854" s="183">
        <v>102</v>
      </c>
      <c r="C854" s="183">
        <v>102103</v>
      </c>
      <c r="D854" s="183">
        <v>5655</v>
      </c>
      <c r="E854" s="184">
        <v>115</v>
      </c>
      <c r="F854" s="182">
        <v>43643</v>
      </c>
      <c r="G854" s="181" t="s">
        <v>938</v>
      </c>
      <c r="H854" s="181" t="s">
        <v>1125</v>
      </c>
      <c r="K854" s="183">
        <v>1068134</v>
      </c>
      <c r="L854" s="183">
        <v>337922</v>
      </c>
      <c r="Q854" s="181" t="s">
        <v>944</v>
      </c>
      <c r="U854" s="183">
        <v>6</v>
      </c>
      <c r="V854" s="183">
        <v>19</v>
      </c>
      <c r="X854" s="183">
        <v>3098654</v>
      </c>
      <c r="Y854" s="181" t="s">
        <v>941</v>
      </c>
      <c r="Z854" s="183">
        <v>102</v>
      </c>
      <c r="AA854" s="181" t="s">
        <v>945</v>
      </c>
      <c r="AB854" s="181" t="s">
        <v>942</v>
      </c>
      <c r="AC854" s="183">
        <v>1</v>
      </c>
    </row>
    <row r="855" spans="1:29">
      <c r="A855" s="181" t="s">
        <v>115</v>
      </c>
      <c r="B855" s="183">
        <v>102</v>
      </c>
      <c r="C855" s="183">
        <v>102103</v>
      </c>
      <c r="D855" s="183">
        <v>5655</v>
      </c>
      <c r="E855" s="184">
        <v>-923.8</v>
      </c>
      <c r="F855" s="182">
        <v>43646</v>
      </c>
      <c r="G855" s="181" t="s">
        <v>938</v>
      </c>
      <c r="H855" s="181" t="s">
        <v>974</v>
      </c>
      <c r="I855" s="181" t="s">
        <v>1113</v>
      </c>
      <c r="K855" s="183">
        <v>365624</v>
      </c>
      <c r="L855" s="183">
        <v>338208</v>
      </c>
      <c r="Q855" s="181" t="s">
        <v>940</v>
      </c>
      <c r="U855" s="183">
        <v>6</v>
      </c>
      <c r="V855" s="183">
        <v>19</v>
      </c>
      <c r="Y855" s="181" t="s">
        <v>941</v>
      </c>
      <c r="Z855" s="183">
        <v>102</v>
      </c>
      <c r="AA855" s="181" t="s">
        <v>22</v>
      </c>
      <c r="AB855" s="181" t="s">
        <v>942</v>
      </c>
      <c r="AC855" s="183">
        <v>7</v>
      </c>
    </row>
    <row r="856" spans="1:29">
      <c r="A856" s="181" t="s">
        <v>115</v>
      </c>
      <c r="B856" s="183">
        <v>102</v>
      </c>
      <c r="C856" s="183">
        <v>102103</v>
      </c>
      <c r="D856" s="183">
        <v>5655</v>
      </c>
      <c r="E856" s="184">
        <v>-7.75</v>
      </c>
      <c r="F856" s="182">
        <v>43646</v>
      </c>
      <c r="G856" s="181" t="s">
        <v>938</v>
      </c>
      <c r="H856" s="181" t="s">
        <v>974</v>
      </c>
      <c r="I856" s="181" t="s">
        <v>1114</v>
      </c>
      <c r="K856" s="183">
        <v>365624</v>
      </c>
      <c r="L856" s="183">
        <v>338208</v>
      </c>
      <c r="Q856" s="181" t="s">
        <v>940</v>
      </c>
      <c r="U856" s="183">
        <v>6</v>
      </c>
      <c r="V856" s="183">
        <v>19</v>
      </c>
      <c r="Y856" s="181" t="s">
        <v>941</v>
      </c>
      <c r="Z856" s="183">
        <v>102</v>
      </c>
      <c r="AA856" s="181" t="s">
        <v>22</v>
      </c>
      <c r="AB856" s="181" t="s">
        <v>942</v>
      </c>
      <c r="AC856" s="183">
        <v>9</v>
      </c>
    </row>
    <row r="857" spans="1:29">
      <c r="A857" s="181" t="s">
        <v>115</v>
      </c>
      <c r="B857" s="183">
        <v>102</v>
      </c>
      <c r="C857" s="183">
        <v>102103</v>
      </c>
      <c r="D857" s="183">
        <v>5655</v>
      </c>
      <c r="E857" s="184">
        <v>-1.93</v>
      </c>
      <c r="F857" s="182">
        <v>43646</v>
      </c>
      <c r="G857" s="181" t="s">
        <v>938</v>
      </c>
      <c r="H857" s="181" t="s">
        <v>974</v>
      </c>
      <c r="I857" s="181" t="s">
        <v>1115</v>
      </c>
      <c r="K857" s="183">
        <v>365624</v>
      </c>
      <c r="L857" s="183">
        <v>338208</v>
      </c>
      <c r="Q857" s="181" t="s">
        <v>940</v>
      </c>
      <c r="U857" s="183">
        <v>6</v>
      </c>
      <c r="V857" s="183">
        <v>19</v>
      </c>
      <c r="Y857" s="181" t="s">
        <v>941</v>
      </c>
      <c r="Z857" s="183">
        <v>102</v>
      </c>
      <c r="AA857" s="181" t="s">
        <v>22</v>
      </c>
      <c r="AB857" s="181" t="s">
        <v>942</v>
      </c>
      <c r="AC857" s="183">
        <v>11</v>
      </c>
    </row>
    <row r="858" spans="1:29">
      <c r="A858" s="181" t="s">
        <v>115</v>
      </c>
      <c r="B858" s="183">
        <v>102</v>
      </c>
      <c r="C858" s="183">
        <v>102103</v>
      </c>
      <c r="D858" s="183">
        <v>5655</v>
      </c>
      <c r="E858" s="184">
        <v>-574.4</v>
      </c>
      <c r="F858" s="182">
        <v>43646</v>
      </c>
      <c r="G858" s="181" t="s">
        <v>938</v>
      </c>
      <c r="H858" s="181" t="s">
        <v>975</v>
      </c>
      <c r="I858" s="181" t="s">
        <v>1113</v>
      </c>
      <c r="K858" s="183">
        <v>365625</v>
      </c>
      <c r="L858" s="183">
        <v>338211</v>
      </c>
      <c r="Q858" s="181" t="s">
        <v>940</v>
      </c>
      <c r="U858" s="183">
        <v>6</v>
      </c>
      <c r="V858" s="183">
        <v>19</v>
      </c>
      <c r="Y858" s="181" t="s">
        <v>941</v>
      </c>
      <c r="Z858" s="183">
        <v>102</v>
      </c>
      <c r="AA858" s="181" t="s">
        <v>22</v>
      </c>
      <c r="AB858" s="181" t="s">
        <v>942</v>
      </c>
      <c r="AC858" s="183">
        <v>7</v>
      </c>
    </row>
    <row r="859" spans="1:29">
      <c r="A859" s="181" t="s">
        <v>115</v>
      </c>
      <c r="B859" s="183">
        <v>102</v>
      </c>
      <c r="C859" s="183">
        <v>102103</v>
      </c>
      <c r="D859" s="183">
        <v>5655</v>
      </c>
      <c r="E859" s="184">
        <v>-6.7</v>
      </c>
      <c r="F859" s="182">
        <v>43646</v>
      </c>
      <c r="G859" s="181" t="s">
        <v>938</v>
      </c>
      <c r="H859" s="181" t="s">
        <v>975</v>
      </c>
      <c r="I859" s="181" t="s">
        <v>1114</v>
      </c>
      <c r="K859" s="183">
        <v>365625</v>
      </c>
      <c r="L859" s="183">
        <v>338211</v>
      </c>
      <c r="Q859" s="181" t="s">
        <v>940</v>
      </c>
      <c r="U859" s="183">
        <v>6</v>
      </c>
      <c r="V859" s="183">
        <v>19</v>
      </c>
      <c r="Y859" s="181" t="s">
        <v>941</v>
      </c>
      <c r="Z859" s="183">
        <v>102</v>
      </c>
      <c r="AA859" s="181" t="s">
        <v>22</v>
      </c>
      <c r="AB859" s="181" t="s">
        <v>942</v>
      </c>
      <c r="AC859" s="183">
        <v>9</v>
      </c>
    </row>
    <row r="860" spans="1:29">
      <c r="A860" s="181" t="s">
        <v>115</v>
      </c>
      <c r="B860" s="183">
        <v>102</v>
      </c>
      <c r="C860" s="183">
        <v>102103</v>
      </c>
      <c r="D860" s="183">
        <v>5655</v>
      </c>
      <c r="E860" s="184">
        <v>-4.34</v>
      </c>
      <c r="F860" s="182">
        <v>43646</v>
      </c>
      <c r="G860" s="181" t="s">
        <v>938</v>
      </c>
      <c r="H860" s="181" t="s">
        <v>975</v>
      </c>
      <c r="I860" s="181" t="s">
        <v>1115</v>
      </c>
      <c r="K860" s="183">
        <v>365625</v>
      </c>
      <c r="L860" s="183">
        <v>338211</v>
      </c>
      <c r="Q860" s="181" t="s">
        <v>940</v>
      </c>
      <c r="U860" s="183">
        <v>6</v>
      </c>
      <c r="V860" s="183">
        <v>19</v>
      </c>
      <c r="Y860" s="181" t="s">
        <v>941</v>
      </c>
      <c r="Z860" s="183">
        <v>102</v>
      </c>
      <c r="AA860" s="181" t="s">
        <v>22</v>
      </c>
      <c r="AB860" s="181" t="s">
        <v>942</v>
      </c>
      <c r="AC860" s="183">
        <v>11</v>
      </c>
    </row>
    <row r="861" spans="1:29">
      <c r="A861" s="181" t="s">
        <v>115</v>
      </c>
      <c r="B861" s="183">
        <v>102</v>
      </c>
      <c r="C861" s="183">
        <v>102103</v>
      </c>
      <c r="D861" s="183">
        <v>5655</v>
      </c>
      <c r="E861" s="184">
        <v>-368138.67</v>
      </c>
      <c r="F861" s="182">
        <v>43646</v>
      </c>
      <c r="G861" s="181" t="s">
        <v>938</v>
      </c>
      <c r="H861" s="181" t="s">
        <v>1120</v>
      </c>
      <c r="I861" s="181" t="s">
        <v>1120</v>
      </c>
      <c r="K861" s="183">
        <v>365791</v>
      </c>
      <c r="L861" s="183">
        <v>338875</v>
      </c>
      <c r="Q861" s="181" t="s">
        <v>940</v>
      </c>
      <c r="U861" s="183">
        <v>6</v>
      </c>
      <c r="V861" s="183">
        <v>19</v>
      </c>
      <c r="Y861" s="181" t="s">
        <v>941</v>
      </c>
      <c r="Z861" s="183">
        <v>102</v>
      </c>
      <c r="AA861" s="181" t="s">
        <v>22</v>
      </c>
      <c r="AB861" s="181" t="s">
        <v>942</v>
      </c>
      <c r="AC861" s="183">
        <v>1</v>
      </c>
    </row>
    <row r="862" spans="1:29">
      <c r="A862" s="181" t="s">
        <v>115</v>
      </c>
      <c r="B862" s="183">
        <v>102</v>
      </c>
      <c r="C862" s="183">
        <v>102101</v>
      </c>
      <c r="D862" s="183">
        <v>5655</v>
      </c>
      <c r="E862" s="184">
        <v>9967.65</v>
      </c>
      <c r="F862" s="182">
        <v>43646</v>
      </c>
      <c r="G862" s="181" t="s">
        <v>938</v>
      </c>
      <c r="H862" s="181" t="s">
        <v>1120</v>
      </c>
      <c r="I862" s="181" t="s">
        <v>1120</v>
      </c>
      <c r="K862" s="183">
        <v>365791</v>
      </c>
      <c r="L862" s="183">
        <v>338875</v>
      </c>
      <c r="Q862" s="181" t="s">
        <v>940</v>
      </c>
      <c r="U862" s="183">
        <v>6</v>
      </c>
      <c r="V862" s="183">
        <v>19</v>
      </c>
      <c r="Y862" s="181" t="s">
        <v>941</v>
      </c>
      <c r="Z862" s="183">
        <v>102</v>
      </c>
      <c r="AA862" s="181" t="s">
        <v>22</v>
      </c>
      <c r="AB862" s="181" t="s">
        <v>942</v>
      </c>
      <c r="AC862" s="183">
        <v>2</v>
      </c>
    </row>
    <row r="863" spans="1:29">
      <c r="A863" s="181" t="s">
        <v>115</v>
      </c>
      <c r="B863" s="183">
        <v>102</v>
      </c>
      <c r="C863" s="183">
        <v>102102</v>
      </c>
      <c r="D863" s="183">
        <v>5655</v>
      </c>
      <c r="E863" s="184">
        <v>1993.53</v>
      </c>
      <c r="F863" s="182">
        <v>43646</v>
      </c>
      <c r="G863" s="181" t="s">
        <v>938</v>
      </c>
      <c r="H863" s="181" t="s">
        <v>1120</v>
      </c>
      <c r="I863" s="181" t="s">
        <v>1120</v>
      </c>
      <c r="K863" s="183">
        <v>365791</v>
      </c>
      <c r="L863" s="183">
        <v>338875</v>
      </c>
      <c r="Q863" s="181" t="s">
        <v>940</v>
      </c>
      <c r="U863" s="183">
        <v>6</v>
      </c>
      <c r="V863" s="183">
        <v>19</v>
      </c>
      <c r="Y863" s="181" t="s">
        <v>941</v>
      </c>
      <c r="Z863" s="183">
        <v>102</v>
      </c>
      <c r="AA863" s="181" t="s">
        <v>22</v>
      </c>
      <c r="AB863" s="181" t="s">
        <v>942</v>
      </c>
      <c r="AC863" s="183">
        <v>3</v>
      </c>
    </row>
    <row r="864" spans="1:29">
      <c r="A864" s="181" t="s">
        <v>115</v>
      </c>
      <c r="B864" s="183">
        <v>102</v>
      </c>
      <c r="C864" s="183">
        <v>102103</v>
      </c>
      <c r="D864" s="183">
        <v>5655</v>
      </c>
      <c r="E864" s="184">
        <v>3322.55</v>
      </c>
      <c r="F864" s="182">
        <v>43646</v>
      </c>
      <c r="G864" s="181" t="s">
        <v>938</v>
      </c>
      <c r="H864" s="181" t="s">
        <v>1120</v>
      </c>
      <c r="I864" s="181" t="s">
        <v>1120</v>
      </c>
      <c r="K864" s="183">
        <v>365791</v>
      </c>
      <c r="L864" s="183">
        <v>338875</v>
      </c>
      <c r="Q864" s="181" t="s">
        <v>940</v>
      </c>
      <c r="U864" s="183">
        <v>6</v>
      </c>
      <c r="V864" s="183">
        <v>19</v>
      </c>
      <c r="Y864" s="181" t="s">
        <v>941</v>
      </c>
      <c r="Z864" s="183">
        <v>102</v>
      </c>
      <c r="AA864" s="181" t="s">
        <v>22</v>
      </c>
      <c r="AB864" s="181" t="s">
        <v>942</v>
      </c>
      <c r="AC864" s="183">
        <v>4</v>
      </c>
    </row>
    <row r="865" spans="1:29">
      <c r="A865" s="181" t="s">
        <v>115</v>
      </c>
      <c r="B865" s="183">
        <v>102</v>
      </c>
      <c r="C865" s="183">
        <v>102104</v>
      </c>
      <c r="D865" s="183">
        <v>5655</v>
      </c>
      <c r="E865" s="184">
        <v>6645.1</v>
      </c>
      <c r="F865" s="182">
        <v>43646</v>
      </c>
      <c r="G865" s="181" t="s">
        <v>938</v>
      </c>
      <c r="H865" s="181" t="s">
        <v>1120</v>
      </c>
      <c r="I865" s="181" t="s">
        <v>1120</v>
      </c>
      <c r="K865" s="183">
        <v>365791</v>
      </c>
      <c r="L865" s="183">
        <v>338875</v>
      </c>
      <c r="Q865" s="181" t="s">
        <v>940</v>
      </c>
      <c r="U865" s="183">
        <v>6</v>
      </c>
      <c r="V865" s="183">
        <v>19</v>
      </c>
      <c r="Y865" s="181" t="s">
        <v>941</v>
      </c>
      <c r="Z865" s="183">
        <v>102</v>
      </c>
      <c r="AA865" s="181" t="s">
        <v>22</v>
      </c>
      <c r="AB865" s="181" t="s">
        <v>942</v>
      </c>
      <c r="AC865" s="183">
        <v>5</v>
      </c>
    </row>
    <row r="866" spans="1:29">
      <c r="A866" s="181" t="s">
        <v>115</v>
      </c>
      <c r="B866" s="183">
        <v>102</v>
      </c>
      <c r="C866" s="183">
        <v>102105</v>
      </c>
      <c r="D866" s="183">
        <v>5655</v>
      </c>
      <c r="E866" s="184">
        <v>7309.61</v>
      </c>
      <c r="F866" s="182">
        <v>43646</v>
      </c>
      <c r="G866" s="181" t="s">
        <v>938</v>
      </c>
      <c r="H866" s="181" t="s">
        <v>1120</v>
      </c>
      <c r="I866" s="181" t="s">
        <v>1120</v>
      </c>
      <c r="K866" s="183">
        <v>365791</v>
      </c>
      <c r="L866" s="183">
        <v>338875</v>
      </c>
      <c r="Q866" s="181" t="s">
        <v>940</v>
      </c>
      <c r="U866" s="183">
        <v>6</v>
      </c>
      <c r="V866" s="183">
        <v>19</v>
      </c>
      <c r="Y866" s="181" t="s">
        <v>941</v>
      </c>
      <c r="Z866" s="183">
        <v>102</v>
      </c>
      <c r="AA866" s="181" t="s">
        <v>22</v>
      </c>
      <c r="AB866" s="181" t="s">
        <v>942</v>
      </c>
      <c r="AC866" s="183">
        <v>6</v>
      </c>
    </row>
    <row r="867" spans="1:29">
      <c r="A867" s="181" t="s">
        <v>115</v>
      </c>
      <c r="B867" s="183">
        <v>102</v>
      </c>
      <c r="C867" s="183">
        <v>102106</v>
      </c>
      <c r="D867" s="183">
        <v>5655</v>
      </c>
      <c r="E867" s="184">
        <v>21928.84</v>
      </c>
      <c r="F867" s="182">
        <v>43646</v>
      </c>
      <c r="G867" s="181" t="s">
        <v>938</v>
      </c>
      <c r="H867" s="181" t="s">
        <v>1120</v>
      </c>
      <c r="I867" s="181" t="s">
        <v>1120</v>
      </c>
      <c r="K867" s="183">
        <v>365791</v>
      </c>
      <c r="L867" s="183">
        <v>338875</v>
      </c>
      <c r="Q867" s="181" t="s">
        <v>940</v>
      </c>
      <c r="U867" s="183">
        <v>6</v>
      </c>
      <c r="V867" s="183">
        <v>19</v>
      </c>
      <c r="Y867" s="181" t="s">
        <v>941</v>
      </c>
      <c r="Z867" s="183">
        <v>102</v>
      </c>
      <c r="AA867" s="181" t="s">
        <v>22</v>
      </c>
      <c r="AB867" s="181" t="s">
        <v>942</v>
      </c>
      <c r="AC867" s="183">
        <v>7</v>
      </c>
    </row>
    <row r="868" spans="1:29">
      <c r="A868" s="181" t="s">
        <v>115</v>
      </c>
      <c r="B868" s="183">
        <v>102</v>
      </c>
      <c r="C868" s="183">
        <v>102107</v>
      </c>
      <c r="D868" s="183">
        <v>5655</v>
      </c>
      <c r="E868" s="184">
        <v>3987.06</v>
      </c>
      <c r="F868" s="182">
        <v>43646</v>
      </c>
      <c r="G868" s="181" t="s">
        <v>938</v>
      </c>
      <c r="H868" s="181" t="s">
        <v>1120</v>
      </c>
      <c r="I868" s="181" t="s">
        <v>1120</v>
      </c>
      <c r="K868" s="183">
        <v>365791</v>
      </c>
      <c r="L868" s="183">
        <v>338875</v>
      </c>
      <c r="Q868" s="181" t="s">
        <v>940</v>
      </c>
      <c r="U868" s="183">
        <v>6</v>
      </c>
      <c r="V868" s="183">
        <v>19</v>
      </c>
      <c r="Y868" s="181" t="s">
        <v>941</v>
      </c>
      <c r="Z868" s="183">
        <v>102</v>
      </c>
      <c r="AA868" s="181" t="s">
        <v>22</v>
      </c>
      <c r="AB868" s="181" t="s">
        <v>942</v>
      </c>
      <c r="AC868" s="183">
        <v>8</v>
      </c>
    </row>
    <row r="869" spans="1:29">
      <c r="A869" s="181" t="s">
        <v>115</v>
      </c>
      <c r="B869" s="183">
        <v>102</v>
      </c>
      <c r="C869" s="183">
        <v>102108</v>
      </c>
      <c r="D869" s="183">
        <v>5655</v>
      </c>
      <c r="E869" s="184">
        <v>2658.04</v>
      </c>
      <c r="F869" s="182">
        <v>43646</v>
      </c>
      <c r="G869" s="181" t="s">
        <v>938</v>
      </c>
      <c r="H869" s="181" t="s">
        <v>1120</v>
      </c>
      <c r="I869" s="181" t="s">
        <v>1120</v>
      </c>
      <c r="K869" s="183">
        <v>365791</v>
      </c>
      <c r="L869" s="183">
        <v>338875</v>
      </c>
      <c r="Q869" s="181" t="s">
        <v>940</v>
      </c>
      <c r="U869" s="183">
        <v>6</v>
      </c>
      <c r="V869" s="183">
        <v>19</v>
      </c>
      <c r="Y869" s="181" t="s">
        <v>941</v>
      </c>
      <c r="Z869" s="183">
        <v>102</v>
      </c>
      <c r="AA869" s="181" t="s">
        <v>22</v>
      </c>
      <c r="AB869" s="181" t="s">
        <v>942</v>
      </c>
      <c r="AC869" s="183">
        <v>9</v>
      </c>
    </row>
    <row r="870" spans="1:29">
      <c r="A870" s="181" t="s">
        <v>115</v>
      </c>
      <c r="B870" s="183">
        <v>102</v>
      </c>
      <c r="C870" s="183">
        <v>102109</v>
      </c>
      <c r="D870" s="183">
        <v>5655</v>
      </c>
      <c r="E870" s="184">
        <v>1993.53</v>
      </c>
      <c r="F870" s="182">
        <v>43646</v>
      </c>
      <c r="G870" s="181" t="s">
        <v>938</v>
      </c>
      <c r="H870" s="181" t="s">
        <v>1120</v>
      </c>
      <c r="I870" s="181" t="s">
        <v>1120</v>
      </c>
      <c r="K870" s="183">
        <v>365791</v>
      </c>
      <c r="L870" s="183">
        <v>338875</v>
      </c>
      <c r="Q870" s="181" t="s">
        <v>940</v>
      </c>
      <c r="U870" s="183">
        <v>6</v>
      </c>
      <c r="V870" s="183">
        <v>19</v>
      </c>
      <c r="Y870" s="181" t="s">
        <v>941</v>
      </c>
      <c r="Z870" s="183">
        <v>102</v>
      </c>
      <c r="AA870" s="181" t="s">
        <v>22</v>
      </c>
      <c r="AB870" s="181" t="s">
        <v>942</v>
      </c>
      <c r="AC870" s="183">
        <v>10</v>
      </c>
    </row>
    <row r="871" spans="1:29">
      <c r="A871" s="181" t="s">
        <v>115</v>
      </c>
      <c r="B871" s="183">
        <v>102</v>
      </c>
      <c r="C871" s="183">
        <v>102103</v>
      </c>
      <c r="D871" s="183">
        <v>5655</v>
      </c>
      <c r="E871" s="184">
        <v>171434.77</v>
      </c>
      <c r="F871" s="182">
        <v>43646</v>
      </c>
      <c r="G871" s="181" t="s">
        <v>938</v>
      </c>
      <c r="H871" s="181" t="s">
        <v>943</v>
      </c>
      <c r="K871" s="183">
        <v>1070092</v>
      </c>
      <c r="L871" s="183">
        <v>338725</v>
      </c>
      <c r="Q871" s="181" t="s">
        <v>944</v>
      </c>
      <c r="U871" s="183">
        <v>6</v>
      </c>
      <c r="V871" s="183">
        <v>19</v>
      </c>
      <c r="X871" s="183">
        <v>3006625</v>
      </c>
      <c r="Y871" s="181" t="s">
        <v>941</v>
      </c>
      <c r="Z871" s="183">
        <v>102</v>
      </c>
      <c r="AA871" s="181" t="s">
        <v>945</v>
      </c>
      <c r="AB871" s="181" t="s">
        <v>942</v>
      </c>
      <c r="AC871" s="183">
        <v>3</v>
      </c>
    </row>
    <row r="872" spans="1:29">
      <c r="A872" s="181" t="s">
        <v>115</v>
      </c>
      <c r="B872" s="183">
        <v>102</v>
      </c>
      <c r="C872" s="183">
        <v>102103</v>
      </c>
      <c r="D872" s="183">
        <v>5655</v>
      </c>
      <c r="E872" s="184">
        <v>112702.02</v>
      </c>
      <c r="F872" s="182">
        <v>43646</v>
      </c>
      <c r="G872" s="181" t="s">
        <v>938</v>
      </c>
      <c r="H872" s="181" t="s">
        <v>943</v>
      </c>
      <c r="K872" s="183">
        <v>1070092</v>
      </c>
      <c r="L872" s="183">
        <v>338725</v>
      </c>
      <c r="Q872" s="181" t="s">
        <v>944</v>
      </c>
      <c r="U872" s="183">
        <v>6</v>
      </c>
      <c r="V872" s="183">
        <v>19</v>
      </c>
      <c r="X872" s="183">
        <v>3006625</v>
      </c>
      <c r="Y872" s="181" t="s">
        <v>941</v>
      </c>
      <c r="Z872" s="183">
        <v>102</v>
      </c>
      <c r="AA872" s="181" t="s">
        <v>945</v>
      </c>
      <c r="AB872" s="181" t="s">
        <v>942</v>
      </c>
      <c r="AC872" s="183">
        <v>4</v>
      </c>
    </row>
    <row r="873" spans="1:29">
      <c r="A873" s="181" t="s">
        <v>115</v>
      </c>
      <c r="B873" s="183">
        <v>102</v>
      </c>
      <c r="C873" s="183">
        <v>102103</v>
      </c>
      <c r="D873" s="183">
        <v>5655</v>
      </c>
      <c r="E873" s="184">
        <v>130937.56</v>
      </c>
      <c r="F873" s="182">
        <v>43646</v>
      </c>
      <c r="G873" s="181" t="s">
        <v>938</v>
      </c>
      <c r="H873" s="181" t="s">
        <v>943</v>
      </c>
      <c r="K873" s="183">
        <v>1070092</v>
      </c>
      <c r="L873" s="183">
        <v>338725</v>
      </c>
      <c r="Q873" s="181" t="s">
        <v>944</v>
      </c>
      <c r="U873" s="183">
        <v>6</v>
      </c>
      <c r="V873" s="183">
        <v>19</v>
      </c>
      <c r="X873" s="183">
        <v>3006625</v>
      </c>
      <c r="Y873" s="181" t="s">
        <v>941</v>
      </c>
      <c r="Z873" s="183">
        <v>102</v>
      </c>
      <c r="AA873" s="181" t="s">
        <v>945</v>
      </c>
      <c r="AB873" s="181" t="s">
        <v>942</v>
      </c>
      <c r="AC873" s="183">
        <v>5</v>
      </c>
    </row>
    <row r="874" spans="1:29">
      <c r="A874" s="181" t="s">
        <v>115</v>
      </c>
      <c r="B874" s="183">
        <v>102</v>
      </c>
      <c r="C874" s="183">
        <v>102103</v>
      </c>
      <c r="D874" s="183">
        <v>5655</v>
      </c>
      <c r="E874" s="184">
        <v>548.91</v>
      </c>
      <c r="F874" s="182">
        <v>43646</v>
      </c>
      <c r="G874" s="181" t="s">
        <v>938</v>
      </c>
      <c r="H874" s="181" t="s">
        <v>943</v>
      </c>
      <c r="K874" s="183">
        <v>1070092</v>
      </c>
      <c r="L874" s="183">
        <v>338725</v>
      </c>
      <c r="Q874" s="181" t="s">
        <v>944</v>
      </c>
      <c r="U874" s="183">
        <v>6</v>
      </c>
      <c r="V874" s="183">
        <v>19</v>
      </c>
      <c r="X874" s="183">
        <v>3006625</v>
      </c>
      <c r="Y874" s="181" t="s">
        <v>941</v>
      </c>
      <c r="Z874" s="183">
        <v>102</v>
      </c>
      <c r="AA874" s="181" t="s">
        <v>945</v>
      </c>
      <c r="AB874" s="181" t="s">
        <v>942</v>
      </c>
      <c r="AC874" s="183">
        <v>6</v>
      </c>
    </row>
    <row r="875" spans="1:29">
      <c r="A875" s="181" t="s">
        <v>115</v>
      </c>
      <c r="B875" s="183">
        <v>102</v>
      </c>
      <c r="C875" s="183">
        <v>102103</v>
      </c>
      <c r="D875" s="183">
        <v>5655</v>
      </c>
      <c r="E875" s="184">
        <v>-46685.77</v>
      </c>
      <c r="F875" s="182">
        <v>43646</v>
      </c>
      <c r="G875" s="181" t="s">
        <v>938</v>
      </c>
      <c r="H875" s="181" t="s">
        <v>943</v>
      </c>
      <c r="K875" s="183">
        <v>1070092</v>
      </c>
      <c r="L875" s="183">
        <v>338725</v>
      </c>
      <c r="Q875" s="181" t="s">
        <v>944</v>
      </c>
      <c r="U875" s="183">
        <v>6</v>
      </c>
      <c r="V875" s="183">
        <v>19</v>
      </c>
      <c r="X875" s="183">
        <v>3006625</v>
      </c>
      <c r="Y875" s="181" t="s">
        <v>941</v>
      </c>
      <c r="Z875" s="183">
        <v>102</v>
      </c>
      <c r="AA875" s="181" t="s">
        <v>945</v>
      </c>
      <c r="AB875" s="181" t="s">
        <v>942</v>
      </c>
      <c r="AC875" s="183">
        <v>7</v>
      </c>
    </row>
    <row r="876" spans="1:29">
      <c r="A876" s="181" t="s">
        <v>115</v>
      </c>
      <c r="B876" s="183">
        <v>102</v>
      </c>
      <c r="C876" s="183">
        <v>102103</v>
      </c>
      <c r="D876" s="183">
        <v>5655</v>
      </c>
      <c r="E876" s="184">
        <v>2066.88</v>
      </c>
      <c r="F876" s="182">
        <v>43677</v>
      </c>
      <c r="G876" s="181" t="s">
        <v>938</v>
      </c>
      <c r="H876" s="181" t="s">
        <v>1126</v>
      </c>
      <c r="I876" s="181" t="s">
        <v>1127</v>
      </c>
      <c r="K876" s="183">
        <v>365928</v>
      </c>
      <c r="L876" s="183">
        <v>340592</v>
      </c>
      <c r="Q876" s="181" t="s">
        <v>940</v>
      </c>
      <c r="U876" s="183">
        <v>7</v>
      </c>
      <c r="V876" s="183">
        <v>19</v>
      </c>
      <c r="Y876" s="181" t="s">
        <v>941</v>
      </c>
      <c r="Z876" s="183">
        <v>102</v>
      </c>
      <c r="AA876" s="181" t="s">
        <v>22</v>
      </c>
      <c r="AB876" s="181" t="s">
        <v>942</v>
      </c>
      <c r="AC876" s="183">
        <v>1</v>
      </c>
    </row>
    <row r="877" spans="1:29">
      <c r="A877" s="181" t="s">
        <v>115</v>
      </c>
      <c r="B877" s="183">
        <v>102</v>
      </c>
      <c r="C877" s="183">
        <v>102103</v>
      </c>
      <c r="D877" s="183">
        <v>5655</v>
      </c>
      <c r="E877" s="184">
        <v>1756.25</v>
      </c>
      <c r="F877" s="182">
        <v>43677</v>
      </c>
      <c r="G877" s="181" t="s">
        <v>938</v>
      </c>
      <c r="H877" s="181" t="s">
        <v>1126</v>
      </c>
      <c r="I877" s="181" t="s">
        <v>1128</v>
      </c>
      <c r="K877" s="183">
        <v>365928</v>
      </c>
      <c r="L877" s="183">
        <v>340592</v>
      </c>
      <c r="Q877" s="181" t="s">
        <v>940</v>
      </c>
      <c r="U877" s="183">
        <v>7</v>
      </c>
      <c r="V877" s="183">
        <v>19</v>
      </c>
      <c r="Y877" s="181" t="s">
        <v>941</v>
      </c>
      <c r="Z877" s="183">
        <v>102</v>
      </c>
      <c r="AA877" s="181" t="s">
        <v>22</v>
      </c>
      <c r="AB877" s="181" t="s">
        <v>942</v>
      </c>
      <c r="AC877" s="183">
        <v>3</v>
      </c>
    </row>
    <row r="878" spans="1:29">
      <c r="A878" s="181" t="s">
        <v>115</v>
      </c>
      <c r="B878" s="183">
        <v>102</v>
      </c>
      <c r="C878" s="183">
        <v>102103</v>
      </c>
      <c r="D878" s="183">
        <v>5655</v>
      </c>
      <c r="E878" s="184">
        <v>-923.8</v>
      </c>
      <c r="F878" s="182">
        <v>43677</v>
      </c>
      <c r="G878" s="181" t="s">
        <v>938</v>
      </c>
      <c r="H878" s="181" t="s">
        <v>983</v>
      </c>
      <c r="I878" s="181" t="s">
        <v>1113</v>
      </c>
      <c r="K878" s="183">
        <v>365931</v>
      </c>
      <c r="L878" s="183">
        <v>340598</v>
      </c>
      <c r="Q878" s="181" t="s">
        <v>940</v>
      </c>
      <c r="U878" s="183">
        <v>7</v>
      </c>
      <c r="V878" s="183">
        <v>19</v>
      </c>
      <c r="Y878" s="181" t="s">
        <v>941</v>
      </c>
      <c r="Z878" s="183">
        <v>102</v>
      </c>
      <c r="AA878" s="181" t="s">
        <v>22</v>
      </c>
      <c r="AB878" s="181" t="s">
        <v>942</v>
      </c>
      <c r="AC878" s="183">
        <v>7</v>
      </c>
    </row>
    <row r="879" spans="1:29">
      <c r="A879" s="181" t="s">
        <v>115</v>
      </c>
      <c r="B879" s="183">
        <v>102</v>
      </c>
      <c r="C879" s="183">
        <v>102103</v>
      </c>
      <c r="D879" s="183">
        <v>5655</v>
      </c>
      <c r="E879" s="184">
        <v>-7.75</v>
      </c>
      <c r="F879" s="182">
        <v>43677</v>
      </c>
      <c r="G879" s="181" t="s">
        <v>938</v>
      </c>
      <c r="H879" s="181" t="s">
        <v>983</v>
      </c>
      <c r="I879" s="181" t="s">
        <v>1114</v>
      </c>
      <c r="K879" s="183">
        <v>365931</v>
      </c>
      <c r="L879" s="183">
        <v>340598</v>
      </c>
      <c r="Q879" s="181" t="s">
        <v>940</v>
      </c>
      <c r="U879" s="183">
        <v>7</v>
      </c>
      <c r="V879" s="183">
        <v>19</v>
      </c>
      <c r="Y879" s="181" t="s">
        <v>941</v>
      </c>
      <c r="Z879" s="183">
        <v>102</v>
      </c>
      <c r="AA879" s="181" t="s">
        <v>22</v>
      </c>
      <c r="AB879" s="181" t="s">
        <v>942</v>
      </c>
      <c r="AC879" s="183">
        <v>9</v>
      </c>
    </row>
    <row r="880" spans="1:29">
      <c r="A880" s="181" t="s">
        <v>115</v>
      </c>
      <c r="B880" s="183">
        <v>102</v>
      </c>
      <c r="C880" s="183">
        <v>102103</v>
      </c>
      <c r="D880" s="183">
        <v>5655</v>
      </c>
      <c r="E880" s="184">
        <v>-1.93</v>
      </c>
      <c r="F880" s="182">
        <v>43677</v>
      </c>
      <c r="G880" s="181" t="s">
        <v>938</v>
      </c>
      <c r="H880" s="181" t="s">
        <v>983</v>
      </c>
      <c r="I880" s="181" t="s">
        <v>1115</v>
      </c>
      <c r="K880" s="183">
        <v>365931</v>
      </c>
      <c r="L880" s="183">
        <v>340598</v>
      </c>
      <c r="Q880" s="181" t="s">
        <v>940</v>
      </c>
      <c r="U880" s="183">
        <v>7</v>
      </c>
      <c r="V880" s="183">
        <v>19</v>
      </c>
      <c r="Y880" s="181" t="s">
        <v>941</v>
      </c>
      <c r="Z880" s="183">
        <v>102</v>
      </c>
      <c r="AA880" s="181" t="s">
        <v>22</v>
      </c>
      <c r="AB880" s="181" t="s">
        <v>942</v>
      </c>
      <c r="AC880" s="183">
        <v>11</v>
      </c>
    </row>
    <row r="881" spans="1:29">
      <c r="A881" s="181" t="s">
        <v>115</v>
      </c>
      <c r="B881" s="183">
        <v>102</v>
      </c>
      <c r="C881" s="183">
        <v>102103</v>
      </c>
      <c r="D881" s="183">
        <v>5655</v>
      </c>
      <c r="E881" s="184">
        <v>-574.4</v>
      </c>
      <c r="F881" s="182">
        <v>43677</v>
      </c>
      <c r="G881" s="181" t="s">
        <v>938</v>
      </c>
      <c r="H881" s="181" t="s">
        <v>984</v>
      </c>
      <c r="I881" s="181" t="s">
        <v>1113</v>
      </c>
      <c r="K881" s="183">
        <v>365932</v>
      </c>
      <c r="L881" s="183">
        <v>340601</v>
      </c>
      <c r="Q881" s="181" t="s">
        <v>940</v>
      </c>
      <c r="U881" s="183">
        <v>7</v>
      </c>
      <c r="V881" s="183">
        <v>19</v>
      </c>
      <c r="Y881" s="181" t="s">
        <v>941</v>
      </c>
      <c r="Z881" s="183">
        <v>102</v>
      </c>
      <c r="AA881" s="181" t="s">
        <v>22</v>
      </c>
      <c r="AB881" s="181" t="s">
        <v>942</v>
      </c>
      <c r="AC881" s="183">
        <v>7</v>
      </c>
    </row>
    <row r="882" spans="1:29">
      <c r="A882" s="181" t="s">
        <v>115</v>
      </c>
      <c r="B882" s="183">
        <v>102</v>
      </c>
      <c r="C882" s="183">
        <v>102103</v>
      </c>
      <c r="D882" s="183">
        <v>5655</v>
      </c>
      <c r="E882" s="184">
        <v>-6.7</v>
      </c>
      <c r="F882" s="182">
        <v>43677</v>
      </c>
      <c r="G882" s="181" t="s">
        <v>938</v>
      </c>
      <c r="H882" s="181" t="s">
        <v>984</v>
      </c>
      <c r="I882" s="181" t="s">
        <v>1114</v>
      </c>
      <c r="K882" s="183">
        <v>365932</v>
      </c>
      <c r="L882" s="183">
        <v>340601</v>
      </c>
      <c r="Q882" s="181" t="s">
        <v>940</v>
      </c>
      <c r="U882" s="183">
        <v>7</v>
      </c>
      <c r="V882" s="183">
        <v>19</v>
      </c>
      <c r="Y882" s="181" t="s">
        <v>941</v>
      </c>
      <c r="Z882" s="183">
        <v>102</v>
      </c>
      <c r="AA882" s="181" t="s">
        <v>22</v>
      </c>
      <c r="AB882" s="181" t="s">
        <v>942</v>
      </c>
      <c r="AC882" s="183">
        <v>9</v>
      </c>
    </row>
    <row r="883" spans="1:29">
      <c r="A883" s="181" t="s">
        <v>115</v>
      </c>
      <c r="B883" s="183">
        <v>102</v>
      </c>
      <c r="C883" s="183">
        <v>102103</v>
      </c>
      <c r="D883" s="183">
        <v>5655</v>
      </c>
      <c r="E883" s="184">
        <v>-4.34</v>
      </c>
      <c r="F883" s="182">
        <v>43677</v>
      </c>
      <c r="G883" s="181" t="s">
        <v>938</v>
      </c>
      <c r="H883" s="181" t="s">
        <v>984</v>
      </c>
      <c r="I883" s="181" t="s">
        <v>1115</v>
      </c>
      <c r="K883" s="183">
        <v>365932</v>
      </c>
      <c r="L883" s="183">
        <v>340601</v>
      </c>
      <c r="Q883" s="181" t="s">
        <v>940</v>
      </c>
      <c r="U883" s="183">
        <v>7</v>
      </c>
      <c r="V883" s="183">
        <v>19</v>
      </c>
      <c r="Y883" s="181" t="s">
        <v>941</v>
      </c>
      <c r="Z883" s="183">
        <v>102</v>
      </c>
      <c r="AA883" s="181" t="s">
        <v>22</v>
      </c>
      <c r="AB883" s="181" t="s">
        <v>942</v>
      </c>
      <c r="AC883" s="183">
        <v>11</v>
      </c>
    </row>
    <row r="884" spans="1:29">
      <c r="A884" s="181" t="s">
        <v>115</v>
      </c>
      <c r="B884" s="183">
        <v>102</v>
      </c>
      <c r="C884" s="183">
        <v>102103</v>
      </c>
      <c r="D884" s="183">
        <v>5655</v>
      </c>
      <c r="E884" s="184">
        <v>2037.5</v>
      </c>
      <c r="F884" s="182">
        <v>43677</v>
      </c>
      <c r="G884" s="181" t="s">
        <v>938</v>
      </c>
      <c r="H884" s="181" t="s">
        <v>1129</v>
      </c>
      <c r="I884" s="181" t="s">
        <v>1130</v>
      </c>
      <c r="K884" s="183">
        <v>366007</v>
      </c>
      <c r="L884" s="183">
        <v>341225</v>
      </c>
      <c r="Q884" s="181" t="s">
        <v>940</v>
      </c>
      <c r="U884" s="183">
        <v>7</v>
      </c>
      <c r="V884" s="183">
        <v>19</v>
      </c>
      <c r="Y884" s="181" t="s">
        <v>941</v>
      </c>
      <c r="Z884" s="183">
        <v>102</v>
      </c>
      <c r="AA884" s="181" t="s">
        <v>22</v>
      </c>
      <c r="AB884" s="181" t="s">
        <v>942</v>
      </c>
      <c r="AC884" s="183">
        <v>1</v>
      </c>
    </row>
    <row r="885" spans="1:29">
      <c r="A885" s="181" t="s">
        <v>115</v>
      </c>
      <c r="B885" s="183">
        <v>102</v>
      </c>
      <c r="C885" s="183">
        <v>102103</v>
      </c>
      <c r="D885" s="183">
        <v>5655</v>
      </c>
      <c r="E885" s="184">
        <v>2056.25</v>
      </c>
      <c r="F885" s="182">
        <v>43677</v>
      </c>
      <c r="G885" s="181" t="s">
        <v>938</v>
      </c>
      <c r="H885" s="181" t="s">
        <v>1129</v>
      </c>
      <c r="I885" s="181" t="s">
        <v>1131</v>
      </c>
      <c r="K885" s="183">
        <v>366007</v>
      </c>
      <c r="L885" s="183">
        <v>341225</v>
      </c>
      <c r="Q885" s="181" t="s">
        <v>940</v>
      </c>
      <c r="U885" s="183">
        <v>7</v>
      </c>
      <c r="V885" s="183">
        <v>19</v>
      </c>
      <c r="Y885" s="181" t="s">
        <v>941</v>
      </c>
      <c r="Z885" s="183">
        <v>102</v>
      </c>
      <c r="AA885" s="181" t="s">
        <v>22</v>
      </c>
      <c r="AB885" s="181" t="s">
        <v>942</v>
      </c>
      <c r="AC885" s="183">
        <v>3</v>
      </c>
    </row>
    <row r="886" spans="1:29">
      <c r="A886" s="181" t="s">
        <v>115</v>
      </c>
      <c r="B886" s="183">
        <v>102</v>
      </c>
      <c r="C886" s="183">
        <v>102103</v>
      </c>
      <c r="D886" s="183">
        <v>5655</v>
      </c>
      <c r="E886" s="184">
        <v>-526119.63</v>
      </c>
      <c r="F886" s="182">
        <v>43677</v>
      </c>
      <c r="G886" s="181" t="s">
        <v>938</v>
      </c>
      <c r="H886" s="181" t="s">
        <v>1120</v>
      </c>
      <c r="I886" s="181" t="s">
        <v>1120</v>
      </c>
      <c r="K886" s="183">
        <v>366090</v>
      </c>
      <c r="L886" s="183">
        <v>341553</v>
      </c>
      <c r="Q886" s="181" t="s">
        <v>940</v>
      </c>
      <c r="U886" s="183">
        <v>7</v>
      </c>
      <c r="V886" s="183">
        <v>19</v>
      </c>
      <c r="Y886" s="181" t="s">
        <v>941</v>
      </c>
      <c r="Z886" s="183">
        <v>102</v>
      </c>
      <c r="AA886" s="181" t="s">
        <v>22</v>
      </c>
      <c r="AB886" s="181" t="s">
        <v>942</v>
      </c>
      <c r="AC886" s="183">
        <v>1</v>
      </c>
    </row>
    <row r="887" spans="1:29">
      <c r="A887" s="181" t="s">
        <v>115</v>
      </c>
      <c r="B887" s="183">
        <v>102</v>
      </c>
      <c r="C887" s="183">
        <v>102101</v>
      </c>
      <c r="D887" s="183">
        <v>5655</v>
      </c>
      <c r="E887" s="184">
        <v>14245.12</v>
      </c>
      <c r="F887" s="182">
        <v>43677</v>
      </c>
      <c r="G887" s="181" t="s">
        <v>938</v>
      </c>
      <c r="H887" s="181" t="s">
        <v>1120</v>
      </c>
      <c r="I887" s="181" t="s">
        <v>1120</v>
      </c>
      <c r="K887" s="183">
        <v>366090</v>
      </c>
      <c r="L887" s="183">
        <v>341553</v>
      </c>
      <c r="Q887" s="181" t="s">
        <v>940</v>
      </c>
      <c r="U887" s="183">
        <v>7</v>
      </c>
      <c r="V887" s="183">
        <v>19</v>
      </c>
      <c r="Y887" s="181" t="s">
        <v>941</v>
      </c>
      <c r="Z887" s="183">
        <v>102</v>
      </c>
      <c r="AA887" s="181" t="s">
        <v>22</v>
      </c>
      <c r="AB887" s="181" t="s">
        <v>942</v>
      </c>
      <c r="AC887" s="183">
        <v>2</v>
      </c>
    </row>
    <row r="888" spans="1:29">
      <c r="A888" s="181" t="s">
        <v>115</v>
      </c>
      <c r="B888" s="183">
        <v>102</v>
      </c>
      <c r="C888" s="183">
        <v>102102</v>
      </c>
      <c r="D888" s="183">
        <v>5655</v>
      </c>
      <c r="E888" s="184">
        <v>2849.02</v>
      </c>
      <c r="F888" s="182">
        <v>43677</v>
      </c>
      <c r="G888" s="181" t="s">
        <v>938</v>
      </c>
      <c r="H888" s="181" t="s">
        <v>1120</v>
      </c>
      <c r="I888" s="181" t="s">
        <v>1120</v>
      </c>
      <c r="K888" s="183">
        <v>366090</v>
      </c>
      <c r="L888" s="183">
        <v>341553</v>
      </c>
      <c r="Q888" s="181" t="s">
        <v>940</v>
      </c>
      <c r="U888" s="183">
        <v>7</v>
      </c>
      <c r="V888" s="183">
        <v>19</v>
      </c>
      <c r="Y888" s="181" t="s">
        <v>941</v>
      </c>
      <c r="Z888" s="183">
        <v>102</v>
      </c>
      <c r="AA888" s="181" t="s">
        <v>22</v>
      </c>
      <c r="AB888" s="181" t="s">
        <v>942</v>
      </c>
      <c r="AC888" s="183">
        <v>3</v>
      </c>
    </row>
    <row r="889" spans="1:29">
      <c r="A889" s="181" t="s">
        <v>115</v>
      </c>
      <c r="B889" s="183">
        <v>102</v>
      </c>
      <c r="C889" s="183">
        <v>102103</v>
      </c>
      <c r="D889" s="183">
        <v>5655</v>
      </c>
      <c r="E889" s="184">
        <v>4748.37</v>
      </c>
      <c r="F889" s="182">
        <v>43677</v>
      </c>
      <c r="G889" s="181" t="s">
        <v>938</v>
      </c>
      <c r="H889" s="181" t="s">
        <v>1120</v>
      </c>
      <c r="I889" s="181" t="s">
        <v>1120</v>
      </c>
      <c r="K889" s="183">
        <v>366090</v>
      </c>
      <c r="L889" s="183">
        <v>341553</v>
      </c>
      <c r="Q889" s="181" t="s">
        <v>940</v>
      </c>
      <c r="U889" s="183">
        <v>7</v>
      </c>
      <c r="V889" s="183">
        <v>19</v>
      </c>
      <c r="Y889" s="181" t="s">
        <v>941</v>
      </c>
      <c r="Z889" s="183">
        <v>102</v>
      </c>
      <c r="AA889" s="181" t="s">
        <v>22</v>
      </c>
      <c r="AB889" s="181" t="s">
        <v>942</v>
      </c>
      <c r="AC889" s="183">
        <v>4</v>
      </c>
    </row>
    <row r="890" spans="1:29">
      <c r="A890" s="181" t="s">
        <v>115</v>
      </c>
      <c r="B890" s="183">
        <v>102</v>
      </c>
      <c r="C890" s="183">
        <v>102104</v>
      </c>
      <c r="D890" s="183">
        <v>5655</v>
      </c>
      <c r="E890" s="184">
        <v>9496.74</v>
      </c>
      <c r="F890" s="182">
        <v>43677</v>
      </c>
      <c r="G890" s="181" t="s">
        <v>938</v>
      </c>
      <c r="H890" s="181" t="s">
        <v>1120</v>
      </c>
      <c r="I890" s="181" t="s">
        <v>1120</v>
      </c>
      <c r="K890" s="183">
        <v>366090</v>
      </c>
      <c r="L890" s="183">
        <v>341553</v>
      </c>
      <c r="Q890" s="181" t="s">
        <v>940</v>
      </c>
      <c r="U890" s="183">
        <v>7</v>
      </c>
      <c r="V890" s="183">
        <v>19</v>
      </c>
      <c r="Y890" s="181" t="s">
        <v>941</v>
      </c>
      <c r="Z890" s="183">
        <v>102</v>
      </c>
      <c r="AA890" s="181" t="s">
        <v>22</v>
      </c>
      <c r="AB890" s="181" t="s">
        <v>942</v>
      </c>
      <c r="AC890" s="183">
        <v>5</v>
      </c>
    </row>
    <row r="891" spans="1:29">
      <c r="A891" s="181" t="s">
        <v>115</v>
      </c>
      <c r="B891" s="183">
        <v>102</v>
      </c>
      <c r="C891" s="183">
        <v>102105</v>
      </c>
      <c r="D891" s="183">
        <v>5655</v>
      </c>
      <c r="E891" s="184">
        <v>10446.42</v>
      </c>
      <c r="F891" s="182">
        <v>43677</v>
      </c>
      <c r="G891" s="181" t="s">
        <v>938</v>
      </c>
      <c r="H891" s="181" t="s">
        <v>1120</v>
      </c>
      <c r="I891" s="181" t="s">
        <v>1120</v>
      </c>
      <c r="K891" s="183">
        <v>366090</v>
      </c>
      <c r="L891" s="183">
        <v>341553</v>
      </c>
      <c r="Q891" s="181" t="s">
        <v>940</v>
      </c>
      <c r="U891" s="183">
        <v>7</v>
      </c>
      <c r="V891" s="183">
        <v>19</v>
      </c>
      <c r="Y891" s="181" t="s">
        <v>941</v>
      </c>
      <c r="Z891" s="183">
        <v>102</v>
      </c>
      <c r="AA891" s="181" t="s">
        <v>22</v>
      </c>
      <c r="AB891" s="181" t="s">
        <v>942</v>
      </c>
      <c r="AC891" s="183">
        <v>6</v>
      </c>
    </row>
    <row r="892" spans="1:29">
      <c r="A892" s="181" t="s">
        <v>115</v>
      </c>
      <c r="B892" s="183">
        <v>102</v>
      </c>
      <c r="C892" s="183">
        <v>102106</v>
      </c>
      <c r="D892" s="183">
        <v>5655</v>
      </c>
      <c r="E892" s="184">
        <v>31339.26</v>
      </c>
      <c r="F892" s="182">
        <v>43677</v>
      </c>
      <c r="G892" s="181" t="s">
        <v>938</v>
      </c>
      <c r="H892" s="181" t="s">
        <v>1120</v>
      </c>
      <c r="I892" s="181" t="s">
        <v>1120</v>
      </c>
      <c r="K892" s="183">
        <v>366090</v>
      </c>
      <c r="L892" s="183">
        <v>341553</v>
      </c>
      <c r="Q892" s="181" t="s">
        <v>940</v>
      </c>
      <c r="U892" s="183">
        <v>7</v>
      </c>
      <c r="V892" s="183">
        <v>19</v>
      </c>
      <c r="Y892" s="181" t="s">
        <v>941</v>
      </c>
      <c r="Z892" s="183">
        <v>102</v>
      </c>
      <c r="AA892" s="181" t="s">
        <v>22</v>
      </c>
      <c r="AB892" s="181" t="s">
        <v>942</v>
      </c>
      <c r="AC892" s="183">
        <v>7</v>
      </c>
    </row>
    <row r="893" spans="1:29">
      <c r="A893" s="181" t="s">
        <v>115</v>
      </c>
      <c r="B893" s="183">
        <v>102</v>
      </c>
      <c r="C893" s="183">
        <v>102107</v>
      </c>
      <c r="D893" s="183">
        <v>5655</v>
      </c>
      <c r="E893" s="184">
        <v>5698.05</v>
      </c>
      <c r="F893" s="182">
        <v>43677</v>
      </c>
      <c r="G893" s="181" t="s">
        <v>938</v>
      </c>
      <c r="H893" s="181" t="s">
        <v>1120</v>
      </c>
      <c r="I893" s="181" t="s">
        <v>1120</v>
      </c>
      <c r="K893" s="183">
        <v>366090</v>
      </c>
      <c r="L893" s="183">
        <v>341553</v>
      </c>
      <c r="Q893" s="181" t="s">
        <v>940</v>
      </c>
      <c r="U893" s="183">
        <v>7</v>
      </c>
      <c r="V893" s="183">
        <v>19</v>
      </c>
      <c r="Y893" s="181" t="s">
        <v>941</v>
      </c>
      <c r="Z893" s="183">
        <v>102</v>
      </c>
      <c r="AA893" s="181" t="s">
        <v>22</v>
      </c>
      <c r="AB893" s="181" t="s">
        <v>942</v>
      </c>
      <c r="AC893" s="183">
        <v>8</v>
      </c>
    </row>
    <row r="894" spans="1:29">
      <c r="A894" s="181" t="s">
        <v>115</v>
      </c>
      <c r="B894" s="183">
        <v>102</v>
      </c>
      <c r="C894" s="183">
        <v>102108</v>
      </c>
      <c r="D894" s="183">
        <v>5655</v>
      </c>
      <c r="E894" s="184">
        <v>3798.7</v>
      </c>
      <c r="F894" s="182">
        <v>43677</v>
      </c>
      <c r="G894" s="181" t="s">
        <v>938</v>
      </c>
      <c r="H894" s="181" t="s">
        <v>1120</v>
      </c>
      <c r="I894" s="181" t="s">
        <v>1120</v>
      </c>
      <c r="K894" s="183">
        <v>366090</v>
      </c>
      <c r="L894" s="183">
        <v>341553</v>
      </c>
      <c r="Q894" s="181" t="s">
        <v>940</v>
      </c>
      <c r="U894" s="183">
        <v>7</v>
      </c>
      <c r="V894" s="183">
        <v>19</v>
      </c>
      <c r="Y894" s="181" t="s">
        <v>941</v>
      </c>
      <c r="Z894" s="183">
        <v>102</v>
      </c>
      <c r="AA894" s="181" t="s">
        <v>22</v>
      </c>
      <c r="AB894" s="181" t="s">
        <v>942</v>
      </c>
      <c r="AC894" s="183">
        <v>9</v>
      </c>
    </row>
    <row r="895" spans="1:29">
      <c r="A895" s="181" t="s">
        <v>115</v>
      </c>
      <c r="B895" s="183">
        <v>102</v>
      </c>
      <c r="C895" s="183">
        <v>102109</v>
      </c>
      <c r="D895" s="183">
        <v>5655</v>
      </c>
      <c r="E895" s="184">
        <v>2849.02</v>
      </c>
      <c r="F895" s="182">
        <v>43677</v>
      </c>
      <c r="G895" s="181" t="s">
        <v>938</v>
      </c>
      <c r="H895" s="181" t="s">
        <v>1120</v>
      </c>
      <c r="I895" s="181" t="s">
        <v>1120</v>
      </c>
      <c r="K895" s="183">
        <v>366090</v>
      </c>
      <c r="L895" s="183">
        <v>341553</v>
      </c>
      <c r="Q895" s="181" t="s">
        <v>940</v>
      </c>
      <c r="U895" s="183">
        <v>7</v>
      </c>
      <c r="V895" s="183">
        <v>19</v>
      </c>
      <c r="Y895" s="181" t="s">
        <v>941</v>
      </c>
      <c r="Z895" s="183">
        <v>102</v>
      </c>
      <c r="AA895" s="181" t="s">
        <v>22</v>
      </c>
      <c r="AB895" s="181" t="s">
        <v>942</v>
      </c>
      <c r="AC895" s="183">
        <v>10</v>
      </c>
    </row>
    <row r="896" spans="1:29">
      <c r="A896" s="181" t="s">
        <v>115</v>
      </c>
      <c r="B896" s="183">
        <v>102</v>
      </c>
      <c r="C896" s="183">
        <v>102103</v>
      </c>
      <c r="D896" s="183">
        <v>5655</v>
      </c>
      <c r="E896" s="184">
        <v>923.8</v>
      </c>
      <c r="F896" s="182">
        <v>43677</v>
      </c>
      <c r="G896" s="181" t="s">
        <v>938</v>
      </c>
      <c r="H896" s="181" t="s">
        <v>990</v>
      </c>
      <c r="I896" s="181" t="s">
        <v>1113</v>
      </c>
      <c r="K896" s="183">
        <v>366148</v>
      </c>
      <c r="L896" s="183">
        <v>341798</v>
      </c>
      <c r="Q896" s="181" t="s">
        <v>940</v>
      </c>
      <c r="U896" s="183">
        <v>7</v>
      </c>
      <c r="V896" s="183">
        <v>19</v>
      </c>
      <c r="Y896" s="181" t="s">
        <v>941</v>
      </c>
      <c r="Z896" s="183">
        <v>102</v>
      </c>
      <c r="AA896" s="181" t="s">
        <v>22</v>
      </c>
      <c r="AB896" s="181" t="s">
        <v>942</v>
      </c>
      <c r="AC896" s="183">
        <v>7</v>
      </c>
    </row>
    <row r="897" spans="1:29">
      <c r="A897" s="181" t="s">
        <v>115</v>
      </c>
      <c r="B897" s="183">
        <v>102</v>
      </c>
      <c r="C897" s="183">
        <v>102103</v>
      </c>
      <c r="D897" s="183">
        <v>5655</v>
      </c>
      <c r="E897" s="184">
        <v>7.75</v>
      </c>
      <c r="F897" s="182">
        <v>43677</v>
      </c>
      <c r="G897" s="181" t="s">
        <v>938</v>
      </c>
      <c r="H897" s="181" t="s">
        <v>990</v>
      </c>
      <c r="I897" s="181" t="s">
        <v>1114</v>
      </c>
      <c r="K897" s="183">
        <v>366148</v>
      </c>
      <c r="L897" s="183">
        <v>341798</v>
      </c>
      <c r="Q897" s="181" t="s">
        <v>940</v>
      </c>
      <c r="U897" s="183">
        <v>7</v>
      </c>
      <c r="V897" s="183">
        <v>19</v>
      </c>
      <c r="Y897" s="181" t="s">
        <v>941</v>
      </c>
      <c r="Z897" s="183">
        <v>102</v>
      </c>
      <c r="AA897" s="181" t="s">
        <v>22</v>
      </c>
      <c r="AB897" s="181" t="s">
        <v>942</v>
      </c>
      <c r="AC897" s="183">
        <v>9</v>
      </c>
    </row>
    <row r="898" spans="1:29">
      <c r="A898" s="181" t="s">
        <v>115</v>
      </c>
      <c r="B898" s="183">
        <v>102</v>
      </c>
      <c r="C898" s="183">
        <v>102103</v>
      </c>
      <c r="D898" s="183">
        <v>5655</v>
      </c>
      <c r="E898" s="184">
        <v>1.93</v>
      </c>
      <c r="F898" s="182">
        <v>43677</v>
      </c>
      <c r="G898" s="181" t="s">
        <v>938</v>
      </c>
      <c r="H898" s="181" t="s">
        <v>990</v>
      </c>
      <c r="I898" s="181" t="s">
        <v>1115</v>
      </c>
      <c r="K898" s="183">
        <v>366148</v>
      </c>
      <c r="L898" s="183">
        <v>341798</v>
      </c>
      <c r="Q898" s="181" t="s">
        <v>940</v>
      </c>
      <c r="U898" s="183">
        <v>7</v>
      </c>
      <c r="V898" s="183">
        <v>19</v>
      </c>
      <c r="Y898" s="181" t="s">
        <v>941</v>
      </c>
      <c r="Z898" s="183">
        <v>102</v>
      </c>
      <c r="AA898" s="181" t="s">
        <v>22</v>
      </c>
      <c r="AB898" s="181" t="s">
        <v>942</v>
      </c>
      <c r="AC898" s="183">
        <v>11</v>
      </c>
    </row>
    <row r="899" spans="1:29">
      <c r="A899" s="181" t="s">
        <v>115</v>
      </c>
      <c r="B899" s="183">
        <v>102</v>
      </c>
      <c r="C899" s="183">
        <v>102101</v>
      </c>
      <c r="D899" s="183">
        <v>5655</v>
      </c>
      <c r="E899" s="184">
        <v>-923.8</v>
      </c>
      <c r="F899" s="182">
        <v>43677</v>
      </c>
      <c r="G899" s="181" t="s">
        <v>938</v>
      </c>
      <c r="H899" s="181" t="s">
        <v>990</v>
      </c>
      <c r="I899" s="181" t="s">
        <v>1113</v>
      </c>
      <c r="K899" s="183">
        <v>366148</v>
      </c>
      <c r="L899" s="183">
        <v>341798</v>
      </c>
      <c r="Q899" s="181" t="s">
        <v>940</v>
      </c>
      <c r="U899" s="183">
        <v>7</v>
      </c>
      <c r="V899" s="183">
        <v>19</v>
      </c>
      <c r="Y899" s="181" t="s">
        <v>941</v>
      </c>
      <c r="Z899" s="183">
        <v>102</v>
      </c>
      <c r="AA899" s="181" t="s">
        <v>22</v>
      </c>
      <c r="AB899" s="181" t="s">
        <v>942</v>
      </c>
      <c r="AC899" s="183">
        <v>19</v>
      </c>
    </row>
    <row r="900" spans="1:29">
      <c r="A900" s="181" t="s">
        <v>115</v>
      </c>
      <c r="B900" s="183">
        <v>102</v>
      </c>
      <c r="C900" s="183">
        <v>102101</v>
      </c>
      <c r="D900" s="183">
        <v>5655</v>
      </c>
      <c r="E900" s="184">
        <v>-7.75</v>
      </c>
      <c r="F900" s="182">
        <v>43677</v>
      </c>
      <c r="G900" s="181" t="s">
        <v>938</v>
      </c>
      <c r="H900" s="181" t="s">
        <v>990</v>
      </c>
      <c r="I900" s="181" t="s">
        <v>1114</v>
      </c>
      <c r="K900" s="183">
        <v>366148</v>
      </c>
      <c r="L900" s="183">
        <v>341798</v>
      </c>
      <c r="Q900" s="181" t="s">
        <v>940</v>
      </c>
      <c r="U900" s="183">
        <v>7</v>
      </c>
      <c r="V900" s="183">
        <v>19</v>
      </c>
      <c r="Y900" s="181" t="s">
        <v>941</v>
      </c>
      <c r="Z900" s="183">
        <v>102</v>
      </c>
      <c r="AA900" s="181" t="s">
        <v>22</v>
      </c>
      <c r="AB900" s="181" t="s">
        <v>942</v>
      </c>
      <c r="AC900" s="183">
        <v>21</v>
      </c>
    </row>
    <row r="901" spans="1:29">
      <c r="A901" s="181" t="s">
        <v>115</v>
      </c>
      <c r="B901" s="183">
        <v>102</v>
      </c>
      <c r="C901" s="183">
        <v>102101</v>
      </c>
      <c r="D901" s="183">
        <v>5655</v>
      </c>
      <c r="E901" s="184">
        <v>-1.93</v>
      </c>
      <c r="F901" s="182">
        <v>43677</v>
      </c>
      <c r="G901" s="181" t="s">
        <v>938</v>
      </c>
      <c r="H901" s="181" t="s">
        <v>990</v>
      </c>
      <c r="I901" s="181" t="s">
        <v>1115</v>
      </c>
      <c r="K901" s="183">
        <v>366148</v>
      </c>
      <c r="L901" s="183">
        <v>341798</v>
      </c>
      <c r="Q901" s="181" t="s">
        <v>940</v>
      </c>
      <c r="U901" s="183">
        <v>7</v>
      </c>
      <c r="V901" s="183">
        <v>19</v>
      </c>
      <c r="Y901" s="181" t="s">
        <v>941</v>
      </c>
      <c r="Z901" s="183">
        <v>102</v>
      </c>
      <c r="AA901" s="181" t="s">
        <v>22</v>
      </c>
      <c r="AB901" s="181" t="s">
        <v>942</v>
      </c>
      <c r="AC901" s="183">
        <v>23</v>
      </c>
    </row>
    <row r="902" spans="1:29">
      <c r="A902" s="181" t="s">
        <v>115</v>
      </c>
      <c r="B902" s="183">
        <v>102</v>
      </c>
      <c r="C902" s="183">
        <v>102103</v>
      </c>
      <c r="D902" s="183">
        <v>5655</v>
      </c>
      <c r="E902" s="184">
        <v>923.8</v>
      </c>
      <c r="F902" s="182">
        <v>43677</v>
      </c>
      <c r="G902" s="181" t="s">
        <v>938</v>
      </c>
      <c r="H902" s="181" t="s">
        <v>990</v>
      </c>
      <c r="I902" s="181" t="s">
        <v>1113</v>
      </c>
      <c r="K902" s="183">
        <v>366148</v>
      </c>
      <c r="L902" s="183">
        <v>341798</v>
      </c>
      <c r="Q902" s="181" t="s">
        <v>940</v>
      </c>
      <c r="U902" s="183">
        <v>7</v>
      </c>
      <c r="V902" s="183">
        <v>19</v>
      </c>
      <c r="Y902" s="181" t="s">
        <v>941</v>
      </c>
      <c r="Z902" s="183">
        <v>102</v>
      </c>
      <c r="AA902" s="181" t="s">
        <v>22</v>
      </c>
      <c r="AB902" s="181" t="s">
        <v>942</v>
      </c>
      <c r="AC902" s="183">
        <v>31</v>
      </c>
    </row>
    <row r="903" spans="1:29">
      <c r="A903" s="181" t="s">
        <v>115</v>
      </c>
      <c r="B903" s="183">
        <v>102</v>
      </c>
      <c r="C903" s="183">
        <v>102103</v>
      </c>
      <c r="D903" s="183">
        <v>5655</v>
      </c>
      <c r="E903" s="184">
        <v>7.75</v>
      </c>
      <c r="F903" s="182">
        <v>43677</v>
      </c>
      <c r="G903" s="181" t="s">
        <v>938</v>
      </c>
      <c r="H903" s="181" t="s">
        <v>990</v>
      </c>
      <c r="I903" s="181" t="s">
        <v>1114</v>
      </c>
      <c r="K903" s="183">
        <v>366148</v>
      </c>
      <c r="L903" s="183">
        <v>341798</v>
      </c>
      <c r="Q903" s="181" t="s">
        <v>940</v>
      </c>
      <c r="U903" s="183">
        <v>7</v>
      </c>
      <c r="V903" s="183">
        <v>19</v>
      </c>
      <c r="Y903" s="181" t="s">
        <v>941</v>
      </c>
      <c r="Z903" s="183">
        <v>102</v>
      </c>
      <c r="AA903" s="181" t="s">
        <v>22</v>
      </c>
      <c r="AB903" s="181" t="s">
        <v>942</v>
      </c>
      <c r="AC903" s="183">
        <v>33</v>
      </c>
    </row>
    <row r="904" spans="1:29">
      <c r="A904" s="181" t="s">
        <v>115</v>
      </c>
      <c r="B904" s="183">
        <v>102</v>
      </c>
      <c r="C904" s="183">
        <v>102103</v>
      </c>
      <c r="D904" s="183">
        <v>5655</v>
      </c>
      <c r="E904" s="184">
        <v>1.93</v>
      </c>
      <c r="F904" s="182">
        <v>43677</v>
      </c>
      <c r="G904" s="181" t="s">
        <v>938</v>
      </c>
      <c r="H904" s="181" t="s">
        <v>990</v>
      </c>
      <c r="I904" s="181" t="s">
        <v>1115</v>
      </c>
      <c r="K904" s="183">
        <v>366148</v>
      </c>
      <c r="L904" s="183">
        <v>341798</v>
      </c>
      <c r="Q904" s="181" t="s">
        <v>940</v>
      </c>
      <c r="U904" s="183">
        <v>7</v>
      </c>
      <c r="V904" s="183">
        <v>19</v>
      </c>
      <c r="Y904" s="181" t="s">
        <v>941</v>
      </c>
      <c r="Z904" s="183">
        <v>102</v>
      </c>
      <c r="AA904" s="181" t="s">
        <v>22</v>
      </c>
      <c r="AB904" s="181" t="s">
        <v>942</v>
      </c>
      <c r="AC904" s="183">
        <v>35</v>
      </c>
    </row>
    <row r="905" spans="1:29">
      <c r="A905" s="181" t="s">
        <v>115</v>
      </c>
      <c r="B905" s="183">
        <v>102</v>
      </c>
      <c r="C905" s="183">
        <v>102101</v>
      </c>
      <c r="D905" s="183">
        <v>5655</v>
      </c>
      <c r="E905" s="184">
        <v>-923.8</v>
      </c>
      <c r="F905" s="182">
        <v>43677</v>
      </c>
      <c r="G905" s="181" t="s">
        <v>938</v>
      </c>
      <c r="H905" s="181" t="s">
        <v>990</v>
      </c>
      <c r="I905" s="181" t="s">
        <v>1113</v>
      </c>
      <c r="K905" s="183">
        <v>366148</v>
      </c>
      <c r="L905" s="183">
        <v>341798</v>
      </c>
      <c r="Q905" s="181" t="s">
        <v>940</v>
      </c>
      <c r="U905" s="183">
        <v>7</v>
      </c>
      <c r="V905" s="183">
        <v>19</v>
      </c>
      <c r="Y905" s="181" t="s">
        <v>941</v>
      </c>
      <c r="Z905" s="183">
        <v>102</v>
      </c>
      <c r="AA905" s="181" t="s">
        <v>22</v>
      </c>
      <c r="AB905" s="181" t="s">
        <v>942</v>
      </c>
      <c r="AC905" s="183">
        <v>43</v>
      </c>
    </row>
    <row r="906" spans="1:29">
      <c r="A906" s="181" t="s">
        <v>115</v>
      </c>
      <c r="B906" s="183">
        <v>102</v>
      </c>
      <c r="C906" s="183">
        <v>102101</v>
      </c>
      <c r="D906" s="183">
        <v>5655</v>
      </c>
      <c r="E906" s="184">
        <v>-7.75</v>
      </c>
      <c r="F906" s="182">
        <v>43677</v>
      </c>
      <c r="G906" s="181" t="s">
        <v>938</v>
      </c>
      <c r="H906" s="181" t="s">
        <v>990</v>
      </c>
      <c r="I906" s="181" t="s">
        <v>1114</v>
      </c>
      <c r="K906" s="183">
        <v>366148</v>
      </c>
      <c r="L906" s="183">
        <v>341798</v>
      </c>
      <c r="Q906" s="181" t="s">
        <v>940</v>
      </c>
      <c r="U906" s="183">
        <v>7</v>
      </c>
      <c r="V906" s="183">
        <v>19</v>
      </c>
      <c r="Y906" s="181" t="s">
        <v>941</v>
      </c>
      <c r="Z906" s="183">
        <v>102</v>
      </c>
      <c r="AA906" s="181" t="s">
        <v>22</v>
      </c>
      <c r="AB906" s="181" t="s">
        <v>942</v>
      </c>
      <c r="AC906" s="183">
        <v>45</v>
      </c>
    </row>
    <row r="907" spans="1:29">
      <c r="A907" s="181" t="s">
        <v>115</v>
      </c>
      <c r="B907" s="183">
        <v>102</v>
      </c>
      <c r="C907" s="183">
        <v>102101</v>
      </c>
      <c r="D907" s="183">
        <v>5655</v>
      </c>
      <c r="E907" s="184">
        <v>-1.93</v>
      </c>
      <c r="F907" s="182">
        <v>43677</v>
      </c>
      <c r="G907" s="181" t="s">
        <v>938</v>
      </c>
      <c r="H907" s="181" t="s">
        <v>990</v>
      </c>
      <c r="I907" s="181" t="s">
        <v>1115</v>
      </c>
      <c r="K907" s="183">
        <v>366148</v>
      </c>
      <c r="L907" s="183">
        <v>341798</v>
      </c>
      <c r="Q907" s="181" t="s">
        <v>940</v>
      </c>
      <c r="U907" s="183">
        <v>7</v>
      </c>
      <c r="V907" s="183">
        <v>19</v>
      </c>
      <c r="Y907" s="181" t="s">
        <v>941</v>
      </c>
      <c r="Z907" s="183">
        <v>102</v>
      </c>
      <c r="AA907" s="181" t="s">
        <v>22</v>
      </c>
      <c r="AB907" s="181" t="s">
        <v>942</v>
      </c>
      <c r="AC907" s="183">
        <v>47</v>
      </c>
    </row>
    <row r="908" spans="1:29">
      <c r="A908" s="181" t="s">
        <v>115</v>
      </c>
      <c r="B908" s="183">
        <v>102</v>
      </c>
      <c r="C908" s="183">
        <v>102103</v>
      </c>
      <c r="D908" s="183">
        <v>5655</v>
      </c>
      <c r="E908" s="184">
        <v>249827.58</v>
      </c>
      <c r="F908" s="182">
        <v>43677</v>
      </c>
      <c r="G908" s="181" t="s">
        <v>938</v>
      </c>
      <c r="H908" s="181" t="s">
        <v>943</v>
      </c>
      <c r="K908" s="183">
        <v>1078605</v>
      </c>
      <c r="L908" s="183">
        <v>341129</v>
      </c>
      <c r="Q908" s="181" t="s">
        <v>944</v>
      </c>
      <c r="U908" s="183">
        <v>7</v>
      </c>
      <c r="V908" s="183">
        <v>19</v>
      </c>
      <c r="X908" s="183">
        <v>3006625</v>
      </c>
      <c r="Y908" s="181" t="s">
        <v>941</v>
      </c>
      <c r="Z908" s="183">
        <v>102</v>
      </c>
      <c r="AA908" s="181" t="s">
        <v>945</v>
      </c>
      <c r="AB908" s="181" t="s">
        <v>942</v>
      </c>
      <c r="AC908" s="183">
        <v>3</v>
      </c>
    </row>
    <row r="909" spans="1:29">
      <c r="A909" s="181" t="s">
        <v>115</v>
      </c>
      <c r="B909" s="183">
        <v>102</v>
      </c>
      <c r="C909" s="183">
        <v>102103</v>
      </c>
      <c r="D909" s="183">
        <v>5655</v>
      </c>
      <c r="E909" s="184">
        <v>222821.74</v>
      </c>
      <c r="F909" s="182">
        <v>43677</v>
      </c>
      <c r="G909" s="181" t="s">
        <v>938</v>
      </c>
      <c r="H909" s="181" t="s">
        <v>943</v>
      </c>
      <c r="K909" s="183">
        <v>1078605</v>
      </c>
      <c r="L909" s="183">
        <v>341129</v>
      </c>
      <c r="Q909" s="181" t="s">
        <v>944</v>
      </c>
      <c r="U909" s="183">
        <v>7</v>
      </c>
      <c r="V909" s="183">
        <v>19</v>
      </c>
      <c r="X909" s="183">
        <v>3006625</v>
      </c>
      <c r="Y909" s="181" t="s">
        <v>941</v>
      </c>
      <c r="Z909" s="183">
        <v>102</v>
      </c>
      <c r="AA909" s="181" t="s">
        <v>945</v>
      </c>
      <c r="AB909" s="181" t="s">
        <v>942</v>
      </c>
      <c r="AC909" s="183">
        <v>4</v>
      </c>
    </row>
    <row r="910" spans="1:29">
      <c r="A910" s="181" t="s">
        <v>115</v>
      </c>
      <c r="B910" s="183">
        <v>102</v>
      </c>
      <c r="C910" s="183">
        <v>102103</v>
      </c>
      <c r="D910" s="183">
        <v>5655</v>
      </c>
      <c r="E910" s="184">
        <v>143728.21</v>
      </c>
      <c r="F910" s="182">
        <v>43677</v>
      </c>
      <c r="G910" s="181" t="s">
        <v>938</v>
      </c>
      <c r="H910" s="181" t="s">
        <v>943</v>
      </c>
      <c r="K910" s="183">
        <v>1078605</v>
      </c>
      <c r="L910" s="183">
        <v>341129</v>
      </c>
      <c r="Q910" s="181" t="s">
        <v>944</v>
      </c>
      <c r="U910" s="183">
        <v>7</v>
      </c>
      <c r="V910" s="183">
        <v>19</v>
      </c>
      <c r="X910" s="183">
        <v>3006625</v>
      </c>
      <c r="Y910" s="181" t="s">
        <v>941</v>
      </c>
      <c r="Z910" s="183">
        <v>102</v>
      </c>
      <c r="AA910" s="181" t="s">
        <v>945</v>
      </c>
      <c r="AB910" s="181" t="s">
        <v>942</v>
      </c>
      <c r="AC910" s="183">
        <v>5</v>
      </c>
    </row>
    <row r="911" spans="1:29">
      <c r="A911" s="181" t="s">
        <v>115</v>
      </c>
      <c r="B911" s="183">
        <v>102</v>
      </c>
      <c r="C911" s="183">
        <v>102103</v>
      </c>
      <c r="D911" s="183">
        <v>5655</v>
      </c>
      <c r="E911" s="184">
        <v>604.99</v>
      </c>
      <c r="F911" s="182">
        <v>43677</v>
      </c>
      <c r="G911" s="181" t="s">
        <v>938</v>
      </c>
      <c r="H911" s="181" t="s">
        <v>943</v>
      </c>
      <c r="K911" s="183">
        <v>1078605</v>
      </c>
      <c r="L911" s="183">
        <v>341129</v>
      </c>
      <c r="Q911" s="181" t="s">
        <v>944</v>
      </c>
      <c r="U911" s="183">
        <v>7</v>
      </c>
      <c r="V911" s="183">
        <v>19</v>
      </c>
      <c r="X911" s="183">
        <v>3006625</v>
      </c>
      <c r="Y911" s="181" t="s">
        <v>941</v>
      </c>
      <c r="Z911" s="183">
        <v>102</v>
      </c>
      <c r="AA911" s="181" t="s">
        <v>945</v>
      </c>
      <c r="AB911" s="181" t="s">
        <v>942</v>
      </c>
      <c r="AC911" s="183">
        <v>6</v>
      </c>
    </row>
    <row r="912" spans="1:29">
      <c r="A912" s="181" t="s">
        <v>115</v>
      </c>
      <c r="B912" s="183">
        <v>102</v>
      </c>
      <c r="C912" s="183">
        <v>102103</v>
      </c>
      <c r="D912" s="183">
        <v>5655</v>
      </c>
      <c r="E912" s="184">
        <v>-97260.85</v>
      </c>
      <c r="F912" s="182">
        <v>43677</v>
      </c>
      <c r="G912" s="181" t="s">
        <v>938</v>
      </c>
      <c r="H912" s="181" t="s">
        <v>943</v>
      </c>
      <c r="K912" s="183">
        <v>1078605</v>
      </c>
      <c r="L912" s="183">
        <v>341129</v>
      </c>
      <c r="Q912" s="181" t="s">
        <v>944</v>
      </c>
      <c r="U912" s="183">
        <v>7</v>
      </c>
      <c r="V912" s="183">
        <v>19</v>
      </c>
      <c r="X912" s="183">
        <v>3006625</v>
      </c>
      <c r="Y912" s="181" t="s">
        <v>941</v>
      </c>
      <c r="Z912" s="183">
        <v>102</v>
      </c>
      <c r="AA912" s="181" t="s">
        <v>945</v>
      </c>
      <c r="AB912" s="181" t="s">
        <v>942</v>
      </c>
      <c r="AC912" s="183">
        <v>7</v>
      </c>
    </row>
    <row r="913" spans="1:29">
      <c r="A913" s="181" t="s">
        <v>115</v>
      </c>
      <c r="B913" s="183">
        <v>102</v>
      </c>
      <c r="C913" s="183">
        <v>102103</v>
      </c>
      <c r="D913" s="183">
        <v>5655</v>
      </c>
      <c r="E913" s="184">
        <v>1640.1</v>
      </c>
      <c r="F913" s="182">
        <v>43696</v>
      </c>
      <c r="G913" s="181" t="s">
        <v>938</v>
      </c>
      <c r="H913" s="181" t="s">
        <v>1111</v>
      </c>
      <c r="K913" s="183">
        <v>1082288</v>
      </c>
      <c r="L913" s="183">
        <v>342403</v>
      </c>
      <c r="Q913" s="181" t="s">
        <v>944</v>
      </c>
      <c r="U913" s="183">
        <v>8</v>
      </c>
      <c r="V913" s="183">
        <v>19</v>
      </c>
      <c r="X913" s="183">
        <v>3003624</v>
      </c>
      <c r="Y913" s="181" t="s">
        <v>941</v>
      </c>
      <c r="Z913" s="183">
        <v>102</v>
      </c>
      <c r="AA913" s="181" t="s">
        <v>945</v>
      </c>
      <c r="AB913" s="181" t="s">
        <v>942</v>
      </c>
      <c r="AC913" s="183">
        <v>1</v>
      </c>
    </row>
    <row r="914" spans="1:29">
      <c r="A914" s="181" t="s">
        <v>115</v>
      </c>
      <c r="B914" s="183">
        <v>102</v>
      </c>
      <c r="C914" s="183">
        <v>102103</v>
      </c>
      <c r="D914" s="183">
        <v>5655</v>
      </c>
      <c r="E914" s="184">
        <v>3294.86</v>
      </c>
      <c r="F914" s="182">
        <v>43699</v>
      </c>
      <c r="G914" s="181" t="s">
        <v>938</v>
      </c>
      <c r="H914" s="181" t="s">
        <v>1111</v>
      </c>
      <c r="K914" s="183">
        <v>1083303</v>
      </c>
      <c r="L914" s="183">
        <v>342696</v>
      </c>
      <c r="Q914" s="181" t="s">
        <v>944</v>
      </c>
      <c r="U914" s="183">
        <v>8</v>
      </c>
      <c r="V914" s="183">
        <v>19</v>
      </c>
      <c r="X914" s="183">
        <v>3003624</v>
      </c>
      <c r="Y914" s="181" t="s">
        <v>941</v>
      </c>
      <c r="Z914" s="183">
        <v>102</v>
      </c>
      <c r="AA914" s="181" t="s">
        <v>945</v>
      </c>
      <c r="AB914" s="181" t="s">
        <v>942</v>
      </c>
      <c r="AC914" s="183">
        <v>1</v>
      </c>
    </row>
    <row r="915" spans="1:29">
      <c r="A915" s="181" t="s">
        <v>115</v>
      </c>
      <c r="B915" s="183">
        <v>102</v>
      </c>
      <c r="C915" s="183">
        <v>102103</v>
      </c>
      <c r="D915" s="183">
        <v>5655</v>
      </c>
      <c r="E915" s="184">
        <v>2092.35</v>
      </c>
      <c r="F915" s="182">
        <v>43699</v>
      </c>
      <c r="G915" s="181" t="s">
        <v>938</v>
      </c>
      <c r="H915" s="181" t="s">
        <v>1112</v>
      </c>
      <c r="K915" s="183">
        <v>1083310</v>
      </c>
      <c r="L915" s="183">
        <v>342696</v>
      </c>
      <c r="Q915" s="181" t="s">
        <v>944</v>
      </c>
      <c r="U915" s="183">
        <v>8</v>
      </c>
      <c r="V915" s="183">
        <v>19</v>
      </c>
      <c r="X915" s="183">
        <v>3076923</v>
      </c>
      <c r="Y915" s="181" t="s">
        <v>941</v>
      </c>
      <c r="Z915" s="183">
        <v>102</v>
      </c>
      <c r="AA915" s="181" t="s">
        <v>945</v>
      </c>
      <c r="AB915" s="181" t="s">
        <v>942</v>
      </c>
      <c r="AC915" s="183">
        <v>1</v>
      </c>
    </row>
    <row r="916" spans="1:29">
      <c r="A916" s="181" t="s">
        <v>115</v>
      </c>
      <c r="B916" s="183">
        <v>102</v>
      </c>
      <c r="C916" s="183">
        <v>102103</v>
      </c>
      <c r="D916" s="183">
        <v>5655</v>
      </c>
      <c r="E916" s="184">
        <v>10361.25</v>
      </c>
      <c r="F916" s="182">
        <v>43705</v>
      </c>
      <c r="G916" s="181" t="s">
        <v>938</v>
      </c>
      <c r="H916" s="181" t="s">
        <v>1111</v>
      </c>
      <c r="K916" s="183">
        <v>1086124</v>
      </c>
      <c r="L916" s="183">
        <v>343171</v>
      </c>
      <c r="Q916" s="181" t="s">
        <v>944</v>
      </c>
      <c r="U916" s="183">
        <v>8</v>
      </c>
      <c r="V916" s="183">
        <v>19</v>
      </c>
      <c r="X916" s="183">
        <v>3003624</v>
      </c>
      <c r="Y916" s="181" t="s">
        <v>941</v>
      </c>
      <c r="Z916" s="183">
        <v>102</v>
      </c>
      <c r="AA916" s="181" t="s">
        <v>945</v>
      </c>
      <c r="AB916" s="181" t="s">
        <v>942</v>
      </c>
      <c r="AC916" s="183">
        <v>1</v>
      </c>
    </row>
    <row r="917" spans="1:29">
      <c r="A917" s="181" t="s">
        <v>115</v>
      </c>
      <c r="B917" s="183">
        <v>102</v>
      </c>
      <c r="C917" s="183">
        <v>102103</v>
      </c>
      <c r="D917" s="183">
        <v>5655</v>
      </c>
      <c r="E917" s="184">
        <v>2074.9499999999998</v>
      </c>
      <c r="F917" s="182">
        <v>43706</v>
      </c>
      <c r="G917" s="181" t="s">
        <v>938</v>
      </c>
      <c r="H917" s="181" t="s">
        <v>1112</v>
      </c>
      <c r="K917" s="183">
        <v>1086315</v>
      </c>
      <c r="L917" s="183">
        <v>343187</v>
      </c>
      <c r="Q917" s="181" t="s">
        <v>944</v>
      </c>
      <c r="U917" s="183">
        <v>8</v>
      </c>
      <c r="V917" s="183">
        <v>19</v>
      </c>
      <c r="X917" s="183">
        <v>3076923</v>
      </c>
      <c r="Y917" s="181" t="s">
        <v>941</v>
      </c>
      <c r="Z917" s="183">
        <v>102</v>
      </c>
      <c r="AA917" s="181" t="s">
        <v>945</v>
      </c>
      <c r="AB917" s="181" t="s">
        <v>942</v>
      </c>
      <c r="AC917" s="183">
        <v>1</v>
      </c>
    </row>
    <row r="918" spans="1:29">
      <c r="A918" s="181" t="s">
        <v>115</v>
      </c>
      <c r="B918" s="183">
        <v>102</v>
      </c>
      <c r="C918" s="183">
        <v>102101</v>
      </c>
      <c r="D918" s="183">
        <v>5655</v>
      </c>
      <c r="E918" s="184">
        <v>-923.8</v>
      </c>
      <c r="F918" s="182">
        <v>43708</v>
      </c>
      <c r="G918" s="181" t="s">
        <v>938</v>
      </c>
      <c r="H918" s="181" t="s">
        <v>994</v>
      </c>
      <c r="I918" s="181" t="s">
        <v>1113</v>
      </c>
      <c r="K918" s="183">
        <v>366224</v>
      </c>
      <c r="L918" s="183">
        <v>342893</v>
      </c>
      <c r="Q918" s="181" t="s">
        <v>940</v>
      </c>
      <c r="U918" s="183">
        <v>8</v>
      </c>
      <c r="V918" s="183">
        <v>19</v>
      </c>
      <c r="Y918" s="181" t="s">
        <v>941</v>
      </c>
      <c r="Z918" s="183">
        <v>102</v>
      </c>
      <c r="AA918" s="181" t="s">
        <v>22</v>
      </c>
      <c r="AB918" s="181" t="s">
        <v>942</v>
      </c>
      <c r="AC918" s="183">
        <v>7</v>
      </c>
    </row>
    <row r="919" spans="1:29">
      <c r="A919" s="181" t="s">
        <v>115</v>
      </c>
      <c r="B919" s="183">
        <v>102</v>
      </c>
      <c r="C919" s="183">
        <v>102101</v>
      </c>
      <c r="D919" s="183">
        <v>5655</v>
      </c>
      <c r="E919" s="184">
        <v>-7.75</v>
      </c>
      <c r="F919" s="182">
        <v>43708</v>
      </c>
      <c r="G919" s="181" t="s">
        <v>938</v>
      </c>
      <c r="H919" s="181" t="s">
        <v>994</v>
      </c>
      <c r="I919" s="181" t="s">
        <v>1114</v>
      </c>
      <c r="K919" s="183">
        <v>366224</v>
      </c>
      <c r="L919" s="183">
        <v>342893</v>
      </c>
      <c r="Q919" s="181" t="s">
        <v>940</v>
      </c>
      <c r="U919" s="183">
        <v>8</v>
      </c>
      <c r="V919" s="183">
        <v>19</v>
      </c>
      <c r="Y919" s="181" t="s">
        <v>941</v>
      </c>
      <c r="Z919" s="183">
        <v>102</v>
      </c>
      <c r="AA919" s="181" t="s">
        <v>22</v>
      </c>
      <c r="AB919" s="181" t="s">
        <v>942</v>
      </c>
      <c r="AC919" s="183">
        <v>9</v>
      </c>
    </row>
    <row r="920" spans="1:29">
      <c r="A920" s="181" t="s">
        <v>115</v>
      </c>
      <c r="B920" s="183">
        <v>102</v>
      </c>
      <c r="C920" s="183">
        <v>102101</v>
      </c>
      <c r="D920" s="183">
        <v>5655</v>
      </c>
      <c r="E920" s="184">
        <v>-1.93</v>
      </c>
      <c r="F920" s="182">
        <v>43708</v>
      </c>
      <c r="G920" s="181" t="s">
        <v>938</v>
      </c>
      <c r="H920" s="181" t="s">
        <v>994</v>
      </c>
      <c r="I920" s="181" t="s">
        <v>1115</v>
      </c>
      <c r="K920" s="183">
        <v>366224</v>
      </c>
      <c r="L920" s="183">
        <v>342893</v>
      </c>
      <c r="Q920" s="181" t="s">
        <v>940</v>
      </c>
      <c r="U920" s="183">
        <v>8</v>
      </c>
      <c r="V920" s="183">
        <v>19</v>
      </c>
      <c r="Y920" s="181" t="s">
        <v>941</v>
      </c>
      <c r="Z920" s="183">
        <v>102</v>
      </c>
      <c r="AA920" s="181" t="s">
        <v>22</v>
      </c>
      <c r="AB920" s="181" t="s">
        <v>942</v>
      </c>
      <c r="AC920" s="183">
        <v>11</v>
      </c>
    </row>
    <row r="921" spans="1:29">
      <c r="A921" s="181" t="s">
        <v>115</v>
      </c>
      <c r="B921" s="183">
        <v>102</v>
      </c>
      <c r="C921" s="183">
        <v>102103</v>
      </c>
      <c r="D921" s="183">
        <v>5655</v>
      </c>
      <c r="E921" s="184">
        <v>-574.4</v>
      </c>
      <c r="F921" s="182">
        <v>43708</v>
      </c>
      <c r="G921" s="181" t="s">
        <v>938</v>
      </c>
      <c r="H921" s="181" t="s">
        <v>995</v>
      </c>
      <c r="I921" s="181" t="s">
        <v>1113</v>
      </c>
      <c r="K921" s="183">
        <v>366225</v>
      </c>
      <c r="L921" s="183">
        <v>342894</v>
      </c>
      <c r="Q921" s="181" t="s">
        <v>940</v>
      </c>
      <c r="U921" s="183">
        <v>8</v>
      </c>
      <c r="V921" s="183">
        <v>19</v>
      </c>
      <c r="Y921" s="181" t="s">
        <v>941</v>
      </c>
      <c r="Z921" s="183">
        <v>102</v>
      </c>
      <c r="AA921" s="181" t="s">
        <v>22</v>
      </c>
      <c r="AB921" s="181" t="s">
        <v>942</v>
      </c>
      <c r="AC921" s="183">
        <v>7</v>
      </c>
    </row>
    <row r="922" spans="1:29">
      <c r="A922" s="181" t="s">
        <v>115</v>
      </c>
      <c r="B922" s="183">
        <v>102</v>
      </c>
      <c r="C922" s="183">
        <v>102103</v>
      </c>
      <c r="D922" s="183">
        <v>5655</v>
      </c>
      <c r="E922" s="184">
        <v>-6.7</v>
      </c>
      <c r="F922" s="182">
        <v>43708</v>
      </c>
      <c r="G922" s="181" t="s">
        <v>938</v>
      </c>
      <c r="H922" s="181" t="s">
        <v>995</v>
      </c>
      <c r="I922" s="181" t="s">
        <v>1114</v>
      </c>
      <c r="K922" s="183">
        <v>366225</v>
      </c>
      <c r="L922" s="183">
        <v>342894</v>
      </c>
      <c r="Q922" s="181" t="s">
        <v>940</v>
      </c>
      <c r="U922" s="183">
        <v>8</v>
      </c>
      <c r="V922" s="183">
        <v>19</v>
      </c>
      <c r="Y922" s="181" t="s">
        <v>941</v>
      </c>
      <c r="Z922" s="183">
        <v>102</v>
      </c>
      <c r="AA922" s="181" t="s">
        <v>22</v>
      </c>
      <c r="AB922" s="181" t="s">
        <v>942</v>
      </c>
      <c r="AC922" s="183">
        <v>9</v>
      </c>
    </row>
    <row r="923" spans="1:29">
      <c r="A923" s="181" t="s">
        <v>115</v>
      </c>
      <c r="B923" s="183">
        <v>102</v>
      </c>
      <c r="C923" s="183">
        <v>102103</v>
      </c>
      <c r="D923" s="183">
        <v>5655</v>
      </c>
      <c r="E923" s="184">
        <v>-4.34</v>
      </c>
      <c r="F923" s="182">
        <v>43708</v>
      </c>
      <c r="G923" s="181" t="s">
        <v>938</v>
      </c>
      <c r="H923" s="181" t="s">
        <v>995</v>
      </c>
      <c r="I923" s="181" t="s">
        <v>1115</v>
      </c>
      <c r="K923" s="183">
        <v>366225</v>
      </c>
      <c r="L923" s="183">
        <v>342894</v>
      </c>
      <c r="Q923" s="181" t="s">
        <v>940</v>
      </c>
      <c r="U923" s="183">
        <v>8</v>
      </c>
      <c r="V923" s="183">
        <v>19</v>
      </c>
      <c r="Y923" s="181" t="s">
        <v>941</v>
      </c>
      <c r="Z923" s="183">
        <v>102</v>
      </c>
      <c r="AA923" s="181" t="s">
        <v>22</v>
      </c>
      <c r="AB923" s="181" t="s">
        <v>942</v>
      </c>
      <c r="AC923" s="183">
        <v>11</v>
      </c>
    </row>
    <row r="924" spans="1:29">
      <c r="A924" s="181" t="s">
        <v>115</v>
      </c>
      <c r="B924" s="183">
        <v>102</v>
      </c>
      <c r="C924" s="183">
        <v>102103</v>
      </c>
      <c r="D924" s="183">
        <v>5655</v>
      </c>
      <c r="E924" s="184">
        <v>-513463.69</v>
      </c>
      <c r="F924" s="182">
        <v>43708</v>
      </c>
      <c r="G924" s="181" t="s">
        <v>938</v>
      </c>
      <c r="H924" s="181" t="s">
        <v>1120</v>
      </c>
      <c r="I924" s="181" t="s">
        <v>1120</v>
      </c>
      <c r="K924" s="183">
        <v>366426</v>
      </c>
      <c r="L924" s="183">
        <v>344050</v>
      </c>
      <c r="Q924" s="181" t="s">
        <v>940</v>
      </c>
      <c r="U924" s="183">
        <v>8</v>
      </c>
      <c r="V924" s="183">
        <v>19</v>
      </c>
      <c r="Y924" s="181" t="s">
        <v>941</v>
      </c>
      <c r="Z924" s="183">
        <v>102</v>
      </c>
      <c r="AA924" s="181" t="s">
        <v>22</v>
      </c>
      <c r="AB924" s="181" t="s">
        <v>942</v>
      </c>
      <c r="AC924" s="183">
        <v>1</v>
      </c>
    </row>
    <row r="925" spans="1:29">
      <c r="A925" s="181" t="s">
        <v>115</v>
      </c>
      <c r="B925" s="183">
        <v>102</v>
      </c>
      <c r="C925" s="183">
        <v>102101</v>
      </c>
      <c r="D925" s="183">
        <v>5655</v>
      </c>
      <c r="E925" s="184">
        <v>13902.45</v>
      </c>
      <c r="F925" s="182">
        <v>43708</v>
      </c>
      <c r="G925" s="181" t="s">
        <v>938</v>
      </c>
      <c r="H925" s="181" t="s">
        <v>1120</v>
      </c>
      <c r="I925" s="181" t="s">
        <v>1120</v>
      </c>
      <c r="K925" s="183">
        <v>366426</v>
      </c>
      <c r="L925" s="183">
        <v>344050</v>
      </c>
      <c r="Q925" s="181" t="s">
        <v>940</v>
      </c>
      <c r="U925" s="183">
        <v>8</v>
      </c>
      <c r="V925" s="183">
        <v>19</v>
      </c>
      <c r="Y925" s="181" t="s">
        <v>941</v>
      </c>
      <c r="Z925" s="183">
        <v>102</v>
      </c>
      <c r="AA925" s="181" t="s">
        <v>22</v>
      </c>
      <c r="AB925" s="181" t="s">
        <v>942</v>
      </c>
      <c r="AC925" s="183">
        <v>2</v>
      </c>
    </row>
    <row r="926" spans="1:29">
      <c r="A926" s="181" t="s">
        <v>115</v>
      </c>
      <c r="B926" s="183">
        <v>102</v>
      </c>
      <c r="C926" s="183">
        <v>102102</v>
      </c>
      <c r="D926" s="183">
        <v>5655</v>
      </c>
      <c r="E926" s="184">
        <v>2780.49</v>
      </c>
      <c r="F926" s="182">
        <v>43708</v>
      </c>
      <c r="G926" s="181" t="s">
        <v>938</v>
      </c>
      <c r="H926" s="181" t="s">
        <v>1120</v>
      </c>
      <c r="I926" s="181" t="s">
        <v>1120</v>
      </c>
      <c r="K926" s="183">
        <v>366426</v>
      </c>
      <c r="L926" s="183">
        <v>344050</v>
      </c>
      <c r="Q926" s="181" t="s">
        <v>940</v>
      </c>
      <c r="U926" s="183">
        <v>8</v>
      </c>
      <c r="V926" s="183">
        <v>19</v>
      </c>
      <c r="Y926" s="181" t="s">
        <v>941</v>
      </c>
      <c r="Z926" s="183">
        <v>102</v>
      </c>
      <c r="AA926" s="181" t="s">
        <v>22</v>
      </c>
      <c r="AB926" s="181" t="s">
        <v>942</v>
      </c>
      <c r="AC926" s="183">
        <v>3</v>
      </c>
    </row>
    <row r="927" spans="1:29">
      <c r="A927" s="181" t="s">
        <v>115</v>
      </c>
      <c r="B927" s="183">
        <v>102</v>
      </c>
      <c r="C927" s="183">
        <v>102103</v>
      </c>
      <c r="D927" s="183">
        <v>5655</v>
      </c>
      <c r="E927" s="184">
        <v>4634.1499999999996</v>
      </c>
      <c r="F927" s="182">
        <v>43708</v>
      </c>
      <c r="G927" s="181" t="s">
        <v>938</v>
      </c>
      <c r="H927" s="181" t="s">
        <v>1120</v>
      </c>
      <c r="I927" s="181" t="s">
        <v>1120</v>
      </c>
      <c r="K927" s="183">
        <v>366426</v>
      </c>
      <c r="L927" s="183">
        <v>344050</v>
      </c>
      <c r="Q927" s="181" t="s">
        <v>940</v>
      </c>
      <c r="U927" s="183">
        <v>8</v>
      </c>
      <c r="V927" s="183">
        <v>19</v>
      </c>
      <c r="Y927" s="181" t="s">
        <v>941</v>
      </c>
      <c r="Z927" s="183">
        <v>102</v>
      </c>
      <c r="AA927" s="181" t="s">
        <v>22</v>
      </c>
      <c r="AB927" s="181" t="s">
        <v>942</v>
      </c>
      <c r="AC927" s="183">
        <v>4</v>
      </c>
    </row>
    <row r="928" spans="1:29">
      <c r="A928" s="181" t="s">
        <v>115</v>
      </c>
      <c r="B928" s="183">
        <v>102</v>
      </c>
      <c r="C928" s="183">
        <v>102104</v>
      </c>
      <c r="D928" s="183">
        <v>5655</v>
      </c>
      <c r="E928" s="184">
        <v>9268.2999999999993</v>
      </c>
      <c r="F928" s="182">
        <v>43708</v>
      </c>
      <c r="G928" s="181" t="s">
        <v>938</v>
      </c>
      <c r="H928" s="181" t="s">
        <v>1120</v>
      </c>
      <c r="I928" s="181" t="s">
        <v>1120</v>
      </c>
      <c r="K928" s="183">
        <v>366426</v>
      </c>
      <c r="L928" s="183">
        <v>344050</v>
      </c>
      <c r="Q928" s="181" t="s">
        <v>940</v>
      </c>
      <c r="U928" s="183">
        <v>8</v>
      </c>
      <c r="V928" s="183">
        <v>19</v>
      </c>
      <c r="Y928" s="181" t="s">
        <v>941</v>
      </c>
      <c r="Z928" s="183">
        <v>102</v>
      </c>
      <c r="AA928" s="181" t="s">
        <v>22</v>
      </c>
      <c r="AB928" s="181" t="s">
        <v>942</v>
      </c>
      <c r="AC928" s="183">
        <v>5</v>
      </c>
    </row>
    <row r="929" spans="1:29">
      <c r="A929" s="181" t="s">
        <v>115</v>
      </c>
      <c r="B929" s="183">
        <v>102</v>
      </c>
      <c r="C929" s="183">
        <v>102105</v>
      </c>
      <c r="D929" s="183">
        <v>5655</v>
      </c>
      <c r="E929" s="184">
        <v>10195.129999999999</v>
      </c>
      <c r="F929" s="182">
        <v>43708</v>
      </c>
      <c r="G929" s="181" t="s">
        <v>938</v>
      </c>
      <c r="H929" s="181" t="s">
        <v>1120</v>
      </c>
      <c r="I929" s="181" t="s">
        <v>1120</v>
      </c>
      <c r="K929" s="183">
        <v>366426</v>
      </c>
      <c r="L929" s="183">
        <v>344050</v>
      </c>
      <c r="Q929" s="181" t="s">
        <v>940</v>
      </c>
      <c r="U929" s="183">
        <v>8</v>
      </c>
      <c r="V929" s="183">
        <v>19</v>
      </c>
      <c r="Y929" s="181" t="s">
        <v>941</v>
      </c>
      <c r="Z929" s="183">
        <v>102</v>
      </c>
      <c r="AA929" s="181" t="s">
        <v>22</v>
      </c>
      <c r="AB929" s="181" t="s">
        <v>942</v>
      </c>
      <c r="AC929" s="183">
        <v>6</v>
      </c>
    </row>
    <row r="930" spans="1:29">
      <c r="A930" s="181" t="s">
        <v>115</v>
      </c>
      <c r="B930" s="183">
        <v>102</v>
      </c>
      <c r="C930" s="183">
        <v>102106</v>
      </c>
      <c r="D930" s="183">
        <v>5655</v>
      </c>
      <c r="E930" s="184">
        <v>30585.38</v>
      </c>
      <c r="F930" s="182">
        <v>43708</v>
      </c>
      <c r="G930" s="181" t="s">
        <v>938</v>
      </c>
      <c r="H930" s="181" t="s">
        <v>1120</v>
      </c>
      <c r="I930" s="181" t="s">
        <v>1120</v>
      </c>
      <c r="K930" s="183">
        <v>366426</v>
      </c>
      <c r="L930" s="183">
        <v>344050</v>
      </c>
      <c r="Q930" s="181" t="s">
        <v>940</v>
      </c>
      <c r="U930" s="183">
        <v>8</v>
      </c>
      <c r="V930" s="183">
        <v>19</v>
      </c>
      <c r="Y930" s="181" t="s">
        <v>941</v>
      </c>
      <c r="Z930" s="183">
        <v>102</v>
      </c>
      <c r="AA930" s="181" t="s">
        <v>22</v>
      </c>
      <c r="AB930" s="181" t="s">
        <v>942</v>
      </c>
      <c r="AC930" s="183">
        <v>7</v>
      </c>
    </row>
    <row r="931" spans="1:29">
      <c r="A931" s="181" t="s">
        <v>115</v>
      </c>
      <c r="B931" s="183">
        <v>102</v>
      </c>
      <c r="C931" s="183">
        <v>102107</v>
      </c>
      <c r="D931" s="183">
        <v>5655</v>
      </c>
      <c r="E931" s="184">
        <v>5560.98</v>
      </c>
      <c r="F931" s="182">
        <v>43708</v>
      </c>
      <c r="G931" s="181" t="s">
        <v>938</v>
      </c>
      <c r="H931" s="181" t="s">
        <v>1120</v>
      </c>
      <c r="I931" s="181" t="s">
        <v>1120</v>
      </c>
      <c r="K931" s="183">
        <v>366426</v>
      </c>
      <c r="L931" s="183">
        <v>344050</v>
      </c>
      <c r="Q931" s="181" t="s">
        <v>940</v>
      </c>
      <c r="U931" s="183">
        <v>8</v>
      </c>
      <c r="V931" s="183">
        <v>19</v>
      </c>
      <c r="Y931" s="181" t="s">
        <v>941</v>
      </c>
      <c r="Z931" s="183">
        <v>102</v>
      </c>
      <c r="AA931" s="181" t="s">
        <v>22</v>
      </c>
      <c r="AB931" s="181" t="s">
        <v>942</v>
      </c>
      <c r="AC931" s="183">
        <v>8</v>
      </c>
    </row>
    <row r="932" spans="1:29">
      <c r="A932" s="181" t="s">
        <v>115</v>
      </c>
      <c r="B932" s="183">
        <v>102</v>
      </c>
      <c r="C932" s="183">
        <v>102108</v>
      </c>
      <c r="D932" s="183">
        <v>5655</v>
      </c>
      <c r="E932" s="184">
        <v>3707.32</v>
      </c>
      <c r="F932" s="182">
        <v>43708</v>
      </c>
      <c r="G932" s="181" t="s">
        <v>938</v>
      </c>
      <c r="H932" s="181" t="s">
        <v>1120</v>
      </c>
      <c r="I932" s="181" t="s">
        <v>1120</v>
      </c>
      <c r="K932" s="183">
        <v>366426</v>
      </c>
      <c r="L932" s="183">
        <v>344050</v>
      </c>
      <c r="Q932" s="181" t="s">
        <v>940</v>
      </c>
      <c r="U932" s="183">
        <v>8</v>
      </c>
      <c r="V932" s="183">
        <v>19</v>
      </c>
      <c r="Y932" s="181" t="s">
        <v>941</v>
      </c>
      <c r="Z932" s="183">
        <v>102</v>
      </c>
      <c r="AA932" s="181" t="s">
        <v>22</v>
      </c>
      <c r="AB932" s="181" t="s">
        <v>942</v>
      </c>
      <c r="AC932" s="183">
        <v>9</v>
      </c>
    </row>
    <row r="933" spans="1:29">
      <c r="A933" s="181" t="s">
        <v>115</v>
      </c>
      <c r="B933" s="183">
        <v>102</v>
      </c>
      <c r="C933" s="183">
        <v>102109</v>
      </c>
      <c r="D933" s="183">
        <v>5655</v>
      </c>
      <c r="E933" s="184">
        <v>2780.49</v>
      </c>
      <c r="F933" s="182">
        <v>43708</v>
      </c>
      <c r="G933" s="181" t="s">
        <v>938</v>
      </c>
      <c r="H933" s="181" t="s">
        <v>1120</v>
      </c>
      <c r="I933" s="181" t="s">
        <v>1120</v>
      </c>
      <c r="K933" s="183">
        <v>366426</v>
      </c>
      <c r="L933" s="183">
        <v>344050</v>
      </c>
      <c r="Q933" s="181" t="s">
        <v>940</v>
      </c>
      <c r="U933" s="183">
        <v>8</v>
      </c>
      <c r="V933" s="183">
        <v>19</v>
      </c>
      <c r="Y933" s="181" t="s">
        <v>941</v>
      </c>
      <c r="Z933" s="183">
        <v>102</v>
      </c>
      <c r="AA933" s="181" t="s">
        <v>22</v>
      </c>
      <c r="AB933" s="181" t="s">
        <v>942</v>
      </c>
      <c r="AC933" s="183">
        <v>10</v>
      </c>
    </row>
    <row r="934" spans="1:29">
      <c r="A934" s="181" t="s">
        <v>115</v>
      </c>
      <c r="B934" s="183">
        <v>102</v>
      </c>
      <c r="C934" s="183">
        <v>102103</v>
      </c>
      <c r="D934" s="183">
        <v>5655</v>
      </c>
      <c r="E934" s="184">
        <v>192424.76</v>
      </c>
      <c r="F934" s="182">
        <v>43708</v>
      </c>
      <c r="G934" s="181" t="s">
        <v>938</v>
      </c>
      <c r="H934" s="181" t="s">
        <v>943</v>
      </c>
      <c r="K934" s="183">
        <v>1087030</v>
      </c>
      <c r="L934" s="183">
        <v>343518</v>
      </c>
      <c r="Q934" s="181" t="s">
        <v>944</v>
      </c>
      <c r="U934" s="183">
        <v>8</v>
      </c>
      <c r="V934" s="183">
        <v>19</v>
      </c>
      <c r="X934" s="183">
        <v>3006625</v>
      </c>
      <c r="Y934" s="181" t="s">
        <v>941</v>
      </c>
      <c r="Z934" s="183">
        <v>102</v>
      </c>
      <c r="AA934" s="181" t="s">
        <v>945</v>
      </c>
      <c r="AB934" s="181" t="s">
        <v>942</v>
      </c>
      <c r="AC934" s="183">
        <v>3</v>
      </c>
    </row>
    <row r="935" spans="1:29">
      <c r="A935" s="181" t="s">
        <v>115</v>
      </c>
      <c r="B935" s="183">
        <v>102</v>
      </c>
      <c r="C935" s="183">
        <v>102103</v>
      </c>
      <c r="D935" s="183">
        <v>5655</v>
      </c>
      <c r="E935" s="184">
        <v>250204.98</v>
      </c>
      <c r="F935" s="182">
        <v>43708</v>
      </c>
      <c r="G935" s="181" t="s">
        <v>938</v>
      </c>
      <c r="H935" s="181" t="s">
        <v>943</v>
      </c>
      <c r="K935" s="183">
        <v>1087030</v>
      </c>
      <c r="L935" s="183">
        <v>343518</v>
      </c>
      <c r="Q935" s="181" t="s">
        <v>944</v>
      </c>
      <c r="U935" s="183">
        <v>8</v>
      </c>
      <c r="V935" s="183">
        <v>19</v>
      </c>
      <c r="X935" s="183">
        <v>3006625</v>
      </c>
      <c r="Y935" s="181" t="s">
        <v>941</v>
      </c>
      <c r="Z935" s="183">
        <v>102</v>
      </c>
      <c r="AA935" s="181" t="s">
        <v>945</v>
      </c>
      <c r="AB935" s="181" t="s">
        <v>942</v>
      </c>
      <c r="AC935" s="183">
        <v>4</v>
      </c>
    </row>
    <row r="936" spans="1:29">
      <c r="A936" s="181" t="s">
        <v>115</v>
      </c>
      <c r="B936" s="183">
        <v>102</v>
      </c>
      <c r="C936" s="183">
        <v>102103</v>
      </c>
      <c r="D936" s="183">
        <v>5655</v>
      </c>
      <c r="E936" s="184">
        <v>160430.76999999999</v>
      </c>
      <c r="F936" s="182">
        <v>43708</v>
      </c>
      <c r="G936" s="181" t="s">
        <v>938</v>
      </c>
      <c r="H936" s="181" t="s">
        <v>943</v>
      </c>
      <c r="K936" s="183">
        <v>1087030</v>
      </c>
      <c r="L936" s="183">
        <v>343518</v>
      </c>
      <c r="Q936" s="181" t="s">
        <v>944</v>
      </c>
      <c r="U936" s="183">
        <v>8</v>
      </c>
      <c r="V936" s="183">
        <v>19</v>
      </c>
      <c r="X936" s="183">
        <v>3006625</v>
      </c>
      <c r="Y936" s="181" t="s">
        <v>941</v>
      </c>
      <c r="Z936" s="183">
        <v>102</v>
      </c>
      <c r="AA936" s="181" t="s">
        <v>945</v>
      </c>
      <c r="AB936" s="181" t="s">
        <v>942</v>
      </c>
      <c r="AC936" s="183">
        <v>5</v>
      </c>
    </row>
    <row r="937" spans="1:29">
      <c r="A937" s="181" t="s">
        <v>115</v>
      </c>
      <c r="B937" s="183">
        <v>102</v>
      </c>
      <c r="C937" s="183">
        <v>102103</v>
      </c>
      <c r="D937" s="183">
        <v>5655</v>
      </c>
      <c r="E937" s="184">
        <v>-108601.24</v>
      </c>
      <c r="F937" s="182">
        <v>43708</v>
      </c>
      <c r="G937" s="181" t="s">
        <v>938</v>
      </c>
      <c r="H937" s="181" t="s">
        <v>943</v>
      </c>
      <c r="K937" s="183">
        <v>1087030</v>
      </c>
      <c r="L937" s="183">
        <v>343518</v>
      </c>
      <c r="Q937" s="181" t="s">
        <v>944</v>
      </c>
      <c r="U937" s="183">
        <v>8</v>
      </c>
      <c r="V937" s="183">
        <v>19</v>
      </c>
      <c r="X937" s="183">
        <v>3006625</v>
      </c>
      <c r="Y937" s="181" t="s">
        <v>941</v>
      </c>
      <c r="Z937" s="183">
        <v>102</v>
      </c>
      <c r="AA937" s="181" t="s">
        <v>945</v>
      </c>
      <c r="AB937" s="181" t="s">
        <v>942</v>
      </c>
      <c r="AC937" s="183">
        <v>6</v>
      </c>
    </row>
    <row r="938" spans="1:29">
      <c r="A938" s="181" t="s">
        <v>115</v>
      </c>
      <c r="B938" s="183">
        <v>102</v>
      </c>
      <c r="C938" s="183">
        <v>102103</v>
      </c>
      <c r="D938" s="183">
        <v>5655</v>
      </c>
      <c r="E938" s="184">
        <v>-451.62</v>
      </c>
      <c r="F938" s="182">
        <v>43708</v>
      </c>
      <c r="G938" s="181" t="s">
        <v>938</v>
      </c>
      <c r="H938" s="181" t="s">
        <v>943</v>
      </c>
      <c r="K938" s="183">
        <v>1087030</v>
      </c>
      <c r="L938" s="183">
        <v>343518</v>
      </c>
      <c r="Q938" s="181" t="s">
        <v>944</v>
      </c>
      <c r="U938" s="183">
        <v>8</v>
      </c>
      <c r="V938" s="183">
        <v>19</v>
      </c>
      <c r="X938" s="183">
        <v>3006625</v>
      </c>
      <c r="Y938" s="181" t="s">
        <v>941</v>
      </c>
      <c r="Z938" s="183">
        <v>102</v>
      </c>
      <c r="AA938" s="181" t="s">
        <v>945</v>
      </c>
      <c r="AB938" s="181" t="s">
        <v>942</v>
      </c>
      <c r="AC938" s="183">
        <v>7</v>
      </c>
    </row>
    <row r="939" spans="1:29">
      <c r="A939" s="181" t="s">
        <v>115</v>
      </c>
      <c r="B939" s="183">
        <v>102</v>
      </c>
      <c r="C939" s="183">
        <v>102103</v>
      </c>
      <c r="D939" s="183">
        <v>5655</v>
      </c>
      <c r="E939" s="184">
        <v>577.97</v>
      </c>
      <c r="F939" s="182">
        <v>43708</v>
      </c>
      <c r="G939" s="181" t="s">
        <v>938</v>
      </c>
      <c r="H939" s="181" t="s">
        <v>943</v>
      </c>
      <c r="K939" s="183">
        <v>1087030</v>
      </c>
      <c r="L939" s="183">
        <v>343518</v>
      </c>
      <c r="Q939" s="181" t="s">
        <v>944</v>
      </c>
      <c r="U939" s="183">
        <v>8</v>
      </c>
      <c r="V939" s="183">
        <v>19</v>
      </c>
      <c r="X939" s="183">
        <v>3006625</v>
      </c>
      <c r="Y939" s="181" t="s">
        <v>941</v>
      </c>
      <c r="Z939" s="183">
        <v>102</v>
      </c>
      <c r="AA939" s="181" t="s">
        <v>945</v>
      </c>
      <c r="AB939" s="181" t="s">
        <v>942</v>
      </c>
      <c r="AC939" s="183">
        <v>8</v>
      </c>
    </row>
    <row r="940" spans="1:29">
      <c r="A940" s="181" t="s">
        <v>115</v>
      </c>
      <c r="B940" s="183">
        <v>102</v>
      </c>
      <c r="C940" s="183">
        <v>102103</v>
      </c>
      <c r="D940" s="183">
        <v>5655</v>
      </c>
      <c r="E940" s="184">
        <v>2070.6</v>
      </c>
      <c r="F940" s="182">
        <v>43720</v>
      </c>
      <c r="G940" s="181" t="s">
        <v>938</v>
      </c>
      <c r="H940" s="181" t="s">
        <v>1112</v>
      </c>
      <c r="K940" s="183">
        <v>1090716</v>
      </c>
      <c r="L940" s="183">
        <v>344435</v>
      </c>
      <c r="Q940" s="181" t="s">
        <v>944</v>
      </c>
      <c r="U940" s="183">
        <v>9</v>
      </c>
      <c r="V940" s="183">
        <v>19</v>
      </c>
      <c r="X940" s="183">
        <v>3076923</v>
      </c>
      <c r="Y940" s="181" t="s">
        <v>941</v>
      </c>
      <c r="Z940" s="183">
        <v>102</v>
      </c>
      <c r="AA940" s="181" t="s">
        <v>945</v>
      </c>
      <c r="AB940" s="181" t="s">
        <v>942</v>
      </c>
      <c r="AC940" s="183">
        <v>1</v>
      </c>
    </row>
    <row r="941" spans="1:29">
      <c r="A941" s="181" t="s">
        <v>115</v>
      </c>
      <c r="B941" s="183">
        <v>102</v>
      </c>
      <c r="C941" s="183">
        <v>102103</v>
      </c>
      <c r="D941" s="183">
        <v>5655</v>
      </c>
      <c r="E941" s="184">
        <v>2074.9499999999998</v>
      </c>
      <c r="F941" s="182">
        <v>43720</v>
      </c>
      <c r="G941" s="181" t="s">
        <v>938</v>
      </c>
      <c r="H941" s="181" t="s">
        <v>1112</v>
      </c>
      <c r="K941" s="183">
        <v>1090718</v>
      </c>
      <c r="L941" s="183">
        <v>344435</v>
      </c>
      <c r="Q941" s="181" t="s">
        <v>944</v>
      </c>
      <c r="U941" s="183">
        <v>9</v>
      </c>
      <c r="V941" s="183">
        <v>19</v>
      </c>
      <c r="X941" s="183">
        <v>3076923</v>
      </c>
      <c r="Y941" s="181" t="s">
        <v>941</v>
      </c>
      <c r="Z941" s="183">
        <v>102</v>
      </c>
      <c r="AA941" s="181" t="s">
        <v>945</v>
      </c>
      <c r="AB941" s="181" t="s">
        <v>942</v>
      </c>
      <c r="AC941" s="183">
        <v>1</v>
      </c>
    </row>
    <row r="942" spans="1:29">
      <c r="A942" s="181" t="s">
        <v>115</v>
      </c>
      <c r="B942" s="183">
        <v>102</v>
      </c>
      <c r="C942" s="183">
        <v>102103</v>
      </c>
      <c r="D942" s="183">
        <v>5655</v>
      </c>
      <c r="E942" s="184">
        <v>1825</v>
      </c>
      <c r="F942" s="182">
        <v>43738</v>
      </c>
      <c r="G942" s="181" t="s">
        <v>938</v>
      </c>
      <c r="H942" s="181" t="s">
        <v>1132</v>
      </c>
      <c r="I942" s="181" t="s">
        <v>1133</v>
      </c>
      <c r="K942" s="183">
        <v>366522</v>
      </c>
      <c r="L942" s="183">
        <v>345122</v>
      </c>
      <c r="Q942" s="181" t="s">
        <v>940</v>
      </c>
      <c r="U942" s="183">
        <v>9</v>
      </c>
      <c r="V942" s="183">
        <v>19</v>
      </c>
      <c r="Y942" s="181" t="s">
        <v>941</v>
      </c>
      <c r="Z942" s="183">
        <v>102</v>
      </c>
      <c r="AA942" s="181" t="s">
        <v>22</v>
      </c>
      <c r="AB942" s="181" t="s">
        <v>942</v>
      </c>
      <c r="AC942" s="183">
        <v>1</v>
      </c>
    </row>
    <row r="943" spans="1:29">
      <c r="A943" s="181" t="s">
        <v>115</v>
      </c>
      <c r="B943" s="183">
        <v>102</v>
      </c>
      <c r="C943" s="183">
        <v>102103</v>
      </c>
      <c r="D943" s="183">
        <v>5655</v>
      </c>
      <c r="E943" s="184">
        <v>1941.88</v>
      </c>
      <c r="F943" s="182">
        <v>43738</v>
      </c>
      <c r="G943" s="181" t="s">
        <v>938</v>
      </c>
      <c r="H943" s="181" t="s">
        <v>1132</v>
      </c>
      <c r="I943" s="181" t="s">
        <v>1134</v>
      </c>
      <c r="K943" s="183">
        <v>366522</v>
      </c>
      <c r="L943" s="183">
        <v>345122</v>
      </c>
      <c r="Q943" s="181" t="s">
        <v>940</v>
      </c>
      <c r="U943" s="183">
        <v>9</v>
      </c>
      <c r="V943" s="183">
        <v>19</v>
      </c>
      <c r="Y943" s="181" t="s">
        <v>941</v>
      </c>
      <c r="Z943" s="183">
        <v>102</v>
      </c>
      <c r="AA943" s="181" t="s">
        <v>22</v>
      </c>
      <c r="AB943" s="181" t="s">
        <v>942</v>
      </c>
      <c r="AC943" s="183">
        <v>3</v>
      </c>
    </row>
    <row r="944" spans="1:29">
      <c r="A944" s="181" t="s">
        <v>115</v>
      </c>
      <c r="B944" s="183">
        <v>102</v>
      </c>
      <c r="C944" s="183">
        <v>102103</v>
      </c>
      <c r="D944" s="183">
        <v>5655</v>
      </c>
      <c r="E944" s="184">
        <v>-983.53</v>
      </c>
      <c r="F944" s="182">
        <v>43738</v>
      </c>
      <c r="G944" s="181" t="s">
        <v>938</v>
      </c>
      <c r="H944" s="181" t="s">
        <v>1001</v>
      </c>
      <c r="I944" s="181" t="s">
        <v>1113</v>
      </c>
      <c r="K944" s="183">
        <v>366523</v>
      </c>
      <c r="L944" s="183">
        <v>345123</v>
      </c>
      <c r="Q944" s="181" t="s">
        <v>940</v>
      </c>
      <c r="U944" s="183">
        <v>9</v>
      </c>
      <c r="V944" s="183">
        <v>19</v>
      </c>
      <c r="Y944" s="181" t="s">
        <v>941</v>
      </c>
      <c r="Z944" s="183">
        <v>102</v>
      </c>
      <c r="AA944" s="181" t="s">
        <v>22</v>
      </c>
      <c r="AB944" s="181" t="s">
        <v>942</v>
      </c>
      <c r="AC944" s="183">
        <v>9</v>
      </c>
    </row>
    <row r="945" spans="1:29">
      <c r="A945" s="181" t="s">
        <v>115</v>
      </c>
      <c r="B945" s="183">
        <v>102</v>
      </c>
      <c r="C945" s="183">
        <v>102103</v>
      </c>
      <c r="D945" s="183">
        <v>5655</v>
      </c>
      <c r="E945" s="184">
        <v>-8.64</v>
      </c>
      <c r="F945" s="182">
        <v>43738</v>
      </c>
      <c r="G945" s="181" t="s">
        <v>938</v>
      </c>
      <c r="H945" s="181" t="s">
        <v>1001</v>
      </c>
      <c r="I945" s="181" t="s">
        <v>1114</v>
      </c>
      <c r="K945" s="183">
        <v>366523</v>
      </c>
      <c r="L945" s="183">
        <v>345123</v>
      </c>
      <c r="Q945" s="181" t="s">
        <v>940</v>
      </c>
      <c r="U945" s="183">
        <v>9</v>
      </c>
      <c r="V945" s="183">
        <v>19</v>
      </c>
      <c r="Y945" s="181" t="s">
        <v>941</v>
      </c>
      <c r="Z945" s="183">
        <v>102</v>
      </c>
      <c r="AA945" s="181" t="s">
        <v>22</v>
      </c>
      <c r="AB945" s="181" t="s">
        <v>942</v>
      </c>
      <c r="AC945" s="183">
        <v>11</v>
      </c>
    </row>
    <row r="946" spans="1:29">
      <c r="A946" s="181" t="s">
        <v>115</v>
      </c>
      <c r="B946" s="183">
        <v>102</v>
      </c>
      <c r="C946" s="183">
        <v>102103</v>
      </c>
      <c r="D946" s="183">
        <v>5655</v>
      </c>
      <c r="E946" s="184">
        <v>-2.17</v>
      </c>
      <c r="F946" s="182">
        <v>43738</v>
      </c>
      <c r="G946" s="181" t="s">
        <v>938</v>
      </c>
      <c r="H946" s="181" t="s">
        <v>1001</v>
      </c>
      <c r="I946" s="181" t="s">
        <v>1115</v>
      </c>
      <c r="K946" s="183">
        <v>366523</v>
      </c>
      <c r="L946" s="183">
        <v>345123</v>
      </c>
      <c r="Q946" s="181" t="s">
        <v>940</v>
      </c>
      <c r="U946" s="183">
        <v>9</v>
      </c>
      <c r="V946" s="183">
        <v>19</v>
      </c>
      <c r="Y946" s="181" t="s">
        <v>941</v>
      </c>
      <c r="Z946" s="183">
        <v>102</v>
      </c>
      <c r="AA946" s="181" t="s">
        <v>22</v>
      </c>
      <c r="AB946" s="181" t="s">
        <v>942</v>
      </c>
      <c r="AC946" s="183">
        <v>13</v>
      </c>
    </row>
    <row r="947" spans="1:29">
      <c r="A947" s="181" t="s">
        <v>115</v>
      </c>
      <c r="B947" s="183">
        <v>102</v>
      </c>
      <c r="C947" s="183">
        <v>102103</v>
      </c>
      <c r="D947" s="183">
        <v>5655</v>
      </c>
      <c r="E947" s="184">
        <v>-1967.06</v>
      </c>
      <c r="F947" s="182">
        <v>43738</v>
      </c>
      <c r="G947" s="181" t="s">
        <v>938</v>
      </c>
      <c r="H947" s="181" t="s">
        <v>1004</v>
      </c>
      <c r="I947" s="181" t="s">
        <v>1113</v>
      </c>
      <c r="K947" s="183">
        <v>366526</v>
      </c>
      <c r="L947" s="183">
        <v>345126</v>
      </c>
      <c r="Q947" s="181" t="s">
        <v>940</v>
      </c>
      <c r="U947" s="183">
        <v>9</v>
      </c>
      <c r="V947" s="183">
        <v>19</v>
      </c>
      <c r="Y947" s="181" t="s">
        <v>941</v>
      </c>
      <c r="Z947" s="183">
        <v>804</v>
      </c>
      <c r="AA947" s="181" t="s">
        <v>22</v>
      </c>
      <c r="AB947" s="181" t="s">
        <v>942</v>
      </c>
      <c r="AC947" s="183">
        <v>7</v>
      </c>
    </row>
    <row r="948" spans="1:29">
      <c r="A948" s="181" t="s">
        <v>115</v>
      </c>
      <c r="B948" s="183">
        <v>102</v>
      </c>
      <c r="C948" s="183">
        <v>102103</v>
      </c>
      <c r="D948" s="183">
        <v>5655</v>
      </c>
      <c r="E948" s="184">
        <v>-17.28</v>
      </c>
      <c r="F948" s="182">
        <v>43738</v>
      </c>
      <c r="G948" s="181" t="s">
        <v>938</v>
      </c>
      <c r="H948" s="181" t="s">
        <v>1004</v>
      </c>
      <c r="I948" s="181" t="s">
        <v>1114</v>
      </c>
      <c r="K948" s="183">
        <v>366526</v>
      </c>
      <c r="L948" s="183">
        <v>345126</v>
      </c>
      <c r="Q948" s="181" t="s">
        <v>940</v>
      </c>
      <c r="U948" s="183">
        <v>9</v>
      </c>
      <c r="V948" s="183">
        <v>19</v>
      </c>
      <c r="Y948" s="181" t="s">
        <v>941</v>
      </c>
      <c r="Z948" s="183">
        <v>804</v>
      </c>
      <c r="AA948" s="181" t="s">
        <v>22</v>
      </c>
      <c r="AB948" s="181" t="s">
        <v>942</v>
      </c>
      <c r="AC948" s="183">
        <v>9</v>
      </c>
    </row>
    <row r="949" spans="1:29">
      <c r="A949" s="181" t="s">
        <v>115</v>
      </c>
      <c r="B949" s="183">
        <v>102</v>
      </c>
      <c r="C949" s="183">
        <v>102103</v>
      </c>
      <c r="D949" s="183">
        <v>5655</v>
      </c>
      <c r="E949" s="184">
        <v>-4.34</v>
      </c>
      <c r="F949" s="182">
        <v>43738</v>
      </c>
      <c r="G949" s="181" t="s">
        <v>938</v>
      </c>
      <c r="H949" s="181" t="s">
        <v>1004</v>
      </c>
      <c r="I949" s="181" t="s">
        <v>1115</v>
      </c>
      <c r="K949" s="183">
        <v>366526</v>
      </c>
      <c r="L949" s="183">
        <v>345126</v>
      </c>
      <c r="Q949" s="181" t="s">
        <v>940</v>
      </c>
      <c r="U949" s="183">
        <v>9</v>
      </c>
      <c r="V949" s="183">
        <v>19</v>
      </c>
      <c r="Y949" s="181" t="s">
        <v>941</v>
      </c>
      <c r="Z949" s="183">
        <v>804</v>
      </c>
      <c r="AA949" s="181" t="s">
        <v>22</v>
      </c>
      <c r="AB949" s="181" t="s">
        <v>942</v>
      </c>
      <c r="AC949" s="183">
        <v>11</v>
      </c>
    </row>
    <row r="950" spans="1:29">
      <c r="A950" s="181" t="s">
        <v>115</v>
      </c>
      <c r="B950" s="183">
        <v>102</v>
      </c>
      <c r="C950" s="183">
        <v>102101</v>
      </c>
      <c r="D950" s="183">
        <v>5655</v>
      </c>
      <c r="E950" s="184">
        <v>-923.8</v>
      </c>
      <c r="F950" s="182">
        <v>43738</v>
      </c>
      <c r="G950" s="181" t="s">
        <v>938</v>
      </c>
      <c r="H950" s="181" t="s">
        <v>1005</v>
      </c>
      <c r="I950" s="181" t="s">
        <v>1113</v>
      </c>
      <c r="K950" s="183">
        <v>366527</v>
      </c>
      <c r="L950" s="183">
        <v>345127</v>
      </c>
      <c r="Q950" s="181" t="s">
        <v>940</v>
      </c>
      <c r="U950" s="183">
        <v>9</v>
      </c>
      <c r="V950" s="183">
        <v>19</v>
      </c>
      <c r="Y950" s="181" t="s">
        <v>941</v>
      </c>
      <c r="Z950" s="183">
        <v>102</v>
      </c>
      <c r="AA950" s="181" t="s">
        <v>22</v>
      </c>
      <c r="AB950" s="181" t="s">
        <v>942</v>
      </c>
      <c r="AC950" s="183">
        <v>7</v>
      </c>
    </row>
    <row r="951" spans="1:29">
      <c r="A951" s="181" t="s">
        <v>115</v>
      </c>
      <c r="B951" s="183">
        <v>102</v>
      </c>
      <c r="C951" s="183">
        <v>102101</v>
      </c>
      <c r="D951" s="183">
        <v>5655</v>
      </c>
      <c r="E951" s="184">
        <v>-7.75</v>
      </c>
      <c r="F951" s="182">
        <v>43738</v>
      </c>
      <c r="G951" s="181" t="s">
        <v>938</v>
      </c>
      <c r="H951" s="181" t="s">
        <v>1005</v>
      </c>
      <c r="I951" s="181" t="s">
        <v>1114</v>
      </c>
      <c r="K951" s="183">
        <v>366527</v>
      </c>
      <c r="L951" s="183">
        <v>345127</v>
      </c>
      <c r="Q951" s="181" t="s">
        <v>940</v>
      </c>
      <c r="U951" s="183">
        <v>9</v>
      </c>
      <c r="V951" s="183">
        <v>19</v>
      </c>
      <c r="Y951" s="181" t="s">
        <v>941</v>
      </c>
      <c r="Z951" s="183">
        <v>102</v>
      </c>
      <c r="AA951" s="181" t="s">
        <v>22</v>
      </c>
      <c r="AB951" s="181" t="s">
        <v>942</v>
      </c>
      <c r="AC951" s="183">
        <v>9</v>
      </c>
    </row>
    <row r="952" spans="1:29">
      <c r="A952" s="181" t="s">
        <v>115</v>
      </c>
      <c r="B952" s="183">
        <v>102</v>
      </c>
      <c r="C952" s="183">
        <v>102101</v>
      </c>
      <c r="D952" s="183">
        <v>5655</v>
      </c>
      <c r="E952" s="184">
        <v>-1.93</v>
      </c>
      <c r="F952" s="182">
        <v>43738</v>
      </c>
      <c r="G952" s="181" t="s">
        <v>938</v>
      </c>
      <c r="H952" s="181" t="s">
        <v>1005</v>
      </c>
      <c r="I952" s="181" t="s">
        <v>1115</v>
      </c>
      <c r="K952" s="183">
        <v>366527</v>
      </c>
      <c r="L952" s="183">
        <v>345127</v>
      </c>
      <c r="Q952" s="181" t="s">
        <v>940</v>
      </c>
      <c r="U952" s="183">
        <v>9</v>
      </c>
      <c r="V952" s="183">
        <v>19</v>
      </c>
      <c r="Y952" s="181" t="s">
        <v>941</v>
      </c>
      <c r="Z952" s="183">
        <v>102</v>
      </c>
      <c r="AA952" s="181" t="s">
        <v>22</v>
      </c>
      <c r="AB952" s="181" t="s">
        <v>942</v>
      </c>
      <c r="AC952" s="183">
        <v>11</v>
      </c>
    </row>
    <row r="953" spans="1:29">
      <c r="A953" s="181" t="s">
        <v>115</v>
      </c>
      <c r="B953" s="183">
        <v>102</v>
      </c>
      <c r="C953" s="183">
        <v>102103</v>
      </c>
      <c r="D953" s="183">
        <v>5655</v>
      </c>
      <c r="E953" s="184">
        <v>-574.4</v>
      </c>
      <c r="F953" s="182">
        <v>43738</v>
      </c>
      <c r="G953" s="181" t="s">
        <v>938</v>
      </c>
      <c r="H953" s="181" t="s">
        <v>1006</v>
      </c>
      <c r="I953" s="181" t="s">
        <v>1113</v>
      </c>
      <c r="K953" s="183">
        <v>366528</v>
      </c>
      <c r="L953" s="183">
        <v>345128</v>
      </c>
      <c r="Q953" s="181" t="s">
        <v>940</v>
      </c>
      <c r="U953" s="183">
        <v>9</v>
      </c>
      <c r="V953" s="183">
        <v>19</v>
      </c>
      <c r="Y953" s="181" t="s">
        <v>941</v>
      </c>
      <c r="Z953" s="183">
        <v>102</v>
      </c>
      <c r="AA953" s="181" t="s">
        <v>22</v>
      </c>
      <c r="AB953" s="181" t="s">
        <v>942</v>
      </c>
      <c r="AC953" s="183">
        <v>7</v>
      </c>
    </row>
    <row r="954" spans="1:29">
      <c r="A954" s="181" t="s">
        <v>115</v>
      </c>
      <c r="B954" s="183">
        <v>102</v>
      </c>
      <c r="C954" s="183">
        <v>102103</v>
      </c>
      <c r="D954" s="183">
        <v>5655</v>
      </c>
      <c r="E954" s="184">
        <v>-6.7</v>
      </c>
      <c r="F954" s="182">
        <v>43738</v>
      </c>
      <c r="G954" s="181" t="s">
        <v>938</v>
      </c>
      <c r="H954" s="181" t="s">
        <v>1006</v>
      </c>
      <c r="I954" s="181" t="s">
        <v>1114</v>
      </c>
      <c r="K954" s="183">
        <v>366528</v>
      </c>
      <c r="L954" s="183">
        <v>345128</v>
      </c>
      <c r="Q954" s="181" t="s">
        <v>940</v>
      </c>
      <c r="U954" s="183">
        <v>9</v>
      </c>
      <c r="V954" s="183">
        <v>19</v>
      </c>
      <c r="Y954" s="181" t="s">
        <v>941</v>
      </c>
      <c r="Z954" s="183">
        <v>102</v>
      </c>
      <c r="AA954" s="181" t="s">
        <v>22</v>
      </c>
      <c r="AB954" s="181" t="s">
        <v>942</v>
      </c>
      <c r="AC954" s="183">
        <v>9</v>
      </c>
    </row>
    <row r="955" spans="1:29">
      <c r="A955" s="181" t="s">
        <v>115</v>
      </c>
      <c r="B955" s="183">
        <v>102</v>
      </c>
      <c r="C955" s="183">
        <v>102103</v>
      </c>
      <c r="D955" s="183">
        <v>5655</v>
      </c>
      <c r="E955" s="184">
        <v>-4.34</v>
      </c>
      <c r="F955" s="182">
        <v>43738</v>
      </c>
      <c r="G955" s="181" t="s">
        <v>938</v>
      </c>
      <c r="H955" s="181" t="s">
        <v>1006</v>
      </c>
      <c r="I955" s="181" t="s">
        <v>1115</v>
      </c>
      <c r="K955" s="183">
        <v>366528</v>
      </c>
      <c r="L955" s="183">
        <v>345128</v>
      </c>
      <c r="Q955" s="181" t="s">
        <v>940</v>
      </c>
      <c r="U955" s="183">
        <v>9</v>
      </c>
      <c r="V955" s="183">
        <v>19</v>
      </c>
      <c r="Y955" s="181" t="s">
        <v>941</v>
      </c>
      <c r="Z955" s="183">
        <v>102</v>
      </c>
      <c r="AA955" s="181" t="s">
        <v>22</v>
      </c>
      <c r="AB955" s="181" t="s">
        <v>942</v>
      </c>
      <c r="AC955" s="183">
        <v>11</v>
      </c>
    </row>
    <row r="956" spans="1:29">
      <c r="A956" s="181" t="s">
        <v>115</v>
      </c>
      <c r="B956" s="183">
        <v>102</v>
      </c>
      <c r="C956" s="183">
        <v>102103</v>
      </c>
      <c r="D956" s="183">
        <v>5655</v>
      </c>
      <c r="E956" s="184">
        <v>-507177.87</v>
      </c>
      <c r="F956" s="182">
        <v>43738</v>
      </c>
      <c r="G956" s="181" t="s">
        <v>938</v>
      </c>
      <c r="H956" s="181" t="s">
        <v>1120</v>
      </c>
      <c r="I956" s="181" t="s">
        <v>1120</v>
      </c>
      <c r="K956" s="183">
        <v>366754</v>
      </c>
      <c r="L956" s="183">
        <v>347326</v>
      </c>
      <c r="Q956" s="181" t="s">
        <v>940</v>
      </c>
      <c r="U956" s="183">
        <v>9</v>
      </c>
      <c r="V956" s="183">
        <v>19</v>
      </c>
      <c r="Y956" s="181" t="s">
        <v>941</v>
      </c>
      <c r="Z956" s="183">
        <v>102</v>
      </c>
      <c r="AA956" s="181" t="s">
        <v>22</v>
      </c>
      <c r="AB956" s="181" t="s">
        <v>942</v>
      </c>
      <c r="AC956" s="183">
        <v>1</v>
      </c>
    </row>
    <row r="957" spans="1:29">
      <c r="A957" s="181" t="s">
        <v>115</v>
      </c>
      <c r="B957" s="183">
        <v>102</v>
      </c>
      <c r="C957" s="183">
        <v>102101</v>
      </c>
      <c r="D957" s="183">
        <v>5655</v>
      </c>
      <c r="E957" s="184">
        <v>13732.25</v>
      </c>
      <c r="F957" s="182">
        <v>43738</v>
      </c>
      <c r="G957" s="181" t="s">
        <v>938</v>
      </c>
      <c r="H957" s="181" t="s">
        <v>1120</v>
      </c>
      <c r="I957" s="181" t="s">
        <v>1120</v>
      </c>
      <c r="K957" s="183">
        <v>366754</v>
      </c>
      <c r="L957" s="183">
        <v>347326</v>
      </c>
      <c r="Q957" s="181" t="s">
        <v>940</v>
      </c>
      <c r="U957" s="183">
        <v>9</v>
      </c>
      <c r="V957" s="183">
        <v>19</v>
      </c>
      <c r="Y957" s="181" t="s">
        <v>941</v>
      </c>
      <c r="Z957" s="183">
        <v>102</v>
      </c>
      <c r="AA957" s="181" t="s">
        <v>22</v>
      </c>
      <c r="AB957" s="181" t="s">
        <v>942</v>
      </c>
      <c r="AC957" s="183">
        <v>2</v>
      </c>
    </row>
    <row r="958" spans="1:29">
      <c r="A958" s="181" t="s">
        <v>115</v>
      </c>
      <c r="B958" s="183">
        <v>102</v>
      </c>
      <c r="C958" s="183">
        <v>102102</v>
      </c>
      <c r="D958" s="183">
        <v>5655</v>
      </c>
      <c r="E958" s="184">
        <v>2746.45</v>
      </c>
      <c r="F958" s="182">
        <v>43738</v>
      </c>
      <c r="G958" s="181" t="s">
        <v>938</v>
      </c>
      <c r="H958" s="181" t="s">
        <v>1120</v>
      </c>
      <c r="I958" s="181" t="s">
        <v>1120</v>
      </c>
      <c r="K958" s="183">
        <v>366754</v>
      </c>
      <c r="L958" s="183">
        <v>347326</v>
      </c>
      <c r="Q958" s="181" t="s">
        <v>940</v>
      </c>
      <c r="U958" s="183">
        <v>9</v>
      </c>
      <c r="V958" s="183">
        <v>19</v>
      </c>
      <c r="Y958" s="181" t="s">
        <v>941</v>
      </c>
      <c r="Z958" s="183">
        <v>102</v>
      </c>
      <c r="AA958" s="181" t="s">
        <v>22</v>
      </c>
      <c r="AB958" s="181" t="s">
        <v>942</v>
      </c>
      <c r="AC958" s="183">
        <v>3</v>
      </c>
    </row>
    <row r="959" spans="1:29">
      <c r="A959" s="181" t="s">
        <v>115</v>
      </c>
      <c r="B959" s="183">
        <v>102</v>
      </c>
      <c r="C959" s="183">
        <v>102103</v>
      </c>
      <c r="D959" s="183">
        <v>5655</v>
      </c>
      <c r="E959" s="184">
        <v>4577.42</v>
      </c>
      <c r="F959" s="182">
        <v>43738</v>
      </c>
      <c r="G959" s="181" t="s">
        <v>938</v>
      </c>
      <c r="H959" s="181" t="s">
        <v>1120</v>
      </c>
      <c r="I959" s="181" t="s">
        <v>1120</v>
      </c>
      <c r="K959" s="183">
        <v>366754</v>
      </c>
      <c r="L959" s="183">
        <v>347326</v>
      </c>
      <c r="Q959" s="181" t="s">
        <v>940</v>
      </c>
      <c r="U959" s="183">
        <v>9</v>
      </c>
      <c r="V959" s="183">
        <v>19</v>
      </c>
      <c r="Y959" s="181" t="s">
        <v>941</v>
      </c>
      <c r="Z959" s="183">
        <v>102</v>
      </c>
      <c r="AA959" s="181" t="s">
        <v>22</v>
      </c>
      <c r="AB959" s="181" t="s">
        <v>942</v>
      </c>
      <c r="AC959" s="183">
        <v>4</v>
      </c>
    </row>
    <row r="960" spans="1:29">
      <c r="A960" s="181" t="s">
        <v>115</v>
      </c>
      <c r="B960" s="183">
        <v>102</v>
      </c>
      <c r="C960" s="183">
        <v>102104</v>
      </c>
      <c r="D960" s="183">
        <v>5655</v>
      </c>
      <c r="E960" s="184">
        <v>9154.84</v>
      </c>
      <c r="F960" s="182">
        <v>43738</v>
      </c>
      <c r="G960" s="181" t="s">
        <v>938</v>
      </c>
      <c r="H960" s="181" t="s">
        <v>1120</v>
      </c>
      <c r="I960" s="181" t="s">
        <v>1120</v>
      </c>
      <c r="K960" s="183">
        <v>366754</v>
      </c>
      <c r="L960" s="183">
        <v>347326</v>
      </c>
      <c r="Q960" s="181" t="s">
        <v>940</v>
      </c>
      <c r="U960" s="183">
        <v>9</v>
      </c>
      <c r="V960" s="183">
        <v>19</v>
      </c>
      <c r="Y960" s="181" t="s">
        <v>941</v>
      </c>
      <c r="Z960" s="183">
        <v>102</v>
      </c>
      <c r="AA960" s="181" t="s">
        <v>22</v>
      </c>
      <c r="AB960" s="181" t="s">
        <v>942</v>
      </c>
      <c r="AC960" s="183">
        <v>5</v>
      </c>
    </row>
    <row r="961" spans="1:29">
      <c r="A961" s="181" t="s">
        <v>115</v>
      </c>
      <c r="B961" s="183">
        <v>102</v>
      </c>
      <c r="C961" s="183">
        <v>102105</v>
      </c>
      <c r="D961" s="183">
        <v>5655</v>
      </c>
      <c r="E961" s="184">
        <v>10070.32</v>
      </c>
      <c r="F961" s="182">
        <v>43738</v>
      </c>
      <c r="G961" s="181" t="s">
        <v>938</v>
      </c>
      <c r="H961" s="181" t="s">
        <v>1120</v>
      </c>
      <c r="I961" s="181" t="s">
        <v>1120</v>
      </c>
      <c r="K961" s="183">
        <v>366754</v>
      </c>
      <c r="L961" s="183">
        <v>347326</v>
      </c>
      <c r="Q961" s="181" t="s">
        <v>940</v>
      </c>
      <c r="U961" s="183">
        <v>9</v>
      </c>
      <c r="V961" s="183">
        <v>19</v>
      </c>
      <c r="Y961" s="181" t="s">
        <v>941</v>
      </c>
      <c r="Z961" s="183">
        <v>102</v>
      </c>
      <c r="AA961" s="181" t="s">
        <v>22</v>
      </c>
      <c r="AB961" s="181" t="s">
        <v>942</v>
      </c>
      <c r="AC961" s="183">
        <v>6</v>
      </c>
    </row>
    <row r="962" spans="1:29">
      <c r="A962" s="181" t="s">
        <v>115</v>
      </c>
      <c r="B962" s="183">
        <v>102</v>
      </c>
      <c r="C962" s="183">
        <v>102106</v>
      </c>
      <c r="D962" s="183">
        <v>5655</v>
      </c>
      <c r="E962" s="184">
        <v>30210.959999999999</v>
      </c>
      <c r="F962" s="182">
        <v>43738</v>
      </c>
      <c r="G962" s="181" t="s">
        <v>938</v>
      </c>
      <c r="H962" s="181" t="s">
        <v>1120</v>
      </c>
      <c r="I962" s="181" t="s">
        <v>1120</v>
      </c>
      <c r="K962" s="183">
        <v>366754</v>
      </c>
      <c r="L962" s="183">
        <v>347326</v>
      </c>
      <c r="Q962" s="181" t="s">
        <v>940</v>
      </c>
      <c r="U962" s="183">
        <v>9</v>
      </c>
      <c r="V962" s="183">
        <v>19</v>
      </c>
      <c r="Y962" s="181" t="s">
        <v>941</v>
      </c>
      <c r="Z962" s="183">
        <v>102</v>
      </c>
      <c r="AA962" s="181" t="s">
        <v>22</v>
      </c>
      <c r="AB962" s="181" t="s">
        <v>942</v>
      </c>
      <c r="AC962" s="183">
        <v>7</v>
      </c>
    </row>
    <row r="963" spans="1:29">
      <c r="A963" s="181" t="s">
        <v>115</v>
      </c>
      <c r="B963" s="183">
        <v>102</v>
      </c>
      <c r="C963" s="183">
        <v>102107</v>
      </c>
      <c r="D963" s="183">
        <v>5655</v>
      </c>
      <c r="E963" s="184">
        <v>5492.9</v>
      </c>
      <c r="F963" s="182">
        <v>43738</v>
      </c>
      <c r="G963" s="181" t="s">
        <v>938</v>
      </c>
      <c r="H963" s="181" t="s">
        <v>1120</v>
      </c>
      <c r="I963" s="181" t="s">
        <v>1120</v>
      </c>
      <c r="K963" s="183">
        <v>366754</v>
      </c>
      <c r="L963" s="183">
        <v>347326</v>
      </c>
      <c r="Q963" s="181" t="s">
        <v>940</v>
      </c>
      <c r="U963" s="183">
        <v>9</v>
      </c>
      <c r="V963" s="183">
        <v>19</v>
      </c>
      <c r="Y963" s="181" t="s">
        <v>941</v>
      </c>
      <c r="Z963" s="183">
        <v>102</v>
      </c>
      <c r="AA963" s="181" t="s">
        <v>22</v>
      </c>
      <c r="AB963" s="181" t="s">
        <v>942</v>
      </c>
      <c r="AC963" s="183">
        <v>8</v>
      </c>
    </row>
    <row r="964" spans="1:29">
      <c r="A964" s="181" t="s">
        <v>115</v>
      </c>
      <c r="B964" s="183">
        <v>102</v>
      </c>
      <c r="C964" s="183">
        <v>102108</v>
      </c>
      <c r="D964" s="183">
        <v>5655</v>
      </c>
      <c r="E964" s="184">
        <v>3661.93</v>
      </c>
      <c r="F964" s="182">
        <v>43738</v>
      </c>
      <c r="G964" s="181" t="s">
        <v>938</v>
      </c>
      <c r="H964" s="181" t="s">
        <v>1120</v>
      </c>
      <c r="I964" s="181" t="s">
        <v>1120</v>
      </c>
      <c r="K964" s="183">
        <v>366754</v>
      </c>
      <c r="L964" s="183">
        <v>347326</v>
      </c>
      <c r="Q964" s="181" t="s">
        <v>940</v>
      </c>
      <c r="U964" s="183">
        <v>9</v>
      </c>
      <c r="V964" s="183">
        <v>19</v>
      </c>
      <c r="Y964" s="181" t="s">
        <v>941</v>
      </c>
      <c r="Z964" s="183">
        <v>102</v>
      </c>
      <c r="AA964" s="181" t="s">
        <v>22</v>
      </c>
      <c r="AB964" s="181" t="s">
        <v>942</v>
      </c>
      <c r="AC964" s="183">
        <v>9</v>
      </c>
    </row>
    <row r="965" spans="1:29">
      <c r="A965" s="181" t="s">
        <v>115</v>
      </c>
      <c r="B965" s="183">
        <v>102</v>
      </c>
      <c r="C965" s="183">
        <v>102109</v>
      </c>
      <c r="D965" s="183">
        <v>5655</v>
      </c>
      <c r="E965" s="184">
        <v>2746.45</v>
      </c>
      <c r="F965" s="182">
        <v>43738</v>
      </c>
      <c r="G965" s="181" t="s">
        <v>938</v>
      </c>
      <c r="H965" s="181" t="s">
        <v>1120</v>
      </c>
      <c r="I965" s="181" t="s">
        <v>1120</v>
      </c>
      <c r="K965" s="183">
        <v>366754</v>
      </c>
      <c r="L965" s="183">
        <v>347326</v>
      </c>
      <c r="Q965" s="181" t="s">
        <v>940</v>
      </c>
      <c r="U965" s="183">
        <v>9</v>
      </c>
      <c r="V965" s="183">
        <v>19</v>
      </c>
      <c r="Y965" s="181" t="s">
        <v>941</v>
      </c>
      <c r="Z965" s="183">
        <v>102</v>
      </c>
      <c r="AA965" s="181" t="s">
        <v>22</v>
      </c>
      <c r="AB965" s="181" t="s">
        <v>942</v>
      </c>
      <c r="AC965" s="183">
        <v>10</v>
      </c>
    </row>
    <row r="966" spans="1:29">
      <c r="A966" s="181" t="s">
        <v>115</v>
      </c>
      <c r="B966" s="183">
        <v>102</v>
      </c>
      <c r="C966" s="183">
        <v>102103</v>
      </c>
      <c r="D966" s="183">
        <v>5655</v>
      </c>
      <c r="E966" s="184">
        <v>441327.56</v>
      </c>
      <c r="F966" s="182">
        <v>43738</v>
      </c>
      <c r="G966" s="181" t="s">
        <v>938</v>
      </c>
      <c r="H966" s="181" t="s">
        <v>943</v>
      </c>
      <c r="K966" s="183">
        <v>1097464</v>
      </c>
      <c r="L966" s="183">
        <v>346937</v>
      </c>
      <c r="Q966" s="181" t="s">
        <v>944</v>
      </c>
      <c r="U966" s="183">
        <v>9</v>
      </c>
      <c r="V966" s="183">
        <v>19</v>
      </c>
      <c r="X966" s="183">
        <v>3006625</v>
      </c>
      <c r="Y966" s="181" t="s">
        <v>941</v>
      </c>
      <c r="Z966" s="183">
        <v>102</v>
      </c>
      <c r="AA966" s="181" t="s">
        <v>945</v>
      </c>
      <c r="AB966" s="181" t="s">
        <v>942</v>
      </c>
      <c r="AC966" s="183">
        <v>3</v>
      </c>
    </row>
    <row r="967" spans="1:29">
      <c r="A967" s="181" t="s">
        <v>115</v>
      </c>
      <c r="B967" s="183">
        <v>102</v>
      </c>
      <c r="C967" s="183">
        <v>102103</v>
      </c>
      <c r="D967" s="183">
        <v>5655</v>
      </c>
      <c r="E967" s="184">
        <v>172916.48000000001</v>
      </c>
      <c r="F967" s="182">
        <v>43738</v>
      </c>
      <c r="G967" s="181" t="s">
        <v>938</v>
      </c>
      <c r="H967" s="181" t="s">
        <v>943</v>
      </c>
      <c r="K967" s="183">
        <v>1097464</v>
      </c>
      <c r="L967" s="183">
        <v>346937</v>
      </c>
      <c r="Q967" s="181" t="s">
        <v>944</v>
      </c>
      <c r="U967" s="183">
        <v>9</v>
      </c>
      <c r="V967" s="183">
        <v>19</v>
      </c>
      <c r="X967" s="183">
        <v>3006625</v>
      </c>
      <c r="Y967" s="181" t="s">
        <v>941</v>
      </c>
      <c r="Z967" s="183">
        <v>102</v>
      </c>
      <c r="AA967" s="181" t="s">
        <v>945</v>
      </c>
      <c r="AB967" s="181" t="s">
        <v>942</v>
      </c>
      <c r="AC967" s="183">
        <v>4</v>
      </c>
    </row>
    <row r="968" spans="1:29">
      <c r="A968" s="181" t="s">
        <v>115</v>
      </c>
      <c r="B968" s="183">
        <v>102</v>
      </c>
      <c r="C968" s="183">
        <v>102103</v>
      </c>
      <c r="D968" s="183">
        <v>5655</v>
      </c>
      <c r="E968" s="184">
        <v>149962.81</v>
      </c>
      <c r="F968" s="182">
        <v>43738</v>
      </c>
      <c r="G968" s="181" t="s">
        <v>938</v>
      </c>
      <c r="H968" s="181" t="s">
        <v>943</v>
      </c>
      <c r="K968" s="183">
        <v>1097464</v>
      </c>
      <c r="L968" s="183">
        <v>346937</v>
      </c>
      <c r="Q968" s="181" t="s">
        <v>944</v>
      </c>
      <c r="U968" s="183">
        <v>9</v>
      </c>
      <c r="V968" s="183">
        <v>19</v>
      </c>
      <c r="X968" s="183">
        <v>3006625</v>
      </c>
      <c r="Y968" s="181" t="s">
        <v>941</v>
      </c>
      <c r="Z968" s="183">
        <v>102</v>
      </c>
      <c r="AA968" s="181" t="s">
        <v>945</v>
      </c>
      <c r="AB968" s="181" t="s">
        <v>942</v>
      </c>
      <c r="AC968" s="183">
        <v>5</v>
      </c>
    </row>
    <row r="969" spans="1:29">
      <c r="A969" s="181" t="s">
        <v>115</v>
      </c>
      <c r="B969" s="183">
        <v>102</v>
      </c>
      <c r="C969" s="183">
        <v>102103</v>
      </c>
      <c r="D969" s="183">
        <v>5655</v>
      </c>
      <c r="E969" s="184">
        <v>566.72</v>
      </c>
      <c r="F969" s="182">
        <v>43738</v>
      </c>
      <c r="G969" s="181" t="s">
        <v>938</v>
      </c>
      <c r="H969" s="181" t="s">
        <v>943</v>
      </c>
      <c r="K969" s="183">
        <v>1097464</v>
      </c>
      <c r="L969" s="183">
        <v>346937</v>
      </c>
      <c r="Q969" s="181" t="s">
        <v>944</v>
      </c>
      <c r="U969" s="183">
        <v>9</v>
      </c>
      <c r="V969" s="183">
        <v>19</v>
      </c>
      <c r="X969" s="183">
        <v>3006625</v>
      </c>
      <c r="Y969" s="181" t="s">
        <v>941</v>
      </c>
      <c r="Z969" s="183">
        <v>102</v>
      </c>
      <c r="AA969" s="181" t="s">
        <v>945</v>
      </c>
      <c r="AB969" s="181" t="s">
        <v>942</v>
      </c>
      <c r="AC969" s="183">
        <v>6</v>
      </c>
    </row>
    <row r="970" spans="1:29">
      <c r="A970" s="181" t="s">
        <v>115</v>
      </c>
      <c r="B970" s="183">
        <v>102</v>
      </c>
      <c r="C970" s="183">
        <v>102103</v>
      </c>
      <c r="D970" s="183">
        <v>5655</v>
      </c>
      <c r="E970" s="184">
        <v>-261939.67</v>
      </c>
      <c r="F970" s="182">
        <v>43738</v>
      </c>
      <c r="G970" s="181" t="s">
        <v>938</v>
      </c>
      <c r="H970" s="181" t="s">
        <v>943</v>
      </c>
      <c r="K970" s="183">
        <v>1097464</v>
      </c>
      <c r="L970" s="183">
        <v>346937</v>
      </c>
      <c r="Q970" s="181" t="s">
        <v>944</v>
      </c>
      <c r="U970" s="183">
        <v>9</v>
      </c>
      <c r="V970" s="183">
        <v>19</v>
      </c>
      <c r="X970" s="183">
        <v>3006625</v>
      </c>
      <c r="Y970" s="181" t="s">
        <v>941</v>
      </c>
      <c r="Z970" s="183">
        <v>102</v>
      </c>
      <c r="AA970" s="181" t="s">
        <v>945</v>
      </c>
      <c r="AB970" s="181" t="s">
        <v>942</v>
      </c>
      <c r="AC970" s="183">
        <v>7</v>
      </c>
    </row>
    <row r="971" spans="1:29">
      <c r="A971" s="181" t="s">
        <v>115</v>
      </c>
      <c r="B971" s="183">
        <v>102</v>
      </c>
      <c r="C971" s="183">
        <v>102103</v>
      </c>
      <c r="D971" s="183">
        <v>5655</v>
      </c>
      <c r="E971" s="184">
        <v>40</v>
      </c>
      <c r="F971" s="182">
        <v>43752</v>
      </c>
      <c r="G971" s="181" t="s">
        <v>938</v>
      </c>
      <c r="H971" s="181" t="s">
        <v>1125</v>
      </c>
      <c r="K971" s="183">
        <v>1099878</v>
      </c>
      <c r="L971" s="183">
        <v>348035</v>
      </c>
      <c r="Q971" s="181" t="s">
        <v>944</v>
      </c>
      <c r="U971" s="183">
        <v>10</v>
      </c>
      <c r="V971" s="183">
        <v>19</v>
      </c>
      <c r="X971" s="183">
        <v>3098654</v>
      </c>
      <c r="Y971" s="181" t="s">
        <v>941</v>
      </c>
      <c r="Z971" s="183">
        <v>102</v>
      </c>
      <c r="AA971" s="181" t="s">
        <v>945</v>
      </c>
      <c r="AB971" s="181" t="s">
        <v>942</v>
      </c>
      <c r="AC971" s="183">
        <v>1</v>
      </c>
    </row>
    <row r="972" spans="1:29">
      <c r="A972" s="181" t="s">
        <v>115</v>
      </c>
      <c r="B972" s="183">
        <v>102</v>
      </c>
      <c r="C972" s="183">
        <v>102103</v>
      </c>
      <c r="D972" s="183">
        <v>5655</v>
      </c>
      <c r="E972" s="184">
        <v>55</v>
      </c>
      <c r="F972" s="182">
        <v>43752</v>
      </c>
      <c r="G972" s="181" t="s">
        <v>938</v>
      </c>
      <c r="H972" s="181" t="s">
        <v>1125</v>
      </c>
      <c r="K972" s="183">
        <v>1099879</v>
      </c>
      <c r="L972" s="183">
        <v>348035</v>
      </c>
      <c r="Q972" s="181" t="s">
        <v>944</v>
      </c>
      <c r="U972" s="183">
        <v>10</v>
      </c>
      <c r="V972" s="183">
        <v>19</v>
      </c>
      <c r="X972" s="183">
        <v>3098654</v>
      </c>
      <c r="Y972" s="181" t="s">
        <v>941</v>
      </c>
      <c r="Z972" s="183">
        <v>102</v>
      </c>
      <c r="AA972" s="181" t="s">
        <v>945</v>
      </c>
      <c r="AB972" s="181" t="s">
        <v>942</v>
      </c>
      <c r="AC972" s="183">
        <v>1</v>
      </c>
    </row>
    <row r="973" spans="1:29">
      <c r="A973" s="181" t="s">
        <v>115</v>
      </c>
      <c r="B973" s="183">
        <v>102</v>
      </c>
      <c r="C973" s="183">
        <v>102103</v>
      </c>
      <c r="D973" s="183">
        <v>5655</v>
      </c>
      <c r="E973" s="184">
        <v>24.05</v>
      </c>
      <c r="F973" s="182">
        <v>43753</v>
      </c>
      <c r="G973" s="181" t="s">
        <v>938</v>
      </c>
      <c r="H973" s="181" t="s">
        <v>1111</v>
      </c>
      <c r="K973" s="183">
        <v>1099887</v>
      </c>
      <c r="L973" s="183">
        <v>348043</v>
      </c>
      <c r="Q973" s="181" t="s">
        <v>944</v>
      </c>
      <c r="U973" s="183">
        <v>10</v>
      </c>
      <c r="V973" s="183">
        <v>19</v>
      </c>
      <c r="X973" s="183">
        <v>3003624</v>
      </c>
      <c r="Y973" s="181" t="s">
        <v>941</v>
      </c>
      <c r="Z973" s="183">
        <v>102</v>
      </c>
      <c r="AA973" s="181" t="s">
        <v>945</v>
      </c>
      <c r="AB973" s="181" t="s">
        <v>942</v>
      </c>
      <c r="AC973" s="183">
        <v>1</v>
      </c>
    </row>
    <row r="974" spans="1:29">
      <c r="A974" s="181" t="s">
        <v>115</v>
      </c>
      <c r="B974" s="183">
        <v>102</v>
      </c>
      <c r="C974" s="183">
        <v>102103</v>
      </c>
      <c r="D974" s="183">
        <v>5655</v>
      </c>
      <c r="E974" s="184">
        <v>33.06</v>
      </c>
      <c r="F974" s="182">
        <v>43753</v>
      </c>
      <c r="G974" s="181" t="s">
        <v>938</v>
      </c>
      <c r="H974" s="181" t="s">
        <v>1111</v>
      </c>
      <c r="K974" s="183">
        <v>1099888</v>
      </c>
      <c r="L974" s="183">
        <v>348043</v>
      </c>
      <c r="Q974" s="181" t="s">
        <v>944</v>
      </c>
      <c r="U974" s="183">
        <v>10</v>
      </c>
      <c r="V974" s="183">
        <v>19</v>
      </c>
      <c r="X974" s="183">
        <v>3003624</v>
      </c>
      <c r="Y974" s="181" t="s">
        <v>941</v>
      </c>
      <c r="Z974" s="183">
        <v>102</v>
      </c>
      <c r="AA974" s="181" t="s">
        <v>945</v>
      </c>
      <c r="AB974" s="181" t="s">
        <v>942</v>
      </c>
      <c r="AC974" s="183">
        <v>1</v>
      </c>
    </row>
    <row r="975" spans="1:29">
      <c r="A975" s="181" t="s">
        <v>115</v>
      </c>
      <c r="B975" s="183">
        <v>102</v>
      </c>
      <c r="C975" s="183">
        <v>102103</v>
      </c>
      <c r="D975" s="183">
        <v>5655</v>
      </c>
      <c r="E975" s="184">
        <v>1528.34</v>
      </c>
      <c r="F975" s="182">
        <v>43753</v>
      </c>
      <c r="G975" s="181" t="s">
        <v>938</v>
      </c>
      <c r="H975" s="181" t="s">
        <v>1111</v>
      </c>
      <c r="K975" s="183">
        <v>1099889</v>
      </c>
      <c r="L975" s="183">
        <v>348043</v>
      </c>
      <c r="Q975" s="181" t="s">
        <v>944</v>
      </c>
      <c r="U975" s="183">
        <v>10</v>
      </c>
      <c r="V975" s="183">
        <v>19</v>
      </c>
      <c r="X975" s="183">
        <v>3003624</v>
      </c>
      <c r="Y975" s="181" t="s">
        <v>941</v>
      </c>
      <c r="Z975" s="183">
        <v>102</v>
      </c>
      <c r="AA975" s="181" t="s">
        <v>945</v>
      </c>
      <c r="AB975" s="181" t="s">
        <v>942</v>
      </c>
      <c r="AC975" s="183">
        <v>1</v>
      </c>
    </row>
    <row r="976" spans="1:29">
      <c r="A976" s="181" t="s">
        <v>115</v>
      </c>
      <c r="B976" s="183">
        <v>102</v>
      </c>
      <c r="C976" s="183">
        <v>102103</v>
      </c>
      <c r="D976" s="183">
        <v>5655</v>
      </c>
      <c r="E976" s="184">
        <v>120</v>
      </c>
      <c r="F976" s="182">
        <v>43753</v>
      </c>
      <c r="G976" s="181" t="s">
        <v>938</v>
      </c>
      <c r="H976" s="181" t="s">
        <v>1111</v>
      </c>
      <c r="K976" s="183">
        <v>1099890</v>
      </c>
      <c r="L976" s="183">
        <v>348043</v>
      </c>
      <c r="Q976" s="181" t="s">
        <v>944</v>
      </c>
      <c r="U976" s="183">
        <v>10</v>
      </c>
      <c r="V976" s="183">
        <v>19</v>
      </c>
      <c r="X976" s="183">
        <v>3003624</v>
      </c>
      <c r="Y976" s="181" t="s">
        <v>941</v>
      </c>
      <c r="Z976" s="183">
        <v>102</v>
      </c>
      <c r="AA976" s="181" t="s">
        <v>945</v>
      </c>
      <c r="AB976" s="181" t="s">
        <v>942</v>
      </c>
      <c r="AC976" s="183">
        <v>1</v>
      </c>
    </row>
    <row r="977" spans="1:29">
      <c r="A977" s="181" t="s">
        <v>115</v>
      </c>
      <c r="B977" s="183">
        <v>102</v>
      </c>
      <c r="C977" s="183">
        <v>102103</v>
      </c>
      <c r="D977" s="183">
        <v>5655</v>
      </c>
      <c r="E977" s="184">
        <v>35.19</v>
      </c>
      <c r="F977" s="182">
        <v>43753</v>
      </c>
      <c r="G977" s="181" t="s">
        <v>938</v>
      </c>
      <c r="H977" s="181" t="s">
        <v>1111</v>
      </c>
      <c r="K977" s="183">
        <v>1099891</v>
      </c>
      <c r="L977" s="183">
        <v>348043</v>
      </c>
      <c r="Q977" s="181" t="s">
        <v>944</v>
      </c>
      <c r="U977" s="183">
        <v>10</v>
      </c>
      <c r="V977" s="183">
        <v>19</v>
      </c>
      <c r="X977" s="183">
        <v>3003624</v>
      </c>
      <c r="Y977" s="181" t="s">
        <v>941</v>
      </c>
      <c r="Z977" s="183">
        <v>102</v>
      </c>
      <c r="AA977" s="181" t="s">
        <v>945</v>
      </c>
      <c r="AB977" s="181" t="s">
        <v>942</v>
      </c>
      <c r="AC977" s="183">
        <v>1</v>
      </c>
    </row>
    <row r="978" spans="1:29">
      <c r="A978" s="181" t="s">
        <v>115</v>
      </c>
      <c r="B978" s="183">
        <v>102</v>
      </c>
      <c r="C978" s="183">
        <v>102103</v>
      </c>
      <c r="D978" s="183">
        <v>5655</v>
      </c>
      <c r="E978" s="184">
        <v>10620.26</v>
      </c>
      <c r="F978" s="182">
        <v>43753</v>
      </c>
      <c r="G978" s="181" t="s">
        <v>938</v>
      </c>
      <c r="H978" s="181" t="s">
        <v>1111</v>
      </c>
      <c r="K978" s="183">
        <v>1099892</v>
      </c>
      <c r="L978" s="183">
        <v>348043</v>
      </c>
      <c r="Q978" s="181" t="s">
        <v>944</v>
      </c>
      <c r="U978" s="183">
        <v>10</v>
      </c>
      <c r="V978" s="183">
        <v>19</v>
      </c>
      <c r="X978" s="183">
        <v>3003624</v>
      </c>
      <c r="Y978" s="181" t="s">
        <v>941</v>
      </c>
      <c r="Z978" s="183">
        <v>102</v>
      </c>
      <c r="AA978" s="181" t="s">
        <v>945</v>
      </c>
      <c r="AB978" s="181" t="s">
        <v>942</v>
      </c>
      <c r="AC978" s="183">
        <v>1</v>
      </c>
    </row>
    <row r="979" spans="1:29">
      <c r="A979" s="181" t="s">
        <v>115</v>
      </c>
      <c r="B979" s="183">
        <v>102</v>
      </c>
      <c r="C979" s="183">
        <v>102103</v>
      </c>
      <c r="D979" s="183">
        <v>5655</v>
      </c>
      <c r="E979" s="184">
        <v>2573.02</v>
      </c>
      <c r="F979" s="182">
        <v>43759</v>
      </c>
      <c r="G979" s="181" t="s">
        <v>938</v>
      </c>
      <c r="H979" s="181" t="s">
        <v>1111</v>
      </c>
      <c r="K979" s="183">
        <v>1101504</v>
      </c>
      <c r="L979" s="183">
        <v>348626</v>
      </c>
      <c r="Q979" s="181" t="s">
        <v>944</v>
      </c>
      <c r="U979" s="183">
        <v>10</v>
      </c>
      <c r="V979" s="183">
        <v>19</v>
      </c>
      <c r="X979" s="183">
        <v>3003624</v>
      </c>
      <c r="Y979" s="181" t="s">
        <v>941</v>
      </c>
      <c r="Z979" s="183">
        <v>102</v>
      </c>
      <c r="AA979" s="181" t="s">
        <v>945</v>
      </c>
      <c r="AB979" s="181" t="s">
        <v>942</v>
      </c>
      <c r="AC979" s="183">
        <v>1</v>
      </c>
    </row>
    <row r="980" spans="1:29">
      <c r="A980" s="181" t="s">
        <v>115</v>
      </c>
      <c r="B980" s="183">
        <v>102</v>
      </c>
      <c r="C980" s="183">
        <v>102103</v>
      </c>
      <c r="D980" s="183">
        <v>5655</v>
      </c>
      <c r="E980" s="184">
        <v>2111.35</v>
      </c>
      <c r="F980" s="182">
        <v>43759</v>
      </c>
      <c r="G980" s="181" t="s">
        <v>938</v>
      </c>
      <c r="H980" s="181" t="s">
        <v>1111</v>
      </c>
      <c r="K980" s="183">
        <v>1101505</v>
      </c>
      <c r="L980" s="183">
        <v>348626</v>
      </c>
      <c r="Q980" s="181" t="s">
        <v>944</v>
      </c>
      <c r="U980" s="183">
        <v>10</v>
      </c>
      <c r="V980" s="183">
        <v>19</v>
      </c>
      <c r="X980" s="183">
        <v>3003624</v>
      </c>
      <c r="Y980" s="181" t="s">
        <v>941</v>
      </c>
      <c r="Z980" s="183">
        <v>102</v>
      </c>
      <c r="AA980" s="181" t="s">
        <v>945</v>
      </c>
      <c r="AB980" s="181" t="s">
        <v>942</v>
      </c>
      <c r="AC980" s="183">
        <v>1</v>
      </c>
    </row>
    <row r="981" spans="1:29">
      <c r="A981" s="181" t="s">
        <v>115</v>
      </c>
      <c r="B981" s="183">
        <v>102</v>
      </c>
      <c r="C981" s="183">
        <v>102103</v>
      </c>
      <c r="D981" s="183">
        <v>5655</v>
      </c>
      <c r="E981" s="184">
        <v>5021.26</v>
      </c>
      <c r="F981" s="182">
        <v>43759</v>
      </c>
      <c r="G981" s="181" t="s">
        <v>938</v>
      </c>
      <c r="H981" s="181" t="s">
        <v>1111</v>
      </c>
      <c r="K981" s="183">
        <v>1101506</v>
      </c>
      <c r="L981" s="183">
        <v>348626</v>
      </c>
      <c r="P981" s="181" t="s">
        <v>945</v>
      </c>
      <c r="Q981" s="181" t="s">
        <v>944</v>
      </c>
      <c r="U981" s="183">
        <v>10</v>
      </c>
      <c r="V981" s="183">
        <v>19</v>
      </c>
      <c r="X981" s="183">
        <v>3003624</v>
      </c>
      <c r="Y981" s="181" t="s">
        <v>941</v>
      </c>
      <c r="Z981" s="183">
        <v>102</v>
      </c>
      <c r="AA981" s="181" t="s">
        <v>945</v>
      </c>
      <c r="AB981" s="181" t="s">
        <v>942</v>
      </c>
      <c r="AC981" s="183">
        <v>1</v>
      </c>
    </row>
    <row r="982" spans="1:29">
      <c r="A982" s="181" t="s">
        <v>115</v>
      </c>
      <c r="B982" s="183">
        <v>102</v>
      </c>
      <c r="C982" s="183">
        <v>102103</v>
      </c>
      <c r="D982" s="183">
        <v>5655</v>
      </c>
      <c r="E982" s="184">
        <v>-5021.26</v>
      </c>
      <c r="F982" s="182">
        <v>43762</v>
      </c>
      <c r="G982" s="181" t="s">
        <v>938</v>
      </c>
      <c r="H982" s="181" t="s">
        <v>1111</v>
      </c>
      <c r="K982" s="183">
        <v>1101506</v>
      </c>
      <c r="L982" s="183">
        <v>348626</v>
      </c>
      <c r="P982" s="181" t="s">
        <v>945</v>
      </c>
      <c r="Q982" s="181" t="s">
        <v>944</v>
      </c>
      <c r="U982" s="183">
        <v>10</v>
      </c>
      <c r="V982" s="183">
        <v>19</v>
      </c>
      <c r="X982" s="183">
        <v>3003624</v>
      </c>
      <c r="Y982" s="181" t="s">
        <v>941</v>
      </c>
      <c r="Z982" s="183">
        <v>102</v>
      </c>
      <c r="AA982" s="181" t="s">
        <v>945</v>
      </c>
      <c r="AB982" s="181" t="s">
        <v>942</v>
      </c>
      <c r="AC982" s="183">
        <v>1</v>
      </c>
    </row>
    <row r="983" spans="1:29">
      <c r="A983" s="181" t="s">
        <v>115</v>
      </c>
      <c r="B983" s="183">
        <v>102</v>
      </c>
      <c r="C983" s="183">
        <v>102103</v>
      </c>
      <c r="D983" s="183">
        <v>5655</v>
      </c>
      <c r="E983" s="184">
        <v>5051.26</v>
      </c>
      <c r="F983" s="182">
        <v>43762</v>
      </c>
      <c r="G983" s="181" t="s">
        <v>938</v>
      </c>
      <c r="H983" s="181" t="s">
        <v>1111</v>
      </c>
      <c r="K983" s="183">
        <v>1103139</v>
      </c>
      <c r="L983" s="183">
        <v>349229</v>
      </c>
      <c r="Q983" s="181" t="s">
        <v>944</v>
      </c>
      <c r="U983" s="183">
        <v>10</v>
      </c>
      <c r="V983" s="183">
        <v>19</v>
      </c>
      <c r="X983" s="183">
        <v>3003624</v>
      </c>
      <c r="Y983" s="181" t="s">
        <v>941</v>
      </c>
      <c r="Z983" s="183">
        <v>102</v>
      </c>
      <c r="AA983" s="181" t="s">
        <v>945</v>
      </c>
      <c r="AB983" s="181" t="s">
        <v>942</v>
      </c>
      <c r="AC983" s="183">
        <v>1</v>
      </c>
    </row>
    <row r="984" spans="1:29">
      <c r="A984" s="181" t="s">
        <v>115</v>
      </c>
      <c r="B984" s="183">
        <v>102</v>
      </c>
      <c r="C984" s="183">
        <v>102103</v>
      </c>
      <c r="D984" s="183">
        <v>5655</v>
      </c>
      <c r="E984" s="184">
        <v>44.32</v>
      </c>
      <c r="F984" s="182">
        <v>43768</v>
      </c>
      <c r="G984" s="181" t="s">
        <v>938</v>
      </c>
      <c r="H984" s="181" t="s">
        <v>1111</v>
      </c>
      <c r="K984" s="183">
        <v>1104200</v>
      </c>
      <c r="L984" s="183">
        <v>349737</v>
      </c>
      <c r="Q984" s="181" t="s">
        <v>944</v>
      </c>
      <c r="U984" s="183">
        <v>10</v>
      </c>
      <c r="V984" s="183">
        <v>19</v>
      </c>
      <c r="X984" s="183">
        <v>3003624</v>
      </c>
      <c r="Y984" s="181" t="s">
        <v>941</v>
      </c>
      <c r="Z984" s="183">
        <v>102</v>
      </c>
      <c r="AA984" s="181" t="s">
        <v>945</v>
      </c>
      <c r="AB984" s="181" t="s">
        <v>942</v>
      </c>
      <c r="AC984" s="183">
        <v>1</v>
      </c>
    </row>
    <row r="985" spans="1:29">
      <c r="A985" s="181" t="s">
        <v>115</v>
      </c>
      <c r="B985" s="183">
        <v>102</v>
      </c>
      <c r="C985" s="183">
        <v>102103</v>
      </c>
      <c r="D985" s="183">
        <v>5655</v>
      </c>
      <c r="E985" s="184">
        <v>1906.25</v>
      </c>
      <c r="F985" s="182">
        <v>43769</v>
      </c>
      <c r="G985" s="181" t="s">
        <v>938</v>
      </c>
      <c r="H985" s="181" t="s">
        <v>1135</v>
      </c>
      <c r="I985" s="181" t="s">
        <v>1136</v>
      </c>
      <c r="K985" s="183">
        <v>366854</v>
      </c>
      <c r="L985" s="183">
        <v>348485</v>
      </c>
      <c r="Q985" s="181" t="s">
        <v>940</v>
      </c>
      <c r="U985" s="183">
        <v>10</v>
      </c>
      <c r="V985" s="183">
        <v>19</v>
      </c>
      <c r="Y985" s="181" t="s">
        <v>941</v>
      </c>
      <c r="Z985" s="183">
        <v>102</v>
      </c>
      <c r="AA985" s="181" t="s">
        <v>22</v>
      </c>
      <c r="AB985" s="181" t="s">
        <v>942</v>
      </c>
      <c r="AC985" s="183">
        <v>1</v>
      </c>
    </row>
    <row r="986" spans="1:29">
      <c r="A986" s="181" t="s">
        <v>115</v>
      </c>
      <c r="B986" s="183">
        <v>102</v>
      </c>
      <c r="C986" s="183">
        <v>102103</v>
      </c>
      <c r="D986" s="183">
        <v>5655</v>
      </c>
      <c r="E986" s="184">
        <v>1604.38</v>
      </c>
      <c r="F986" s="182">
        <v>43769</v>
      </c>
      <c r="G986" s="181" t="s">
        <v>938</v>
      </c>
      <c r="H986" s="181" t="s">
        <v>1135</v>
      </c>
      <c r="I986" s="181" t="s">
        <v>1137</v>
      </c>
      <c r="K986" s="183">
        <v>366854</v>
      </c>
      <c r="L986" s="183">
        <v>348485</v>
      </c>
      <c r="Q986" s="181" t="s">
        <v>940</v>
      </c>
      <c r="U986" s="183">
        <v>10</v>
      </c>
      <c r="V986" s="183">
        <v>19</v>
      </c>
      <c r="Y986" s="181" t="s">
        <v>941</v>
      </c>
      <c r="Z986" s="183">
        <v>102</v>
      </c>
      <c r="AA986" s="181" t="s">
        <v>22</v>
      </c>
      <c r="AB986" s="181" t="s">
        <v>942</v>
      </c>
      <c r="AC986" s="183">
        <v>3</v>
      </c>
    </row>
    <row r="987" spans="1:29">
      <c r="A987" s="181" t="s">
        <v>115</v>
      </c>
      <c r="B987" s="183">
        <v>102</v>
      </c>
      <c r="C987" s="183">
        <v>102101</v>
      </c>
      <c r="D987" s="183">
        <v>5655</v>
      </c>
      <c r="E987" s="184">
        <v>-923.8</v>
      </c>
      <c r="F987" s="182">
        <v>43769</v>
      </c>
      <c r="G987" s="181" t="s">
        <v>938</v>
      </c>
      <c r="H987" s="181" t="s">
        <v>1012</v>
      </c>
      <c r="I987" s="181" t="s">
        <v>1113</v>
      </c>
      <c r="K987" s="183">
        <v>366919</v>
      </c>
      <c r="L987" s="183">
        <v>349670</v>
      </c>
      <c r="Q987" s="181" t="s">
        <v>940</v>
      </c>
      <c r="U987" s="183">
        <v>10</v>
      </c>
      <c r="V987" s="183">
        <v>19</v>
      </c>
      <c r="Y987" s="181" t="s">
        <v>941</v>
      </c>
      <c r="Z987" s="183">
        <v>102</v>
      </c>
      <c r="AA987" s="181" t="s">
        <v>22</v>
      </c>
      <c r="AB987" s="181" t="s">
        <v>942</v>
      </c>
      <c r="AC987" s="183">
        <v>7</v>
      </c>
    </row>
    <row r="988" spans="1:29">
      <c r="A988" s="181" t="s">
        <v>115</v>
      </c>
      <c r="B988" s="183">
        <v>102</v>
      </c>
      <c r="C988" s="183">
        <v>102101</v>
      </c>
      <c r="D988" s="183">
        <v>5655</v>
      </c>
      <c r="E988" s="184">
        <v>-7.75</v>
      </c>
      <c r="F988" s="182">
        <v>43769</v>
      </c>
      <c r="G988" s="181" t="s">
        <v>938</v>
      </c>
      <c r="H988" s="181" t="s">
        <v>1012</v>
      </c>
      <c r="I988" s="181" t="s">
        <v>1114</v>
      </c>
      <c r="K988" s="183">
        <v>366919</v>
      </c>
      <c r="L988" s="183">
        <v>349670</v>
      </c>
      <c r="Q988" s="181" t="s">
        <v>940</v>
      </c>
      <c r="U988" s="183">
        <v>10</v>
      </c>
      <c r="V988" s="183">
        <v>19</v>
      </c>
      <c r="Y988" s="181" t="s">
        <v>941</v>
      </c>
      <c r="Z988" s="183">
        <v>102</v>
      </c>
      <c r="AA988" s="181" t="s">
        <v>22</v>
      </c>
      <c r="AB988" s="181" t="s">
        <v>942</v>
      </c>
      <c r="AC988" s="183">
        <v>9</v>
      </c>
    </row>
    <row r="989" spans="1:29">
      <c r="A989" s="181" t="s">
        <v>115</v>
      </c>
      <c r="B989" s="183">
        <v>102</v>
      </c>
      <c r="C989" s="183">
        <v>102101</v>
      </c>
      <c r="D989" s="183">
        <v>5655</v>
      </c>
      <c r="E989" s="184">
        <v>-1.93</v>
      </c>
      <c r="F989" s="182">
        <v>43769</v>
      </c>
      <c r="G989" s="181" t="s">
        <v>938</v>
      </c>
      <c r="H989" s="181" t="s">
        <v>1012</v>
      </c>
      <c r="I989" s="181" t="s">
        <v>1115</v>
      </c>
      <c r="K989" s="183">
        <v>366919</v>
      </c>
      <c r="L989" s="183">
        <v>349670</v>
      </c>
      <c r="Q989" s="181" t="s">
        <v>940</v>
      </c>
      <c r="U989" s="183">
        <v>10</v>
      </c>
      <c r="V989" s="183">
        <v>19</v>
      </c>
      <c r="Y989" s="181" t="s">
        <v>941</v>
      </c>
      <c r="Z989" s="183">
        <v>102</v>
      </c>
      <c r="AA989" s="181" t="s">
        <v>22</v>
      </c>
      <c r="AB989" s="181" t="s">
        <v>942</v>
      </c>
      <c r="AC989" s="183">
        <v>11</v>
      </c>
    </row>
    <row r="990" spans="1:29">
      <c r="A990" s="181" t="s">
        <v>115</v>
      </c>
      <c r="B990" s="183">
        <v>102</v>
      </c>
      <c r="C990" s="183">
        <v>102103</v>
      </c>
      <c r="D990" s="183">
        <v>5655</v>
      </c>
      <c r="E990" s="184">
        <v>-574.4</v>
      </c>
      <c r="F990" s="182">
        <v>43769</v>
      </c>
      <c r="G990" s="181" t="s">
        <v>938</v>
      </c>
      <c r="H990" s="181" t="s">
        <v>1013</v>
      </c>
      <c r="I990" s="181" t="s">
        <v>1113</v>
      </c>
      <c r="K990" s="183">
        <v>366920</v>
      </c>
      <c r="L990" s="183">
        <v>349672</v>
      </c>
      <c r="Q990" s="181" t="s">
        <v>940</v>
      </c>
      <c r="U990" s="183">
        <v>10</v>
      </c>
      <c r="V990" s="183">
        <v>19</v>
      </c>
      <c r="Y990" s="181" t="s">
        <v>941</v>
      </c>
      <c r="Z990" s="183">
        <v>102</v>
      </c>
      <c r="AA990" s="181" t="s">
        <v>22</v>
      </c>
      <c r="AB990" s="181" t="s">
        <v>942</v>
      </c>
      <c r="AC990" s="183">
        <v>7</v>
      </c>
    </row>
    <row r="991" spans="1:29">
      <c r="A991" s="181" t="s">
        <v>115</v>
      </c>
      <c r="B991" s="183">
        <v>102</v>
      </c>
      <c r="C991" s="183">
        <v>102103</v>
      </c>
      <c r="D991" s="183">
        <v>5655</v>
      </c>
      <c r="E991" s="184">
        <v>-6.7</v>
      </c>
      <c r="F991" s="182">
        <v>43769</v>
      </c>
      <c r="G991" s="181" t="s">
        <v>938</v>
      </c>
      <c r="H991" s="181" t="s">
        <v>1013</v>
      </c>
      <c r="I991" s="181" t="s">
        <v>1114</v>
      </c>
      <c r="K991" s="183">
        <v>366920</v>
      </c>
      <c r="L991" s="183">
        <v>349672</v>
      </c>
      <c r="Q991" s="181" t="s">
        <v>940</v>
      </c>
      <c r="U991" s="183">
        <v>10</v>
      </c>
      <c r="V991" s="183">
        <v>19</v>
      </c>
      <c r="Y991" s="181" t="s">
        <v>941</v>
      </c>
      <c r="Z991" s="183">
        <v>102</v>
      </c>
      <c r="AA991" s="181" t="s">
        <v>22</v>
      </c>
      <c r="AB991" s="181" t="s">
        <v>942</v>
      </c>
      <c r="AC991" s="183">
        <v>9</v>
      </c>
    </row>
    <row r="992" spans="1:29">
      <c r="A992" s="181" t="s">
        <v>115</v>
      </c>
      <c r="B992" s="183">
        <v>102</v>
      </c>
      <c r="C992" s="183">
        <v>102103</v>
      </c>
      <c r="D992" s="183">
        <v>5655</v>
      </c>
      <c r="E992" s="184">
        <v>-4.34</v>
      </c>
      <c r="F992" s="182">
        <v>43769</v>
      </c>
      <c r="G992" s="181" t="s">
        <v>938</v>
      </c>
      <c r="H992" s="181" t="s">
        <v>1013</v>
      </c>
      <c r="I992" s="181" t="s">
        <v>1115</v>
      </c>
      <c r="K992" s="183">
        <v>366920</v>
      </c>
      <c r="L992" s="183">
        <v>349672</v>
      </c>
      <c r="Q992" s="181" t="s">
        <v>940</v>
      </c>
      <c r="U992" s="183">
        <v>10</v>
      </c>
      <c r="V992" s="183">
        <v>19</v>
      </c>
      <c r="Y992" s="181" t="s">
        <v>941</v>
      </c>
      <c r="Z992" s="183">
        <v>102</v>
      </c>
      <c r="AA992" s="181" t="s">
        <v>22</v>
      </c>
      <c r="AB992" s="181" t="s">
        <v>942</v>
      </c>
      <c r="AC992" s="183">
        <v>11</v>
      </c>
    </row>
    <row r="993" spans="1:29">
      <c r="A993" s="181" t="s">
        <v>115</v>
      </c>
      <c r="B993" s="183">
        <v>102</v>
      </c>
      <c r="C993" s="183">
        <v>102103</v>
      </c>
      <c r="D993" s="183">
        <v>5655</v>
      </c>
      <c r="E993" s="184">
        <v>-1967.06</v>
      </c>
      <c r="F993" s="182">
        <v>43769</v>
      </c>
      <c r="G993" s="181" t="s">
        <v>938</v>
      </c>
      <c r="H993" s="181" t="s">
        <v>1014</v>
      </c>
      <c r="I993" s="181" t="s">
        <v>1113</v>
      </c>
      <c r="K993" s="183">
        <v>366921</v>
      </c>
      <c r="L993" s="183">
        <v>349674</v>
      </c>
      <c r="Q993" s="181" t="s">
        <v>940</v>
      </c>
      <c r="U993" s="183">
        <v>10</v>
      </c>
      <c r="V993" s="183">
        <v>19</v>
      </c>
      <c r="Y993" s="181" t="s">
        <v>941</v>
      </c>
      <c r="Z993" s="183">
        <v>804</v>
      </c>
      <c r="AA993" s="181" t="s">
        <v>22</v>
      </c>
      <c r="AB993" s="181" t="s">
        <v>942</v>
      </c>
      <c r="AC993" s="183">
        <v>7</v>
      </c>
    </row>
    <row r="994" spans="1:29">
      <c r="A994" s="181" t="s">
        <v>115</v>
      </c>
      <c r="B994" s="183">
        <v>102</v>
      </c>
      <c r="C994" s="183">
        <v>102103</v>
      </c>
      <c r="D994" s="183">
        <v>5655</v>
      </c>
      <c r="E994" s="184">
        <v>-17.28</v>
      </c>
      <c r="F994" s="182">
        <v>43769</v>
      </c>
      <c r="G994" s="181" t="s">
        <v>938</v>
      </c>
      <c r="H994" s="181" t="s">
        <v>1014</v>
      </c>
      <c r="I994" s="181" t="s">
        <v>1114</v>
      </c>
      <c r="K994" s="183">
        <v>366921</v>
      </c>
      <c r="L994" s="183">
        <v>349674</v>
      </c>
      <c r="Q994" s="181" t="s">
        <v>940</v>
      </c>
      <c r="U994" s="183">
        <v>10</v>
      </c>
      <c r="V994" s="183">
        <v>19</v>
      </c>
      <c r="Y994" s="181" t="s">
        <v>941</v>
      </c>
      <c r="Z994" s="183">
        <v>804</v>
      </c>
      <c r="AA994" s="181" t="s">
        <v>22</v>
      </c>
      <c r="AB994" s="181" t="s">
        <v>942</v>
      </c>
      <c r="AC994" s="183">
        <v>9</v>
      </c>
    </row>
    <row r="995" spans="1:29">
      <c r="A995" s="181" t="s">
        <v>115</v>
      </c>
      <c r="B995" s="183">
        <v>102</v>
      </c>
      <c r="C995" s="183">
        <v>102103</v>
      </c>
      <c r="D995" s="183">
        <v>5655</v>
      </c>
      <c r="E995" s="184">
        <v>-4.34</v>
      </c>
      <c r="F995" s="182">
        <v>43769</v>
      </c>
      <c r="G995" s="181" t="s">
        <v>938</v>
      </c>
      <c r="H995" s="181" t="s">
        <v>1014</v>
      </c>
      <c r="I995" s="181" t="s">
        <v>1115</v>
      </c>
      <c r="K995" s="183">
        <v>366921</v>
      </c>
      <c r="L995" s="183">
        <v>349674</v>
      </c>
      <c r="Q995" s="181" t="s">
        <v>940</v>
      </c>
      <c r="U995" s="183">
        <v>10</v>
      </c>
      <c r="V995" s="183">
        <v>19</v>
      </c>
      <c r="Y995" s="181" t="s">
        <v>941</v>
      </c>
      <c r="Z995" s="183">
        <v>804</v>
      </c>
      <c r="AA995" s="181" t="s">
        <v>22</v>
      </c>
      <c r="AB995" s="181" t="s">
        <v>942</v>
      </c>
      <c r="AC995" s="183">
        <v>11</v>
      </c>
    </row>
    <row r="996" spans="1:29">
      <c r="A996" s="181" t="s">
        <v>115</v>
      </c>
      <c r="B996" s="183">
        <v>102</v>
      </c>
      <c r="C996" s="183">
        <v>102103</v>
      </c>
      <c r="D996" s="183">
        <v>5655</v>
      </c>
      <c r="E996" s="184">
        <v>-993.36</v>
      </c>
      <c r="F996" s="182">
        <v>43769</v>
      </c>
      <c r="G996" s="181" t="s">
        <v>938</v>
      </c>
      <c r="H996" s="181" t="s">
        <v>1015</v>
      </c>
      <c r="I996" s="181" t="s">
        <v>1113</v>
      </c>
      <c r="K996" s="183">
        <v>366924</v>
      </c>
      <c r="L996" s="183">
        <v>349683</v>
      </c>
      <c r="Q996" s="181" t="s">
        <v>940</v>
      </c>
      <c r="U996" s="183">
        <v>10</v>
      </c>
      <c r="V996" s="183">
        <v>19</v>
      </c>
      <c r="Y996" s="181" t="s">
        <v>941</v>
      </c>
      <c r="Z996" s="183">
        <v>102</v>
      </c>
      <c r="AA996" s="181" t="s">
        <v>22</v>
      </c>
      <c r="AB996" s="181" t="s">
        <v>942</v>
      </c>
      <c r="AC996" s="183">
        <v>7</v>
      </c>
    </row>
    <row r="997" spans="1:29">
      <c r="A997" s="181" t="s">
        <v>115</v>
      </c>
      <c r="B997" s="183">
        <v>102</v>
      </c>
      <c r="C997" s="183">
        <v>102103</v>
      </c>
      <c r="D997" s="183">
        <v>5655</v>
      </c>
      <c r="E997" s="184">
        <v>-10.94</v>
      </c>
      <c r="F997" s="182">
        <v>43769</v>
      </c>
      <c r="G997" s="181" t="s">
        <v>938</v>
      </c>
      <c r="H997" s="181" t="s">
        <v>1015</v>
      </c>
      <c r="I997" s="181" t="s">
        <v>1114</v>
      </c>
      <c r="K997" s="183">
        <v>366924</v>
      </c>
      <c r="L997" s="183">
        <v>349683</v>
      </c>
      <c r="Q997" s="181" t="s">
        <v>940</v>
      </c>
      <c r="U997" s="183">
        <v>10</v>
      </c>
      <c r="V997" s="183">
        <v>19</v>
      </c>
      <c r="Y997" s="181" t="s">
        <v>941</v>
      </c>
      <c r="Z997" s="183">
        <v>102</v>
      </c>
      <c r="AA997" s="181" t="s">
        <v>22</v>
      </c>
      <c r="AB997" s="181" t="s">
        <v>942</v>
      </c>
      <c r="AC997" s="183">
        <v>9</v>
      </c>
    </row>
    <row r="998" spans="1:29">
      <c r="A998" s="181" t="s">
        <v>115</v>
      </c>
      <c r="B998" s="183">
        <v>102</v>
      </c>
      <c r="C998" s="183">
        <v>102103</v>
      </c>
      <c r="D998" s="183">
        <v>5655</v>
      </c>
      <c r="E998" s="184">
        <v>-4.34</v>
      </c>
      <c r="F998" s="182">
        <v>43769</v>
      </c>
      <c r="G998" s="181" t="s">
        <v>938</v>
      </c>
      <c r="H998" s="181" t="s">
        <v>1015</v>
      </c>
      <c r="I998" s="181" t="s">
        <v>1115</v>
      </c>
      <c r="K998" s="183">
        <v>366924</v>
      </c>
      <c r="L998" s="183">
        <v>349683</v>
      </c>
      <c r="Q998" s="181" t="s">
        <v>940</v>
      </c>
      <c r="U998" s="183">
        <v>10</v>
      </c>
      <c r="V998" s="183">
        <v>19</v>
      </c>
      <c r="Y998" s="181" t="s">
        <v>941</v>
      </c>
      <c r="Z998" s="183">
        <v>102</v>
      </c>
      <c r="AA998" s="181" t="s">
        <v>22</v>
      </c>
      <c r="AB998" s="181" t="s">
        <v>942</v>
      </c>
      <c r="AC998" s="183">
        <v>11</v>
      </c>
    </row>
    <row r="999" spans="1:29">
      <c r="A999" s="181" t="s">
        <v>115</v>
      </c>
      <c r="B999" s="183">
        <v>102</v>
      </c>
      <c r="C999" s="183">
        <v>102103</v>
      </c>
      <c r="D999" s="183">
        <v>5655</v>
      </c>
      <c r="E999" s="184">
        <v>1925</v>
      </c>
      <c r="F999" s="182">
        <v>43769</v>
      </c>
      <c r="G999" s="181" t="s">
        <v>938</v>
      </c>
      <c r="H999" s="181" t="s">
        <v>1138</v>
      </c>
      <c r="I999" s="181" t="s">
        <v>1139</v>
      </c>
      <c r="K999" s="183">
        <v>367005</v>
      </c>
      <c r="L999" s="183">
        <v>350319</v>
      </c>
      <c r="Q999" s="181" t="s">
        <v>940</v>
      </c>
      <c r="U999" s="183">
        <v>10</v>
      </c>
      <c r="V999" s="183">
        <v>19</v>
      </c>
      <c r="Y999" s="181" t="s">
        <v>941</v>
      </c>
      <c r="Z999" s="183">
        <v>102</v>
      </c>
      <c r="AA999" s="181" t="s">
        <v>22</v>
      </c>
      <c r="AB999" s="181" t="s">
        <v>942</v>
      </c>
      <c r="AC999" s="183">
        <v>1</v>
      </c>
    </row>
    <row r="1000" spans="1:29">
      <c r="A1000" s="181" t="s">
        <v>115</v>
      </c>
      <c r="B1000" s="183">
        <v>102</v>
      </c>
      <c r="C1000" s="183">
        <v>102103</v>
      </c>
      <c r="D1000" s="183">
        <v>5655</v>
      </c>
      <c r="E1000" s="184">
        <v>2293.75</v>
      </c>
      <c r="F1000" s="182">
        <v>43769</v>
      </c>
      <c r="G1000" s="181" t="s">
        <v>938</v>
      </c>
      <c r="H1000" s="181" t="s">
        <v>1138</v>
      </c>
      <c r="I1000" s="181" t="s">
        <v>1140</v>
      </c>
      <c r="K1000" s="183">
        <v>367005</v>
      </c>
      <c r="L1000" s="183">
        <v>350319</v>
      </c>
      <c r="Q1000" s="181" t="s">
        <v>940</v>
      </c>
      <c r="U1000" s="183">
        <v>10</v>
      </c>
      <c r="V1000" s="183">
        <v>19</v>
      </c>
      <c r="Y1000" s="181" t="s">
        <v>941</v>
      </c>
      <c r="Z1000" s="183">
        <v>102</v>
      </c>
      <c r="AA1000" s="181" t="s">
        <v>22</v>
      </c>
      <c r="AB1000" s="181" t="s">
        <v>942</v>
      </c>
      <c r="AC1000" s="183">
        <v>3</v>
      </c>
    </row>
    <row r="1001" spans="1:29">
      <c r="A1001" s="181" t="s">
        <v>115</v>
      </c>
      <c r="B1001" s="183">
        <v>102</v>
      </c>
      <c r="C1001" s="183">
        <v>102103</v>
      </c>
      <c r="D1001" s="183">
        <v>5655</v>
      </c>
      <c r="E1001" s="184">
        <v>-511444.96</v>
      </c>
      <c r="F1001" s="182">
        <v>43769</v>
      </c>
      <c r="G1001" s="181" t="s">
        <v>938</v>
      </c>
      <c r="H1001" s="181" t="s">
        <v>1120</v>
      </c>
      <c r="I1001" s="181" t="s">
        <v>1120</v>
      </c>
      <c r="K1001" s="183">
        <v>367137</v>
      </c>
      <c r="L1001" s="183">
        <v>350843</v>
      </c>
      <c r="Q1001" s="181" t="s">
        <v>940</v>
      </c>
      <c r="U1001" s="183">
        <v>10</v>
      </c>
      <c r="V1001" s="183">
        <v>19</v>
      </c>
      <c r="Y1001" s="181" t="s">
        <v>941</v>
      </c>
      <c r="Z1001" s="183">
        <v>102</v>
      </c>
      <c r="AA1001" s="181" t="s">
        <v>22</v>
      </c>
      <c r="AB1001" s="181" t="s">
        <v>942</v>
      </c>
      <c r="AC1001" s="183">
        <v>1</v>
      </c>
    </row>
    <row r="1002" spans="1:29">
      <c r="A1002" s="181" t="s">
        <v>115</v>
      </c>
      <c r="B1002" s="183">
        <v>102</v>
      </c>
      <c r="C1002" s="183">
        <v>102101</v>
      </c>
      <c r="D1002" s="183">
        <v>5655</v>
      </c>
      <c r="E1002" s="184">
        <v>13847.79</v>
      </c>
      <c r="F1002" s="182">
        <v>43769</v>
      </c>
      <c r="G1002" s="181" t="s">
        <v>938</v>
      </c>
      <c r="H1002" s="181" t="s">
        <v>1120</v>
      </c>
      <c r="I1002" s="181" t="s">
        <v>1120</v>
      </c>
      <c r="K1002" s="183">
        <v>367137</v>
      </c>
      <c r="L1002" s="183">
        <v>350843</v>
      </c>
      <c r="Q1002" s="181" t="s">
        <v>940</v>
      </c>
      <c r="U1002" s="183">
        <v>10</v>
      </c>
      <c r="V1002" s="183">
        <v>19</v>
      </c>
      <c r="Y1002" s="181" t="s">
        <v>941</v>
      </c>
      <c r="Z1002" s="183">
        <v>102</v>
      </c>
      <c r="AA1002" s="181" t="s">
        <v>22</v>
      </c>
      <c r="AB1002" s="181" t="s">
        <v>942</v>
      </c>
      <c r="AC1002" s="183">
        <v>2</v>
      </c>
    </row>
    <row r="1003" spans="1:29">
      <c r="A1003" s="181" t="s">
        <v>115</v>
      </c>
      <c r="B1003" s="183">
        <v>102</v>
      </c>
      <c r="C1003" s="183">
        <v>102102</v>
      </c>
      <c r="D1003" s="183">
        <v>5655</v>
      </c>
      <c r="E1003" s="184">
        <v>2769.56</v>
      </c>
      <c r="F1003" s="182">
        <v>43769</v>
      </c>
      <c r="G1003" s="181" t="s">
        <v>938</v>
      </c>
      <c r="H1003" s="181" t="s">
        <v>1120</v>
      </c>
      <c r="I1003" s="181" t="s">
        <v>1120</v>
      </c>
      <c r="K1003" s="183">
        <v>367137</v>
      </c>
      <c r="L1003" s="183">
        <v>350843</v>
      </c>
      <c r="Q1003" s="181" t="s">
        <v>940</v>
      </c>
      <c r="U1003" s="183">
        <v>10</v>
      </c>
      <c r="V1003" s="183">
        <v>19</v>
      </c>
      <c r="Y1003" s="181" t="s">
        <v>941</v>
      </c>
      <c r="Z1003" s="183">
        <v>102</v>
      </c>
      <c r="AA1003" s="181" t="s">
        <v>22</v>
      </c>
      <c r="AB1003" s="181" t="s">
        <v>942</v>
      </c>
      <c r="AC1003" s="183">
        <v>3</v>
      </c>
    </row>
    <row r="1004" spans="1:29">
      <c r="A1004" s="181" t="s">
        <v>115</v>
      </c>
      <c r="B1004" s="183">
        <v>102</v>
      </c>
      <c r="C1004" s="183">
        <v>102103</v>
      </c>
      <c r="D1004" s="183">
        <v>5655</v>
      </c>
      <c r="E1004" s="184">
        <v>4615.93</v>
      </c>
      <c r="F1004" s="182">
        <v>43769</v>
      </c>
      <c r="G1004" s="181" t="s">
        <v>938</v>
      </c>
      <c r="H1004" s="181" t="s">
        <v>1120</v>
      </c>
      <c r="I1004" s="181" t="s">
        <v>1120</v>
      </c>
      <c r="K1004" s="183">
        <v>367137</v>
      </c>
      <c r="L1004" s="183">
        <v>350843</v>
      </c>
      <c r="Q1004" s="181" t="s">
        <v>940</v>
      </c>
      <c r="U1004" s="183">
        <v>10</v>
      </c>
      <c r="V1004" s="183">
        <v>19</v>
      </c>
      <c r="Y1004" s="181" t="s">
        <v>941</v>
      </c>
      <c r="Z1004" s="183">
        <v>102</v>
      </c>
      <c r="AA1004" s="181" t="s">
        <v>22</v>
      </c>
      <c r="AB1004" s="181" t="s">
        <v>942</v>
      </c>
      <c r="AC1004" s="183">
        <v>4</v>
      </c>
    </row>
    <row r="1005" spans="1:29">
      <c r="A1005" s="181" t="s">
        <v>115</v>
      </c>
      <c r="B1005" s="183">
        <v>102</v>
      </c>
      <c r="C1005" s="183">
        <v>102104</v>
      </c>
      <c r="D1005" s="183">
        <v>5655</v>
      </c>
      <c r="E1005" s="184">
        <v>9231.86</v>
      </c>
      <c r="F1005" s="182">
        <v>43769</v>
      </c>
      <c r="G1005" s="181" t="s">
        <v>938</v>
      </c>
      <c r="H1005" s="181" t="s">
        <v>1120</v>
      </c>
      <c r="I1005" s="181" t="s">
        <v>1120</v>
      </c>
      <c r="K1005" s="183">
        <v>367137</v>
      </c>
      <c r="L1005" s="183">
        <v>350843</v>
      </c>
      <c r="Q1005" s="181" t="s">
        <v>940</v>
      </c>
      <c r="U1005" s="183">
        <v>10</v>
      </c>
      <c r="V1005" s="183">
        <v>19</v>
      </c>
      <c r="Y1005" s="181" t="s">
        <v>941</v>
      </c>
      <c r="Z1005" s="183">
        <v>102</v>
      </c>
      <c r="AA1005" s="181" t="s">
        <v>22</v>
      </c>
      <c r="AB1005" s="181" t="s">
        <v>942</v>
      </c>
      <c r="AC1005" s="183">
        <v>5</v>
      </c>
    </row>
    <row r="1006" spans="1:29">
      <c r="A1006" s="181" t="s">
        <v>115</v>
      </c>
      <c r="B1006" s="183">
        <v>102</v>
      </c>
      <c r="C1006" s="183">
        <v>102105</v>
      </c>
      <c r="D1006" s="183">
        <v>5655</v>
      </c>
      <c r="E1006" s="184">
        <v>10155.040000000001</v>
      </c>
      <c r="F1006" s="182">
        <v>43769</v>
      </c>
      <c r="G1006" s="181" t="s">
        <v>938</v>
      </c>
      <c r="H1006" s="181" t="s">
        <v>1120</v>
      </c>
      <c r="I1006" s="181" t="s">
        <v>1120</v>
      </c>
      <c r="K1006" s="183">
        <v>367137</v>
      </c>
      <c r="L1006" s="183">
        <v>350843</v>
      </c>
      <c r="Q1006" s="181" t="s">
        <v>940</v>
      </c>
      <c r="U1006" s="183">
        <v>10</v>
      </c>
      <c r="V1006" s="183">
        <v>19</v>
      </c>
      <c r="Y1006" s="181" t="s">
        <v>941</v>
      </c>
      <c r="Z1006" s="183">
        <v>102</v>
      </c>
      <c r="AA1006" s="181" t="s">
        <v>22</v>
      </c>
      <c r="AB1006" s="181" t="s">
        <v>942</v>
      </c>
      <c r="AC1006" s="183">
        <v>6</v>
      </c>
    </row>
    <row r="1007" spans="1:29">
      <c r="A1007" s="181" t="s">
        <v>115</v>
      </c>
      <c r="B1007" s="183">
        <v>102</v>
      </c>
      <c r="C1007" s="183">
        <v>102106</v>
      </c>
      <c r="D1007" s="183">
        <v>5655</v>
      </c>
      <c r="E1007" s="184">
        <v>30465.13</v>
      </c>
      <c r="F1007" s="182">
        <v>43769</v>
      </c>
      <c r="G1007" s="181" t="s">
        <v>938</v>
      </c>
      <c r="H1007" s="181" t="s">
        <v>1120</v>
      </c>
      <c r="I1007" s="181" t="s">
        <v>1120</v>
      </c>
      <c r="K1007" s="183">
        <v>367137</v>
      </c>
      <c r="L1007" s="183">
        <v>350843</v>
      </c>
      <c r="Q1007" s="181" t="s">
        <v>940</v>
      </c>
      <c r="U1007" s="183">
        <v>10</v>
      </c>
      <c r="V1007" s="183">
        <v>19</v>
      </c>
      <c r="Y1007" s="181" t="s">
        <v>941</v>
      </c>
      <c r="Z1007" s="183">
        <v>102</v>
      </c>
      <c r="AA1007" s="181" t="s">
        <v>22</v>
      </c>
      <c r="AB1007" s="181" t="s">
        <v>942</v>
      </c>
      <c r="AC1007" s="183">
        <v>7</v>
      </c>
    </row>
    <row r="1008" spans="1:29">
      <c r="A1008" s="181" t="s">
        <v>115</v>
      </c>
      <c r="B1008" s="183">
        <v>102</v>
      </c>
      <c r="C1008" s="183">
        <v>102107</v>
      </c>
      <c r="D1008" s="183">
        <v>5655</v>
      </c>
      <c r="E1008" s="184">
        <v>5539.12</v>
      </c>
      <c r="F1008" s="182">
        <v>43769</v>
      </c>
      <c r="G1008" s="181" t="s">
        <v>938</v>
      </c>
      <c r="H1008" s="181" t="s">
        <v>1120</v>
      </c>
      <c r="I1008" s="181" t="s">
        <v>1120</v>
      </c>
      <c r="K1008" s="183">
        <v>367137</v>
      </c>
      <c r="L1008" s="183">
        <v>350843</v>
      </c>
      <c r="Q1008" s="181" t="s">
        <v>940</v>
      </c>
      <c r="U1008" s="183">
        <v>10</v>
      </c>
      <c r="V1008" s="183">
        <v>19</v>
      </c>
      <c r="Y1008" s="181" t="s">
        <v>941</v>
      </c>
      <c r="Z1008" s="183">
        <v>102</v>
      </c>
      <c r="AA1008" s="181" t="s">
        <v>22</v>
      </c>
      <c r="AB1008" s="181" t="s">
        <v>942</v>
      </c>
      <c r="AC1008" s="183">
        <v>8</v>
      </c>
    </row>
    <row r="1009" spans="1:29">
      <c r="A1009" s="181" t="s">
        <v>115</v>
      </c>
      <c r="B1009" s="183">
        <v>102</v>
      </c>
      <c r="C1009" s="183">
        <v>102108</v>
      </c>
      <c r="D1009" s="183">
        <v>5655</v>
      </c>
      <c r="E1009" s="184">
        <v>3692.74</v>
      </c>
      <c r="F1009" s="182">
        <v>43769</v>
      </c>
      <c r="G1009" s="181" t="s">
        <v>938</v>
      </c>
      <c r="H1009" s="181" t="s">
        <v>1120</v>
      </c>
      <c r="I1009" s="181" t="s">
        <v>1120</v>
      </c>
      <c r="K1009" s="183">
        <v>367137</v>
      </c>
      <c r="L1009" s="183">
        <v>350843</v>
      </c>
      <c r="Q1009" s="181" t="s">
        <v>940</v>
      </c>
      <c r="U1009" s="183">
        <v>10</v>
      </c>
      <c r="V1009" s="183">
        <v>19</v>
      </c>
      <c r="Y1009" s="181" t="s">
        <v>941</v>
      </c>
      <c r="Z1009" s="183">
        <v>102</v>
      </c>
      <c r="AA1009" s="181" t="s">
        <v>22</v>
      </c>
      <c r="AB1009" s="181" t="s">
        <v>942</v>
      </c>
      <c r="AC1009" s="183">
        <v>9</v>
      </c>
    </row>
    <row r="1010" spans="1:29">
      <c r="A1010" s="181" t="s">
        <v>115</v>
      </c>
      <c r="B1010" s="183">
        <v>102</v>
      </c>
      <c r="C1010" s="183">
        <v>102109</v>
      </c>
      <c r="D1010" s="183">
        <v>5655</v>
      </c>
      <c r="E1010" s="184">
        <v>2769.56</v>
      </c>
      <c r="F1010" s="182">
        <v>43769</v>
      </c>
      <c r="G1010" s="181" t="s">
        <v>938</v>
      </c>
      <c r="H1010" s="181" t="s">
        <v>1120</v>
      </c>
      <c r="I1010" s="181" t="s">
        <v>1120</v>
      </c>
      <c r="K1010" s="183">
        <v>367137</v>
      </c>
      <c r="L1010" s="183">
        <v>350843</v>
      </c>
      <c r="Q1010" s="181" t="s">
        <v>940</v>
      </c>
      <c r="U1010" s="183">
        <v>10</v>
      </c>
      <c r="V1010" s="183">
        <v>19</v>
      </c>
      <c r="Y1010" s="181" t="s">
        <v>941</v>
      </c>
      <c r="Z1010" s="183">
        <v>102</v>
      </c>
      <c r="AA1010" s="181" t="s">
        <v>22</v>
      </c>
      <c r="AB1010" s="181" t="s">
        <v>942</v>
      </c>
      <c r="AC1010" s="183">
        <v>10</v>
      </c>
    </row>
    <row r="1011" spans="1:29">
      <c r="A1011" s="181" t="s">
        <v>115</v>
      </c>
      <c r="B1011" s="183">
        <v>102</v>
      </c>
      <c r="C1011" s="183">
        <v>102103</v>
      </c>
      <c r="D1011" s="183">
        <v>5655</v>
      </c>
      <c r="E1011" s="184">
        <v>219335.22</v>
      </c>
      <c r="F1011" s="182">
        <v>43769</v>
      </c>
      <c r="G1011" s="181" t="s">
        <v>938</v>
      </c>
      <c r="H1011" s="181" t="s">
        <v>943</v>
      </c>
      <c r="K1011" s="183">
        <v>1105134</v>
      </c>
      <c r="L1011" s="183">
        <v>350269</v>
      </c>
      <c r="Q1011" s="181" t="s">
        <v>944</v>
      </c>
      <c r="U1011" s="183">
        <v>10</v>
      </c>
      <c r="V1011" s="183">
        <v>19</v>
      </c>
      <c r="X1011" s="183">
        <v>3006625</v>
      </c>
      <c r="Y1011" s="181" t="s">
        <v>941</v>
      </c>
      <c r="Z1011" s="183">
        <v>102</v>
      </c>
      <c r="AA1011" s="181" t="s">
        <v>945</v>
      </c>
      <c r="AB1011" s="181" t="s">
        <v>942</v>
      </c>
      <c r="AC1011" s="183">
        <v>3</v>
      </c>
    </row>
    <row r="1012" spans="1:29">
      <c r="A1012" s="181" t="s">
        <v>115</v>
      </c>
      <c r="B1012" s="183">
        <v>102</v>
      </c>
      <c r="C1012" s="183">
        <v>102103</v>
      </c>
      <c r="D1012" s="183">
        <v>5655</v>
      </c>
      <c r="E1012" s="184">
        <v>232189.74</v>
      </c>
      <c r="F1012" s="182">
        <v>43769</v>
      </c>
      <c r="G1012" s="181" t="s">
        <v>938</v>
      </c>
      <c r="H1012" s="181" t="s">
        <v>943</v>
      </c>
      <c r="K1012" s="183">
        <v>1105134</v>
      </c>
      <c r="L1012" s="183">
        <v>350269</v>
      </c>
      <c r="Q1012" s="181" t="s">
        <v>944</v>
      </c>
      <c r="U1012" s="183">
        <v>10</v>
      </c>
      <c r="V1012" s="183">
        <v>19</v>
      </c>
      <c r="X1012" s="183">
        <v>3006625</v>
      </c>
      <c r="Y1012" s="181" t="s">
        <v>941</v>
      </c>
      <c r="Z1012" s="183">
        <v>102</v>
      </c>
      <c r="AA1012" s="181" t="s">
        <v>945</v>
      </c>
      <c r="AB1012" s="181" t="s">
        <v>942</v>
      </c>
      <c r="AC1012" s="183">
        <v>4</v>
      </c>
    </row>
    <row r="1013" spans="1:29">
      <c r="A1013" s="181" t="s">
        <v>115</v>
      </c>
      <c r="B1013" s="183">
        <v>102</v>
      </c>
      <c r="C1013" s="183">
        <v>102103</v>
      </c>
      <c r="D1013" s="183">
        <v>5655</v>
      </c>
      <c r="E1013" s="184">
        <v>129310.83</v>
      </c>
      <c r="F1013" s="182">
        <v>43769</v>
      </c>
      <c r="G1013" s="181" t="s">
        <v>938</v>
      </c>
      <c r="H1013" s="181" t="s">
        <v>943</v>
      </c>
      <c r="K1013" s="183">
        <v>1105134</v>
      </c>
      <c r="L1013" s="183">
        <v>350269</v>
      </c>
      <c r="Q1013" s="181" t="s">
        <v>944</v>
      </c>
      <c r="U1013" s="183">
        <v>10</v>
      </c>
      <c r="V1013" s="183">
        <v>19</v>
      </c>
      <c r="X1013" s="183">
        <v>3006625</v>
      </c>
      <c r="Y1013" s="181" t="s">
        <v>941</v>
      </c>
      <c r="Z1013" s="183">
        <v>102</v>
      </c>
      <c r="AA1013" s="181" t="s">
        <v>945</v>
      </c>
      <c r="AB1013" s="181" t="s">
        <v>942</v>
      </c>
      <c r="AC1013" s="183">
        <v>5</v>
      </c>
    </row>
    <row r="1014" spans="1:29">
      <c r="A1014" s="181" t="s">
        <v>115</v>
      </c>
      <c r="B1014" s="183">
        <v>102</v>
      </c>
      <c r="C1014" s="183">
        <v>102103</v>
      </c>
      <c r="D1014" s="183">
        <v>5655</v>
      </c>
      <c r="E1014" s="184">
        <v>828.74</v>
      </c>
      <c r="F1014" s="182">
        <v>43769</v>
      </c>
      <c r="G1014" s="181" t="s">
        <v>938</v>
      </c>
      <c r="H1014" s="181" t="s">
        <v>943</v>
      </c>
      <c r="K1014" s="183">
        <v>1105134</v>
      </c>
      <c r="L1014" s="183">
        <v>350269</v>
      </c>
      <c r="Q1014" s="181" t="s">
        <v>944</v>
      </c>
      <c r="U1014" s="183">
        <v>10</v>
      </c>
      <c r="V1014" s="183">
        <v>19</v>
      </c>
      <c r="X1014" s="183">
        <v>3006625</v>
      </c>
      <c r="Y1014" s="181" t="s">
        <v>941</v>
      </c>
      <c r="Z1014" s="183">
        <v>102</v>
      </c>
      <c r="AA1014" s="181" t="s">
        <v>945</v>
      </c>
      <c r="AB1014" s="181" t="s">
        <v>942</v>
      </c>
      <c r="AC1014" s="183">
        <v>6</v>
      </c>
    </row>
    <row r="1015" spans="1:29">
      <c r="A1015" s="181" t="s">
        <v>115</v>
      </c>
      <c r="B1015" s="183">
        <v>102</v>
      </c>
      <c r="C1015" s="183">
        <v>102103</v>
      </c>
      <c r="D1015" s="183">
        <v>5655</v>
      </c>
      <c r="E1015" s="184">
        <v>-96569.87</v>
      </c>
      <c r="F1015" s="182">
        <v>43769</v>
      </c>
      <c r="G1015" s="181" t="s">
        <v>938</v>
      </c>
      <c r="H1015" s="181" t="s">
        <v>943</v>
      </c>
      <c r="K1015" s="183">
        <v>1105134</v>
      </c>
      <c r="L1015" s="183">
        <v>350269</v>
      </c>
      <c r="Q1015" s="181" t="s">
        <v>944</v>
      </c>
      <c r="U1015" s="183">
        <v>10</v>
      </c>
      <c r="V1015" s="183">
        <v>19</v>
      </c>
      <c r="X1015" s="183">
        <v>3006625</v>
      </c>
      <c r="Y1015" s="181" t="s">
        <v>941</v>
      </c>
      <c r="Z1015" s="183">
        <v>102</v>
      </c>
      <c r="AA1015" s="181" t="s">
        <v>945</v>
      </c>
      <c r="AB1015" s="181" t="s">
        <v>942</v>
      </c>
      <c r="AC1015" s="183">
        <v>7</v>
      </c>
    </row>
    <row r="1016" spans="1:29">
      <c r="A1016" s="181" t="s">
        <v>115</v>
      </c>
      <c r="B1016" s="183">
        <v>102</v>
      </c>
      <c r="C1016" s="183">
        <v>102103</v>
      </c>
      <c r="D1016" s="183">
        <v>5655</v>
      </c>
      <c r="E1016" s="184">
        <v>-32.17</v>
      </c>
      <c r="F1016" s="182">
        <v>43769</v>
      </c>
      <c r="G1016" s="181" t="s">
        <v>938</v>
      </c>
      <c r="H1016" s="181" t="s">
        <v>943</v>
      </c>
      <c r="K1016" s="183">
        <v>1105134</v>
      </c>
      <c r="L1016" s="183">
        <v>350269</v>
      </c>
      <c r="Q1016" s="181" t="s">
        <v>944</v>
      </c>
      <c r="U1016" s="183">
        <v>10</v>
      </c>
      <c r="V1016" s="183">
        <v>19</v>
      </c>
      <c r="X1016" s="183">
        <v>3006625</v>
      </c>
      <c r="Y1016" s="181" t="s">
        <v>941</v>
      </c>
      <c r="Z1016" s="183">
        <v>102</v>
      </c>
      <c r="AA1016" s="181" t="s">
        <v>945</v>
      </c>
      <c r="AB1016" s="181" t="s">
        <v>942</v>
      </c>
      <c r="AC1016" s="183">
        <v>8</v>
      </c>
    </row>
    <row r="1017" spans="1:29">
      <c r="A1017" s="181" t="s">
        <v>115</v>
      </c>
      <c r="B1017" s="183">
        <v>102</v>
      </c>
      <c r="C1017" s="183">
        <v>102103</v>
      </c>
      <c r="D1017" s="183">
        <v>5655</v>
      </c>
      <c r="E1017" s="184">
        <v>2092.35</v>
      </c>
      <c r="F1017" s="182">
        <v>43775</v>
      </c>
      <c r="G1017" s="181" t="s">
        <v>938</v>
      </c>
      <c r="H1017" s="181" t="s">
        <v>1112</v>
      </c>
      <c r="K1017" s="183">
        <v>1105753</v>
      </c>
      <c r="L1017" s="183">
        <v>350547</v>
      </c>
      <c r="Q1017" s="181" t="s">
        <v>944</v>
      </c>
      <c r="U1017" s="183">
        <v>11</v>
      </c>
      <c r="V1017" s="183">
        <v>19</v>
      </c>
      <c r="X1017" s="183">
        <v>3076923</v>
      </c>
      <c r="Y1017" s="181" t="s">
        <v>941</v>
      </c>
      <c r="Z1017" s="183">
        <v>102</v>
      </c>
      <c r="AA1017" s="181" t="s">
        <v>945</v>
      </c>
      <c r="AB1017" s="181" t="s">
        <v>942</v>
      </c>
      <c r="AC1017" s="183">
        <v>1</v>
      </c>
    </row>
    <row r="1018" spans="1:29">
      <c r="A1018" s="181" t="s">
        <v>115</v>
      </c>
      <c r="B1018" s="183">
        <v>102</v>
      </c>
      <c r="C1018" s="183">
        <v>102103</v>
      </c>
      <c r="D1018" s="183">
        <v>5655</v>
      </c>
      <c r="E1018" s="184">
        <v>-4619</v>
      </c>
      <c r="F1018" s="182">
        <v>43799</v>
      </c>
      <c r="G1018" s="181" t="s">
        <v>938</v>
      </c>
      <c r="H1018" s="181" t="s">
        <v>1021</v>
      </c>
      <c r="I1018" s="181" t="s">
        <v>1113</v>
      </c>
      <c r="K1018" s="183">
        <v>367237</v>
      </c>
      <c r="L1018" s="183">
        <v>352179</v>
      </c>
      <c r="Q1018" s="181" t="s">
        <v>940</v>
      </c>
      <c r="U1018" s="183">
        <v>11</v>
      </c>
      <c r="V1018" s="183">
        <v>19</v>
      </c>
      <c r="Y1018" s="181" t="s">
        <v>941</v>
      </c>
      <c r="Z1018" s="183">
        <v>102</v>
      </c>
      <c r="AA1018" s="181" t="s">
        <v>22</v>
      </c>
      <c r="AB1018" s="181" t="s">
        <v>942</v>
      </c>
      <c r="AC1018" s="183">
        <v>2</v>
      </c>
    </row>
    <row r="1019" spans="1:29">
      <c r="A1019" s="181" t="s">
        <v>115</v>
      </c>
      <c r="B1019" s="183">
        <v>102</v>
      </c>
      <c r="C1019" s="183">
        <v>102103</v>
      </c>
      <c r="D1019" s="183">
        <v>5655</v>
      </c>
      <c r="E1019" s="184">
        <v>-38.75</v>
      </c>
      <c r="F1019" s="182">
        <v>43799</v>
      </c>
      <c r="G1019" s="181" t="s">
        <v>938</v>
      </c>
      <c r="H1019" s="181" t="s">
        <v>1021</v>
      </c>
      <c r="I1019" s="181" t="s">
        <v>1114</v>
      </c>
      <c r="K1019" s="183">
        <v>367237</v>
      </c>
      <c r="L1019" s="183">
        <v>352179</v>
      </c>
      <c r="Q1019" s="181" t="s">
        <v>940</v>
      </c>
      <c r="U1019" s="183">
        <v>11</v>
      </c>
      <c r="V1019" s="183">
        <v>19</v>
      </c>
      <c r="Y1019" s="181" t="s">
        <v>941</v>
      </c>
      <c r="Z1019" s="183">
        <v>102</v>
      </c>
      <c r="AA1019" s="181" t="s">
        <v>22</v>
      </c>
      <c r="AB1019" s="181" t="s">
        <v>942</v>
      </c>
      <c r="AC1019" s="183">
        <v>4</v>
      </c>
    </row>
    <row r="1020" spans="1:29">
      <c r="A1020" s="181" t="s">
        <v>115</v>
      </c>
      <c r="B1020" s="183">
        <v>102</v>
      </c>
      <c r="C1020" s="183">
        <v>102103</v>
      </c>
      <c r="D1020" s="183">
        <v>5655</v>
      </c>
      <c r="E1020" s="184">
        <v>-9.65</v>
      </c>
      <c r="F1020" s="182">
        <v>43799</v>
      </c>
      <c r="G1020" s="181" t="s">
        <v>938</v>
      </c>
      <c r="H1020" s="181" t="s">
        <v>1021</v>
      </c>
      <c r="I1020" s="181" t="s">
        <v>1115</v>
      </c>
      <c r="K1020" s="183">
        <v>367237</v>
      </c>
      <c r="L1020" s="183">
        <v>352179</v>
      </c>
      <c r="Q1020" s="181" t="s">
        <v>940</v>
      </c>
      <c r="U1020" s="183">
        <v>11</v>
      </c>
      <c r="V1020" s="183">
        <v>19</v>
      </c>
      <c r="Y1020" s="181" t="s">
        <v>941</v>
      </c>
      <c r="Z1020" s="183">
        <v>102</v>
      </c>
      <c r="AA1020" s="181" t="s">
        <v>22</v>
      </c>
      <c r="AB1020" s="181" t="s">
        <v>942</v>
      </c>
      <c r="AC1020" s="183">
        <v>6</v>
      </c>
    </row>
    <row r="1021" spans="1:29">
      <c r="A1021" s="181" t="s">
        <v>115</v>
      </c>
      <c r="B1021" s="183">
        <v>102</v>
      </c>
      <c r="C1021" s="183">
        <v>102101</v>
      </c>
      <c r="D1021" s="183">
        <v>5655</v>
      </c>
      <c r="E1021" s="184">
        <v>4619</v>
      </c>
      <c r="F1021" s="182">
        <v>43799</v>
      </c>
      <c r="G1021" s="181" t="s">
        <v>938</v>
      </c>
      <c r="H1021" s="181" t="s">
        <v>1021</v>
      </c>
      <c r="I1021" s="181" t="s">
        <v>1113</v>
      </c>
      <c r="K1021" s="183">
        <v>367237</v>
      </c>
      <c r="L1021" s="183">
        <v>352179</v>
      </c>
      <c r="Q1021" s="181" t="s">
        <v>940</v>
      </c>
      <c r="U1021" s="183">
        <v>11</v>
      </c>
      <c r="V1021" s="183">
        <v>19</v>
      </c>
      <c r="Y1021" s="181" t="s">
        <v>941</v>
      </c>
      <c r="Z1021" s="183">
        <v>102</v>
      </c>
      <c r="AA1021" s="181" t="s">
        <v>22</v>
      </c>
      <c r="AB1021" s="181" t="s">
        <v>942</v>
      </c>
      <c r="AC1021" s="183">
        <v>9</v>
      </c>
    </row>
    <row r="1022" spans="1:29">
      <c r="A1022" s="181" t="s">
        <v>115</v>
      </c>
      <c r="B1022" s="183">
        <v>102</v>
      </c>
      <c r="C1022" s="183">
        <v>102101</v>
      </c>
      <c r="D1022" s="183">
        <v>5655</v>
      </c>
      <c r="E1022" s="184">
        <v>38.75</v>
      </c>
      <c r="F1022" s="182">
        <v>43799</v>
      </c>
      <c r="G1022" s="181" t="s">
        <v>938</v>
      </c>
      <c r="H1022" s="181" t="s">
        <v>1021</v>
      </c>
      <c r="I1022" s="181" t="s">
        <v>1114</v>
      </c>
      <c r="K1022" s="183">
        <v>367237</v>
      </c>
      <c r="L1022" s="183">
        <v>352179</v>
      </c>
      <c r="Q1022" s="181" t="s">
        <v>940</v>
      </c>
      <c r="U1022" s="183">
        <v>11</v>
      </c>
      <c r="V1022" s="183">
        <v>19</v>
      </c>
      <c r="Y1022" s="181" t="s">
        <v>941</v>
      </c>
      <c r="Z1022" s="183">
        <v>102</v>
      </c>
      <c r="AA1022" s="181" t="s">
        <v>22</v>
      </c>
      <c r="AB1022" s="181" t="s">
        <v>942</v>
      </c>
      <c r="AC1022" s="183">
        <v>11</v>
      </c>
    </row>
    <row r="1023" spans="1:29">
      <c r="A1023" s="181" t="s">
        <v>115</v>
      </c>
      <c r="B1023" s="183">
        <v>102</v>
      </c>
      <c r="C1023" s="183">
        <v>102101</v>
      </c>
      <c r="D1023" s="183">
        <v>5655</v>
      </c>
      <c r="E1023" s="184">
        <v>9.65</v>
      </c>
      <c r="F1023" s="182">
        <v>43799</v>
      </c>
      <c r="G1023" s="181" t="s">
        <v>938</v>
      </c>
      <c r="H1023" s="181" t="s">
        <v>1021</v>
      </c>
      <c r="I1023" s="181" t="s">
        <v>1115</v>
      </c>
      <c r="K1023" s="183">
        <v>367237</v>
      </c>
      <c r="L1023" s="183">
        <v>352179</v>
      </c>
      <c r="Q1023" s="181" t="s">
        <v>940</v>
      </c>
      <c r="U1023" s="183">
        <v>11</v>
      </c>
      <c r="V1023" s="183">
        <v>19</v>
      </c>
      <c r="Y1023" s="181" t="s">
        <v>941</v>
      </c>
      <c r="Z1023" s="183">
        <v>102</v>
      </c>
      <c r="AA1023" s="181" t="s">
        <v>22</v>
      </c>
      <c r="AB1023" s="181" t="s">
        <v>942</v>
      </c>
      <c r="AC1023" s="183">
        <v>13</v>
      </c>
    </row>
    <row r="1024" spans="1:29">
      <c r="A1024" s="181" t="s">
        <v>115</v>
      </c>
      <c r="B1024" s="183">
        <v>102</v>
      </c>
      <c r="C1024" s="183">
        <v>102103</v>
      </c>
      <c r="D1024" s="183">
        <v>5655</v>
      </c>
      <c r="E1024" s="184">
        <v>-923.8</v>
      </c>
      <c r="F1024" s="182">
        <v>43799</v>
      </c>
      <c r="G1024" s="181" t="s">
        <v>938</v>
      </c>
      <c r="H1024" s="181" t="s">
        <v>1022</v>
      </c>
      <c r="I1024" s="181" t="s">
        <v>1113</v>
      </c>
      <c r="K1024" s="183">
        <v>367238</v>
      </c>
      <c r="L1024" s="183">
        <v>352181</v>
      </c>
      <c r="Q1024" s="181" t="s">
        <v>940</v>
      </c>
      <c r="U1024" s="183">
        <v>11</v>
      </c>
      <c r="V1024" s="183">
        <v>19</v>
      </c>
      <c r="Y1024" s="181" t="s">
        <v>941</v>
      </c>
      <c r="Z1024" s="183">
        <v>102</v>
      </c>
      <c r="AA1024" s="181" t="s">
        <v>22</v>
      </c>
      <c r="AB1024" s="181" t="s">
        <v>942</v>
      </c>
      <c r="AC1024" s="183">
        <v>7</v>
      </c>
    </row>
    <row r="1025" spans="1:29">
      <c r="A1025" s="181" t="s">
        <v>115</v>
      </c>
      <c r="B1025" s="183">
        <v>102</v>
      </c>
      <c r="C1025" s="183">
        <v>102103</v>
      </c>
      <c r="D1025" s="183">
        <v>5655</v>
      </c>
      <c r="E1025" s="184">
        <v>-7.75</v>
      </c>
      <c r="F1025" s="182">
        <v>43799</v>
      </c>
      <c r="G1025" s="181" t="s">
        <v>938</v>
      </c>
      <c r="H1025" s="181" t="s">
        <v>1022</v>
      </c>
      <c r="I1025" s="181" t="s">
        <v>1114</v>
      </c>
      <c r="K1025" s="183">
        <v>367238</v>
      </c>
      <c r="L1025" s="183">
        <v>352181</v>
      </c>
      <c r="Q1025" s="181" t="s">
        <v>940</v>
      </c>
      <c r="U1025" s="183">
        <v>11</v>
      </c>
      <c r="V1025" s="183">
        <v>19</v>
      </c>
      <c r="Y1025" s="181" t="s">
        <v>941</v>
      </c>
      <c r="Z1025" s="183">
        <v>102</v>
      </c>
      <c r="AA1025" s="181" t="s">
        <v>22</v>
      </c>
      <c r="AB1025" s="181" t="s">
        <v>942</v>
      </c>
      <c r="AC1025" s="183">
        <v>9</v>
      </c>
    </row>
    <row r="1026" spans="1:29">
      <c r="A1026" s="181" t="s">
        <v>115</v>
      </c>
      <c r="B1026" s="183">
        <v>102</v>
      </c>
      <c r="C1026" s="183">
        <v>102103</v>
      </c>
      <c r="D1026" s="183">
        <v>5655</v>
      </c>
      <c r="E1026" s="184">
        <v>-1.93</v>
      </c>
      <c r="F1026" s="182">
        <v>43799</v>
      </c>
      <c r="G1026" s="181" t="s">
        <v>938</v>
      </c>
      <c r="H1026" s="181" t="s">
        <v>1022</v>
      </c>
      <c r="I1026" s="181" t="s">
        <v>1115</v>
      </c>
      <c r="K1026" s="183">
        <v>367238</v>
      </c>
      <c r="L1026" s="183">
        <v>352181</v>
      </c>
      <c r="Q1026" s="181" t="s">
        <v>940</v>
      </c>
      <c r="U1026" s="183">
        <v>11</v>
      </c>
      <c r="V1026" s="183">
        <v>19</v>
      </c>
      <c r="Y1026" s="181" t="s">
        <v>941</v>
      </c>
      <c r="Z1026" s="183">
        <v>102</v>
      </c>
      <c r="AA1026" s="181" t="s">
        <v>22</v>
      </c>
      <c r="AB1026" s="181" t="s">
        <v>942</v>
      </c>
      <c r="AC1026" s="183">
        <v>11</v>
      </c>
    </row>
    <row r="1027" spans="1:29">
      <c r="A1027" s="181" t="s">
        <v>115</v>
      </c>
      <c r="B1027" s="183">
        <v>102</v>
      </c>
      <c r="C1027" s="183">
        <v>102103</v>
      </c>
      <c r="D1027" s="183">
        <v>5655</v>
      </c>
      <c r="E1027" s="184">
        <v>-574.4</v>
      </c>
      <c r="F1027" s="182">
        <v>43799</v>
      </c>
      <c r="G1027" s="181" t="s">
        <v>938</v>
      </c>
      <c r="H1027" s="181" t="s">
        <v>1023</v>
      </c>
      <c r="I1027" s="181" t="s">
        <v>1113</v>
      </c>
      <c r="K1027" s="183">
        <v>367239</v>
      </c>
      <c r="L1027" s="183">
        <v>352182</v>
      </c>
      <c r="Q1027" s="181" t="s">
        <v>940</v>
      </c>
      <c r="U1027" s="183">
        <v>11</v>
      </c>
      <c r="V1027" s="183">
        <v>19</v>
      </c>
      <c r="Y1027" s="181" t="s">
        <v>941</v>
      </c>
      <c r="Z1027" s="183">
        <v>102</v>
      </c>
      <c r="AA1027" s="181" t="s">
        <v>22</v>
      </c>
      <c r="AB1027" s="181" t="s">
        <v>942</v>
      </c>
      <c r="AC1027" s="183">
        <v>7</v>
      </c>
    </row>
    <row r="1028" spans="1:29">
      <c r="A1028" s="181" t="s">
        <v>115</v>
      </c>
      <c r="B1028" s="183">
        <v>102</v>
      </c>
      <c r="C1028" s="183">
        <v>102103</v>
      </c>
      <c r="D1028" s="183">
        <v>5655</v>
      </c>
      <c r="E1028" s="184">
        <v>-6.7</v>
      </c>
      <c r="F1028" s="182">
        <v>43799</v>
      </c>
      <c r="G1028" s="181" t="s">
        <v>938</v>
      </c>
      <c r="H1028" s="181" t="s">
        <v>1023</v>
      </c>
      <c r="I1028" s="181" t="s">
        <v>1114</v>
      </c>
      <c r="K1028" s="183">
        <v>367239</v>
      </c>
      <c r="L1028" s="183">
        <v>352182</v>
      </c>
      <c r="Q1028" s="181" t="s">
        <v>940</v>
      </c>
      <c r="U1028" s="183">
        <v>11</v>
      </c>
      <c r="V1028" s="183">
        <v>19</v>
      </c>
      <c r="Y1028" s="181" t="s">
        <v>941</v>
      </c>
      <c r="Z1028" s="183">
        <v>102</v>
      </c>
      <c r="AA1028" s="181" t="s">
        <v>22</v>
      </c>
      <c r="AB1028" s="181" t="s">
        <v>942</v>
      </c>
      <c r="AC1028" s="183">
        <v>9</v>
      </c>
    </row>
    <row r="1029" spans="1:29">
      <c r="A1029" s="181" t="s">
        <v>115</v>
      </c>
      <c r="B1029" s="183">
        <v>102</v>
      </c>
      <c r="C1029" s="183">
        <v>102103</v>
      </c>
      <c r="D1029" s="183">
        <v>5655</v>
      </c>
      <c r="E1029" s="184">
        <v>-4.34</v>
      </c>
      <c r="F1029" s="182">
        <v>43799</v>
      </c>
      <c r="G1029" s="181" t="s">
        <v>938</v>
      </c>
      <c r="H1029" s="181" t="s">
        <v>1023</v>
      </c>
      <c r="I1029" s="181" t="s">
        <v>1115</v>
      </c>
      <c r="K1029" s="183">
        <v>367239</v>
      </c>
      <c r="L1029" s="183">
        <v>352182</v>
      </c>
      <c r="Q1029" s="181" t="s">
        <v>940</v>
      </c>
      <c r="U1029" s="183">
        <v>11</v>
      </c>
      <c r="V1029" s="183">
        <v>19</v>
      </c>
      <c r="Y1029" s="181" t="s">
        <v>941</v>
      </c>
      <c r="Z1029" s="183">
        <v>102</v>
      </c>
      <c r="AA1029" s="181" t="s">
        <v>22</v>
      </c>
      <c r="AB1029" s="181" t="s">
        <v>942</v>
      </c>
      <c r="AC1029" s="183">
        <v>11</v>
      </c>
    </row>
    <row r="1030" spans="1:29">
      <c r="A1030" s="181" t="s">
        <v>115</v>
      </c>
      <c r="B1030" s="183">
        <v>102</v>
      </c>
      <c r="C1030" s="183">
        <v>102103</v>
      </c>
      <c r="D1030" s="183">
        <v>5655</v>
      </c>
      <c r="E1030" s="184">
        <v>-1967.06</v>
      </c>
      <c r="F1030" s="182">
        <v>43799</v>
      </c>
      <c r="G1030" s="181" t="s">
        <v>938</v>
      </c>
      <c r="H1030" s="181" t="s">
        <v>1024</v>
      </c>
      <c r="I1030" s="181" t="s">
        <v>1113</v>
      </c>
      <c r="K1030" s="183">
        <v>367240</v>
      </c>
      <c r="L1030" s="183">
        <v>352184</v>
      </c>
      <c r="Q1030" s="181" t="s">
        <v>940</v>
      </c>
      <c r="U1030" s="183">
        <v>11</v>
      </c>
      <c r="V1030" s="183">
        <v>19</v>
      </c>
      <c r="Y1030" s="181" t="s">
        <v>941</v>
      </c>
      <c r="Z1030" s="183">
        <v>804</v>
      </c>
      <c r="AA1030" s="181" t="s">
        <v>22</v>
      </c>
      <c r="AB1030" s="181" t="s">
        <v>942</v>
      </c>
      <c r="AC1030" s="183">
        <v>7</v>
      </c>
    </row>
    <row r="1031" spans="1:29">
      <c r="A1031" s="181" t="s">
        <v>115</v>
      </c>
      <c r="B1031" s="183">
        <v>102</v>
      </c>
      <c r="C1031" s="183">
        <v>102103</v>
      </c>
      <c r="D1031" s="183">
        <v>5655</v>
      </c>
      <c r="E1031" s="184">
        <v>-17.28</v>
      </c>
      <c r="F1031" s="182">
        <v>43799</v>
      </c>
      <c r="G1031" s="181" t="s">
        <v>938</v>
      </c>
      <c r="H1031" s="181" t="s">
        <v>1024</v>
      </c>
      <c r="I1031" s="181" t="s">
        <v>1114</v>
      </c>
      <c r="K1031" s="183">
        <v>367240</v>
      </c>
      <c r="L1031" s="183">
        <v>352184</v>
      </c>
      <c r="Q1031" s="181" t="s">
        <v>940</v>
      </c>
      <c r="U1031" s="183">
        <v>11</v>
      </c>
      <c r="V1031" s="183">
        <v>19</v>
      </c>
      <c r="Y1031" s="181" t="s">
        <v>941</v>
      </c>
      <c r="Z1031" s="183">
        <v>804</v>
      </c>
      <c r="AA1031" s="181" t="s">
        <v>22</v>
      </c>
      <c r="AB1031" s="181" t="s">
        <v>942</v>
      </c>
      <c r="AC1031" s="183">
        <v>9</v>
      </c>
    </row>
    <row r="1032" spans="1:29">
      <c r="A1032" s="181" t="s">
        <v>115</v>
      </c>
      <c r="B1032" s="183">
        <v>102</v>
      </c>
      <c r="C1032" s="183">
        <v>102103</v>
      </c>
      <c r="D1032" s="183">
        <v>5655</v>
      </c>
      <c r="E1032" s="184">
        <v>-4.34</v>
      </c>
      <c r="F1032" s="182">
        <v>43799</v>
      </c>
      <c r="G1032" s="181" t="s">
        <v>938</v>
      </c>
      <c r="H1032" s="181" t="s">
        <v>1024</v>
      </c>
      <c r="I1032" s="181" t="s">
        <v>1115</v>
      </c>
      <c r="K1032" s="183">
        <v>367240</v>
      </c>
      <c r="L1032" s="183">
        <v>352184</v>
      </c>
      <c r="Q1032" s="181" t="s">
        <v>940</v>
      </c>
      <c r="U1032" s="183">
        <v>11</v>
      </c>
      <c r="V1032" s="183">
        <v>19</v>
      </c>
      <c r="Y1032" s="181" t="s">
        <v>941</v>
      </c>
      <c r="Z1032" s="183">
        <v>804</v>
      </c>
      <c r="AA1032" s="181" t="s">
        <v>22</v>
      </c>
      <c r="AB1032" s="181" t="s">
        <v>942</v>
      </c>
      <c r="AC1032" s="183">
        <v>11</v>
      </c>
    </row>
    <row r="1033" spans="1:29">
      <c r="A1033" s="181" t="s">
        <v>115</v>
      </c>
      <c r="B1033" s="183">
        <v>102</v>
      </c>
      <c r="C1033" s="183">
        <v>102103</v>
      </c>
      <c r="D1033" s="183">
        <v>5655</v>
      </c>
      <c r="E1033" s="184">
        <v>-993.36</v>
      </c>
      <c r="F1033" s="182">
        <v>43799</v>
      </c>
      <c r="G1033" s="181" t="s">
        <v>938</v>
      </c>
      <c r="H1033" s="181" t="s">
        <v>1025</v>
      </c>
      <c r="I1033" s="181" t="s">
        <v>1113</v>
      </c>
      <c r="K1033" s="183">
        <v>367241</v>
      </c>
      <c r="L1033" s="183">
        <v>352185</v>
      </c>
      <c r="Q1033" s="181" t="s">
        <v>940</v>
      </c>
      <c r="U1033" s="183">
        <v>11</v>
      </c>
      <c r="V1033" s="183">
        <v>19</v>
      </c>
      <c r="Y1033" s="181" t="s">
        <v>941</v>
      </c>
      <c r="Z1033" s="183">
        <v>102</v>
      </c>
      <c r="AA1033" s="181" t="s">
        <v>22</v>
      </c>
      <c r="AB1033" s="181" t="s">
        <v>942</v>
      </c>
      <c r="AC1033" s="183">
        <v>7</v>
      </c>
    </row>
    <row r="1034" spans="1:29">
      <c r="A1034" s="181" t="s">
        <v>115</v>
      </c>
      <c r="B1034" s="183">
        <v>102</v>
      </c>
      <c r="C1034" s="183">
        <v>102103</v>
      </c>
      <c r="D1034" s="183">
        <v>5655</v>
      </c>
      <c r="E1034" s="184">
        <v>-10.94</v>
      </c>
      <c r="F1034" s="182">
        <v>43799</v>
      </c>
      <c r="G1034" s="181" t="s">
        <v>938</v>
      </c>
      <c r="H1034" s="181" t="s">
        <v>1025</v>
      </c>
      <c r="I1034" s="181" t="s">
        <v>1114</v>
      </c>
      <c r="K1034" s="183">
        <v>367241</v>
      </c>
      <c r="L1034" s="183">
        <v>352185</v>
      </c>
      <c r="Q1034" s="181" t="s">
        <v>940</v>
      </c>
      <c r="U1034" s="183">
        <v>11</v>
      </c>
      <c r="V1034" s="183">
        <v>19</v>
      </c>
      <c r="Y1034" s="181" t="s">
        <v>941</v>
      </c>
      <c r="Z1034" s="183">
        <v>102</v>
      </c>
      <c r="AA1034" s="181" t="s">
        <v>22</v>
      </c>
      <c r="AB1034" s="181" t="s">
        <v>942</v>
      </c>
      <c r="AC1034" s="183">
        <v>9</v>
      </c>
    </row>
    <row r="1035" spans="1:29">
      <c r="A1035" s="181" t="s">
        <v>115</v>
      </c>
      <c r="B1035" s="183">
        <v>102</v>
      </c>
      <c r="C1035" s="183">
        <v>102103</v>
      </c>
      <c r="D1035" s="183">
        <v>5655</v>
      </c>
      <c r="E1035" s="184">
        <v>-4.34</v>
      </c>
      <c r="F1035" s="182">
        <v>43799</v>
      </c>
      <c r="G1035" s="181" t="s">
        <v>938</v>
      </c>
      <c r="H1035" s="181" t="s">
        <v>1025</v>
      </c>
      <c r="I1035" s="181" t="s">
        <v>1115</v>
      </c>
      <c r="K1035" s="183">
        <v>367241</v>
      </c>
      <c r="L1035" s="183">
        <v>352185</v>
      </c>
      <c r="Q1035" s="181" t="s">
        <v>940</v>
      </c>
      <c r="U1035" s="183">
        <v>11</v>
      </c>
      <c r="V1035" s="183">
        <v>19</v>
      </c>
      <c r="Y1035" s="181" t="s">
        <v>941</v>
      </c>
      <c r="Z1035" s="183">
        <v>102</v>
      </c>
      <c r="AA1035" s="181" t="s">
        <v>22</v>
      </c>
      <c r="AB1035" s="181" t="s">
        <v>942</v>
      </c>
      <c r="AC1035" s="183">
        <v>11</v>
      </c>
    </row>
    <row r="1036" spans="1:29">
      <c r="A1036" s="181" t="s">
        <v>115</v>
      </c>
      <c r="B1036" s="183">
        <v>102</v>
      </c>
      <c r="C1036" s="183">
        <v>102103</v>
      </c>
      <c r="D1036" s="183">
        <v>5655</v>
      </c>
      <c r="E1036" s="184">
        <v>-2170.98</v>
      </c>
      <c r="F1036" s="182">
        <v>43799</v>
      </c>
      <c r="G1036" s="181" t="s">
        <v>938</v>
      </c>
      <c r="H1036" s="181" t="s">
        <v>1026</v>
      </c>
      <c r="I1036" s="181" t="s">
        <v>1113</v>
      </c>
      <c r="K1036" s="183">
        <v>367249</v>
      </c>
      <c r="L1036" s="183">
        <v>352433</v>
      </c>
      <c r="Q1036" s="181" t="s">
        <v>940</v>
      </c>
      <c r="U1036" s="183">
        <v>11</v>
      </c>
      <c r="V1036" s="183">
        <v>19</v>
      </c>
      <c r="Y1036" s="181" t="s">
        <v>941</v>
      </c>
      <c r="Z1036" s="183">
        <v>102</v>
      </c>
      <c r="AA1036" s="181" t="s">
        <v>22</v>
      </c>
      <c r="AB1036" s="181" t="s">
        <v>942</v>
      </c>
      <c r="AC1036" s="183">
        <v>7</v>
      </c>
    </row>
    <row r="1037" spans="1:29">
      <c r="A1037" s="181" t="s">
        <v>115</v>
      </c>
      <c r="B1037" s="183">
        <v>102</v>
      </c>
      <c r="C1037" s="183">
        <v>102103</v>
      </c>
      <c r="D1037" s="183">
        <v>5655</v>
      </c>
      <c r="E1037" s="184">
        <v>-35.28</v>
      </c>
      <c r="F1037" s="182">
        <v>43799</v>
      </c>
      <c r="G1037" s="181" t="s">
        <v>938</v>
      </c>
      <c r="H1037" s="181" t="s">
        <v>1026</v>
      </c>
      <c r="I1037" s="181" t="s">
        <v>1114</v>
      </c>
      <c r="K1037" s="183">
        <v>367249</v>
      </c>
      <c r="L1037" s="183">
        <v>352433</v>
      </c>
      <c r="Q1037" s="181" t="s">
        <v>940</v>
      </c>
      <c r="U1037" s="183">
        <v>11</v>
      </c>
      <c r="V1037" s="183">
        <v>19</v>
      </c>
      <c r="Y1037" s="181" t="s">
        <v>941</v>
      </c>
      <c r="Z1037" s="183">
        <v>102</v>
      </c>
      <c r="AA1037" s="181" t="s">
        <v>22</v>
      </c>
      <c r="AB1037" s="181" t="s">
        <v>942</v>
      </c>
      <c r="AC1037" s="183">
        <v>9</v>
      </c>
    </row>
    <row r="1038" spans="1:29">
      <c r="A1038" s="181" t="s">
        <v>115</v>
      </c>
      <c r="B1038" s="183">
        <v>102</v>
      </c>
      <c r="C1038" s="183">
        <v>102103</v>
      </c>
      <c r="D1038" s="183">
        <v>5655</v>
      </c>
      <c r="E1038" s="184">
        <v>-7.2</v>
      </c>
      <c r="F1038" s="182">
        <v>43799</v>
      </c>
      <c r="G1038" s="181" t="s">
        <v>938</v>
      </c>
      <c r="H1038" s="181" t="s">
        <v>1026</v>
      </c>
      <c r="I1038" s="181" t="s">
        <v>1115</v>
      </c>
      <c r="K1038" s="183">
        <v>367249</v>
      </c>
      <c r="L1038" s="183">
        <v>352433</v>
      </c>
      <c r="Q1038" s="181" t="s">
        <v>940</v>
      </c>
      <c r="U1038" s="183">
        <v>11</v>
      </c>
      <c r="V1038" s="183">
        <v>19</v>
      </c>
      <c r="Y1038" s="181" t="s">
        <v>941</v>
      </c>
      <c r="Z1038" s="183">
        <v>102</v>
      </c>
      <c r="AA1038" s="181" t="s">
        <v>22</v>
      </c>
      <c r="AB1038" s="181" t="s">
        <v>942</v>
      </c>
      <c r="AC1038" s="183">
        <v>11</v>
      </c>
    </row>
    <row r="1039" spans="1:29">
      <c r="A1039" s="181" t="s">
        <v>115</v>
      </c>
      <c r="B1039" s="183">
        <v>102</v>
      </c>
      <c r="C1039" s="183">
        <v>102103</v>
      </c>
      <c r="D1039" s="183">
        <v>5655</v>
      </c>
      <c r="E1039" s="184">
        <v>-2170.98</v>
      </c>
      <c r="F1039" s="182">
        <v>43799</v>
      </c>
      <c r="G1039" s="181" t="s">
        <v>938</v>
      </c>
      <c r="H1039" s="181" t="s">
        <v>1027</v>
      </c>
      <c r="I1039" s="181" t="s">
        <v>1113</v>
      </c>
      <c r="K1039" s="183">
        <v>367250</v>
      </c>
      <c r="L1039" s="183">
        <v>352435</v>
      </c>
      <c r="Q1039" s="181" t="s">
        <v>940</v>
      </c>
      <c r="U1039" s="183">
        <v>11</v>
      </c>
      <c r="V1039" s="183">
        <v>19</v>
      </c>
      <c r="Y1039" s="181" t="s">
        <v>941</v>
      </c>
      <c r="Z1039" s="183">
        <v>102</v>
      </c>
      <c r="AA1039" s="181" t="s">
        <v>22</v>
      </c>
      <c r="AB1039" s="181" t="s">
        <v>942</v>
      </c>
      <c r="AC1039" s="183">
        <v>7</v>
      </c>
    </row>
    <row r="1040" spans="1:29">
      <c r="A1040" s="181" t="s">
        <v>115</v>
      </c>
      <c r="B1040" s="183">
        <v>102</v>
      </c>
      <c r="C1040" s="183">
        <v>102103</v>
      </c>
      <c r="D1040" s="183">
        <v>5655</v>
      </c>
      <c r="E1040" s="184">
        <v>-35.28</v>
      </c>
      <c r="F1040" s="182">
        <v>43799</v>
      </c>
      <c r="G1040" s="181" t="s">
        <v>938</v>
      </c>
      <c r="H1040" s="181" t="s">
        <v>1027</v>
      </c>
      <c r="I1040" s="181" t="s">
        <v>1114</v>
      </c>
      <c r="K1040" s="183">
        <v>367250</v>
      </c>
      <c r="L1040" s="183">
        <v>352435</v>
      </c>
      <c r="Q1040" s="181" t="s">
        <v>940</v>
      </c>
      <c r="U1040" s="183">
        <v>11</v>
      </c>
      <c r="V1040" s="183">
        <v>19</v>
      </c>
      <c r="Y1040" s="181" t="s">
        <v>941</v>
      </c>
      <c r="Z1040" s="183">
        <v>102</v>
      </c>
      <c r="AA1040" s="181" t="s">
        <v>22</v>
      </c>
      <c r="AB1040" s="181" t="s">
        <v>942</v>
      </c>
      <c r="AC1040" s="183">
        <v>9</v>
      </c>
    </row>
    <row r="1041" spans="1:29">
      <c r="A1041" s="181" t="s">
        <v>115</v>
      </c>
      <c r="B1041" s="183">
        <v>102</v>
      </c>
      <c r="C1041" s="183">
        <v>102103</v>
      </c>
      <c r="D1041" s="183">
        <v>5655</v>
      </c>
      <c r="E1041" s="184">
        <v>-7.2</v>
      </c>
      <c r="F1041" s="182">
        <v>43799</v>
      </c>
      <c r="G1041" s="181" t="s">
        <v>938</v>
      </c>
      <c r="H1041" s="181" t="s">
        <v>1027</v>
      </c>
      <c r="I1041" s="181" t="s">
        <v>1115</v>
      </c>
      <c r="K1041" s="183">
        <v>367250</v>
      </c>
      <c r="L1041" s="183">
        <v>352435</v>
      </c>
      <c r="Q1041" s="181" t="s">
        <v>940</v>
      </c>
      <c r="U1041" s="183">
        <v>11</v>
      </c>
      <c r="V1041" s="183">
        <v>19</v>
      </c>
      <c r="Y1041" s="181" t="s">
        <v>941</v>
      </c>
      <c r="Z1041" s="183">
        <v>102</v>
      </c>
      <c r="AA1041" s="181" t="s">
        <v>22</v>
      </c>
      <c r="AB1041" s="181" t="s">
        <v>942</v>
      </c>
      <c r="AC1041" s="183">
        <v>11</v>
      </c>
    </row>
    <row r="1042" spans="1:29">
      <c r="A1042" s="181" t="s">
        <v>115</v>
      </c>
      <c r="B1042" s="183">
        <v>102</v>
      </c>
      <c r="C1042" s="183">
        <v>102103</v>
      </c>
      <c r="D1042" s="183">
        <v>5655</v>
      </c>
      <c r="E1042" s="184"/>
      <c r="F1042" s="182">
        <v>43799</v>
      </c>
      <c r="G1042" s="181" t="s">
        <v>938</v>
      </c>
      <c r="H1042" s="181" t="s">
        <v>1028</v>
      </c>
      <c r="I1042" s="181" t="s">
        <v>1113</v>
      </c>
      <c r="K1042" s="183">
        <v>367251</v>
      </c>
      <c r="L1042" s="183">
        <v>352438</v>
      </c>
      <c r="Q1042" s="181" t="s">
        <v>940</v>
      </c>
      <c r="U1042" s="183">
        <v>11</v>
      </c>
      <c r="V1042" s="183">
        <v>19</v>
      </c>
      <c r="Y1042" s="181" t="s">
        <v>941</v>
      </c>
      <c r="Z1042" s="183">
        <v>807</v>
      </c>
      <c r="AA1042" s="181" t="s">
        <v>22</v>
      </c>
      <c r="AB1042" s="181" t="s">
        <v>942</v>
      </c>
      <c r="AC1042" s="183">
        <v>7</v>
      </c>
    </row>
    <row r="1043" spans="1:29">
      <c r="A1043" s="181" t="s">
        <v>115</v>
      </c>
      <c r="B1043" s="183">
        <v>102</v>
      </c>
      <c r="C1043" s="183">
        <v>102103</v>
      </c>
      <c r="D1043" s="183">
        <v>5655</v>
      </c>
      <c r="E1043" s="184"/>
      <c r="F1043" s="182">
        <v>43799</v>
      </c>
      <c r="G1043" s="181" t="s">
        <v>938</v>
      </c>
      <c r="H1043" s="181" t="s">
        <v>1028</v>
      </c>
      <c r="I1043" s="181" t="s">
        <v>1114</v>
      </c>
      <c r="K1043" s="183">
        <v>367251</v>
      </c>
      <c r="L1043" s="183">
        <v>352438</v>
      </c>
      <c r="Q1043" s="181" t="s">
        <v>940</v>
      </c>
      <c r="U1043" s="183">
        <v>11</v>
      </c>
      <c r="V1043" s="183">
        <v>19</v>
      </c>
      <c r="Y1043" s="181" t="s">
        <v>941</v>
      </c>
      <c r="Z1043" s="183">
        <v>807</v>
      </c>
      <c r="AA1043" s="181" t="s">
        <v>22</v>
      </c>
      <c r="AB1043" s="181" t="s">
        <v>942</v>
      </c>
      <c r="AC1043" s="183">
        <v>9</v>
      </c>
    </row>
    <row r="1044" spans="1:29">
      <c r="A1044" s="181" t="s">
        <v>115</v>
      </c>
      <c r="B1044" s="183">
        <v>102</v>
      </c>
      <c r="C1044" s="183">
        <v>102103</v>
      </c>
      <c r="D1044" s="183">
        <v>5655</v>
      </c>
      <c r="E1044" s="184">
        <v>-7.2</v>
      </c>
      <c r="F1044" s="182">
        <v>43799</v>
      </c>
      <c r="G1044" s="181" t="s">
        <v>938</v>
      </c>
      <c r="H1044" s="181" t="s">
        <v>1028</v>
      </c>
      <c r="I1044" s="181" t="s">
        <v>1115</v>
      </c>
      <c r="K1044" s="183">
        <v>367251</v>
      </c>
      <c r="L1044" s="183">
        <v>352438</v>
      </c>
      <c r="Q1044" s="181" t="s">
        <v>940</v>
      </c>
      <c r="U1044" s="183">
        <v>11</v>
      </c>
      <c r="V1044" s="183">
        <v>19</v>
      </c>
      <c r="Y1044" s="181" t="s">
        <v>941</v>
      </c>
      <c r="Z1044" s="183">
        <v>807</v>
      </c>
      <c r="AA1044" s="181" t="s">
        <v>22</v>
      </c>
      <c r="AB1044" s="181" t="s">
        <v>942</v>
      </c>
      <c r="AC1044" s="183">
        <v>11</v>
      </c>
    </row>
    <row r="1045" spans="1:29">
      <c r="A1045" s="181" t="s">
        <v>115</v>
      </c>
      <c r="B1045" s="183">
        <v>102</v>
      </c>
      <c r="C1045" s="183">
        <v>102103</v>
      </c>
      <c r="D1045" s="183">
        <v>5655</v>
      </c>
      <c r="E1045" s="184">
        <v>-7.2</v>
      </c>
      <c r="F1045" s="182">
        <v>43799</v>
      </c>
      <c r="G1045" s="181" t="s">
        <v>938</v>
      </c>
      <c r="H1045" s="181" t="s">
        <v>1029</v>
      </c>
      <c r="I1045" s="181" t="s">
        <v>1115</v>
      </c>
      <c r="K1045" s="183">
        <v>367252</v>
      </c>
      <c r="L1045" s="183">
        <v>352439</v>
      </c>
      <c r="Q1045" s="181" t="s">
        <v>940</v>
      </c>
      <c r="U1045" s="183">
        <v>11</v>
      </c>
      <c r="V1045" s="183">
        <v>19</v>
      </c>
      <c r="Y1045" s="181" t="s">
        <v>941</v>
      </c>
      <c r="Z1045" s="183">
        <v>807</v>
      </c>
      <c r="AA1045" s="181" t="s">
        <v>22</v>
      </c>
      <c r="AB1045" s="181" t="s">
        <v>942</v>
      </c>
      <c r="AC1045" s="183">
        <v>11</v>
      </c>
    </row>
    <row r="1046" spans="1:29">
      <c r="A1046" s="181" t="s">
        <v>115</v>
      </c>
      <c r="B1046" s="183">
        <v>102</v>
      </c>
      <c r="C1046" s="183">
        <v>102103</v>
      </c>
      <c r="D1046" s="183">
        <v>5655</v>
      </c>
      <c r="E1046" s="184">
        <v>3150</v>
      </c>
      <c r="F1046" s="182">
        <v>43799</v>
      </c>
      <c r="G1046" s="181" t="s">
        <v>938</v>
      </c>
      <c r="H1046" s="181" t="s">
        <v>1141</v>
      </c>
      <c r="I1046" s="181" t="s">
        <v>1142</v>
      </c>
      <c r="K1046" s="183">
        <v>367289</v>
      </c>
      <c r="L1046" s="183">
        <v>352830</v>
      </c>
      <c r="Q1046" s="181" t="s">
        <v>940</v>
      </c>
      <c r="U1046" s="183">
        <v>11</v>
      </c>
      <c r="V1046" s="183">
        <v>19</v>
      </c>
      <c r="Y1046" s="181" t="s">
        <v>941</v>
      </c>
      <c r="Z1046" s="183">
        <v>102</v>
      </c>
      <c r="AA1046" s="181" t="s">
        <v>22</v>
      </c>
      <c r="AB1046" s="181" t="s">
        <v>942</v>
      </c>
      <c r="AC1046" s="183">
        <v>1</v>
      </c>
    </row>
    <row r="1047" spans="1:29">
      <c r="A1047" s="181" t="s">
        <v>115</v>
      </c>
      <c r="B1047" s="183">
        <v>102</v>
      </c>
      <c r="C1047" s="183">
        <v>102103</v>
      </c>
      <c r="D1047" s="183">
        <v>5655</v>
      </c>
      <c r="E1047" s="184">
        <v>1975</v>
      </c>
      <c r="F1047" s="182">
        <v>43799</v>
      </c>
      <c r="G1047" s="181" t="s">
        <v>938</v>
      </c>
      <c r="H1047" s="181" t="s">
        <v>1141</v>
      </c>
      <c r="I1047" s="181" t="s">
        <v>1143</v>
      </c>
      <c r="K1047" s="183">
        <v>367289</v>
      </c>
      <c r="L1047" s="183">
        <v>352830</v>
      </c>
      <c r="Q1047" s="181" t="s">
        <v>940</v>
      </c>
      <c r="U1047" s="183">
        <v>11</v>
      </c>
      <c r="V1047" s="183">
        <v>19</v>
      </c>
      <c r="Y1047" s="181" t="s">
        <v>941</v>
      </c>
      <c r="Z1047" s="183">
        <v>102</v>
      </c>
      <c r="AA1047" s="181" t="s">
        <v>22</v>
      </c>
      <c r="AB1047" s="181" t="s">
        <v>942</v>
      </c>
      <c r="AC1047" s="183">
        <v>3</v>
      </c>
    </row>
    <row r="1048" spans="1:29">
      <c r="A1048" s="181" t="s">
        <v>115</v>
      </c>
      <c r="B1048" s="183">
        <v>102</v>
      </c>
      <c r="C1048" s="183">
        <v>102103</v>
      </c>
      <c r="D1048" s="183">
        <v>5655</v>
      </c>
      <c r="E1048" s="184">
        <v>3905.43</v>
      </c>
      <c r="F1048" s="182">
        <v>43799</v>
      </c>
      <c r="G1048" s="181" t="s">
        <v>938</v>
      </c>
      <c r="H1048" s="181" t="s">
        <v>1144</v>
      </c>
      <c r="I1048" s="181" t="s">
        <v>1145</v>
      </c>
      <c r="K1048" s="183">
        <v>367338</v>
      </c>
      <c r="L1048" s="183">
        <v>353130</v>
      </c>
      <c r="P1048" s="181" t="s">
        <v>989</v>
      </c>
      <c r="Q1048" s="181" t="s">
        <v>940</v>
      </c>
      <c r="U1048" s="183">
        <v>11</v>
      </c>
      <c r="V1048" s="183">
        <v>19</v>
      </c>
      <c r="Y1048" s="181" t="s">
        <v>941</v>
      </c>
      <c r="Z1048" s="183">
        <v>315</v>
      </c>
      <c r="AA1048" s="181" t="s">
        <v>22</v>
      </c>
      <c r="AB1048" s="181" t="s">
        <v>942</v>
      </c>
      <c r="AC1048" s="183">
        <v>481</v>
      </c>
    </row>
    <row r="1049" spans="1:29">
      <c r="A1049" s="181" t="s">
        <v>115</v>
      </c>
      <c r="B1049" s="183">
        <v>102</v>
      </c>
      <c r="C1049" s="183">
        <v>102103</v>
      </c>
      <c r="D1049" s="183">
        <v>5655</v>
      </c>
      <c r="E1049" s="184">
        <v>-556732.85</v>
      </c>
      <c r="F1049" s="182">
        <v>43799</v>
      </c>
      <c r="G1049" s="181" t="s">
        <v>938</v>
      </c>
      <c r="H1049" s="181" t="s">
        <v>1120</v>
      </c>
      <c r="I1049" s="181" t="s">
        <v>1120</v>
      </c>
      <c r="K1049" s="183">
        <v>367426</v>
      </c>
      <c r="L1049" s="183">
        <v>353467</v>
      </c>
      <c r="Q1049" s="181" t="s">
        <v>940</v>
      </c>
      <c r="U1049" s="183">
        <v>11</v>
      </c>
      <c r="V1049" s="183">
        <v>19</v>
      </c>
      <c r="Y1049" s="181" t="s">
        <v>941</v>
      </c>
      <c r="Z1049" s="183">
        <v>102</v>
      </c>
      <c r="AA1049" s="181" t="s">
        <v>22</v>
      </c>
      <c r="AB1049" s="181" t="s">
        <v>942</v>
      </c>
      <c r="AC1049" s="183">
        <v>1</v>
      </c>
    </row>
    <row r="1050" spans="1:29">
      <c r="A1050" s="181" t="s">
        <v>115</v>
      </c>
      <c r="B1050" s="183">
        <v>102</v>
      </c>
      <c r="C1050" s="183">
        <v>102101</v>
      </c>
      <c r="D1050" s="183">
        <v>5655</v>
      </c>
      <c r="E1050" s="184">
        <v>15073.99</v>
      </c>
      <c r="F1050" s="182">
        <v>43799</v>
      </c>
      <c r="G1050" s="181" t="s">
        <v>938</v>
      </c>
      <c r="H1050" s="181" t="s">
        <v>1120</v>
      </c>
      <c r="I1050" s="181" t="s">
        <v>1120</v>
      </c>
      <c r="K1050" s="183">
        <v>367426</v>
      </c>
      <c r="L1050" s="183">
        <v>353467</v>
      </c>
      <c r="Q1050" s="181" t="s">
        <v>940</v>
      </c>
      <c r="U1050" s="183">
        <v>11</v>
      </c>
      <c r="V1050" s="183">
        <v>19</v>
      </c>
      <c r="Y1050" s="181" t="s">
        <v>941</v>
      </c>
      <c r="Z1050" s="183">
        <v>102</v>
      </c>
      <c r="AA1050" s="181" t="s">
        <v>22</v>
      </c>
      <c r="AB1050" s="181" t="s">
        <v>942</v>
      </c>
      <c r="AC1050" s="183">
        <v>2</v>
      </c>
    </row>
    <row r="1051" spans="1:29">
      <c r="A1051" s="181" t="s">
        <v>115</v>
      </c>
      <c r="B1051" s="183">
        <v>102</v>
      </c>
      <c r="C1051" s="183">
        <v>102102</v>
      </c>
      <c r="D1051" s="183">
        <v>5655</v>
      </c>
      <c r="E1051" s="184">
        <v>3014.8</v>
      </c>
      <c r="F1051" s="182">
        <v>43799</v>
      </c>
      <c r="G1051" s="181" t="s">
        <v>938</v>
      </c>
      <c r="H1051" s="181" t="s">
        <v>1120</v>
      </c>
      <c r="I1051" s="181" t="s">
        <v>1120</v>
      </c>
      <c r="K1051" s="183">
        <v>367426</v>
      </c>
      <c r="L1051" s="183">
        <v>353467</v>
      </c>
      <c r="Q1051" s="181" t="s">
        <v>940</v>
      </c>
      <c r="U1051" s="183">
        <v>11</v>
      </c>
      <c r="V1051" s="183">
        <v>19</v>
      </c>
      <c r="Y1051" s="181" t="s">
        <v>941</v>
      </c>
      <c r="Z1051" s="183">
        <v>102</v>
      </c>
      <c r="AA1051" s="181" t="s">
        <v>22</v>
      </c>
      <c r="AB1051" s="181" t="s">
        <v>942</v>
      </c>
      <c r="AC1051" s="183">
        <v>3</v>
      </c>
    </row>
    <row r="1052" spans="1:29">
      <c r="A1052" s="181" t="s">
        <v>115</v>
      </c>
      <c r="B1052" s="183">
        <v>102</v>
      </c>
      <c r="C1052" s="183">
        <v>102103</v>
      </c>
      <c r="D1052" s="183">
        <v>5655</v>
      </c>
      <c r="E1052" s="184">
        <v>5024.66</v>
      </c>
      <c r="F1052" s="182">
        <v>43799</v>
      </c>
      <c r="G1052" s="181" t="s">
        <v>938</v>
      </c>
      <c r="H1052" s="181" t="s">
        <v>1120</v>
      </c>
      <c r="I1052" s="181" t="s">
        <v>1120</v>
      </c>
      <c r="K1052" s="183">
        <v>367426</v>
      </c>
      <c r="L1052" s="183">
        <v>353467</v>
      </c>
      <c r="Q1052" s="181" t="s">
        <v>940</v>
      </c>
      <c r="U1052" s="183">
        <v>11</v>
      </c>
      <c r="V1052" s="183">
        <v>19</v>
      </c>
      <c r="Y1052" s="181" t="s">
        <v>941</v>
      </c>
      <c r="Z1052" s="183">
        <v>102</v>
      </c>
      <c r="AA1052" s="181" t="s">
        <v>22</v>
      </c>
      <c r="AB1052" s="181" t="s">
        <v>942</v>
      </c>
      <c r="AC1052" s="183">
        <v>4</v>
      </c>
    </row>
    <row r="1053" spans="1:29">
      <c r="A1053" s="181" t="s">
        <v>115</v>
      </c>
      <c r="B1053" s="183">
        <v>102</v>
      </c>
      <c r="C1053" s="183">
        <v>102104</v>
      </c>
      <c r="D1053" s="183">
        <v>5655</v>
      </c>
      <c r="E1053" s="184">
        <v>10049.33</v>
      </c>
      <c r="F1053" s="182">
        <v>43799</v>
      </c>
      <c r="G1053" s="181" t="s">
        <v>938</v>
      </c>
      <c r="H1053" s="181" t="s">
        <v>1120</v>
      </c>
      <c r="I1053" s="181" t="s">
        <v>1120</v>
      </c>
      <c r="K1053" s="183">
        <v>367426</v>
      </c>
      <c r="L1053" s="183">
        <v>353467</v>
      </c>
      <c r="Q1053" s="181" t="s">
        <v>940</v>
      </c>
      <c r="U1053" s="183">
        <v>11</v>
      </c>
      <c r="V1053" s="183">
        <v>19</v>
      </c>
      <c r="Y1053" s="181" t="s">
        <v>941</v>
      </c>
      <c r="Z1053" s="183">
        <v>102</v>
      </c>
      <c r="AA1053" s="181" t="s">
        <v>22</v>
      </c>
      <c r="AB1053" s="181" t="s">
        <v>942</v>
      </c>
      <c r="AC1053" s="183">
        <v>5</v>
      </c>
    </row>
    <row r="1054" spans="1:29">
      <c r="A1054" s="181" t="s">
        <v>115</v>
      </c>
      <c r="B1054" s="183">
        <v>102</v>
      </c>
      <c r="C1054" s="183">
        <v>102105</v>
      </c>
      <c r="D1054" s="183">
        <v>5655</v>
      </c>
      <c r="E1054" s="184">
        <v>11054.26</v>
      </c>
      <c r="F1054" s="182">
        <v>43799</v>
      </c>
      <c r="G1054" s="181" t="s">
        <v>938</v>
      </c>
      <c r="H1054" s="181" t="s">
        <v>1120</v>
      </c>
      <c r="I1054" s="181" t="s">
        <v>1120</v>
      </c>
      <c r="K1054" s="183">
        <v>367426</v>
      </c>
      <c r="L1054" s="183">
        <v>353467</v>
      </c>
      <c r="Q1054" s="181" t="s">
        <v>940</v>
      </c>
      <c r="U1054" s="183">
        <v>11</v>
      </c>
      <c r="V1054" s="183">
        <v>19</v>
      </c>
      <c r="Y1054" s="181" t="s">
        <v>941</v>
      </c>
      <c r="Z1054" s="183">
        <v>102</v>
      </c>
      <c r="AA1054" s="181" t="s">
        <v>22</v>
      </c>
      <c r="AB1054" s="181" t="s">
        <v>942</v>
      </c>
      <c r="AC1054" s="183">
        <v>6</v>
      </c>
    </row>
    <row r="1055" spans="1:29">
      <c r="A1055" s="181" t="s">
        <v>115</v>
      </c>
      <c r="B1055" s="183">
        <v>102</v>
      </c>
      <c r="C1055" s="183">
        <v>102106</v>
      </c>
      <c r="D1055" s="183">
        <v>5655</v>
      </c>
      <c r="E1055" s="184">
        <v>33162.79</v>
      </c>
      <c r="F1055" s="182">
        <v>43799</v>
      </c>
      <c r="G1055" s="181" t="s">
        <v>938</v>
      </c>
      <c r="H1055" s="181" t="s">
        <v>1120</v>
      </c>
      <c r="I1055" s="181" t="s">
        <v>1120</v>
      </c>
      <c r="K1055" s="183">
        <v>367426</v>
      </c>
      <c r="L1055" s="183">
        <v>353467</v>
      </c>
      <c r="Q1055" s="181" t="s">
        <v>940</v>
      </c>
      <c r="U1055" s="183">
        <v>11</v>
      </c>
      <c r="V1055" s="183">
        <v>19</v>
      </c>
      <c r="Y1055" s="181" t="s">
        <v>941</v>
      </c>
      <c r="Z1055" s="183">
        <v>102</v>
      </c>
      <c r="AA1055" s="181" t="s">
        <v>22</v>
      </c>
      <c r="AB1055" s="181" t="s">
        <v>942</v>
      </c>
      <c r="AC1055" s="183">
        <v>7</v>
      </c>
    </row>
    <row r="1056" spans="1:29">
      <c r="A1056" s="181" t="s">
        <v>115</v>
      </c>
      <c r="B1056" s="183">
        <v>102</v>
      </c>
      <c r="C1056" s="183">
        <v>102107</v>
      </c>
      <c r="D1056" s="183">
        <v>5655</v>
      </c>
      <c r="E1056" s="184">
        <v>6029.6</v>
      </c>
      <c r="F1056" s="182">
        <v>43799</v>
      </c>
      <c r="G1056" s="181" t="s">
        <v>938</v>
      </c>
      <c r="H1056" s="181" t="s">
        <v>1120</v>
      </c>
      <c r="I1056" s="181" t="s">
        <v>1120</v>
      </c>
      <c r="K1056" s="183">
        <v>367426</v>
      </c>
      <c r="L1056" s="183">
        <v>353467</v>
      </c>
      <c r="Q1056" s="181" t="s">
        <v>940</v>
      </c>
      <c r="U1056" s="183">
        <v>11</v>
      </c>
      <c r="V1056" s="183">
        <v>19</v>
      </c>
      <c r="Y1056" s="181" t="s">
        <v>941</v>
      </c>
      <c r="Z1056" s="183">
        <v>102</v>
      </c>
      <c r="AA1056" s="181" t="s">
        <v>22</v>
      </c>
      <c r="AB1056" s="181" t="s">
        <v>942</v>
      </c>
      <c r="AC1056" s="183">
        <v>8</v>
      </c>
    </row>
    <row r="1057" spans="1:29">
      <c r="A1057" s="181" t="s">
        <v>115</v>
      </c>
      <c r="B1057" s="183">
        <v>102</v>
      </c>
      <c r="C1057" s="183">
        <v>102108</v>
      </c>
      <c r="D1057" s="183">
        <v>5655</v>
      </c>
      <c r="E1057" s="184">
        <v>4019.73</v>
      </c>
      <c r="F1057" s="182">
        <v>43799</v>
      </c>
      <c r="G1057" s="181" t="s">
        <v>938</v>
      </c>
      <c r="H1057" s="181" t="s">
        <v>1120</v>
      </c>
      <c r="I1057" s="181" t="s">
        <v>1120</v>
      </c>
      <c r="K1057" s="183">
        <v>367426</v>
      </c>
      <c r="L1057" s="183">
        <v>353467</v>
      </c>
      <c r="Q1057" s="181" t="s">
        <v>940</v>
      </c>
      <c r="U1057" s="183">
        <v>11</v>
      </c>
      <c r="V1057" s="183">
        <v>19</v>
      </c>
      <c r="Y1057" s="181" t="s">
        <v>941</v>
      </c>
      <c r="Z1057" s="183">
        <v>102</v>
      </c>
      <c r="AA1057" s="181" t="s">
        <v>22</v>
      </c>
      <c r="AB1057" s="181" t="s">
        <v>942</v>
      </c>
      <c r="AC1057" s="183">
        <v>9</v>
      </c>
    </row>
    <row r="1058" spans="1:29">
      <c r="A1058" s="181" t="s">
        <v>115</v>
      </c>
      <c r="B1058" s="183">
        <v>102</v>
      </c>
      <c r="C1058" s="183">
        <v>102109</v>
      </c>
      <c r="D1058" s="183">
        <v>5655</v>
      </c>
      <c r="E1058" s="184">
        <v>3014.8</v>
      </c>
      <c r="F1058" s="182">
        <v>43799</v>
      </c>
      <c r="G1058" s="181" t="s">
        <v>938</v>
      </c>
      <c r="H1058" s="181" t="s">
        <v>1120</v>
      </c>
      <c r="I1058" s="181" t="s">
        <v>1120</v>
      </c>
      <c r="K1058" s="183">
        <v>367426</v>
      </c>
      <c r="L1058" s="183">
        <v>353467</v>
      </c>
      <c r="Q1058" s="181" t="s">
        <v>940</v>
      </c>
      <c r="U1058" s="183">
        <v>11</v>
      </c>
      <c r="V1058" s="183">
        <v>19</v>
      </c>
      <c r="Y1058" s="181" t="s">
        <v>941</v>
      </c>
      <c r="Z1058" s="183">
        <v>102</v>
      </c>
      <c r="AA1058" s="181" t="s">
        <v>22</v>
      </c>
      <c r="AB1058" s="181" t="s">
        <v>942</v>
      </c>
      <c r="AC1058" s="183">
        <v>10</v>
      </c>
    </row>
    <row r="1059" spans="1:29">
      <c r="A1059" s="181" t="s">
        <v>115</v>
      </c>
      <c r="B1059" s="183">
        <v>102</v>
      </c>
      <c r="C1059" s="183">
        <v>102103</v>
      </c>
      <c r="D1059" s="183">
        <v>5655</v>
      </c>
      <c r="E1059" s="184">
        <v>366918.8</v>
      </c>
      <c r="F1059" s="182">
        <v>43799</v>
      </c>
      <c r="G1059" s="181" t="s">
        <v>938</v>
      </c>
      <c r="H1059" s="181" t="s">
        <v>943</v>
      </c>
      <c r="K1059" s="183">
        <v>1113683</v>
      </c>
      <c r="L1059" s="183">
        <v>352792</v>
      </c>
      <c r="Q1059" s="181" t="s">
        <v>944</v>
      </c>
      <c r="U1059" s="183">
        <v>11</v>
      </c>
      <c r="V1059" s="183">
        <v>19</v>
      </c>
      <c r="X1059" s="183">
        <v>3006625</v>
      </c>
      <c r="Y1059" s="181" t="s">
        <v>941</v>
      </c>
      <c r="Z1059" s="183">
        <v>102</v>
      </c>
      <c r="AA1059" s="181" t="s">
        <v>945</v>
      </c>
      <c r="AB1059" s="181" t="s">
        <v>942</v>
      </c>
      <c r="AC1059" s="183">
        <v>3</v>
      </c>
    </row>
    <row r="1060" spans="1:29">
      <c r="A1060" s="181" t="s">
        <v>115</v>
      </c>
      <c r="B1060" s="183">
        <v>102</v>
      </c>
      <c r="C1060" s="183">
        <v>102103</v>
      </c>
      <c r="D1060" s="183">
        <v>5655</v>
      </c>
      <c r="E1060" s="184">
        <v>144197.5</v>
      </c>
      <c r="F1060" s="182">
        <v>43799</v>
      </c>
      <c r="G1060" s="181" t="s">
        <v>938</v>
      </c>
      <c r="H1060" s="181" t="s">
        <v>943</v>
      </c>
      <c r="K1060" s="183">
        <v>1113683</v>
      </c>
      <c r="L1060" s="183">
        <v>352792</v>
      </c>
      <c r="Q1060" s="181" t="s">
        <v>944</v>
      </c>
      <c r="U1060" s="183">
        <v>11</v>
      </c>
      <c r="V1060" s="183">
        <v>19</v>
      </c>
      <c r="X1060" s="183">
        <v>3006625</v>
      </c>
      <c r="Y1060" s="181" t="s">
        <v>941</v>
      </c>
      <c r="Z1060" s="183">
        <v>102</v>
      </c>
      <c r="AA1060" s="181" t="s">
        <v>945</v>
      </c>
      <c r="AB1060" s="181" t="s">
        <v>942</v>
      </c>
      <c r="AC1060" s="183">
        <v>4</v>
      </c>
    </row>
    <row r="1061" spans="1:29">
      <c r="A1061" s="181" t="s">
        <v>115</v>
      </c>
      <c r="B1061" s="183">
        <v>102</v>
      </c>
      <c r="C1061" s="183">
        <v>102103</v>
      </c>
      <c r="D1061" s="183">
        <v>5655</v>
      </c>
      <c r="E1061" s="184">
        <v>203685.49</v>
      </c>
      <c r="F1061" s="182">
        <v>43799</v>
      </c>
      <c r="G1061" s="181" t="s">
        <v>938</v>
      </c>
      <c r="H1061" s="181" t="s">
        <v>943</v>
      </c>
      <c r="K1061" s="183">
        <v>1113683</v>
      </c>
      <c r="L1061" s="183">
        <v>352792</v>
      </c>
      <c r="Q1061" s="181" t="s">
        <v>944</v>
      </c>
      <c r="U1061" s="183">
        <v>11</v>
      </c>
      <c r="V1061" s="183">
        <v>19</v>
      </c>
      <c r="X1061" s="183">
        <v>3006625</v>
      </c>
      <c r="Y1061" s="181" t="s">
        <v>941</v>
      </c>
      <c r="Z1061" s="183">
        <v>102</v>
      </c>
      <c r="AA1061" s="181" t="s">
        <v>945</v>
      </c>
      <c r="AB1061" s="181" t="s">
        <v>942</v>
      </c>
      <c r="AC1061" s="183">
        <v>5</v>
      </c>
    </row>
    <row r="1062" spans="1:29">
      <c r="A1062" s="181" t="s">
        <v>115</v>
      </c>
      <c r="B1062" s="183">
        <v>102</v>
      </c>
      <c r="C1062" s="183">
        <v>102103</v>
      </c>
      <c r="D1062" s="183">
        <v>5655</v>
      </c>
      <c r="E1062" s="184">
        <v>691.18</v>
      </c>
      <c r="F1062" s="182">
        <v>43799</v>
      </c>
      <c r="G1062" s="181" t="s">
        <v>938</v>
      </c>
      <c r="H1062" s="181" t="s">
        <v>943</v>
      </c>
      <c r="K1062" s="183">
        <v>1113683</v>
      </c>
      <c r="L1062" s="183">
        <v>352792</v>
      </c>
      <c r="Q1062" s="181" t="s">
        <v>944</v>
      </c>
      <c r="U1062" s="183">
        <v>11</v>
      </c>
      <c r="V1062" s="183">
        <v>19</v>
      </c>
      <c r="X1062" s="183">
        <v>3006625</v>
      </c>
      <c r="Y1062" s="181" t="s">
        <v>941</v>
      </c>
      <c r="Z1062" s="183">
        <v>102</v>
      </c>
      <c r="AA1062" s="181" t="s">
        <v>945</v>
      </c>
      <c r="AB1062" s="181" t="s">
        <v>942</v>
      </c>
      <c r="AC1062" s="183">
        <v>6</v>
      </c>
    </row>
    <row r="1063" spans="1:29">
      <c r="A1063" s="181" t="s">
        <v>115</v>
      </c>
      <c r="B1063" s="183">
        <v>102</v>
      </c>
      <c r="C1063" s="183">
        <v>102103</v>
      </c>
      <c r="D1063" s="183">
        <v>5655</v>
      </c>
      <c r="E1063" s="184">
        <v>-156257.94</v>
      </c>
      <c r="F1063" s="182">
        <v>43799</v>
      </c>
      <c r="G1063" s="181" t="s">
        <v>938</v>
      </c>
      <c r="H1063" s="181" t="s">
        <v>943</v>
      </c>
      <c r="K1063" s="183">
        <v>1113683</v>
      </c>
      <c r="L1063" s="183">
        <v>352792</v>
      </c>
      <c r="Q1063" s="181" t="s">
        <v>944</v>
      </c>
      <c r="U1063" s="183">
        <v>11</v>
      </c>
      <c r="V1063" s="183">
        <v>19</v>
      </c>
      <c r="X1063" s="183">
        <v>3006625</v>
      </c>
      <c r="Y1063" s="181" t="s">
        <v>941</v>
      </c>
      <c r="Z1063" s="183">
        <v>102</v>
      </c>
      <c r="AA1063" s="181" t="s">
        <v>945</v>
      </c>
      <c r="AB1063" s="181" t="s">
        <v>942</v>
      </c>
      <c r="AC1063" s="183">
        <v>7</v>
      </c>
    </row>
    <row r="1064" spans="1:29">
      <c r="A1064" s="181" t="s">
        <v>115</v>
      </c>
      <c r="B1064" s="183">
        <v>102</v>
      </c>
      <c r="C1064" s="183">
        <v>102103</v>
      </c>
      <c r="D1064" s="183">
        <v>5655</v>
      </c>
      <c r="E1064" s="184">
        <v>-3905.43</v>
      </c>
      <c r="F1064" s="182">
        <v>43800</v>
      </c>
      <c r="G1064" s="181" t="s">
        <v>938</v>
      </c>
      <c r="H1064" s="181" t="s">
        <v>1144</v>
      </c>
      <c r="I1064" s="181" t="s">
        <v>1111</v>
      </c>
      <c r="K1064" s="183">
        <v>367338</v>
      </c>
      <c r="L1064" s="183">
        <v>353130</v>
      </c>
      <c r="P1064" s="181" t="s">
        <v>989</v>
      </c>
      <c r="Q1064" s="181" t="s">
        <v>940</v>
      </c>
      <c r="U1064" s="183">
        <v>12</v>
      </c>
      <c r="V1064" s="183">
        <v>19</v>
      </c>
      <c r="Y1064" s="181" t="s">
        <v>941</v>
      </c>
      <c r="Z1064" s="183">
        <v>315</v>
      </c>
      <c r="AA1064" s="181" t="s">
        <v>22</v>
      </c>
      <c r="AB1064" s="181" t="s">
        <v>942</v>
      </c>
      <c r="AC1064" s="183">
        <v>481</v>
      </c>
    </row>
    <row r="1065" spans="1:29">
      <c r="A1065" s="181" t="s">
        <v>115</v>
      </c>
      <c r="B1065" s="183">
        <v>102</v>
      </c>
      <c r="C1065" s="183">
        <v>102103</v>
      </c>
      <c r="D1065" s="183">
        <v>5655</v>
      </c>
      <c r="E1065" s="184">
        <v>3905.43</v>
      </c>
      <c r="F1065" s="182">
        <v>43801</v>
      </c>
      <c r="G1065" s="181" t="s">
        <v>938</v>
      </c>
      <c r="H1065" s="181" t="s">
        <v>1111</v>
      </c>
      <c r="K1065" s="183">
        <v>1113512</v>
      </c>
      <c r="L1065" s="183">
        <v>352651</v>
      </c>
      <c r="Q1065" s="181" t="s">
        <v>944</v>
      </c>
      <c r="U1065" s="183">
        <v>12</v>
      </c>
      <c r="V1065" s="183">
        <v>19</v>
      </c>
      <c r="X1065" s="183">
        <v>3003624</v>
      </c>
      <c r="Y1065" s="181" t="s">
        <v>941</v>
      </c>
      <c r="Z1065" s="183">
        <v>102</v>
      </c>
      <c r="AA1065" s="181" t="s">
        <v>945</v>
      </c>
      <c r="AB1065" s="181" t="s">
        <v>942</v>
      </c>
      <c r="AC1065" s="183">
        <v>1</v>
      </c>
    </row>
    <row r="1066" spans="1:29">
      <c r="A1066" s="181" t="s">
        <v>115</v>
      </c>
      <c r="B1066" s="183">
        <v>102</v>
      </c>
      <c r="C1066" s="183">
        <v>102103</v>
      </c>
      <c r="D1066" s="183">
        <v>5655</v>
      </c>
      <c r="E1066" s="184">
        <v>2083.65</v>
      </c>
      <c r="F1066" s="182">
        <v>43804</v>
      </c>
      <c r="G1066" s="181" t="s">
        <v>938</v>
      </c>
      <c r="H1066" s="181" t="s">
        <v>1112</v>
      </c>
      <c r="K1066" s="183">
        <v>1115305</v>
      </c>
      <c r="L1066" s="183">
        <v>353312</v>
      </c>
      <c r="Q1066" s="181" t="s">
        <v>944</v>
      </c>
      <c r="U1066" s="183">
        <v>12</v>
      </c>
      <c r="V1066" s="183">
        <v>19</v>
      </c>
      <c r="X1066" s="183">
        <v>3076923</v>
      </c>
      <c r="Y1066" s="181" t="s">
        <v>941</v>
      </c>
      <c r="Z1066" s="183">
        <v>102</v>
      </c>
      <c r="AA1066" s="181" t="s">
        <v>945</v>
      </c>
      <c r="AB1066" s="181" t="s">
        <v>942</v>
      </c>
      <c r="AC1066" s="183">
        <v>1</v>
      </c>
    </row>
    <row r="1067" spans="1:29">
      <c r="A1067" s="181" t="s">
        <v>115</v>
      </c>
      <c r="B1067" s="183">
        <v>102</v>
      </c>
      <c r="C1067" s="183">
        <v>102103</v>
      </c>
      <c r="D1067" s="183">
        <v>5655</v>
      </c>
      <c r="E1067" s="184">
        <v>-923.8</v>
      </c>
      <c r="F1067" s="182">
        <v>43830</v>
      </c>
      <c r="G1067" s="181" t="s">
        <v>938</v>
      </c>
      <c r="H1067" s="181" t="s">
        <v>1036</v>
      </c>
      <c r="I1067" s="181" t="s">
        <v>1113</v>
      </c>
      <c r="K1067" s="183">
        <v>367552</v>
      </c>
      <c r="L1067" s="183">
        <v>355092</v>
      </c>
      <c r="Q1067" s="181" t="s">
        <v>940</v>
      </c>
      <c r="U1067" s="183">
        <v>12</v>
      </c>
      <c r="V1067" s="183">
        <v>19</v>
      </c>
      <c r="Y1067" s="181" t="s">
        <v>941</v>
      </c>
      <c r="Z1067" s="183">
        <v>102</v>
      </c>
      <c r="AA1067" s="181" t="s">
        <v>22</v>
      </c>
      <c r="AB1067" s="181" t="s">
        <v>942</v>
      </c>
      <c r="AC1067" s="183">
        <v>7</v>
      </c>
    </row>
    <row r="1068" spans="1:29">
      <c r="A1068" s="181" t="s">
        <v>115</v>
      </c>
      <c r="B1068" s="183">
        <v>102</v>
      </c>
      <c r="C1068" s="183">
        <v>102103</v>
      </c>
      <c r="D1068" s="183">
        <v>5655</v>
      </c>
      <c r="E1068" s="184">
        <v>-7.75</v>
      </c>
      <c r="F1068" s="182">
        <v>43830</v>
      </c>
      <c r="G1068" s="181" t="s">
        <v>938</v>
      </c>
      <c r="H1068" s="181" t="s">
        <v>1036</v>
      </c>
      <c r="I1068" s="181" t="s">
        <v>1114</v>
      </c>
      <c r="K1068" s="183">
        <v>367552</v>
      </c>
      <c r="L1068" s="183">
        <v>355092</v>
      </c>
      <c r="Q1068" s="181" t="s">
        <v>940</v>
      </c>
      <c r="U1068" s="183">
        <v>12</v>
      </c>
      <c r="V1068" s="183">
        <v>19</v>
      </c>
      <c r="Y1068" s="181" t="s">
        <v>941</v>
      </c>
      <c r="Z1068" s="183">
        <v>102</v>
      </c>
      <c r="AA1068" s="181" t="s">
        <v>22</v>
      </c>
      <c r="AB1068" s="181" t="s">
        <v>942</v>
      </c>
      <c r="AC1068" s="183">
        <v>9</v>
      </c>
    </row>
    <row r="1069" spans="1:29">
      <c r="A1069" s="181" t="s">
        <v>115</v>
      </c>
      <c r="B1069" s="183">
        <v>102</v>
      </c>
      <c r="C1069" s="183">
        <v>102103</v>
      </c>
      <c r="D1069" s="183">
        <v>5655</v>
      </c>
      <c r="E1069" s="184">
        <v>-1.93</v>
      </c>
      <c r="F1069" s="182">
        <v>43830</v>
      </c>
      <c r="G1069" s="181" t="s">
        <v>938</v>
      </c>
      <c r="H1069" s="181" t="s">
        <v>1036</v>
      </c>
      <c r="I1069" s="181" t="s">
        <v>1115</v>
      </c>
      <c r="K1069" s="183">
        <v>367552</v>
      </c>
      <c r="L1069" s="183">
        <v>355092</v>
      </c>
      <c r="Q1069" s="181" t="s">
        <v>940</v>
      </c>
      <c r="U1069" s="183">
        <v>12</v>
      </c>
      <c r="V1069" s="183">
        <v>19</v>
      </c>
      <c r="Y1069" s="181" t="s">
        <v>941</v>
      </c>
      <c r="Z1069" s="183">
        <v>102</v>
      </c>
      <c r="AA1069" s="181" t="s">
        <v>22</v>
      </c>
      <c r="AB1069" s="181" t="s">
        <v>942</v>
      </c>
      <c r="AC1069" s="183">
        <v>11</v>
      </c>
    </row>
    <row r="1070" spans="1:29">
      <c r="A1070" s="181" t="s">
        <v>115</v>
      </c>
      <c r="B1070" s="183">
        <v>102</v>
      </c>
      <c r="C1070" s="183">
        <v>102103</v>
      </c>
      <c r="D1070" s="183">
        <v>5655</v>
      </c>
      <c r="E1070" s="184">
        <v>-574.4</v>
      </c>
      <c r="F1070" s="182">
        <v>43830</v>
      </c>
      <c r="G1070" s="181" t="s">
        <v>938</v>
      </c>
      <c r="H1070" s="181" t="s">
        <v>1037</v>
      </c>
      <c r="I1070" s="181" t="s">
        <v>1113</v>
      </c>
      <c r="K1070" s="183">
        <v>367553</v>
      </c>
      <c r="L1070" s="183">
        <v>355094</v>
      </c>
      <c r="Q1070" s="181" t="s">
        <v>940</v>
      </c>
      <c r="U1070" s="183">
        <v>12</v>
      </c>
      <c r="V1070" s="183">
        <v>19</v>
      </c>
      <c r="Y1070" s="181" t="s">
        <v>941</v>
      </c>
      <c r="Z1070" s="183">
        <v>102</v>
      </c>
      <c r="AA1070" s="181" t="s">
        <v>22</v>
      </c>
      <c r="AB1070" s="181" t="s">
        <v>942</v>
      </c>
      <c r="AC1070" s="183">
        <v>7</v>
      </c>
    </row>
    <row r="1071" spans="1:29">
      <c r="A1071" s="181" t="s">
        <v>115</v>
      </c>
      <c r="B1071" s="183">
        <v>102</v>
      </c>
      <c r="C1071" s="183">
        <v>102103</v>
      </c>
      <c r="D1071" s="183">
        <v>5655</v>
      </c>
      <c r="E1071" s="184">
        <v>-6.7</v>
      </c>
      <c r="F1071" s="182">
        <v>43830</v>
      </c>
      <c r="G1071" s="181" t="s">
        <v>938</v>
      </c>
      <c r="H1071" s="181" t="s">
        <v>1037</v>
      </c>
      <c r="I1071" s="181" t="s">
        <v>1114</v>
      </c>
      <c r="K1071" s="183">
        <v>367553</v>
      </c>
      <c r="L1071" s="183">
        <v>355094</v>
      </c>
      <c r="Q1071" s="181" t="s">
        <v>940</v>
      </c>
      <c r="U1071" s="183">
        <v>12</v>
      </c>
      <c r="V1071" s="183">
        <v>19</v>
      </c>
      <c r="Y1071" s="181" t="s">
        <v>941</v>
      </c>
      <c r="Z1071" s="183">
        <v>102</v>
      </c>
      <c r="AA1071" s="181" t="s">
        <v>22</v>
      </c>
      <c r="AB1071" s="181" t="s">
        <v>942</v>
      </c>
      <c r="AC1071" s="183">
        <v>9</v>
      </c>
    </row>
    <row r="1072" spans="1:29">
      <c r="A1072" s="181" t="s">
        <v>115</v>
      </c>
      <c r="B1072" s="183">
        <v>102</v>
      </c>
      <c r="C1072" s="183">
        <v>102103</v>
      </c>
      <c r="D1072" s="183">
        <v>5655</v>
      </c>
      <c r="E1072" s="184">
        <v>-4.34</v>
      </c>
      <c r="F1072" s="182">
        <v>43830</v>
      </c>
      <c r="G1072" s="181" t="s">
        <v>938</v>
      </c>
      <c r="H1072" s="181" t="s">
        <v>1037</v>
      </c>
      <c r="I1072" s="181" t="s">
        <v>1115</v>
      </c>
      <c r="K1072" s="183">
        <v>367553</v>
      </c>
      <c r="L1072" s="183">
        <v>355094</v>
      </c>
      <c r="Q1072" s="181" t="s">
        <v>940</v>
      </c>
      <c r="U1072" s="183">
        <v>12</v>
      </c>
      <c r="V1072" s="183">
        <v>19</v>
      </c>
      <c r="Y1072" s="181" t="s">
        <v>941</v>
      </c>
      <c r="Z1072" s="183">
        <v>102</v>
      </c>
      <c r="AA1072" s="181" t="s">
        <v>22</v>
      </c>
      <c r="AB1072" s="181" t="s">
        <v>942</v>
      </c>
      <c r="AC1072" s="183">
        <v>11</v>
      </c>
    </row>
    <row r="1073" spans="1:29">
      <c r="A1073" s="181" t="s">
        <v>115</v>
      </c>
      <c r="B1073" s="183">
        <v>102</v>
      </c>
      <c r="C1073" s="183">
        <v>102103</v>
      </c>
      <c r="D1073" s="183">
        <v>5655</v>
      </c>
      <c r="E1073" s="184">
        <v>-1967.06</v>
      </c>
      <c r="F1073" s="182">
        <v>43830</v>
      </c>
      <c r="G1073" s="181" t="s">
        <v>938</v>
      </c>
      <c r="H1073" s="181" t="s">
        <v>1038</v>
      </c>
      <c r="I1073" s="181" t="s">
        <v>1113</v>
      </c>
      <c r="K1073" s="183">
        <v>367554</v>
      </c>
      <c r="L1073" s="183">
        <v>355095</v>
      </c>
      <c r="Q1073" s="181" t="s">
        <v>940</v>
      </c>
      <c r="U1073" s="183">
        <v>12</v>
      </c>
      <c r="V1073" s="183">
        <v>19</v>
      </c>
      <c r="Y1073" s="181" t="s">
        <v>941</v>
      </c>
      <c r="Z1073" s="183">
        <v>804</v>
      </c>
      <c r="AA1073" s="181" t="s">
        <v>22</v>
      </c>
      <c r="AB1073" s="181" t="s">
        <v>942</v>
      </c>
      <c r="AC1073" s="183">
        <v>7</v>
      </c>
    </row>
    <row r="1074" spans="1:29">
      <c r="A1074" s="181" t="s">
        <v>115</v>
      </c>
      <c r="B1074" s="183">
        <v>102</v>
      </c>
      <c r="C1074" s="183">
        <v>102103</v>
      </c>
      <c r="D1074" s="183">
        <v>5655</v>
      </c>
      <c r="E1074" s="184">
        <v>-17.28</v>
      </c>
      <c r="F1074" s="182">
        <v>43830</v>
      </c>
      <c r="G1074" s="181" t="s">
        <v>938</v>
      </c>
      <c r="H1074" s="181" t="s">
        <v>1038</v>
      </c>
      <c r="I1074" s="181" t="s">
        <v>1114</v>
      </c>
      <c r="K1074" s="183">
        <v>367554</v>
      </c>
      <c r="L1074" s="183">
        <v>355095</v>
      </c>
      <c r="Q1074" s="181" t="s">
        <v>940</v>
      </c>
      <c r="U1074" s="183">
        <v>12</v>
      </c>
      <c r="V1074" s="183">
        <v>19</v>
      </c>
      <c r="Y1074" s="181" t="s">
        <v>941</v>
      </c>
      <c r="Z1074" s="183">
        <v>804</v>
      </c>
      <c r="AA1074" s="181" t="s">
        <v>22</v>
      </c>
      <c r="AB1074" s="181" t="s">
        <v>942</v>
      </c>
      <c r="AC1074" s="183">
        <v>9</v>
      </c>
    </row>
    <row r="1075" spans="1:29">
      <c r="A1075" s="181" t="s">
        <v>115</v>
      </c>
      <c r="B1075" s="183">
        <v>102</v>
      </c>
      <c r="C1075" s="183">
        <v>102103</v>
      </c>
      <c r="D1075" s="183">
        <v>5655</v>
      </c>
      <c r="E1075" s="184">
        <v>-4.34</v>
      </c>
      <c r="F1075" s="182">
        <v>43830</v>
      </c>
      <c r="G1075" s="181" t="s">
        <v>938</v>
      </c>
      <c r="H1075" s="181" t="s">
        <v>1038</v>
      </c>
      <c r="I1075" s="181" t="s">
        <v>1115</v>
      </c>
      <c r="K1075" s="183">
        <v>367554</v>
      </c>
      <c r="L1075" s="183">
        <v>355095</v>
      </c>
      <c r="Q1075" s="181" t="s">
        <v>940</v>
      </c>
      <c r="U1075" s="183">
        <v>12</v>
      </c>
      <c r="V1075" s="183">
        <v>19</v>
      </c>
      <c r="Y1075" s="181" t="s">
        <v>941</v>
      </c>
      <c r="Z1075" s="183">
        <v>804</v>
      </c>
      <c r="AA1075" s="181" t="s">
        <v>22</v>
      </c>
      <c r="AB1075" s="181" t="s">
        <v>942</v>
      </c>
      <c r="AC1075" s="183">
        <v>11</v>
      </c>
    </row>
    <row r="1076" spans="1:29">
      <c r="A1076" s="181" t="s">
        <v>115</v>
      </c>
      <c r="B1076" s="183">
        <v>102</v>
      </c>
      <c r="C1076" s="183">
        <v>102103</v>
      </c>
      <c r="D1076" s="183">
        <v>5655</v>
      </c>
      <c r="E1076" s="184">
        <v>-993.36</v>
      </c>
      <c r="F1076" s="182">
        <v>43830</v>
      </c>
      <c r="G1076" s="181" t="s">
        <v>938</v>
      </c>
      <c r="H1076" s="181" t="s">
        <v>1039</v>
      </c>
      <c r="I1076" s="181" t="s">
        <v>1113</v>
      </c>
      <c r="K1076" s="183">
        <v>367555</v>
      </c>
      <c r="L1076" s="183">
        <v>355097</v>
      </c>
      <c r="Q1076" s="181" t="s">
        <v>940</v>
      </c>
      <c r="U1076" s="183">
        <v>12</v>
      </c>
      <c r="V1076" s="183">
        <v>19</v>
      </c>
      <c r="Y1076" s="181" t="s">
        <v>941</v>
      </c>
      <c r="Z1076" s="183">
        <v>102</v>
      </c>
      <c r="AA1076" s="181" t="s">
        <v>22</v>
      </c>
      <c r="AB1076" s="181" t="s">
        <v>942</v>
      </c>
      <c r="AC1076" s="183">
        <v>7</v>
      </c>
    </row>
    <row r="1077" spans="1:29">
      <c r="A1077" s="181" t="s">
        <v>115</v>
      </c>
      <c r="B1077" s="183">
        <v>102</v>
      </c>
      <c r="C1077" s="183">
        <v>102103</v>
      </c>
      <c r="D1077" s="183">
        <v>5655</v>
      </c>
      <c r="E1077" s="184">
        <v>-10.94</v>
      </c>
      <c r="F1077" s="182">
        <v>43830</v>
      </c>
      <c r="G1077" s="181" t="s">
        <v>938</v>
      </c>
      <c r="H1077" s="181" t="s">
        <v>1039</v>
      </c>
      <c r="I1077" s="181" t="s">
        <v>1114</v>
      </c>
      <c r="K1077" s="183">
        <v>367555</v>
      </c>
      <c r="L1077" s="183">
        <v>355097</v>
      </c>
      <c r="Q1077" s="181" t="s">
        <v>940</v>
      </c>
      <c r="U1077" s="183">
        <v>12</v>
      </c>
      <c r="V1077" s="183">
        <v>19</v>
      </c>
      <c r="Y1077" s="181" t="s">
        <v>941</v>
      </c>
      <c r="Z1077" s="183">
        <v>102</v>
      </c>
      <c r="AA1077" s="181" t="s">
        <v>22</v>
      </c>
      <c r="AB1077" s="181" t="s">
        <v>942</v>
      </c>
      <c r="AC1077" s="183">
        <v>9</v>
      </c>
    </row>
    <row r="1078" spans="1:29">
      <c r="A1078" s="181" t="s">
        <v>115</v>
      </c>
      <c r="B1078" s="183">
        <v>102</v>
      </c>
      <c r="C1078" s="183">
        <v>102103</v>
      </c>
      <c r="D1078" s="183">
        <v>5655</v>
      </c>
      <c r="E1078" s="184">
        <v>-4.34</v>
      </c>
      <c r="F1078" s="182">
        <v>43830</v>
      </c>
      <c r="G1078" s="181" t="s">
        <v>938</v>
      </c>
      <c r="H1078" s="181" t="s">
        <v>1039</v>
      </c>
      <c r="I1078" s="181" t="s">
        <v>1115</v>
      </c>
      <c r="K1078" s="183">
        <v>367555</v>
      </c>
      <c r="L1078" s="183">
        <v>355097</v>
      </c>
      <c r="Q1078" s="181" t="s">
        <v>940</v>
      </c>
      <c r="U1078" s="183">
        <v>12</v>
      </c>
      <c r="V1078" s="183">
        <v>19</v>
      </c>
      <c r="Y1078" s="181" t="s">
        <v>941</v>
      </c>
      <c r="Z1078" s="183">
        <v>102</v>
      </c>
      <c r="AA1078" s="181" t="s">
        <v>22</v>
      </c>
      <c r="AB1078" s="181" t="s">
        <v>942</v>
      </c>
      <c r="AC1078" s="183">
        <v>11</v>
      </c>
    </row>
    <row r="1079" spans="1:29">
      <c r="A1079" s="181" t="s">
        <v>115</v>
      </c>
      <c r="B1079" s="183">
        <v>102</v>
      </c>
      <c r="C1079" s="183">
        <v>102103</v>
      </c>
      <c r="D1079" s="183">
        <v>5655</v>
      </c>
      <c r="E1079" s="184">
        <v>-2170.98</v>
      </c>
      <c r="F1079" s="182">
        <v>43830</v>
      </c>
      <c r="G1079" s="181" t="s">
        <v>938</v>
      </c>
      <c r="H1079" s="181" t="s">
        <v>1040</v>
      </c>
      <c r="I1079" s="181" t="s">
        <v>1113</v>
      </c>
      <c r="K1079" s="183">
        <v>367556</v>
      </c>
      <c r="L1079" s="183">
        <v>355098</v>
      </c>
      <c r="Q1079" s="181" t="s">
        <v>940</v>
      </c>
      <c r="U1079" s="183">
        <v>12</v>
      </c>
      <c r="V1079" s="183">
        <v>19</v>
      </c>
      <c r="Y1079" s="181" t="s">
        <v>941</v>
      </c>
      <c r="Z1079" s="183">
        <v>102</v>
      </c>
      <c r="AA1079" s="181" t="s">
        <v>22</v>
      </c>
      <c r="AB1079" s="181" t="s">
        <v>942</v>
      </c>
      <c r="AC1079" s="183">
        <v>7</v>
      </c>
    </row>
    <row r="1080" spans="1:29">
      <c r="A1080" s="181" t="s">
        <v>115</v>
      </c>
      <c r="B1080" s="183">
        <v>102</v>
      </c>
      <c r="C1080" s="183">
        <v>102103</v>
      </c>
      <c r="D1080" s="183">
        <v>5655</v>
      </c>
      <c r="E1080" s="184">
        <v>-35.28</v>
      </c>
      <c r="F1080" s="182">
        <v>43830</v>
      </c>
      <c r="G1080" s="181" t="s">
        <v>938</v>
      </c>
      <c r="H1080" s="181" t="s">
        <v>1040</v>
      </c>
      <c r="I1080" s="181" t="s">
        <v>1114</v>
      </c>
      <c r="K1080" s="183">
        <v>367556</v>
      </c>
      <c r="L1080" s="183">
        <v>355098</v>
      </c>
      <c r="Q1080" s="181" t="s">
        <v>940</v>
      </c>
      <c r="U1080" s="183">
        <v>12</v>
      </c>
      <c r="V1080" s="183">
        <v>19</v>
      </c>
      <c r="Y1080" s="181" t="s">
        <v>941</v>
      </c>
      <c r="Z1080" s="183">
        <v>102</v>
      </c>
      <c r="AA1080" s="181" t="s">
        <v>22</v>
      </c>
      <c r="AB1080" s="181" t="s">
        <v>942</v>
      </c>
      <c r="AC1080" s="183">
        <v>9</v>
      </c>
    </row>
    <row r="1081" spans="1:29">
      <c r="A1081" s="181" t="s">
        <v>115</v>
      </c>
      <c r="B1081" s="183">
        <v>102</v>
      </c>
      <c r="C1081" s="183">
        <v>102103</v>
      </c>
      <c r="D1081" s="183">
        <v>5655</v>
      </c>
      <c r="E1081" s="184">
        <v>-7.2</v>
      </c>
      <c r="F1081" s="182">
        <v>43830</v>
      </c>
      <c r="G1081" s="181" t="s">
        <v>938</v>
      </c>
      <c r="H1081" s="181" t="s">
        <v>1040</v>
      </c>
      <c r="I1081" s="181" t="s">
        <v>1115</v>
      </c>
      <c r="K1081" s="183">
        <v>367556</v>
      </c>
      <c r="L1081" s="183">
        <v>355098</v>
      </c>
      <c r="Q1081" s="181" t="s">
        <v>940</v>
      </c>
      <c r="U1081" s="183">
        <v>12</v>
      </c>
      <c r="V1081" s="183">
        <v>19</v>
      </c>
      <c r="Y1081" s="181" t="s">
        <v>941</v>
      </c>
      <c r="Z1081" s="183">
        <v>102</v>
      </c>
      <c r="AA1081" s="181" t="s">
        <v>22</v>
      </c>
      <c r="AB1081" s="181" t="s">
        <v>942</v>
      </c>
      <c r="AC1081" s="183">
        <v>11</v>
      </c>
    </row>
    <row r="1082" spans="1:29">
      <c r="A1082" s="181" t="s">
        <v>115</v>
      </c>
      <c r="B1082" s="183">
        <v>102</v>
      </c>
      <c r="C1082" s="183">
        <v>102103</v>
      </c>
      <c r="D1082" s="183">
        <v>5655</v>
      </c>
      <c r="E1082" s="184">
        <v>-7.2</v>
      </c>
      <c r="F1082" s="182">
        <v>43830</v>
      </c>
      <c r="G1082" s="181" t="s">
        <v>938</v>
      </c>
      <c r="H1082" s="181" t="s">
        <v>1041</v>
      </c>
      <c r="I1082" s="181" t="s">
        <v>1115</v>
      </c>
      <c r="K1082" s="183">
        <v>367557</v>
      </c>
      <c r="L1082" s="183">
        <v>355101</v>
      </c>
      <c r="Q1082" s="181" t="s">
        <v>940</v>
      </c>
      <c r="U1082" s="183">
        <v>12</v>
      </c>
      <c r="V1082" s="183">
        <v>19</v>
      </c>
      <c r="Y1082" s="181" t="s">
        <v>941</v>
      </c>
      <c r="Z1082" s="183">
        <v>807</v>
      </c>
      <c r="AA1082" s="181" t="s">
        <v>22</v>
      </c>
      <c r="AB1082" s="181" t="s">
        <v>942</v>
      </c>
      <c r="AC1082" s="183">
        <v>11</v>
      </c>
    </row>
    <row r="1083" spans="1:29">
      <c r="A1083" s="181" t="s">
        <v>115</v>
      </c>
      <c r="B1083" s="183">
        <v>102</v>
      </c>
      <c r="C1083" s="183">
        <v>102103</v>
      </c>
      <c r="D1083" s="183">
        <v>5655</v>
      </c>
      <c r="E1083" s="184">
        <v>1866.88</v>
      </c>
      <c r="F1083" s="182">
        <v>43830</v>
      </c>
      <c r="G1083" s="181" t="s">
        <v>938</v>
      </c>
      <c r="H1083" s="181" t="s">
        <v>1146</v>
      </c>
      <c r="I1083" s="181" t="s">
        <v>1147</v>
      </c>
      <c r="K1083" s="183">
        <v>367768</v>
      </c>
      <c r="L1083" s="183">
        <v>356530</v>
      </c>
      <c r="Q1083" s="181" t="s">
        <v>940</v>
      </c>
      <c r="U1083" s="183">
        <v>12</v>
      </c>
      <c r="V1083" s="183">
        <v>19</v>
      </c>
      <c r="Y1083" s="181" t="s">
        <v>941</v>
      </c>
      <c r="Z1083" s="183">
        <v>102</v>
      </c>
      <c r="AA1083" s="181" t="s">
        <v>22</v>
      </c>
      <c r="AB1083" s="181" t="s">
        <v>942</v>
      </c>
      <c r="AC1083" s="183">
        <v>1</v>
      </c>
    </row>
    <row r="1084" spans="1:29">
      <c r="A1084" s="181" t="s">
        <v>115</v>
      </c>
      <c r="B1084" s="183">
        <v>102</v>
      </c>
      <c r="C1084" s="183">
        <v>102103</v>
      </c>
      <c r="D1084" s="183">
        <v>5655</v>
      </c>
      <c r="E1084" s="184">
        <v>2000</v>
      </c>
      <c r="F1084" s="182">
        <v>43830</v>
      </c>
      <c r="G1084" s="181" t="s">
        <v>938</v>
      </c>
      <c r="H1084" s="181" t="s">
        <v>1148</v>
      </c>
      <c r="I1084" s="181" t="s">
        <v>1149</v>
      </c>
      <c r="K1084" s="183">
        <v>367769</v>
      </c>
      <c r="L1084" s="183">
        <v>356531</v>
      </c>
      <c r="P1084" s="181" t="s">
        <v>989</v>
      </c>
      <c r="Q1084" s="181" t="s">
        <v>940</v>
      </c>
      <c r="U1084" s="183">
        <v>12</v>
      </c>
      <c r="V1084" s="183">
        <v>19</v>
      </c>
      <c r="Y1084" s="181" t="s">
        <v>941</v>
      </c>
      <c r="Z1084" s="183">
        <v>102</v>
      </c>
      <c r="AA1084" s="181" t="s">
        <v>22</v>
      </c>
      <c r="AB1084" s="181" t="s">
        <v>942</v>
      </c>
      <c r="AC1084" s="183">
        <v>1</v>
      </c>
    </row>
    <row r="1085" spans="1:29">
      <c r="A1085" s="181" t="s">
        <v>115</v>
      </c>
      <c r="B1085" s="183">
        <v>102</v>
      </c>
      <c r="C1085" s="183">
        <v>102103</v>
      </c>
      <c r="D1085" s="183">
        <v>5655</v>
      </c>
      <c r="E1085" s="184">
        <v>18000</v>
      </c>
      <c r="F1085" s="182">
        <v>43830</v>
      </c>
      <c r="G1085" s="181" t="s">
        <v>938</v>
      </c>
      <c r="H1085" s="181" t="s">
        <v>1150</v>
      </c>
      <c r="I1085" s="181" t="s">
        <v>1150</v>
      </c>
      <c r="K1085" s="183">
        <v>367794</v>
      </c>
      <c r="L1085" s="183">
        <v>356652</v>
      </c>
      <c r="Q1085" s="181" t="s">
        <v>940</v>
      </c>
      <c r="U1085" s="183">
        <v>12</v>
      </c>
      <c r="V1085" s="183">
        <v>19</v>
      </c>
      <c r="Y1085" s="181" t="s">
        <v>941</v>
      </c>
      <c r="Z1085" s="183">
        <v>102</v>
      </c>
      <c r="AA1085" s="181" t="s">
        <v>22</v>
      </c>
      <c r="AB1085" s="181" t="s">
        <v>942</v>
      </c>
      <c r="AC1085" s="183">
        <v>2</v>
      </c>
    </row>
    <row r="1086" spans="1:29">
      <c r="A1086" s="181" t="s">
        <v>115</v>
      </c>
      <c r="B1086" s="183">
        <v>102</v>
      </c>
      <c r="C1086" s="183">
        <v>102103</v>
      </c>
      <c r="D1086" s="183">
        <v>5655</v>
      </c>
      <c r="E1086" s="184">
        <v>-449891.75</v>
      </c>
      <c r="F1086" s="182">
        <v>43830</v>
      </c>
      <c r="G1086" s="181" t="s">
        <v>938</v>
      </c>
      <c r="H1086" s="181" t="s">
        <v>1120</v>
      </c>
      <c r="I1086" s="181" t="s">
        <v>1120</v>
      </c>
      <c r="K1086" s="183">
        <v>367803</v>
      </c>
      <c r="L1086" s="183">
        <v>356687</v>
      </c>
      <c r="Q1086" s="181" t="s">
        <v>940</v>
      </c>
      <c r="U1086" s="183">
        <v>12</v>
      </c>
      <c r="V1086" s="183">
        <v>19</v>
      </c>
      <c r="Y1086" s="181" t="s">
        <v>941</v>
      </c>
      <c r="Z1086" s="183">
        <v>102</v>
      </c>
      <c r="AA1086" s="181" t="s">
        <v>22</v>
      </c>
      <c r="AB1086" s="181" t="s">
        <v>942</v>
      </c>
      <c r="AC1086" s="183">
        <v>1</v>
      </c>
    </row>
    <row r="1087" spans="1:29">
      <c r="A1087" s="181" t="s">
        <v>115</v>
      </c>
      <c r="B1087" s="183">
        <v>102</v>
      </c>
      <c r="C1087" s="183">
        <v>102101</v>
      </c>
      <c r="D1087" s="183">
        <v>5655</v>
      </c>
      <c r="E1087" s="184">
        <v>12181.18</v>
      </c>
      <c r="F1087" s="182">
        <v>43830</v>
      </c>
      <c r="G1087" s="181" t="s">
        <v>938</v>
      </c>
      <c r="H1087" s="181" t="s">
        <v>1120</v>
      </c>
      <c r="I1087" s="181" t="s">
        <v>1120</v>
      </c>
      <c r="K1087" s="183">
        <v>367803</v>
      </c>
      <c r="L1087" s="183">
        <v>356687</v>
      </c>
      <c r="Q1087" s="181" t="s">
        <v>940</v>
      </c>
      <c r="U1087" s="183">
        <v>12</v>
      </c>
      <c r="V1087" s="183">
        <v>19</v>
      </c>
      <c r="Y1087" s="181" t="s">
        <v>941</v>
      </c>
      <c r="Z1087" s="183">
        <v>102</v>
      </c>
      <c r="AA1087" s="181" t="s">
        <v>22</v>
      </c>
      <c r="AB1087" s="181" t="s">
        <v>942</v>
      </c>
      <c r="AC1087" s="183">
        <v>2</v>
      </c>
    </row>
    <row r="1088" spans="1:29">
      <c r="A1088" s="181" t="s">
        <v>115</v>
      </c>
      <c r="B1088" s="183">
        <v>102</v>
      </c>
      <c r="C1088" s="183">
        <v>102102</v>
      </c>
      <c r="D1088" s="183">
        <v>5655</v>
      </c>
      <c r="E1088" s="184">
        <v>2436.2399999999998</v>
      </c>
      <c r="F1088" s="182">
        <v>43830</v>
      </c>
      <c r="G1088" s="181" t="s">
        <v>938</v>
      </c>
      <c r="H1088" s="181" t="s">
        <v>1120</v>
      </c>
      <c r="I1088" s="181" t="s">
        <v>1120</v>
      </c>
      <c r="K1088" s="183">
        <v>367803</v>
      </c>
      <c r="L1088" s="183">
        <v>356687</v>
      </c>
      <c r="Q1088" s="181" t="s">
        <v>940</v>
      </c>
      <c r="U1088" s="183">
        <v>12</v>
      </c>
      <c r="V1088" s="183">
        <v>19</v>
      </c>
      <c r="Y1088" s="181" t="s">
        <v>941</v>
      </c>
      <c r="Z1088" s="183">
        <v>102</v>
      </c>
      <c r="AA1088" s="181" t="s">
        <v>22</v>
      </c>
      <c r="AB1088" s="181" t="s">
        <v>942</v>
      </c>
      <c r="AC1088" s="183">
        <v>3</v>
      </c>
    </row>
    <row r="1089" spans="1:29">
      <c r="A1089" s="181" t="s">
        <v>115</v>
      </c>
      <c r="B1089" s="183">
        <v>102</v>
      </c>
      <c r="C1089" s="183">
        <v>102103</v>
      </c>
      <c r="D1089" s="183">
        <v>5655</v>
      </c>
      <c r="E1089" s="184">
        <v>4060.39</v>
      </c>
      <c r="F1089" s="182">
        <v>43830</v>
      </c>
      <c r="G1089" s="181" t="s">
        <v>938</v>
      </c>
      <c r="H1089" s="181" t="s">
        <v>1120</v>
      </c>
      <c r="I1089" s="181" t="s">
        <v>1120</v>
      </c>
      <c r="K1089" s="183">
        <v>367803</v>
      </c>
      <c r="L1089" s="183">
        <v>356687</v>
      </c>
      <c r="Q1089" s="181" t="s">
        <v>940</v>
      </c>
      <c r="U1089" s="183">
        <v>12</v>
      </c>
      <c r="V1089" s="183">
        <v>19</v>
      </c>
      <c r="Y1089" s="181" t="s">
        <v>941</v>
      </c>
      <c r="Z1089" s="183">
        <v>102</v>
      </c>
      <c r="AA1089" s="181" t="s">
        <v>22</v>
      </c>
      <c r="AB1089" s="181" t="s">
        <v>942</v>
      </c>
      <c r="AC1089" s="183">
        <v>4</v>
      </c>
    </row>
    <row r="1090" spans="1:29">
      <c r="A1090" s="181" t="s">
        <v>115</v>
      </c>
      <c r="B1090" s="183">
        <v>102</v>
      </c>
      <c r="C1090" s="183">
        <v>102104</v>
      </c>
      <c r="D1090" s="183">
        <v>5655</v>
      </c>
      <c r="E1090" s="184">
        <v>8120.79</v>
      </c>
      <c r="F1090" s="182">
        <v>43830</v>
      </c>
      <c r="G1090" s="181" t="s">
        <v>938</v>
      </c>
      <c r="H1090" s="181" t="s">
        <v>1120</v>
      </c>
      <c r="I1090" s="181" t="s">
        <v>1120</v>
      </c>
      <c r="K1090" s="183">
        <v>367803</v>
      </c>
      <c r="L1090" s="183">
        <v>356687</v>
      </c>
      <c r="Q1090" s="181" t="s">
        <v>940</v>
      </c>
      <c r="U1090" s="183">
        <v>12</v>
      </c>
      <c r="V1090" s="183">
        <v>19</v>
      </c>
      <c r="Y1090" s="181" t="s">
        <v>941</v>
      </c>
      <c r="Z1090" s="183">
        <v>102</v>
      </c>
      <c r="AA1090" s="181" t="s">
        <v>22</v>
      </c>
      <c r="AB1090" s="181" t="s">
        <v>942</v>
      </c>
      <c r="AC1090" s="183">
        <v>5</v>
      </c>
    </row>
    <row r="1091" spans="1:29">
      <c r="A1091" s="181" t="s">
        <v>115</v>
      </c>
      <c r="B1091" s="183">
        <v>102</v>
      </c>
      <c r="C1091" s="183">
        <v>102105</v>
      </c>
      <c r="D1091" s="183">
        <v>5655</v>
      </c>
      <c r="E1091" s="184">
        <v>8932.8700000000008</v>
      </c>
      <c r="F1091" s="182">
        <v>43830</v>
      </c>
      <c r="G1091" s="181" t="s">
        <v>938</v>
      </c>
      <c r="H1091" s="181" t="s">
        <v>1120</v>
      </c>
      <c r="I1091" s="181" t="s">
        <v>1120</v>
      </c>
      <c r="K1091" s="183">
        <v>367803</v>
      </c>
      <c r="L1091" s="183">
        <v>356687</v>
      </c>
      <c r="Q1091" s="181" t="s">
        <v>940</v>
      </c>
      <c r="U1091" s="183">
        <v>12</v>
      </c>
      <c r="V1091" s="183">
        <v>19</v>
      </c>
      <c r="Y1091" s="181" t="s">
        <v>941</v>
      </c>
      <c r="Z1091" s="183">
        <v>102</v>
      </c>
      <c r="AA1091" s="181" t="s">
        <v>22</v>
      </c>
      <c r="AB1091" s="181" t="s">
        <v>942</v>
      </c>
      <c r="AC1091" s="183">
        <v>6</v>
      </c>
    </row>
    <row r="1092" spans="1:29">
      <c r="A1092" s="181" t="s">
        <v>115</v>
      </c>
      <c r="B1092" s="183">
        <v>102</v>
      </c>
      <c r="C1092" s="183">
        <v>102106</v>
      </c>
      <c r="D1092" s="183">
        <v>5655</v>
      </c>
      <c r="E1092" s="184">
        <v>26798.61</v>
      </c>
      <c r="F1092" s="182">
        <v>43830</v>
      </c>
      <c r="G1092" s="181" t="s">
        <v>938</v>
      </c>
      <c r="H1092" s="181" t="s">
        <v>1120</v>
      </c>
      <c r="I1092" s="181" t="s">
        <v>1120</v>
      </c>
      <c r="K1092" s="183">
        <v>367803</v>
      </c>
      <c r="L1092" s="183">
        <v>356687</v>
      </c>
      <c r="Q1092" s="181" t="s">
        <v>940</v>
      </c>
      <c r="U1092" s="183">
        <v>12</v>
      </c>
      <c r="V1092" s="183">
        <v>19</v>
      </c>
      <c r="Y1092" s="181" t="s">
        <v>941</v>
      </c>
      <c r="Z1092" s="183">
        <v>102</v>
      </c>
      <c r="AA1092" s="181" t="s">
        <v>22</v>
      </c>
      <c r="AB1092" s="181" t="s">
        <v>942</v>
      </c>
      <c r="AC1092" s="183">
        <v>7</v>
      </c>
    </row>
    <row r="1093" spans="1:29">
      <c r="A1093" s="181" t="s">
        <v>115</v>
      </c>
      <c r="B1093" s="183">
        <v>102</v>
      </c>
      <c r="C1093" s="183">
        <v>102107</v>
      </c>
      <c r="D1093" s="183">
        <v>5655</v>
      </c>
      <c r="E1093" s="184">
        <v>4872.47</v>
      </c>
      <c r="F1093" s="182">
        <v>43830</v>
      </c>
      <c r="G1093" s="181" t="s">
        <v>938</v>
      </c>
      <c r="H1093" s="181" t="s">
        <v>1120</v>
      </c>
      <c r="I1093" s="181" t="s">
        <v>1120</v>
      </c>
      <c r="K1093" s="183">
        <v>367803</v>
      </c>
      <c r="L1093" s="183">
        <v>356687</v>
      </c>
      <c r="Q1093" s="181" t="s">
        <v>940</v>
      </c>
      <c r="U1093" s="183">
        <v>12</v>
      </c>
      <c r="V1093" s="183">
        <v>19</v>
      </c>
      <c r="Y1093" s="181" t="s">
        <v>941</v>
      </c>
      <c r="Z1093" s="183">
        <v>102</v>
      </c>
      <c r="AA1093" s="181" t="s">
        <v>22</v>
      </c>
      <c r="AB1093" s="181" t="s">
        <v>942</v>
      </c>
      <c r="AC1093" s="183">
        <v>8</v>
      </c>
    </row>
    <row r="1094" spans="1:29">
      <c r="A1094" s="181" t="s">
        <v>115</v>
      </c>
      <c r="B1094" s="183">
        <v>102</v>
      </c>
      <c r="C1094" s="183">
        <v>102108</v>
      </c>
      <c r="D1094" s="183">
        <v>5655</v>
      </c>
      <c r="E1094" s="184">
        <v>3248.32</v>
      </c>
      <c r="F1094" s="182">
        <v>43830</v>
      </c>
      <c r="G1094" s="181" t="s">
        <v>938</v>
      </c>
      <c r="H1094" s="181" t="s">
        <v>1120</v>
      </c>
      <c r="I1094" s="181" t="s">
        <v>1120</v>
      </c>
      <c r="K1094" s="183">
        <v>367803</v>
      </c>
      <c r="L1094" s="183">
        <v>356687</v>
      </c>
      <c r="Q1094" s="181" t="s">
        <v>940</v>
      </c>
      <c r="U1094" s="183">
        <v>12</v>
      </c>
      <c r="V1094" s="183">
        <v>19</v>
      </c>
      <c r="Y1094" s="181" t="s">
        <v>941</v>
      </c>
      <c r="Z1094" s="183">
        <v>102</v>
      </c>
      <c r="AA1094" s="181" t="s">
        <v>22</v>
      </c>
      <c r="AB1094" s="181" t="s">
        <v>942</v>
      </c>
      <c r="AC1094" s="183">
        <v>9</v>
      </c>
    </row>
    <row r="1095" spans="1:29">
      <c r="A1095" s="181" t="s">
        <v>115</v>
      </c>
      <c r="B1095" s="183">
        <v>102</v>
      </c>
      <c r="C1095" s="183">
        <v>102109</v>
      </c>
      <c r="D1095" s="183">
        <v>5655</v>
      </c>
      <c r="E1095" s="184">
        <v>2436.2399999999998</v>
      </c>
      <c r="F1095" s="182">
        <v>43830</v>
      </c>
      <c r="G1095" s="181" t="s">
        <v>938</v>
      </c>
      <c r="H1095" s="181" t="s">
        <v>1120</v>
      </c>
      <c r="I1095" s="181" t="s">
        <v>1120</v>
      </c>
      <c r="K1095" s="183">
        <v>367803</v>
      </c>
      <c r="L1095" s="183">
        <v>356687</v>
      </c>
      <c r="Q1095" s="181" t="s">
        <v>940</v>
      </c>
      <c r="U1095" s="183">
        <v>12</v>
      </c>
      <c r="V1095" s="183">
        <v>19</v>
      </c>
      <c r="Y1095" s="181" t="s">
        <v>941</v>
      </c>
      <c r="Z1095" s="183">
        <v>102</v>
      </c>
      <c r="AA1095" s="181" t="s">
        <v>22</v>
      </c>
      <c r="AB1095" s="181" t="s">
        <v>942</v>
      </c>
      <c r="AC1095" s="183">
        <v>10</v>
      </c>
    </row>
    <row r="1096" spans="1:29">
      <c r="A1096" s="181" t="s">
        <v>115</v>
      </c>
      <c r="B1096" s="183">
        <v>102</v>
      </c>
      <c r="C1096" s="183">
        <v>102103</v>
      </c>
      <c r="D1096" s="183">
        <v>5655</v>
      </c>
      <c r="E1096" s="184">
        <v>50</v>
      </c>
      <c r="F1096" s="182">
        <v>43830</v>
      </c>
      <c r="G1096" s="181" t="s">
        <v>938</v>
      </c>
      <c r="H1096" s="181" t="s">
        <v>1111</v>
      </c>
      <c r="K1096" s="183">
        <v>1122728</v>
      </c>
      <c r="L1096" s="183">
        <v>355549</v>
      </c>
      <c r="Q1096" s="181" t="s">
        <v>944</v>
      </c>
      <c r="U1096" s="183">
        <v>12</v>
      </c>
      <c r="V1096" s="183">
        <v>19</v>
      </c>
      <c r="X1096" s="183">
        <v>3003624</v>
      </c>
      <c r="Y1096" s="181" t="s">
        <v>941</v>
      </c>
      <c r="Z1096" s="183">
        <v>102</v>
      </c>
      <c r="AA1096" s="181" t="s">
        <v>945</v>
      </c>
      <c r="AB1096" s="181" t="s">
        <v>942</v>
      </c>
      <c r="AC1096" s="183">
        <v>1</v>
      </c>
    </row>
    <row r="1097" spans="1:29">
      <c r="A1097" s="181" t="s">
        <v>115</v>
      </c>
      <c r="B1097" s="183">
        <v>102</v>
      </c>
      <c r="C1097" s="183">
        <v>102103</v>
      </c>
      <c r="D1097" s="183">
        <v>5655</v>
      </c>
      <c r="E1097" s="184">
        <v>259410.43</v>
      </c>
      <c r="F1097" s="182">
        <v>43830</v>
      </c>
      <c r="G1097" s="181" t="s">
        <v>938</v>
      </c>
      <c r="H1097" s="181" t="s">
        <v>943</v>
      </c>
      <c r="K1097" s="183">
        <v>1123047</v>
      </c>
      <c r="L1097" s="183">
        <v>355764</v>
      </c>
      <c r="Q1097" s="181" t="s">
        <v>944</v>
      </c>
      <c r="U1097" s="183">
        <v>12</v>
      </c>
      <c r="V1097" s="183">
        <v>19</v>
      </c>
      <c r="X1097" s="183">
        <v>3006625</v>
      </c>
      <c r="Y1097" s="181" t="s">
        <v>941</v>
      </c>
      <c r="Z1097" s="183">
        <v>102</v>
      </c>
      <c r="AA1097" s="181" t="s">
        <v>945</v>
      </c>
      <c r="AB1097" s="181" t="s">
        <v>942</v>
      </c>
      <c r="AC1097" s="183">
        <v>3</v>
      </c>
    </row>
    <row r="1098" spans="1:29">
      <c r="A1098" s="181" t="s">
        <v>115</v>
      </c>
      <c r="B1098" s="183">
        <v>102</v>
      </c>
      <c r="C1098" s="183">
        <v>102103</v>
      </c>
      <c r="D1098" s="183">
        <v>5655</v>
      </c>
      <c r="E1098" s="184">
        <v>170291.99</v>
      </c>
      <c r="F1098" s="182">
        <v>43830</v>
      </c>
      <c r="G1098" s="181" t="s">
        <v>938</v>
      </c>
      <c r="H1098" s="181" t="s">
        <v>943</v>
      </c>
      <c r="K1098" s="183">
        <v>1123047</v>
      </c>
      <c r="L1098" s="183">
        <v>355764</v>
      </c>
      <c r="Q1098" s="181" t="s">
        <v>944</v>
      </c>
      <c r="U1098" s="183">
        <v>12</v>
      </c>
      <c r="V1098" s="183">
        <v>19</v>
      </c>
      <c r="X1098" s="183">
        <v>3006625</v>
      </c>
      <c r="Y1098" s="181" t="s">
        <v>941</v>
      </c>
      <c r="Z1098" s="183">
        <v>102</v>
      </c>
      <c r="AA1098" s="181" t="s">
        <v>945</v>
      </c>
      <c r="AB1098" s="181" t="s">
        <v>942</v>
      </c>
      <c r="AC1098" s="183">
        <v>4</v>
      </c>
    </row>
    <row r="1099" spans="1:29">
      <c r="A1099" s="181" t="s">
        <v>115</v>
      </c>
      <c r="B1099" s="183">
        <v>102</v>
      </c>
      <c r="C1099" s="183">
        <v>102103</v>
      </c>
      <c r="D1099" s="183">
        <v>5655</v>
      </c>
      <c r="E1099" s="184">
        <v>140472.54</v>
      </c>
      <c r="F1099" s="182">
        <v>43830</v>
      </c>
      <c r="G1099" s="181" t="s">
        <v>938</v>
      </c>
      <c r="H1099" s="181" t="s">
        <v>943</v>
      </c>
      <c r="K1099" s="183">
        <v>1123047</v>
      </c>
      <c r="L1099" s="183">
        <v>355764</v>
      </c>
      <c r="Q1099" s="181" t="s">
        <v>944</v>
      </c>
      <c r="U1099" s="183">
        <v>12</v>
      </c>
      <c r="V1099" s="183">
        <v>19</v>
      </c>
      <c r="X1099" s="183">
        <v>3006625</v>
      </c>
      <c r="Y1099" s="181" t="s">
        <v>941</v>
      </c>
      <c r="Z1099" s="183">
        <v>102</v>
      </c>
      <c r="AA1099" s="181" t="s">
        <v>945</v>
      </c>
      <c r="AB1099" s="181" t="s">
        <v>942</v>
      </c>
      <c r="AC1099" s="183">
        <v>5</v>
      </c>
    </row>
    <row r="1100" spans="1:29">
      <c r="A1100" s="181" t="s">
        <v>115</v>
      </c>
      <c r="B1100" s="183">
        <v>102</v>
      </c>
      <c r="C1100" s="183">
        <v>102103</v>
      </c>
      <c r="D1100" s="183">
        <v>5655</v>
      </c>
      <c r="E1100" s="184">
        <v>674.95</v>
      </c>
      <c r="F1100" s="182">
        <v>43830</v>
      </c>
      <c r="G1100" s="181" t="s">
        <v>938</v>
      </c>
      <c r="H1100" s="181" t="s">
        <v>943</v>
      </c>
      <c r="K1100" s="183">
        <v>1123047</v>
      </c>
      <c r="L1100" s="183">
        <v>355764</v>
      </c>
      <c r="Q1100" s="181" t="s">
        <v>944</v>
      </c>
      <c r="U1100" s="183">
        <v>12</v>
      </c>
      <c r="V1100" s="183">
        <v>19</v>
      </c>
      <c r="X1100" s="183">
        <v>3006625</v>
      </c>
      <c r="Y1100" s="181" t="s">
        <v>941</v>
      </c>
      <c r="Z1100" s="183">
        <v>102</v>
      </c>
      <c r="AA1100" s="181" t="s">
        <v>945</v>
      </c>
      <c r="AB1100" s="181" t="s">
        <v>942</v>
      </c>
      <c r="AC1100" s="183">
        <v>6</v>
      </c>
    </row>
    <row r="1101" spans="1:29">
      <c r="A1101" s="181" t="s">
        <v>115</v>
      </c>
      <c r="B1101" s="183">
        <v>102</v>
      </c>
      <c r="C1101" s="183">
        <v>102103</v>
      </c>
      <c r="D1101" s="183">
        <v>5655</v>
      </c>
      <c r="E1101" s="184">
        <v>-138221.79</v>
      </c>
      <c r="F1101" s="182">
        <v>43830</v>
      </c>
      <c r="G1101" s="181" t="s">
        <v>938</v>
      </c>
      <c r="H1101" s="181" t="s">
        <v>943</v>
      </c>
      <c r="K1101" s="183">
        <v>1123047</v>
      </c>
      <c r="L1101" s="183">
        <v>355764</v>
      </c>
      <c r="Q1101" s="181" t="s">
        <v>944</v>
      </c>
      <c r="U1101" s="183">
        <v>12</v>
      </c>
      <c r="V1101" s="183">
        <v>19</v>
      </c>
      <c r="X1101" s="183">
        <v>3006625</v>
      </c>
      <c r="Y1101" s="181" t="s">
        <v>941</v>
      </c>
      <c r="Z1101" s="183">
        <v>102</v>
      </c>
      <c r="AA1101" s="181" t="s">
        <v>945</v>
      </c>
      <c r="AB1101" s="181" t="s">
        <v>942</v>
      </c>
      <c r="AC1101" s="183">
        <v>7</v>
      </c>
    </row>
    <row r="1102" spans="1:29">
      <c r="A1102" s="181" t="s">
        <v>115</v>
      </c>
      <c r="B1102" s="183">
        <v>102</v>
      </c>
      <c r="C1102" s="183">
        <v>102103</v>
      </c>
      <c r="D1102" s="183">
        <v>5655</v>
      </c>
      <c r="E1102" s="184">
        <v>-2000</v>
      </c>
      <c r="F1102" s="182">
        <v>43831</v>
      </c>
      <c r="G1102" s="181" t="s">
        <v>938</v>
      </c>
      <c r="H1102" s="181" t="s">
        <v>1148</v>
      </c>
      <c r="I1102" s="181" t="s">
        <v>1149</v>
      </c>
      <c r="K1102" s="183">
        <v>367769</v>
      </c>
      <c r="L1102" s="183">
        <v>356531</v>
      </c>
      <c r="P1102" s="181" t="s">
        <v>989</v>
      </c>
      <c r="Q1102" s="181" t="s">
        <v>940</v>
      </c>
      <c r="U1102" s="183">
        <v>1</v>
      </c>
      <c r="V1102" s="183">
        <v>20</v>
      </c>
      <c r="Y1102" s="181" t="s">
        <v>941</v>
      </c>
      <c r="Z1102" s="183">
        <v>102</v>
      </c>
      <c r="AA1102" s="181" t="s">
        <v>22</v>
      </c>
      <c r="AB1102" s="181" t="s">
        <v>942</v>
      </c>
      <c r="AC1102" s="183">
        <v>1</v>
      </c>
    </row>
    <row r="1103" spans="1:29">
      <c r="A1103" s="181" t="s">
        <v>115</v>
      </c>
      <c r="B1103" s="183">
        <v>102</v>
      </c>
      <c r="C1103" s="183">
        <v>102103</v>
      </c>
      <c r="D1103" s="183">
        <v>5655</v>
      </c>
      <c r="E1103" s="184">
        <v>50</v>
      </c>
      <c r="F1103" s="182">
        <v>43853</v>
      </c>
      <c r="G1103" s="181" t="s">
        <v>938</v>
      </c>
      <c r="H1103" s="181" t="s">
        <v>1111</v>
      </c>
      <c r="K1103" s="183">
        <v>1128407</v>
      </c>
      <c r="L1103" s="183">
        <v>357512</v>
      </c>
      <c r="Q1103" s="181" t="s">
        <v>944</v>
      </c>
      <c r="U1103" s="183">
        <v>1</v>
      </c>
      <c r="V1103" s="183">
        <v>20</v>
      </c>
      <c r="X1103" s="183">
        <v>3003624</v>
      </c>
      <c r="Y1103" s="181" t="s">
        <v>941</v>
      </c>
      <c r="Z1103" s="183">
        <v>102</v>
      </c>
      <c r="AA1103" s="181" t="s">
        <v>945</v>
      </c>
      <c r="AB1103" s="181" t="s">
        <v>942</v>
      </c>
      <c r="AC1103" s="183">
        <v>1</v>
      </c>
    </row>
    <row r="1104" spans="1:29">
      <c r="A1104" s="181" t="s">
        <v>115</v>
      </c>
      <c r="B1104" s="183">
        <v>102</v>
      </c>
      <c r="C1104" s="183">
        <v>102103</v>
      </c>
      <c r="D1104" s="183">
        <v>5655</v>
      </c>
      <c r="E1104" s="184">
        <v>2637.5</v>
      </c>
      <c r="F1104" s="182">
        <v>43861</v>
      </c>
      <c r="G1104" s="181" t="s">
        <v>938</v>
      </c>
      <c r="H1104" s="181" t="s">
        <v>1151</v>
      </c>
      <c r="I1104" s="181" t="s">
        <v>1152</v>
      </c>
      <c r="K1104" s="183">
        <v>368029</v>
      </c>
      <c r="L1104" s="183">
        <v>358631</v>
      </c>
      <c r="Q1104" s="181" t="s">
        <v>940</v>
      </c>
      <c r="U1104" s="183">
        <v>1</v>
      </c>
      <c r="V1104" s="183">
        <v>20</v>
      </c>
      <c r="Y1104" s="181" t="s">
        <v>941</v>
      </c>
      <c r="Z1104" s="183">
        <v>102</v>
      </c>
      <c r="AA1104" s="181" t="s">
        <v>22</v>
      </c>
      <c r="AB1104" s="181" t="s">
        <v>942</v>
      </c>
      <c r="AC1104" s="183">
        <v>1</v>
      </c>
    </row>
    <row r="1105" spans="1:29">
      <c r="A1105" s="181" t="s">
        <v>115</v>
      </c>
      <c r="B1105" s="183">
        <v>102</v>
      </c>
      <c r="C1105" s="183">
        <v>102103</v>
      </c>
      <c r="D1105" s="183">
        <v>5655</v>
      </c>
      <c r="E1105" s="184">
        <v>2800</v>
      </c>
      <c r="F1105" s="182">
        <v>43861</v>
      </c>
      <c r="G1105" s="181" t="s">
        <v>938</v>
      </c>
      <c r="H1105" s="181" t="s">
        <v>1151</v>
      </c>
      <c r="I1105" s="181" t="s">
        <v>1153</v>
      </c>
      <c r="K1105" s="183">
        <v>368029</v>
      </c>
      <c r="L1105" s="183">
        <v>358631</v>
      </c>
      <c r="Q1105" s="181" t="s">
        <v>940</v>
      </c>
      <c r="U1105" s="183">
        <v>1</v>
      </c>
      <c r="V1105" s="183">
        <v>20</v>
      </c>
      <c r="Y1105" s="181" t="s">
        <v>941</v>
      </c>
      <c r="Z1105" s="183">
        <v>102</v>
      </c>
      <c r="AA1105" s="181" t="s">
        <v>22</v>
      </c>
      <c r="AB1105" s="181" t="s">
        <v>942</v>
      </c>
      <c r="AC1105" s="183">
        <v>3</v>
      </c>
    </row>
    <row r="1106" spans="1:29">
      <c r="A1106" s="181" t="s">
        <v>115</v>
      </c>
      <c r="B1106" s="183">
        <v>102</v>
      </c>
      <c r="C1106" s="183">
        <v>102103</v>
      </c>
      <c r="D1106" s="183">
        <v>5655</v>
      </c>
      <c r="E1106" s="184">
        <v>2750</v>
      </c>
      <c r="F1106" s="182">
        <v>43861</v>
      </c>
      <c r="G1106" s="181" t="s">
        <v>938</v>
      </c>
      <c r="H1106" s="181" t="s">
        <v>1151</v>
      </c>
      <c r="I1106" s="181" t="s">
        <v>1154</v>
      </c>
      <c r="K1106" s="183">
        <v>368029</v>
      </c>
      <c r="L1106" s="183">
        <v>358631</v>
      </c>
      <c r="Q1106" s="181" t="s">
        <v>940</v>
      </c>
      <c r="U1106" s="183">
        <v>1</v>
      </c>
      <c r="V1106" s="183">
        <v>20</v>
      </c>
      <c r="Y1106" s="181" t="s">
        <v>941</v>
      </c>
      <c r="Z1106" s="183">
        <v>102</v>
      </c>
      <c r="AA1106" s="181" t="s">
        <v>22</v>
      </c>
      <c r="AB1106" s="181" t="s">
        <v>942</v>
      </c>
      <c r="AC1106" s="183">
        <v>5</v>
      </c>
    </row>
    <row r="1107" spans="1:29">
      <c r="A1107" s="181" t="s">
        <v>115</v>
      </c>
      <c r="B1107" s="183">
        <v>102</v>
      </c>
      <c r="C1107" s="183">
        <v>102103</v>
      </c>
      <c r="D1107" s="183">
        <v>5655</v>
      </c>
      <c r="E1107" s="184">
        <v>-574.4</v>
      </c>
      <c r="F1107" s="182">
        <v>43861</v>
      </c>
      <c r="G1107" s="181" t="s">
        <v>938</v>
      </c>
      <c r="H1107" s="181" t="s">
        <v>1051</v>
      </c>
      <c r="I1107" s="181" t="s">
        <v>1113</v>
      </c>
      <c r="K1107" s="183">
        <v>368057</v>
      </c>
      <c r="L1107" s="183">
        <v>358757</v>
      </c>
      <c r="Q1107" s="181" t="s">
        <v>940</v>
      </c>
      <c r="U1107" s="183">
        <v>1</v>
      </c>
      <c r="V1107" s="183">
        <v>20</v>
      </c>
      <c r="Y1107" s="181" t="s">
        <v>941</v>
      </c>
      <c r="Z1107" s="183">
        <v>102</v>
      </c>
      <c r="AA1107" s="181" t="s">
        <v>22</v>
      </c>
      <c r="AB1107" s="181" t="s">
        <v>942</v>
      </c>
      <c r="AC1107" s="183">
        <v>7</v>
      </c>
    </row>
    <row r="1108" spans="1:29">
      <c r="A1108" s="181" t="s">
        <v>115</v>
      </c>
      <c r="B1108" s="183">
        <v>102</v>
      </c>
      <c r="C1108" s="183">
        <v>102103</v>
      </c>
      <c r="D1108" s="183">
        <v>5655</v>
      </c>
      <c r="E1108" s="184">
        <v>-6.7</v>
      </c>
      <c r="F1108" s="182">
        <v>43861</v>
      </c>
      <c r="G1108" s="181" t="s">
        <v>938</v>
      </c>
      <c r="H1108" s="181" t="s">
        <v>1051</v>
      </c>
      <c r="I1108" s="181" t="s">
        <v>1114</v>
      </c>
      <c r="K1108" s="183">
        <v>368057</v>
      </c>
      <c r="L1108" s="183">
        <v>358757</v>
      </c>
      <c r="Q1108" s="181" t="s">
        <v>940</v>
      </c>
      <c r="U1108" s="183">
        <v>1</v>
      </c>
      <c r="V1108" s="183">
        <v>20</v>
      </c>
      <c r="Y1108" s="181" t="s">
        <v>941</v>
      </c>
      <c r="Z1108" s="183">
        <v>102</v>
      </c>
      <c r="AA1108" s="181" t="s">
        <v>22</v>
      </c>
      <c r="AB1108" s="181" t="s">
        <v>942</v>
      </c>
      <c r="AC1108" s="183">
        <v>9</v>
      </c>
    </row>
    <row r="1109" spans="1:29">
      <c r="A1109" s="181" t="s">
        <v>115</v>
      </c>
      <c r="B1109" s="183">
        <v>102</v>
      </c>
      <c r="C1109" s="183">
        <v>102103</v>
      </c>
      <c r="D1109" s="183">
        <v>5655</v>
      </c>
      <c r="E1109" s="184">
        <v>-4.34</v>
      </c>
      <c r="F1109" s="182">
        <v>43861</v>
      </c>
      <c r="G1109" s="181" t="s">
        <v>938</v>
      </c>
      <c r="H1109" s="181" t="s">
        <v>1051</v>
      </c>
      <c r="I1109" s="181" t="s">
        <v>1115</v>
      </c>
      <c r="K1109" s="183">
        <v>368057</v>
      </c>
      <c r="L1109" s="183">
        <v>358757</v>
      </c>
      <c r="Q1109" s="181" t="s">
        <v>940</v>
      </c>
      <c r="U1109" s="183">
        <v>1</v>
      </c>
      <c r="V1109" s="183">
        <v>20</v>
      </c>
      <c r="Y1109" s="181" t="s">
        <v>941</v>
      </c>
      <c r="Z1109" s="183">
        <v>102</v>
      </c>
      <c r="AA1109" s="181" t="s">
        <v>22</v>
      </c>
      <c r="AB1109" s="181" t="s">
        <v>942</v>
      </c>
      <c r="AC1109" s="183">
        <v>11</v>
      </c>
    </row>
    <row r="1110" spans="1:29">
      <c r="A1110" s="181" t="s">
        <v>115</v>
      </c>
      <c r="B1110" s="183">
        <v>102</v>
      </c>
      <c r="C1110" s="183">
        <v>102103</v>
      </c>
      <c r="D1110" s="183">
        <v>5655</v>
      </c>
      <c r="E1110" s="184">
        <v>-1967.06</v>
      </c>
      <c r="F1110" s="182">
        <v>43861</v>
      </c>
      <c r="G1110" s="181" t="s">
        <v>938</v>
      </c>
      <c r="H1110" s="181" t="s">
        <v>1052</v>
      </c>
      <c r="I1110" s="181" t="s">
        <v>1113</v>
      </c>
      <c r="K1110" s="183">
        <v>368058</v>
      </c>
      <c r="L1110" s="183">
        <v>358760</v>
      </c>
      <c r="Q1110" s="181" t="s">
        <v>940</v>
      </c>
      <c r="U1110" s="183">
        <v>1</v>
      </c>
      <c r="V1110" s="183">
        <v>20</v>
      </c>
      <c r="Y1110" s="181" t="s">
        <v>941</v>
      </c>
      <c r="Z1110" s="183">
        <v>804</v>
      </c>
      <c r="AA1110" s="181" t="s">
        <v>22</v>
      </c>
      <c r="AB1110" s="181" t="s">
        <v>942</v>
      </c>
      <c r="AC1110" s="183">
        <v>7</v>
      </c>
    </row>
    <row r="1111" spans="1:29">
      <c r="A1111" s="181" t="s">
        <v>115</v>
      </c>
      <c r="B1111" s="183">
        <v>102</v>
      </c>
      <c r="C1111" s="183">
        <v>102103</v>
      </c>
      <c r="D1111" s="183">
        <v>5655</v>
      </c>
      <c r="E1111" s="184">
        <v>-17.28</v>
      </c>
      <c r="F1111" s="182">
        <v>43861</v>
      </c>
      <c r="G1111" s="181" t="s">
        <v>938</v>
      </c>
      <c r="H1111" s="181" t="s">
        <v>1052</v>
      </c>
      <c r="I1111" s="181" t="s">
        <v>1114</v>
      </c>
      <c r="K1111" s="183">
        <v>368058</v>
      </c>
      <c r="L1111" s="183">
        <v>358760</v>
      </c>
      <c r="Q1111" s="181" t="s">
        <v>940</v>
      </c>
      <c r="U1111" s="183">
        <v>1</v>
      </c>
      <c r="V1111" s="183">
        <v>20</v>
      </c>
      <c r="Y1111" s="181" t="s">
        <v>941</v>
      </c>
      <c r="Z1111" s="183">
        <v>804</v>
      </c>
      <c r="AA1111" s="181" t="s">
        <v>22</v>
      </c>
      <c r="AB1111" s="181" t="s">
        <v>942</v>
      </c>
      <c r="AC1111" s="183">
        <v>9</v>
      </c>
    </row>
    <row r="1112" spans="1:29">
      <c r="A1112" s="181" t="s">
        <v>115</v>
      </c>
      <c r="B1112" s="183">
        <v>102</v>
      </c>
      <c r="C1112" s="183">
        <v>102103</v>
      </c>
      <c r="D1112" s="183">
        <v>5655</v>
      </c>
      <c r="E1112" s="184">
        <v>-4.34</v>
      </c>
      <c r="F1112" s="182">
        <v>43861</v>
      </c>
      <c r="G1112" s="181" t="s">
        <v>938</v>
      </c>
      <c r="H1112" s="181" t="s">
        <v>1052</v>
      </c>
      <c r="I1112" s="181" t="s">
        <v>1115</v>
      </c>
      <c r="K1112" s="183">
        <v>368058</v>
      </c>
      <c r="L1112" s="183">
        <v>358760</v>
      </c>
      <c r="Q1112" s="181" t="s">
        <v>940</v>
      </c>
      <c r="U1112" s="183">
        <v>1</v>
      </c>
      <c r="V1112" s="183">
        <v>20</v>
      </c>
      <c r="Y1112" s="181" t="s">
        <v>941</v>
      </c>
      <c r="Z1112" s="183">
        <v>804</v>
      </c>
      <c r="AA1112" s="181" t="s">
        <v>22</v>
      </c>
      <c r="AB1112" s="181" t="s">
        <v>942</v>
      </c>
      <c r="AC1112" s="183">
        <v>11</v>
      </c>
    </row>
    <row r="1113" spans="1:29">
      <c r="A1113" s="181" t="s">
        <v>115</v>
      </c>
      <c r="B1113" s="183">
        <v>102</v>
      </c>
      <c r="C1113" s="183">
        <v>102103</v>
      </c>
      <c r="D1113" s="183">
        <v>5655</v>
      </c>
      <c r="E1113" s="184"/>
      <c r="F1113" s="182">
        <v>43861</v>
      </c>
      <c r="G1113" s="181" t="s">
        <v>938</v>
      </c>
      <c r="H1113" s="181" t="s">
        <v>1053</v>
      </c>
      <c r="I1113" s="181" t="s">
        <v>1113</v>
      </c>
      <c r="K1113" s="183">
        <v>368059</v>
      </c>
      <c r="L1113" s="183">
        <v>358761</v>
      </c>
      <c r="Q1113" s="181" t="s">
        <v>940</v>
      </c>
      <c r="U1113" s="183">
        <v>1</v>
      </c>
      <c r="V1113" s="183">
        <v>20</v>
      </c>
      <c r="Y1113" s="181" t="s">
        <v>941</v>
      </c>
      <c r="Z1113" s="183">
        <v>807</v>
      </c>
      <c r="AA1113" s="181" t="s">
        <v>22</v>
      </c>
      <c r="AB1113" s="181" t="s">
        <v>942</v>
      </c>
      <c r="AC1113" s="183">
        <v>7</v>
      </c>
    </row>
    <row r="1114" spans="1:29">
      <c r="A1114" s="181" t="s">
        <v>115</v>
      </c>
      <c r="B1114" s="183">
        <v>102</v>
      </c>
      <c r="C1114" s="183">
        <v>102103</v>
      </c>
      <c r="D1114" s="183">
        <v>5655</v>
      </c>
      <c r="E1114" s="184"/>
      <c r="F1114" s="182">
        <v>43861</v>
      </c>
      <c r="G1114" s="181" t="s">
        <v>938</v>
      </c>
      <c r="H1114" s="181" t="s">
        <v>1053</v>
      </c>
      <c r="I1114" s="181" t="s">
        <v>1114</v>
      </c>
      <c r="K1114" s="183">
        <v>368059</v>
      </c>
      <c r="L1114" s="183">
        <v>358761</v>
      </c>
      <c r="Q1114" s="181" t="s">
        <v>940</v>
      </c>
      <c r="U1114" s="183">
        <v>1</v>
      </c>
      <c r="V1114" s="183">
        <v>20</v>
      </c>
      <c r="Y1114" s="181" t="s">
        <v>941</v>
      </c>
      <c r="Z1114" s="183">
        <v>807</v>
      </c>
      <c r="AA1114" s="181" t="s">
        <v>22</v>
      </c>
      <c r="AB1114" s="181" t="s">
        <v>942</v>
      </c>
      <c r="AC1114" s="183">
        <v>9</v>
      </c>
    </row>
    <row r="1115" spans="1:29">
      <c r="A1115" s="181" t="s">
        <v>115</v>
      </c>
      <c r="B1115" s="183">
        <v>102</v>
      </c>
      <c r="C1115" s="183">
        <v>102103</v>
      </c>
      <c r="D1115" s="183">
        <v>5655</v>
      </c>
      <c r="E1115" s="184">
        <v>-7.2</v>
      </c>
      <c r="F1115" s="182">
        <v>43861</v>
      </c>
      <c r="G1115" s="181" t="s">
        <v>938</v>
      </c>
      <c r="H1115" s="181" t="s">
        <v>1053</v>
      </c>
      <c r="I1115" s="181" t="s">
        <v>1115</v>
      </c>
      <c r="K1115" s="183">
        <v>368059</v>
      </c>
      <c r="L1115" s="183">
        <v>358761</v>
      </c>
      <c r="Q1115" s="181" t="s">
        <v>940</v>
      </c>
      <c r="U1115" s="183">
        <v>1</v>
      </c>
      <c r="V1115" s="183">
        <v>20</v>
      </c>
      <c r="Y1115" s="181" t="s">
        <v>941</v>
      </c>
      <c r="Z1115" s="183">
        <v>807</v>
      </c>
      <c r="AA1115" s="181" t="s">
        <v>22</v>
      </c>
      <c r="AB1115" s="181" t="s">
        <v>942</v>
      </c>
      <c r="AC1115" s="183">
        <v>11</v>
      </c>
    </row>
    <row r="1116" spans="1:29">
      <c r="A1116" s="181" t="s">
        <v>115</v>
      </c>
      <c r="B1116" s="183">
        <v>102</v>
      </c>
      <c r="C1116" s="183">
        <v>102103</v>
      </c>
      <c r="D1116" s="183">
        <v>5655</v>
      </c>
      <c r="E1116" s="184">
        <v>-605426.16</v>
      </c>
      <c r="F1116" s="182">
        <v>43861</v>
      </c>
      <c r="G1116" s="181" t="s">
        <v>938</v>
      </c>
      <c r="H1116" s="181" t="s">
        <v>1120</v>
      </c>
      <c r="I1116" s="181" t="s">
        <v>1120</v>
      </c>
      <c r="K1116" s="183">
        <v>368188</v>
      </c>
      <c r="L1116" s="183">
        <v>359081</v>
      </c>
      <c r="Q1116" s="181" t="s">
        <v>940</v>
      </c>
      <c r="U1116" s="183">
        <v>1</v>
      </c>
      <c r="V1116" s="183">
        <v>20</v>
      </c>
      <c r="Y1116" s="181" t="s">
        <v>941</v>
      </c>
      <c r="Z1116" s="183">
        <v>102</v>
      </c>
      <c r="AA1116" s="181" t="s">
        <v>22</v>
      </c>
      <c r="AB1116" s="181" t="s">
        <v>942</v>
      </c>
      <c r="AC1116" s="183">
        <v>1</v>
      </c>
    </row>
    <row r="1117" spans="1:29">
      <c r="A1117" s="181" t="s">
        <v>115</v>
      </c>
      <c r="B1117" s="183">
        <v>102</v>
      </c>
      <c r="C1117" s="183">
        <v>102114</v>
      </c>
      <c r="D1117" s="183">
        <v>5655</v>
      </c>
      <c r="E1117" s="184">
        <v>3208.97</v>
      </c>
      <c r="F1117" s="182">
        <v>43861</v>
      </c>
      <c r="G1117" s="181" t="s">
        <v>938</v>
      </c>
      <c r="H1117" s="181" t="s">
        <v>1120</v>
      </c>
      <c r="I1117" s="181" t="s">
        <v>1120</v>
      </c>
      <c r="K1117" s="183">
        <v>368188</v>
      </c>
      <c r="L1117" s="183">
        <v>359081</v>
      </c>
      <c r="Q1117" s="181" t="s">
        <v>940</v>
      </c>
      <c r="U1117" s="183">
        <v>1</v>
      </c>
      <c r="V1117" s="183">
        <v>20</v>
      </c>
      <c r="Y1117" s="181" t="s">
        <v>941</v>
      </c>
      <c r="Z1117" s="183">
        <v>102</v>
      </c>
      <c r="AA1117" s="181" t="s">
        <v>22</v>
      </c>
      <c r="AB1117" s="181" t="s">
        <v>942</v>
      </c>
      <c r="AC1117" s="183">
        <v>28</v>
      </c>
    </row>
    <row r="1118" spans="1:29">
      <c r="A1118" s="181" t="s">
        <v>115</v>
      </c>
      <c r="B1118" s="183">
        <v>102</v>
      </c>
      <c r="C1118" s="183">
        <v>102101</v>
      </c>
      <c r="D1118" s="183">
        <v>5655</v>
      </c>
      <c r="E1118" s="184">
        <v>17114.52</v>
      </c>
      <c r="F1118" s="182">
        <v>43861</v>
      </c>
      <c r="G1118" s="181" t="s">
        <v>938</v>
      </c>
      <c r="H1118" s="181" t="s">
        <v>1120</v>
      </c>
      <c r="I1118" s="181" t="s">
        <v>1120</v>
      </c>
      <c r="K1118" s="183">
        <v>368188</v>
      </c>
      <c r="L1118" s="183">
        <v>359081</v>
      </c>
      <c r="Q1118" s="181" t="s">
        <v>940</v>
      </c>
      <c r="U1118" s="183">
        <v>1</v>
      </c>
      <c r="V1118" s="183">
        <v>20</v>
      </c>
      <c r="Y1118" s="181" t="s">
        <v>941</v>
      </c>
      <c r="Z1118" s="183">
        <v>102</v>
      </c>
      <c r="AA1118" s="181" t="s">
        <v>22</v>
      </c>
      <c r="AB1118" s="181" t="s">
        <v>942</v>
      </c>
      <c r="AC1118" s="183">
        <v>29</v>
      </c>
    </row>
    <row r="1119" spans="1:29">
      <c r="A1119" s="181" t="s">
        <v>115</v>
      </c>
      <c r="B1119" s="183">
        <v>102</v>
      </c>
      <c r="C1119" s="183">
        <v>102102</v>
      </c>
      <c r="D1119" s="183">
        <v>5655</v>
      </c>
      <c r="E1119" s="184">
        <v>2139.3200000000002</v>
      </c>
      <c r="F1119" s="182">
        <v>43861</v>
      </c>
      <c r="G1119" s="181" t="s">
        <v>938</v>
      </c>
      <c r="H1119" s="181" t="s">
        <v>1120</v>
      </c>
      <c r="I1119" s="181" t="s">
        <v>1120</v>
      </c>
      <c r="K1119" s="183">
        <v>368188</v>
      </c>
      <c r="L1119" s="183">
        <v>359081</v>
      </c>
      <c r="Q1119" s="181" t="s">
        <v>940</v>
      </c>
      <c r="U1119" s="183">
        <v>1</v>
      </c>
      <c r="V1119" s="183">
        <v>20</v>
      </c>
      <c r="Y1119" s="181" t="s">
        <v>941</v>
      </c>
      <c r="Z1119" s="183">
        <v>102</v>
      </c>
      <c r="AA1119" s="181" t="s">
        <v>22</v>
      </c>
      <c r="AB1119" s="181" t="s">
        <v>942</v>
      </c>
      <c r="AC1119" s="183">
        <v>30</v>
      </c>
    </row>
    <row r="1120" spans="1:29">
      <c r="A1120" s="181" t="s">
        <v>115</v>
      </c>
      <c r="B1120" s="183">
        <v>102</v>
      </c>
      <c r="C1120" s="183">
        <v>102115</v>
      </c>
      <c r="D1120" s="183">
        <v>5655</v>
      </c>
      <c r="E1120" s="184">
        <v>1069.6600000000001</v>
      </c>
      <c r="F1120" s="182">
        <v>43861</v>
      </c>
      <c r="G1120" s="181" t="s">
        <v>938</v>
      </c>
      <c r="H1120" s="181" t="s">
        <v>1120</v>
      </c>
      <c r="I1120" s="181" t="s">
        <v>1120</v>
      </c>
      <c r="K1120" s="183">
        <v>368188</v>
      </c>
      <c r="L1120" s="183">
        <v>359081</v>
      </c>
      <c r="Q1120" s="181" t="s">
        <v>940</v>
      </c>
      <c r="U1120" s="183">
        <v>1</v>
      </c>
      <c r="V1120" s="183">
        <v>20</v>
      </c>
      <c r="Y1120" s="181" t="s">
        <v>941</v>
      </c>
      <c r="Z1120" s="183">
        <v>102</v>
      </c>
      <c r="AA1120" s="181" t="s">
        <v>22</v>
      </c>
      <c r="AB1120" s="181" t="s">
        <v>942</v>
      </c>
      <c r="AC1120" s="183">
        <v>31</v>
      </c>
    </row>
    <row r="1121" spans="1:29">
      <c r="A1121" s="181" t="s">
        <v>115</v>
      </c>
      <c r="B1121" s="183">
        <v>102</v>
      </c>
      <c r="C1121" s="183">
        <v>102103</v>
      </c>
      <c r="D1121" s="183">
        <v>5655</v>
      </c>
      <c r="E1121" s="184">
        <v>6417.95</v>
      </c>
      <c r="F1121" s="182">
        <v>43861</v>
      </c>
      <c r="G1121" s="181" t="s">
        <v>938</v>
      </c>
      <c r="H1121" s="181" t="s">
        <v>1120</v>
      </c>
      <c r="I1121" s="181" t="s">
        <v>1120</v>
      </c>
      <c r="K1121" s="183">
        <v>368188</v>
      </c>
      <c r="L1121" s="183">
        <v>359081</v>
      </c>
      <c r="Q1121" s="181" t="s">
        <v>940</v>
      </c>
      <c r="U1121" s="183">
        <v>1</v>
      </c>
      <c r="V1121" s="183">
        <v>20</v>
      </c>
      <c r="Y1121" s="181" t="s">
        <v>941</v>
      </c>
      <c r="Z1121" s="183">
        <v>102</v>
      </c>
      <c r="AA1121" s="181" t="s">
        <v>22</v>
      </c>
      <c r="AB1121" s="181" t="s">
        <v>942</v>
      </c>
      <c r="AC1121" s="183">
        <v>32</v>
      </c>
    </row>
    <row r="1122" spans="1:29">
      <c r="A1122" s="181" t="s">
        <v>115</v>
      </c>
      <c r="B1122" s="183">
        <v>102</v>
      </c>
      <c r="C1122" s="183">
        <v>102104</v>
      </c>
      <c r="D1122" s="183">
        <v>5655</v>
      </c>
      <c r="E1122" s="184">
        <v>11766.23</v>
      </c>
      <c r="F1122" s="182">
        <v>43861</v>
      </c>
      <c r="G1122" s="181" t="s">
        <v>938</v>
      </c>
      <c r="H1122" s="181" t="s">
        <v>1120</v>
      </c>
      <c r="I1122" s="181" t="s">
        <v>1120</v>
      </c>
      <c r="K1122" s="183">
        <v>368188</v>
      </c>
      <c r="L1122" s="183">
        <v>359081</v>
      </c>
      <c r="Q1122" s="181" t="s">
        <v>940</v>
      </c>
      <c r="U1122" s="183">
        <v>1</v>
      </c>
      <c r="V1122" s="183">
        <v>20</v>
      </c>
      <c r="Y1122" s="181" t="s">
        <v>941</v>
      </c>
      <c r="Z1122" s="183">
        <v>102</v>
      </c>
      <c r="AA1122" s="181" t="s">
        <v>22</v>
      </c>
      <c r="AB1122" s="181" t="s">
        <v>942</v>
      </c>
      <c r="AC1122" s="183">
        <v>33</v>
      </c>
    </row>
    <row r="1123" spans="1:29">
      <c r="A1123" s="181" t="s">
        <v>115</v>
      </c>
      <c r="B1123" s="183">
        <v>102</v>
      </c>
      <c r="C1123" s="183">
        <v>102105</v>
      </c>
      <c r="D1123" s="183">
        <v>5655</v>
      </c>
      <c r="E1123" s="184">
        <v>11766.23</v>
      </c>
      <c r="F1123" s="182">
        <v>43861</v>
      </c>
      <c r="G1123" s="181" t="s">
        <v>938</v>
      </c>
      <c r="H1123" s="181" t="s">
        <v>1120</v>
      </c>
      <c r="I1123" s="181" t="s">
        <v>1120</v>
      </c>
      <c r="K1123" s="183">
        <v>368188</v>
      </c>
      <c r="L1123" s="183">
        <v>359081</v>
      </c>
      <c r="Q1123" s="181" t="s">
        <v>940</v>
      </c>
      <c r="U1123" s="183">
        <v>1</v>
      </c>
      <c r="V1123" s="183">
        <v>20</v>
      </c>
      <c r="Y1123" s="181" t="s">
        <v>941</v>
      </c>
      <c r="Z1123" s="183">
        <v>102</v>
      </c>
      <c r="AA1123" s="181" t="s">
        <v>22</v>
      </c>
      <c r="AB1123" s="181" t="s">
        <v>942</v>
      </c>
      <c r="AC1123" s="183">
        <v>34</v>
      </c>
    </row>
    <row r="1124" spans="1:29">
      <c r="A1124" s="181" t="s">
        <v>115</v>
      </c>
      <c r="B1124" s="183">
        <v>102</v>
      </c>
      <c r="C1124" s="183">
        <v>102106</v>
      </c>
      <c r="D1124" s="183">
        <v>5655</v>
      </c>
      <c r="E1124" s="184">
        <v>38507.67</v>
      </c>
      <c r="F1124" s="182">
        <v>43861</v>
      </c>
      <c r="G1124" s="181" t="s">
        <v>938</v>
      </c>
      <c r="H1124" s="181" t="s">
        <v>1120</v>
      </c>
      <c r="I1124" s="181" t="s">
        <v>1120</v>
      </c>
      <c r="K1124" s="183">
        <v>368188</v>
      </c>
      <c r="L1124" s="183">
        <v>359081</v>
      </c>
      <c r="Q1124" s="181" t="s">
        <v>940</v>
      </c>
      <c r="U1124" s="183">
        <v>1</v>
      </c>
      <c r="V1124" s="183">
        <v>20</v>
      </c>
      <c r="Y1124" s="181" t="s">
        <v>941</v>
      </c>
      <c r="Z1124" s="183">
        <v>102</v>
      </c>
      <c r="AA1124" s="181" t="s">
        <v>22</v>
      </c>
      <c r="AB1124" s="181" t="s">
        <v>942</v>
      </c>
      <c r="AC1124" s="183">
        <v>35</v>
      </c>
    </row>
    <row r="1125" spans="1:29">
      <c r="A1125" s="181" t="s">
        <v>115</v>
      </c>
      <c r="B1125" s="183">
        <v>102</v>
      </c>
      <c r="C1125" s="183">
        <v>102116</v>
      </c>
      <c r="D1125" s="183">
        <v>5655</v>
      </c>
      <c r="E1125" s="184">
        <v>2139.3200000000002</v>
      </c>
      <c r="F1125" s="182">
        <v>43861</v>
      </c>
      <c r="G1125" s="181" t="s">
        <v>938</v>
      </c>
      <c r="H1125" s="181" t="s">
        <v>1120</v>
      </c>
      <c r="I1125" s="181" t="s">
        <v>1120</v>
      </c>
      <c r="K1125" s="183">
        <v>368188</v>
      </c>
      <c r="L1125" s="183">
        <v>359081</v>
      </c>
      <c r="Q1125" s="181" t="s">
        <v>940</v>
      </c>
      <c r="U1125" s="183">
        <v>1</v>
      </c>
      <c r="V1125" s="183">
        <v>20</v>
      </c>
      <c r="Y1125" s="181" t="s">
        <v>941</v>
      </c>
      <c r="Z1125" s="183">
        <v>102</v>
      </c>
      <c r="AA1125" s="181" t="s">
        <v>22</v>
      </c>
      <c r="AB1125" s="181" t="s">
        <v>942</v>
      </c>
      <c r="AC1125" s="183">
        <v>36</v>
      </c>
    </row>
    <row r="1126" spans="1:29">
      <c r="A1126" s="181" t="s">
        <v>115</v>
      </c>
      <c r="B1126" s="183">
        <v>102</v>
      </c>
      <c r="C1126" s="183">
        <v>102107</v>
      </c>
      <c r="D1126" s="183">
        <v>5655</v>
      </c>
      <c r="E1126" s="184">
        <v>2139.3200000000002</v>
      </c>
      <c r="F1126" s="182">
        <v>43861</v>
      </c>
      <c r="G1126" s="181" t="s">
        <v>938</v>
      </c>
      <c r="H1126" s="181" t="s">
        <v>1120</v>
      </c>
      <c r="I1126" s="181" t="s">
        <v>1120</v>
      </c>
      <c r="K1126" s="183">
        <v>368188</v>
      </c>
      <c r="L1126" s="183">
        <v>359081</v>
      </c>
      <c r="Q1126" s="181" t="s">
        <v>940</v>
      </c>
      <c r="U1126" s="183">
        <v>1</v>
      </c>
      <c r="V1126" s="183">
        <v>20</v>
      </c>
      <c r="Y1126" s="181" t="s">
        <v>941</v>
      </c>
      <c r="Z1126" s="183">
        <v>102</v>
      </c>
      <c r="AA1126" s="181" t="s">
        <v>22</v>
      </c>
      <c r="AB1126" s="181" t="s">
        <v>942</v>
      </c>
      <c r="AC1126" s="183">
        <v>37</v>
      </c>
    </row>
    <row r="1127" spans="1:29">
      <c r="A1127" s="181" t="s">
        <v>115</v>
      </c>
      <c r="B1127" s="183">
        <v>102</v>
      </c>
      <c r="C1127" s="183">
        <v>102117</v>
      </c>
      <c r="D1127" s="183">
        <v>5655</v>
      </c>
      <c r="E1127" s="184">
        <v>1069.6600000000001</v>
      </c>
      <c r="F1127" s="182">
        <v>43861</v>
      </c>
      <c r="G1127" s="181" t="s">
        <v>938</v>
      </c>
      <c r="H1127" s="181" t="s">
        <v>1120</v>
      </c>
      <c r="I1127" s="181" t="s">
        <v>1120</v>
      </c>
      <c r="K1127" s="183">
        <v>368188</v>
      </c>
      <c r="L1127" s="183">
        <v>359081</v>
      </c>
      <c r="Q1127" s="181" t="s">
        <v>940</v>
      </c>
      <c r="U1127" s="183">
        <v>1</v>
      </c>
      <c r="V1127" s="183">
        <v>20</v>
      </c>
      <c r="Y1127" s="181" t="s">
        <v>941</v>
      </c>
      <c r="Z1127" s="183">
        <v>102</v>
      </c>
      <c r="AA1127" s="181" t="s">
        <v>22</v>
      </c>
      <c r="AB1127" s="181" t="s">
        <v>942</v>
      </c>
      <c r="AC1127" s="183">
        <v>38</v>
      </c>
    </row>
    <row r="1128" spans="1:29">
      <c r="A1128" s="181" t="s">
        <v>115</v>
      </c>
      <c r="B1128" s="183">
        <v>102</v>
      </c>
      <c r="C1128" s="183">
        <v>102118</v>
      </c>
      <c r="D1128" s="183">
        <v>5655</v>
      </c>
      <c r="E1128" s="184">
        <v>3208.97</v>
      </c>
      <c r="F1128" s="182">
        <v>43861</v>
      </c>
      <c r="G1128" s="181" t="s">
        <v>938</v>
      </c>
      <c r="H1128" s="181" t="s">
        <v>1120</v>
      </c>
      <c r="I1128" s="181" t="s">
        <v>1120</v>
      </c>
      <c r="K1128" s="183">
        <v>368188</v>
      </c>
      <c r="L1128" s="183">
        <v>359081</v>
      </c>
      <c r="Q1128" s="181" t="s">
        <v>940</v>
      </c>
      <c r="U1128" s="183">
        <v>1</v>
      </c>
      <c r="V1128" s="183">
        <v>20</v>
      </c>
      <c r="Y1128" s="181" t="s">
        <v>941</v>
      </c>
      <c r="Z1128" s="183">
        <v>102</v>
      </c>
      <c r="AA1128" s="181" t="s">
        <v>22</v>
      </c>
      <c r="AB1128" s="181" t="s">
        <v>942</v>
      </c>
      <c r="AC1128" s="183">
        <v>39</v>
      </c>
    </row>
    <row r="1129" spans="1:29">
      <c r="A1129" s="181" t="s">
        <v>115</v>
      </c>
      <c r="B1129" s="183">
        <v>102</v>
      </c>
      <c r="C1129" s="183">
        <v>102108</v>
      </c>
      <c r="D1129" s="183">
        <v>5655</v>
      </c>
      <c r="E1129" s="184">
        <v>4278.63</v>
      </c>
      <c r="F1129" s="182">
        <v>43861</v>
      </c>
      <c r="G1129" s="181" t="s">
        <v>938</v>
      </c>
      <c r="H1129" s="181" t="s">
        <v>1120</v>
      </c>
      <c r="I1129" s="181" t="s">
        <v>1120</v>
      </c>
      <c r="K1129" s="183">
        <v>368188</v>
      </c>
      <c r="L1129" s="183">
        <v>359081</v>
      </c>
      <c r="Q1129" s="181" t="s">
        <v>940</v>
      </c>
      <c r="U1129" s="183">
        <v>1</v>
      </c>
      <c r="V1129" s="183">
        <v>20</v>
      </c>
      <c r="Y1129" s="181" t="s">
        <v>941</v>
      </c>
      <c r="Z1129" s="183">
        <v>102</v>
      </c>
      <c r="AA1129" s="181" t="s">
        <v>22</v>
      </c>
      <c r="AB1129" s="181" t="s">
        <v>942</v>
      </c>
      <c r="AC1129" s="183">
        <v>40</v>
      </c>
    </row>
    <row r="1130" spans="1:29">
      <c r="A1130" s="181" t="s">
        <v>115</v>
      </c>
      <c r="B1130" s="183">
        <v>102</v>
      </c>
      <c r="C1130" s="183">
        <v>102109</v>
      </c>
      <c r="D1130" s="183">
        <v>5655</v>
      </c>
      <c r="E1130" s="184">
        <v>3208.97</v>
      </c>
      <c r="F1130" s="182">
        <v>43861</v>
      </c>
      <c r="G1130" s="181" t="s">
        <v>938</v>
      </c>
      <c r="H1130" s="181" t="s">
        <v>1120</v>
      </c>
      <c r="I1130" s="181" t="s">
        <v>1120</v>
      </c>
      <c r="K1130" s="183">
        <v>368188</v>
      </c>
      <c r="L1130" s="183">
        <v>359081</v>
      </c>
      <c r="Q1130" s="181" t="s">
        <v>940</v>
      </c>
      <c r="U1130" s="183">
        <v>1</v>
      </c>
      <c r="V1130" s="183">
        <v>20</v>
      </c>
      <c r="Y1130" s="181" t="s">
        <v>941</v>
      </c>
      <c r="Z1130" s="183">
        <v>102</v>
      </c>
      <c r="AA1130" s="181" t="s">
        <v>22</v>
      </c>
      <c r="AB1130" s="181" t="s">
        <v>942</v>
      </c>
      <c r="AC1130" s="183">
        <v>41</v>
      </c>
    </row>
    <row r="1131" spans="1:29">
      <c r="A1131" s="181" t="s">
        <v>115</v>
      </c>
      <c r="B1131" s="183">
        <v>102</v>
      </c>
      <c r="C1131" s="183">
        <v>102120</v>
      </c>
      <c r="D1131" s="183">
        <v>5655</v>
      </c>
      <c r="E1131" s="184">
        <v>1069.6300000000001</v>
      </c>
      <c r="F1131" s="182">
        <v>43861</v>
      </c>
      <c r="G1131" s="181" t="s">
        <v>938</v>
      </c>
      <c r="H1131" s="181" t="s">
        <v>1120</v>
      </c>
      <c r="I1131" s="181" t="s">
        <v>1120</v>
      </c>
      <c r="K1131" s="183">
        <v>368188</v>
      </c>
      <c r="L1131" s="183">
        <v>359081</v>
      </c>
      <c r="Q1131" s="181" t="s">
        <v>940</v>
      </c>
      <c r="U1131" s="183">
        <v>1</v>
      </c>
      <c r="V1131" s="183">
        <v>20</v>
      </c>
      <c r="Y1131" s="181" t="s">
        <v>941</v>
      </c>
      <c r="Z1131" s="183">
        <v>102</v>
      </c>
      <c r="AA1131" s="181" t="s">
        <v>22</v>
      </c>
      <c r="AB1131" s="181" t="s">
        <v>942</v>
      </c>
      <c r="AC1131" s="183">
        <v>42</v>
      </c>
    </row>
    <row r="1132" spans="1:29">
      <c r="A1132" s="181" t="s">
        <v>115</v>
      </c>
      <c r="B1132" s="183">
        <v>102</v>
      </c>
      <c r="C1132" s="183">
        <v>102114</v>
      </c>
      <c r="D1132" s="183">
        <v>5655</v>
      </c>
      <c r="E1132" s="184">
        <v>-1515</v>
      </c>
      <c r="F1132" s="182">
        <v>43861</v>
      </c>
      <c r="G1132" s="181" t="s">
        <v>938</v>
      </c>
      <c r="H1132" s="181" t="s">
        <v>946</v>
      </c>
      <c r="I1132" s="181" t="s">
        <v>946</v>
      </c>
      <c r="K1132" s="183">
        <v>368227</v>
      </c>
      <c r="L1132" s="183">
        <v>359185</v>
      </c>
      <c r="Q1132" s="181" t="s">
        <v>940</v>
      </c>
      <c r="U1132" s="183">
        <v>1</v>
      </c>
      <c r="V1132" s="183">
        <v>20</v>
      </c>
      <c r="Y1132" s="181" t="s">
        <v>941</v>
      </c>
      <c r="Z1132" s="183">
        <v>102</v>
      </c>
      <c r="AA1132" s="181" t="s">
        <v>22</v>
      </c>
      <c r="AB1132" s="181" t="s">
        <v>942</v>
      </c>
      <c r="AC1132" s="183">
        <v>4</v>
      </c>
    </row>
    <row r="1133" spans="1:29">
      <c r="A1133" s="181" t="s">
        <v>115</v>
      </c>
      <c r="B1133" s="183">
        <v>102</v>
      </c>
      <c r="C1133" s="183">
        <v>102115</v>
      </c>
      <c r="D1133" s="183">
        <v>5655</v>
      </c>
      <c r="E1133" s="184">
        <v>-505</v>
      </c>
      <c r="F1133" s="182">
        <v>43861</v>
      </c>
      <c r="G1133" s="181" t="s">
        <v>938</v>
      </c>
      <c r="H1133" s="181" t="s">
        <v>946</v>
      </c>
      <c r="I1133" s="181" t="s">
        <v>946</v>
      </c>
      <c r="K1133" s="183">
        <v>368227</v>
      </c>
      <c r="L1133" s="183">
        <v>359185</v>
      </c>
      <c r="Q1133" s="181" t="s">
        <v>940</v>
      </c>
      <c r="U1133" s="183">
        <v>1</v>
      </c>
      <c r="V1133" s="183">
        <v>20</v>
      </c>
      <c r="Y1133" s="181" t="s">
        <v>941</v>
      </c>
      <c r="Z1133" s="183">
        <v>102</v>
      </c>
      <c r="AA1133" s="181" t="s">
        <v>22</v>
      </c>
      <c r="AB1133" s="181" t="s">
        <v>942</v>
      </c>
      <c r="AC1133" s="183">
        <v>13</v>
      </c>
    </row>
    <row r="1134" spans="1:29">
      <c r="A1134" s="181" t="s">
        <v>115</v>
      </c>
      <c r="B1134" s="183">
        <v>102</v>
      </c>
      <c r="C1134" s="183">
        <v>102116</v>
      </c>
      <c r="D1134" s="183">
        <v>5655</v>
      </c>
      <c r="E1134" s="184">
        <v>-537</v>
      </c>
      <c r="F1134" s="182">
        <v>43861</v>
      </c>
      <c r="G1134" s="181" t="s">
        <v>938</v>
      </c>
      <c r="H1134" s="181" t="s">
        <v>946</v>
      </c>
      <c r="I1134" s="181" t="s">
        <v>946</v>
      </c>
      <c r="K1134" s="183">
        <v>368227</v>
      </c>
      <c r="L1134" s="183">
        <v>359185</v>
      </c>
      <c r="Q1134" s="181" t="s">
        <v>940</v>
      </c>
      <c r="U1134" s="183">
        <v>1</v>
      </c>
      <c r="V1134" s="183">
        <v>20</v>
      </c>
      <c r="Y1134" s="181" t="s">
        <v>941</v>
      </c>
      <c r="Z1134" s="183">
        <v>102</v>
      </c>
      <c r="AA1134" s="181" t="s">
        <v>22</v>
      </c>
      <c r="AB1134" s="181" t="s">
        <v>942</v>
      </c>
      <c r="AC1134" s="183">
        <v>21</v>
      </c>
    </row>
    <row r="1135" spans="1:29">
      <c r="A1135" s="181" t="s">
        <v>115</v>
      </c>
      <c r="B1135" s="183">
        <v>102</v>
      </c>
      <c r="C1135" s="183">
        <v>102117</v>
      </c>
      <c r="D1135" s="183">
        <v>5655</v>
      </c>
      <c r="E1135" s="184">
        <v>-505</v>
      </c>
      <c r="F1135" s="182">
        <v>43861</v>
      </c>
      <c r="G1135" s="181" t="s">
        <v>938</v>
      </c>
      <c r="H1135" s="181" t="s">
        <v>946</v>
      </c>
      <c r="I1135" s="181" t="s">
        <v>946</v>
      </c>
      <c r="K1135" s="183">
        <v>368227</v>
      </c>
      <c r="L1135" s="183">
        <v>359185</v>
      </c>
      <c r="Q1135" s="181" t="s">
        <v>940</v>
      </c>
      <c r="U1135" s="183">
        <v>1</v>
      </c>
      <c r="V1135" s="183">
        <v>20</v>
      </c>
      <c r="Y1135" s="181" t="s">
        <v>941</v>
      </c>
      <c r="Z1135" s="183">
        <v>102</v>
      </c>
      <c r="AA1135" s="181" t="s">
        <v>22</v>
      </c>
      <c r="AB1135" s="181" t="s">
        <v>942</v>
      </c>
      <c r="AC1135" s="183">
        <v>30</v>
      </c>
    </row>
    <row r="1136" spans="1:29">
      <c r="A1136" s="181" t="s">
        <v>115</v>
      </c>
      <c r="B1136" s="183">
        <v>102</v>
      </c>
      <c r="C1136" s="183">
        <v>102120</v>
      </c>
      <c r="D1136" s="183">
        <v>5655</v>
      </c>
      <c r="E1136" s="184">
        <v>-505</v>
      </c>
      <c r="F1136" s="182">
        <v>43861</v>
      </c>
      <c r="G1136" s="181" t="s">
        <v>938</v>
      </c>
      <c r="H1136" s="181" t="s">
        <v>946</v>
      </c>
      <c r="I1136" s="181" t="s">
        <v>946</v>
      </c>
      <c r="K1136" s="183">
        <v>368227</v>
      </c>
      <c r="L1136" s="183">
        <v>359185</v>
      </c>
      <c r="Q1136" s="181" t="s">
        <v>940</v>
      </c>
      <c r="U1136" s="183">
        <v>1</v>
      </c>
      <c r="V1136" s="183">
        <v>20</v>
      </c>
      <c r="Y1136" s="181" t="s">
        <v>941</v>
      </c>
      <c r="Z1136" s="183">
        <v>102</v>
      </c>
      <c r="AA1136" s="181" t="s">
        <v>22</v>
      </c>
      <c r="AB1136" s="181" t="s">
        <v>942</v>
      </c>
      <c r="AC1136" s="183">
        <v>39</v>
      </c>
    </row>
    <row r="1137" spans="1:29">
      <c r="A1137" s="181" t="s">
        <v>115</v>
      </c>
      <c r="B1137" s="183">
        <v>102</v>
      </c>
      <c r="C1137" s="183">
        <v>102103</v>
      </c>
      <c r="D1137" s="183">
        <v>5655</v>
      </c>
      <c r="E1137" s="184">
        <v>215928.5</v>
      </c>
      <c r="F1137" s="182">
        <v>43861</v>
      </c>
      <c r="G1137" s="181" t="s">
        <v>938</v>
      </c>
      <c r="H1137" s="181" t="s">
        <v>943</v>
      </c>
      <c r="K1137" s="183">
        <v>1131829</v>
      </c>
      <c r="L1137" s="183">
        <v>358493</v>
      </c>
      <c r="Q1137" s="181" t="s">
        <v>944</v>
      </c>
      <c r="U1137" s="183">
        <v>1</v>
      </c>
      <c r="V1137" s="183">
        <v>20</v>
      </c>
      <c r="X1137" s="183">
        <v>3006625</v>
      </c>
      <c r="Y1137" s="181" t="s">
        <v>941</v>
      </c>
      <c r="Z1137" s="183">
        <v>102</v>
      </c>
      <c r="AA1137" s="181" t="s">
        <v>945</v>
      </c>
      <c r="AB1137" s="181" t="s">
        <v>942</v>
      </c>
      <c r="AC1137" s="183">
        <v>4</v>
      </c>
    </row>
    <row r="1138" spans="1:29">
      <c r="A1138" s="181" t="s">
        <v>115</v>
      </c>
      <c r="B1138" s="183">
        <v>102</v>
      </c>
      <c r="C1138" s="183">
        <v>102103</v>
      </c>
      <c r="D1138" s="183">
        <v>5655</v>
      </c>
      <c r="E1138" s="184">
        <v>239375.64</v>
      </c>
      <c r="F1138" s="182">
        <v>43861</v>
      </c>
      <c r="G1138" s="181" t="s">
        <v>938</v>
      </c>
      <c r="H1138" s="181" t="s">
        <v>943</v>
      </c>
      <c r="K1138" s="183">
        <v>1131829</v>
      </c>
      <c r="L1138" s="183">
        <v>358493</v>
      </c>
      <c r="Q1138" s="181" t="s">
        <v>944</v>
      </c>
      <c r="U1138" s="183">
        <v>1</v>
      </c>
      <c r="V1138" s="183">
        <v>20</v>
      </c>
      <c r="X1138" s="183">
        <v>3006625</v>
      </c>
      <c r="Y1138" s="181" t="s">
        <v>941</v>
      </c>
      <c r="Z1138" s="183">
        <v>102</v>
      </c>
      <c r="AA1138" s="181" t="s">
        <v>945</v>
      </c>
      <c r="AB1138" s="181" t="s">
        <v>942</v>
      </c>
      <c r="AC1138" s="183">
        <v>5</v>
      </c>
    </row>
    <row r="1139" spans="1:29">
      <c r="A1139" s="181" t="s">
        <v>115</v>
      </c>
      <c r="B1139" s="183">
        <v>102</v>
      </c>
      <c r="C1139" s="183">
        <v>102103</v>
      </c>
      <c r="D1139" s="183">
        <v>5655</v>
      </c>
      <c r="E1139" s="184">
        <v>146465.84</v>
      </c>
      <c r="F1139" s="182">
        <v>43861</v>
      </c>
      <c r="G1139" s="181" t="s">
        <v>938</v>
      </c>
      <c r="H1139" s="181" t="s">
        <v>943</v>
      </c>
      <c r="K1139" s="183">
        <v>1131829</v>
      </c>
      <c r="L1139" s="183">
        <v>358493</v>
      </c>
      <c r="Q1139" s="181" t="s">
        <v>944</v>
      </c>
      <c r="U1139" s="183">
        <v>1</v>
      </c>
      <c r="V1139" s="183">
        <v>20</v>
      </c>
      <c r="X1139" s="183">
        <v>3006625</v>
      </c>
      <c r="Y1139" s="181" t="s">
        <v>941</v>
      </c>
      <c r="Z1139" s="183">
        <v>102</v>
      </c>
      <c r="AA1139" s="181" t="s">
        <v>945</v>
      </c>
      <c r="AB1139" s="181" t="s">
        <v>942</v>
      </c>
      <c r="AC1139" s="183">
        <v>6</v>
      </c>
    </row>
    <row r="1140" spans="1:29">
      <c r="A1140" s="181" t="s">
        <v>115</v>
      </c>
      <c r="B1140" s="183">
        <v>102</v>
      </c>
      <c r="C1140" s="183">
        <v>102103</v>
      </c>
      <c r="D1140" s="183">
        <v>5655</v>
      </c>
      <c r="E1140" s="184">
        <v>739.98</v>
      </c>
      <c r="F1140" s="182">
        <v>43873</v>
      </c>
      <c r="G1140" s="181" t="s">
        <v>938</v>
      </c>
      <c r="H1140" s="181" t="s">
        <v>1111</v>
      </c>
      <c r="K1140" s="183">
        <v>1133806</v>
      </c>
      <c r="L1140" s="183">
        <v>359255</v>
      </c>
      <c r="Q1140" s="181" t="s">
        <v>944</v>
      </c>
      <c r="U1140" s="183">
        <v>2</v>
      </c>
      <c r="V1140" s="183">
        <v>20</v>
      </c>
      <c r="X1140" s="183">
        <v>3003624</v>
      </c>
      <c r="Y1140" s="181" t="s">
        <v>941</v>
      </c>
      <c r="Z1140" s="183">
        <v>102</v>
      </c>
      <c r="AA1140" s="181" t="s">
        <v>945</v>
      </c>
      <c r="AB1140" s="181" t="s">
        <v>942</v>
      </c>
      <c r="AC1140" s="183">
        <v>1</v>
      </c>
    </row>
    <row r="1141" spans="1:29">
      <c r="A1141" s="181" t="s">
        <v>115</v>
      </c>
      <c r="B1141" s="183">
        <v>102</v>
      </c>
      <c r="C1141" s="183">
        <v>102103</v>
      </c>
      <c r="D1141" s="183">
        <v>5655</v>
      </c>
      <c r="E1141" s="184">
        <v>223.16</v>
      </c>
      <c r="F1141" s="182">
        <v>43873</v>
      </c>
      <c r="G1141" s="181" t="s">
        <v>938</v>
      </c>
      <c r="H1141" s="181" t="s">
        <v>1111</v>
      </c>
      <c r="K1141" s="183">
        <v>1133807</v>
      </c>
      <c r="L1141" s="183">
        <v>359255</v>
      </c>
      <c r="Q1141" s="181" t="s">
        <v>944</v>
      </c>
      <c r="U1141" s="183">
        <v>2</v>
      </c>
      <c r="V1141" s="183">
        <v>20</v>
      </c>
      <c r="X1141" s="183">
        <v>3003624</v>
      </c>
      <c r="Y1141" s="181" t="s">
        <v>941</v>
      </c>
      <c r="Z1141" s="183">
        <v>102</v>
      </c>
      <c r="AA1141" s="181" t="s">
        <v>945</v>
      </c>
      <c r="AB1141" s="181" t="s">
        <v>942</v>
      </c>
      <c r="AC1141" s="183">
        <v>1</v>
      </c>
    </row>
    <row r="1142" spans="1:29">
      <c r="A1142" s="181" t="s">
        <v>115</v>
      </c>
      <c r="B1142" s="183">
        <v>102</v>
      </c>
      <c r="C1142" s="183">
        <v>102103</v>
      </c>
      <c r="D1142" s="183">
        <v>5655</v>
      </c>
      <c r="E1142" s="184">
        <v>2088</v>
      </c>
      <c r="F1142" s="182">
        <v>43874</v>
      </c>
      <c r="G1142" s="181" t="s">
        <v>938</v>
      </c>
      <c r="H1142" s="181" t="s">
        <v>1112</v>
      </c>
      <c r="K1142" s="183">
        <v>1134672</v>
      </c>
      <c r="L1142" s="183">
        <v>359414</v>
      </c>
      <c r="Q1142" s="181" t="s">
        <v>944</v>
      </c>
      <c r="U1142" s="183">
        <v>2</v>
      </c>
      <c r="V1142" s="183">
        <v>20</v>
      </c>
      <c r="X1142" s="183">
        <v>3076923</v>
      </c>
      <c r="Y1142" s="181" t="s">
        <v>941</v>
      </c>
      <c r="Z1142" s="183">
        <v>102</v>
      </c>
      <c r="AA1142" s="181" t="s">
        <v>945</v>
      </c>
      <c r="AB1142" s="181" t="s">
        <v>942</v>
      </c>
      <c r="AC1142" s="183">
        <v>1</v>
      </c>
    </row>
    <row r="1143" spans="1:29">
      <c r="A1143" s="181" t="s">
        <v>115</v>
      </c>
      <c r="B1143" s="183">
        <v>102</v>
      </c>
      <c r="C1143" s="183">
        <v>102103</v>
      </c>
      <c r="D1143" s="183">
        <v>5655</v>
      </c>
      <c r="E1143" s="184">
        <v>277</v>
      </c>
      <c r="F1143" s="182">
        <v>43888</v>
      </c>
      <c r="G1143" s="181" t="s">
        <v>938</v>
      </c>
      <c r="H1143" s="181" t="s">
        <v>1155</v>
      </c>
      <c r="K1143" s="183">
        <v>1138445</v>
      </c>
      <c r="L1143" s="183">
        <v>360342</v>
      </c>
      <c r="Q1143" s="181" t="s">
        <v>944</v>
      </c>
      <c r="U1143" s="183">
        <v>2</v>
      </c>
      <c r="V1143" s="183">
        <v>20</v>
      </c>
      <c r="X1143" s="183">
        <v>3130826</v>
      </c>
      <c r="Y1143" s="181" t="s">
        <v>941</v>
      </c>
      <c r="Z1143" s="183">
        <v>102</v>
      </c>
      <c r="AA1143" s="181" t="s">
        <v>945</v>
      </c>
      <c r="AB1143" s="181" t="s">
        <v>942</v>
      </c>
      <c r="AC1143" s="183">
        <v>1</v>
      </c>
    </row>
    <row r="1144" spans="1:29">
      <c r="A1144" s="181" t="s">
        <v>115</v>
      </c>
      <c r="B1144" s="183">
        <v>102</v>
      </c>
      <c r="C1144" s="183">
        <v>102103</v>
      </c>
      <c r="D1144" s="183">
        <v>5655</v>
      </c>
      <c r="E1144" s="184">
        <v>-574.4</v>
      </c>
      <c r="F1144" s="182">
        <v>43890</v>
      </c>
      <c r="G1144" s="181" t="s">
        <v>938</v>
      </c>
      <c r="H1144" s="181" t="s">
        <v>1058</v>
      </c>
      <c r="I1144" s="181" t="s">
        <v>1113</v>
      </c>
      <c r="K1144" s="183">
        <v>368416</v>
      </c>
      <c r="L1144" s="183">
        <v>360702</v>
      </c>
      <c r="Q1144" s="181" t="s">
        <v>940</v>
      </c>
      <c r="U1144" s="183">
        <v>2</v>
      </c>
      <c r="V1144" s="183">
        <v>20</v>
      </c>
      <c r="Y1144" s="181" t="s">
        <v>941</v>
      </c>
      <c r="Z1144" s="183">
        <v>102</v>
      </c>
      <c r="AA1144" s="181" t="s">
        <v>22</v>
      </c>
      <c r="AB1144" s="181" t="s">
        <v>942</v>
      </c>
      <c r="AC1144" s="183">
        <v>7</v>
      </c>
    </row>
    <row r="1145" spans="1:29">
      <c r="A1145" s="181" t="s">
        <v>115</v>
      </c>
      <c r="B1145" s="183">
        <v>102</v>
      </c>
      <c r="C1145" s="183">
        <v>102103</v>
      </c>
      <c r="D1145" s="183">
        <v>5655</v>
      </c>
      <c r="E1145" s="184">
        <v>-6.7</v>
      </c>
      <c r="F1145" s="182">
        <v>43890</v>
      </c>
      <c r="G1145" s="181" t="s">
        <v>938</v>
      </c>
      <c r="H1145" s="181" t="s">
        <v>1058</v>
      </c>
      <c r="I1145" s="181" t="s">
        <v>1114</v>
      </c>
      <c r="K1145" s="183">
        <v>368416</v>
      </c>
      <c r="L1145" s="183">
        <v>360702</v>
      </c>
      <c r="Q1145" s="181" t="s">
        <v>940</v>
      </c>
      <c r="U1145" s="183">
        <v>2</v>
      </c>
      <c r="V1145" s="183">
        <v>20</v>
      </c>
      <c r="Y1145" s="181" t="s">
        <v>941</v>
      </c>
      <c r="Z1145" s="183">
        <v>102</v>
      </c>
      <c r="AA1145" s="181" t="s">
        <v>22</v>
      </c>
      <c r="AB1145" s="181" t="s">
        <v>942</v>
      </c>
      <c r="AC1145" s="183">
        <v>9</v>
      </c>
    </row>
    <row r="1146" spans="1:29">
      <c r="A1146" s="181" t="s">
        <v>115</v>
      </c>
      <c r="B1146" s="183">
        <v>102</v>
      </c>
      <c r="C1146" s="183">
        <v>102103</v>
      </c>
      <c r="D1146" s="183">
        <v>5655</v>
      </c>
      <c r="E1146" s="184">
        <v>-4.34</v>
      </c>
      <c r="F1146" s="182">
        <v>43890</v>
      </c>
      <c r="G1146" s="181" t="s">
        <v>938</v>
      </c>
      <c r="H1146" s="181" t="s">
        <v>1058</v>
      </c>
      <c r="I1146" s="181" t="s">
        <v>1115</v>
      </c>
      <c r="K1146" s="183">
        <v>368416</v>
      </c>
      <c r="L1146" s="183">
        <v>360702</v>
      </c>
      <c r="Q1146" s="181" t="s">
        <v>940</v>
      </c>
      <c r="U1146" s="183">
        <v>2</v>
      </c>
      <c r="V1146" s="183">
        <v>20</v>
      </c>
      <c r="Y1146" s="181" t="s">
        <v>941</v>
      </c>
      <c r="Z1146" s="183">
        <v>102</v>
      </c>
      <c r="AA1146" s="181" t="s">
        <v>22</v>
      </c>
      <c r="AB1146" s="181" t="s">
        <v>942</v>
      </c>
      <c r="AC1146" s="183">
        <v>11</v>
      </c>
    </row>
    <row r="1147" spans="1:29">
      <c r="A1147" s="181" t="s">
        <v>115</v>
      </c>
      <c r="B1147" s="183">
        <v>102</v>
      </c>
      <c r="C1147" s="183">
        <v>102103</v>
      </c>
      <c r="D1147" s="183">
        <v>5655</v>
      </c>
      <c r="E1147" s="184">
        <v>-1967.06</v>
      </c>
      <c r="F1147" s="182">
        <v>43890</v>
      </c>
      <c r="G1147" s="181" t="s">
        <v>938</v>
      </c>
      <c r="H1147" s="181" t="s">
        <v>1059</v>
      </c>
      <c r="I1147" s="181" t="s">
        <v>1113</v>
      </c>
      <c r="K1147" s="183">
        <v>368417</v>
      </c>
      <c r="L1147" s="183">
        <v>360703</v>
      </c>
      <c r="Q1147" s="181" t="s">
        <v>940</v>
      </c>
      <c r="U1147" s="183">
        <v>2</v>
      </c>
      <c r="V1147" s="183">
        <v>20</v>
      </c>
      <c r="Y1147" s="181" t="s">
        <v>941</v>
      </c>
      <c r="Z1147" s="183">
        <v>804</v>
      </c>
      <c r="AA1147" s="181" t="s">
        <v>22</v>
      </c>
      <c r="AB1147" s="181" t="s">
        <v>942</v>
      </c>
      <c r="AC1147" s="183">
        <v>7</v>
      </c>
    </row>
    <row r="1148" spans="1:29">
      <c r="A1148" s="181" t="s">
        <v>115</v>
      </c>
      <c r="B1148" s="183">
        <v>102</v>
      </c>
      <c r="C1148" s="183">
        <v>102103</v>
      </c>
      <c r="D1148" s="183">
        <v>5655</v>
      </c>
      <c r="E1148" s="184">
        <v>-17.28</v>
      </c>
      <c r="F1148" s="182">
        <v>43890</v>
      </c>
      <c r="G1148" s="181" t="s">
        <v>938</v>
      </c>
      <c r="H1148" s="181" t="s">
        <v>1059</v>
      </c>
      <c r="I1148" s="181" t="s">
        <v>1114</v>
      </c>
      <c r="K1148" s="183">
        <v>368417</v>
      </c>
      <c r="L1148" s="183">
        <v>360703</v>
      </c>
      <c r="Q1148" s="181" t="s">
        <v>940</v>
      </c>
      <c r="U1148" s="183">
        <v>2</v>
      </c>
      <c r="V1148" s="183">
        <v>20</v>
      </c>
      <c r="Y1148" s="181" t="s">
        <v>941</v>
      </c>
      <c r="Z1148" s="183">
        <v>804</v>
      </c>
      <c r="AA1148" s="181" t="s">
        <v>22</v>
      </c>
      <c r="AB1148" s="181" t="s">
        <v>942</v>
      </c>
      <c r="AC1148" s="183">
        <v>9</v>
      </c>
    </row>
    <row r="1149" spans="1:29">
      <c r="A1149" s="181" t="s">
        <v>115</v>
      </c>
      <c r="B1149" s="183">
        <v>102</v>
      </c>
      <c r="C1149" s="183">
        <v>102103</v>
      </c>
      <c r="D1149" s="183">
        <v>5655</v>
      </c>
      <c r="E1149" s="184">
        <v>-4.34</v>
      </c>
      <c r="F1149" s="182">
        <v>43890</v>
      </c>
      <c r="G1149" s="181" t="s">
        <v>938</v>
      </c>
      <c r="H1149" s="181" t="s">
        <v>1059</v>
      </c>
      <c r="I1149" s="181" t="s">
        <v>1115</v>
      </c>
      <c r="K1149" s="183">
        <v>368417</v>
      </c>
      <c r="L1149" s="183">
        <v>360703</v>
      </c>
      <c r="Q1149" s="181" t="s">
        <v>940</v>
      </c>
      <c r="U1149" s="183">
        <v>2</v>
      </c>
      <c r="V1149" s="183">
        <v>20</v>
      </c>
      <c r="Y1149" s="181" t="s">
        <v>941</v>
      </c>
      <c r="Z1149" s="183">
        <v>804</v>
      </c>
      <c r="AA1149" s="181" t="s">
        <v>22</v>
      </c>
      <c r="AB1149" s="181" t="s">
        <v>942</v>
      </c>
      <c r="AC1149" s="183">
        <v>11</v>
      </c>
    </row>
    <row r="1150" spans="1:29">
      <c r="A1150" s="181" t="s">
        <v>115</v>
      </c>
      <c r="B1150" s="183">
        <v>102</v>
      </c>
      <c r="C1150" s="183">
        <v>102103</v>
      </c>
      <c r="D1150" s="183">
        <v>5655</v>
      </c>
      <c r="E1150" s="184"/>
      <c r="F1150" s="182">
        <v>43890</v>
      </c>
      <c r="G1150" s="181" t="s">
        <v>938</v>
      </c>
      <c r="H1150" s="181" t="s">
        <v>1060</v>
      </c>
      <c r="I1150" s="181" t="s">
        <v>1113</v>
      </c>
      <c r="K1150" s="183">
        <v>368418</v>
      </c>
      <c r="L1150" s="183">
        <v>360704</v>
      </c>
      <c r="Q1150" s="181" t="s">
        <v>940</v>
      </c>
      <c r="U1150" s="183">
        <v>2</v>
      </c>
      <c r="V1150" s="183">
        <v>20</v>
      </c>
      <c r="Y1150" s="181" t="s">
        <v>941</v>
      </c>
      <c r="Z1150" s="183">
        <v>807</v>
      </c>
      <c r="AA1150" s="181" t="s">
        <v>22</v>
      </c>
      <c r="AB1150" s="181" t="s">
        <v>942</v>
      </c>
      <c r="AC1150" s="183">
        <v>7</v>
      </c>
    </row>
    <row r="1151" spans="1:29">
      <c r="A1151" s="181" t="s">
        <v>115</v>
      </c>
      <c r="B1151" s="183">
        <v>102</v>
      </c>
      <c r="C1151" s="183">
        <v>102103</v>
      </c>
      <c r="D1151" s="183">
        <v>5655</v>
      </c>
      <c r="E1151" s="184"/>
      <c r="F1151" s="182">
        <v>43890</v>
      </c>
      <c r="G1151" s="181" t="s">
        <v>938</v>
      </c>
      <c r="H1151" s="181" t="s">
        <v>1060</v>
      </c>
      <c r="I1151" s="181" t="s">
        <v>1114</v>
      </c>
      <c r="K1151" s="183">
        <v>368418</v>
      </c>
      <c r="L1151" s="183">
        <v>360704</v>
      </c>
      <c r="Q1151" s="181" t="s">
        <v>940</v>
      </c>
      <c r="U1151" s="183">
        <v>2</v>
      </c>
      <c r="V1151" s="183">
        <v>20</v>
      </c>
      <c r="Y1151" s="181" t="s">
        <v>941</v>
      </c>
      <c r="Z1151" s="183">
        <v>807</v>
      </c>
      <c r="AA1151" s="181" t="s">
        <v>22</v>
      </c>
      <c r="AB1151" s="181" t="s">
        <v>942</v>
      </c>
      <c r="AC1151" s="183">
        <v>9</v>
      </c>
    </row>
    <row r="1152" spans="1:29">
      <c r="A1152" s="181" t="s">
        <v>115</v>
      </c>
      <c r="B1152" s="183">
        <v>102</v>
      </c>
      <c r="C1152" s="183">
        <v>102103</v>
      </c>
      <c r="D1152" s="183">
        <v>5655</v>
      </c>
      <c r="E1152" s="184">
        <v>-7.2</v>
      </c>
      <c r="F1152" s="182">
        <v>43890</v>
      </c>
      <c r="G1152" s="181" t="s">
        <v>938</v>
      </c>
      <c r="H1152" s="181" t="s">
        <v>1060</v>
      </c>
      <c r="I1152" s="181" t="s">
        <v>1115</v>
      </c>
      <c r="K1152" s="183">
        <v>368418</v>
      </c>
      <c r="L1152" s="183">
        <v>360704</v>
      </c>
      <c r="Q1152" s="181" t="s">
        <v>940</v>
      </c>
      <c r="U1152" s="183">
        <v>2</v>
      </c>
      <c r="V1152" s="183">
        <v>20</v>
      </c>
      <c r="Y1152" s="181" t="s">
        <v>941</v>
      </c>
      <c r="Z1152" s="183">
        <v>807</v>
      </c>
      <c r="AA1152" s="181" t="s">
        <v>22</v>
      </c>
      <c r="AB1152" s="181" t="s">
        <v>942</v>
      </c>
      <c r="AC1152" s="183">
        <v>11</v>
      </c>
    </row>
    <row r="1153" spans="1:29">
      <c r="A1153" s="181" t="s">
        <v>115</v>
      </c>
      <c r="B1153" s="183">
        <v>102</v>
      </c>
      <c r="C1153" s="183">
        <v>102103</v>
      </c>
      <c r="D1153" s="183">
        <v>5655</v>
      </c>
      <c r="E1153" s="184">
        <v>1400</v>
      </c>
      <c r="F1153" s="182">
        <v>43890</v>
      </c>
      <c r="G1153" s="181" t="s">
        <v>938</v>
      </c>
      <c r="H1153" s="181" t="s">
        <v>1151</v>
      </c>
      <c r="I1153" s="181" t="s">
        <v>1156</v>
      </c>
      <c r="K1153" s="183">
        <v>368431</v>
      </c>
      <c r="L1153" s="183">
        <v>360847</v>
      </c>
      <c r="Q1153" s="181" t="s">
        <v>940</v>
      </c>
      <c r="U1153" s="183">
        <v>2</v>
      </c>
      <c r="V1153" s="183">
        <v>20</v>
      </c>
      <c r="Y1153" s="181" t="s">
        <v>941</v>
      </c>
      <c r="Z1153" s="183">
        <v>102</v>
      </c>
      <c r="AA1153" s="181" t="s">
        <v>22</v>
      </c>
      <c r="AB1153" s="181" t="s">
        <v>942</v>
      </c>
      <c r="AC1153" s="183">
        <v>1</v>
      </c>
    </row>
    <row r="1154" spans="1:29">
      <c r="A1154" s="181" t="s">
        <v>115</v>
      </c>
      <c r="B1154" s="183">
        <v>102</v>
      </c>
      <c r="C1154" s="183">
        <v>102103</v>
      </c>
      <c r="D1154" s="183">
        <v>5655</v>
      </c>
      <c r="E1154" s="184">
        <v>2391.88</v>
      </c>
      <c r="F1154" s="182">
        <v>43890</v>
      </c>
      <c r="G1154" s="181" t="s">
        <v>938</v>
      </c>
      <c r="H1154" s="181" t="s">
        <v>1151</v>
      </c>
      <c r="I1154" s="181" t="s">
        <v>1157</v>
      </c>
      <c r="K1154" s="183">
        <v>368431</v>
      </c>
      <c r="L1154" s="183">
        <v>360847</v>
      </c>
      <c r="Q1154" s="181" t="s">
        <v>940</v>
      </c>
      <c r="U1154" s="183">
        <v>2</v>
      </c>
      <c r="V1154" s="183">
        <v>20</v>
      </c>
      <c r="Y1154" s="181" t="s">
        <v>941</v>
      </c>
      <c r="Z1154" s="183">
        <v>102</v>
      </c>
      <c r="AA1154" s="181" t="s">
        <v>22</v>
      </c>
      <c r="AB1154" s="181" t="s">
        <v>942</v>
      </c>
      <c r="AC1154" s="183">
        <v>3</v>
      </c>
    </row>
    <row r="1155" spans="1:29">
      <c r="A1155" s="181" t="s">
        <v>115</v>
      </c>
      <c r="B1155" s="183">
        <v>102</v>
      </c>
      <c r="C1155" s="183">
        <v>102103</v>
      </c>
      <c r="D1155" s="183">
        <v>5655</v>
      </c>
      <c r="E1155" s="184">
        <v>2114.1</v>
      </c>
      <c r="F1155" s="182">
        <v>43890</v>
      </c>
      <c r="G1155" s="181" t="s">
        <v>938</v>
      </c>
      <c r="H1155" s="181" t="s">
        <v>1158</v>
      </c>
      <c r="I1155" s="181" t="s">
        <v>1112</v>
      </c>
      <c r="K1155" s="183">
        <v>368478</v>
      </c>
      <c r="L1155" s="183">
        <v>361050</v>
      </c>
      <c r="P1155" s="181" t="s">
        <v>989</v>
      </c>
      <c r="Q1155" s="181" t="s">
        <v>940</v>
      </c>
      <c r="U1155" s="183">
        <v>2</v>
      </c>
      <c r="V1155" s="183">
        <v>20</v>
      </c>
      <c r="Y1155" s="181" t="s">
        <v>941</v>
      </c>
      <c r="Z1155" s="183">
        <v>867</v>
      </c>
      <c r="AA1155" s="181" t="s">
        <v>22</v>
      </c>
      <c r="AB1155" s="181" t="s">
        <v>942</v>
      </c>
      <c r="AC1155" s="183">
        <v>500</v>
      </c>
    </row>
    <row r="1156" spans="1:29">
      <c r="A1156" s="181" t="s">
        <v>115</v>
      </c>
      <c r="B1156" s="183">
        <v>102</v>
      </c>
      <c r="C1156" s="183">
        <v>102103</v>
      </c>
      <c r="D1156" s="183">
        <v>5655</v>
      </c>
      <c r="E1156" s="184">
        <v>-452313.69</v>
      </c>
      <c r="F1156" s="182">
        <v>43890</v>
      </c>
      <c r="G1156" s="181" t="s">
        <v>938</v>
      </c>
      <c r="H1156" s="181" t="s">
        <v>1120</v>
      </c>
      <c r="I1156" s="181" t="s">
        <v>1120</v>
      </c>
      <c r="K1156" s="183">
        <v>368563</v>
      </c>
      <c r="L1156" s="183">
        <v>361271</v>
      </c>
      <c r="Q1156" s="181" t="s">
        <v>940</v>
      </c>
      <c r="U1156" s="183">
        <v>2</v>
      </c>
      <c r="V1156" s="183">
        <v>20</v>
      </c>
      <c r="Y1156" s="181" t="s">
        <v>941</v>
      </c>
      <c r="Z1156" s="183">
        <v>102</v>
      </c>
      <c r="AA1156" s="181" t="s">
        <v>22</v>
      </c>
      <c r="AB1156" s="181" t="s">
        <v>942</v>
      </c>
      <c r="AC1156" s="183">
        <v>1</v>
      </c>
    </row>
    <row r="1157" spans="1:29">
      <c r="A1157" s="181" t="s">
        <v>115</v>
      </c>
      <c r="B1157" s="183">
        <v>102</v>
      </c>
      <c r="C1157" s="183">
        <v>102114</v>
      </c>
      <c r="D1157" s="183">
        <v>5655</v>
      </c>
      <c r="E1157" s="184">
        <v>2397.42</v>
      </c>
      <c r="F1157" s="182">
        <v>43890</v>
      </c>
      <c r="G1157" s="181" t="s">
        <v>938</v>
      </c>
      <c r="H1157" s="181" t="s">
        <v>1120</v>
      </c>
      <c r="I1157" s="181" t="s">
        <v>1120</v>
      </c>
      <c r="K1157" s="183">
        <v>368563</v>
      </c>
      <c r="L1157" s="183">
        <v>361271</v>
      </c>
      <c r="Q1157" s="181" t="s">
        <v>940</v>
      </c>
      <c r="U1157" s="183">
        <v>2</v>
      </c>
      <c r="V1157" s="183">
        <v>20</v>
      </c>
      <c r="Y1157" s="181" t="s">
        <v>941</v>
      </c>
      <c r="Z1157" s="183">
        <v>102</v>
      </c>
      <c r="AA1157" s="181" t="s">
        <v>22</v>
      </c>
      <c r="AB1157" s="181" t="s">
        <v>942</v>
      </c>
      <c r="AC1157" s="183">
        <v>28</v>
      </c>
    </row>
    <row r="1158" spans="1:29">
      <c r="A1158" s="181" t="s">
        <v>115</v>
      </c>
      <c r="B1158" s="183">
        <v>102</v>
      </c>
      <c r="C1158" s="183">
        <v>102101</v>
      </c>
      <c r="D1158" s="183">
        <v>5655</v>
      </c>
      <c r="E1158" s="184">
        <v>12786.25</v>
      </c>
      <c r="F1158" s="182">
        <v>43890</v>
      </c>
      <c r="G1158" s="181" t="s">
        <v>938</v>
      </c>
      <c r="H1158" s="181" t="s">
        <v>1120</v>
      </c>
      <c r="I1158" s="181" t="s">
        <v>1120</v>
      </c>
      <c r="K1158" s="183">
        <v>368563</v>
      </c>
      <c r="L1158" s="183">
        <v>361271</v>
      </c>
      <c r="Q1158" s="181" t="s">
        <v>940</v>
      </c>
      <c r="U1158" s="183">
        <v>2</v>
      </c>
      <c r="V1158" s="183">
        <v>20</v>
      </c>
      <c r="Y1158" s="181" t="s">
        <v>941</v>
      </c>
      <c r="Z1158" s="183">
        <v>102</v>
      </c>
      <c r="AA1158" s="181" t="s">
        <v>22</v>
      </c>
      <c r="AB1158" s="181" t="s">
        <v>942</v>
      </c>
      <c r="AC1158" s="183">
        <v>29</v>
      </c>
    </row>
    <row r="1159" spans="1:29">
      <c r="A1159" s="181" t="s">
        <v>115</v>
      </c>
      <c r="B1159" s="183">
        <v>102</v>
      </c>
      <c r="C1159" s="183">
        <v>102102</v>
      </c>
      <c r="D1159" s="183">
        <v>5655</v>
      </c>
      <c r="E1159" s="184">
        <v>1598.28</v>
      </c>
      <c r="F1159" s="182">
        <v>43890</v>
      </c>
      <c r="G1159" s="181" t="s">
        <v>938</v>
      </c>
      <c r="H1159" s="181" t="s">
        <v>1120</v>
      </c>
      <c r="I1159" s="181" t="s">
        <v>1120</v>
      </c>
      <c r="K1159" s="183">
        <v>368563</v>
      </c>
      <c r="L1159" s="183">
        <v>361271</v>
      </c>
      <c r="Q1159" s="181" t="s">
        <v>940</v>
      </c>
      <c r="U1159" s="183">
        <v>2</v>
      </c>
      <c r="V1159" s="183">
        <v>20</v>
      </c>
      <c r="Y1159" s="181" t="s">
        <v>941</v>
      </c>
      <c r="Z1159" s="183">
        <v>102</v>
      </c>
      <c r="AA1159" s="181" t="s">
        <v>22</v>
      </c>
      <c r="AB1159" s="181" t="s">
        <v>942</v>
      </c>
      <c r="AC1159" s="183">
        <v>30</v>
      </c>
    </row>
    <row r="1160" spans="1:29">
      <c r="A1160" s="181" t="s">
        <v>115</v>
      </c>
      <c r="B1160" s="183">
        <v>102</v>
      </c>
      <c r="C1160" s="183">
        <v>102115</v>
      </c>
      <c r="D1160" s="183">
        <v>5655</v>
      </c>
      <c r="E1160" s="184">
        <v>799.14</v>
      </c>
      <c r="F1160" s="182">
        <v>43890</v>
      </c>
      <c r="G1160" s="181" t="s">
        <v>938</v>
      </c>
      <c r="H1160" s="181" t="s">
        <v>1120</v>
      </c>
      <c r="I1160" s="181" t="s">
        <v>1120</v>
      </c>
      <c r="K1160" s="183">
        <v>368563</v>
      </c>
      <c r="L1160" s="183">
        <v>361271</v>
      </c>
      <c r="Q1160" s="181" t="s">
        <v>940</v>
      </c>
      <c r="U1160" s="183">
        <v>2</v>
      </c>
      <c r="V1160" s="183">
        <v>20</v>
      </c>
      <c r="Y1160" s="181" t="s">
        <v>941</v>
      </c>
      <c r="Z1160" s="183">
        <v>102</v>
      </c>
      <c r="AA1160" s="181" t="s">
        <v>22</v>
      </c>
      <c r="AB1160" s="181" t="s">
        <v>942</v>
      </c>
      <c r="AC1160" s="183">
        <v>31</v>
      </c>
    </row>
    <row r="1161" spans="1:29">
      <c r="A1161" s="181" t="s">
        <v>115</v>
      </c>
      <c r="B1161" s="183">
        <v>102</v>
      </c>
      <c r="C1161" s="183">
        <v>102103</v>
      </c>
      <c r="D1161" s="183">
        <v>5655</v>
      </c>
      <c r="E1161" s="184">
        <v>4794.84</v>
      </c>
      <c r="F1161" s="182">
        <v>43890</v>
      </c>
      <c r="G1161" s="181" t="s">
        <v>938</v>
      </c>
      <c r="H1161" s="181" t="s">
        <v>1120</v>
      </c>
      <c r="I1161" s="181" t="s">
        <v>1120</v>
      </c>
      <c r="K1161" s="183">
        <v>368563</v>
      </c>
      <c r="L1161" s="183">
        <v>361271</v>
      </c>
      <c r="Q1161" s="181" t="s">
        <v>940</v>
      </c>
      <c r="U1161" s="183">
        <v>2</v>
      </c>
      <c r="V1161" s="183">
        <v>20</v>
      </c>
      <c r="Y1161" s="181" t="s">
        <v>941</v>
      </c>
      <c r="Z1161" s="183">
        <v>102</v>
      </c>
      <c r="AA1161" s="181" t="s">
        <v>22</v>
      </c>
      <c r="AB1161" s="181" t="s">
        <v>942</v>
      </c>
      <c r="AC1161" s="183">
        <v>32</v>
      </c>
    </row>
    <row r="1162" spans="1:29">
      <c r="A1162" s="181" t="s">
        <v>115</v>
      </c>
      <c r="B1162" s="183">
        <v>102</v>
      </c>
      <c r="C1162" s="183">
        <v>102104</v>
      </c>
      <c r="D1162" s="183">
        <v>5655</v>
      </c>
      <c r="E1162" s="184">
        <v>8790.5499999999993</v>
      </c>
      <c r="F1162" s="182">
        <v>43890</v>
      </c>
      <c r="G1162" s="181" t="s">
        <v>938</v>
      </c>
      <c r="H1162" s="181" t="s">
        <v>1120</v>
      </c>
      <c r="I1162" s="181" t="s">
        <v>1120</v>
      </c>
      <c r="K1162" s="183">
        <v>368563</v>
      </c>
      <c r="L1162" s="183">
        <v>361271</v>
      </c>
      <c r="Q1162" s="181" t="s">
        <v>940</v>
      </c>
      <c r="U1162" s="183">
        <v>2</v>
      </c>
      <c r="V1162" s="183">
        <v>20</v>
      </c>
      <c r="Y1162" s="181" t="s">
        <v>941</v>
      </c>
      <c r="Z1162" s="183">
        <v>102</v>
      </c>
      <c r="AA1162" s="181" t="s">
        <v>22</v>
      </c>
      <c r="AB1162" s="181" t="s">
        <v>942</v>
      </c>
      <c r="AC1162" s="183">
        <v>33</v>
      </c>
    </row>
    <row r="1163" spans="1:29">
      <c r="A1163" s="181" t="s">
        <v>115</v>
      </c>
      <c r="B1163" s="183">
        <v>102</v>
      </c>
      <c r="C1163" s="183">
        <v>102105</v>
      </c>
      <c r="D1163" s="183">
        <v>5655</v>
      </c>
      <c r="E1163" s="184">
        <v>8790.5499999999993</v>
      </c>
      <c r="F1163" s="182">
        <v>43890</v>
      </c>
      <c r="G1163" s="181" t="s">
        <v>938</v>
      </c>
      <c r="H1163" s="181" t="s">
        <v>1120</v>
      </c>
      <c r="I1163" s="181" t="s">
        <v>1120</v>
      </c>
      <c r="K1163" s="183">
        <v>368563</v>
      </c>
      <c r="L1163" s="183">
        <v>361271</v>
      </c>
      <c r="Q1163" s="181" t="s">
        <v>940</v>
      </c>
      <c r="U1163" s="183">
        <v>2</v>
      </c>
      <c r="V1163" s="183">
        <v>20</v>
      </c>
      <c r="Y1163" s="181" t="s">
        <v>941</v>
      </c>
      <c r="Z1163" s="183">
        <v>102</v>
      </c>
      <c r="AA1163" s="181" t="s">
        <v>22</v>
      </c>
      <c r="AB1163" s="181" t="s">
        <v>942</v>
      </c>
      <c r="AC1163" s="183">
        <v>34</v>
      </c>
    </row>
    <row r="1164" spans="1:29">
      <c r="A1164" s="181" t="s">
        <v>115</v>
      </c>
      <c r="B1164" s="183">
        <v>102</v>
      </c>
      <c r="C1164" s="183">
        <v>102106</v>
      </c>
      <c r="D1164" s="183">
        <v>5655</v>
      </c>
      <c r="E1164" s="184">
        <v>28769.07</v>
      </c>
      <c r="F1164" s="182">
        <v>43890</v>
      </c>
      <c r="G1164" s="181" t="s">
        <v>938</v>
      </c>
      <c r="H1164" s="181" t="s">
        <v>1120</v>
      </c>
      <c r="I1164" s="181" t="s">
        <v>1120</v>
      </c>
      <c r="K1164" s="183">
        <v>368563</v>
      </c>
      <c r="L1164" s="183">
        <v>361271</v>
      </c>
      <c r="Q1164" s="181" t="s">
        <v>940</v>
      </c>
      <c r="U1164" s="183">
        <v>2</v>
      </c>
      <c r="V1164" s="183">
        <v>20</v>
      </c>
      <c r="Y1164" s="181" t="s">
        <v>941</v>
      </c>
      <c r="Z1164" s="183">
        <v>102</v>
      </c>
      <c r="AA1164" s="181" t="s">
        <v>22</v>
      </c>
      <c r="AB1164" s="181" t="s">
        <v>942</v>
      </c>
      <c r="AC1164" s="183">
        <v>35</v>
      </c>
    </row>
    <row r="1165" spans="1:29">
      <c r="A1165" s="181" t="s">
        <v>115</v>
      </c>
      <c r="B1165" s="183">
        <v>102</v>
      </c>
      <c r="C1165" s="183">
        <v>102116</v>
      </c>
      <c r="D1165" s="183">
        <v>5655</v>
      </c>
      <c r="E1165" s="184">
        <v>1598.28</v>
      </c>
      <c r="F1165" s="182">
        <v>43890</v>
      </c>
      <c r="G1165" s="181" t="s">
        <v>938</v>
      </c>
      <c r="H1165" s="181" t="s">
        <v>1120</v>
      </c>
      <c r="I1165" s="181" t="s">
        <v>1120</v>
      </c>
      <c r="K1165" s="183">
        <v>368563</v>
      </c>
      <c r="L1165" s="183">
        <v>361271</v>
      </c>
      <c r="Q1165" s="181" t="s">
        <v>940</v>
      </c>
      <c r="U1165" s="183">
        <v>2</v>
      </c>
      <c r="V1165" s="183">
        <v>20</v>
      </c>
      <c r="Y1165" s="181" t="s">
        <v>941</v>
      </c>
      <c r="Z1165" s="183">
        <v>102</v>
      </c>
      <c r="AA1165" s="181" t="s">
        <v>22</v>
      </c>
      <c r="AB1165" s="181" t="s">
        <v>942</v>
      </c>
      <c r="AC1165" s="183">
        <v>36</v>
      </c>
    </row>
    <row r="1166" spans="1:29">
      <c r="A1166" s="181" t="s">
        <v>115</v>
      </c>
      <c r="B1166" s="183">
        <v>102</v>
      </c>
      <c r="C1166" s="183">
        <v>102107</v>
      </c>
      <c r="D1166" s="183">
        <v>5655</v>
      </c>
      <c r="E1166" s="184">
        <v>1598.28</v>
      </c>
      <c r="F1166" s="182">
        <v>43890</v>
      </c>
      <c r="G1166" s="181" t="s">
        <v>938</v>
      </c>
      <c r="H1166" s="181" t="s">
        <v>1120</v>
      </c>
      <c r="I1166" s="181" t="s">
        <v>1120</v>
      </c>
      <c r="K1166" s="183">
        <v>368563</v>
      </c>
      <c r="L1166" s="183">
        <v>361271</v>
      </c>
      <c r="Q1166" s="181" t="s">
        <v>940</v>
      </c>
      <c r="U1166" s="183">
        <v>2</v>
      </c>
      <c r="V1166" s="183">
        <v>20</v>
      </c>
      <c r="Y1166" s="181" t="s">
        <v>941</v>
      </c>
      <c r="Z1166" s="183">
        <v>102</v>
      </c>
      <c r="AA1166" s="181" t="s">
        <v>22</v>
      </c>
      <c r="AB1166" s="181" t="s">
        <v>942</v>
      </c>
      <c r="AC1166" s="183">
        <v>37</v>
      </c>
    </row>
    <row r="1167" spans="1:29">
      <c r="A1167" s="181" t="s">
        <v>115</v>
      </c>
      <c r="B1167" s="183">
        <v>102</v>
      </c>
      <c r="C1167" s="183">
        <v>102117</v>
      </c>
      <c r="D1167" s="183">
        <v>5655</v>
      </c>
      <c r="E1167" s="184">
        <v>799.14</v>
      </c>
      <c r="F1167" s="182">
        <v>43890</v>
      </c>
      <c r="G1167" s="181" t="s">
        <v>938</v>
      </c>
      <c r="H1167" s="181" t="s">
        <v>1120</v>
      </c>
      <c r="I1167" s="181" t="s">
        <v>1120</v>
      </c>
      <c r="K1167" s="183">
        <v>368563</v>
      </c>
      <c r="L1167" s="183">
        <v>361271</v>
      </c>
      <c r="Q1167" s="181" t="s">
        <v>940</v>
      </c>
      <c r="U1167" s="183">
        <v>2</v>
      </c>
      <c r="V1167" s="183">
        <v>20</v>
      </c>
      <c r="Y1167" s="181" t="s">
        <v>941</v>
      </c>
      <c r="Z1167" s="183">
        <v>102</v>
      </c>
      <c r="AA1167" s="181" t="s">
        <v>22</v>
      </c>
      <c r="AB1167" s="181" t="s">
        <v>942</v>
      </c>
      <c r="AC1167" s="183">
        <v>38</v>
      </c>
    </row>
    <row r="1168" spans="1:29">
      <c r="A1168" s="181" t="s">
        <v>115</v>
      </c>
      <c r="B1168" s="183">
        <v>102</v>
      </c>
      <c r="C1168" s="183">
        <v>102118</v>
      </c>
      <c r="D1168" s="183">
        <v>5655</v>
      </c>
      <c r="E1168" s="184">
        <v>2397.42</v>
      </c>
      <c r="F1168" s="182">
        <v>43890</v>
      </c>
      <c r="G1168" s="181" t="s">
        <v>938</v>
      </c>
      <c r="H1168" s="181" t="s">
        <v>1120</v>
      </c>
      <c r="I1168" s="181" t="s">
        <v>1120</v>
      </c>
      <c r="K1168" s="183">
        <v>368563</v>
      </c>
      <c r="L1168" s="183">
        <v>361271</v>
      </c>
      <c r="Q1168" s="181" t="s">
        <v>940</v>
      </c>
      <c r="U1168" s="183">
        <v>2</v>
      </c>
      <c r="V1168" s="183">
        <v>20</v>
      </c>
      <c r="Y1168" s="181" t="s">
        <v>941</v>
      </c>
      <c r="Z1168" s="183">
        <v>102</v>
      </c>
      <c r="AA1168" s="181" t="s">
        <v>22</v>
      </c>
      <c r="AB1168" s="181" t="s">
        <v>942</v>
      </c>
      <c r="AC1168" s="183">
        <v>39</v>
      </c>
    </row>
    <row r="1169" spans="1:29">
      <c r="A1169" s="181" t="s">
        <v>115</v>
      </c>
      <c r="B1169" s="183">
        <v>102</v>
      </c>
      <c r="C1169" s="183">
        <v>102108</v>
      </c>
      <c r="D1169" s="183">
        <v>5655</v>
      </c>
      <c r="E1169" s="184">
        <v>3196.56</v>
      </c>
      <c r="F1169" s="182">
        <v>43890</v>
      </c>
      <c r="G1169" s="181" t="s">
        <v>938</v>
      </c>
      <c r="H1169" s="181" t="s">
        <v>1120</v>
      </c>
      <c r="I1169" s="181" t="s">
        <v>1120</v>
      </c>
      <c r="K1169" s="183">
        <v>368563</v>
      </c>
      <c r="L1169" s="183">
        <v>361271</v>
      </c>
      <c r="Q1169" s="181" t="s">
        <v>940</v>
      </c>
      <c r="U1169" s="183">
        <v>2</v>
      </c>
      <c r="V1169" s="183">
        <v>20</v>
      </c>
      <c r="Y1169" s="181" t="s">
        <v>941</v>
      </c>
      <c r="Z1169" s="183">
        <v>102</v>
      </c>
      <c r="AA1169" s="181" t="s">
        <v>22</v>
      </c>
      <c r="AB1169" s="181" t="s">
        <v>942</v>
      </c>
      <c r="AC1169" s="183">
        <v>40</v>
      </c>
    </row>
    <row r="1170" spans="1:29">
      <c r="A1170" s="181" t="s">
        <v>115</v>
      </c>
      <c r="B1170" s="183">
        <v>102</v>
      </c>
      <c r="C1170" s="183">
        <v>102109</v>
      </c>
      <c r="D1170" s="183">
        <v>5655</v>
      </c>
      <c r="E1170" s="184">
        <v>2397.42</v>
      </c>
      <c r="F1170" s="182">
        <v>43890</v>
      </c>
      <c r="G1170" s="181" t="s">
        <v>938</v>
      </c>
      <c r="H1170" s="181" t="s">
        <v>1120</v>
      </c>
      <c r="I1170" s="181" t="s">
        <v>1120</v>
      </c>
      <c r="K1170" s="183">
        <v>368563</v>
      </c>
      <c r="L1170" s="183">
        <v>361271</v>
      </c>
      <c r="Q1170" s="181" t="s">
        <v>940</v>
      </c>
      <c r="U1170" s="183">
        <v>2</v>
      </c>
      <c r="V1170" s="183">
        <v>20</v>
      </c>
      <c r="Y1170" s="181" t="s">
        <v>941</v>
      </c>
      <c r="Z1170" s="183">
        <v>102</v>
      </c>
      <c r="AA1170" s="181" t="s">
        <v>22</v>
      </c>
      <c r="AB1170" s="181" t="s">
        <v>942</v>
      </c>
      <c r="AC1170" s="183">
        <v>41</v>
      </c>
    </row>
    <row r="1171" spans="1:29">
      <c r="A1171" s="181" t="s">
        <v>115</v>
      </c>
      <c r="B1171" s="183">
        <v>102</v>
      </c>
      <c r="C1171" s="183">
        <v>102120</v>
      </c>
      <c r="D1171" s="183">
        <v>5655</v>
      </c>
      <c r="E1171" s="184">
        <v>799.17</v>
      </c>
      <c r="F1171" s="182">
        <v>43890</v>
      </c>
      <c r="G1171" s="181" t="s">
        <v>938</v>
      </c>
      <c r="H1171" s="181" t="s">
        <v>1120</v>
      </c>
      <c r="I1171" s="181" t="s">
        <v>1120</v>
      </c>
      <c r="K1171" s="183">
        <v>368563</v>
      </c>
      <c r="L1171" s="183">
        <v>361271</v>
      </c>
      <c r="Q1171" s="181" t="s">
        <v>940</v>
      </c>
      <c r="U1171" s="183">
        <v>2</v>
      </c>
      <c r="V1171" s="183">
        <v>20</v>
      </c>
      <c r="Y1171" s="181" t="s">
        <v>941</v>
      </c>
      <c r="Z1171" s="183">
        <v>102</v>
      </c>
      <c r="AA1171" s="181" t="s">
        <v>22</v>
      </c>
      <c r="AB1171" s="181" t="s">
        <v>942</v>
      </c>
      <c r="AC1171" s="183">
        <v>42</v>
      </c>
    </row>
    <row r="1172" spans="1:29">
      <c r="A1172" s="181" t="s">
        <v>115</v>
      </c>
      <c r="B1172" s="183">
        <v>102</v>
      </c>
      <c r="C1172" s="183">
        <v>102114</v>
      </c>
      <c r="D1172" s="183">
        <v>5655</v>
      </c>
      <c r="E1172" s="184">
        <v>-1132</v>
      </c>
      <c r="F1172" s="182">
        <v>43890</v>
      </c>
      <c r="G1172" s="181" t="s">
        <v>938</v>
      </c>
      <c r="H1172" s="181" t="s">
        <v>947</v>
      </c>
      <c r="I1172" s="181" t="s">
        <v>947</v>
      </c>
      <c r="K1172" s="183">
        <v>368673</v>
      </c>
      <c r="L1172" s="183">
        <v>361618</v>
      </c>
      <c r="Q1172" s="181" t="s">
        <v>940</v>
      </c>
      <c r="U1172" s="183">
        <v>2</v>
      </c>
      <c r="V1172" s="183">
        <v>20</v>
      </c>
      <c r="Y1172" s="181" t="s">
        <v>941</v>
      </c>
      <c r="Z1172" s="183">
        <v>102</v>
      </c>
      <c r="AA1172" s="181" t="s">
        <v>22</v>
      </c>
      <c r="AB1172" s="181" t="s">
        <v>942</v>
      </c>
      <c r="AC1172" s="183">
        <v>4</v>
      </c>
    </row>
    <row r="1173" spans="1:29">
      <c r="A1173" s="181" t="s">
        <v>115</v>
      </c>
      <c r="B1173" s="183">
        <v>102</v>
      </c>
      <c r="C1173" s="183">
        <v>102115</v>
      </c>
      <c r="D1173" s="183">
        <v>5655</v>
      </c>
      <c r="E1173" s="184">
        <v>-377</v>
      </c>
      <c r="F1173" s="182">
        <v>43890</v>
      </c>
      <c r="G1173" s="181" t="s">
        <v>938</v>
      </c>
      <c r="H1173" s="181" t="s">
        <v>947</v>
      </c>
      <c r="I1173" s="181" t="s">
        <v>947</v>
      </c>
      <c r="K1173" s="183">
        <v>368673</v>
      </c>
      <c r="L1173" s="183">
        <v>361618</v>
      </c>
      <c r="Q1173" s="181" t="s">
        <v>940</v>
      </c>
      <c r="U1173" s="183">
        <v>2</v>
      </c>
      <c r="V1173" s="183">
        <v>20</v>
      </c>
      <c r="Y1173" s="181" t="s">
        <v>941</v>
      </c>
      <c r="Z1173" s="183">
        <v>102</v>
      </c>
      <c r="AA1173" s="181" t="s">
        <v>22</v>
      </c>
      <c r="AB1173" s="181" t="s">
        <v>942</v>
      </c>
      <c r="AC1173" s="183">
        <v>14</v>
      </c>
    </row>
    <row r="1174" spans="1:29">
      <c r="A1174" s="181" t="s">
        <v>115</v>
      </c>
      <c r="B1174" s="183">
        <v>102</v>
      </c>
      <c r="C1174" s="183">
        <v>102116</v>
      </c>
      <c r="D1174" s="183">
        <v>5655</v>
      </c>
      <c r="E1174" s="184">
        <v>-401</v>
      </c>
      <c r="F1174" s="182">
        <v>43890</v>
      </c>
      <c r="G1174" s="181" t="s">
        <v>938</v>
      </c>
      <c r="H1174" s="181" t="s">
        <v>947</v>
      </c>
      <c r="I1174" s="181" t="s">
        <v>947</v>
      </c>
      <c r="K1174" s="183">
        <v>368673</v>
      </c>
      <c r="L1174" s="183">
        <v>361618</v>
      </c>
      <c r="Q1174" s="181" t="s">
        <v>940</v>
      </c>
      <c r="U1174" s="183">
        <v>2</v>
      </c>
      <c r="V1174" s="183">
        <v>20</v>
      </c>
      <c r="Y1174" s="181" t="s">
        <v>941</v>
      </c>
      <c r="Z1174" s="183">
        <v>102</v>
      </c>
      <c r="AA1174" s="181" t="s">
        <v>22</v>
      </c>
      <c r="AB1174" s="181" t="s">
        <v>942</v>
      </c>
      <c r="AC1174" s="183">
        <v>28</v>
      </c>
    </row>
    <row r="1175" spans="1:29">
      <c r="A1175" s="181" t="s">
        <v>115</v>
      </c>
      <c r="B1175" s="183">
        <v>102</v>
      </c>
      <c r="C1175" s="183">
        <v>102117</v>
      </c>
      <c r="D1175" s="183">
        <v>5655</v>
      </c>
      <c r="E1175" s="184">
        <v>-377</v>
      </c>
      <c r="F1175" s="182">
        <v>43890</v>
      </c>
      <c r="G1175" s="181" t="s">
        <v>938</v>
      </c>
      <c r="H1175" s="181" t="s">
        <v>947</v>
      </c>
      <c r="I1175" s="181" t="s">
        <v>947</v>
      </c>
      <c r="K1175" s="183">
        <v>368673</v>
      </c>
      <c r="L1175" s="183">
        <v>361618</v>
      </c>
      <c r="Q1175" s="181" t="s">
        <v>940</v>
      </c>
      <c r="U1175" s="183">
        <v>2</v>
      </c>
      <c r="V1175" s="183">
        <v>20</v>
      </c>
      <c r="Y1175" s="181" t="s">
        <v>941</v>
      </c>
      <c r="Z1175" s="183">
        <v>102</v>
      </c>
      <c r="AA1175" s="181" t="s">
        <v>22</v>
      </c>
      <c r="AB1175" s="181" t="s">
        <v>942</v>
      </c>
      <c r="AC1175" s="183">
        <v>41</v>
      </c>
    </row>
    <row r="1176" spans="1:29">
      <c r="A1176" s="181" t="s">
        <v>115</v>
      </c>
      <c r="B1176" s="183">
        <v>102</v>
      </c>
      <c r="C1176" s="183">
        <v>102120</v>
      </c>
      <c r="D1176" s="183">
        <v>5655</v>
      </c>
      <c r="E1176" s="184">
        <v>-377</v>
      </c>
      <c r="F1176" s="182">
        <v>43890</v>
      </c>
      <c r="G1176" s="181" t="s">
        <v>938</v>
      </c>
      <c r="H1176" s="181" t="s">
        <v>947</v>
      </c>
      <c r="I1176" s="181" t="s">
        <v>947</v>
      </c>
      <c r="K1176" s="183">
        <v>368673</v>
      </c>
      <c r="L1176" s="183">
        <v>361618</v>
      </c>
      <c r="Q1176" s="181" t="s">
        <v>940</v>
      </c>
      <c r="U1176" s="183">
        <v>2</v>
      </c>
      <c r="V1176" s="183">
        <v>20</v>
      </c>
      <c r="Y1176" s="181" t="s">
        <v>941</v>
      </c>
      <c r="Z1176" s="183">
        <v>102</v>
      </c>
      <c r="AA1176" s="181" t="s">
        <v>22</v>
      </c>
      <c r="AB1176" s="181" t="s">
        <v>942</v>
      </c>
      <c r="AC1176" s="183">
        <v>50</v>
      </c>
    </row>
    <row r="1177" spans="1:29">
      <c r="A1177" s="181" t="s">
        <v>115</v>
      </c>
      <c r="B1177" s="183">
        <v>102</v>
      </c>
      <c r="C1177" s="183">
        <v>102103</v>
      </c>
      <c r="D1177" s="183">
        <v>5655</v>
      </c>
      <c r="E1177" s="184">
        <v>156290.75</v>
      </c>
      <c r="F1177" s="182">
        <v>43890</v>
      </c>
      <c r="G1177" s="181" t="s">
        <v>938</v>
      </c>
      <c r="H1177" s="181" t="s">
        <v>943</v>
      </c>
      <c r="K1177" s="183">
        <v>1140063</v>
      </c>
      <c r="L1177" s="183">
        <v>360982</v>
      </c>
      <c r="Q1177" s="181" t="s">
        <v>944</v>
      </c>
      <c r="U1177" s="183">
        <v>2</v>
      </c>
      <c r="V1177" s="183">
        <v>20</v>
      </c>
      <c r="X1177" s="183">
        <v>3006625</v>
      </c>
      <c r="Y1177" s="181" t="s">
        <v>941</v>
      </c>
      <c r="Z1177" s="183">
        <v>102</v>
      </c>
      <c r="AA1177" s="181" t="s">
        <v>945</v>
      </c>
      <c r="AB1177" s="181" t="s">
        <v>942</v>
      </c>
      <c r="AC1177" s="183">
        <v>3</v>
      </c>
    </row>
    <row r="1178" spans="1:29">
      <c r="A1178" s="181" t="s">
        <v>115</v>
      </c>
      <c r="B1178" s="183">
        <v>102</v>
      </c>
      <c r="C1178" s="183">
        <v>102103</v>
      </c>
      <c r="D1178" s="183">
        <v>5655</v>
      </c>
      <c r="E1178" s="184">
        <v>128359.75</v>
      </c>
      <c r="F1178" s="182">
        <v>43890</v>
      </c>
      <c r="G1178" s="181" t="s">
        <v>938</v>
      </c>
      <c r="H1178" s="181" t="s">
        <v>943</v>
      </c>
      <c r="K1178" s="183">
        <v>1140063</v>
      </c>
      <c r="L1178" s="183">
        <v>360982</v>
      </c>
      <c r="Q1178" s="181" t="s">
        <v>944</v>
      </c>
      <c r="U1178" s="183">
        <v>2</v>
      </c>
      <c r="V1178" s="183">
        <v>20</v>
      </c>
      <c r="X1178" s="183">
        <v>3006625</v>
      </c>
      <c r="Y1178" s="181" t="s">
        <v>941</v>
      </c>
      <c r="Z1178" s="183">
        <v>102</v>
      </c>
      <c r="AA1178" s="181" t="s">
        <v>945</v>
      </c>
      <c r="AB1178" s="181" t="s">
        <v>942</v>
      </c>
      <c r="AC1178" s="183">
        <v>4</v>
      </c>
    </row>
    <row r="1179" spans="1:29">
      <c r="A1179" s="181" t="s">
        <v>115</v>
      </c>
      <c r="B1179" s="183">
        <v>102</v>
      </c>
      <c r="C1179" s="183">
        <v>102103</v>
      </c>
      <c r="D1179" s="183">
        <v>5655</v>
      </c>
      <c r="E1179" s="184">
        <v>159050.12</v>
      </c>
      <c r="F1179" s="182">
        <v>43890</v>
      </c>
      <c r="G1179" s="181" t="s">
        <v>938</v>
      </c>
      <c r="H1179" s="181" t="s">
        <v>943</v>
      </c>
      <c r="K1179" s="183">
        <v>1140063</v>
      </c>
      <c r="L1179" s="183">
        <v>360982</v>
      </c>
      <c r="Q1179" s="181" t="s">
        <v>944</v>
      </c>
      <c r="U1179" s="183">
        <v>2</v>
      </c>
      <c r="V1179" s="183">
        <v>20</v>
      </c>
      <c r="X1179" s="183">
        <v>3006625</v>
      </c>
      <c r="Y1179" s="181" t="s">
        <v>941</v>
      </c>
      <c r="Z1179" s="183">
        <v>102</v>
      </c>
      <c r="AA1179" s="181" t="s">
        <v>945</v>
      </c>
      <c r="AB1179" s="181" t="s">
        <v>942</v>
      </c>
      <c r="AC1179" s="183">
        <v>5</v>
      </c>
    </row>
    <row r="1180" spans="1:29">
      <c r="A1180" s="181" t="s">
        <v>115</v>
      </c>
      <c r="B1180" s="183">
        <v>102</v>
      </c>
      <c r="C1180" s="183">
        <v>102103</v>
      </c>
      <c r="D1180" s="183">
        <v>5655</v>
      </c>
      <c r="E1180" s="184">
        <v>1311.58</v>
      </c>
      <c r="F1180" s="182">
        <v>43890</v>
      </c>
      <c r="G1180" s="181" t="s">
        <v>938</v>
      </c>
      <c r="H1180" s="181" t="s">
        <v>943</v>
      </c>
      <c r="K1180" s="183">
        <v>1140063</v>
      </c>
      <c r="L1180" s="183">
        <v>360982</v>
      </c>
      <c r="Q1180" s="181" t="s">
        <v>944</v>
      </c>
      <c r="U1180" s="183">
        <v>2</v>
      </c>
      <c r="V1180" s="183">
        <v>20</v>
      </c>
      <c r="X1180" s="183">
        <v>3006625</v>
      </c>
      <c r="Y1180" s="181" t="s">
        <v>941</v>
      </c>
      <c r="Z1180" s="183">
        <v>102</v>
      </c>
      <c r="AA1180" s="181" t="s">
        <v>945</v>
      </c>
      <c r="AB1180" s="181" t="s">
        <v>942</v>
      </c>
      <c r="AC1180" s="183">
        <v>6</v>
      </c>
    </row>
    <row r="1181" spans="1:29">
      <c r="A1181" s="181" t="s">
        <v>115</v>
      </c>
      <c r="B1181" s="183">
        <v>102</v>
      </c>
      <c r="C1181" s="183">
        <v>102103</v>
      </c>
      <c r="D1181" s="183">
        <v>5655</v>
      </c>
      <c r="E1181" s="184">
        <v>648.69000000000005</v>
      </c>
      <c r="F1181" s="182">
        <v>43890</v>
      </c>
      <c r="G1181" s="181" t="s">
        <v>938</v>
      </c>
      <c r="H1181" s="181" t="s">
        <v>943</v>
      </c>
      <c r="K1181" s="183">
        <v>1140063</v>
      </c>
      <c r="L1181" s="183">
        <v>360982</v>
      </c>
      <c r="Q1181" s="181" t="s">
        <v>944</v>
      </c>
      <c r="U1181" s="183">
        <v>2</v>
      </c>
      <c r="V1181" s="183">
        <v>20</v>
      </c>
      <c r="X1181" s="183">
        <v>3006625</v>
      </c>
      <c r="Y1181" s="181" t="s">
        <v>941</v>
      </c>
      <c r="Z1181" s="183">
        <v>102</v>
      </c>
      <c r="AA1181" s="181" t="s">
        <v>945</v>
      </c>
      <c r="AB1181" s="181" t="s">
        <v>942</v>
      </c>
      <c r="AC1181" s="183">
        <v>7</v>
      </c>
    </row>
    <row r="1182" spans="1:29">
      <c r="A1182" s="181" t="s">
        <v>115</v>
      </c>
      <c r="B1182" s="183">
        <v>102</v>
      </c>
      <c r="C1182" s="183">
        <v>102103</v>
      </c>
      <c r="D1182" s="183">
        <v>5655</v>
      </c>
      <c r="E1182" s="184">
        <v>-2114.1</v>
      </c>
      <c r="F1182" s="182">
        <v>43891</v>
      </c>
      <c r="G1182" s="181" t="s">
        <v>938</v>
      </c>
      <c r="H1182" s="181" t="s">
        <v>1158</v>
      </c>
      <c r="I1182" s="181" t="s">
        <v>1112</v>
      </c>
      <c r="K1182" s="183">
        <v>368478</v>
      </c>
      <c r="L1182" s="183">
        <v>361050</v>
      </c>
      <c r="P1182" s="181" t="s">
        <v>989</v>
      </c>
      <c r="Q1182" s="181" t="s">
        <v>940</v>
      </c>
      <c r="U1182" s="183">
        <v>3</v>
      </c>
      <c r="V1182" s="183">
        <v>20</v>
      </c>
      <c r="Y1182" s="181" t="s">
        <v>941</v>
      </c>
      <c r="Z1182" s="183">
        <v>867</v>
      </c>
      <c r="AA1182" s="181" t="s">
        <v>22</v>
      </c>
      <c r="AB1182" s="181" t="s">
        <v>942</v>
      </c>
      <c r="AC1182" s="183">
        <v>500</v>
      </c>
    </row>
    <row r="1183" spans="1:29">
      <c r="A1183" s="181" t="s">
        <v>115</v>
      </c>
      <c r="B1183" s="183">
        <v>102</v>
      </c>
      <c r="C1183" s="183">
        <v>102103</v>
      </c>
      <c r="D1183" s="183">
        <v>5655</v>
      </c>
      <c r="E1183" s="184">
        <v>2114.1</v>
      </c>
      <c r="F1183" s="182">
        <v>43894</v>
      </c>
      <c r="G1183" s="181" t="s">
        <v>938</v>
      </c>
      <c r="H1183" s="181" t="s">
        <v>1112</v>
      </c>
      <c r="K1183" s="183">
        <v>1139925</v>
      </c>
      <c r="L1183" s="183">
        <v>360970</v>
      </c>
      <c r="Q1183" s="181" t="s">
        <v>944</v>
      </c>
      <c r="U1183" s="183">
        <v>3</v>
      </c>
      <c r="V1183" s="183">
        <v>20</v>
      </c>
      <c r="X1183" s="183">
        <v>3076923</v>
      </c>
      <c r="Y1183" s="181" t="s">
        <v>941</v>
      </c>
      <c r="Z1183" s="183">
        <v>102</v>
      </c>
      <c r="AA1183" s="181" t="s">
        <v>945</v>
      </c>
      <c r="AB1183" s="181" t="s">
        <v>942</v>
      </c>
      <c r="AC1183" s="183">
        <v>1</v>
      </c>
    </row>
    <row r="1184" spans="1:29">
      <c r="A1184" s="181" t="s">
        <v>115</v>
      </c>
      <c r="B1184" s="183">
        <v>102</v>
      </c>
      <c r="C1184" s="183">
        <v>102103</v>
      </c>
      <c r="D1184" s="183">
        <v>5655</v>
      </c>
      <c r="E1184" s="184">
        <v>-574.4</v>
      </c>
      <c r="F1184" s="182">
        <v>43921</v>
      </c>
      <c r="G1184" s="181" t="s">
        <v>938</v>
      </c>
      <c r="H1184" s="181" t="s">
        <v>1065</v>
      </c>
      <c r="I1184" s="181" t="s">
        <v>1113</v>
      </c>
      <c r="K1184" s="183">
        <v>368751</v>
      </c>
      <c r="L1184" s="183">
        <v>362453</v>
      </c>
      <c r="P1184" s="181" t="s">
        <v>945</v>
      </c>
      <c r="Q1184" s="181" t="s">
        <v>940</v>
      </c>
      <c r="U1184" s="183">
        <v>3</v>
      </c>
      <c r="V1184" s="183">
        <v>20</v>
      </c>
      <c r="Y1184" s="181" t="s">
        <v>941</v>
      </c>
      <c r="Z1184" s="183">
        <v>102</v>
      </c>
      <c r="AA1184" s="181" t="s">
        <v>22</v>
      </c>
      <c r="AB1184" s="181" t="s">
        <v>942</v>
      </c>
      <c r="AC1184" s="183">
        <v>7</v>
      </c>
    </row>
    <row r="1185" spans="1:29">
      <c r="A1185" s="181" t="s">
        <v>115</v>
      </c>
      <c r="B1185" s="183">
        <v>102</v>
      </c>
      <c r="C1185" s="183">
        <v>102103</v>
      </c>
      <c r="D1185" s="183">
        <v>5655</v>
      </c>
      <c r="E1185" s="184">
        <v>-6.7</v>
      </c>
      <c r="F1185" s="182">
        <v>43921</v>
      </c>
      <c r="G1185" s="181" t="s">
        <v>938</v>
      </c>
      <c r="H1185" s="181" t="s">
        <v>1065</v>
      </c>
      <c r="I1185" s="181" t="s">
        <v>1114</v>
      </c>
      <c r="K1185" s="183">
        <v>368751</v>
      </c>
      <c r="L1185" s="183">
        <v>362453</v>
      </c>
      <c r="P1185" s="181" t="s">
        <v>945</v>
      </c>
      <c r="Q1185" s="181" t="s">
        <v>940</v>
      </c>
      <c r="U1185" s="183">
        <v>3</v>
      </c>
      <c r="V1185" s="183">
        <v>20</v>
      </c>
      <c r="Y1185" s="181" t="s">
        <v>941</v>
      </c>
      <c r="Z1185" s="183">
        <v>102</v>
      </c>
      <c r="AA1185" s="181" t="s">
        <v>22</v>
      </c>
      <c r="AB1185" s="181" t="s">
        <v>942</v>
      </c>
      <c r="AC1185" s="183">
        <v>9</v>
      </c>
    </row>
    <row r="1186" spans="1:29">
      <c r="A1186" s="181" t="s">
        <v>115</v>
      </c>
      <c r="B1186" s="183">
        <v>102</v>
      </c>
      <c r="C1186" s="183">
        <v>102103</v>
      </c>
      <c r="D1186" s="183">
        <v>5655</v>
      </c>
      <c r="E1186" s="184">
        <v>-4.34</v>
      </c>
      <c r="F1186" s="182">
        <v>43921</v>
      </c>
      <c r="G1186" s="181" t="s">
        <v>938</v>
      </c>
      <c r="H1186" s="181" t="s">
        <v>1065</v>
      </c>
      <c r="I1186" s="181" t="s">
        <v>1115</v>
      </c>
      <c r="K1186" s="183">
        <v>368751</v>
      </c>
      <c r="L1186" s="183">
        <v>362453</v>
      </c>
      <c r="P1186" s="181" t="s">
        <v>945</v>
      </c>
      <c r="Q1186" s="181" t="s">
        <v>940</v>
      </c>
      <c r="U1186" s="183">
        <v>3</v>
      </c>
      <c r="V1186" s="183">
        <v>20</v>
      </c>
      <c r="Y1186" s="181" t="s">
        <v>941</v>
      </c>
      <c r="Z1186" s="183">
        <v>102</v>
      </c>
      <c r="AA1186" s="181" t="s">
        <v>22</v>
      </c>
      <c r="AB1186" s="181" t="s">
        <v>942</v>
      </c>
      <c r="AC1186" s="183">
        <v>11</v>
      </c>
    </row>
    <row r="1187" spans="1:29">
      <c r="A1187" s="181" t="s">
        <v>115</v>
      </c>
      <c r="B1187" s="183">
        <v>102</v>
      </c>
      <c r="C1187" s="183">
        <v>102103</v>
      </c>
      <c r="D1187" s="183">
        <v>5655</v>
      </c>
      <c r="E1187" s="184">
        <v>574.4</v>
      </c>
      <c r="F1187" s="182">
        <v>43921</v>
      </c>
      <c r="G1187" s="181" t="s">
        <v>938</v>
      </c>
      <c r="H1187" s="181" t="s">
        <v>1065</v>
      </c>
      <c r="I1187" s="181" t="s">
        <v>1113</v>
      </c>
      <c r="K1187" s="183">
        <v>368751</v>
      </c>
      <c r="L1187" s="183">
        <v>362453</v>
      </c>
      <c r="P1187" s="181" t="s">
        <v>945</v>
      </c>
      <c r="Q1187" s="181" t="s">
        <v>940</v>
      </c>
      <c r="U1187" s="183">
        <v>3</v>
      </c>
      <c r="V1187" s="183">
        <v>20</v>
      </c>
      <c r="Y1187" s="181" t="s">
        <v>941</v>
      </c>
      <c r="Z1187" s="183">
        <v>102</v>
      </c>
      <c r="AA1187" s="181" t="s">
        <v>22</v>
      </c>
      <c r="AB1187" s="181" t="s">
        <v>942</v>
      </c>
      <c r="AC1187" s="183">
        <v>20</v>
      </c>
    </row>
    <row r="1188" spans="1:29">
      <c r="A1188" s="181" t="s">
        <v>115</v>
      </c>
      <c r="B1188" s="183">
        <v>102</v>
      </c>
      <c r="C1188" s="183">
        <v>102103</v>
      </c>
      <c r="D1188" s="183">
        <v>5655</v>
      </c>
      <c r="E1188" s="184">
        <v>6.7</v>
      </c>
      <c r="F1188" s="182">
        <v>43921</v>
      </c>
      <c r="G1188" s="181" t="s">
        <v>938</v>
      </c>
      <c r="H1188" s="181" t="s">
        <v>1065</v>
      </c>
      <c r="I1188" s="181" t="s">
        <v>1114</v>
      </c>
      <c r="K1188" s="183">
        <v>368751</v>
      </c>
      <c r="L1188" s="183">
        <v>362453</v>
      </c>
      <c r="P1188" s="181" t="s">
        <v>945</v>
      </c>
      <c r="Q1188" s="181" t="s">
        <v>940</v>
      </c>
      <c r="U1188" s="183">
        <v>3</v>
      </c>
      <c r="V1188" s="183">
        <v>20</v>
      </c>
      <c r="Y1188" s="181" t="s">
        <v>941</v>
      </c>
      <c r="Z1188" s="183">
        <v>102</v>
      </c>
      <c r="AA1188" s="181" t="s">
        <v>22</v>
      </c>
      <c r="AB1188" s="181" t="s">
        <v>942</v>
      </c>
      <c r="AC1188" s="183">
        <v>22</v>
      </c>
    </row>
    <row r="1189" spans="1:29">
      <c r="A1189" s="181" t="s">
        <v>115</v>
      </c>
      <c r="B1189" s="183">
        <v>102</v>
      </c>
      <c r="C1189" s="183">
        <v>102103</v>
      </c>
      <c r="D1189" s="183">
        <v>5655</v>
      </c>
      <c r="E1189" s="184">
        <v>4.34</v>
      </c>
      <c r="F1189" s="182">
        <v>43921</v>
      </c>
      <c r="G1189" s="181" t="s">
        <v>938</v>
      </c>
      <c r="H1189" s="181" t="s">
        <v>1065</v>
      </c>
      <c r="I1189" s="181" t="s">
        <v>1115</v>
      </c>
      <c r="K1189" s="183">
        <v>368751</v>
      </c>
      <c r="L1189" s="183">
        <v>362453</v>
      </c>
      <c r="P1189" s="181" t="s">
        <v>945</v>
      </c>
      <c r="Q1189" s="181" t="s">
        <v>940</v>
      </c>
      <c r="U1189" s="183">
        <v>3</v>
      </c>
      <c r="V1189" s="183">
        <v>20</v>
      </c>
      <c r="Y1189" s="181" t="s">
        <v>941</v>
      </c>
      <c r="Z1189" s="183">
        <v>102</v>
      </c>
      <c r="AA1189" s="181" t="s">
        <v>22</v>
      </c>
      <c r="AB1189" s="181" t="s">
        <v>942</v>
      </c>
      <c r="AC1189" s="183">
        <v>24</v>
      </c>
    </row>
    <row r="1190" spans="1:29">
      <c r="A1190" s="181" t="s">
        <v>115</v>
      </c>
      <c r="B1190" s="183">
        <v>102</v>
      </c>
      <c r="C1190" s="183">
        <v>102103</v>
      </c>
      <c r="D1190" s="183">
        <v>5655</v>
      </c>
      <c r="E1190" s="184">
        <v>-574.4</v>
      </c>
      <c r="F1190" s="182">
        <v>43921</v>
      </c>
      <c r="G1190" s="181" t="s">
        <v>938</v>
      </c>
      <c r="H1190" s="181" t="s">
        <v>1065</v>
      </c>
      <c r="I1190" s="181" t="s">
        <v>1113</v>
      </c>
      <c r="K1190" s="183">
        <v>368752</v>
      </c>
      <c r="L1190" s="183">
        <v>362464</v>
      </c>
      <c r="Q1190" s="181" t="s">
        <v>940</v>
      </c>
      <c r="U1190" s="183">
        <v>3</v>
      </c>
      <c r="V1190" s="183">
        <v>20</v>
      </c>
      <c r="Y1190" s="181" t="s">
        <v>941</v>
      </c>
      <c r="Z1190" s="183">
        <v>102</v>
      </c>
      <c r="AA1190" s="181" t="s">
        <v>22</v>
      </c>
      <c r="AB1190" s="181" t="s">
        <v>942</v>
      </c>
      <c r="AC1190" s="183">
        <v>7</v>
      </c>
    </row>
    <row r="1191" spans="1:29">
      <c r="A1191" s="181" t="s">
        <v>115</v>
      </c>
      <c r="B1191" s="183">
        <v>102</v>
      </c>
      <c r="C1191" s="183">
        <v>102103</v>
      </c>
      <c r="D1191" s="183">
        <v>5655</v>
      </c>
      <c r="E1191" s="184">
        <v>-6.7</v>
      </c>
      <c r="F1191" s="182">
        <v>43921</v>
      </c>
      <c r="G1191" s="181" t="s">
        <v>938</v>
      </c>
      <c r="H1191" s="181" t="s">
        <v>1065</v>
      </c>
      <c r="I1191" s="181" t="s">
        <v>1114</v>
      </c>
      <c r="K1191" s="183">
        <v>368752</v>
      </c>
      <c r="L1191" s="183">
        <v>362464</v>
      </c>
      <c r="Q1191" s="181" t="s">
        <v>940</v>
      </c>
      <c r="U1191" s="183">
        <v>3</v>
      </c>
      <c r="V1191" s="183">
        <v>20</v>
      </c>
      <c r="Y1191" s="181" t="s">
        <v>941</v>
      </c>
      <c r="Z1191" s="183">
        <v>102</v>
      </c>
      <c r="AA1191" s="181" t="s">
        <v>22</v>
      </c>
      <c r="AB1191" s="181" t="s">
        <v>942</v>
      </c>
      <c r="AC1191" s="183">
        <v>9</v>
      </c>
    </row>
    <row r="1192" spans="1:29">
      <c r="A1192" s="181" t="s">
        <v>115</v>
      </c>
      <c r="B1192" s="183">
        <v>102</v>
      </c>
      <c r="C1192" s="183">
        <v>102103</v>
      </c>
      <c r="D1192" s="183">
        <v>5655</v>
      </c>
      <c r="E1192" s="184">
        <v>-4.34</v>
      </c>
      <c r="F1192" s="182">
        <v>43921</v>
      </c>
      <c r="G1192" s="181" t="s">
        <v>938</v>
      </c>
      <c r="H1192" s="181" t="s">
        <v>1065</v>
      </c>
      <c r="I1192" s="181" t="s">
        <v>1115</v>
      </c>
      <c r="K1192" s="183">
        <v>368752</v>
      </c>
      <c r="L1192" s="183">
        <v>362464</v>
      </c>
      <c r="Q1192" s="181" t="s">
        <v>940</v>
      </c>
      <c r="U1192" s="183">
        <v>3</v>
      </c>
      <c r="V1192" s="183">
        <v>20</v>
      </c>
      <c r="Y1192" s="181" t="s">
        <v>941</v>
      </c>
      <c r="Z1192" s="183">
        <v>102</v>
      </c>
      <c r="AA1192" s="181" t="s">
        <v>22</v>
      </c>
      <c r="AB1192" s="181" t="s">
        <v>942</v>
      </c>
      <c r="AC1192" s="183">
        <v>11</v>
      </c>
    </row>
    <row r="1193" spans="1:29">
      <c r="A1193" s="181" t="s">
        <v>115</v>
      </c>
      <c r="B1193" s="183">
        <v>102</v>
      </c>
      <c r="C1193" s="183">
        <v>102103</v>
      </c>
      <c r="D1193" s="183">
        <v>5655</v>
      </c>
      <c r="E1193" s="184">
        <v>-1967.06</v>
      </c>
      <c r="F1193" s="182">
        <v>43921</v>
      </c>
      <c r="G1193" s="181" t="s">
        <v>938</v>
      </c>
      <c r="H1193" s="181" t="s">
        <v>1066</v>
      </c>
      <c r="I1193" s="181" t="s">
        <v>1113</v>
      </c>
      <c r="K1193" s="183">
        <v>368753</v>
      </c>
      <c r="L1193" s="183">
        <v>362465</v>
      </c>
      <c r="Q1193" s="181" t="s">
        <v>940</v>
      </c>
      <c r="U1193" s="183">
        <v>3</v>
      </c>
      <c r="V1193" s="183">
        <v>20</v>
      </c>
      <c r="Y1193" s="181" t="s">
        <v>941</v>
      </c>
      <c r="Z1193" s="183">
        <v>804</v>
      </c>
      <c r="AA1193" s="181" t="s">
        <v>22</v>
      </c>
      <c r="AB1193" s="181" t="s">
        <v>942</v>
      </c>
      <c r="AC1193" s="183">
        <v>7</v>
      </c>
    </row>
    <row r="1194" spans="1:29">
      <c r="A1194" s="181" t="s">
        <v>115</v>
      </c>
      <c r="B1194" s="183">
        <v>102</v>
      </c>
      <c r="C1194" s="183">
        <v>102103</v>
      </c>
      <c r="D1194" s="183">
        <v>5655</v>
      </c>
      <c r="E1194" s="184">
        <v>-17.28</v>
      </c>
      <c r="F1194" s="182">
        <v>43921</v>
      </c>
      <c r="G1194" s="181" t="s">
        <v>938</v>
      </c>
      <c r="H1194" s="181" t="s">
        <v>1066</v>
      </c>
      <c r="I1194" s="181" t="s">
        <v>1114</v>
      </c>
      <c r="K1194" s="183">
        <v>368753</v>
      </c>
      <c r="L1194" s="183">
        <v>362465</v>
      </c>
      <c r="Q1194" s="181" t="s">
        <v>940</v>
      </c>
      <c r="U1194" s="183">
        <v>3</v>
      </c>
      <c r="V1194" s="183">
        <v>20</v>
      </c>
      <c r="Y1194" s="181" t="s">
        <v>941</v>
      </c>
      <c r="Z1194" s="183">
        <v>804</v>
      </c>
      <c r="AA1194" s="181" t="s">
        <v>22</v>
      </c>
      <c r="AB1194" s="181" t="s">
        <v>942</v>
      </c>
      <c r="AC1194" s="183">
        <v>9</v>
      </c>
    </row>
    <row r="1195" spans="1:29">
      <c r="A1195" s="181" t="s">
        <v>115</v>
      </c>
      <c r="B1195" s="183">
        <v>102</v>
      </c>
      <c r="C1195" s="183">
        <v>102103</v>
      </c>
      <c r="D1195" s="183">
        <v>5655</v>
      </c>
      <c r="E1195" s="184">
        <v>-4.34</v>
      </c>
      <c r="F1195" s="182">
        <v>43921</v>
      </c>
      <c r="G1195" s="181" t="s">
        <v>938</v>
      </c>
      <c r="H1195" s="181" t="s">
        <v>1066</v>
      </c>
      <c r="I1195" s="181" t="s">
        <v>1115</v>
      </c>
      <c r="K1195" s="183">
        <v>368753</v>
      </c>
      <c r="L1195" s="183">
        <v>362465</v>
      </c>
      <c r="Q1195" s="181" t="s">
        <v>940</v>
      </c>
      <c r="U1195" s="183">
        <v>3</v>
      </c>
      <c r="V1195" s="183">
        <v>20</v>
      </c>
      <c r="Y1195" s="181" t="s">
        <v>941</v>
      </c>
      <c r="Z1195" s="183">
        <v>804</v>
      </c>
      <c r="AA1195" s="181" t="s">
        <v>22</v>
      </c>
      <c r="AB1195" s="181" t="s">
        <v>942</v>
      </c>
      <c r="AC1195" s="183">
        <v>11</v>
      </c>
    </row>
    <row r="1196" spans="1:29">
      <c r="A1196" s="181" t="s">
        <v>115</v>
      </c>
      <c r="B1196" s="183">
        <v>102</v>
      </c>
      <c r="C1196" s="183">
        <v>102103</v>
      </c>
      <c r="D1196" s="183">
        <v>5655</v>
      </c>
      <c r="E1196" s="184"/>
      <c r="F1196" s="182">
        <v>43921</v>
      </c>
      <c r="G1196" s="181" t="s">
        <v>938</v>
      </c>
      <c r="H1196" s="181" t="s">
        <v>1067</v>
      </c>
      <c r="I1196" s="181" t="s">
        <v>1113</v>
      </c>
      <c r="K1196" s="183">
        <v>368754</v>
      </c>
      <c r="L1196" s="183">
        <v>362467</v>
      </c>
      <c r="Q1196" s="181" t="s">
        <v>940</v>
      </c>
      <c r="U1196" s="183">
        <v>3</v>
      </c>
      <c r="V1196" s="183">
        <v>20</v>
      </c>
      <c r="Y1196" s="181" t="s">
        <v>941</v>
      </c>
      <c r="Z1196" s="183">
        <v>807</v>
      </c>
      <c r="AA1196" s="181" t="s">
        <v>22</v>
      </c>
      <c r="AB1196" s="181" t="s">
        <v>942</v>
      </c>
      <c r="AC1196" s="183">
        <v>7</v>
      </c>
    </row>
    <row r="1197" spans="1:29">
      <c r="A1197" s="181" t="s">
        <v>115</v>
      </c>
      <c r="B1197" s="183">
        <v>102</v>
      </c>
      <c r="C1197" s="183">
        <v>102103</v>
      </c>
      <c r="D1197" s="183">
        <v>5655</v>
      </c>
      <c r="E1197" s="184"/>
      <c r="F1197" s="182">
        <v>43921</v>
      </c>
      <c r="G1197" s="181" t="s">
        <v>938</v>
      </c>
      <c r="H1197" s="181" t="s">
        <v>1067</v>
      </c>
      <c r="I1197" s="181" t="s">
        <v>1114</v>
      </c>
      <c r="K1197" s="183">
        <v>368754</v>
      </c>
      <c r="L1197" s="183">
        <v>362467</v>
      </c>
      <c r="Q1197" s="181" t="s">
        <v>940</v>
      </c>
      <c r="U1197" s="183">
        <v>3</v>
      </c>
      <c r="V1197" s="183">
        <v>20</v>
      </c>
      <c r="Y1197" s="181" t="s">
        <v>941</v>
      </c>
      <c r="Z1197" s="183">
        <v>807</v>
      </c>
      <c r="AA1197" s="181" t="s">
        <v>22</v>
      </c>
      <c r="AB1197" s="181" t="s">
        <v>942</v>
      </c>
      <c r="AC1197" s="183">
        <v>9</v>
      </c>
    </row>
    <row r="1198" spans="1:29">
      <c r="A1198" s="181" t="s">
        <v>115</v>
      </c>
      <c r="B1198" s="183">
        <v>102</v>
      </c>
      <c r="C1198" s="183">
        <v>102103</v>
      </c>
      <c r="D1198" s="183">
        <v>5655</v>
      </c>
      <c r="E1198" s="184">
        <v>-7.2</v>
      </c>
      <c r="F1198" s="182">
        <v>43921</v>
      </c>
      <c r="G1198" s="181" t="s">
        <v>938</v>
      </c>
      <c r="H1198" s="181" t="s">
        <v>1067</v>
      </c>
      <c r="I1198" s="181" t="s">
        <v>1115</v>
      </c>
      <c r="K1198" s="183">
        <v>368754</v>
      </c>
      <c r="L1198" s="183">
        <v>362467</v>
      </c>
      <c r="Q1198" s="181" t="s">
        <v>940</v>
      </c>
      <c r="U1198" s="183">
        <v>3</v>
      </c>
      <c r="V1198" s="183">
        <v>20</v>
      </c>
      <c r="Y1198" s="181" t="s">
        <v>941</v>
      </c>
      <c r="Z1198" s="183">
        <v>807</v>
      </c>
      <c r="AA1198" s="181" t="s">
        <v>22</v>
      </c>
      <c r="AB1198" s="181" t="s">
        <v>942</v>
      </c>
      <c r="AC1198" s="183">
        <v>11</v>
      </c>
    </row>
    <row r="1199" spans="1:29">
      <c r="A1199" s="181" t="s">
        <v>115</v>
      </c>
      <c r="B1199" s="183">
        <v>102</v>
      </c>
      <c r="C1199" s="183">
        <v>102103</v>
      </c>
      <c r="D1199" s="183">
        <v>5655</v>
      </c>
      <c r="E1199" s="184">
        <v>-967840.43</v>
      </c>
      <c r="F1199" s="182">
        <v>43921</v>
      </c>
      <c r="G1199" s="181" t="s">
        <v>938</v>
      </c>
      <c r="H1199" s="181" t="s">
        <v>1120</v>
      </c>
      <c r="I1199" s="181" t="s">
        <v>1120</v>
      </c>
      <c r="K1199" s="183">
        <v>368960</v>
      </c>
      <c r="L1199" s="183">
        <v>364551</v>
      </c>
      <c r="Q1199" s="181" t="s">
        <v>940</v>
      </c>
      <c r="U1199" s="183">
        <v>3</v>
      </c>
      <c r="V1199" s="183">
        <v>20</v>
      </c>
      <c r="Y1199" s="181" t="s">
        <v>941</v>
      </c>
      <c r="Z1199" s="183">
        <v>102</v>
      </c>
      <c r="AA1199" s="181" t="s">
        <v>22</v>
      </c>
      <c r="AB1199" s="181" t="s">
        <v>942</v>
      </c>
      <c r="AC1199" s="183">
        <v>1</v>
      </c>
    </row>
    <row r="1200" spans="1:29">
      <c r="A1200" s="181" t="s">
        <v>115</v>
      </c>
      <c r="B1200" s="183">
        <v>102</v>
      </c>
      <c r="C1200" s="183">
        <v>102114</v>
      </c>
      <c r="D1200" s="183">
        <v>5655</v>
      </c>
      <c r="E1200" s="184">
        <v>4426.1000000000004</v>
      </c>
      <c r="F1200" s="182">
        <v>43921</v>
      </c>
      <c r="G1200" s="181" t="s">
        <v>938</v>
      </c>
      <c r="H1200" s="181" t="s">
        <v>1120</v>
      </c>
      <c r="I1200" s="181" t="s">
        <v>1120</v>
      </c>
      <c r="K1200" s="183">
        <v>368960</v>
      </c>
      <c r="L1200" s="183">
        <v>364551</v>
      </c>
      <c r="Q1200" s="181" t="s">
        <v>940</v>
      </c>
      <c r="U1200" s="183">
        <v>3</v>
      </c>
      <c r="V1200" s="183">
        <v>20</v>
      </c>
      <c r="Y1200" s="181" t="s">
        <v>941</v>
      </c>
      <c r="Z1200" s="183">
        <v>102</v>
      </c>
      <c r="AA1200" s="181" t="s">
        <v>22</v>
      </c>
      <c r="AB1200" s="181" t="s">
        <v>942</v>
      </c>
      <c r="AC1200" s="183">
        <v>28</v>
      </c>
    </row>
    <row r="1201" spans="1:29">
      <c r="A1201" s="181" t="s">
        <v>115</v>
      </c>
      <c r="B1201" s="183">
        <v>102</v>
      </c>
      <c r="C1201" s="183">
        <v>102101</v>
      </c>
      <c r="D1201" s="183">
        <v>5655</v>
      </c>
      <c r="E1201" s="184">
        <v>23605.86</v>
      </c>
      <c r="F1201" s="182">
        <v>43921</v>
      </c>
      <c r="G1201" s="181" t="s">
        <v>938</v>
      </c>
      <c r="H1201" s="181" t="s">
        <v>1120</v>
      </c>
      <c r="I1201" s="181" t="s">
        <v>1120</v>
      </c>
      <c r="K1201" s="183">
        <v>368960</v>
      </c>
      <c r="L1201" s="183">
        <v>364551</v>
      </c>
      <c r="Q1201" s="181" t="s">
        <v>940</v>
      </c>
      <c r="U1201" s="183">
        <v>3</v>
      </c>
      <c r="V1201" s="183">
        <v>20</v>
      </c>
      <c r="Y1201" s="181" t="s">
        <v>941</v>
      </c>
      <c r="Z1201" s="183">
        <v>102</v>
      </c>
      <c r="AA1201" s="181" t="s">
        <v>22</v>
      </c>
      <c r="AB1201" s="181" t="s">
        <v>942</v>
      </c>
      <c r="AC1201" s="183">
        <v>29</v>
      </c>
    </row>
    <row r="1202" spans="1:29">
      <c r="A1202" s="181" t="s">
        <v>115</v>
      </c>
      <c r="B1202" s="183">
        <v>102</v>
      </c>
      <c r="C1202" s="183">
        <v>102102</v>
      </c>
      <c r="D1202" s="183">
        <v>5655</v>
      </c>
      <c r="E1202" s="184">
        <v>2950.73</v>
      </c>
      <c r="F1202" s="182">
        <v>43921</v>
      </c>
      <c r="G1202" s="181" t="s">
        <v>938</v>
      </c>
      <c r="H1202" s="181" t="s">
        <v>1120</v>
      </c>
      <c r="I1202" s="181" t="s">
        <v>1120</v>
      </c>
      <c r="K1202" s="183">
        <v>368960</v>
      </c>
      <c r="L1202" s="183">
        <v>364551</v>
      </c>
      <c r="Q1202" s="181" t="s">
        <v>940</v>
      </c>
      <c r="U1202" s="183">
        <v>3</v>
      </c>
      <c r="V1202" s="183">
        <v>20</v>
      </c>
      <c r="Y1202" s="181" t="s">
        <v>941</v>
      </c>
      <c r="Z1202" s="183">
        <v>102</v>
      </c>
      <c r="AA1202" s="181" t="s">
        <v>22</v>
      </c>
      <c r="AB1202" s="181" t="s">
        <v>942</v>
      </c>
      <c r="AC1202" s="183">
        <v>30</v>
      </c>
    </row>
    <row r="1203" spans="1:29">
      <c r="A1203" s="181" t="s">
        <v>115</v>
      </c>
      <c r="B1203" s="183">
        <v>102</v>
      </c>
      <c r="C1203" s="183">
        <v>102115</v>
      </c>
      <c r="D1203" s="183">
        <v>5655</v>
      </c>
      <c r="E1203" s="184">
        <v>1475.37</v>
      </c>
      <c r="F1203" s="182">
        <v>43921</v>
      </c>
      <c r="G1203" s="181" t="s">
        <v>938</v>
      </c>
      <c r="H1203" s="181" t="s">
        <v>1120</v>
      </c>
      <c r="I1203" s="181" t="s">
        <v>1120</v>
      </c>
      <c r="K1203" s="183">
        <v>368960</v>
      </c>
      <c r="L1203" s="183">
        <v>364551</v>
      </c>
      <c r="Q1203" s="181" t="s">
        <v>940</v>
      </c>
      <c r="U1203" s="183">
        <v>3</v>
      </c>
      <c r="V1203" s="183">
        <v>20</v>
      </c>
      <c r="Y1203" s="181" t="s">
        <v>941</v>
      </c>
      <c r="Z1203" s="183">
        <v>102</v>
      </c>
      <c r="AA1203" s="181" t="s">
        <v>22</v>
      </c>
      <c r="AB1203" s="181" t="s">
        <v>942</v>
      </c>
      <c r="AC1203" s="183">
        <v>31</v>
      </c>
    </row>
    <row r="1204" spans="1:29">
      <c r="A1204" s="181" t="s">
        <v>115</v>
      </c>
      <c r="B1204" s="183">
        <v>102</v>
      </c>
      <c r="C1204" s="183">
        <v>102103</v>
      </c>
      <c r="D1204" s="183">
        <v>5655</v>
      </c>
      <c r="E1204" s="184">
        <v>8852.2000000000007</v>
      </c>
      <c r="F1204" s="182">
        <v>43921</v>
      </c>
      <c r="G1204" s="181" t="s">
        <v>938</v>
      </c>
      <c r="H1204" s="181" t="s">
        <v>1120</v>
      </c>
      <c r="I1204" s="181" t="s">
        <v>1120</v>
      </c>
      <c r="K1204" s="183">
        <v>368960</v>
      </c>
      <c r="L1204" s="183">
        <v>364551</v>
      </c>
      <c r="Q1204" s="181" t="s">
        <v>940</v>
      </c>
      <c r="U1204" s="183">
        <v>3</v>
      </c>
      <c r="V1204" s="183">
        <v>20</v>
      </c>
      <c r="Y1204" s="181" t="s">
        <v>941</v>
      </c>
      <c r="Z1204" s="183">
        <v>102</v>
      </c>
      <c r="AA1204" s="181" t="s">
        <v>22</v>
      </c>
      <c r="AB1204" s="181" t="s">
        <v>942</v>
      </c>
      <c r="AC1204" s="183">
        <v>32</v>
      </c>
    </row>
    <row r="1205" spans="1:29">
      <c r="A1205" s="181" t="s">
        <v>115</v>
      </c>
      <c r="B1205" s="183">
        <v>102</v>
      </c>
      <c r="C1205" s="183">
        <v>102104</v>
      </c>
      <c r="D1205" s="183">
        <v>5655</v>
      </c>
      <c r="E1205" s="184">
        <v>16229.03</v>
      </c>
      <c r="F1205" s="182">
        <v>43921</v>
      </c>
      <c r="G1205" s="181" t="s">
        <v>938</v>
      </c>
      <c r="H1205" s="181" t="s">
        <v>1120</v>
      </c>
      <c r="I1205" s="181" t="s">
        <v>1120</v>
      </c>
      <c r="K1205" s="183">
        <v>368960</v>
      </c>
      <c r="L1205" s="183">
        <v>364551</v>
      </c>
      <c r="Q1205" s="181" t="s">
        <v>940</v>
      </c>
      <c r="U1205" s="183">
        <v>3</v>
      </c>
      <c r="V1205" s="183">
        <v>20</v>
      </c>
      <c r="Y1205" s="181" t="s">
        <v>941</v>
      </c>
      <c r="Z1205" s="183">
        <v>102</v>
      </c>
      <c r="AA1205" s="181" t="s">
        <v>22</v>
      </c>
      <c r="AB1205" s="181" t="s">
        <v>942</v>
      </c>
      <c r="AC1205" s="183">
        <v>33</v>
      </c>
    </row>
    <row r="1206" spans="1:29">
      <c r="A1206" s="181" t="s">
        <v>115</v>
      </c>
      <c r="B1206" s="183">
        <v>102</v>
      </c>
      <c r="C1206" s="183">
        <v>102105</v>
      </c>
      <c r="D1206" s="183">
        <v>5655</v>
      </c>
      <c r="E1206" s="184">
        <v>16229.03</v>
      </c>
      <c r="F1206" s="182">
        <v>43921</v>
      </c>
      <c r="G1206" s="181" t="s">
        <v>938</v>
      </c>
      <c r="H1206" s="181" t="s">
        <v>1120</v>
      </c>
      <c r="I1206" s="181" t="s">
        <v>1120</v>
      </c>
      <c r="K1206" s="183">
        <v>368960</v>
      </c>
      <c r="L1206" s="183">
        <v>364551</v>
      </c>
      <c r="Q1206" s="181" t="s">
        <v>940</v>
      </c>
      <c r="U1206" s="183">
        <v>3</v>
      </c>
      <c r="V1206" s="183">
        <v>20</v>
      </c>
      <c r="Y1206" s="181" t="s">
        <v>941</v>
      </c>
      <c r="Z1206" s="183">
        <v>102</v>
      </c>
      <c r="AA1206" s="181" t="s">
        <v>22</v>
      </c>
      <c r="AB1206" s="181" t="s">
        <v>942</v>
      </c>
      <c r="AC1206" s="183">
        <v>34</v>
      </c>
    </row>
    <row r="1207" spans="1:29">
      <c r="A1207" s="181" t="s">
        <v>115</v>
      </c>
      <c r="B1207" s="183">
        <v>102</v>
      </c>
      <c r="C1207" s="183">
        <v>102106</v>
      </c>
      <c r="D1207" s="183">
        <v>5655</v>
      </c>
      <c r="E1207" s="184">
        <v>53113.19</v>
      </c>
      <c r="F1207" s="182">
        <v>43921</v>
      </c>
      <c r="G1207" s="181" t="s">
        <v>938</v>
      </c>
      <c r="H1207" s="181" t="s">
        <v>1120</v>
      </c>
      <c r="I1207" s="181" t="s">
        <v>1120</v>
      </c>
      <c r="K1207" s="183">
        <v>368960</v>
      </c>
      <c r="L1207" s="183">
        <v>364551</v>
      </c>
      <c r="Q1207" s="181" t="s">
        <v>940</v>
      </c>
      <c r="U1207" s="183">
        <v>3</v>
      </c>
      <c r="V1207" s="183">
        <v>20</v>
      </c>
      <c r="Y1207" s="181" t="s">
        <v>941</v>
      </c>
      <c r="Z1207" s="183">
        <v>102</v>
      </c>
      <c r="AA1207" s="181" t="s">
        <v>22</v>
      </c>
      <c r="AB1207" s="181" t="s">
        <v>942</v>
      </c>
      <c r="AC1207" s="183">
        <v>35</v>
      </c>
    </row>
    <row r="1208" spans="1:29">
      <c r="A1208" s="181" t="s">
        <v>115</v>
      </c>
      <c r="B1208" s="183">
        <v>102</v>
      </c>
      <c r="C1208" s="183">
        <v>102116</v>
      </c>
      <c r="D1208" s="183">
        <v>5655</v>
      </c>
      <c r="E1208" s="184">
        <v>2950.73</v>
      </c>
      <c r="F1208" s="182">
        <v>43921</v>
      </c>
      <c r="G1208" s="181" t="s">
        <v>938</v>
      </c>
      <c r="H1208" s="181" t="s">
        <v>1120</v>
      </c>
      <c r="I1208" s="181" t="s">
        <v>1120</v>
      </c>
      <c r="K1208" s="183">
        <v>368960</v>
      </c>
      <c r="L1208" s="183">
        <v>364551</v>
      </c>
      <c r="Q1208" s="181" t="s">
        <v>940</v>
      </c>
      <c r="U1208" s="183">
        <v>3</v>
      </c>
      <c r="V1208" s="183">
        <v>20</v>
      </c>
      <c r="Y1208" s="181" t="s">
        <v>941</v>
      </c>
      <c r="Z1208" s="183">
        <v>102</v>
      </c>
      <c r="AA1208" s="181" t="s">
        <v>22</v>
      </c>
      <c r="AB1208" s="181" t="s">
        <v>942</v>
      </c>
      <c r="AC1208" s="183">
        <v>36</v>
      </c>
    </row>
    <row r="1209" spans="1:29">
      <c r="A1209" s="181" t="s">
        <v>115</v>
      </c>
      <c r="B1209" s="183">
        <v>102</v>
      </c>
      <c r="C1209" s="183">
        <v>102107</v>
      </c>
      <c r="D1209" s="183">
        <v>5655</v>
      </c>
      <c r="E1209" s="184">
        <v>2950.73</v>
      </c>
      <c r="F1209" s="182">
        <v>43921</v>
      </c>
      <c r="G1209" s="181" t="s">
        <v>938</v>
      </c>
      <c r="H1209" s="181" t="s">
        <v>1120</v>
      </c>
      <c r="I1209" s="181" t="s">
        <v>1120</v>
      </c>
      <c r="K1209" s="183">
        <v>368960</v>
      </c>
      <c r="L1209" s="183">
        <v>364551</v>
      </c>
      <c r="Q1209" s="181" t="s">
        <v>940</v>
      </c>
      <c r="U1209" s="183">
        <v>3</v>
      </c>
      <c r="V1209" s="183">
        <v>20</v>
      </c>
      <c r="Y1209" s="181" t="s">
        <v>941</v>
      </c>
      <c r="Z1209" s="183">
        <v>102</v>
      </c>
      <c r="AA1209" s="181" t="s">
        <v>22</v>
      </c>
      <c r="AB1209" s="181" t="s">
        <v>942</v>
      </c>
      <c r="AC1209" s="183">
        <v>37</v>
      </c>
    </row>
    <row r="1210" spans="1:29">
      <c r="A1210" s="181" t="s">
        <v>115</v>
      </c>
      <c r="B1210" s="183">
        <v>102</v>
      </c>
      <c r="C1210" s="183">
        <v>102117</v>
      </c>
      <c r="D1210" s="183">
        <v>5655</v>
      </c>
      <c r="E1210" s="184">
        <v>1475.37</v>
      </c>
      <c r="F1210" s="182">
        <v>43921</v>
      </c>
      <c r="G1210" s="181" t="s">
        <v>938</v>
      </c>
      <c r="H1210" s="181" t="s">
        <v>1120</v>
      </c>
      <c r="I1210" s="181" t="s">
        <v>1120</v>
      </c>
      <c r="K1210" s="183">
        <v>368960</v>
      </c>
      <c r="L1210" s="183">
        <v>364551</v>
      </c>
      <c r="Q1210" s="181" t="s">
        <v>940</v>
      </c>
      <c r="U1210" s="183">
        <v>3</v>
      </c>
      <c r="V1210" s="183">
        <v>20</v>
      </c>
      <c r="Y1210" s="181" t="s">
        <v>941</v>
      </c>
      <c r="Z1210" s="183">
        <v>102</v>
      </c>
      <c r="AA1210" s="181" t="s">
        <v>22</v>
      </c>
      <c r="AB1210" s="181" t="s">
        <v>942</v>
      </c>
      <c r="AC1210" s="183">
        <v>38</v>
      </c>
    </row>
    <row r="1211" spans="1:29">
      <c r="A1211" s="181" t="s">
        <v>115</v>
      </c>
      <c r="B1211" s="183">
        <v>102</v>
      </c>
      <c r="C1211" s="183">
        <v>102118</v>
      </c>
      <c r="D1211" s="183">
        <v>5655</v>
      </c>
      <c r="E1211" s="184">
        <v>4426.1000000000004</v>
      </c>
      <c r="F1211" s="182">
        <v>43921</v>
      </c>
      <c r="G1211" s="181" t="s">
        <v>938</v>
      </c>
      <c r="H1211" s="181" t="s">
        <v>1120</v>
      </c>
      <c r="I1211" s="181" t="s">
        <v>1120</v>
      </c>
      <c r="K1211" s="183">
        <v>368960</v>
      </c>
      <c r="L1211" s="183">
        <v>364551</v>
      </c>
      <c r="Q1211" s="181" t="s">
        <v>940</v>
      </c>
      <c r="U1211" s="183">
        <v>3</v>
      </c>
      <c r="V1211" s="183">
        <v>20</v>
      </c>
      <c r="Y1211" s="181" t="s">
        <v>941</v>
      </c>
      <c r="Z1211" s="183">
        <v>102</v>
      </c>
      <c r="AA1211" s="181" t="s">
        <v>22</v>
      </c>
      <c r="AB1211" s="181" t="s">
        <v>942</v>
      </c>
      <c r="AC1211" s="183">
        <v>39</v>
      </c>
    </row>
    <row r="1212" spans="1:29">
      <c r="A1212" s="181" t="s">
        <v>115</v>
      </c>
      <c r="B1212" s="183">
        <v>102</v>
      </c>
      <c r="C1212" s="183">
        <v>102108</v>
      </c>
      <c r="D1212" s="183">
        <v>5655</v>
      </c>
      <c r="E1212" s="184">
        <v>5901.47</v>
      </c>
      <c r="F1212" s="182">
        <v>43921</v>
      </c>
      <c r="G1212" s="181" t="s">
        <v>938</v>
      </c>
      <c r="H1212" s="181" t="s">
        <v>1120</v>
      </c>
      <c r="I1212" s="181" t="s">
        <v>1120</v>
      </c>
      <c r="K1212" s="183">
        <v>368960</v>
      </c>
      <c r="L1212" s="183">
        <v>364551</v>
      </c>
      <c r="Q1212" s="181" t="s">
        <v>940</v>
      </c>
      <c r="U1212" s="183">
        <v>3</v>
      </c>
      <c r="V1212" s="183">
        <v>20</v>
      </c>
      <c r="Y1212" s="181" t="s">
        <v>941</v>
      </c>
      <c r="Z1212" s="183">
        <v>102</v>
      </c>
      <c r="AA1212" s="181" t="s">
        <v>22</v>
      </c>
      <c r="AB1212" s="181" t="s">
        <v>942</v>
      </c>
      <c r="AC1212" s="183">
        <v>40</v>
      </c>
    </row>
    <row r="1213" spans="1:29">
      <c r="A1213" s="181" t="s">
        <v>115</v>
      </c>
      <c r="B1213" s="183">
        <v>102</v>
      </c>
      <c r="C1213" s="183">
        <v>102109</v>
      </c>
      <c r="D1213" s="183">
        <v>5655</v>
      </c>
      <c r="E1213" s="184">
        <v>4426.1000000000004</v>
      </c>
      <c r="F1213" s="182">
        <v>43921</v>
      </c>
      <c r="G1213" s="181" t="s">
        <v>938</v>
      </c>
      <c r="H1213" s="181" t="s">
        <v>1120</v>
      </c>
      <c r="I1213" s="181" t="s">
        <v>1120</v>
      </c>
      <c r="K1213" s="183">
        <v>368960</v>
      </c>
      <c r="L1213" s="183">
        <v>364551</v>
      </c>
      <c r="Q1213" s="181" t="s">
        <v>940</v>
      </c>
      <c r="U1213" s="183">
        <v>3</v>
      </c>
      <c r="V1213" s="183">
        <v>20</v>
      </c>
      <c r="Y1213" s="181" t="s">
        <v>941</v>
      </c>
      <c r="Z1213" s="183">
        <v>102</v>
      </c>
      <c r="AA1213" s="181" t="s">
        <v>22</v>
      </c>
      <c r="AB1213" s="181" t="s">
        <v>942</v>
      </c>
      <c r="AC1213" s="183">
        <v>41</v>
      </c>
    </row>
    <row r="1214" spans="1:29">
      <c r="A1214" s="181" t="s">
        <v>115</v>
      </c>
      <c r="B1214" s="183">
        <v>102</v>
      </c>
      <c r="C1214" s="183">
        <v>102120</v>
      </c>
      <c r="D1214" s="183">
        <v>5655</v>
      </c>
      <c r="E1214" s="184">
        <v>1475.37</v>
      </c>
      <c r="F1214" s="182">
        <v>43921</v>
      </c>
      <c r="G1214" s="181" t="s">
        <v>938</v>
      </c>
      <c r="H1214" s="181" t="s">
        <v>1120</v>
      </c>
      <c r="I1214" s="181" t="s">
        <v>1120</v>
      </c>
      <c r="K1214" s="183">
        <v>368960</v>
      </c>
      <c r="L1214" s="183">
        <v>364551</v>
      </c>
      <c r="Q1214" s="181" t="s">
        <v>940</v>
      </c>
      <c r="U1214" s="183">
        <v>3</v>
      </c>
      <c r="V1214" s="183">
        <v>20</v>
      </c>
      <c r="Y1214" s="181" t="s">
        <v>941</v>
      </c>
      <c r="Z1214" s="183">
        <v>102</v>
      </c>
      <c r="AA1214" s="181" t="s">
        <v>22</v>
      </c>
      <c r="AB1214" s="181" t="s">
        <v>942</v>
      </c>
      <c r="AC1214" s="183">
        <v>42</v>
      </c>
    </row>
    <row r="1215" spans="1:29">
      <c r="A1215" s="181" t="s">
        <v>115</v>
      </c>
      <c r="B1215" s="183">
        <v>102</v>
      </c>
      <c r="C1215" s="183">
        <v>102114</v>
      </c>
      <c r="D1215" s="183">
        <v>5655</v>
      </c>
      <c r="E1215" s="184">
        <v>-2089.56</v>
      </c>
      <c r="F1215" s="182">
        <v>43921</v>
      </c>
      <c r="G1215" s="181" t="s">
        <v>938</v>
      </c>
      <c r="H1215" s="181" t="s">
        <v>948</v>
      </c>
      <c r="I1215" s="181" t="s">
        <v>948</v>
      </c>
      <c r="K1215" s="183">
        <v>368991</v>
      </c>
      <c r="L1215" s="183">
        <v>364702</v>
      </c>
      <c r="Q1215" s="181" t="s">
        <v>940</v>
      </c>
      <c r="U1215" s="183">
        <v>3</v>
      </c>
      <c r="V1215" s="183">
        <v>20</v>
      </c>
      <c r="Y1215" s="181" t="s">
        <v>941</v>
      </c>
      <c r="Z1215" s="183">
        <v>102</v>
      </c>
      <c r="AA1215" s="181" t="s">
        <v>22</v>
      </c>
      <c r="AB1215" s="181" t="s">
        <v>942</v>
      </c>
      <c r="AC1215" s="183">
        <v>4</v>
      </c>
    </row>
    <row r="1216" spans="1:29">
      <c r="A1216" s="181" t="s">
        <v>115</v>
      </c>
      <c r="B1216" s="183">
        <v>102</v>
      </c>
      <c r="C1216" s="183">
        <v>102115</v>
      </c>
      <c r="D1216" s="183">
        <v>5655</v>
      </c>
      <c r="E1216" s="184">
        <v>-696.52</v>
      </c>
      <c r="F1216" s="182">
        <v>43921</v>
      </c>
      <c r="G1216" s="181" t="s">
        <v>938</v>
      </c>
      <c r="H1216" s="181" t="s">
        <v>948</v>
      </c>
      <c r="I1216" s="181" t="s">
        <v>948</v>
      </c>
      <c r="K1216" s="183">
        <v>368991</v>
      </c>
      <c r="L1216" s="183">
        <v>364702</v>
      </c>
      <c r="Q1216" s="181" t="s">
        <v>940</v>
      </c>
      <c r="U1216" s="183">
        <v>3</v>
      </c>
      <c r="V1216" s="183">
        <v>20</v>
      </c>
      <c r="Y1216" s="181" t="s">
        <v>941</v>
      </c>
      <c r="Z1216" s="183">
        <v>102</v>
      </c>
      <c r="AA1216" s="181" t="s">
        <v>22</v>
      </c>
      <c r="AB1216" s="181" t="s">
        <v>942</v>
      </c>
      <c r="AC1216" s="183">
        <v>18</v>
      </c>
    </row>
    <row r="1217" spans="1:29">
      <c r="A1217" s="181" t="s">
        <v>115</v>
      </c>
      <c r="B1217" s="183">
        <v>102</v>
      </c>
      <c r="C1217" s="183">
        <v>102116</v>
      </c>
      <c r="D1217" s="183">
        <v>5655</v>
      </c>
      <c r="E1217" s="184">
        <v>-741.22</v>
      </c>
      <c r="F1217" s="182">
        <v>43921</v>
      </c>
      <c r="G1217" s="181" t="s">
        <v>938</v>
      </c>
      <c r="H1217" s="181" t="s">
        <v>948</v>
      </c>
      <c r="I1217" s="181" t="s">
        <v>948</v>
      </c>
      <c r="K1217" s="183">
        <v>368991</v>
      </c>
      <c r="L1217" s="183">
        <v>364702</v>
      </c>
      <c r="Q1217" s="181" t="s">
        <v>940</v>
      </c>
      <c r="U1217" s="183">
        <v>3</v>
      </c>
      <c r="V1217" s="183">
        <v>20</v>
      </c>
      <c r="Y1217" s="181" t="s">
        <v>941</v>
      </c>
      <c r="Z1217" s="183">
        <v>102</v>
      </c>
      <c r="AA1217" s="181" t="s">
        <v>22</v>
      </c>
      <c r="AB1217" s="181" t="s">
        <v>942</v>
      </c>
      <c r="AC1217" s="183">
        <v>31</v>
      </c>
    </row>
    <row r="1218" spans="1:29">
      <c r="A1218" s="181" t="s">
        <v>115</v>
      </c>
      <c r="B1218" s="183">
        <v>102</v>
      </c>
      <c r="C1218" s="183">
        <v>102117</v>
      </c>
      <c r="D1218" s="183">
        <v>5655</v>
      </c>
      <c r="E1218" s="184">
        <v>-696.52</v>
      </c>
      <c r="F1218" s="182">
        <v>43921</v>
      </c>
      <c r="G1218" s="181" t="s">
        <v>938</v>
      </c>
      <c r="H1218" s="181" t="s">
        <v>948</v>
      </c>
      <c r="I1218" s="181" t="s">
        <v>948</v>
      </c>
      <c r="K1218" s="183">
        <v>368991</v>
      </c>
      <c r="L1218" s="183">
        <v>364702</v>
      </c>
      <c r="Q1218" s="181" t="s">
        <v>940</v>
      </c>
      <c r="U1218" s="183">
        <v>3</v>
      </c>
      <c r="V1218" s="183">
        <v>20</v>
      </c>
      <c r="Y1218" s="181" t="s">
        <v>941</v>
      </c>
      <c r="Z1218" s="183">
        <v>102</v>
      </c>
      <c r="AA1218" s="181" t="s">
        <v>22</v>
      </c>
      <c r="AB1218" s="181" t="s">
        <v>942</v>
      </c>
      <c r="AC1218" s="183">
        <v>52</v>
      </c>
    </row>
    <row r="1219" spans="1:29">
      <c r="A1219" s="181" t="s">
        <v>115</v>
      </c>
      <c r="B1219" s="183">
        <v>102</v>
      </c>
      <c r="C1219" s="183">
        <v>102120</v>
      </c>
      <c r="D1219" s="183">
        <v>5655</v>
      </c>
      <c r="E1219" s="184">
        <v>-696.52</v>
      </c>
      <c r="F1219" s="182">
        <v>43921</v>
      </c>
      <c r="G1219" s="181" t="s">
        <v>938</v>
      </c>
      <c r="H1219" s="181" t="s">
        <v>948</v>
      </c>
      <c r="I1219" s="181" t="s">
        <v>948</v>
      </c>
      <c r="K1219" s="183">
        <v>368991</v>
      </c>
      <c r="L1219" s="183">
        <v>364702</v>
      </c>
      <c r="Q1219" s="181" t="s">
        <v>940</v>
      </c>
      <c r="U1219" s="183">
        <v>3</v>
      </c>
      <c r="V1219" s="183">
        <v>20</v>
      </c>
      <c r="Y1219" s="181" t="s">
        <v>941</v>
      </c>
      <c r="Z1219" s="183">
        <v>102</v>
      </c>
      <c r="AA1219" s="181" t="s">
        <v>22</v>
      </c>
      <c r="AB1219" s="181" t="s">
        <v>942</v>
      </c>
      <c r="AC1219" s="183">
        <v>61</v>
      </c>
    </row>
    <row r="1220" spans="1:29">
      <c r="A1220" s="181" t="s">
        <v>115</v>
      </c>
      <c r="B1220" s="183">
        <v>102</v>
      </c>
      <c r="C1220" s="183">
        <v>102103</v>
      </c>
      <c r="D1220" s="183">
        <v>5655</v>
      </c>
      <c r="E1220" s="184">
        <v>940636.03</v>
      </c>
      <c r="F1220" s="182">
        <v>43921</v>
      </c>
      <c r="G1220" s="181" t="s">
        <v>938</v>
      </c>
      <c r="H1220" s="181" t="s">
        <v>943</v>
      </c>
      <c r="K1220" s="183">
        <v>1151500</v>
      </c>
      <c r="L1220" s="183">
        <v>363771</v>
      </c>
      <c r="Q1220" s="181" t="s">
        <v>944</v>
      </c>
      <c r="U1220" s="183">
        <v>3</v>
      </c>
      <c r="V1220" s="183">
        <v>20</v>
      </c>
      <c r="X1220" s="183">
        <v>3006625</v>
      </c>
      <c r="Y1220" s="181" t="s">
        <v>941</v>
      </c>
      <c r="Z1220" s="183">
        <v>102</v>
      </c>
      <c r="AA1220" s="181" t="s">
        <v>945</v>
      </c>
      <c r="AB1220" s="181" t="s">
        <v>942</v>
      </c>
      <c r="AC1220" s="183">
        <v>3</v>
      </c>
    </row>
    <row r="1221" spans="1:29">
      <c r="A1221" s="181" t="s">
        <v>115</v>
      </c>
      <c r="B1221" s="183">
        <v>102</v>
      </c>
      <c r="C1221" s="183">
        <v>102103</v>
      </c>
      <c r="D1221" s="183">
        <v>5655</v>
      </c>
      <c r="E1221" s="184">
        <v>244085.55</v>
      </c>
      <c r="F1221" s="182">
        <v>43921</v>
      </c>
      <c r="G1221" s="181" t="s">
        <v>938</v>
      </c>
      <c r="H1221" s="181" t="s">
        <v>943</v>
      </c>
      <c r="K1221" s="183">
        <v>1151500</v>
      </c>
      <c r="L1221" s="183">
        <v>363771</v>
      </c>
      <c r="Q1221" s="181" t="s">
        <v>944</v>
      </c>
      <c r="U1221" s="183">
        <v>3</v>
      </c>
      <c r="V1221" s="183">
        <v>20</v>
      </c>
      <c r="X1221" s="183">
        <v>3006625</v>
      </c>
      <c r="Y1221" s="181" t="s">
        <v>941</v>
      </c>
      <c r="Z1221" s="183">
        <v>102</v>
      </c>
      <c r="AA1221" s="181" t="s">
        <v>945</v>
      </c>
      <c r="AB1221" s="181" t="s">
        <v>942</v>
      </c>
      <c r="AC1221" s="183">
        <v>4</v>
      </c>
    </row>
    <row r="1222" spans="1:29">
      <c r="A1222" s="181" t="s">
        <v>115</v>
      </c>
      <c r="B1222" s="183">
        <v>102</v>
      </c>
      <c r="C1222" s="183">
        <v>102103</v>
      </c>
      <c r="D1222" s="183">
        <v>5655</v>
      </c>
      <c r="E1222" s="184">
        <v>133262.99</v>
      </c>
      <c r="F1222" s="182">
        <v>43921</v>
      </c>
      <c r="G1222" s="181" t="s">
        <v>938</v>
      </c>
      <c r="H1222" s="181" t="s">
        <v>943</v>
      </c>
      <c r="K1222" s="183">
        <v>1151500</v>
      </c>
      <c r="L1222" s="183">
        <v>363771</v>
      </c>
      <c r="Q1222" s="181" t="s">
        <v>944</v>
      </c>
      <c r="U1222" s="183">
        <v>3</v>
      </c>
      <c r="V1222" s="183">
        <v>20</v>
      </c>
      <c r="X1222" s="183">
        <v>3006625</v>
      </c>
      <c r="Y1222" s="181" t="s">
        <v>941</v>
      </c>
      <c r="Z1222" s="183">
        <v>102</v>
      </c>
      <c r="AA1222" s="181" t="s">
        <v>945</v>
      </c>
      <c r="AB1222" s="181" t="s">
        <v>942</v>
      </c>
      <c r="AC1222" s="183">
        <v>5</v>
      </c>
    </row>
    <row r="1223" spans="1:29">
      <c r="A1223" s="181" t="s">
        <v>115</v>
      </c>
      <c r="B1223" s="183">
        <v>102</v>
      </c>
      <c r="C1223" s="183">
        <v>102103</v>
      </c>
      <c r="D1223" s="183">
        <v>5655</v>
      </c>
      <c r="E1223" s="184">
        <v>912.28</v>
      </c>
      <c r="F1223" s="182">
        <v>43921</v>
      </c>
      <c r="G1223" s="181" t="s">
        <v>938</v>
      </c>
      <c r="H1223" s="181" t="s">
        <v>943</v>
      </c>
      <c r="K1223" s="183">
        <v>1151500</v>
      </c>
      <c r="L1223" s="183">
        <v>363771</v>
      </c>
      <c r="Q1223" s="181" t="s">
        <v>944</v>
      </c>
      <c r="U1223" s="183">
        <v>3</v>
      </c>
      <c r="V1223" s="183">
        <v>20</v>
      </c>
      <c r="X1223" s="183">
        <v>3006625</v>
      </c>
      <c r="Y1223" s="181" t="s">
        <v>941</v>
      </c>
      <c r="Z1223" s="183">
        <v>102</v>
      </c>
      <c r="AA1223" s="181" t="s">
        <v>945</v>
      </c>
      <c r="AB1223" s="181" t="s">
        <v>942</v>
      </c>
      <c r="AC1223" s="183">
        <v>6</v>
      </c>
    </row>
    <row r="1224" spans="1:29">
      <c r="A1224" s="181" t="s">
        <v>115</v>
      </c>
      <c r="B1224" s="183">
        <v>102</v>
      </c>
      <c r="C1224" s="183">
        <v>102103</v>
      </c>
      <c r="D1224" s="183">
        <v>5655</v>
      </c>
      <c r="E1224" s="184">
        <v>-348475.1</v>
      </c>
      <c r="F1224" s="182">
        <v>43921</v>
      </c>
      <c r="G1224" s="181" t="s">
        <v>938</v>
      </c>
      <c r="H1224" s="181" t="s">
        <v>943</v>
      </c>
      <c r="K1224" s="183">
        <v>1151500</v>
      </c>
      <c r="L1224" s="183">
        <v>363771</v>
      </c>
      <c r="Q1224" s="181" t="s">
        <v>944</v>
      </c>
      <c r="U1224" s="183">
        <v>3</v>
      </c>
      <c r="V1224" s="183">
        <v>20</v>
      </c>
      <c r="X1224" s="183">
        <v>3006625</v>
      </c>
      <c r="Y1224" s="181" t="s">
        <v>941</v>
      </c>
      <c r="Z1224" s="183">
        <v>102</v>
      </c>
      <c r="AA1224" s="181" t="s">
        <v>945</v>
      </c>
      <c r="AB1224" s="181" t="s">
        <v>942</v>
      </c>
      <c r="AC1224" s="183">
        <v>7</v>
      </c>
    </row>
    <row r="1225" spans="1:29">
      <c r="A1225" s="181" t="s">
        <v>115</v>
      </c>
      <c r="B1225" s="183">
        <v>102</v>
      </c>
      <c r="C1225" s="183">
        <v>102103</v>
      </c>
      <c r="D1225" s="183">
        <v>5655</v>
      </c>
      <c r="E1225" s="184">
        <v>2156.92</v>
      </c>
      <c r="F1225" s="182">
        <v>43936</v>
      </c>
      <c r="G1225" s="181" t="s">
        <v>938</v>
      </c>
      <c r="H1225" s="181" t="s">
        <v>1111</v>
      </c>
      <c r="K1225" s="183">
        <v>1155435</v>
      </c>
      <c r="L1225" s="183">
        <v>364794</v>
      </c>
      <c r="Q1225" s="181" t="s">
        <v>944</v>
      </c>
      <c r="U1225" s="183">
        <v>4</v>
      </c>
      <c r="V1225" s="183">
        <v>20</v>
      </c>
      <c r="X1225" s="183">
        <v>3003624</v>
      </c>
      <c r="Y1225" s="181" t="s">
        <v>941</v>
      </c>
      <c r="Z1225" s="183">
        <v>102</v>
      </c>
      <c r="AA1225" s="181" t="s">
        <v>945</v>
      </c>
      <c r="AB1225" s="181" t="s">
        <v>942</v>
      </c>
      <c r="AC1225" s="183">
        <v>1</v>
      </c>
    </row>
    <row r="1226" spans="1:29">
      <c r="A1226" s="181" t="s">
        <v>115</v>
      </c>
      <c r="B1226" s="183">
        <v>102</v>
      </c>
      <c r="C1226" s="183">
        <v>102103</v>
      </c>
      <c r="D1226" s="183">
        <v>5655</v>
      </c>
      <c r="E1226" s="184">
        <v>2600</v>
      </c>
      <c r="F1226" s="182">
        <v>43951</v>
      </c>
      <c r="G1226" s="181" t="s">
        <v>938</v>
      </c>
      <c r="H1226" s="181" t="s">
        <v>1151</v>
      </c>
      <c r="I1226" s="181" t="s">
        <v>1159</v>
      </c>
      <c r="K1226" s="183">
        <v>368990</v>
      </c>
      <c r="L1226" s="183">
        <v>364700</v>
      </c>
      <c r="Q1226" s="181" t="s">
        <v>940</v>
      </c>
      <c r="U1226" s="183">
        <v>4</v>
      </c>
      <c r="V1226" s="183">
        <v>20</v>
      </c>
      <c r="Y1226" s="181" t="s">
        <v>941</v>
      </c>
      <c r="Z1226" s="183">
        <v>102</v>
      </c>
      <c r="AA1226" s="181" t="s">
        <v>22</v>
      </c>
      <c r="AB1226" s="181" t="s">
        <v>942</v>
      </c>
      <c r="AC1226" s="183">
        <v>1</v>
      </c>
    </row>
    <row r="1227" spans="1:29">
      <c r="A1227" s="181" t="s">
        <v>115</v>
      </c>
      <c r="B1227" s="183">
        <v>102</v>
      </c>
      <c r="C1227" s="183">
        <v>102103</v>
      </c>
      <c r="D1227" s="183">
        <v>5655</v>
      </c>
      <c r="E1227" s="184">
        <v>2812.5</v>
      </c>
      <c r="F1227" s="182">
        <v>43951</v>
      </c>
      <c r="G1227" s="181" t="s">
        <v>938</v>
      </c>
      <c r="H1227" s="181" t="s">
        <v>1151</v>
      </c>
      <c r="I1227" s="181" t="s">
        <v>1160</v>
      </c>
      <c r="K1227" s="183">
        <v>368990</v>
      </c>
      <c r="L1227" s="183">
        <v>364700</v>
      </c>
      <c r="Q1227" s="181" t="s">
        <v>940</v>
      </c>
      <c r="U1227" s="183">
        <v>4</v>
      </c>
      <c r="V1227" s="183">
        <v>20</v>
      </c>
      <c r="Y1227" s="181" t="s">
        <v>941</v>
      </c>
      <c r="Z1227" s="183">
        <v>102</v>
      </c>
      <c r="AA1227" s="181" t="s">
        <v>22</v>
      </c>
      <c r="AB1227" s="181" t="s">
        <v>942</v>
      </c>
      <c r="AC1227" s="183">
        <v>3</v>
      </c>
    </row>
    <row r="1228" spans="1:29">
      <c r="A1228" s="181" t="s">
        <v>116</v>
      </c>
      <c r="B1228" s="183">
        <v>102</v>
      </c>
      <c r="C1228" s="183">
        <v>102103</v>
      </c>
      <c r="D1228" s="183">
        <v>5660</v>
      </c>
      <c r="E1228" s="184">
        <v>-106.25</v>
      </c>
      <c r="F1228" s="182">
        <v>43556</v>
      </c>
      <c r="G1228" s="181" t="s">
        <v>938</v>
      </c>
      <c r="H1228" s="181" t="s">
        <v>1161</v>
      </c>
      <c r="I1228" s="181" t="s">
        <v>1162</v>
      </c>
      <c r="K1228" s="183">
        <v>364707</v>
      </c>
      <c r="L1228" s="183">
        <v>330727</v>
      </c>
      <c r="P1228" s="181" t="s">
        <v>989</v>
      </c>
      <c r="Q1228" s="181" t="s">
        <v>940</v>
      </c>
      <c r="U1228" s="183">
        <v>4</v>
      </c>
      <c r="V1228" s="183">
        <v>19</v>
      </c>
      <c r="Y1228" s="181" t="s">
        <v>941</v>
      </c>
      <c r="Z1228" s="183">
        <v>246</v>
      </c>
      <c r="AA1228" s="181" t="s">
        <v>22</v>
      </c>
      <c r="AB1228" s="181" t="s">
        <v>942</v>
      </c>
      <c r="AC1228" s="183">
        <v>428</v>
      </c>
    </row>
    <row r="1229" spans="1:29">
      <c r="A1229" s="181" t="s">
        <v>116</v>
      </c>
      <c r="B1229" s="183">
        <v>102</v>
      </c>
      <c r="C1229" s="183">
        <v>102103</v>
      </c>
      <c r="D1229" s="183">
        <v>5660</v>
      </c>
      <c r="E1229" s="184">
        <v>-26.56</v>
      </c>
      <c r="F1229" s="182">
        <v>43556</v>
      </c>
      <c r="G1229" s="181" t="s">
        <v>938</v>
      </c>
      <c r="H1229" s="181" t="s">
        <v>1161</v>
      </c>
      <c r="I1229" s="181" t="s">
        <v>1162</v>
      </c>
      <c r="K1229" s="183">
        <v>364707</v>
      </c>
      <c r="L1229" s="183">
        <v>330727</v>
      </c>
      <c r="P1229" s="181" t="s">
        <v>989</v>
      </c>
      <c r="Q1229" s="181" t="s">
        <v>940</v>
      </c>
      <c r="U1229" s="183">
        <v>4</v>
      </c>
      <c r="V1229" s="183">
        <v>19</v>
      </c>
      <c r="Y1229" s="181" t="s">
        <v>941</v>
      </c>
      <c r="Z1229" s="183">
        <v>246</v>
      </c>
      <c r="AA1229" s="181" t="s">
        <v>22</v>
      </c>
      <c r="AB1229" s="181" t="s">
        <v>942</v>
      </c>
      <c r="AC1229" s="183">
        <v>429</v>
      </c>
    </row>
    <row r="1230" spans="1:29">
      <c r="A1230" s="181" t="s">
        <v>116</v>
      </c>
      <c r="B1230" s="183">
        <v>102</v>
      </c>
      <c r="C1230" s="183">
        <v>102103</v>
      </c>
      <c r="D1230" s="183">
        <v>5660</v>
      </c>
      <c r="E1230" s="184">
        <v>-280</v>
      </c>
      <c r="F1230" s="182">
        <v>43556</v>
      </c>
      <c r="G1230" s="181" t="s">
        <v>938</v>
      </c>
      <c r="H1230" s="181" t="s">
        <v>1161</v>
      </c>
      <c r="I1230" s="181" t="s">
        <v>1162</v>
      </c>
      <c r="K1230" s="183">
        <v>364707</v>
      </c>
      <c r="L1230" s="183">
        <v>330727</v>
      </c>
      <c r="P1230" s="181" t="s">
        <v>989</v>
      </c>
      <c r="Q1230" s="181" t="s">
        <v>940</v>
      </c>
      <c r="U1230" s="183">
        <v>4</v>
      </c>
      <c r="V1230" s="183">
        <v>19</v>
      </c>
      <c r="Y1230" s="181" t="s">
        <v>941</v>
      </c>
      <c r="Z1230" s="183">
        <v>246</v>
      </c>
      <c r="AA1230" s="181" t="s">
        <v>22</v>
      </c>
      <c r="AB1230" s="181" t="s">
        <v>942</v>
      </c>
      <c r="AC1230" s="183">
        <v>430</v>
      </c>
    </row>
    <row r="1231" spans="1:29">
      <c r="A1231" s="181" t="s">
        <v>116</v>
      </c>
      <c r="B1231" s="183">
        <v>102</v>
      </c>
      <c r="C1231" s="183">
        <v>102103</v>
      </c>
      <c r="D1231" s="183">
        <v>5660</v>
      </c>
      <c r="E1231" s="184">
        <v>-30.81</v>
      </c>
      <c r="F1231" s="182">
        <v>43556</v>
      </c>
      <c r="G1231" s="181" t="s">
        <v>938</v>
      </c>
      <c r="H1231" s="181" t="s">
        <v>1161</v>
      </c>
      <c r="I1231" s="181" t="s">
        <v>1162</v>
      </c>
      <c r="K1231" s="183">
        <v>364707</v>
      </c>
      <c r="L1231" s="183">
        <v>330727</v>
      </c>
      <c r="P1231" s="181" t="s">
        <v>989</v>
      </c>
      <c r="Q1231" s="181" t="s">
        <v>940</v>
      </c>
      <c r="U1231" s="183">
        <v>4</v>
      </c>
      <c r="V1231" s="183">
        <v>19</v>
      </c>
      <c r="Y1231" s="181" t="s">
        <v>941</v>
      </c>
      <c r="Z1231" s="183">
        <v>246</v>
      </c>
      <c r="AA1231" s="181" t="s">
        <v>22</v>
      </c>
      <c r="AB1231" s="181" t="s">
        <v>942</v>
      </c>
      <c r="AC1231" s="183">
        <v>431</v>
      </c>
    </row>
    <row r="1232" spans="1:29">
      <c r="A1232" s="181" t="s">
        <v>116</v>
      </c>
      <c r="B1232" s="183">
        <v>102</v>
      </c>
      <c r="C1232" s="183">
        <v>102103</v>
      </c>
      <c r="D1232" s="183">
        <v>5660</v>
      </c>
      <c r="E1232" s="184">
        <v>-21.25</v>
      </c>
      <c r="F1232" s="182">
        <v>43556</v>
      </c>
      <c r="G1232" s="181" t="s">
        <v>938</v>
      </c>
      <c r="H1232" s="181" t="s">
        <v>1161</v>
      </c>
      <c r="I1232" s="181" t="s">
        <v>1162</v>
      </c>
      <c r="K1232" s="183">
        <v>364707</v>
      </c>
      <c r="L1232" s="183">
        <v>330727</v>
      </c>
      <c r="P1232" s="181" t="s">
        <v>989</v>
      </c>
      <c r="Q1232" s="181" t="s">
        <v>940</v>
      </c>
      <c r="U1232" s="183">
        <v>4</v>
      </c>
      <c r="V1232" s="183">
        <v>19</v>
      </c>
      <c r="Y1232" s="181" t="s">
        <v>941</v>
      </c>
      <c r="Z1232" s="183">
        <v>246</v>
      </c>
      <c r="AA1232" s="181" t="s">
        <v>22</v>
      </c>
      <c r="AB1232" s="181" t="s">
        <v>942</v>
      </c>
      <c r="AC1232" s="183">
        <v>432</v>
      </c>
    </row>
    <row r="1233" spans="1:29">
      <c r="A1233" s="181" t="s">
        <v>116</v>
      </c>
      <c r="B1233" s="183">
        <v>102</v>
      </c>
      <c r="C1233" s="183">
        <v>102103</v>
      </c>
      <c r="D1233" s="183">
        <v>5660</v>
      </c>
      <c r="E1233" s="184">
        <v>-37.19</v>
      </c>
      <c r="F1233" s="182">
        <v>43556</v>
      </c>
      <c r="G1233" s="181" t="s">
        <v>938</v>
      </c>
      <c r="H1233" s="181" t="s">
        <v>1161</v>
      </c>
      <c r="I1233" s="181" t="s">
        <v>1162</v>
      </c>
      <c r="K1233" s="183">
        <v>364707</v>
      </c>
      <c r="L1233" s="183">
        <v>330727</v>
      </c>
      <c r="P1233" s="181" t="s">
        <v>989</v>
      </c>
      <c r="Q1233" s="181" t="s">
        <v>940</v>
      </c>
      <c r="U1233" s="183">
        <v>4</v>
      </c>
      <c r="V1233" s="183">
        <v>19</v>
      </c>
      <c r="Y1233" s="181" t="s">
        <v>941</v>
      </c>
      <c r="Z1233" s="183">
        <v>246</v>
      </c>
      <c r="AA1233" s="181" t="s">
        <v>22</v>
      </c>
      <c r="AB1233" s="181" t="s">
        <v>942</v>
      </c>
      <c r="AC1233" s="183">
        <v>433</v>
      </c>
    </row>
    <row r="1234" spans="1:29">
      <c r="A1234" s="181" t="s">
        <v>116</v>
      </c>
      <c r="B1234" s="183">
        <v>102</v>
      </c>
      <c r="C1234" s="183">
        <v>102103</v>
      </c>
      <c r="D1234" s="183">
        <v>5660</v>
      </c>
      <c r="E1234" s="184">
        <v>-20.54</v>
      </c>
      <c r="F1234" s="182">
        <v>43556</v>
      </c>
      <c r="G1234" s="181" t="s">
        <v>938</v>
      </c>
      <c r="H1234" s="181" t="s">
        <v>1161</v>
      </c>
      <c r="I1234" s="181" t="s">
        <v>1162</v>
      </c>
      <c r="K1234" s="183">
        <v>364707</v>
      </c>
      <c r="L1234" s="183">
        <v>330727</v>
      </c>
      <c r="P1234" s="181" t="s">
        <v>989</v>
      </c>
      <c r="Q1234" s="181" t="s">
        <v>940</v>
      </c>
      <c r="U1234" s="183">
        <v>4</v>
      </c>
      <c r="V1234" s="183">
        <v>19</v>
      </c>
      <c r="Y1234" s="181" t="s">
        <v>941</v>
      </c>
      <c r="Z1234" s="183">
        <v>246</v>
      </c>
      <c r="AA1234" s="181" t="s">
        <v>22</v>
      </c>
      <c r="AB1234" s="181" t="s">
        <v>942</v>
      </c>
      <c r="AC1234" s="183">
        <v>434</v>
      </c>
    </row>
    <row r="1235" spans="1:29">
      <c r="A1235" s="181" t="s">
        <v>116</v>
      </c>
      <c r="B1235" s="183">
        <v>102</v>
      </c>
      <c r="C1235" s="183">
        <v>102103</v>
      </c>
      <c r="D1235" s="183">
        <v>5660</v>
      </c>
      <c r="E1235" s="184">
        <v>-152.41</v>
      </c>
      <c r="F1235" s="182">
        <v>43556</v>
      </c>
      <c r="G1235" s="181" t="s">
        <v>938</v>
      </c>
      <c r="H1235" s="181" t="s">
        <v>1161</v>
      </c>
      <c r="I1235" s="181" t="s">
        <v>1162</v>
      </c>
      <c r="K1235" s="183">
        <v>364707</v>
      </c>
      <c r="L1235" s="183">
        <v>330727</v>
      </c>
      <c r="P1235" s="181" t="s">
        <v>989</v>
      </c>
      <c r="Q1235" s="181" t="s">
        <v>940</v>
      </c>
      <c r="U1235" s="183">
        <v>4</v>
      </c>
      <c r="V1235" s="183">
        <v>19</v>
      </c>
      <c r="Y1235" s="181" t="s">
        <v>941</v>
      </c>
      <c r="Z1235" s="183">
        <v>246</v>
      </c>
      <c r="AA1235" s="181" t="s">
        <v>22</v>
      </c>
      <c r="AB1235" s="181" t="s">
        <v>942</v>
      </c>
      <c r="AC1235" s="183">
        <v>435</v>
      </c>
    </row>
    <row r="1236" spans="1:29">
      <c r="A1236" s="181" t="s">
        <v>116</v>
      </c>
      <c r="B1236" s="183">
        <v>102</v>
      </c>
      <c r="C1236" s="183">
        <v>102103</v>
      </c>
      <c r="D1236" s="183">
        <v>5660</v>
      </c>
      <c r="E1236" s="184">
        <v>-35</v>
      </c>
      <c r="F1236" s="182">
        <v>43556</v>
      </c>
      <c r="G1236" s="181" t="s">
        <v>938</v>
      </c>
      <c r="H1236" s="181" t="s">
        <v>1161</v>
      </c>
      <c r="I1236" s="181" t="s">
        <v>1162</v>
      </c>
      <c r="K1236" s="183">
        <v>364707</v>
      </c>
      <c r="L1236" s="183">
        <v>330727</v>
      </c>
      <c r="P1236" s="181" t="s">
        <v>989</v>
      </c>
      <c r="Q1236" s="181" t="s">
        <v>940</v>
      </c>
      <c r="U1236" s="183">
        <v>4</v>
      </c>
      <c r="V1236" s="183">
        <v>19</v>
      </c>
      <c r="Y1236" s="181" t="s">
        <v>941</v>
      </c>
      <c r="Z1236" s="183">
        <v>246</v>
      </c>
      <c r="AA1236" s="181" t="s">
        <v>22</v>
      </c>
      <c r="AB1236" s="181" t="s">
        <v>942</v>
      </c>
      <c r="AC1236" s="183">
        <v>436</v>
      </c>
    </row>
    <row r="1237" spans="1:29">
      <c r="A1237" s="181" t="s">
        <v>116</v>
      </c>
      <c r="B1237" s="183">
        <v>102</v>
      </c>
      <c r="C1237" s="183">
        <v>102103</v>
      </c>
      <c r="D1237" s="183">
        <v>5660</v>
      </c>
      <c r="E1237" s="184">
        <v>-500</v>
      </c>
      <c r="F1237" s="182">
        <v>43556</v>
      </c>
      <c r="G1237" s="181" t="s">
        <v>938</v>
      </c>
      <c r="H1237" s="181" t="s">
        <v>1161</v>
      </c>
      <c r="I1237" s="181" t="s">
        <v>1162</v>
      </c>
      <c r="K1237" s="183">
        <v>364707</v>
      </c>
      <c r="L1237" s="183">
        <v>330727</v>
      </c>
      <c r="P1237" s="181" t="s">
        <v>989</v>
      </c>
      <c r="Q1237" s="181" t="s">
        <v>940</v>
      </c>
      <c r="U1237" s="183">
        <v>4</v>
      </c>
      <c r="V1237" s="183">
        <v>19</v>
      </c>
      <c r="Y1237" s="181" t="s">
        <v>941</v>
      </c>
      <c r="Z1237" s="183">
        <v>246</v>
      </c>
      <c r="AA1237" s="181" t="s">
        <v>22</v>
      </c>
      <c r="AB1237" s="181" t="s">
        <v>942</v>
      </c>
      <c r="AC1237" s="183">
        <v>437</v>
      </c>
    </row>
    <row r="1238" spans="1:29">
      <c r="A1238" s="181" t="s">
        <v>116</v>
      </c>
      <c r="B1238" s="183">
        <v>102</v>
      </c>
      <c r="C1238" s="183">
        <v>102103</v>
      </c>
      <c r="D1238" s="183">
        <v>5660</v>
      </c>
      <c r="E1238" s="184">
        <v>-217.81</v>
      </c>
      <c r="F1238" s="182">
        <v>43556</v>
      </c>
      <c r="G1238" s="181" t="s">
        <v>938</v>
      </c>
      <c r="H1238" s="181" t="s">
        <v>1161</v>
      </c>
      <c r="I1238" s="181" t="s">
        <v>1162</v>
      </c>
      <c r="K1238" s="183">
        <v>364707</v>
      </c>
      <c r="L1238" s="183">
        <v>330727</v>
      </c>
      <c r="P1238" s="181" t="s">
        <v>989</v>
      </c>
      <c r="Q1238" s="181" t="s">
        <v>940</v>
      </c>
      <c r="U1238" s="183">
        <v>4</v>
      </c>
      <c r="V1238" s="183">
        <v>19</v>
      </c>
      <c r="Y1238" s="181" t="s">
        <v>941</v>
      </c>
      <c r="Z1238" s="183">
        <v>246</v>
      </c>
      <c r="AA1238" s="181" t="s">
        <v>22</v>
      </c>
      <c r="AB1238" s="181" t="s">
        <v>942</v>
      </c>
      <c r="AC1238" s="183">
        <v>438</v>
      </c>
    </row>
    <row r="1239" spans="1:29">
      <c r="A1239" s="181" t="s">
        <v>116</v>
      </c>
      <c r="B1239" s="183">
        <v>102</v>
      </c>
      <c r="C1239" s="183">
        <v>102103</v>
      </c>
      <c r="D1239" s="183">
        <v>5660</v>
      </c>
      <c r="E1239" s="184">
        <v>106.25</v>
      </c>
      <c r="F1239" s="182">
        <v>43558</v>
      </c>
      <c r="G1239" s="181" t="s">
        <v>938</v>
      </c>
      <c r="H1239" s="181" t="s">
        <v>1162</v>
      </c>
      <c r="K1239" s="183">
        <v>1046490</v>
      </c>
      <c r="L1239" s="183">
        <v>330714</v>
      </c>
      <c r="Q1239" s="181" t="s">
        <v>944</v>
      </c>
      <c r="U1239" s="183">
        <v>4</v>
      </c>
      <c r="V1239" s="183">
        <v>19</v>
      </c>
      <c r="X1239" s="183">
        <v>3033699</v>
      </c>
      <c r="Y1239" s="181" t="s">
        <v>941</v>
      </c>
      <c r="Z1239" s="183">
        <v>102</v>
      </c>
      <c r="AA1239" s="181" t="s">
        <v>945</v>
      </c>
      <c r="AB1239" s="181" t="s">
        <v>942</v>
      </c>
      <c r="AC1239" s="183">
        <v>1</v>
      </c>
    </row>
    <row r="1240" spans="1:29">
      <c r="A1240" s="181" t="s">
        <v>116</v>
      </c>
      <c r="B1240" s="183">
        <v>102</v>
      </c>
      <c r="C1240" s="183">
        <v>102103</v>
      </c>
      <c r="D1240" s="183">
        <v>5660</v>
      </c>
      <c r="E1240" s="184">
        <v>26.56</v>
      </c>
      <c r="F1240" s="182">
        <v>43558</v>
      </c>
      <c r="G1240" s="181" t="s">
        <v>938</v>
      </c>
      <c r="H1240" s="181" t="s">
        <v>1162</v>
      </c>
      <c r="K1240" s="183">
        <v>1046491</v>
      </c>
      <c r="L1240" s="183">
        <v>330714</v>
      </c>
      <c r="Q1240" s="181" t="s">
        <v>944</v>
      </c>
      <c r="U1240" s="183">
        <v>4</v>
      </c>
      <c r="V1240" s="183">
        <v>19</v>
      </c>
      <c r="X1240" s="183">
        <v>3033699</v>
      </c>
      <c r="Y1240" s="181" t="s">
        <v>941</v>
      </c>
      <c r="Z1240" s="183">
        <v>102</v>
      </c>
      <c r="AA1240" s="181" t="s">
        <v>945</v>
      </c>
      <c r="AB1240" s="181" t="s">
        <v>942</v>
      </c>
      <c r="AC1240" s="183">
        <v>1</v>
      </c>
    </row>
    <row r="1241" spans="1:29">
      <c r="A1241" s="181" t="s">
        <v>116</v>
      </c>
      <c r="B1241" s="183">
        <v>102</v>
      </c>
      <c r="C1241" s="183">
        <v>102103</v>
      </c>
      <c r="D1241" s="183">
        <v>5660</v>
      </c>
      <c r="E1241" s="184">
        <v>280</v>
      </c>
      <c r="F1241" s="182">
        <v>43558</v>
      </c>
      <c r="G1241" s="181" t="s">
        <v>938</v>
      </c>
      <c r="H1241" s="181" t="s">
        <v>1162</v>
      </c>
      <c r="K1241" s="183">
        <v>1046492</v>
      </c>
      <c r="L1241" s="183">
        <v>330714</v>
      </c>
      <c r="Q1241" s="181" t="s">
        <v>944</v>
      </c>
      <c r="U1241" s="183">
        <v>4</v>
      </c>
      <c r="V1241" s="183">
        <v>19</v>
      </c>
      <c r="X1241" s="183">
        <v>3033699</v>
      </c>
      <c r="Y1241" s="181" t="s">
        <v>941</v>
      </c>
      <c r="Z1241" s="183">
        <v>102</v>
      </c>
      <c r="AA1241" s="181" t="s">
        <v>945</v>
      </c>
      <c r="AB1241" s="181" t="s">
        <v>942</v>
      </c>
      <c r="AC1241" s="183">
        <v>1</v>
      </c>
    </row>
    <row r="1242" spans="1:29">
      <c r="A1242" s="181" t="s">
        <v>116</v>
      </c>
      <c r="B1242" s="183">
        <v>102</v>
      </c>
      <c r="C1242" s="183">
        <v>102103</v>
      </c>
      <c r="D1242" s="183">
        <v>5660</v>
      </c>
      <c r="E1242" s="184">
        <v>30.81</v>
      </c>
      <c r="F1242" s="182">
        <v>43558</v>
      </c>
      <c r="G1242" s="181" t="s">
        <v>938</v>
      </c>
      <c r="H1242" s="181" t="s">
        <v>1162</v>
      </c>
      <c r="K1242" s="183">
        <v>1046493</v>
      </c>
      <c r="L1242" s="183">
        <v>330714</v>
      </c>
      <c r="Q1242" s="181" t="s">
        <v>944</v>
      </c>
      <c r="U1242" s="183">
        <v>4</v>
      </c>
      <c r="V1242" s="183">
        <v>19</v>
      </c>
      <c r="X1242" s="183">
        <v>3033699</v>
      </c>
      <c r="Y1242" s="181" t="s">
        <v>941</v>
      </c>
      <c r="Z1242" s="183">
        <v>102</v>
      </c>
      <c r="AA1242" s="181" t="s">
        <v>945</v>
      </c>
      <c r="AB1242" s="181" t="s">
        <v>942</v>
      </c>
      <c r="AC1242" s="183">
        <v>1</v>
      </c>
    </row>
    <row r="1243" spans="1:29">
      <c r="A1243" s="181" t="s">
        <v>116</v>
      </c>
      <c r="B1243" s="183">
        <v>102</v>
      </c>
      <c r="C1243" s="183">
        <v>102103</v>
      </c>
      <c r="D1243" s="183">
        <v>5660</v>
      </c>
      <c r="E1243" s="184">
        <v>21.25</v>
      </c>
      <c r="F1243" s="182">
        <v>43558</v>
      </c>
      <c r="G1243" s="181" t="s">
        <v>938</v>
      </c>
      <c r="H1243" s="181" t="s">
        <v>1162</v>
      </c>
      <c r="K1243" s="183">
        <v>1046494</v>
      </c>
      <c r="L1243" s="183">
        <v>330714</v>
      </c>
      <c r="Q1243" s="181" t="s">
        <v>944</v>
      </c>
      <c r="U1243" s="183">
        <v>4</v>
      </c>
      <c r="V1243" s="183">
        <v>19</v>
      </c>
      <c r="X1243" s="183">
        <v>3033699</v>
      </c>
      <c r="Y1243" s="181" t="s">
        <v>941</v>
      </c>
      <c r="Z1243" s="183">
        <v>102</v>
      </c>
      <c r="AA1243" s="181" t="s">
        <v>945</v>
      </c>
      <c r="AB1243" s="181" t="s">
        <v>942</v>
      </c>
      <c r="AC1243" s="183">
        <v>1</v>
      </c>
    </row>
    <row r="1244" spans="1:29">
      <c r="A1244" s="181" t="s">
        <v>116</v>
      </c>
      <c r="B1244" s="183">
        <v>102</v>
      </c>
      <c r="C1244" s="183">
        <v>102103</v>
      </c>
      <c r="D1244" s="183">
        <v>5660</v>
      </c>
      <c r="E1244" s="184">
        <v>37.19</v>
      </c>
      <c r="F1244" s="182">
        <v>43558</v>
      </c>
      <c r="G1244" s="181" t="s">
        <v>938</v>
      </c>
      <c r="H1244" s="181" t="s">
        <v>1162</v>
      </c>
      <c r="K1244" s="183">
        <v>1046495</v>
      </c>
      <c r="L1244" s="183">
        <v>330714</v>
      </c>
      <c r="Q1244" s="181" t="s">
        <v>944</v>
      </c>
      <c r="U1244" s="183">
        <v>4</v>
      </c>
      <c r="V1244" s="183">
        <v>19</v>
      </c>
      <c r="X1244" s="183">
        <v>3033699</v>
      </c>
      <c r="Y1244" s="181" t="s">
        <v>941</v>
      </c>
      <c r="Z1244" s="183">
        <v>102</v>
      </c>
      <c r="AA1244" s="181" t="s">
        <v>945</v>
      </c>
      <c r="AB1244" s="181" t="s">
        <v>942</v>
      </c>
      <c r="AC1244" s="183">
        <v>1</v>
      </c>
    </row>
    <row r="1245" spans="1:29">
      <c r="A1245" s="181" t="s">
        <v>116</v>
      </c>
      <c r="B1245" s="183">
        <v>102</v>
      </c>
      <c r="C1245" s="183">
        <v>102103</v>
      </c>
      <c r="D1245" s="183">
        <v>5660</v>
      </c>
      <c r="E1245" s="184">
        <v>20.54</v>
      </c>
      <c r="F1245" s="182">
        <v>43558</v>
      </c>
      <c r="G1245" s="181" t="s">
        <v>938</v>
      </c>
      <c r="H1245" s="181" t="s">
        <v>1162</v>
      </c>
      <c r="K1245" s="183">
        <v>1046496</v>
      </c>
      <c r="L1245" s="183">
        <v>330714</v>
      </c>
      <c r="Q1245" s="181" t="s">
        <v>944</v>
      </c>
      <c r="U1245" s="183">
        <v>4</v>
      </c>
      <c r="V1245" s="183">
        <v>19</v>
      </c>
      <c r="X1245" s="183">
        <v>3033699</v>
      </c>
      <c r="Y1245" s="181" t="s">
        <v>941</v>
      </c>
      <c r="Z1245" s="183">
        <v>102</v>
      </c>
      <c r="AA1245" s="181" t="s">
        <v>945</v>
      </c>
      <c r="AB1245" s="181" t="s">
        <v>942</v>
      </c>
      <c r="AC1245" s="183">
        <v>1</v>
      </c>
    </row>
    <row r="1246" spans="1:29">
      <c r="A1246" s="181" t="s">
        <v>116</v>
      </c>
      <c r="B1246" s="183">
        <v>102</v>
      </c>
      <c r="C1246" s="183">
        <v>102103</v>
      </c>
      <c r="D1246" s="183">
        <v>5660</v>
      </c>
      <c r="E1246" s="184">
        <v>152.41</v>
      </c>
      <c r="F1246" s="182">
        <v>43558</v>
      </c>
      <c r="G1246" s="181" t="s">
        <v>938</v>
      </c>
      <c r="H1246" s="181" t="s">
        <v>1162</v>
      </c>
      <c r="K1246" s="183">
        <v>1046497</v>
      </c>
      <c r="L1246" s="183">
        <v>330714</v>
      </c>
      <c r="Q1246" s="181" t="s">
        <v>944</v>
      </c>
      <c r="U1246" s="183">
        <v>4</v>
      </c>
      <c r="V1246" s="183">
        <v>19</v>
      </c>
      <c r="X1246" s="183">
        <v>3033699</v>
      </c>
      <c r="Y1246" s="181" t="s">
        <v>941</v>
      </c>
      <c r="Z1246" s="183">
        <v>102</v>
      </c>
      <c r="AA1246" s="181" t="s">
        <v>945</v>
      </c>
      <c r="AB1246" s="181" t="s">
        <v>942</v>
      </c>
      <c r="AC1246" s="183">
        <v>1</v>
      </c>
    </row>
    <row r="1247" spans="1:29">
      <c r="A1247" s="181" t="s">
        <v>116</v>
      </c>
      <c r="B1247" s="183">
        <v>102</v>
      </c>
      <c r="C1247" s="183">
        <v>102103</v>
      </c>
      <c r="D1247" s="183">
        <v>5660</v>
      </c>
      <c r="E1247" s="184">
        <v>35</v>
      </c>
      <c r="F1247" s="182">
        <v>43558</v>
      </c>
      <c r="G1247" s="181" t="s">
        <v>938</v>
      </c>
      <c r="H1247" s="181" t="s">
        <v>1162</v>
      </c>
      <c r="K1247" s="183">
        <v>1046498</v>
      </c>
      <c r="L1247" s="183">
        <v>330714</v>
      </c>
      <c r="Q1247" s="181" t="s">
        <v>944</v>
      </c>
      <c r="U1247" s="183">
        <v>4</v>
      </c>
      <c r="V1247" s="183">
        <v>19</v>
      </c>
      <c r="X1247" s="183">
        <v>3033699</v>
      </c>
      <c r="Y1247" s="181" t="s">
        <v>941</v>
      </c>
      <c r="Z1247" s="183">
        <v>102</v>
      </c>
      <c r="AA1247" s="181" t="s">
        <v>945</v>
      </c>
      <c r="AB1247" s="181" t="s">
        <v>942</v>
      </c>
      <c r="AC1247" s="183">
        <v>1</v>
      </c>
    </row>
    <row r="1248" spans="1:29">
      <c r="A1248" s="181" t="s">
        <v>116</v>
      </c>
      <c r="B1248" s="183">
        <v>102</v>
      </c>
      <c r="C1248" s="183">
        <v>102103</v>
      </c>
      <c r="D1248" s="183">
        <v>5660</v>
      </c>
      <c r="E1248" s="184">
        <v>500</v>
      </c>
      <c r="F1248" s="182">
        <v>43558</v>
      </c>
      <c r="G1248" s="181" t="s">
        <v>938</v>
      </c>
      <c r="H1248" s="181" t="s">
        <v>1162</v>
      </c>
      <c r="K1248" s="183">
        <v>1046499</v>
      </c>
      <c r="L1248" s="183">
        <v>330714</v>
      </c>
      <c r="Q1248" s="181" t="s">
        <v>944</v>
      </c>
      <c r="U1248" s="183">
        <v>4</v>
      </c>
      <c r="V1248" s="183">
        <v>19</v>
      </c>
      <c r="X1248" s="183">
        <v>3033699</v>
      </c>
      <c r="Y1248" s="181" t="s">
        <v>941</v>
      </c>
      <c r="Z1248" s="183">
        <v>102</v>
      </c>
      <c r="AA1248" s="181" t="s">
        <v>945</v>
      </c>
      <c r="AB1248" s="181" t="s">
        <v>942</v>
      </c>
      <c r="AC1248" s="183">
        <v>1</v>
      </c>
    </row>
    <row r="1249" spans="1:29">
      <c r="A1249" s="181" t="s">
        <v>116</v>
      </c>
      <c r="B1249" s="183">
        <v>102</v>
      </c>
      <c r="C1249" s="183">
        <v>102103</v>
      </c>
      <c r="D1249" s="183">
        <v>5660</v>
      </c>
      <c r="E1249" s="184">
        <v>217.81</v>
      </c>
      <c r="F1249" s="182">
        <v>43558</v>
      </c>
      <c r="G1249" s="181" t="s">
        <v>938</v>
      </c>
      <c r="H1249" s="181" t="s">
        <v>1162</v>
      </c>
      <c r="K1249" s="183">
        <v>1046500</v>
      </c>
      <c r="L1249" s="183">
        <v>330714</v>
      </c>
      <c r="Q1249" s="181" t="s">
        <v>944</v>
      </c>
      <c r="U1249" s="183">
        <v>4</v>
      </c>
      <c r="V1249" s="183">
        <v>19</v>
      </c>
      <c r="X1249" s="183">
        <v>3033699</v>
      </c>
      <c r="Y1249" s="181" t="s">
        <v>941</v>
      </c>
      <c r="Z1249" s="183">
        <v>102</v>
      </c>
      <c r="AA1249" s="181" t="s">
        <v>945</v>
      </c>
      <c r="AB1249" s="181" t="s">
        <v>942</v>
      </c>
      <c r="AC1249" s="183">
        <v>1</v>
      </c>
    </row>
    <row r="1250" spans="1:29">
      <c r="A1250" s="181" t="s">
        <v>116</v>
      </c>
      <c r="B1250" s="183">
        <v>102</v>
      </c>
      <c r="C1250" s="183">
        <v>102103</v>
      </c>
      <c r="D1250" s="183">
        <v>5660</v>
      </c>
      <c r="E1250" s="184">
        <v>185.94</v>
      </c>
      <c r="F1250" s="182">
        <v>43559</v>
      </c>
      <c r="G1250" s="181" t="s">
        <v>938</v>
      </c>
      <c r="H1250" s="181" t="s">
        <v>1162</v>
      </c>
      <c r="K1250" s="183">
        <v>1046942</v>
      </c>
      <c r="L1250" s="183">
        <v>330802</v>
      </c>
      <c r="Q1250" s="181" t="s">
        <v>944</v>
      </c>
      <c r="U1250" s="183">
        <v>4</v>
      </c>
      <c r="V1250" s="183">
        <v>19</v>
      </c>
      <c r="X1250" s="183">
        <v>3033699</v>
      </c>
      <c r="Y1250" s="181" t="s">
        <v>941</v>
      </c>
      <c r="Z1250" s="183">
        <v>102</v>
      </c>
      <c r="AA1250" s="181" t="s">
        <v>945</v>
      </c>
      <c r="AB1250" s="181" t="s">
        <v>942</v>
      </c>
      <c r="AC1250" s="183">
        <v>1</v>
      </c>
    </row>
    <row r="1251" spans="1:29">
      <c r="A1251" s="181" t="s">
        <v>116</v>
      </c>
      <c r="B1251" s="183">
        <v>102</v>
      </c>
      <c r="C1251" s="183">
        <v>102103</v>
      </c>
      <c r="D1251" s="183">
        <v>5660</v>
      </c>
      <c r="E1251" s="184">
        <v>70</v>
      </c>
      <c r="F1251" s="182">
        <v>43559</v>
      </c>
      <c r="G1251" s="181" t="s">
        <v>938</v>
      </c>
      <c r="H1251" s="181" t="s">
        <v>1162</v>
      </c>
      <c r="K1251" s="183">
        <v>1046944</v>
      </c>
      <c r="L1251" s="183">
        <v>330802</v>
      </c>
      <c r="Q1251" s="181" t="s">
        <v>944</v>
      </c>
      <c r="U1251" s="183">
        <v>4</v>
      </c>
      <c r="V1251" s="183">
        <v>19</v>
      </c>
      <c r="X1251" s="183">
        <v>3033699</v>
      </c>
      <c r="Y1251" s="181" t="s">
        <v>941</v>
      </c>
      <c r="Z1251" s="183">
        <v>102</v>
      </c>
      <c r="AA1251" s="181" t="s">
        <v>945</v>
      </c>
      <c r="AB1251" s="181" t="s">
        <v>942</v>
      </c>
      <c r="AC1251" s="183">
        <v>1</v>
      </c>
    </row>
    <row r="1252" spans="1:29">
      <c r="A1252" s="181" t="s">
        <v>116</v>
      </c>
      <c r="B1252" s="183">
        <v>102</v>
      </c>
      <c r="C1252" s="183">
        <v>102103</v>
      </c>
      <c r="D1252" s="183">
        <v>5660</v>
      </c>
      <c r="E1252" s="184">
        <v>35</v>
      </c>
      <c r="F1252" s="182">
        <v>43559</v>
      </c>
      <c r="G1252" s="181" t="s">
        <v>938</v>
      </c>
      <c r="H1252" s="181" t="s">
        <v>1162</v>
      </c>
      <c r="K1252" s="183">
        <v>1046947</v>
      </c>
      <c r="L1252" s="183">
        <v>330802</v>
      </c>
      <c r="Q1252" s="181" t="s">
        <v>944</v>
      </c>
      <c r="U1252" s="183">
        <v>4</v>
      </c>
      <c r="V1252" s="183">
        <v>19</v>
      </c>
      <c r="X1252" s="183">
        <v>3033699</v>
      </c>
      <c r="Y1252" s="181" t="s">
        <v>941</v>
      </c>
      <c r="Z1252" s="183">
        <v>102</v>
      </c>
      <c r="AA1252" s="181" t="s">
        <v>945</v>
      </c>
      <c r="AB1252" s="181" t="s">
        <v>942</v>
      </c>
      <c r="AC1252" s="183">
        <v>1</v>
      </c>
    </row>
    <row r="1253" spans="1:29">
      <c r="A1253" s="181" t="s">
        <v>116</v>
      </c>
      <c r="B1253" s="183">
        <v>102</v>
      </c>
      <c r="C1253" s="183">
        <v>102105</v>
      </c>
      <c r="D1253" s="183">
        <v>5660</v>
      </c>
      <c r="E1253" s="184">
        <v>94.17</v>
      </c>
      <c r="F1253" s="182">
        <v>43563</v>
      </c>
      <c r="G1253" s="181" t="s">
        <v>938</v>
      </c>
      <c r="H1253" s="181">
        <v>1738</v>
      </c>
      <c r="I1253" s="181" t="s">
        <v>1163</v>
      </c>
      <c r="K1253" s="183">
        <v>1047535</v>
      </c>
      <c r="L1253" s="183">
        <v>331215</v>
      </c>
      <c r="Q1253" s="181" t="s">
        <v>1164</v>
      </c>
      <c r="U1253" s="183">
        <v>4</v>
      </c>
      <c r="V1253" s="183">
        <v>19</v>
      </c>
      <c r="W1253" s="183">
        <v>1</v>
      </c>
      <c r="X1253" s="183">
        <v>1099714</v>
      </c>
      <c r="Y1253" s="181" t="s">
        <v>941</v>
      </c>
      <c r="Z1253" s="183">
        <v>102</v>
      </c>
      <c r="AA1253" s="181" t="s">
        <v>945</v>
      </c>
      <c r="AB1253" s="181" t="s">
        <v>942</v>
      </c>
      <c r="AC1253" s="183">
        <v>2</v>
      </c>
    </row>
    <row r="1254" spans="1:29">
      <c r="A1254" s="181" t="s">
        <v>116</v>
      </c>
      <c r="B1254" s="183">
        <v>102</v>
      </c>
      <c r="C1254" s="183">
        <v>102103</v>
      </c>
      <c r="D1254" s="183">
        <v>5660</v>
      </c>
      <c r="E1254" s="184">
        <v>840</v>
      </c>
      <c r="F1254" s="182">
        <v>43579</v>
      </c>
      <c r="G1254" s="181" t="s">
        <v>938</v>
      </c>
      <c r="H1254" s="181" t="s">
        <v>1162</v>
      </c>
      <c r="K1254" s="183">
        <v>1052062</v>
      </c>
      <c r="L1254" s="183">
        <v>332538</v>
      </c>
      <c r="Q1254" s="181" t="s">
        <v>944</v>
      </c>
      <c r="U1254" s="183">
        <v>4</v>
      </c>
      <c r="V1254" s="183">
        <v>19</v>
      </c>
      <c r="X1254" s="183">
        <v>3033699</v>
      </c>
      <c r="Y1254" s="181" t="s">
        <v>941</v>
      </c>
      <c r="Z1254" s="183">
        <v>102</v>
      </c>
      <c r="AA1254" s="181" t="s">
        <v>945</v>
      </c>
      <c r="AB1254" s="181" t="s">
        <v>942</v>
      </c>
      <c r="AC1254" s="183">
        <v>1</v>
      </c>
    </row>
    <row r="1255" spans="1:29">
      <c r="A1255" s="181" t="s">
        <v>116</v>
      </c>
      <c r="B1255" s="183">
        <v>102</v>
      </c>
      <c r="C1255" s="183">
        <v>102103</v>
      </c>
      <c r="D1255" s="183">
        <v>5660</v>
      </c>
      <c r="E1255" s="184">
        <v>35</v>
      </c>
      <c r="F1255" s="182">
        <v>43579</v>
      </c>
      <c r="G1255" s="181" t="s">
        <v>938</v>
      </c>
      <c r="H1255" s="181" t="s">
        <v>1162</v>
      </c>
      <c r="K1255" s="183">
        <v>1052063</v>
      </c>
      <c r="L1255" s="183">
        <v>332538</v>
      </c>
      <c r="Q1255" s="181" t="s">
        <v>944</v>
      </c>
      <c r="U1255" s="183">
        <v>4</v>
      </c>
      <c r="V1255" s="183">
        <v>19</v>
      </c>
      <c r="X1255" s="183">
        <v>3033699</v>
      </c>
      <c r="Y1255" s="181" t="s">
        <v>941</v>
      </c>
      <c r="Z1255" s="183">
        <v>102</v>
      </c>
      <c r="AA1255" s="181" t="s">
        <v>945</v>
      </c>
      <c r="AB1255" s="181" t="s">
        <v>942</v>
      </c>
      <c r="AC1255" s="183">
        <v>1</v>
      </c>
    </row>
    <row r="1256" spans="1:29">
      <c r="A1256" s="181" t="s">
        <v>116</v>
      </c>
      <c r="B1256" s="183">
        <v>102</v>
      </c>
      <c r="C1256" s="183">
        <v>102103</v>
      </c>
      <c r="D1256" s="183">
        <v>5660</v>
      </c>
      <c r="E1256" s="184">
        <v>105</v>
      </c>
      <c r="F1256" s="182">
        <v>43579</v>
      </c>
      <c r="G1256" s="181" t="s">
        <v>938</v>
      </c>
      <c r="H1256" s="181" t="s">
        <v>1162</v>
      </c>
      <c r="K1256" s="183">
        <v>1052064</v>
      </c>
      <c r="L1256" s="183">
        <v>332538</v>
      </c>
      <c r="Q1256" s="181" t="s">
        <v>944</v>
      </c>
      <c r="U1256" s="183">
        <v>4</v>
      </c>
      <c r="V1256" s="183">
        <v>19</v>
      </c>
      <c r="X1256" s="183">
        <v>3033699</v>
      </c>
      <c r="Y1256" s="181" t="s">
        <v>941</v>
      </c>
      <c r="Z1256" s="183">
        <v>102</v>
      </c>
      <c r="AA1256" s="181" t="s">
        <v>945</v>
      </c>
      <c r="AB1256" s="181" t="s">
        <v>942</v>
      </c>
      <c r="AC1256" s="183">
        <v>1</v>
      </c>
    </row>
    <row r="1257" spans="1:29">
      <c r="A1257" s="181" t="s">
        <v>116</v>
      </c>
      <c r="B1257" s="183">
        <v>102</v>
      </c>
      <c r="C1257" s="183">
        <v>102103</v>
      </c>
      <c r="D1257" s="183">
        <v>5660</v>
      </c>
      <c r="E1257" s="184">
        <v>406.88</v>
      </c>
      <c r="F1257" s="182">
        <v>43579</v>
      </c>
      <c r="G1257" s="181" t="s">
        <v>938</v>
      </c>
      <c r="H1257" s="181" t="s">
        <v>1162</v>
      </c>
      <c r="K1257" s="183">
        <v>1052065</v>
      </c>
      <c r="L1257" s="183">
        <v>332538</v>
      </c>
      <c r="Q1257" s="181" t="s">
        <v>944</v>
      </c>
      <c r="U1257" s="183">
        <v>4</v>
      </c>
      <c r="V1257" s="183">
        <v>19</v>
      </c>
      <c r="X1257" s="183">
        <v>3033699</v>
      </c>
      <c r="Y1257" s="181" t="s">
        <v>941</v>
      </c>
      <c r="Z1257" s="183">
        <v>102</v>
      </c>
      <c r="AA1257" s="181" t="s">
        <v>945</v>
      </c>
      <c r="AB1257" s="181" t="s">
        <v>942</v>
      </c>
      <c r="AC1257" s="183">
        <v>1</v>
      </c>
    </row>
    <row r="1258" spans="1:29">
      <c r="A1258" s="181" t="s">
        <v>116</v>
      </c>
      <c r="B1258" s="183">
        <v>102</v>
      </c>
      <c r="C1258" s="183">
        <v>102103</v>
      </c>
      <c r="D1258" s="183">
        <v>5660</v>
      </c>
      <c r="E1258" s="184">
        <v>26.56</v>
      </c>
      <c r="F1258" s="182">
        <v>43579</v>
      </c>
      <c r="G1258" s="181" t="s">
        <v>938</v>
      </c>
      <c r="H1258" s="181" t="s">
        <v>1162</v>
      </c>
      <c r="K1258" s="183">
        <v>1052066</v>
      </c>
      <c r="L1258" s="183">
        <v>332538</v>
      </c>
      <c r="Q1258" s="181" t="s">
        <v>944</v>
      </c>
      <c r="U1258" s="183">
        <v>4</v>
      </c>
      <c r="V1258" s="183">
        <v>19</v>
      </c>
      <c r="X1258" s="183">
        <v>3033699</v>
      </c>
      <c r="Y1258" s="181" t="s">
        <v>941</v>
      </c>
      <c r="Z1258" s="183">
        <v>102</v>
      </c>
      <c r="AA1258" s="181" t="s">
        <v>945</v>
      </c>
      <c r="AB1258" s="181" t="s">
        <v>942</v>
      </c>
      <c r="AC1258" s="183">
        <v>1</v>
      </c>
    </row>
    <row r="1259" spans="1:29">
      <c r="A1259" s="181" t="s">
        <v>116</v>
      </c>
      <c r="B1259" s="183">
        <v>102</v>
      </c>
      <c r="C1259" s="183">
        <v>102103</v>
      </c>
      <c r="D1259" s="183">
        <v>5660</v>
      </c>
      <c r="E1259" s="184">
        <v>140</v>
      </c>
      <c r="F1259" s="182">
        <v>43579</v>
      </c>
      <c r="G1259" s="181" t="s">
        <v>938</v>
      </c>
      <c r="H1259" s="181" t="s">
        <v>1162</v>
      </c>
      <c r="K1259" s="183">
        <v>1052067</v>
      </c>
      <c r="L1259" s="183">
        <v>332538</v>
      </c>
      <c r="Q1259" s="181" t="s">
        <v>944</v>
      </c>
      <c r="U1259" s="183">
        <v>4</v>
      </c>
      <c r="V1259" s="183">
        <v>19</v>
      </c>
      <c r="X1259" s="183">
        <v>3033699</v>
      </c>
      <c r="Y1259" s="181" t="s">
        <v>941</v>
      </c>
      <c r="Z1259" s="183">
        <v>102</v>
      </c>
      <c r="AA1259" s="181" t="s">
        <v>945</v>
      </c>
      <c r="AB1259" s="181" t="s">
        <v>942</v>
      </c>
      <c r="AC1259" s="183">
        <v>1</v>
      </c>
    </row>
    <row r="1260" spans="1:29">
      <c r="A1260" s="181" t="s">
        <v>116</v>
      </c>
      <c r="B1260" s="183">
        <v>102</v>
      </c>
      <c r="C1260" s="183">
        <v>102103</v>
      </c>
      <c r="D1260" s="183">
        <v>5660</v>
      </c>
      <c r="E1260" s="184">
        <v>159.38</v>
      </c>
      <c r="F1260" s="182">
        <v>43579</v>
      </c>
      <c r="G1260" s="181" t="s">
        <v>938</v>
      </c>
      <c r="H1260" s="181" t="s">
        <v>1162</v>
      </c>
      <c r="K1260" s="183">
        <v>1052068</v>
      </c>
      <c r="L1260" s="183">
        <v>332538</v>
      </c>
      <c r="Q1260" s="181" t="s">
        <v>944</v>
      </c>
      <c r="U1260" s="183">
        <v>4</v>
      </c>
      <c r="V1260" s="183">
        <v>19</v>
      </c>
      <c r="X1260" s="183">
        <v>3033699</v>
      </c>
      <c r="Y1260" s="181" t="s">
        <v>941</v>
      </c>
      <c r="Z1260" s="183">
        <v>102</v>
      </c>
      <c r="AA1260" s="181" t="s">
        <v>945</v>
      </c>
      <c r="AB1260" s="181" t="s">
        <v>942</v>
      </c>
      <c r="AC1260" s="183">
        <v>1</v>
      </c>
    </row>
    <row r="1261" spans="1:29">
      <c r="A1261" s="181" t="s">
        <v>116</v>
      </c>
      <c r="B1261" s="183">
        <v>102</v>
      </c>
      <c r="C1261" s="183">
        <v>102103</v>
      </c>
      <c r="D1261" s="183">
        <v>5660</v>
      </c>
      <c r="E1261" s="184">
        <v>58.44</v>
      </c>
      <c r="F1261" s="182">
        <v>43579</v>
      </c>
      <c r="G1261" s="181" t="s">
        <v>938</v>
      </c>
      <c r="H1261" s="181" t="s">
        <v>1162</v>
      </c>
      <c r="K1261" s="183">
        <v>1052069</v>
      </c>
      <c r="L1261" s="183">
        <v>332538</v>
      </c>
      <c r="Q1261" s="181" t="s">
        <v>944</v>
      </c>
      <c r="U1261" s="183">
        <v>4</v>
      </c>
      <c r="V1261" s="183">
        <v>19</v>
      </c>
      <c r="X1261" s="183">
        <v>3033699</v>
      </c>
      <c r="Y1261" s="181" t="s">
        <v>941</v>
      </c>
      <c r="Z1261" s="183">
        <v>102</v>
      </c>
      <c r="AA1261" s="181" t="s">
        <v>945</v>
      </c>
      <c r="AB1261" s="181" t="s">
        <v>942</v>
      </c>
      <c r="AC1261" s="183">
        <v>1</v>
      </c>
    </row>
    <row r="1262" spans="1:29">
      <c r="A1262" s="181" t="s">
        <v>116</v>
      </c>
      <c r="B1262" s="183">
        <v>102</v>
      </c>
      <c r="C1262" s="183">
        <v>102103</v>
      </c>
      <c r="D1262" s="183">
        <v>5660</v>
      </c>
      <c r="E1262" s="184">
        <v>159.38</v>
      </c>
      <c r="F1262" s="182">
        <v>43584</v>
      </c>
      <c r="G1262" s="181" t="s">
        <v>938</v>
      </c>
      <c r="H1262" s="181" t="s">
        <v>1162</v>
      </c>
      <c r="K1262" s="183">
        <v>1053064</v>
      </c>
      <c r="L1262" s="183">
        <v>332799</v>
      </c>
      <c r="Q1262" s="181" t="s">
        <v>944</v>
      </c>
      <c r="U1262" s="183">
        <v>4</v>
      </c>
      <c r="V1262" s="183">
        <v>19</v>
      </c>
      <c r="X1262" s="183">
        <v>3033699</v>
      </c>
      <c r="Y1262" s="181" t="s">
        <v>941</v>
      </c>
      <c r="Z1262" s="183">
        <v>102</v>
      </c>
      <c r="AA1262" s="181" t="s">
        <v>945</v>
      </c>
      <c r="AB1262" s="181" t="s">
        <v>942</v>
      </c>
      <c r="AC1262" s="183">
        <v>1</v>
      </c>
    </row>
    <row r="1263" spans="1:29">
      <c r="A1263" s="181" t="s">
        <v>116</v>
      </c>
      <c r="B1263" s="183">
        <v>102</v>
      </c>
      <c r="C1263" s="183">
        <v>102103</v>
      </c>
      <c r="D1263" s="183">
        <v>5660</v>
      </c>
      <c r="E1263" s="184">
        <v>27.63</v>
      </c>
      <c r="F1263" s="182">
        <v>43584</v>
      </c>
      <c r="G1263" s="181" t="s">
        <v>938</v>
      </c>
      <c r="H1263" s="181" t="s">
        <v>1162</v>
      </c>
      <c r="K1263" s="183">
        <v>1053065</v>
      </c>
      <c r="L1263" s="183">
        <v>332799</v>
      </c>
      <c r="Q1263" s="181" t="s">
        <v>944</v>
      </c>
      <c r="U1263" s="183">
        <v>4</v>
      </c>
      <c r="V1263" s="183">
        <v>19</v>
      </c>
      <c r="X1263" s="183">
        <v>3033699</v>
      </c>
      <c r="Y1263" s="181" t="s">
        <v>941</v>
      </c>
      <c r="Z1263" s="183">
        <v>102</v>
      </c>
      <c r="AA1263" s="181" t="s">
        <v>945</v>
      </c>
      <c r="AB1263" s="181" t="s">
        <v>942</v>
      </c>
      <c r="AC1263" s="183">
        <v>1</v>
      </c>
    </row>
    <row r="1264" spans="1:29">
      <c r="A1264" s="181" t="s">
        <v>116</v>
      </c>
      <c r="B1264" s="183">
        <v>102</v>
      </c>
      <c r="C1264" s="183">
        <v>102103</v>
      </c>
      <c r="D1264" s="183">
        <v>5660</v>
      </c>
      <c r="E1264" s="184">
        <v>79.69</v>
      </c>
      <c r="F1264" s="182">
        <v>43584</v>
      </c>
      <c r="G1264" s="181" t="s">
        <v>938</v>
      </c>
      <c r="H1264" s="181" t="s">
        <v>1162</v>
      </c>
      <c r="K1264" s="183">
        <v>1053066</v>
      </c>
      <c r="L1264" s="183">
        <v>332799</v>
      </c>
      <c r="Q1264" s="181" t="s">
        <v>944</v>
      </c>
      <c r="U1264" s="183">
        <v>4</v>
      </c>
      <c r="V1264" s="183">
        <v>19</v>
      </c>
      <c r="X1264" s="183">
        <v>3033699</v>
      </c>
      <c r="Y1264" s="181" t="s">
        <v>941</v>
      </c>
      <c r="Z1264" s="183">
        <v>102</v>
      </c>
      <c r="AA1264" s="181" t="s">
        <v>945</v>
      </c>
      <c r="AB1264" s="181" t="s">
        <v>942</v>
      </c>
      <c r="AC1264" s="183">
        <v>1</v>
      </c>
    </row>
    <row r="1265" spans="1:29">
      <c r="A1265" s="181" t="s">
        <v>116</v>
      </c>
      <c r="B1265" s="183">
        <v>102</v>
      </c>
      <c r="C1265" s="183">
        <v>102103</v>
      </c>
      <c r="D1265" s="183">
        <v>5660</v>
      </c>
      <c r="E1265" s="184">
        <v>79.69</v>
      </c>
      <c r="F1265" s="182">
        <v>43584</v>
      </c>
      <c r="G1265" s="181" t="s">
        <v>938</v>
      </c>
      <c r="H1265" s="181" t="s">
        <v>1162</v>
      </c>
      <c r="K1265" s="183">
        <v>1053067</v>
      </c>
      <c r="L1265" s="183">
        <v>332799</v>
      </c>
      <c r="Q1265" s="181" t="s">
        <v>944</v>
      </c>
      <c r="U1265" s="183">
        <v>4</v>
      </c>
      <c r="V1265" s="183">
        <v>19</v>
      </c>
      <c r="X1265" s="183">
        <v>3033699</v>
      </c>
      <c r="Y1265" s="181" t="s">
        <v>941</v>
      </c>
      <c r="Z1265" s="183">
        <v>102</v>
      </c>
      <c r="AA1265" s="181" t="s">
        <v>945</v>
      </c>
      <c r="AB1265" s="181" t="s">
        <v>942</v>
      </c>
      <c r="AC1265" s="183">
        <v>1</v>
      </c>
    </row>
    <row r="1266" spans="1:29">
      <c r="A1266" s="181" t="s">
        <v>116</v>
      </c>
      <c r="B1266" s="183">
        <v>102</v>
      </c>
      <c r="C1266" s="183">
        <v>102103</v>
      </c>
      <c r="D1266" s="183">
        <v>5660</v>
      </c>
      <c r="E1266" s="184">
        <v>41.44</v>
      </c>
      <c r="F1266" s="182">
        <v>43584</v>
      </c>
      <c r="G1266" s="181" t="s">
        <v>938</v>
      </c>
      <c r="H1266" s="181" t="s">
        <v>1162</v>
      </c>
      <c r="K1266" s="183">
        <v>1053068</v>
      </c>
      <c r="L1266" s="183">
        <v>332799</v>
      </c>
      <c r="Q1266" s="181" t="s">
        <v>944</v>
      </c>
      <c r="U1266" s="183">
        <v>4</v>
      </c>
      <c r="V1266" s="183">
        <v>19</v>
      </c>
      <c r="X1266" s="183">
        <v>3033699</v>
      </c>
      <c r="Y1266" s="181" t="s">
        <v>941</v>
      </c>
      <c r="Z1266" s="183">
        <v>102</v>
      </c>
      <c r="AA1266" s="181" t="s">
        <v>945</v>
      </c>
      <c r="AB1266" s="181" t="s">
        <v>942</v>
      </c>
      <c r="AC1266" s="183">
        <v>1</v>
      </c>
    </row>
    <row r="1267" spans="1:29">
      <c r="A1267" s="181" t="s">
        <v>116</v>
      </c>
      <c r="B1267" s="183">
        <v>102</v>
      </c>
      <c r="C1267" s="183">
        <v>102103</v>
      </c>
      <c r="D1267" s="183">
        <v>5660</v>
      </c>
      <c r="E1267" s="184">
        <v>16.29</v>
      </c>
      <c r="F1267" s="182">
        <v>43584</v>
      </c>
      <c r="G1267" s="181" t="s">
        <v>938</v>
      </c>
      <c r="H1267" s="181" t="s">
        <v>1162</v>
      </c>
      <c r="K1267" s="183">
        <v>1053069</v>
      </c>
      <c r="L1267" s="183">
        <v>332799</v>
      </c>
      <c r="Q1267" s="181" t="s">
        <v>944</v>
      </c>
      <c r="U1267" s="183">
        <v>4</v>
      </c>
      <c r="V1267" s="183">
        <v>19</v>
      </c>
      <c r="X1267" s="183">
        <v>3033699</v>
      </c>
      <c r="Y1267" s="181" t="s">
        <v>941</v>
      </c>
      <c r="Z1267" s="183">
        <v>102</v>
      </c>
      <c r="AA1267" s="181" t="s">
        <v>945</v>
      </c>
      <c r="AB1267" s="181" t="s">
        <v>942</v>
      </c>
      <c r="AC1267" s="183">
        <v>1</v>
      </c>
    </row>
    <row r="1268" spans="1:29">
      <c r="A1268" s="181" t="s">
        <v>116</v>
      </c>
      <c r="B1268" s="183">
        <v>102</v>
      </c>
      <c r="C1268" s="183">
        <v>102103</v>
      </c>
      <c r="D1268" s="183">
        <v>5660</v>
      </c>
      <c r="E1268" s="184">
        <v>31.88</v>
      </c>
      <c r="F1268" s="182">
        <v>43584</v>
      </c>
      <c r="G1268" s="181" t="s">
        <v>938</v>
      </c>
      <c r="H1268" s="181" t="s">
        <v>1162</v>
      </c>
      <c r="K1268" s="183">
        <v>1053070</v>
      </c>
      <c r="L1268" s="183">
        <v>332799</v>
      </c>
      <c r="Q1268" s="181" t="s">
        <v>944</v>
      </c>
      <c r="U1268" s="183">
        <v>4</v>
      </c>
      <c r="V1268" s="183">
        <v>19</v>
      </c>
      <c r="X1268" s="183">
        <v>3033699</v>
      </c>
      <c r="Y1268" s="181" t="s">
        <v>941</v>
      </c>
      <c r="Z1268" s="183">
        <v>102</v>
      </c>
      <c r="AA1268" s="181" t="s">
        <v>945</v>
      </c>
      <c r="AB1268" s="181" t="s">
        <v>942</v>
      </c>
      <c r="AC1268" s="183">
        <v>1</v>
      </c>
    </row>
    <row r="1269" spans="1:29">
      <c r="A1269" s="181" t="s">
        <v>116</v>
      </c>
      <c r="B1269" s="183">
        <v>102</v>
      </c>
      <c r="C1269" s="183">
        <v>102103</v>
      </c>
      <c r="D1269" s="183">
        <v>5660</v>
      </c>
      <c r="E1269" s="184">
        <v>255.39</v>
      </c>
      <c r="F1269" s="182">
        <v>43585</v>
      </c>
      <c r="G1269" s="181" t="s">
        <v>938</v>
      </c>
      <c r="H1269" s="181" t="s">
        <v>1165</v>
      </c>
      <c r="I1269" s="181" t="s">
        <v>1165</v>
      </c>
      <c r="K1269" s="183">
        <v>365021</v>
      </c>
      <c r="L1269" s="183">
        <v>333426</v>
      </c>
      <c r="P1269" s="181" t="s">
        <v>945</v>
      </c>
      <c r="Q1269" s="181" t="s">
        <v>940</v>
      </c>
      <c r="U1269" s="183">
        <v>4</v>
      </c>
      <c r="V1269" s="183">
        <v>19</v>
      </c>
      <c r="Y1269" s="181" t="s">
        <v>941</v>
      </c>
      <c r="Z1269" s="183">
        <v>102</v>
      </c>
      <c r="AA1269" s="181" t="s">
        <v>22</v>
      </c>
      <c r="AB1269" s="181" t="s">
        <v>942</v>
      </c>
      <c r="AC1269" s="183">
        <v>16</v>
      </c>
    </row>
    <row r="1270" spans="1:29">
      <c r="A1270" s="181" t="s">
        <v>116</v>
      </c>
      <c r="B1270" s="183">
        <v>102</v>
      </c>
      <c r="C1270" s="183">
        <v>102103</v>
      </c>
      <c r="D1270" s="183">
        <v>5660</v>
      </c>
      <c r="E1270" s="184">
        <v>-255.39</v>
      </c>
      <c r="F1270" s="182">
        <v>43585</v>
      </c>
      <c r="G1270" s="181" t="s">
        <v>938</v>
      </c>
      <c r="H1270" s="181" t="s">
        <v>1165</v>
      </c>
      <c r="I1270" s="181" t="s">
        <v>1165</v>
      </c>
      <c r="K1270" s="183">
        <v>365021</v>
      </c>
      <c r="L1270" s="183">
        <v>333426</v>
      </c>
      <c r="P1270" s="181" t="s">
        <v>945</v>
      </c>
      <c r="Q1270" s="181" t="s">
        <v>940</v>
      </c>
      <c r="U1270" s="183">
        <v>4</v>
      </c>
      <c r="V1270" s="183">
        <v>19</v>
      </c>
      <c r="Y1270" s="181" t="s">
        <v>941</v>
      </c>
      <c r="Z1270" s="183">
        <v>102</v>
      </c>
      <c r="AA1270" s="181" t="s">
        <v>22</v>
      </c>
      <c r="AB1270" s="181" t="s">
        <v>942</v>
      </c>
      <c r="AC1270" s="183">
        <v>111</v>
      </c>
    </row>
    <row r="1271" spans="1:29">
      <c r="A1271" s="181" t="s">
        <v>116</v>
      </c>
      <c r="B1271" s="183">
        <v>102</v>
      </c>
      <c r="C1271" s="183">
        <v>102103</v>
      </c>
      <c r="D1271" s="183">
        <v>5660</v>
      </c>
      <c r="E1271" s="184">
        <v>255.39</v>
      </c>
      <c r="F1271" s="182">
        <v>43585</v>
      </c>
      <c r="G1271" s="181" t="s">
        <v>938</v>
      </c>
      <c r="H1271" s="181" t="s">
        <v>1165</v>
      </c>
      <c r="I1271" s="181" t="s">
        <v>1165</v>
      </c>
      <c r="K1271" s="183">
        <v>365022</v>
      </c>
      <c r="L1271" s="183">
        <v>333427</v>
      </c>
      <c r="Q1271" s="181" t="s">
        <v>940</v>
      </c>
      <c r="U1271" s="183">
        <v>4</v>
      </c>
      <c r="V1271" s="183">
        <v>19</v>
      </c>
      <c r="Y1271" s="181" t="s">
        <v>941</v>
      </c>
      <c r="Z1271" s="183">
        <v>102</v>
      </c>
      <c r="AA1271" s="181" t="s">
        <v>22</v>
      </c>
      <c r="AB1271" s="181" t="s">
        <v>942</v>
      </c>
      <c r="AC1271" s="183">
        <v>16</v>
      </c>
    </row>
    <row r="1272" spans="1:29">
      <c r="A1272" s="181" t="s">
        <v>116</v>
      </c>
      <c r="B1272" s="183">
        <v>102</v>
      </c>
      <c r="C1272" s="183">
        <v>102103</v>
      </c>
      <c r="D1272" s="183">
        <v>5660</v>
      </c>
      <c r="E1272" s="184">
        <v>-2753.59</v>
      </c>
      <c r="F1272" s="182">
        <v>43585</v>
      </c>
      <c r="G1272" s="181" t="s">
        <v>938</v>
      </c>
      <c r="H1272" s="181" t="s">
        <v>1166</v>
      </c>
      <c r="I1272" s="181" t="s">
        <v>1166</v>
      </c>
      <c r="K1272" s="183">
        <v>365133</v>
      </c>
      <c r="L1272" s="183">
        <v>333836</v>
      </c>
      <c r="Q1272" s="181" t="s">
        <v>940</v>
      </c>
      <c r="U1272" s="183">
        <v>4</v>
      </c>
      <c r="V1272" s="183">
        <v>19</v>
      </c>
      <c r="Y1272" s="181" t="s">
        <v>941</v>
      </c>
      <c r="Z1272" s="183">
        <v>102</v>
      </c>
      <c r="AA1272" s="181" t="s">
        <v>22</v>
      </c>
      <c r="AB1272" s="181" t="s">
        <v>942</v>
      </c>
      <c r="AC1272" s="183">
        <v>1</v>
      </c>
    </row>
    <row r="1273" spans="1:29">
      <c r="A1273" s="181" t="s">
        <v>116</v>
      </c>
      <c r="B1273" s="183">
        <v>102</v>
      </c>
      <c r="C1273" s="183">
        <v>102101</v>
      </c>
      <c r="D1273" s="183">
        <v>5660</v>
      </c>
      <c r="E1273" s="184">
        <v>74.56</v>
      </c>
      <c r="F1273" s="182">
        <v>43585</v>
      </c>
      <c r="G1273" s="181" t="s">
        <v>938</v>
      </c>
      <c r="H1273" s="181" t="s">
        <v>1166</v>
      </c>
      <c r="I1273" s="181" t="s">
        <v>1166</v>
      </c>
      <c r="K1273" s="183">
        <v>365133</v>
      </c>
      <c r="L1273" s="183">
        <v>333836</v>
      </c>
      <c r="Q1273" s="181" t="s">
        <v>940</v>
      </c>
      <c r="U1273" s="183">
        <v>4</v>
      </c>
      <c r="V1273" s="183">
        <v>19</v>
      </c>
      <c r="Y1273" s="181" t="s">
        <v>941</v>
      </c>
      <c r="Z1273" s="183">
        <v>102</v>
      </c>
      <c r="AA1273" s="181" t="s">
        <v>22</v>
      </c>
      <c r="AB1273" s="181" t="s">
        <v>942</v>
      </c>
      <c r="AC1273" s="183">
        <v>2</v>
      </c>
    </row>
    <row r="1274" spans="1:29">
      <c r="A1274" s="181" t="s">
        <v>116</v>
      </c>
      <c r="B1274" s="183">
        <v>102</v>
      </c>
      <c r="C1274" s="183">
        <v>102102</v>
      </c>
      <c r="D1274" s="183">
        <v>5660</v>
      </c>
      <c r="E1274" s="184">
        <v>14.91</v>
      </c>
      <c r="F1274" s="182">
        <v>43585</v>
      </c>
      <c r="G1274" s="181" t="s">
        <v>938</v>
      </c>
      <c r="H1274" s="181" t="s">
        <v>1166</v>
      </c>
      <c r="I1274" s="181" t="s">
        <v>1166</v>
      </c>
      <c r="K1274" s="183">
        <v>365133</v>
      </c>
      <c r="L1274" s="183">
        <v>333836</v>
      </c>
      <c r="Q1274" s="181" t="s">
        <v>940</v>
      </c>
      <c r="U1274" s="183">
        <v>4</v>
      </c>
      <c r="V1274" s="183">
        <v>19</v>
      </c>
      <c r="Y1274" s="181" t="s">
        <v>941</v>
      </c>
      <c r="Z1274" s="183">
        <v>102</v>
      </c>
      <c r="AA1274" s="181" t="s">
        <v>22</v>
      </c>
      <c r="AB1274" s="181" t="s">
        <v>942</v>
      </c>
      <c r="AC1274" s="183">
        <v>3</v>
      </c>
    </row>
    <row r="1275" spans="1:29">
      <c r="A1275" s="181" t="s">
        <v>116</v>
      </c>
      <c r="B1275" s="183">
        <v>102</v>
      </c>
      <c r="C1275" s="183">
        <v>102103</v>
      </c>
      <c r="D1275" s="183">
        <v>5660</v>
      </c>
      <c r="E1275" s="184">
        <v>24.85</v>
      </c>
      <c r="F1275" s="182">
        <v>43585</v>
      </c>
      <c r="G1275" s="181" t="s">
        <v>938</v>
      </c>
      <c r="H1275" s="181" t="s">
        <v>1166</v>
      </c>
      <c r="I1275" s="181" t="s">
        <v>1166</v>
      </c>
      <c r="K1275" s="183">
        <v>365133</v>
      </c>
      <c r="L1275" s="183">
        <v>333836</v>
      </c>
      <c r="Q1275" s="181" t="s">
        <v>940</v>
      </c>
      <c r="U1275" s="183">
        <v>4</v>
      </c>
      <c r="V1275" s="183">
        <v>19</v>
      </c>
      <c r="Y1275" s="181" t="s">
        <v>941</v>
      </c>
      <c r="Z1275" s="183">
        <v>102</v>
      </c>
      <c r="AA1275" s="181" t="s">
        <v>22</v>
      </c>
      <c r="AB1275" s="181" t="s">
        <v>942</v>
      </c>
      <c r="AC1275" s="183">
        <v>4</v>
      </c>
    </row>
    <row r="1276" spans="1:29">
      <c r="A1276" s="181" t="s">
        <v>116</v>
      </c>
      <c r="B1276" s="183">
        <v>102</v>
      </c>
      <c r="C1276" s="183">
        <v>102104</v>
      </c>
      <c r="D1276" s="183">
        <v>5660</v>
      </c>
      <c r="E1276" s="184">
        <v>49.7</v>
      </c>
      <c r="F1276" s="182">
        <v>43585</v>
      </c>
      <c r="G1276" s="181" t="s">
        <v>938</v>
      </c>
      <c r="H1276" s="181" t="s">
        <v>1166</v>
      </c>
      <c r="I1276" s="181" t="s">
        <v>1166</v>
      </c>
      <c r="K1276" s="183">
        <v>365133</v>
      </c>
      <c r="L1276" s="183">
        <v>333836</v>
      </c>
      <c r="Q1276" s="181" t="s">
        <v>940</v>
      </c>
      <c r="U1276" s="183">
        <v>4</v>
      </c>
      <c r="V1276" s="183">
        <v>19</v>
      </c>
      <c r="Y1276" s="181" t="s">
        <v>941</v>
      </c>
      <c r="Z1276" s="183">
        <v>102</v>
      </c>
      <c r="AA1276" s="181" t="s">
        <v>22</v>
      </c>
      <c r="AB1276" s="181" t="s">
        <v>942</v>
      </c>
      <c r="AC1276" s="183">
        <v>5</v>
      </c>
    </row>
    <row r="1277" spans="1:29">
      <c r="A1277" s="181" t="s">
        <v>116</v>
      </c>
      <c r="B1277" s="183">
        <v>102</v>
      </c>
      <c r="C1277" s="183">
        <v>102105</v>
      </c>
      <c r="D1277" s="183">
        <v>5660</v>
      </c>
      <c r="E1277" s="184">
        <v>54.67</v>
      </c>
      <c r="F1277" s="182">
        <v>43585</v>
      </c>
      <c r="G1277" s="181" t="s">
        <v>938</v>
      </c>
      <c r="H1277" s="181" t="s">
        <v>1166</v>
      </c>
      <c r="I1277" s="181" t="s">
        <v>1166</v>
      </c>
      <c r="K1277" s="183">
        <v>365133</v>
      </c>
      <c r="L1277" s="183">
        <v>333836</v>
      </c>
      <c r="Q1277" s="181" t="s">
        <v>940</v>
      </c>
      <c r="U1277" s="183">
        <v>4</v>
      </c>
      <c r="V1277" s="183">
        <v>19</v>
      </c>
      <c r="Y1277" s="181" t="s">
        <v>941</v>
      </c>
      <c r="Z1277" s="183">
        <v>102</v>
      </c>
      <c r="AA1277" s="181" t="s">
        <v>22</v>
      </c>
      <c r="AB1277" s="181" t="s">
        <v>942</v>
      </c>
      <c r="AC1277" s="183">
        <v>6</v>
      </c>
    </row>
    <row r="1278" spans="1:29">
      <c r="A1278" s="181" t="s">
        <v>116</v>
      </c>
      <c r="B1278" s="183">
        <v>102</v>
      </c>
      <c r="C1278" s="183">
        <v>102106</v>
      </c>
      <c r="D1278" s="183">
        <v>5660</v>
      </c>
      <c r="E1278" s="184">
        <v>164.02</v>
      </c>
      <c r="F1278" s="182">
        <v>43585</v>
      </c>
      <c r="G1278" s="181" t="s">
        <v>938</v>
      </c>
      <c r="H1278" s="181" t="s">
        <v>1166</v>
      </c>
      <c r="I1278" s="181" t="s">
        <v>1166</v>
      </c>
      <c r="K1278" s="183">
        <v>365133</v>
      </c>
      <c r="L1278" s="183">
        <v>333836</v>
      </c>
      <c r="Q1278" s="181" t="s">
        <v>940</v>
      </c>
      <c r="U1278" s="183">
        <v>4</v>
      </c>
      <c r="V1278" s="183">
        <v>19</v>
      </c>
      <c r="Y1278" s="181" t="s">
        <v>941</v>
      </c>
      <c r="Z1278" s="183">
        <v>102</v>
      </c>
      <c r="AA1278" s="181" t="s">
        <v>22</v>
      </c>
      <c r="AB1278" s="181" t="s">
        <v>942</v>
      </c>
      <c r="AC1278" s="183">
        <v>7</v>
      </c>
    </row>
    <row r="1279" spans="1:29">
      <c r="A1279" s="181" t="s">
        <v>116</v>
      </c>
      <c r="B1279" s="183">
        <v>102</v>
      </c>
      <c r="C1279" s="183">
        <v>102107</v>
      </c>
      <c r="D1279" s="183">
        <v>5660</v>
      </c>
      <c r="E1279" s="184">
        <v>29.82</v>
      </c>
      <c r="F1279" s="182">
        <v>43585</v>
      </c>
      <c r="G1279" s="181" t="s">
        <v>938</v>
      </c>
      <c r="H1279" s="181" t="s">
        <v>1166</v>
      </c>
      <c r="I1279" s="181" t="s">
        <v>1166</v>
      </c>
      <c r="K1279" s="183">
        <v>365133</v>
      </c>
      <c r="L1279" s="183">
        <v>333836</v>
      </c>
      <c r="Q1279" s="181" t="s">
        <v>940</v>
      </c>
      <c r="U1279" s="183">
        <v>4</v>
      </c>
      <c r="V1279" s="183">
        <v>19</v>
      </c>
      <c r="Y1279" s="181" t="s">
        <v>941</v>
      </c>
      <c r="Z1279" s="183">
        <v>102</v>
      </c>
      <c r="AA1279" s="181" t="s">
        <v>22</v>
      </c>
      <c r="AB1279" s="181" t="s">
        <v>942</v>
      </c>
      <c r="AC1279" s="183">
        <v>8</v>
      </c>
    </row>
    <row r="1280" spans="1:29">
      <c r="A1280" s="181" t="s">
        <v>116</v>
      </c>
      <c r="B1280" s="183">
        <v>102</v>
      </c>
      <c r="C1280" s="183">
        <v>102108</v>
      </c>
      <c r="D1280" s="183">
        <v>5660</v>
      </c>
      <c r="E1280" s="184">
        <v>19.88</v>
      </c>
      <c r="F1280" s="182">
        <v>43585</v>
      </c>
      <c r="G1280" s="181" t="s">
        <v>938</v>
      </c>
      <c r="H1280" s="181" t="s">
        <v>1166</v>
      </c>
      <c r="I1280" s="181" t="s">
        <v>1166</v>
      </c>
      <c r="K1280" s="183">
        <v>365133</v>
      </c>
      <c r="L1280" s="183">
        <v>333836</v>
      </c>
      <c r="Q1280" s="181" t="s">
        <v>940</v>
      </c>
      <c r="U1280" s="183">
        <v>4</v>
      </c>
      <c r="V1280" s="183">
        <v>19</v>
      </c>
      <c r="Y1280" s="181" t="s">
        <v>941</v>
      </c>
      <c r="Z1280" s="183">
        <v>102</v>
      </c>
      <c r="AA1280" s="181" t="s">
        <v>22</v>
      </c>
      <c r="AB1280" s="181" t="s">
        <v>942</v>
      </c>
      <c r="AC1280" s="183">
        <v>9</v>
      </c>
    </row>
    <row r="1281" spans="1:29">
      <c r="A1281" s="181" t="s">
        <v>116</v>
      </c>
      <c r="B1281" s="183">
        <v>102</v>
      </c>
      <c r="C1281" s="183">
        <v>102109</v>
      </c>
      <c r="D1281" s="183">
        <v>5660</v>
      </c>
      <c r="E1281" s="184">
        <v>14.91</v>
      </c>
      <c r="F1281" s="182">
        <v>43585</v>
      </c>
      <c r="G1281" s="181" t="s">
        <v>938</v>
      </c>
      <c r="H1281" s="181" t="s">
        <v>1166</v>
      </c>
      <c r="I1281" s="181" t="s">
        <v>1166</v>
      </c>
      <c r="K1281" s="183">
        <v>365133</v>
      </c>
      <c r="L1281" s="183">
        <v>333836</v>
      </c>
      <c r="Q1281" s="181" t="s">
        <v>940</v>
      </c>
      <c r="U1281" s="183">
        <v>4</v>
      </c>
      <c r="V1281" s="183">
        <v>19</v>
      </c>
      <c r="Y1281" s="181" t="s">
        <v>941</v>
      </c>
      <c r="Z1281" s="183">
        <v>102</v>
      </c>
      <c r="AA1281" s="181" t="s">
        <v>22</v>
      </c>
      <c r="AB1281" s="181" t="s">
        <v>942</v>
      </c>
      <c r="AC1281" s="183">
        <v>10</v>
      </c>
    </row>
    <row r="1282" spans="1:29">
      <c r="A1282" s="181" t="s">
        <v>116</v>
      </c>
      <c r="B1282" s="183">
        <v>102</v>
      </c>
      <c r="C1282" s="183">
        <v>102108</v>
      </c>
      <c r="D1282" s="183">
        <v>5660</v>
      </c>
      <c r="E1282" s="184">
        <v>230</v>
      </c>
      <c r="F1282" s="182">
        <v>43585</v>
      </c>
      <c r="G1282" s="181" t="s">
        <v>938</v>
      </c>
      <c r="H1282" s="181">
        <v>1642</v>
      </c>
      <c r="I1282" s="181" t="s">
        <v>1167</v>
      </c>
      <c r="K1282" s="183">
        <v>1053506</v>
      </c>
      <c r="L1282" s="183">
        <v>333012</v>
      </c>
      <c r="Q1282" s="181" t="s">
        <v>1164</v>
      </c>
      <c r="U1282" s="183">
        <v>4</v>
      </c>
      <c r="V1282" s="183">
        <v>19</v>
      </c>
      <c r="W1282" s="183">
        <v>1</v>
      </c>
      <c r="X1282" s="183">
        <v>1099925</v>
      </c>
      <c r="Y1282" s="181" t="s">
        <v>941</v>
      </c>
      <c r="Z1282" s="183">
        <v>102</v>
      </c>
      <c r="AA1282" s="181" t="s">
        <v>945</v>
      </c>
      <c r="AB1282" s="181" t="s">
        <v>942</v>
      </c>
      <c r="AC1282" s="183">
        <v>1</v>
      </c>
    </row>
    <row r="1283" spans="1:29">
      <c r="A1283" s="181" t="s">
        <v>116</v>
      </c>
      <c r="B1283" s="183">
        <v>102</v>
      </c>
      <c r="C1283" s="183">
        <v>102107</v>
      </c>
      <c r="D1283" s="183">
        <v>5660</v>
      </c>
      <c r="E1283" s="184">
        <v>47.23</v>
      </c>
      <c r="F1283" s="182">
        <v>43585</v>
      </c>
      <c r="G1283" s="181" t="s">
        <v>938</v>
      </c>
      <c r="H1283" s="181">
        <v>1642</v>
      </c>
      <c r="I1283" s="181" t="s">
        <v>1167</v>
      </c>
      <c r="K1283" s="183">
        <v>1053506</v>
      </c>
      <c r="L1283" s="183">
        <v>333012</v>
      </c>
      <c r="Q1283" s="181" t="s">
        <v>1164</v>
      </c>
      <c r="U1283" s="183">
        <v>4</v>
      </c>
      <c r="V1283" s="183">
        <v>19</v>
      </c>
      <c r="W1283" s="183">
        <v>1</v>
      </c>
      <c r="X1283" s="183">
        <v>1099925</v>
      </c>
      <c r="Y1283" s="181" t="s">
        <v>941</v>
      </c>
      <c r="Z1283" s="183">
        <v>102</v>
      </c>
      <c r="AA1283" s="181" t="s">
        <v>945</v>
      </c>
      <c r="AB1283" s="181" t="s">
        <v>942</v>
      </c>
      <c r="AC1283" s="183">
        <v>4</v>
      </c>
    </row>
    <row r="1284" spans="1:29">
      <c r="A1284" s="181" t="s">
        <v>116</v>
      </c>
      <c r="B1284" s="183">
        <v>102</v>
      </c>
      <c r="C1284" s="183">
        <v>102108</v>
      </c>
      <c r="D1284" s="183">
        <v>5660</v>
      </c>
      <c r="E1284" s="184">
        <v>50.66</v>
      </c>
      <c r="F1284" s="182">
        <v>43585</v>
      </c>
      <c r="G1284" s="181" t="s">
        <v>938</v>
      </c>
      <c r="H1284" s="181">
        <v>1888</v>
      </c>
      <c r="I1284" s="181" t="s">
        <v>1168</v>
      </c>
      <c r="K1284" s="183">
        <v>1053515</v>
      </c>
      <c r="L1284" s="183">
        <v>333012</v>
      </c>
      <c r="Q1284" s="181" t="s">
        <v>1164</v>
      </c>
      <c r="U1284" s="183">
        <v>4</v>
      </c>
      <c r="V1284" s="183">
        <v>19</v>
      </c>
      <c r="W1284" s="183">
        <v>1</v>
      </c>
      <c r="X1284" s="183">
        <v>1099925</v>
      </c>
      <c r="Y1284" s="181" t="s">
        <v>941</v>
      </c>
      <c r="Z1284" s="183">
        <v>102</v>
      </c>
      <c r="AA1284" s="181" t="s">
        <v>945</v>
      </c>
      <c r="AB1284" s="181" t="s">
        <v>942</v>
      </c>
      <c r="AC1284" s="183">
        <v>2</v>
      </c>
    </row>
    <row r="1285" spans="1:29">
      <c r="A1285" s="181" t="s">
        <v>116</v>
      </c>
      <c r="B1285" s="183">
        <v>102</v>
      </c>
      <c r="C1285" s="183">
        <v>102108</v>
      </c>
      <c r="D1285" s="183">
        <v>5660</v>
      </c>
      <c r="E1285" s="184">
        <v>51.55</v>
      </c>
      <c r="F1285" s="182">
        <v>43585</v>
      </c>
      <c r="G1285" s="181" t="s">
        <v>938</v>
      </c>
      <c r="H1285" s="181">
        <v>1888</v>
      </c>
      <c r="I1285" s="181" t="s">
        <v>1168</v>
      </c>
      <c r="K1285" s="183">
        <v>1053515</v>
      </c>
      <c r="L1285" s="183">
        <v>333012</v>
      </c>
      <c r="Q1285" s="181" t="s">
        <v>1164</v>
      </c>
      <c r="U1285" s="183">
        <v>4</v>
      </c>
      <c r="V1285" s="183">
        <v>19</v>
      </c>
      <c r="W1285" s="183">
        <v>1</v>
      </c>
      <c r="X1285" s="183">
        <v>1099925</v>
      </c>
      <c r="Y1285" s="181" t="s">
        <v>941</v>
      </c>
      <c r="Z1285" s="183">
        <v>102</v>
      </c>
      <c r="AA1285" s="181" t="s">
        <v>945</v>
      </c>
      <c r="AB1285" s="181" t="s">
        <v>942</v>
      </c>
      <c r="AC1285" s="183">
        <v>5</v>
      </c>
    </row>
    <row r="1286" spans="1:29">
      <c r="A1286" s="181" t="s">
        <v>116</v>
      </c>
      <c r="B1286" s="183">
        <v>102</v>
      </c>
      <c r="C1286" s="183">
        <v>102108</v>
      </c>
      <c r="D1286" s="183">
        <v>5660</v>
      </c>
      <c r="E1286" s="184">
        <v>66.319999999999993</v>
      </c>
      <c r="F1286" s="182">
        <v>43585</v>
      </c>
      <c r="G1286" s="181" t="s">
        <v>938</v>
      </c>
      <c r="H1286" s="181">
        <v>1888</v>
      </c>
      <c r="I1286" s="181" t="s">
        <v>1168</v>
      </c>
      <c r="K1286" s="183">
        <v>1053515</v>
      </c>
      <c r="L1286" s="183">
        <v>333012</v>
      </c>
      <c r="Q1286" s="181" t="s">
        <v>1164</v>
      </c>
      <c r="U1286" s="183">
        <v>4</v>
      </c>
      <c r="V1286" s="183">
        <v>19</v>
      </c>
      <c r="W1286" s="183">
        <v>1</v>
      </c>
      <c r="X1286" s="183">
        <v>1099925</v>
      </c>
      <c r="Y1286" s="181" t="s">
        <v>941</v>
      </c>
      <c r="Z1286" s="183">
        <v>102</v>
      </c>
      <c r="AA1286" s="181" t="s">
        <v>945</v>
      </c>
      <c r="AB1286" s="181" t="s">
        <v>942</v>
      </c>
      <c r="AC1286" s="183">
        <v>8</v>
      </c>
    </row>
    <row r="1287" spans="1:29">
      <c r="A1287" s="181" t="s">
        <v>116</v>
      </c>
      <c r="B1287" s="183">
        <v>102</v>
      </c>
      <c r="C1287" s="183">
        <v>102108</v>
      </c>
      <c r="D1287" s="183">
        <v>5660</v>
      </c>
      <c r="E1287" s="184">
        <v>86.01</v>
      </c>
      <c r="F1287" s="182">
        <v>43585</v>
      </c>
      <c r="G1287" s="181" t="s">
        <v>938</v>
      </c>
      <c r="H1287" s="181">
        <v>1888</v>
      </c>
      <c r="I1287" s="181" t="s">
        <v>1168</v>
      </c>
      <c r="K1287" s="183">
        <v>1053515</v>
      </c>
      <c r="L1287" s="183">
        <v>333012</v>
      </c>
      <c r="Q1287" s="181" t="s">
        <v>1164</v>
      </c>
      <c r="U1287" s="183">
        <v>4</v>
      </c>
      <c r="V1287" s="183">
        <v>19</v>
      </c>
      <c r="W1287" s="183">
        <v>1</v>
      </c>
      <c r="X1287" s="183">
        <v>1099925</v>
      </c>
      <c r="Y1287" s="181" t="s">
        <v>941</v>
      </c>
      <c r="Z1287" s="183">
        <v>102</v>
      </c>
      <c r="AA1287" s="181" t="s">
        <v>945</v>
      </c>
      <c r="AB1287" s="181" t="s">
        <v>942</v>
      </c>
      <c r="AC1287" s="183">
        <v>17</v>
      </c>
    </row>
    <row r="1288" spans="1:29">
      <c r="A1288" s="181" t="s">
        <v>116</v>
      </c>
      <c r="B1288" s="183">
        <v>102</v>
      </c>
      <c r="C1288" s="183">
        <v>102108</v>
      </c>
      <c r="D1288" s="183">
        <v>5660</v>
      </c>
      <c r="E1288" s="184">
        <v>230</v>
      </c>
      <c r="F1288" s="182">
        <v>43585</v>
      </c>
      <c r="G1288" s="181" t="s">
        <v>938</v>
      </c>
      <c r="H1288" s="181">
        <v>1888</v>
      </c>
      <c r="I1288" s="181" t="s">
        <v>1168</v>
      </c>
      <c r="K1288" s="183">
        <v>1053515</v>
      </c>
      <c r="L1288" s="183">
        <v>333012</v>
      </c>
      <c r="Q1288" s="181" t="s">
        <v>1164</v>
      </c>
      <c r="U1288" s="183">
        <v>4</v>
      </c>
      <c r="V1288" s="183">
        <v>19</v>
      </c>
      <c r="W1288" s="183">
        <v>1</v>
      </c>
      <c r="X1288" s="183">
        <v>1099925</v>
      </c>
      <c r="Y1288" s="181" t="s">
        <v>941</v>
      </c>
      <c r="Z1288" s="183">
        <v>102</v>
      </c>
      <c r="AA1288" s="181" t="s">
        <v>945</v>
      </c>
      <c r="AB1288" s="181" t="s">
        <v>942</v>
      </c>
      <c r="AC1288" s="183">
        <v>18</v>
      </c>
    </row>
    <row r="1289" spans="1:29">
      <c r="A1289" s="181" t="s">
        <v>116</v>
      </c>
      <c r="B1289" s="183">
        <v>102</v>
      </c>
      <c r="C1289" s="183">
        <v>102103</v>
      </c>
      <c r="D1289" s="183">
        <v>5660</v>
      </c>
      <c r="E1289" s="184">
        <v>194.38</v>
      </c>
      <c r="F1289" s="182">
        <v>43599</v>
      </c>
      <c r="G1289" s="181" t="s">
        <v>938</v>
      </c>
      <c r="H1289" s="181" t="s">
        <v>1162</v>
      </c>
      <c r="K1289" s="183">
        <v>1057120</v>
      </c>
      <c r="L1289" s="183">
        <v>334301</v>
      </c>
      <c r="Q1289" s="181" t="s">
        <v>944</v>
      </c>
      <c r="U1289" s="183">
        <v>5</v>
      </c>
      <c r="V1289" s="183">
        <v>19</v>
      </c>
      <c r="X1289" s="183">
        <v>3033699</v>
      </c>
      <c r="Y1289" s="181" t="s">
        <v>941</v>
      </c>
      <c r="Z1289" s="183">
        <v>102</v>
      </c>
      <c r="AA1289" s="181" t="s">
        <v>945</v>
      </c>
      <c r="AB1289" s="181" t="s">
        <v>942</v>
      </c>
      <c r="AC1289" s="183">
        <v>1</v>
      </c>
    </row>
    <row r="1290" spans="1:29">
      <c r="A1290" s="181" t="s">
        <v>116</v>
      </c>
      <c r="B1290" s="183">
        <v>102</v>
      </c>
      <c r="C1290" s="183">
        <v>102103</v>
      </c>
      <c r="D1290" s="183">
        <v>5660</v>
      </c>
      <c r="E1290" s="184">
        <v>26.56</v>
      </c>
      <c r="F1290" s="182">
        <v>43599</v>
      </c>
      <c r="G1290" s="181" t="s">
        <v>938</v>
      </c>
      <c r="H1290" s="181" t="s">
        <v>1162</v>
      </c>
      <c r="K1290" s="183">
        <v>1057122</v>
      </c>
      <c r="L1290" s="183">
        <v>334301</v>
      </c>
      <c r="Q1290" s="181" t="s">
        <v>944</v>
      </c>
      <c r="U1290" s="183">
        <v>5</v>
      </c>
      <c r="V1290" s="183">
        <v>19</v>
      </c>
      <c r="X1290" s="183">
        <v>3033699</v>
      </c>
      <c r="Y1290" s="181" t="s">
        <v>941</v>
      </c>
      <c r="Z1290" s="183">
        <v>102</v>
      </c>
      <c r="AA1290" s="181" t="s">
        <v>945</v>
      </c>
      <c r="AB1290" s="181" t="s">
        <v>942</v>
      </c>
      <c r="AC1290" s="183">
        <v>1</v>
      </c>
    </row>
    <row r="1291" spans="1:29">
      <c r="A1291" s="181" t="s">
        <v>116</v>
      </c>
      <c r="B1291" s="183">
        <v>102</v>
      </c>
      <c r="C1291" s="183">
        <v>102103</v>
      </c>
      <c r="D1291" s="183">
        <v>5660</v>
      </c>
      <c r="E1291" s="184">
        <v>83.94</v>
      </c>
      <c r="F1291" s="182">
        <v>43599</v>
      </c>
      <c r="G1291" s="181" t="s">
        <v>938</v>
      </c>
      <c r="H1291" s="181" t="s">
        <v>1162</v>
      </c>
      <c r="K1291" s="183">
        <v>1057124</v>
      </c>
      <c r="L1291" s="183">
        <v>334301</v>
      </c>
      <c r="Q1291" s="181" t="s">
        <v>944</v>
      </c>
      <c r="U1291" s="183">
        <v>5</v>
      </c>
      <c r="V1291" s="183">
        <v>19</v>
      </c>
      <c r="X1291" s="183">
        <v>3033699</v>
      </c>
      <c r="Y1291" s="181" t="s">
        <v>941</v>
      </c>
      <c r="Z1291" s="183">
        <v>102</v>
      </c>
      <c r="AA1291" s="181" t="s">
        <v>945</v>
      </c>
      <c r="AB1291" s="181" t="s">
        <v>942</v>
      </c>
      <c r="AC1291" s="183">
        <v>1</v>
      </c>
    </row>
    <row r="1292" spans="1:29">
      <c r="A1292" s="181" t="s">
        <v>116</v>
      </c>
      <c r="B1292" s="183">
        <v>102</v>
      </c>
      <c r="C1292" s="183">
        <v>102103</v>
      </c>
      <c r="D1292" s="183">
        <v>5660</v>
      </c>
      <c r="E1292" s="184">
        <v>159.38</v>
      </c>
      <c r="F1292" s="182">
        <v>43599</v>
      </c>
      <c r="G1292" s="181" t="s">
        <v>938</v>
      </c>
      <c r="H1292" s="181" t="s">
        <v>1162</v>
      </c>
      <c r="K1292" s="183">
        <v>1057125</v>
      </c>
      <c r="L1292" s="183">
        <v>334301</v>
      </c>
      <c r="Q1292" s="181" t="s">
        <v>944</v>
      </c>
      <c r="U1292" s="183">
        <v>5</v>
      </c>
      <c r="V1292" s="183">
        <v>19</v>
      </c>
      <c r="X1292" s="183">
        <v>3033699</v>
      </c>
      <c r="Y1292" s="181" t="s">
        <v>941</v>
      </c>
      <c r="Z1292" s="183">
        <v>102</v>
      </c>
      <c r="AA1292" s="181" t="s">
        <v>945</v>
      </c>
      <c r="AB1292" s="181" t="s">
        <v>942</v>
      </c>
      <c r="AC1292" s="183">
        <v>1</v>
      </c>
    </row>
    <row r="1293" spans="1:29">
      <c r="A1293" s="181" t="s">
        <v>116</v>
      </c>
      <c r="B1293" s="183">
        <v>102</v>
      </c>
      <c r="C1293" s="183">
        <v>102103</v>
      </c>
      <c r="D1293" s="183">
        <v>5660</v>
      </c>
      <c r="E1293" s="184">
        <v>140</v>
      </c>
      <c r="F1293" s="182">
        <v>43600</v>
      </c>
      <c r="G1293" s="181" t="s">
        <v>938</v>
      </c>
      <c r="H1293" s="181" t="s">
        <v>1162</v>
      </c>
      <c r="K1293" s="183">
        <v>1057555</v>
      </c>
      <c r="L1293" s="183">
        <v>334416</v>
      </c>
      <c r="Q1293" s="181" t="s">
        <v>944</v>
      </c>
      <c r="U1293" s="183">
        <v>5</v>
      </c>
      <c r="V1293" s="183">
        <v>19</v>
      </c>
      <c r="X1293" s="183">
        <v>3033699</v>
      </c>
      <c r="Y1293" s="181" t="s">
        <v>941</v>
      </c>
      <c r="Z1293" s="183">
        <v>102</v>
      </c>
      <c r="AA1293" s="181" t="s">
        <v>945</v>
      </c>
      <c r="AB1293" s="181" t="s">
        <v>942</v>
      </c>
      <c r="AC1293" s="183">
        <v>1</v>
      </c>
    </row>
    <row r="1294" spans="1:29">
      <c r="A1294" s="181" t="s">
        <v>116</v>
      </c>
      <c r="B1294" s="183">
        <v>102</v>
      </c>
      <c r="C1294" s="183">
        <v>102103</v>
      </c>
      <c r="D1294" s="183">
        <v>5660</v>
      </c>
      <c r="E1294" s="184">
        <v>334.69</v>
      </c>
      <c r="F1294" s="182">
        <v>43601</v>
      </c>
      <c r="G1294" s="181" t="s">
        <v>938</v>
      </c>
      <c r="H1294" s="181" t="s">
        <v>1162</v>
      </c>
      <c r="K1294" s="183">
        <v>1058069</v>
      </c>
      <c r="L1294" s="183">
        <v>334515</v>
      </c>
      <c r="Q1294" s="181" t="s">
        <v>944</v>
      </c>
      <c r="U1294" s="183">
        <v>5</v>
      </c>
      <c r="V1294" s="183">
        <v>19</v>
      </c>
      <c r="X1294" s="183">
        <v>3033699</v>
      </c>
      <c r="Y1294" s="181" t="s">
        <v>941</v>
      </c>
      <c r="Z1294" s="183">
        <v>102</v>
      </c>
      <c r="AA1294" s="181" t="s">
        <v>945</v>
      </c>
      <c r="AB1294" s="181" t="s">
        <v>942</v>
      </c>
      <c r="AC1294" s="183">
        <v>1</v>
      </c>
    </row>
    <row r="1295" spans="1:29">
      <c r="A1295" s="181" t="s">
        <v>116</v>
      </c>
      <c r="B1295" s="183">
        <v>102</v>
      </c>
      <c r="C1295" s="183">
        <v>102103</v>
      </c>
      <c r="D1295" s="183">
        <v>5660</v>
      </c>
      <c r="E1295" s="184">
        <v>628.13</v>
      </c>
      <c r="F1295" s="182">
        <v>43601</v>
      </c>
      <c r="G1295" s="181" t="s">
        <v>938</v>
      </c>
      <c r="H1295" s="181" t="s">
        <v>1162</v>
      </c>
      <c r="K1295" s="183">
        <v>1058175</v>
      </c>
      <c r="L1295" s="183">
        <v>334515</v>
      </c>
      <c r="Q1295" s="181" t="s">
        <v>944</v>
      </c>
      <c r="U1295" s="183">
        <v>5</v>
      </c>
      <c r="V1295" s="183">
        <v>19</v>
      </c>
      <c r="X1295" s="183">
        <v>3033699</v>
      </c>
      <c r="Y1295" s="181" t="s">
        <v>941</v>
      </c>
      <c r="Z1295" s="183">
        <v>102</v>
      </c>
      <c r="AA1295" s="181" t="s">
        <v>945</v>
      </c>
      <c r="AB1295" s="181" t="s">
        <v>942</v>
      </c>
      <c r="AC1295" s="183">
        <v>1</v>
      </c>
    </row>
    <row r="1296" spans="1:29">
      <c r="A1296" s="181" t="s">
        <v>116</v>
      </c>
      <c r="B1296" s="183">
        <v>102</v>
      </c>
      <c r="C1296" s="183">
        <v>102103</v>
      </c>
      <c r="D1296" s="183">
        <v>5660</v>
      </c>
      <c r="E1296" s="184">
        <v>185.94</v>
      </c>
      <c r="F1296" s="182">
        <v>43602</v>
      </c>
      <c r="G1296" s="181" t="s">
        <v>938</v>
      </c>
      <c r="H1296" s="181" t="s">
        <v>1162</v>
      </c>
      <c r="K1296" s="183">
        <v>1058259</v>
      </c>
      <c r="L1296" s="183">
        <v>334625</v>
      </c>
      <c r="Q1296" s="181" t="s">
        <v>944</v>
      </c>
      <c r="U1296" s="183">
        <v>5</v>
      </c>
      <c r="V1296" s="183">
        <v>19</v>
      </c>
      <c r="X1296" s="183">
        <v>3033699</v>
      </c>
      <c r="Y1296" s="181" t="s">
        <v>941</v>
      </c>
      <c r="Z1296" s="183">
        <v>102</v>
      </c>
      <c r="AA1296" s="181" t="s">
        <v>945</v>
      </c>
      <c r="AB1296" s="181" t="s">
        <v>942</v>
      </c>
      <c r="AC1296" s="183">
        <v>1</v>
      </c>
    </row>
    <row r="1297" spans="1:29">
      <c r="A1297" s="181" t="s">
        <v>116</v>
      </c>
      <c r="B1297" s="183">
        <v>102</v>
      </c>
      <c r="C1297" s="183">
        <v>102103</v>
      </c>
      <c r="D1297" s="183">
        <v>5660</v>
      </c>
      <c r="E1297" s="184">
        <v>135</v>
      </c>
      <c r="F1297" s="182">
        <v>43606</v>
      </c>
      <c r="G1297" s="181" t="s">
        <v>938</v>
      </c>
      <c r="H1297" s="181" t="s">
        <v>1162</v>
      </c>
      <c r="K1297" s="183">
        <v>1059115</v>
      </c>
      <c r="L1297" s="183">
        <v>334855</v>
      </c>
      <c r="Q1297" s="181" t="s">
        <v>944</v>
      </c>
      <c r="U1297" s="183">
        <v>5</v>
      </c>
      <c r="V1297" s="183">
        <v>19</v>
      </c>
      <c r="X1297" s="183">
        <v>3033699</v>
      </c>
      <c r="Y1297" s="181" t="s">
        <v>941</v>
      </c>
      <c r="Z1297" s="183">
        <v>102</v>
      </c>
      <c r="AA1297" s="181" t="s">
        <v>945</v>
      </c>
      <c r="AB1297" s="181" t="s">
        <v>942</v>
      </c>
      <c r="AC1297" s="183">
        <v>1</v>
      </c>
    </row>
    <row r="1298" spans="1:29">
      <c r="A1298" s="181" t="s">
        <v>116</v>
      </c>
      <c r="B1298" s="183">
        <v>102</v>
      </c>
      <c r="C1298" s="183">
        <v>102103</v>
      </c>
      <c r="D1298" s="183">
        <v>5660</v>
      </c>
      <c r="E1298" s="184">
        <v>500</v>
      </c>
      <c r="F1298" s="182">
        <v>43606</v>
      </c>
      <c r="G1298" s="181" t="s">
        <v>938</v>
      </c>
      <c r="H1298" s="181" t="s">
        <v>1162</v>
      </c>
      <c r="K1298" s="183">
        <v>1059116</v>
      </c>
      <c r="L1298" s="183">
        <v>334855</v>
      </c>
      <c r="Q1298" s="181" t="s">
        <v>944</v>
      </c>
      <c r="U1298" s="183">
        <v>5</v>
      </c>
      <c r="V1298" s="183">
        <v>19</v>
      </c>
      <c r="X1298" s="183">
        <v>3033699</v>
      </c>
      <c r="Y1298" s="181" t="s">
        <v>941</v>
      </c>
      <c r="Z1298" s="183">
        <v>102</v>
      </c>
      <c r="AA1298" s="181" t="s">
        <v>945</v>
      </c>
      <c r="AB1298" s="181" t="s">
        <v>942</v>
      </c>
      <c r="AC1298" s="183">
        <v>1</v>
      </c>
    </row>
    <row r="1299" spans="1:29">
      <c r="A1299" s="181" t="s">
        <v>116</v>
      </c>
      <c r="B1299" s="183">
        <v>102</v>
      </c>
      <c r="C1299" s="183">
        <v>102103</v>
      </c>
      <c r="D1299" s="183">
        <v>5660</v>
      </c>
      <c r="E1299" s="184">
        <v>55</v>
      </c>
      <c r="F1299" s="182">
        <v>43606</v>
      </c>
      <c r="G1299" s="181" t="s">
        <v>938</v>
      </c>
      <c r="H1299" s="181" t="s">
        <v>1162</v>
      </c>
      <c r="K1299" s="183">
        <v>1059117</v>
      </c>
      <c r="L1299" s="183">
        <v>334855</v>
      </c>
      <c r="Q1299" s="181" t="s">
        <v>944</v>
      </c>
      <c r="U1299" s="183">
        <v>5</v>
      </c>
      <c r="V1299" s="183">
        <v>19</v>
      </c>
      <c r="X1299" s="183">
        <v>3033699</v>
      </c>
      <c r="Y1299" s="181" t="s">
        <v>941</v>
      </c>
      <c r="Z1299" s="183">
        <v>102</v>
      </c>
      <c r="AA1299" s="181" t="s">
        <v>945</v>
      </c>
      <c r="AB1299" s="181" t="s">
        <v>942</v>
      </c>
      <c r="AC1299" s="183">
        <v>1</v>
      </c>
    </row>
    <row r="1300" spans="1:29">
      <c r="A1300" s="181" t="s">
        <v>116</v>
      </c>
      <c r="B1300" s="183">
        <v>102</v>
      </c>
      <c r="C1300" s="183">
        <v>102103</v>
      </c>
      <c r="D1300" s="183">
        <v>5660</v>
      </c>
      <c r="E1300" s="184">
        <v>200.5</v>
      </c>
      <c r="F1300" s="182">
        <v>43606</v>
      </c>
      <c r="G1300" s="181" t="s">
        <v>938</v>
      </c>
      <c r="H1300" s="181" t="s">
        <v>1162</v>
      </c>
      <c r="K1300" s="183">
        <v>1059118</v>
      </c>
      <c r="L1300" s="183">
        <v>334855</v>
      </c>
      <c r="Q1300" s="181" t="s">
        <v>944</v>
      </c>
      <c r="U1300" s="183">
        <v>5</v>
      </c>
      <c r="V1300" s="183">
        <v>19</v>
      </c>
      <c r="X1300" s="183">
        <v>3033699</v>
      </c>
      <c r="Y1300" s="181" t="s">
        <v>941</v>
      </c>
      <c r="Z1300" s="183">
        <v>102</v>
      </c>
      <c r="AA1300" s="181" t="s">
        <v>945</v>
      </c>
      <c r="AB1300" s="181" t="s">
        <v>942</v>
      </c>
      <c r="AC1300" s="183">
        <v>1</v>
      </c>
    </row>
    <row r="1301" spans="1:29">
      <c r="A1301" s="181" t="s">
        <v>116</v>
      </c>
      <c r="B1301" s="183">
        <v>102</v>
      </c>
      <c r="C1301" s="183">
        <v>102103</v>
      </c>
      <c r="D1301" s="183">
        <v>5660</v>
      </c>
      <c r="E1301" s="184">
        <v>440</v>
      </c>
      <c r="F1301" s="182">
        <v>43606</v>
      </c>
      <c r="G1301" s="181" t="s">
        <v>938</v>
      </c>
      <c r="H1301" s="181" t="s">
        <v>1162</v>
      </c>
      <c r="K1301" s="183">
        <v>1059128</v>
      </c>
      <c r="L1301" s="183">
        <v>334855</v>
      </c>
      <c r="Q1301" s="181" t="s">
        <v>944</v>
      </c>
      <c r="U1301" s="183">
        <v>5</v>
      </c>
      <c r="V1301" s="183">
        <v>19</v>
      </c>
      <c r="X1301" s="183">
        <v>3033699</v>
      </c>
      <c r="Y1301" s="181" t="s">
        <v>941</v>
      </c>
      <c r="Z1301" s="183">
        <v>102</v>
      </c>
      <c r="AA1301" s="181" t="s">
        <v>945</v>
      </c>
      <c r="AB1301" s="181" t="s">
        <v>942</v>
      </c>
      <c r="AC1301" s="183">
        <v>1</v>
      </c>
    </row>
    <row r="1302" spans="1:29">
      <c r="A1302" s="181" t="s">
        <v>116</v>
      </c>
      <c r="B1302" s="183">
        <v>102</v>
      </c>
      <c r="C1302" s="183">
        <v>102103</v>
      </c>
      <c r="D1302" s="183">
        <v>5660</v>
      </c>
      <c r="E1302" s="184">
        <v>255.39</v>
      </c>
      <c r="F1302" s="182">
        <v>43616</v>
      </c>
      <c r="G1302" s="181" t="s">
        <v>938</v>
      </c>
      <c r="H1302" s="181" t="s">
        <v>1165</v>
      </c>
      <c r="I1302" s="181" t="s">
        <v>1165</v>
      </c>
      <c r="K1302" s="183">
        <v>365359</v>
      </c>
      <c r="L1302" s="183">
        <v>336094</v>
      </c>
      <c r="Q1302" s="181" t="s">
        <v>940</v>
      </c>
      <c r="U1302" s="183">
        <v>5</v>
      </c>
      <c r="V1302" s="183">
        <v>19</v>
      </c>
      <c r="Y1302" s="181" t="s">
        <v>941</v>
      </c>
      <c r="Z1302" s="183">
        <v>102</v>
      </c>
      <c r="AA1302" s="181" t="s">
        <v>22</v>
      </c>
      <c r="AB1302" s="181" t="s">
        <v>942</v>
      </c>
      <c r="AC1302" s="183">
        <v>16</v>
      </c>
    </row>
    <row r="1303" spans="1:29">
      <c r="A1303" s="181" t="s">
        <v>116</v>
      </c>
      <c r="B1303" s="183">
        <v>102</v>
      </c>
      <c r="C1303" s="183">
        <v>102103</v>
      </c>
      <c r="D1303" s="183">
        <v>5660</v>
      </c>
      <c r="E1303" s="184">
        <v>239.06</v>
      </c>
      <c r="F1303" s="182">
        <v>43616</v>
      </c>
      <c r="G1303" s="181" t="s">
        <v>938</v>
      </c>
      <c r="H1303" s="181" t="s">
        <v>1169</v>
      </c>
      <c r="I1303" s="181" t="s">
        <v>1162</v>
      </c>
      <c r="K1303" s="183">
        <v>365368</v>
      </c>
      <c r="L1303" s="183">
        <v>336115</v>
      </c>
      <c r="P1303" s="181" t="s">
        <v>989</v>
      </c>
      <c r="Q1303" s="181" t="s">
        <v>940</v>
      </c>
      <c r="U1303" s="183">
        <v>5</v>
      </c>
      <c r="V1303" s="183">
        <v>19</v>
      </c>
      <c r="Y1303" s="181" t="s">
        <v>941</v>
      </c>
      <c r="Z1303" s="183">
        <v>252</v>
      </c>
      <c r="AA1303" s="181" t="s">
        <v>22</v>
      </c>
      <c r="AB1303" s="181" t="s">
        <v>942</v>
      </c>
      <c r="AC1303" s="183">
        <v>241</v>
      </c>
    </row>
    <row r="1304" spans="1:29">
      <c r="A1304" s="181" t="s">
        <v>116</v>
      </c>
      <c r="B1304" s="183">
        <v>102</v>
      </c>
      <c r="C1304" s="183">
        <v>102103</v>
      </c>
      <c r="D1304" s="183">
        <v>5660</v>
      </c>
      <c r="E1304" s="184">
        <v>106.25</v>
      </c>
      <c r="F1304" s="182">
        <v>43616</v>
      </c>
      <c r="G1304" s="181" t="s">
        <v>938</v>
      </c>
      <c r="H1304" s="181" t="s">
        <v>1169</v>
      </c>
      <c r="I1304" s="181" t="s">
        <v>1162</v>
      </c>
      <c r="K1304" s="183">
        <v>365368</v>
      </c>
      <c r="L1304" s="183">
        <v>336115</v>
      </c>
      <c r="P1304" s="181" t="s">
        <v>989</v>
      </c>
      <c r="Q1304" s="181" t="s">
        <v>940</v>
      </c>
      <c r="U1304" s="183">
        <v>5</v>
      </c>
      <c r="V1304" s="183">
        <v>19</v>
      </c>
      <c r="Y1304" s="181" t="s">
        <v>941</v>
      </c>
      <c r="Z1304" s="183">
        <v>252</v>
      </c>
      <c r="AA1304" s="181" t="s">
        <v>22</v>
      </c>
      <c r="AB1304" s="181" t="s">
        <v>942</v>
      </c>
      <c r="AC1304" s="183">
        <v>242</v>
      </c>
    </row>
    <row r="1305" spans="1:29">
      <c r="A1305" s="181" t="s">
        <v>116</v>
      </c>
      <c r="B1305" s="183">
        <v>102</v>
      </c>
      <c r="C1305" s="183">
        <v>102103</v>
      </c>
      <c r="D1305" s="183">
        <v>5660</v>
      </c>
      <c r="E1305" s="184">
        <v>144.5</v>
      </c>
      <c r="F1305" s="182">
        <v>43616</v>
      </c>
      <c r="G1305" s="181" t="s">
        <v>938</v>
      </c>
      <c r="H1305" s="181" t="s">
        <v>1169</v>
      </c>
      <c r="I1305" s="181" t="s">
        <v>1162</v>
      </c>
      <c r="K1305" s="183">
        <v>365368</v>
      </c>
      <c r="L1305" s="183">
        <v>336115</v>
      </c>
      <c r="P1305" s="181" t="s">
        <v>989</v>
      </c>
      <c r="Q1305" s="181" t="s">
        <v>940</v>
      </c>
      <c r="U1305" s="183">
        <v>5</v>
      </c>
      <c r="V1305" s="183">
        <v>19</v>
      </c>
      <c r="Y1305" s="181" t="s">
        <v>941</v>
      </c>
      <c r="Z1305" s="183">
        <v>252</v>
      </c>
      <c r="AA1305" s="181" t="s">
        <v>22</v>
      </c>
      <c r="AB1305" s="181" t="s">
        <v>942</v>
      </c>
      <c r="AC1305" s="183">
        <v>243</v>
      </c>
    </row>
    <row r="1306" spans="1:29">
      <c r="A1306" s="181" t="s">
        <v>116</v>
      </c>
      <c r="B1306" s="183">
        <v>102</v>
      </c>
      <c r="C1306" s="183">
        <v>102103</v>
      </c>
      <c r="D1306" s="183">
        <v>5660</v>
      </c>
      <c r="E1306" s="184">
        <v>-3828.72</v>
      </c>
      <c r="F1306" s="182">
        <v>43616</v>
      </c>
      <c r="G1306" s="181" t="s">
        <v>938</v>
      </c>
      <c r="H1306" s="181" t="s">
        <v>1166</v>
      </c>
      <c r="I1306" s="181" t="s">
        <v>1166</v>
      </c>
      <c r="K1306" s="183">
        <v>365467</v>
      </c>
      <c r="L1306" s="183">
        <v>336418</v>
      </c>
      <c r="Q1306" s="181" t="s">
        <v>940</v>
      </c>
      <c r="U1306" s="183">
        <v>5</v>
      </c>
      <c r="V1306" s="183">
        <v>19</v>
      </c>
      <c r="Y1306" s="181" t="s">
        <v>941</v>
      </c>
      <c r="Z1306" s="183">
        <v>102</v>
      </c>
      <c r="AA1306" s="181" t="s">
        <v>22</v>
      </c>
      <c r="AB1306" s="181" t="s">
        <v>942</v>
      </c>
      <c r="AC1306" s="183">
        <v>1</v>
      </c>
    </row>
    <row r="1307" spans="1:29">
      <c r="A1307" s="181" t="s">
        <v>116</v>
      </c>
      <c r="B1307" s="183">
        <v>102</v>
      </c>
      <c r="C1307" s="183">
        <v>102101</v>
      </c>
      <c r="D1307" s="183">
        <v>5660</v>
      </c>
      <c r="E1307" s="184">
        <v>103.67</v>
      </c>
      <c r="F1307" s="182">
        <v>43616</v>
      </c>
      <c r="G1307" s="181" t="s">
        <v>938</v>
      </c>
      <c r="H1307" s="181" t="s">
        <v>1166</v>
      </c>
      <c r="I1307" s="181" t="s">
        <v>1166</v>
      </c>
      <c r="K1307" s="183">
        <v>365467</v>
      </c>
      <c r="L1307" s="183">
        <v>336418</v>
      </c>
      <c r="Q1307" s="181" t="s">
        <v>940</v>
      </c>
      <c r="U1307" s="183">
        <v>5</v>
      </c>
      <c r="V1307" s="183">
        <v>19</v>
      </c>
      <c r="Y1307" s="181" t="s">
        <v>941</v>
      </c>
      <c r="Z1307" s="183">
        <v>102</v>
      </c>
      <c r="AA1307" s="181" t="s">
        <v>22</v>
      </c>
      <c r="AB1307" s="181" t="s">
        <v>942</v>
      </c>
      <c r="AC1307" s="183">
        <v>2</v>
      </c>
    </row>
    <row r="1308" spans="1:29">
      <c r="A1308" s="181" t="s">
        <v>116</v>
      </c>
      <c r="B1308" s="183">
        <v>102</v>
      </c>
      <c r="C1308" s="183">
        <v>102102</v>
      </c>
      <c r="D1308" s="183">
        <v>5660</v>
      </c>
      <c r="E1308" s="184">
        <v>20.73</v>
      </c>
      <c r="F1308" s="182">
        <v>43616</v>
      </c>
      <c r="G1308" s="181" t="s">
        <v>938</v>
      </c>
      <c r="H1308" s="181" t="s">
        <v>1166</v>
      </c>
      <c r="I1308" s="181" t="s">
        <v>1166</v>
      </c>
      <c r="K1308" s="183">
        <v>365467</v>
      </c>
      <c r="L1308" s="183">
        <v>336418</v>
      </c>
      <c r="Q1308" s="181" t="s">
        <v>940</v>
      </c>
      <c r="U1308" s="183">
        <v>5</v>
      </c>
      <c r="V1308" s="183">
        <v>19</v>
      </c>
      <c r="Y1308" s="181" t="s">
        <v>941</v>
      </c>
      <c r="Z1308" s="183">
        <v>102</v>
      </c>
      <c r="AA1308" s="181" t="s">
        <v>22</v>
      </c>
      <c r="AB1308" s="181" t="s">
        <v>942</v>
      </c>
      <c r="AC1308" s="183">
        <v>3</v>
      </c>
    </row>
    <row r="1309" spans="1:29">
      <c r="A1309" s="181" t="s">
        <v>116</v>
      </c>
      <c r="B1309" s="183">
        <v>102</v>
      </c>
      <c r="C1309" s="183">
        <v>102103</v>
      </c>
      <c r="D1309" s="183">
        <v>5660</v>
      </c>
      <c r="E1309" s="184">
        <v>34.56</v>
      </c>
      <c r="F1309" s="182">
        <v>43616</v>
      </c>
      <c r="G1309" s="181" t="s">
        <v>938</v>
      </c>
      <c r="H1309" s="181" t="s">
        <v>1166</v>
      </c>
      <c r="I1309" s="181" t="s">
        <v>1166</v>
      </c>
      <c r="K1309" s="183">
        <v>365467</v>
      </c>
      <c r="L1309" s="183">
        <v>336418</v>
      </c>
      <c r="Q1309" s="181" t="s">
        <v>940</v>
      </c>
      <c r="U1309" s="183">
        <v>5</v>
      </c>
      <c r="V1309" s="183">
        <v>19</v>
      </c>
      <c r="Y1309" s="181" t="s">
        <v>941</v>
      </c>
      <c r="Z1309" s="183">
        <v>102</v>
      </c>
      <c r="AA1309" s="181" t="s">
        <v>22</v>
      </c>
      <c r="AB1309" s="181" t="s">
        <v>942</v>
      </c>
      <c r="AC1309" s="183">
        <v>4</v>
      </c>
    </row>
    <row r="1310" spans="1:29">
      <c r="A1310" s="181" t="s">
        <v>116</v>
      </c>
      <c r="B1310" s="183">
        <v>102</v>
      </c>
      <c r="C1310" s="183">
        <v>102104</v>
      </c>
      <c r="D1310" s="183">
        <v>5660</v>
      </c>
      <c r="E1310" s="184">
        <v>69.11</v>
      </c>
      <c r="F1310" s="182">
        <v>43616</v>
      </c>
      <c r="G1310" s="181" t="s">
        <v>938</v>
      </c>
      <c r="H1310" s="181" t="s">
        <v>1166</v>
      </c>
      <c r="I1310" s="181" t="s">
        <v>1166</v>
      </c>
      <c r="K1310" s="183">
        <v>365467</v>
      </c>
      <c r="L1310" s="183">
        <v>336418</v>
      </c>
      <c r="Q1310" s="181" t="s">
        <v>940</v>
      </c>
      <c r="U1310" s="183">
        <v>5</v>
      </c>
      <c r="V1310" s="183">
        <v>19</v>
      </c>
      <c r="Y1310" s="181" t="s">
        <v>941</v>
      </c>
      <c r="Z1310" s="183">
        <v>102</v>
      </c>
      <c r="AA1310" s="181" t="s">
        <v>22</v>
      </c>
      <c r="AB1310" s="181" t="s">
        <v>942</v>
      </c>
      <c r="AC1310" s="183">
        <v>5</v>
      </c>
    </row>
    <row r="1311" spans="1:29">
      <c r="A1311" s="181" t="s">
        <v>116</v>
      </c>
      <c r="B1311" s="183">
        <v>102</v>
      </c>
      <c r="C1311" s="183">
        <v>102105</v>
      </c>
      <c r="D1311" s="183">
        <v>5660</v>
      </c>
      <c r="E1311" s="184">
        <v>76.02</v>
      </c>
      <c r="F1311" s="182">
        <v>43616</v>
      </c>
      <c r="G1311" s="181" t="s">
        <v>938</v>
      </c>
      <c r="H1311" s="181" t="s">
        <v>1166</v>
      </c>
      <c r="I1311" s="181" t="s">
        <v>1166</v>
      </c>
      <c r="K1311" s="183">
        <v>365467</v>
      </c>
      <c r="L1311" s="183">
        <v>336418</v>
      </c>
      <c r="Q1311" s="181" t="s">
        <v>940</v>
      </c>
      <c r="U1311" s="183">
        <v>5</v>
      </c>
      <c r="V1311" s="183">
        <v>19</v>
      </c>
      <c r="Y1311" s="181" t="s">
        <v>941</v>
      </c>
      <c r="Z1311" s="183">
        <v>102</v>
      </c>
      <c r="AA1311" s="181" t="s">
        <v>22</v>
      </c>
      <c r="AB1311" s="181" t="s">
        <v>942</v>
      </c>
      <c r="AC1311" s="183">
        <v>6</v>
      </c>
    </row>
    <row r="1312" spans="1:29">
      <c r="A1312" s="181" t="s">
        <v>116</v>
      </c>
      <c r="B1312" s="183">
        <v>102</v>
      </c>
      <c r="C1312" s="183">
        <v>102106</v>
      </c>
      <c r="D1312" s="183">
        <v>5660</v>
      </c>
      <c r="E1312" s="184">
        <v>228.06</v>
      </c>
      <c r="F1312" s="182">
        <v>43616</v>
      </c>
      <c r="G1312" s="181" t="s">
        <v>938</v>
      </c>
      <c r="H1312" s="181" t="s">
        <v>1166</v>
      </c>
      <c r="I1312" s="181" t="s">
        <v>1166</v>
      </c>
      <c r="K1312" s="183">
        <v>365467</v>
      </c>
      <c r="L1312" s="183">
        <v>336418</v>
      </c>
      <c r="Q1312" s="181" t="s">
        <v>940</v>
      </c>
      <c r="U1312" s="183">
        <v>5</v>
      </c>
      <c r="V1312" s="183">
        <v>19</v>
      </c>
      <c r="Y1312" s="181" t="s">
        <v>941</v>
      </c>
      <c r="Z1312" s="183">
        <v>102</v>
      </c>
      <c r="AA1312" s="181" t="s">
        <v>22</v>
      </c>
      <c r="AB1312" s="181" t="s">
        <v>942</v>
      </c>
      <c r="AC1312" s="183">
        <v>7</v>
      </c>
    </row>
    <row r="1313" spans="1:29">
      <c r="A1313" s="181" t="s">
        <v>116</v>
      </c>
      <c r="B1313" s="183">
        <v>102</v>
      </c>
      <c r="C1313" s="183">
        <v>102107</v>
      </c>
      <c r="D1313" s="183">
        <v>5660</v>
      </c>
      <c r="E1313" s="184">
        <v>41.47</v>
      </c>
      <c r="F1313" s="182">
        <v>43616</v>
      </c>
      <c r="G1313" s="181" t="s">
        <v>938</v>
      </c>
      <c r="H1313" s="181" t="s">
        <v>1166</v>
      </c>
      <c r="I1313" s="181" t="s">
        <v>1166</v>
      </c>
      <c r="K1313" s="183">
        <v>365467</v>
      </c>
      <c r="L1313" s="183">
        <v>336418</v>
      </c>
      <c r="Q1313" s="181" t="s">
        <v>940</v>
      </c>
      <c r="U1313" s="183">
        <v>5</v>
      </c>
      <c r="V1313" s="183">
        <v>19</v>
      </c>
      <c r="Y1313" s="181" t="s">
        <v>941</v>
      </c>
      <c r="Z1313" s="183">
        <v>102</v>
      </c>
      <c r="AA1313" s="181" t="s">
        <v>22</v>
      </c>
      <c r="AB1313" s="181" t="s">
        <v>942</v>
      </c>
      <c r="AC1313" s="183">
        <v>8</v>
      </c>
    </row>
    <row r="1314" spans="1:29">
      <c r="A1314" s="181" t="s">
        <v>116</v>
      </c>
      <c r="B1314" s="183">
        <v>102</v>
      </c>
      <c r="C1314" s="183">
        <v>102108</v>
      </c>
      <c r="D1314" s="183">
        <v>5660</v>
      </c>
      <c r="E1314" s="184">
        <v>27.64</v>
      </c>
      <c r="F1314" s="182">
        <v>43616</v>
      </c>
      <c r="G1314" s="181" t="s">
        <v>938</v>
      </c>
      <c r="H1314" s="181" t="s">
        <v>1166</v>
      </c>
      <c r="I1314" s="181" t="s">
        <v>1166</v>
      </c>
      <c r="K1314" s="183">
        <v>365467</v>
      </c>
      <c r="L1314" s="183">
        <v>336418</v>
      </c>
      <c r="Q1314" s="181" t="s">
        <v>940</v>
      </c>
      <c r="U1314" s="183">
        <v>5</v>
      </c>
      <c r="V1314" s="183">
        <v>19</v>
      </c>
      <c r="Y1314" s="181" t="s">
        <v>941</v>
      </c>
      <c r="Z1314" s="183">
        <v>102</v>
      </c>
      <c r="AA1314" s="181" t="s">
        <v>22</v>
      </c>
      <c r="AB1314" s="181" t="s">
        <v>942</v>
      </c>
      <c r="AC1314" s="183">
        <v>9</v>
      </c>
    </row>
    <row r="1315" spans="1:29">
      <c r="A1315" s="181" t="s">
        <v>116</v>
      </c>
      <c r="B1315" s="183">
        <v>102</v>
      </c>
      <c r="C1315" s="183">
        <v>102109</v>
      </c>
      <c r="D1315" s="183">
        <v>5660</v>
      </c>
      <c r="E1315" s="184">
        <v>20.73</v>
      </c>
      <c r="F1315" s="182">
        <v>43616</v>
      </c>
      <c r="G1315" s="181" t="s">
        <v>938</v>
      </c>
      <c r="H1315" s="181" t="s">
        <v>1166</v>
      </c>
      <c r="I1315" s="181" t="s">
        <v>1166</v>
      </c>
      <c r="K1315" s="183">
        <v>365467</v>
      </c>
      <c r="L1315" s="183">
        <v>336418</v>
      </c>
      <c r="Q1315" s="181" t="s">
        <v>940</v>
      </c>
      <c r="U1315" s="183">
        <v>5</v>
      </c>
      <c r="V1315" s="183">
        <v>19</v>
      </c>
      <c r="Y1315" s="181" t="s">
        <v>941</v>
      </c>
      <c r="Z1315" s="183">
        <v>102</v>
      </c>
      <c r="AA1315" s="181" t="s">
        <v>22</v>
      </c>
      <c r="AB1315" s="181" t="s">
        <v>942</v>
      </c>
      <c r="AC1315" s="183">
        <v>10</v>
      </c>
    </row>
    <row r="1316" spans="1:29">
      <c r="A1316" s="181" t="s">
        <v>116</v>
      </c>
      <c r="B1316" s="183">
        <v>102</v>
      </c>
      <c r="C1316" s="183">
        <v>102109</v>
      </c>
      <c r="D1316" s="183">
        <v>5660</v>
      </c>
      <c r="E1316" s="184">
        <v>63.75</v>
      </c>
      <c r="F1316" s="182">
        <v>43616</v>
      </c>
      <c r="G1316" s="181" t="s">
        <v>938</v>
      </c>
      <c r="H1316" s="181">
        <v>2095</v>
      </c>
      <c r="K1316" s="183">
        <v>1061545</v>
      </c>
      <c r="L1316" s="183">
        <v>335698</v>
      </c>
      <c r="Q1316" s="181" t="s">
        <v>1164</v>
      </c>
      <c r="U1316" s="183">
        <v>5</v>
      </c>
      <c r="V1316" s="183">
        <v>19</v>
      </c>
      <c r="W1316" s="183">
        <v>1</v>
      </c>
      <c r="X1316" s="183">
        <v>1099788</v>
      </c>
      <c r="Y1316" s="181" t="s">
        <v>941</v>
      </c>
      <c r="Z1316" s="183">
        <v>102</v>
      </c>
      <c r="AA1316" s="181" t="s">
        <v>945</v>
      </c>
      <c r="AB1316" s="181" t="s">
        <v>942</v>
      </c>
      <c r="AC1316" s="183">
        <v>1</v>
      </c>
    </row>
    <row r="1317" spans="1:29">
      <c r="A1317" s="181" t="s">
        <v>116</v>
      </c>
      <c r="B1317" s="183">
        <v>102</v>
      </c>
      <c r="C1317" s="183">
        <v>102103</v>
      </c>
      <c r="D1317" s="183">
        <v>5660</v>
      </c>
      <c r="E1317" s="184">
        <v>-239.06</v>
      </c>
      <c r="F1317" s="182">
        <v>43617</v>
      </c>
      <c r="G1317" s="181" t="s">
        <v>938</v>
      </c>
      <c r="H1317" s="181" t="s">
        <v>1169</v>
      </c>
      <c r="I1317" s="181" t="s">
        <v>1162</v>
      </c>
      <c r="K1317" s="183">
        <v>365368</v>
      </c>
      <c r="L1317" s="183">
        <v>336115</v>
      </c>
      <c r="P1317" s="181" t="s">
        <v>989</v>
      </c>
      <c r="Q1317" s="181" t="s">
        <v>940</v>
      </c>
      <c r="U1317" s="183">
        <v>6</v>
      </c>
      <c r="V1317" s="183">
        <v>19</v>
      </c>
      <c r="Y1317" s="181" t="s">
        <v>941</v>
      </c>
      <c r="Z1317" s="183">
        <v>252</v>
      </c>
      <c r="AA1317" s="181" t="s">
        <v>22</v>
      </c>
      <c r="AB1317" s="181" t="s">
        <v>942</v>
      </c>
      <c r="AC1317" s="183">
        <v>241</v>
      </c>
    </row>
    <row r="1318" spans="1:29">
      <c r="A1318" s="181" t="s">
        <v>116</v>
      </c>
      <c r="B1318" s="183">
        <v>102</v>
      </c>
      <c r="C1318" s="183">
        <v>102103</v>
      </c>
      <c r="D1318" s="183">
        <v>5660</v>
      </c>
      <c r="E1318" s="184">
        <v>-106.25</v>
      </c>
      <c r="F1318" s="182">
        <v>43617</v>
      </c>
      <c r="G1318" s="181" t="s">
        <v>938</v>
      </c>
      <c r="H1318" s="181" t="s">
        <v>1169</v>
      </c>
      <c r="I1318" s="181" t="s">
        <v>1162</v>
      </c>
      <c r="K1318" s="183">
        <v>365368</v>
      </c>
      <c r="L1318" s="183">
        <v>336115</v>
      </c>
      <c r="P1318" s="181" t="s">
        <v>989</v>
      </c>
      <c r="Q1318" s="181" t="s">
        <v>940</v>
      </c>
      <c r="U1318" s="183">
        <v>6</v>
      </c>
      <c r="V1318" s="183">
        <v>19</v>
      </c>
      <c r="Y1318" s="181" t="s">
        <v>941</v>
      </c>
      <c r="Z1318" s="183">
        <v>252</v>
      </c>
      <c r="AA1318" s="181" t="s">
        <v>22</v>
      </c>
      <c r="AB1318" s="181" t="s">
        <v>942</v>
      </c>
      <c r="AC1318" s="183">
        <v>242</v>
      </c>
    </row>
    <row r="1319" spans="1:29">
      <c r="A1319" s="181" t="s">
        <v>116</v>
      </c>
      <c r="B1319" s="183">
        <v>102</v>
      </c>
      <c r="C1319" s="183">
        <v>102103</v>
      </c>
      <c r="D1319" s="183">
        <v>5660</v>
      </c>
      <c r="E1319" s="184">
        <v>-144.5</v>
      </c>
      <c r="F1319" s="182">
        <v>43617</v>
      </c>
      <c r="G1319" s="181" t="s">
        <v>938</v>
      </c>
      <c r="H1319" s="181" t="s">
        <v>1169</v>
      </c>
      <c r="I1319" s="181" t="s">
        <v>1162</v>
      </c>
      <c r="K1319" s="183">
        <v>365368</v>
      </c>
      <c r="L1319" s="183">
        <v>336115</v>
      </c>
      <c r="P1319" s="181" t="s">
        <v>989</v>
      </c>
      <c r="Q1319" s="181" t="s">
        <v>940</v>
      </c>
      <c r="U1319" s="183">
        <v>6</v>
      </c>
      <c r="V1319" s="183">
        <v>19</v>
      </c>
      <c r="Y1319" s="181" t="s">
        <v>941</v>
      </c>
      <c r="Z1319" s="183">
        <v>252</v>
      </c>
      <c r="AA1319" s="181" t="s">
        <v>22</v>
      </c>
      <c r="AB1319" s="181" t="s">
        <v>942</v>
      </c>
      <c r="AC1319" s="183">
        <v>243</v>
      </c>
    </row>
    <row r="1320" spans="1:29">
      <c r="A1320" s="181" t="s">
        <v>116</v>
      </c>
      <c r="B1320" s="183">
        <v>102</v>
      </c>
      <c r="C1320" s="183">
        <v>102103</v>
      </c>
      <c r="D1320" s="183">
        <v>5660</v>
      </c>
      <c r="E1320" s="184">
        <v>239.06</v>
      </c>
      <c r="F1320" s="182">
        <v>43621</v>
      </c>
      <c r="G1320" s="181" t="s">
        <v>938</v>
      </c>
      <c r="H1320" s="181" t="s">
        <v>1162</v>
      </c>
      <c r="K1320" s="183">
        <v>1062431</v>
      </c>
      <c r="L1320" s="183">
        <v>336047</v>
      </c>
      <c r="Q1320" s="181" t="s">
        <v>944</v>
      </c>
      <c r="U1320" s="183">
        <v>6</v>
      </c>
      <c r="V1320" s="183">
        <v>19</v>
      </c>
      <c r="X1320" s="183">
        <v>3033699</v>
      </c>
      <c r="Y1320" s="181" t="s">
        <v>941</v>
      </c>
      <c r="Z1320" s="183">
        <v>102</v>
      </c>
      <c r="AA1320" s="181" t="s">
        <v>945</v>
      </c>
      <c r="AB1320" s="181" t="s">
        <v>942</v>
      </c>
      <c r="AC1320" s="183">
        <v>1</v>
      </c>
    </row>
    <row r="1321" spans="1:29">
      <c r="A1321" s="181" t="s">
        <v>116</v>
      </c>
      <c r="B1321" s="183">
        <v>102</v>
      </c>
      <c r="C1321" s="183">
        <v>102103</v>
      </c>
      <c r="D1321" s="183">
        <v>5660</v>
      </c>
      <c r="E1321" s="184">
        <v>106.25</v>
      </c>
      <c r="F1321" s="182">
        <v>43621</v>
      </c>
      <c r="G1321" s="181" t="s">
        <v>938</v>
      </c>
      <c r="H1321" s="181" t="s">
        <v>1162</v>
      </c>
      <c r="K1321" s="183">
        <v>1062432</v>
      </c>
      <c r="L1321" s="183">
        <v>336047</v>
      </c>
      <c r="Q1321" s="181" t="s">
        <v>944</v>
      </c>
      <c r="U1321" s="183">
        <v>6</v>
      </c>
      <c r="V1321" s="183">
        <v>19</v>
      </c>
      <c r="X1321" s="183">
        <v>3033699</v>
      </c>
      <c r="Y1321" s="181" t="s">
        <v>941</v>
      </c>
      <c r="Z1321" s="183">
        <v>102</v>
      </c>
      <c r="AA1321" s="181" t="s">
        <v>945</v>
      </c>
      <c r="AB1321" s="181" t="s">
        <v>942</v>
      </c>
      <c r="AC1321" s="183">
        <v>1</v>
      </c>
    </row>
    <row r="1322" spans="1:29">
      <c r="A1322" s="181" t="s">
        <v>116</v>
      </c>
      <c r="B1322" s="183">
        <v>102</v>
      </c>
      <c r="C1322" s="183">
        <v>102103</v>
      </c>
      <c r="D1322" s="183">
        <v>5660</v>
      </c>
      <c r="E1322" s="184">
        <v>144.5</v>
      </c>
      <c r="F1322" s="182">
        <v>43621</v>
      </c>
      <c r="G1322" s="181" t="s">
        <v>938</v>
      </c>
      <c r="H1322" s="181" t="s">
        <v>1162</v>
      </c>
      <c r="K1322" s="183">
        <v>1062433</v>
      </c>
      <c r="L1322" s="183">
        <v>336047</v>
      </c>
      <c r="Q1322" s="181" t="s">
        <v>944</v>
      </c>
      <c r="U1322" s="183">
        <v>6</v>
      </c>
      <c r="V1322" s="183">
        <v>19</v>
      </c>
      <c r="X1322" s="183">
        <v>3033699</v>
      </c>
      <c r="Y1322" s="181" t="s">
        <v>941</v>
      </c>
      <c r="Z1322" s="183">
        <v>102</v>
      </c>
      <c r="AA1322" s="181" t="s">
        <v>945</v>
      </c>
      <c r="AB1322" s="181" t="s">
        <v>942</v>
      </c>
      <c r="AC1322" s="183">
        <v>1</v>
      </c>
    </row>
    <row r="1323" spans="1:29">
      <c r="A1323" s="181" t="s">
        <v>116</v>
      </c>
      <c r="B1323" s="183">
        <v>102</v>
      </c>
      <c r="C1323" s="183">
        <v>102103</v>
      </c>
      <c r="D1323" s="183">
        <v>5660</v>
      </c>
      <c r="E1323" s="184">
        <v>26.56</v>
      </c>
      <c r="F1323" s="182">
        <v>43621</v>
      </c>
      <c r="G1323" s="181" t="s">
        <v>938</v>
      </c>
      <c r="H1323" s="181" t="s">
        <v>1162</v>
      </c>
      <c r="K1323" s="183">
        <v>1062709</v>
      </c>
      <c r="L1323" s="183">
        <v>336092</v>
      </c>
      <c r="Q1323" s="181" t="s">
        <v>944</v>
      </c>
      <c r="U1323" s="183">
        <v>6</v>
      </c>
      <c r="V1323" s="183">
        <v>19</v>
      </c>
      <c r="X1323" s="183">
        <v>3033699</v>
      </c>
      <c r="Y1323" s="181" t="s">
        <v>941</v>
      </c>
      <c r="Z1323" s="183">
        <v>102</v>
      </c>
      <c r="AA1323" s="181" t="s">
        <v>945</v>
      </c>
      <c r="AB1323" s="181" t="s">
        <v>942</v>
      </c>
      <c r="AC1323" s="183">
        <v>1</v>
      </c>
    </row>
    <row r="1324" spans="1:29">
      <c r="A1324" s="181" t="s">
        <v>116</v>
      </c>
      <c r="B1324" s="183">
        <v>102</v>
      </c>
      <c r="C1324" s="183">
        <v>102103</v>
      </c>
      <c r="D1324" s="183">
        <v>5660</v>
      </c>
      <c r="E1324" s="184">
        <v>175</v>
      </c>
      <c r="F1324" s="182">
        <v>43621</v>
      </c>
      <c r="G1324" s="181" t="s">
        <v>938</v>
      </c>
      <c r="H1324" s="181" t="s">
        <v>1162</v>
      </c>
      <c r="K1324" s="183">
        <v>1062711</v>
      </c>
      <c r="L1324" s="183">
        <v>336092</v>
      </c>
      <c r="Q1324" s="181" t="s">
        <v>944</v>
      </c>
      <c r="U1324" s="183">
        <v>6</v>
      </c>
      <c r="V1324" s="183">
        <v>19</v>
      </c>
      <c r="X1324" s="183">
        <v>3033699</v>
      </c>
      <c r="Y1324" s="181" t="s">
        <v>941</v>
      </c>
      <c r="Z1324" s="183">
        <v>102</v>
      </c>
      <c r="AA1324" s="181" t="s">
        <v>945</v>
      </c>
      <c r="AB1324" s="181" t="s">
        <v>942</v>
      </c>
      <c r="AC1324" s="183">
        <v>1</v>
      </c>
    </row>
    <row r="1325" spans="1:29">
      <c r="A1325" s="181" t="s">
        <v>116</v>
      </c>
      <c r="B1325" s="183">
        <v>102</v>
      </c>
      <c r="C1325" s="183">
        <v>102103</v>
      </c>
      <c r="D1325" s="183">
        <v>5660</v>
      </c>
      <c r="E1325" s="184">
        <v>69.06</v>
      </c>
      <c r="F1325" s="182">
        <v>43621</v>
      </c>
      <c r="G1325" s="181" t="s">
        <v>938</v>
      </c>
      <c r="H1325" s="181" t="s">
        <v>1162</v>
      </c>
      <c r="K1325" s="183">
        <v>1062713</v>
      </c>
      <c r="L1325" s="183">
        <v>336092</v>
      </c>
      <c r="Q1325" s="181" t="s">
        <v>944</v>
      </c>
      <c r="U1325" s="183">
        <v>6</v>
      </c>
      <c r="V1325" s="183">
        <v>19</v>
      </c>
      <c r="X1325" s="183">
        <v>3033699</v>
      </c>
      <c r="Y1325" s="181" t="s">
        <v>941</v>
      </c>
      <c r="Z1325" s="183">
        <v>102</v>
      </c>
      <c r="AA1325" s="181" t="s">
        <v>945</v>
      </c>
      <c r="AB1325" s="181" t="s">
        <v>942</v>
      </c>
      <c r="AC1325" s="183">
        <v>1</v>
      </c>
    </row>
    <row r="1326" spans="1:29">
      <c r="A1326" s="181" t="s">
        <v>116</v>
      </c>
      <c r="B1326" s="183">
        <v>102</v>
      </c>
      <c r="C1326" s="183">
        <v>102103</v>
      </c>
      <c r="D1326" s="183">
        <v>5660</v>
      </c>
      <c r="E1326" s="184">
        <v>177.19</v>
      </c>
      <c r="F1326" s="182">
        <v>43621</v>
      </c>
      <c r="G1326" s="181" t="s">
        <v>938</v>
      </c>
      <c r="H1326" s="181" t="s">
        <v>1162</v>
      </c>
      <c r="K1326" s="183">
        <v>1062716</v>
      </c>
      <c r="L1326" s="183">
        <v>336092</v>
      </c>
      <c r="Q1326" s="181" t="s">
        <v>944</v>
      </c>
      <c r="U1326" s="183">
        <v>6</v>
      </c>
      <c r="V1326" s="183">
        <v>19</v>
      </c>
      <c r="X1326" s="183">
        <v>3033699</v>
      </c>
      <c r="Y1326" s="181" t="s">
        <v>941</v>
      </c>
      <c r="Z1326" s="183">
        <v>102</v>
      </c>
      <c r="AA1326" s="181" t="s">
        <v>945</v>
      </c>
      <c r="AB1326" s="181" t="s">
        <v>942</v>
      </c>
      <c r="AC1326" s="183">
        <v>1</v>
      </c>
    </row>
    <row r="1327" spans="1:29">
      <c r="A1327" s="181" t="s">
        <v>116</v>
      </c>
      <c r="B1327" s="183">
        <v>102</v>
      </c>
      <c r="C1327" s="183">
        <v>102103</v>
      </c>
      <c r="D1327" s="183">
        <v>5660</v>
      </c>
      <c r="E1327" s="184">
        <v>361.25</v>
      </c>
      <c r="F1327" s="182">
        <v>43622</v>
      </c>
      <c r="G1327" s="181" t="s">
        <v>938</v>
      </c>
      <c r="H1327" s="181" t="s">
        <v>1162</v>
      </c>
      <c r="K1327" s="183">
        <v>1062931</v>
      </c>
      <c r="L1327" s="183">
        <v>336157</v>
      </c>
      <c r="Q1327" s="181" t="s">
        <v>944</v>
      </c>
      <c r="U1327" s="183">
        <v>6</v>
      </c>
      <c r="V1327" s="183">
        <v>19</v>
      </c>
      <c r="X1327" s="183">
        <v>3033699</v>
      </c>
      <c r="Y1327" s="181" t="s">
        <v>941</v>
      </c>
      <c r="Z1327" s="183">
        <v>102</v>
      </c>
      <c r="AA1327" s="181" t="s">
        <v>945</v>
      </c>
      <c r="AB1327" s="181" t="s">
        <v>942</v>
      </c>
      <c r="AC1327" s="183">
        <v>1</v>
      </c>
    </row>
    <row r="1328" spans="1:29">
      <c r="A1328" s="181" t="s">
        <v>116</v>
      </c>
      <c r="B1328" s="183">
        <v>102</v>
      </c>
      <c r="C1328" s="183">
        <v>102103</v>
      </c>
      <c r="D1328" s="183">
        <v>5660</v>
      </c>
      <c r="E1328" s="184">
        <v>510.63</v>
      </c>
      <c r="F1328" s="182">
        <v>43622</v>
      </c>
      <c r="G1328" s="181" t="s">
        <v>938</v>
      </c>
      <c r="H1328" s="181" t="s">
        <v>1162</v>
      </c>
      <c r="K1328" s="183">
        <v>1062933</v>
      </c>
      <c r="L1328" s="183">
        <v>336157</v>
      </c>
      <c r="Q1328" s="181" t="s">
        <v>944</v>
      </c>
      <c r="U1328" s="183">
        <v>6</v>
      </c>
      <c r="V1328" s="183">
        <v>19</v>
      </c>
      <c r="X1328" s="183">
        <v>3033699</v>
      </c>
      <c r="Y1328" s="181" t="s">
        <v>941</v>
      </c>
      <c r="Z1328" s="183">
        <v>102</v>
      </c>
      <c r="AA1328" s="181" t="s">
        <v>945</v>
      </c>
      <c r="AB1328" s="181" t="s">
        <v>942</v>
      </c>
      <c r="AC1328" s="183">
        <v>1</v>
      </c>
    </row>
    <row r="1329" spans="1:29">
      <c r="A1329" s="181" t="s">
        <v>116</v>
      </c>
      <c r="B1329" s="183">
        <v>102</v>
      </c>
      <c r="C1329" s="183">
        <v>102108</v>
      </c>
      <c r="D1329" s="183">
        <v>5660</v>
      </c>
      <c r="E1329" s="184">
        <v>46.95</v>
      </c>
      <c r="F1329" s="182">
        <v>43623</v>
      </c>
      <c r="G1329" s="181" t="s">
        <v>938</v>
      </c>
      <c r="H1329" s="181">
        <v>2101</v>
      </c>
      <c r="I1329" s="181" t="s">
        <v>1170</v>
      </c>
      <c r="K1329" s="183">
        <v>1063196</v>
      </c>
      <c r="L1329" s="183">
        <v>336429</v>
      </c>
      <c r="Q1329" s="181" t="s">
        <v>1164</v>
      </c>
      <c r="U1329" s="183">
        <v>6</v>
      </c>
      <c r="V1329" s="183">
        <v>19</v>
      </c>
      <c r="W1329" s="183">
        <v>1</v>
      </c>
      <c r="X1329" s="183">
        <v>1099925</v>
      </c>
      <c r="Y1329" s="181" t="s">
        <v>941</v>
      </c>
      <c r="Z1329" s="183">
        <v>102</v>
      </c>
      <c r="AA1329" s="181" t="s">
        <v>945</v>
      </c>
      <c r="AB1329" s="181" t="s">
        <v>942</v>
      </c>
      <c r="AC1329" s="183">
        <v>5</v>
      </c>
    </row>
    <row r="1330" spans="1:29">
      <c r="A1330" s="181" t="s">
        <v>116</v>
      </c>
      <c r="B1330" s="183">
        <v>102</v>
      </c>
      <c r="C1330" s="183">
        <v>102108</v>
      </c>
      <c r="D1330" s="183">
        <v>5660</v>
      </c>
      <c r="E1330" s="184">
        <v>104.86</v>
      </c>
      <c r="F1330" s="182">
        <v>43623</v>
      </c>
      <c r="G1330" s="181" t="s">
        <v>938</v>
      </c>
      <c r="H1330" s="181">
        <v>2101</v>
      </c>
      <c r="I1330" s="181" t="s">
        <v>1170</v>
      </c>
      <c r="K1330" s="183">
        <v>1063196</v>
      </c>
      <c r="L1330" s="183">
        <v>336429</v>
      </c>
      <c r="Q1330" s="181" t="s">
        <v>1164</v>
      </c>
      <c r="U1330" s="183">
        <v>6</v>
      </c>
      <c r="V1330" s="183">
        <v>19</v>
      </c>
      <c r="W1330" s="183">
        <v>1</v>
      </c>
      <c r="X1330" s="183">
        <v>1099925</v>
      </c>
      <c r="Y1330" s="181" t="s">
        <v>941</v>
      </c>
      <c r="Z1330" s="183">
        <v>102</v>
      </c>
      <c r="AA1330" s="181" t="s">
        <v>945</v>
      </c>
      <c r="AB1330" s="181" t="s">
        <v>942</v>
      </c>
      <c r="AC1330" s="183">
        <v>10</v>
      </c>
    </row>
    <row r="1331" spans="1:29">
      <c r="A1331" s="181" t="s">
        <v>116</v>
      </c>
      <c r="B1331" s="183">
        <v>102</v>
      </c>
      <c r="C1331" s="183">
        <v>102108</v>
      </c>
      <c r="D1331" s="183">
        <v>5660</v>
      </c>
      <c r="E1331" s="184">
        <v>27.39</v>
      </c>
      <c r="F1331" s="182">
        <v>43623</v>
      </c>
      <c r="G1331" s="181" t="s">
        <v>938</v>
      </c>
      <c r="H1331" s="181">
        <v>2101</v>
      </c>
      <c r="I1331" s="181" t="s">
        <v>1170</v>
      </c>
      <c r="K1331" s="183">
        <v>1063196</v>
      </c>
      <c r="L1331" s="183">
        <v>336429</v>
      </c>
      <c r="Q1331" s="181" t="s">
        <v>1164</v>
      </c>
      <c r="U1331" s="183">
        <v>6</v>
      </c>
      <c r="V1331" s="183">
        <v>19</v>
      </c>
      <c r="W1331" s="183">
        <v>1</v>
      </c>
      <c r="X1331" s="183">
        <v>1099925</v>
      </c>
      <c r="Y1331" s="181" t="s">
        <v>941</v>
      </c>
      <c r="Z1331" s="183">
        <v>102</v>
      </c>
      <c r="AA1331" s="181" t="s">
        <v>945</v>
      </c>
      <c r="AB1331" s="181" t="s">
        <v>942</v>
      </c>
      <c r="AC1331" s="183">
        <v>11</v>
      </c>
    </row>
    <row r="1332" spans="1:29">
      <c r="A1332" s="181" t="s">
        <v>116</v>
      </c>
      <c r="B1332" s="183">
        <v>102</v>
      </c>
      <c r="C1332" s="183">
        <v>102108</v>
      </c>
      <c r="D1332" s="183">
        <v>5660</v>
      </c>
      <c r="E1332" s="184">
        <v>33.57</v>
      </c>
      <c r="F1332" s="182">
        <v>43623</v>
      </c>
      <c r="G1332" s="181" t="s">
        <v>938</v>
      </c>
      <c r="H1332" s="181">
        <v>2101</v>
      </c>
      <c r="I1332" s="181" t="s">
        <v>1170</v>
      </c>
      <c r="K1332" s="183">
        <v>1063196</v>
      </c>
      <c r="L1332" s="183">
        <v>336429</v>
      </c>
      <c r="Q1332" s="181" t="s">
        <v>1164</v>
      </c>
      <c r="U1332" s="183">
        <v>6</v>
      </c>
      <c r="V1332" s="183">
        <v>19</v>
      </c>
      <c r="W1332" s="183">
        <v>1</v>
      </c>
      <c r="X1332" s="183">
        <v>1099925</v>
      </c>
      <c r="Y1332" s="181" t="s">
        <v>941</v>
      </c>
      <c r="Z1332" s="183">
        <v>102</v>
      </c>
      <c r="AA1332" s="181" t="s">
        <v>945</v>
      </c>
      <c r="AB1332" s="181" t="s">
        <v>942</v>
      </c>
      <c r="AC1332" s="183">
        <v>13</v>
      </c>
    </row>
    <row r="1333" spans="1:29">
      <c r="A1333" s="181" t="s">
        <v>116</v>
      </c>
      <c r="B1333" s="183">
        <v>102</v>
      </c>
      <c r="C1333" s="183">
        <v>102108</v>
      </c>
      <c r="D1333" s="183">
        <v>5660</v>
      </c>
      <c r="E1333" s="184">
        <v>50.18</v>
      </c>
      <c r="F1333" s="182">
        <v>43623</v>
      </c>
      <c r="G1333" s="181" t="s">
        <v>938</v>
      </c>
      <c r="H1333" s="181">
        <v>2101</v>
      </c>
      <c r="I1333" s="181" t="s">
        <v>1170</v>
      </c>
      <c r="K1333" s="183">
        <v>1063196</v>
      </c>
      <c r="L1333" s="183">
        <v>336429</v>
      </c>
      <c r="Q1333" s="181" t="s">
        <v>1164</v>
      </c>
      <c r="U1333" s="183">
        <v>6</v>
      </c>
      <c r="V1333" s="183">
        <v>19</v>
      </c>
      <c r="W1333" s="183">
        <v>1</v>
      </c>
      <c r="X1333" s="183">
        <v>1099925</v>
      </c>
      <c r="Y1333" s="181" t="s">
        <v>941</v>
      </c>
      <c r="Z1333" s="183">
        <v>102</v>
      </c>
      <c r="AA1333" s="181" t="s">
        <v>945</v>
      </c>
      <c r="AB1333" s="181" t="s">
        <v>942</v>
      </c>
      <c r="AC1333" s="183">
        <v>15</v>
      </c>
    </row>
    <row r="1334" spans="1:29">
      <c r="A1334" s="181" t="s">
        <v>116</v>
      </c>
      <c r="B1334" s="183">
        <v>102</v>
      </c>
      <c r="C1334" s="183">
        <v>102107</v>
      </c>
      <c r="D1334" s="183">
        <v>5660</v>
      </c>
      <c r="E1334" s="184">
        <v>255.95</v>
      </c>
      <c r="F1334" s="182">
        <v>43623</v>
      </c>
      <c r="G1334" s="181" t="s">
        <v>938</v>
      </c>
      <c r="H1334" s="181">
        <v>2101</v>
      </c>
      <c r="I1334" s="181" t="s">
        <v>1170</v>
      </c>
      <c r="K1334" s="183">
        <v>1063196</v>
      </c>
      <c r="L1334" s="183">
        <v>336429</v>
      </c>
      <c r="Q1334" s="181" t="s">
        <v>1164</v>
      </c>
      <c r="U1334" s="183">
        <v>6</v>
      </c>
      <c r="V1334" s="183">
        <v>19</v>
      </c>
      <c r="W1334" s="183">
        <v>1</v>
      </c>
      <c r="X1334" s="183">
        <v>1099925</v>
      </c>
      <c r="Y1334" s="181" t="s">
        <v>941</v>
      </c>
      <c r="Z1334" s="183">
        <v>102</v>
      </c>
      <c r="AA1334" s="181" t="s">
        <v>945</v>
      </c>
      <c r="AB1334" s="181" t="s">
        <v>942</v>
      </c>
      <c r="AC1334" s="183">
        <v>17</v>
      </c>
    </row>
    <row r="1335" spans="1:29">
      <c r="A1335" s="181" t="s">
        <v>116</v>
      </c>
      <c r="B1335" s="183">
        <v>102</v>
      </c>
      <c r="C1335" s="183">
        <v>102107</v>
      </c>
      <c r="D1335" s="183">
        <v>5660</v>
      </c>
      <c r="E1335" s="184">
        <v>255.95</v>
      </c>
      <c r="F1335" s="182">
        <v>43623</v>
      </c>
      <c r="G1335" s="181" t="s">
        <v>938</v>
      </c>
      <c r="H1335" s="181">
        <v>2101</v>
      </c>
      <c r="I1335" s="181" t="s">
        <v>1170</v>
      </c>
      <c r="K1335" s="183">
        <v>1063196</v>
      </c>
      <c r="L1335" s="183">
        <v>336429</v>
      </c>
      <c r="Q1335" s="181" t="s">
        <v>1164</v>
      </c>
      <c r="U1335" s="183">
        <v>6</v>
      </c>
      <c r="V1335" s="183">
        <v>19</v>
      </c>
      <c r="W1335" s="183">
        <v>1</v>
      </c>
      <c r="X1335" s="183">
        <v>1099925</v>
      </c>
      <c r="Y1335" s="181" t="s">
        <v>941</v>
      </c>
      <c r="Z1335" s="183">
        <v>102</v>
      </c>
      <c r="AA1335" s="181" t="s">
        <v>945</v>
      </c>
      <c r="AB1335" s="181" t="s">
        <v>942</v>
      </c>
      <c r="AC1335" s="183">
        <v>21</v>
      </c>
    </row>
    <row r="1336" spans="1:29">
      <c r="A1336" s="181" t="s">
        <v>116</v>
      </c>
      <c r="B1336" s="183">
        <v>102</v>
      </c>
      <c r="C1336" s="183">
        <v>102106</v>
      </c>
      <c r="D1336" s="183">
        <v>5660</v>
      </c>
      <c r="E1336" s="184">
        <v>14.96</v>
      </c>
      <c r="F1336" s="182">
        <v>43626</v>
      </c>
      <c r="G1336" s="181" t="s">
        <v>938</v>
      </c>
      <c r="H1336" s="181">
        <v>2154</v>
      </c>
      <c r="I1336" s="181" t="s">
        <v>1171</v>
      </c>
      <c r="K1336" s="183">
        <v>1063270</v>
      </c>
      <c r="L1336" s="183">
        <v>336507</v>
      </c>
      <c r="Q1336" s="181" t="s">
        <v>1172</v>
      </c>
      <c r="U1336" s="183">
        <v>6</v>
      </c>
      <c r="V1336" s="183">
        <v>19</v>
      </c>
      <c r="W1336" s="183">
        <v>1</v>
      </c>
      <c r="X1336" s="183">
        <v>1099503</v>
      </c>
      <c r="Y1336" s="181" t="s">
        <v>941</v>
      </c>
      <c r="Z1336" s="183">
        <v>102</v>
      </c>
      <c r="AA1336" s="181" t="s">
        <v>945</v>
      </c>
      <c r="AB1336" s="181" t="s">
        <v>942</v>
      </c>
      <c r="AC1336" s="183">
        <v>1</v>
      </c>
    </row>
    <row r="1337" spans="1:29">
      <c r="A1337" s="181" t="s">
        <v>116</v>
      </c>
      <c r="B1337" s="183">
        <v>102</v>
      </c>
      <c r="C1337" s="183">
        <v>102106</v>
      </c>
      <c r="D1337" s="183">
        <v>5660</v>
      </c>
      <c r="E1337" s="184">
        <v>53.79</v>
      </c>
      <c r="F1337" s="182">
        <v>43626</v>
      </c>
      <c r="G1337" s="181" t="s">
        <v>938</v>
      </c>
      <c r="H1337" s="181">
        <v>2154</v>
      </c>
      <c r="I1337" s="181" t="s">
        <v>1171</v>
      </c>
      <c r="K1337" s="183">
        <v>1063270</v>
      </c>
      <c r="L1337" s="183">
        <v>336507</v>
      </c>
      <c r="Q1337" s="181" t="s">
        <v>1172</v>
      </c>
      <c r="U1337" s="183">
        <v>6</v>
      </c>
      <c r="V1337" s="183">
        <v>19</v>
      </c>
      <c r="W1337" s="183">
        <v>1</v>
      </c>
      <c r="X1337" s="183">
        <v>1099503</v>
      </c>
      <c r="Y1337" s="181" t="s">
        <v>941</v>
      </c>
      <c r="Z1337" s="183">
        <v>102</v>
      </c>
      <c r="AA1337" s="181" t="s">
        <v>945</v>
      </c>
      <c r="AB1337" s="181" t="s">
        <v>942</v>
      </c>
      <c r="AC1337" s="183">
        <v>2</v>
      </c>
    </row>
    <row r="1338" spans="1:29">
      <c r="A1338" s="181" t="s">
        <v>116</v>
      </c>
      <c r="B1338" s="183">
        <v>102</v>
      </c>
      <c r="C1338" s="183">
        <v>102103</v>
      </c>
      <c r="D1338" s="183">
        <v>5660</v>
      </c>
      <c r="E1338" s="184">
        <v>35</v>
      </c>
      <c r="F1338" s="182">
        <v>43633</v>
      </c>
      <c r="G1338" s="181" t="s">
        <v>938</v>
      </c>
      <c r="H1338" s="181" t="s">
        <v>1162</v>
      </c>
      <c r="K1338" s="183">
        <v>1065173</v>
      </c>
      <c r="L1338" s="183">
        <v>337060</v>
      </c>
      <c r="Q1338" s="181" t="s">
        <v>944</v>
      </c>
      <c r="U1338" s="183">
        <v>6</v>
      </c>
      <c r="V1338" s="183">
        <v>19</v>
      </c>
      <c r="X1338" s="183">
        <v>3033699</v>
      </c>
      <c r="Y1338" s="181" t="s">
        <v>941</v>
      </c>
      <c r="Z1338" s="183">
        <v>102</v>
      </c>
      <c r="AA1338" s="181" t="s">
        <v>945</v>
      </c>
      <c r="AB1338" s="181" t="s">
        <v>942</v>
      </c>
      <c r="AC1338" s="183">
        <v>1</v>
      </c>
    </row>
    <row r="1339" spans="1:29">
      <c r="A1339" s="181" t="s">
        <v>116</v>
      </c>
      <c r="B1339" s="183">
        <v>102</v>
      </c>
      <c r="C1339" s="183">
        <v>102103</v>
      </c>
      <c r="D1339" s="183">
        <v>5660</v>
      </c>
      <c r="E1339" s="184">
        <v>35</v>
      </c>
      <c r="F1339" s="182">
        <v>43643</v>
      </c>
      <c r="G1339" s="181" t="s">
        <v>938</v>
      </c>
      <c r="H1339" s="181" t="s">
        <v>1162</v>
      </c>
      <c r="K1339" s="183">
        <v>1068102</v>
      </c>
      <c r="L1339" s="183">
        <v>337922</v>
      </c>
      <c r="Q1339" s="181" t="s">
        <v>944</v>
      </c>
      <c r="U1339" s="183">
        <v>6</v>
      </c>
      <c r="V1339" s="183">
        <v>19</v>
      </c>
      <c r="X1339" s="183">
        <v>3033699</v>
      </c>
      <c r="Y1339" s="181" t="s">
        <v>941</v>
      </c>
      <c r="Z1339" s="183">
        <v>102</v>
      </c>
      <c r="AA1339" s="181" t="s">
        <v>945</v>
      </c>
      <c r="AB1339" s="181" t="s">
        <v>942</v>
      </c>
      <c r="AC1339" s="183">
        <v>1</v>
      </c>
    </row>
    <row r="1340" spans="1:29">
      <c r="A1340" s="181" t="s">
        <v>116</v>
      </c>
      <c r="B1340" s="183">
        <v>102</v>
      </c>
      <c r="C1340" s="183">
        <v>102105</v>
      </c>
      <c r="D1340" s="183">
        <v>5660</v>
      </c>
      <c r="E1340" s="184">
        <v>29.62</v>
      </c>
      <c r="F1340" s="182">
        <v>43645</v>
      </c>
      <c r="G1340" s="181" t="s">
        <v>938</v>
      </c>
      <c r="H1340" s="181">
        <v>2336</v>
      </c>
      <c r="K1340" s="183">
        <v>1068665</v>
      </c>
      <c r="L1340" s="183">
        <v>338149</v>
      </c>
      <c r="Q1340" s="181" t="s">
        <v>1164</v>
      </c>
      <c r="U1340" s="183">
        <v>6</v>
      </c>
      <c r="V1340" s="183">
        <v>19</v>
      </c>
      <c r="W1340" s="183">
        <v>1</v>
      </c>
      <c r="X1340" s="183">
        <v>1099714</v>
      </c>
      <c r="Y1340" s="181" t="s">
        <v>941</v>
      </c>
      <c r="Z1340" s="183">
        <v>102</v>
      </c>
      <c r="AA1340" s="181" t="s">
        <v>945</v>
      </c>
      <c r="AB1340" s="181" t="s">
        <v>942</v>
      </c>
      <c r="AC1340" s="183">
        <v>1</v>
      </c>
    </row>
    <row r="1341" spans="1:29">
      <c r="A1341" s="181" t="s">
        <v>116</v>
      </c>
      <c r="B1341" s="183">
        <v>102</v>
      </c>
      <c r="C1341" s="183">
        <v>102106</v>
      </c>
      <c r="D1341" s="183">
        <v>5660</v>
      </c>
      <c r="E1341" s="184">
        <v>-14.96</v>
      </c>
      <c r="F1341" s="182">
        <v>43646</v>
      </c>
      <c r="G1341" s="181" t="s">
        <v>938</v>
      </c>
      <c r="H1341" s="181" t="s">
        <v>1173</v>
      </c>
      <c r="I1341" s="181" t="s">
        <v>1174</v>
      </c>
      <c r="K1341" s="183">
        <v>365608</v>
      </c>
      <c r="L1341" s="183">
        <v>338010</v>
      </c>
      <c r="Q1341" s="181" t="s">
        <v>940</v>
      </c>
      <c r="U1341" s="183">
        <v>6</v>
      </c>
      <c r="V1341" s="183">
        <v>19</v>
      </c>
      <c r="Y1341" s="181" t="s">
        <v>941</v>
      </c>
      <c r="Z1341" s="183">
        <v>102</v>
      </c>
      <c r="AA1341" s="181" t="s">
        <v>22</v>
      </c>
      <c r="AB1341" s="181" t="s">
        <v>942</v>
      </c>
      <c r="AC1341" s="183">
        <v>1</v>
      </c>
    </row>
    <row r="1342" spans="1:29">
      <c r="A1342" s="181" t="s">
        <v>116</v>
      </c>
      <c r="B1342" s="183">
        <v>102</v>
      </c>
      <c r="C1342" s="183">
        <v>102106</v>
      </c>
      <c r="D1342" s="183">
        <v>5660</v>
      </c>
      <c r="E1342" s="184">
        <v>-53.79</v>
      </c>
      <c r="F1342" s="182">
        <v>43646</v>
      </c>
      <c r="G1342" s="181" t="s">
        <v>938</v>
      </c>
      <c r="H1342" s="181" t="s">
        <v>1173</v>
      </c>
      <c r="I1342" s="181" t="s">
        <v>1174</v>
      </c>
      <c r="K1342" s="183">
        <v>365608</v>
      </c>
      <c r="L1342" s="183">
        <v>338010</v>
      </c>
      <c r="Q1342" s="181" t="s">
        <v>940</v>
      </c>
      <c r="U1342" s="183">
        <v>6</v>
      </c>
      <c r="V1342" s="183">
        <v>19</v>
      </c>
      <c r="Y1342" s="181" t="s">
        <v>941</v>
      </c>
      <c r="Z1342" s="183">
        <v>102</v>
      </c>
      <c r="AA1342" s="181" t="s">
        <v>22</v>
      </c>
      <c r="AB1342" s="181" t="s">
        <v>942</v>
      </c>
      <c r="AC1342" s="183">
        <v>2</v>
      </c>
    </row>
    <row r="1343" spans="1:29">
      <c r="A1343" s="181" t="s">
        <v>116</v>
      </c>
      <c r="B1343" s="183">
        <v>102</v>
      </c>
      <c r="C1343" s="183">
        <v>102103</v>
      </c>
      <c r="D1343" s="183">
        <v>5660</v>
      </c>
      <c r="E1343" s="184">
        <v>255.39</v>
      </c>
      <c r="F1343" s="182">
        <v>43646</v>
      </c>
      <c r="G1343" s="181" t="s">
        <v>938</v>
      </c>
      <c r="H1343" s="181" t="s">
        <v>1165</v>
      </c>
      <c r="I1343" s="181" t="s">
        <v>1165</v>
      </c>
      <c r="K1343" s="183">
        <v>365671</v>
      </c>
      <c r="L1343" s="183">
        <v>338468</v>
      </c>
      <c r="Q1343" s="181" t="s">
        <v>940</v>
      </c>
      <c r="U1343" s="183">
        <v>6</v>
      </c>
      <c r="V1343" s="183">
        <v>19</v>
      </c>
      <c r="Y1343" s="181" t="s">
        <v>941</v>
      </c>
      <c r="Z1343" s="183">
        <v>102</v>
      </c>
      <c r="AA1343" s="181" t="s">
        <v>22</v>
      </c>
      <c r="AB1343" s="181" t="s">
        <v>942</v>
      </c>
      <c r="AC1343" s="183">
        <v>15</v>
      </c>
    </row>
    <row r="1344" spans="1:29">
      <c r="A1344" s="181" t="s">
        <v>116</v>
      </c>
      <c r="B1344" s="183">
        <v>102</v>
      </c>
      <c r="C1344" s="183">
        <v>102103</v>
      </c>
      <c r="D1344" s="183">
        <v>5660</v>
      </c>
      <c r="E1344" s="184">
        <v>35</v>
      </c>
      <c r="F1344" s="182">
        <v>43646</v>
      </c>
      <c r="G1344" s="181" t="s">
        <v>938</v>
      </c>
      <c r="H1344" s="181" t="s">
        <v>1102</v>
      </c>
      <c r="I1344" s="181" t="s">
        <v>1162</v>
      </c>
      <c r="K1344" s="183">
        <v>365710</v>
      </c>
      <c r="L1344" s="183">
        <v>338573</v>
      </c>
      <c r="P1344" s="181" t="s">
        <v>989</v>
      </c>
      <c r="Q1344" s="181" t="s">
        <v>940</v>
      </c>
      <c r="U1344" s="183">
        <v>6</v>
      </c>
      <c r="V1344" s="183">
        <v>19</v>
      </c>
      <c r="Y1344" s="181" t="s">
        <v>941</v>
      </c>
      <c r="Z1344" s="183">
        <v>867</v>
      </c>
      <c r="AA1344" s="181" t="s">
        <v>22</v>
      </c>
      <c r="AB1344" s="181" t="s">
        <v>942</v>
      </c>
      <c r="AC1344" s="183">
        <v>356</v>
      </c>
    </row>
    <row r="1345" spans="1:29">
      <c r="A1345" s="181" t="s">
        <v>116</v>
      </c>
      <c r="B1345" s="183">
        <v>102</v>
      </c>
      <c r="C1345" s="183">
        <v>102103</v>
      </c>
      <c r="D1345" s="183">
        <v>5660</v>
      </c>
      <c r="E1345" s="184">
        <v>-1680.08</v>
      </c>
      <c r="F1345" s="182">
        <v>43646</v>
      </c>
      <c r="G1345" s="181" t="s">
        <v>938</v>
      </c>
      <c r="H1345" s="181" t="s">
        <v>1166</v>
      </c>
      <c r="I1345" s="181" t="s">
        <v>1166</v>
      </c>
      <c r="K1345" s="183">
        <v>365792</v>
      </c>
      <c r="L1345" s="183">
        <v>338876</v>
      </c>
      <c r="Q1345" s="181" t="s">
        <v>940</v>
      </c>
      <c r="U1345" s="183">
        <v>6</v>
      </c>
      <c r="V1345" s="183">
        <v>19</v>
      </c>
      <c r="Y1345" s="181" t="s">
        <v>941</v>
      </c>
      <c r="Z1345" s="183">
        <v>102</v>
      </c>
      <c r="AA1345" s="181" t="s">
        <v>22</v>
      </c>
      <c r="AB1345" s="181" t="s">
        <v>942</v>
      </c>
      <c r="AC1345" s="183">
        <v>1</v>
      </c>
    </row>
    <row r="1346" spans="1:29">
      <c r="A1346" s="181" t="s">
        <v>116</v>
      </c>
      <c r="B1346" s="183">
        <v>102</v>
      </c>
      <c r="C1346" s="183">
        <v>102101</v>
      </c>
      <c r="D1346" s="183">
        <v>5660</v>
      </c>
      <c r="E1346" s="184">
        <v>45.49</v>
      </c>
      <c r="F1346" s="182">
        <v>43646</v>
      </c>
      <c r="G1346" s="181" t="s">
        <v>938</v>
      </c>
      <c r="H1346" s="181" t="s">
        <v>1166</v>
      </c>
      <c r="I1346" s="181" t="s">
        <v>1166</v>
      </c>
      <c r="K1346" s="183">
        <v>365792</v>
      </c>
      <c r="L1346" s="183">
        <v>338876</v>
      </c>
      <c r="Q1346" s="181" t="s">
        <v>940</v>
      </c>
      <c r="U1346" s="183">
        <v>6</v>
      </c>
      <c r="V1346" s="183">
        <v>19</v>
      </c>
      <c r="Y1346" s="181" t="s">
        <v>941</v>
      </c>
      <c r="Z1346" s="183">
        <v>102</v>
      </c>
      <c r="AA1346" s="181" t="s">
        <v>22</v>
      </c>
      <c r="AB1346" s="181" t="s">
        <v>942</v>
      </c>
      <c r="AC1346" s="183">
        <v>2</v>
      </c>
    </row>
    <row r="1347" spans="1:29">
      <c r="A1347" s="181" t="s">
        <v>116</v>
      </c>
      <c r="B1347" s="183">
        <v>102</v>
      </c>
      <c r="C1347" s="183">
        <v>102102</v>
      </c>
      <c r="D1347" s="183">
        <v>5660</v>
      </c>
      <c r="E1347" s="184">
        <v>9.1</v>
      </c>
      <c r="F1347" s="182">
        <v>43646</v>
      </c>
      <c r="G1347" s="181" t="s">
        <v>938</v>
      </c>
      <c r="H1347" s="181" t="s">
        <v>1166</v>
      </c>
      <c r="I1347" s="181" t="s">
        <v>1166</v>
      </c>
      <c r="K1347" s="183">
        <v>365792</v>
      </c>
      <c r="L1347" s="183">
        <v>338876</v>
      </c>
      <c r="Q1347" s="181" t="s">
        <v>940</v>
      </c>
      <c r="U1347" s="183">
        <v>6</v>
      </c>
      <c r="V1347" s="183">
        <v>19</v>
      </c>
      <c r="Y1347" s="181" t="s">
        <v>941</v>
      </c>
      <c r="Z1347" s="183">
        <v>102</v>
      </c>
      <c r="AA1347" s="181" t="s">
        <v>22</v>
      </c>
      <c r="AB1347" s="181" t="s">
        <v>942</v>
      </c>
      <c r="AC1347" s="183">
        <v>3</v>
      </c>
    </row>
    <row r="1348" spans="1:29">
      <c r="A1348" s="181" t="s">
        <v>116</v>
      </c>
      <c r="B1348" s="183">
        <v>102</v>
      </c>
      <c r="C1348" s="183">
        <v>102103</v>
      </c>
      <c r="D1348" s="183">
        <v>5660</v>
      </c>
      <c r="E1348" s="184">
        <v>15.16</v>
      </c>
      <c r="F1348" s="182">
        <v>43646</v>
      </c>
      <c r="G1348" s="181" t="s">
        <v>938</v>
      </c>
      <c r="H1348" s="181" t="s">
        <v>1166</v>
      </c>
      <c r="I1348" s="181" t="s">
        <v>1166</v>
      </c>
      <c r="K1348" s="183">
        <v>365792</v>
      </c>
      <c r="L1348" s="183">
        <v>338876</v>
      </c>
      <c r="Q1348" s="181" t="s">
        <v>940</v>
      </c>
      <c r="U1348" s="183">
        <v>6</v>
      </c>
      <c r="V1348" s="183">
        <v>19</v>
      </c>
      <c r="Y1348" s="181" t="s">
        <v>941</v>
      </c>
      <c r="Z1348" s="183">
        <v>102</v>
      </c>
      <c r="AA1348" s="181" t="s">
        <v>22</v>
      </c>
      <c r="AB1348" s="181" t="s">
        <v>942</v>
      </c>
      <c r="AC1348" s="183">
        <v>4</v>
      </c>
    </row>
    <row r="1349" spans="1:29">
      <c r="A1349" s="181" t="s">
        <v>116</v>
      </c>
      <c r="B1349" s="183">
        <v>102</v>
      </c>
      <c r="C1349" s="183">
        <v>102104</v>
      </c>
      <c r="D1349" s="183">
        <v>5660</v>
      </c>
      <c r="E1349" s="184">
        <v>30.33</v>
      </c>
      <c r="F1349" s="182">
        <v>43646</v>
      </c>
      <c r="G1349" s="181" t="s">
        <v>938</v>
      </c>
      <c r="H1349" s="181" t="s">
        <v>1166</v>
      </c>
      <c r="I1349" s="181" t="s">
        <v>1166</v>
      </c>
      <c r="K1349" s="183">
        <v>365792</v>
      </c>
      <c r="L1349" s="183">
        <v>338876</v>
      </c>
      <c r="Q1349" s="181" t="s">
        <v>940</v>
      </c>
      <c r="U1349" s="183">
        <v>6</v>
      </c>
      <c r="V1349" s="183">
        <v>19</v>
      </c>
      <c r="Y1349" s="181" t="s">
        <v>941</v>
      </c>
      <c r="Z1349" s="183">
        <v>102</v>
      </c>
      <c r="AA1349" s="181" t="s">
        <v>22</v>
      </c>
      <c r="AB1349" s="181" t="s">
        <v>942</v>
      </c>
      <c r="AC1349" s="183">
        <v>5</v>
      </c>
    </row>
    <row r="1350" spans="1:29">
      <c r="A1350" s="181" t="s">
        <v>116</v>
      </c>
      <c r="B1350" s="183">
        <v>102</v>
      </c>
      <c r="C1350" s="183">
        <v>102105</v>
      </c>
      <c r="D1350" s="183">
        <v>5660</v>
      </c>
      <c r="E1350" s="184">
        <v>33.36</v>
      </c>
      <c r="F1350" s="182">
        <v>43646</v>
      </c>
      <c r="G1350" s="181" t="s">
        <v>938</v>
      </c>
      <c r="H1350" s="181" t="s">
        <v>1166</v>
      </c>
      <c r="I1350" s="181" t="s">
        <v>1166</v>
      </c>
      <c r="K1350" s="183">
        <v>365792</v>
      </c>
      <c r="L1350" s="183">
        <v>338876</v>
      </c>
      <c r="Q1350" s="181" t="s">
        <v>940</v>
      </c>
      <c r="U1350" s="183">
        <v>6</v>
      </c>
      <c r="V1350" s="183">
        <v>19</v>
      </c>
      <c r="Y1350" s="181" t="s">
        <v>941</v>
      </c>
      <c r="Z1350" s="183">
        <v>102</v>
      </c>
      <c r="AA1350" s="181" t="s">
        <v>22</v>
      </c>
      <c r="AB1350" s="181" t="s">
        <v>942</v>
      </c>
      <c r="AC1350" s="183">
        <v>6</v>
      </c>
    </row>
    <row r="1351" spans="1:29">
      <c r="A1351" s="181" t="s">
        <v>116</v>
      </c>
      <c r="B1351" s="183">
        <v>102</v>
      </c>
      <c r="C1351" s="183">
        <v>102106</v>
      </c>
      <c r="D1351" s="183">
        <v>5660</v>
      </c>
      <c r="E1351" s="184">
        <v>100.08</v>
      </c>
      <c r="F1351" s="182">
        <v>43646</v>
      </c>
      <c r="G1351" s="181" t="s">
        <v>938</v>
      </c>
      <c r="H1351" s="181" t="s">
        <v>1166</v>
      </c>
      <c r="I1351" s="181" t="s">
        <v>1166</v>
      </c>
      <c r="K1351" s="183">
        <v>365792</v>
      </c>
      <c r="L1351" s="183">
        <v>338876</v>
      </c>
      <c r="Q1351" s="181" t="s">
        <v>940</v>
      </c>
      <c r="U1351" s="183">
        <v>6</v>
      </c>
      <c r="V1351" s="183">
        <v>19</v>
      </c>
      <c r="Y1351" s="181" t="s">
        <v>941</v>
      </c>
      <c r="Z1351" s="183">
        <v>102</v>
      </c>
      <c r="AA1351" s="181" t="s">
        <v>22</v>
      </c>
      <c r="AB1351" s="181" t="s">
        <v>942</v>
      </c>
      <c r="AC1351" s="183">
        <v>7</v>
      </c>
    </row>
    <row r="1352" spans="1:29">
      <c r="A1352" s="181" t="s">
        <v>116</v>
      </c>
      <c r="B1352" s="183">
        <v>102</v>
      </c>
      <c r="C1352" s="183">
        <v>102107</v>
      </c>
      <c r="D1352" s="183">
        <v>5660</v>
      </c>
      <c r="E1352" s="184">
        <v>18.2</v>
      </c>
      <c r="F1352" s="182">
        <v>43646</v>
      </c>
      <c r="G1352" s="181" t="s">
        <v>938</v>
      </c>
      <c r="H1352" s="181" t="s">
        <v>1166</v>
      </c>
      <c r="I1352" s="181" t="s">
        <v>1166</v>
      </c>
      <c r="K1352" s="183">
        <v>365792</v>
      </c>
      <c r="L1352" s="183">
        <v>338876</v>
      </c>
      <c r="Q1352" s="181" t="s">
        <v>940</v>
      </c>
      <c r="U1352" s="183">
        <v>6</v>
      </c>
      <c r="V1352" s="183">
        <v>19</v>
      </c>
      <c r="Y1352" s="181" t="s">
        <v>941</v>
      </c>
      <c r="Z1352" s="183">
        <v>102</v>
      </c>
      <c r="AA1352" s="181" t="s">
        <v>22</v>
      </c>
      <c r="AB1352" s="181" t="s">
        <v>942</v>
      </c>
      <c r="AC1352" s="183">
        <v>8</v>
      </c>
    </row>
    <row r="1353" spans="1:29">
      <c r="A1353" s="181" t="s">
        <v>116</v>
      </c>
      <c r="B1353" s="183">
        <v>102</v>
      </c>
      <c r="C1353" s="183">
        <v>102108</v>
      </c>
      <c r="D1353" s="183">
        <v>5660</v>
      </c>
      <c r="E1353" s="184">
        <v>12.13</v>
      </c>
      <c r="F1353" s="182">
        <v>43646</v>
      </c>
      <c r="G1353" s="181" t="s">
        <v>938</v>
      </c>
      <c r="H1353" s="181" t="s">
        <v>1166</v>
      </c>
      <c r="I1353" s="181" t="s">
        <v>1166</v>
      </c>
      <c r="K1353" s="183">
        <v>365792</v>
      </c>
      <c r="L1353" s="183">
        <v>338876</v>
      </c>
      <c r="Q1353" s="181" t="s">
        <v>940</v>
      </c>
      <c r="U1353" s="183">
        <v>6</v>
      </c>
      <c r="V1353" s="183">
        <v>19</v>
      </c>
      <c r="Y1353" s="181" t="s">
        <v>941</v>
      </c>
      <c r="Z1353" s="183">
        <v>102</v>
      </c>
      <c r="AA1353" s="181" t="s">
        <v>22</v>
      </c>
      <c r="AB1353" s="181" t="s">
        <v>942</v>
      </c>
      <c r="AC1353" s="183">
        <v>9</v>
      </c>
    </row>
    <row r="1354" spans="1:29">
      <c r="A1354" s="181" t="s">
        <v>116</v>
      </c>
      <c r="B1354" s="183">
        <v>102</v>
      </c>
      <c r="C1354" s="183">
        <v>102109</v>
      </c>
      <c r="D1354" s="183">
        <v>5660</v>
      </c>
      <c r="E1354" s="184">
        <v>9.1</v>
      </c>
      <c r="F1354" s="182">
        <v>43646</v>
      </c>
      <c r="G1354" s="181" t="s">
        <v>938</v>
      </c>
      <c r="H1354" s="181" t="s">
        <v>1166</v>
      </c>
      <c r="I1354" s="181" t="s">
        <v>1166</v>
      </c>
      <c r="K1354" s="183">
        <v>365792</v>
      </c>
      <c r="L1354" s="183">
        <v>338876</v>
      </c>
      <c r="Q1354" s="181" t="s">
        <v>940</v>
      </c>
      <c r="U1354" s="183">
        <v>6</v>
      </c>
      <c r="V1354" s="183">
        <v>19</v>
      </c>
      <c r="Y1354" s="181" t="s">
        <v>941</v>
      </c>
      <c r="Z1354" s="183">
        <v>102</v>
      </c>
      <c r="AA1354" s="181" t="s">
        <v>22</v>
      </c>
      <c r="AB1354" s="181" t="s">
        <v>942</v>
      </c>
      <c r="AC1354" s="183">
        <v>10</v>
      </c>
    </row>
    <row r="1355" spans="1:29">
      <c r="A1355" s="181" t="s">
        <v>116</v>
      </c>
      <c r="B1355" s="183">
        <v>102</v>
      </c>
      <c r="C1355" s="183">
        <v>102103</v>
      </c>
      <c r="D1355" s="183">
        <v>5660</v>
      </c>
      <c r="E1355" s="184">
        <v>-35</v>
      </c>
      <c r="F1355" s="182">
        <v>43647</v>
      </c>
      <c r="G1355" s="181" t="s">
        <v>938</v>
      </c>
      <c r="H1355" s="181" t="s">
        <v>1102</v>
      </c>
      <c r="I1355" s="181" t="s">
        <v>1162</v>
      </c>
      <c r="K1355" s="183">
        <v>365710</v>
      </c>
      <c r="L1355" s="183">
        <v>338573</v>
      </c>
      <c r="P1355" s="181" t="s">
        <v>989</v>
      </c>
      <c r="Q1355" s="181" t="s">
        <v>940</v>
      </c>
      <c r="U1355" s="183">
        <v>7</v>
      </c>
      <c r="V1355" s="183">
        <v>19</v>
      </c>
      <c r="Y1355" s="181" t="s">
        <v>941</v>
      </c>
      <c r="Z1355" s="183">
        <v>867</v>
      </c>
      <c r="AA1355" s="181" t="s">
        <v>22</v>
      </c>
      <c r="AB1355" s="181" t="s">
        <v>942</v>
      </c>
      <c r="AC1355" s="183">
        <v>356</v>
      </c>
    </row>
    <row r="1356" spans="1:29">
      <c r="A1356" s="181" t="s">
        <v>116</v>
      </c>
      <c r="B1356" s="183">
        <v>102</v>
      </c>
      <c r="C1356" s="183">
        <v>102103</v>
      </c>
      <c r="D1356" s="183">
        <v>5660</v>
      </c>
      <c r="E1356" s="184">
        <v>35</v>
      </c>
      <c r="F1356" s="182">
        <v>43649</v>
      </c>
      <c r="G1356" s="181" t="s">
        <v>938</v>
      </c>
      <c r="H1356" s="181" t="s">
        <v>1162</v>
      </c>
      <c r="K1356" s="183">
        <v>1069640</v>
      </c>
      <c r="L1356" s="183">
        <v>338429</v>
      </c>
      <c r="Q1356" s="181" t="s">
        <v>944</v>
      </c>
      <c r="U1356" s="183">
        <v>7</v>
      </c>
      <c r="V1356" s="183">
        <v>19</v>
      </c>
      <c r="X1356" s="183">
        <v>3033699</v>
      </c>
      <c r="Y1356" s="181" t="s">
        <v>941</v>
      </c>
      <c r="Z1356" s="183">
        <v>102</v>
      </c>
      <c r="AA1356" s="181" t="s">
        <v>945</v>
      </c>
      <c r="AB1356" s="181" t="s">
        <v>942</v>
      </c>
      <c r="AC1356" s="183">
        <v>1</v>
      </c>
    </row>
    <row r="1357" spans="1:29">
      <c r="A1357" s="181" t="s">
        <v>116</v>
      </c>
      <c r="B1357" s="183">
        <v>102</v>
      </c>
      <c r="C1357" s="183">
        <v>102103</v>
      </c>
      <c r="D1357" s="183">
        <v>5660</v>
      </c>
      <c r="E1357" s="184">
        <v>147.69</v>
      </c>
      <c r="F1357" s="182">
        <v>43651</v>
      </c>
      <c r="G1357" s="181" t="s">
        <v>938</v>
      </c>
      <c r="H1357" s="181" t="s">
        <v>1162</v>
      </c>
      <c r="K1357" s="183">
        <v>1069842</v>
      </c>
      <c r="L1357" s="183">
        <v>338587</v>
      </c>
      <c r="Q1357" s="181" t="s">
        <v>944</v>
      </c>
      <c r="U1357" s="183">
        <v>7</v>
      </c>
      <c r="V1357" s="183">
        <v>19</v>
      </c>
      <c r="X1357" s="183">
        <v>3033699</v>
      </c>
      <c r="Y1357" s="181" t="s">
        <v>941</v>
      </c>
      <c r="Z1357" s="183">
        <v>102</v>
      </c>
      <c r="AA1357" s="181" t="s">
        <v>945</v>
      </c>
      <c r="AB1357" s="181" t="s">
        <v>942</v>
      </c>
      <c r="AC1357" s="183">
        <v>1</v>
      </c>
    </row>
    <row r="1358" spans="1:29">
      <c r="A1358" s="181" t="s">
        <v>116</v>
      </c>
      <c r="B1358" s="183">
        <v>102</v>
      </c>
      <c r="C1358" s="183">
        <v>102103</v>
      </c>
      <c r="D1358" s="183">
        <v>5660</v>
      </c>
      <c r="E1358" s="184">
        <v>116.88</v>
      </c>
      <c r="F1358" s="182">
        <v>43651</v>
      </c>
      <c r="G1358" s="181" t="s">
        <v>938</v>
      </c>
      <c r="H1358" s="181" t="s">
        <v>1162</v>
      </c>
      <c r="K1358" s="183">
        <v>1069843</v>
      </c>
      <c r="L1358" s="183">
        <v>338587</v>
      </c>
      <c r="Q1358" s="181" t="s">
        <v>944</v>
      </c>
      <c r="U1358" s="183">
        <v>7</v>
      </c>
      <c r="V1358" s="183">
        <v>19</v>
      </c>
      <c r="X1358" s="183">
        <v>3033699</v>
      </c>
      <c r="Y1358" s="181" t="s">
        <v>941</v>
      </c>
      <c r="Z1358" s="183">
        <v>102</v>
      </c>
      <c r="AA1358" s="181" t="s">
        <v>945</v>
      </c>
      <c r="AB1358" s="181" t="s">
        <v>942</v>
      </c>
      <c r="AC1358" s="183">
        <v>1</v>
      </c>
    </row>
    <row r="1359" spans="1:29">
      <c r="A1359" s="181" t="s">
        <v>116</v>
      </c>
      <c r="B1359" s="183">
        <v>102</v>
      </c>
      <c r="C1359" s="183">
        <v>102103</v>
      </c>
      <c r="D1359" s="183">
        <v>5660</v>
      </c>
      <c r="E1359" s="184">
        <v>26.56</v>
      </c>
      <c r="F1359" s="182">
        <v>43651</v>
      </c>
      <c r="G1359" s="181" t="s">
        <v>938</v>
      </c>
      <c r="H1359" s="181" t="s">
        <v>1162</v>
      </c>
      <c r="K1359" s="183">
        <v>1069844</v>
      </c>
      <c r="L1359" s="183">
        <v>338587</v>
      </c>
      <c r="Q1359" s="181" t="s">
        <v>944</v>
      </c>
      <c r="U1359" s="183">
        <v>7</v>
      </c>
      <c r="V1359" s="183">
        <v>19</v>
      </c>
      <c r="X1359" s="183">
        <v>3033699</v>
      </c>
      <c r="Y1359" s="181" t="s">
        <v>941</v>
      </c>
      <c r="Z1359" s="183">
        <v>102</v>
      </c>
      <c r="AA1359" s="181" t="s">
        <v>945</v>
      </c>
      <c r="AB1359" s="181" t="s">
        <v>942</v>
      </c>
      <c r="AC1359" s="183">
        <v>1</v>
      </c>
    </row>
    <row r="1360" spans="1:29">
      <c r="A1360" s="181" t="s">
        <v>116</v>
      </c>
      <c r="B1360" s="183">
        <v>102</v>
      </c>
      <c r="C1360" s="183">
        <v>102103</v>
      </c>
      <c r="D1360" s="183">
        <v>5660</v>
      </c>
      <c r="E1360" s="184">
        <v>317.5</v>
      </c>
      <c r="F1360" s="182">
        <v>43651</v>
      </c>
      <c r="G1360" s="181" t="s">
        <v>938</v>
      </c>
      <c r="H1360" s="181" t="s">
        <v>1162</v>
      </c>
      <c r="K1360" s="183">
        <v>1069845</v>
      </c>
      <c r="L1360" s="183">
        <v>338587</v>
      </c>
      <c r="Q1360" s="181" t="s">
        <v>944</v>
      </c>
      <c r="U1360" s="183">
        <v>7</v>
      </c>
      <c r="V1360" s="183">
        <v>19</v>
      </c>
      <c r="X1360" s="183">
        <v>3033699</v>
      </c>
      <c r="Y1360" s="181" t="s">
        <v>941</v>
      </c>
      <c r="Z1360" s="183">
        <v>102</v>
      </c>
      <c r="AA1360" s="181" t="s">
        <v>945</v>
      </c>
      <c r="AB1360" s="181" t="s">
        <v>942</v>
      </c>
      <c r="AC1360" s="183">
        <v>1</v>
      </c>
    </row>
    <row r="1361" spans="1:29">
      <c r="A1361" s="181" t="s">
        <v>116</v>
      </c>
      <c r="B1361" s="183">
        <v>102</v>
      </c>
      <c r="C1361" s="183">
        <v>102103</v>
      </c>
      <c r="D1361" s="183">
        <v>5660</v>
      </c>
      <c r="E1361" s="184">
        <v>236.56</v>
      </c>
      <c r="F1361" s="182">
        <v>43658</v>
      </c>
      <c r="G1361" s="181" t="s">
        <v>938</v>
      </c>
      <c r="H1361" s="181" t="s">
        <v>1162</v>
      </c>
      <c r="K1361" s="183">
        <v>1072234</v>
      </c>
      <c r="L1361" s="183">
        <v>339273</v>
      </c>
      <c r="Q1361" s="181" t="s">
        <v>944</v>
      </c>
      <c r="U1361" s="183">
        <v>7</v>
      </c>
      <c r="V1361" s="183">
        <v>19</v>
      </c>
      <c r="X1361" s="183">
        <v>3033699</v>
      </c>
      <c r="Y1361" s="181" t="s">
        <v>941</v>
      </c>
      <c r="Z1361" s="183">
        <v>102</v>
      </c>
      <c r="AA1361" s="181" t="s">
        <v>945</v>
      </c>
      <c r="AB1361" s="181" t="s">
        <v>942</v>
      </c>
      <c r="AC1361" s="183">
        <v>1</v>
      </c>
    </row>
    <row r="1362" spans="1:29">
      <c r="A1362" s="181" t="s">
        <v>116</v>
      </c>
      <c r="B1362" s="183">
        <v>102</v>
      </c>
      <c r="C1362" s="183">
        <v>102103</v>
      </c>
      <c r="D1362" s="183">
        <v>5660</v>
      </c>
      <c r="E1362" s="184">
        <v>37.19</v>
      </c>
      <c r="F1362" s="182">
        <v>43658</v>
      </c>
      <c r="G1362" s="181" t="s">
        <v>938</v>
      </c>
      <c r="H1362" s="181" t="s">
        <v>1162</v>
      </c>
      <c r="K1362" s="183">
        <v>1072253</v>
      </c>
      <c r="L1362" s="183">
        <v>339292</v>
      </c>
      <c r="Q1362" s="181" t="s">
        <v>944</v>
      </c>
      <c r="U1362" s="183">
        <v>7</v>
      </c>
      <c r="V1362" s="183">
        <v>19</v>
      </c>
      <c r="X1362" s="183">
        <v>3033699</v>
      </c>
      <c r="Y1362" s="181" t="s">
        <v>941</v>
      </c>
      <c r="Z1362" s="183">
        <v>102</v>
      </c>
      <c r="AA1362" s="181" t="s">
        <v>945</v>
      </c>
      <c r="AB1362" s="181" t="s">
        <v>942</v>
      </c>
      <c r="AC1362" s="183">
        <v>1</v>
      </c>
    </row>
    <row r="1363" spans="1:29">
      <c r="A1363" s="181" t="s">
        <v>116</v>
      </c>
      <c r="B1363" s="183">
        <v>102</v>
      </c>
      <c r="C1363" s="183">
        <v>102103</v>
      </c>
      <c r="D1363" s="183">
        <v>5660</v>
      </c>
      <c r="E1363" s="184">
        <v>50</v>
      </c>
      <c r="F1363" s="182">
        <v>43661</v>
      </c>
      <c r="G1363" s="181" t="s">
        <v>938</v>
      </c>
      <c r="H1363" s="181">
        <v>2322</v>
      </c>
      <c r="I1363" s="181" t="s">
        <v>1170</v>
      </c>
      <c r="K1363" s="183">
        <v>1073218</v>
      </c>
      <c r="L1363" s="183">
        <v>339454</v>
      </c>
      <c r="Q1363" s="181" t="s">
        <v>1164</v>
      </c>
      <c r="U1363" s="183">
        <v>7</v>
      </c>
      <c r="V1363" s="183">
        <v>19</v>
      </c>
      <c r="W1363" s="183">
        <v>1</v>
      </c>
      <c r="X1363" s="183">
        <v>1099925</v>
      </c>
      <c r="Y1363" s="181" t="s">
        <v>941</v>
      </c>
      <c r="Z1363" s="183">
        <v>102</v>
      </c>
      <c r="AA1363" s="181" t="s">
        <v>945</v>
      </c>
      <c r="AB1363" s="181" t="s">
        <v>942</v>
      </c>
      <c r="AC1363" s="183">
        <v>11</v>
      </c>
    </row>
    <row r="1364" spans="1:29">
      <c r="A1364" s="181" t="s">
        <v>116</v>
      </c>
      <c r="B1364" s="183">
        <v>102</v>
      </c>
      <c r="C1364" s="183">
        <v>102103</v>
      </c>
      <c r="D1364" s="183">
        <v>5660</v>
      </c>
      <c r="E1364" s="184">
        <v>325</v>
      </c>
      <c r="F1364" s="182">
        <v>43661</v>
      </c>
      <c r="G1364" s="181" t="s">
        <v>938</v>
      </c>
      <c r="H1364" s="181">
        <v>2322</v>
      </c>
      <c r="I1364" s="181" t="s">
        <v>1170</v>
      </c>
      <c r="K1364" s="183">
        <v>1073218</v>
      </c>
      <c r="L1364" s="183">
        <v>339454</v>
      </c>
      <c r="Q1364" s="181" t="s">
        <v>1164</v>
      </c>
      <c r="U1364" s="183">
        <v>7</v>
      </c>
      <c r="V1364" s="183">
        <v>19</v>
      </c>
      <c r="W1364" s="183">
        <v>1</v>
      </c>
      <c r="X1364" s="183">
        <v>1099925</v>
      </c>
      <c r="Y1364" s="181" t="s">
        <v>941</v>
      </c>
      <c r="Z1364" s="183">
        <v>102</v>
      </c>
      <c r="AA1364" s="181" t="s">
        <v>945</v>
      </c>
      <c r="AB1364" s="181" t="s">
        <v>942</v>
      </c>
      <c r="AC1364" s="183">
        <v>13</v>
      </c>
    </row>
    <row r="1365" spans="1:29">
      <c r="A1365" s="181" t="s">
        <v>116</v>
      </c>
      <c r="B1365" s="183">
        <v>102</v>
      </c>
      <c r="C1365" s="183">
        <v>102109</v>
      </c>
      <c r="D1365" s="183">
        <v>5660</v>
      </c>
      <c r="E1365" s="184">
        <v>17.98</v>
      </c>
      <c r="F1365" s="182">
        <v>43661</v>
      </c>
      <c r="G1365" s="181" t="s">
        <v>938</v>
      </c>
      <c r="H1365" s="181">
        <v>2359</v>
      </c>
      <c r="I1365" s="181" t="s">
        <v>1175</v>
      </c>
      <c r="K1365" s="183">
        <v>1073225</v>
      </c>
      <c r="L1365" s="183">
        <v>339454</v>
      </c>
      <c r="Q1365" s="181" t="s">
        <v>1164</v>
      </c>
      <c r="U1365" s="183">
        <v>7</v>
      </c>
      <c r="V1365" s="183">
        <v>19</v>
      </c>
      <c r="W1365" s="183">
        <v>1</v>
      </c>
      <c r="X1365" s="183">
        <v>1099788</v>
      </c>
      <c r="Y1365" s="181" t="s">
        <v>941</v>
      </c>
      <c r="Z1365" s="183">
        <v>102</v>
      </c>
      <c r="AA1365" s="181" t="s">
        <v>945</v>
      </c>
      <c r="AB1365" s="181" t="s">
        <v>942</v>
      </c>
      <c r="AC1365" s="183">
        <v>2</v>
      </c>
    </row>
    <row r="1366" spans="1:29">
      <c r="A1366" s="181" t="s">
        <v>116</v>
      </c>
      <c r="B1366" s="183">
        <v>102</v>
      </c>
      <c r="C1366" s="183">
        <v>102103</v>
      </c>
      <c r="D1366" s="183">
        <v>5660</v>
      </c>
      <c r="E1366" s="184">
        <v>584.38</v>
      </c>
      <c r="F1366" s="182">
        <v>43662</v>
      </c>
      <c r="G1366" s="181" t="s">
        <v>938</v>
      </c>
      <c r="H1366" s="181" t="s">
        <v>1162</v>
      </c>
      <c r="K1366" s="183">
        <v>1073406</v>
      </c>
      <c r="L1366" s="183">
        <v>339542</v>
      </c>
      <c r="Q1366" s="181" t="s">
        <v>944</v>
      </c>
      <c r="U1366" s="183">
        <v>7</v>
      </c>
      <c r="V1366" s="183">
        <v>19</v>
      </c>
      <c r="X1366" s="183">
        <v>3033699</v>
      </c>
      <c r="Y1366" s="181" t="s">
        <v>941</v>
      </c>
      <c r="Z1366" s="183">
        <v>102</v>
      </c>
      <c r="AA1366" s="181" t="s">
        <v>945</v>
      </c>
      <c r="AB1366" s="181" t="s">
        <v>942</v>
      </c>
      <c r="AC1366" s="183">
        <v>1</v>
      </c>
    </row>
    <row r="1367" spans="1:29">
      <c r="A1367" s="181" t="s">
        <v>116</v>
      </c>
      <c r="B1367" s="183">
        <v>102</v>
      </c>
      <c r="C1367" s="183">
        <v>102103</v>
      </c>
      <c r="D1367" s="183">
        <v>5660</v>
      </c>
      <c r="E1367" s="184">
        <v>105</v>
      </c>
      <c r="F1367" s="182">
        <v>43663</v>
      </c>
      <c r="G1367" s="181" t="s">
        <v>938</v>
      </c>
      <c r="H1367" s="181" t="s">
        <v>1162</v>
      </c>
      <c r="K1367" s="183">
        <v>1073607</v>
      </c>
      <c r="L1367" s="183">
        <v>339588</v>
      </c>
      <c r="Q1367" s="181" t="s">
        <v>944</v>
      </c>
      <c r="U1367" s="183">
        <v>7</v>
      </c>
      <c r="V1367" s="183">
        <v>19</v>
      </c>
      <c r="X1367" s="183">
        <v>3033699</v>
      </c>
      <c r="Y1367" s="181" t="s">
        <v>941</v>
      </c>
      <c r="Z1367" s="183">
        <v>102</v>
      </c>
      <c r="AA1367" s="181" t="s">
        <v>945</v>
      </c>
      <c r="AB1367" s="181" t="s">
        <v>942</v>
      </c>
      <c r="AC1367" s="183">
        <v>1</v>
      </c>
    </row>
    <row r="1368" spans="1:29">
      <c r="A1368" s="181" t="s">
        <v>116</v>
      </c>
      <c r="B1368" s="183">
        <v>102</v>
      </c>
      <c r="C1368" s="183">
        <v>102103</v>
      </c>
      <c r="D1368" s="183">
        <v>5660</v>
      </c>
      <c r="E1368" s="184">
        <v>106.25</v>
      </c>
      <c r="F1368" s="182">
        <v>43663</v>
      </c>
      <c r="G1368" s="181" t="s">
        <v>938</v>
      </c>
      <c r="H1368" s="181" t="s">
        <v>1162</v>
      </c>
      <c r="K1368" s="183">
        <v>1073608</v>
      </c>
      <c r="L1368" s="183">
        <v>339588</v>
      </c>
      <c r="Q1368" s="181" t="s">
        <v>944</v>
      </c>
      <c r="U1368" s="183">
        <v>7</v>
      </c>
      <c r="V1368" s="183">
        <v>19</v>
      </c>
      <c r="X1368" s="183">
        <v>3033699</v>
      </c>
      <c r="Y1368" s="181" t="s">
        <v>941</v>
      </c>
      <c r="Z1368" s="183">
        <v>102</v>
      </c>
      <c r="AA1368" s="181" t="s">
        <v>945</v>
      </c>
      <c r="AB1368" s="181" t="s">
        <v>942</v>
      </c>
      <c r="AC1368" s="183">
        <v>1</v>
      </c>
    </row>
    <row r="1369" spans="1:29">
      <c r="A1369" s="181" t="s">
        <v>116</v>
      </c>
      <c r="B1369" s="183">
        <v>102</v>
      </c>
      <c r="C1369" s="183">
        <v>102103</v>
      </c>
      <c r="D1369" s="183">
        <v>5660</v>
      </c>
      <c r="E1369" s="184">
        <v>70</v>
      </c>
      <c r="F1369" s="182">
        <v>43663</v>
      </c>
      <c r="G1369" s="181" t="s">
        <v>938</v>
      </c>
      <c r="H1369" s="181" t="s">
        <v>1162</v>
      </c>
      <c r="K1369" s="183">
        <v>1073610</v>
      </c>
      <c r="L1369" s="183">
        <v>339588</v>
      </c>
      <c r="Q1369" s="181" t="s">
        <v>944</v>
      </c>
      <c r="U1369" s="183">
        <v>7</v>
      </c>
      <c r="V1369" s="183">
        <v>19</v>
      </c>
      <c r="X1369" s="183">
        <v>3033699</v>
      </c>
      <c r="Y1369" s="181" t="s">
        <v>941</v>
      </c>
      <c r="Z1369" s="183">
        <v>102</v>
      </c>
      <c r="AA1369" s="181" t="s">
        <v>945</v>
      </c>
      <c r="AB1369" s="181" t="s">
        <v>942</v>
      </c>
      <c r="AC1369" s="183">
        <v>1</v>
      </c>
    </row>
    <row r="1370" spans="1:29">
      <c r="A1370" s="181" t="s">
        <v>116</v>
      </c>
      <c r="B1370" s="183">
        <v>102</v>
      </c>
      <c r="C1370" s="183">
        <v>102103</v>
      </c>
      <c r="D1370" s="183">
        <v>5660</v>
      </c>
      <c r="E1370" s="184">
        <v>18.940000000000001</v>
      </c>
      <c r="F1370" s="182">
        <v>43663</v>
      </c>
      <c r="G1370" s="181" t="s">
        <v>938</v>
      </c>
      <c r="H1370" s="181" t="s">
        <v>1162</v>
      </c>
      <c r="K1370" s="183">
        <v>1073615</v>
      </c>
      <c r="L1370" s="183">
        <v>339588</v>
      </c>
      <c r="Q1370" s="181" t="s">
        <v>944</v>
      </c>
      <c r="U1370" s="183">
        <v>7</v>
      </c>
      <c r="V1370" s="183">
        <v>19</v>
      </c>
      <c r="X1370" s="183">
        <v>3033699</v>
      </c>
      <c r="Y1370" s="181" t="s">
        <v>941</v>
      </c>
      <c r="Z1370" s="183">
        <v>102</v>
      </c>
      <c r="AA1370" s="181" t="s">
        <v>945</v>
      </c>
      <c r="AB1370" s="181" t="s">
        <v>942</v>
      </c>
      <c r="AC1370" s="183">
        <v>1</v>
      </c>
    </row>
    <row r="1371" spans="1:29">
      <c r="A1371" s="181" t="s">
        <v>116</v>
      </c>
      <c r="B1371" s="183">
        <v>102</v>
      </c>
      <c r="C1371" s="183">
        <v>102103</v>
      </c>
      <c r="D1371" s="183">
        <v>5660</v>
      </c>
      <c r="E1371" s="184">
        <v>247.19</v>
      </c>
      <c r="F1371" s="182">
        <v>43665</v>
      </c>
      <c r="G1371" s="181" t="s">
        <v>938</v>
      </c>
      <c r="H1371" s="181" t="s">
        <v>1162</v>
      </c>
      <c r="K1371" s="183">
        <v>1074635</v>
      </c>
      <c r="L1371" s="183">
        <v>339846</v>
      </c>
      <c r="Q1371" s="181" t="s">
        <v>944</v>
      </c>
      <c r="U1371" s="183">
        <v>7</v>
      </c>
      <c r="V1371" s="183">
        <v>19</v>
      </c>
      <c r="X1371" s="183">
        <v>3033699</v>
      </c>
      <c r="Y1371" s="181" t="s">
        <v>941</v>
      </c>
      <c r="Z1371" s="183">
        <v>102</v>
      </c>
      <c r="AA1371" s="181" t="s">
        <v>945</v>
      </c>
      <c r="AB1371" s="181" t="s">
        <v>942</v>
      </c>
      <c r="AC1371" s="183">
        <v>1</v>
      </c>
    </row>
    <row r="1372" spans="1:29">
      <c r="A1372" s="181" t="s">
        <v>116</v>
      </c>
      <c r="B1372" s="183">
        <v>102</v>
      </c>
      <c r="C1372" s="183">
        <v>102103</v>
      </c>
      <c r="D1372" s="183">
        <v>5660</v>
      </c>
      <c r="E1372" s="184">
        <v>210.11</v>
      </c>
      <c r="F1372" s="182">
        <v>43665</v>
      </c>
      <c r="G1372" s="181" t="s">
        <v>938</v>
      </c>
      <c r="H1372" s="181" t="s">
        <v>1162</v>
      </c>
      <c r="K1372" s="183">
        <v>1074636</v>
      </c>
      <c r="L1372" s="183">
        <v>339846</v>
      </c>
      <c r="Q1372" s="181" t="s">
        <v>944</v>
      </c>
      <c r="U1372" s="183">
        <v>7</v>
      </c>
      <c r="V1372" s="183">
        <v>19</v>
      </c>
      <c r="X1372" s="183">
        <v>3033699</v>
      </c>
      <c r="Y1372" s="181" t="s">
        <v>941</v>
      </c>
      <c r="Z1372" s="183">
        <v>102</v>
      </c>
      <c r="AA1372" s="181" t="s">
        <v>945</v>
      </c>
      <c r="AB1372" s="181" t="s">
        <v>942</v>
      </c>
      <c r="AC1372" s="183">
        <v>1</v>
      </c>
    </row>
    <row r="1373" spans="1:29">
      <c r="A1373" s="181" t="s">
        <v>116</v>
      </c>
      <c r="B1373" s="183">
        <v>102</v>
      </c>
      <c r="C1373" s="183">
        <v>102103</v>
      </c>
      <c r="D1373" s="183">
        <v>5660</v>
      </c>
      <c r="E1373" s="184">
        <v>118.93</v>
      </c>
      <c r="F1373" s="182">
        <v>43665</v>
      </c>
      <c r="G1373" s="181" t="s">
        <v>938</v>
      </c>
      <c r="H1373" s="181" t="s">
        <v>1162</v>
      </c>
      <c r="K1373" s="183">
        <v>1074637</v>
      </c>
      <c r="L1373" s="183">
        <v>339846</v>
      </c>
      <c r="Q1373" s="181" t="s">
        <v>944</v>
      </c>
      <c r="U1373" s="183">
        <v>7</v>
      </c>
      <c r="V1373" s="183">
        <v>19</v>
      </c>
      <c r="X1373" s="183">
        <v>3033699</v>
      </c>
      <c r="Y1373" s="181" t="s">
        <v>941</v>
      </c>
      <c r="Z1373" s="183">
        <v>102</v>
      </c>
      <c r="AA1373" s="181" t="s">
        <v>945</v>
      </c>
      <c r="AB1373" s="181" t="s">
        <v>942</v>
      </c>
      <c r="AC1373" s="183">
        <v>1</v>
      </c>
    </row>
    <row r="1374" spans="1:29">
      <c r="A1374" s="181" t="s">
        <v>116</v>
      </c>
      <c r="B1374" s="183">
        <v>102</v>
      </c>
      <c r="C1374" s="183">
        <v>102103</v>
      </c>
      <c r="D1374" s="183">
        <v>5660</v>
      </c>
      <c r="E1374" s="184">
        <v>35</v>
      </c>
      <c r="F1374" s="182">
        <v>43665</v>
      </c>
      <c r="G1374" s="181" t="s">
        <v>938</v>
      </c>
      <c r="H1374" s="181" t="s">
        <v>1162</v>
      </c>
      <c r="K1374" s="183">
        <v>1074638</v>
      </c>
      <c r="L1374" s="183">
        <v>339846</v>
      </c>
      <c r="Q1374" s="181" t="s">
        <v>944</v>
      </c>
      <c r="U1374" s="183">
        <v>7</v>
      </c>
      <c r="V1374" s="183">
        <v>19</v>
      </c>
      <c r="X1374" s="183">
        <v>3033699</v>
      </c>
      <c r="Y1374" s="181" t="s">
        <v>941</v>
      </c>
      <c r="Z1374" s="183">
        <v>102</v>
      </c>
      <c r="AA1374" s="181" t="s">
        <v>945</v>
      </c>
      <c r="AB1374" s="181" t="s">
        <v>942</v>
      </c>
      <c r="AC1374" s="183">
        <v>1</v>
      </c>
    </row>
    <row r="1375" spans="1:29">
      <c r="A1375" s="181" t="s">
        <v>116</v>
      </c>
      <c r="B1375" s="183">
        <v>102</v>
      </c>
      <c r="C1375" s="183">
        <v>102103</v>
      </c>
      <c r="D1375" s="183">
        <v>5660</v>
      </c>
      <c r="E1375" s="184">
        <v>35</v>
      </c>
      <c r="F1375" s="182">
        <v>43665</v>
      </c>
      <c r="G1375" s="181" t="s">
        <v>938</v>
      </c>
      <c r="H1375" s="181" t="s">
        <v>1162</v>
      </c>
      <c r="K1375" s="183">
        <v>1074639</v>
      </c>
      <c r="L1375" s="183">
        <v>339846</v>
      </c>
      <c r="Q1375" s="181" t="s">
        <v>944</v>
      </c>
      <c r="U1375" s="183">
        <v>7</v>
      </c>
      <c r="V1375" s="183">
        <v>19</v>
      </c>
      <c r="X1375" s="183">
        <v>3033699</v>
      </c>
      <c r="Y1375" s="181" t="s">
        <v>941</v>
      </c>
      <c r="Z1375" s="183">
        <v>102</v>
      </c>
      <c r="AA1375" s="181" t="s">
        <v>945</v>
      </c>
      <c r="AB1375" s="181" t="s">
        <v>942</v>
      </c>
      <c r="AC1375" s="183">
        <v>1</v>
      </c>
    </row>
    <row r="1376" spans="1:29">
      <c r="A1376" s="181" t="s">
        <v>116</v>
      </c>
      <c r="B1376" s="183">
        <v>102</v>
      </c>
      <c r="C1376" s="183">
        <v>102103</v>
      </c>
      <c r="D1376" s="183">
        <v>5660</v>
      </c>
      <c r="E1376" s="184">
        <v>140</v>
      </c>
      <c r="F1376" s="182">
        <v>43670</v>
      </c>
      <c r="G1376" s="181" t="s">
        <v>938</v>
      </c>
      <c r="H1376" s="181" t="s">
        <v>1162</v>
      </c>
      <c r="K1376" s="183">
        <v>1075589</v>
      </c>
      <c r="L1376" s="183">
        <v>340179</v>
      </c>
      <c r="Q1376" s="181" t="s">
        <v>944</v>
      </c>
      <c r="U1376" s="183">
        <v>7</v>
      </c>
      <c r="V1376" s="183">
        <v>19</v>
      </c>
      <c r="X1376" s="183">
        <v>3033699</v>
      </c>
      <c r="Y1376" s="181" t="s">
        <v>941</v>
      </c>
      <c r="Z1376" s="183">
        <v>102</v>
      </c>
      <c r="AA1376" s="181" t="s">
        <v>945</v>
      </c>
      <c r="AB1376" s="181" t="s">
        <v>942</v>
      </c>
      <c r="AC1376" s="183">
        <v>1</v>
      </c>
    </row>
    <row r="1377" spans="1:29">
      <c r="A1377" s="181" t="s">
        <v>116</v>
      </c>
      <c r="B1377" s="183">
        <v>102</v>
      </c>
      <c r="C1377" s="183">
        <v>102103</v>
      </c>
      <c r="D1377" s="183">
        <v>5660</v>
      </c>
      <c r="E1377" s="184">
        <v>98.69</v>
      </c>
      <c r="F1377" s="182">
        <v>43670</v>
      </c>
      <c r="G1377" s="181" t="s">
        <v>938</v>
      </c>
      <c r="H1377" s="181" t="s">
        <v>1162</v>
      </c>
      <c r="K1377" s="183">
        <v>1075590</v>
      </c>
      <c r="L1377" s="183">
        <v>340179</v>
      </c>
      <c r="Q1377" s="181" t="s">
        <v>944</v>
      </c>
      <c r="U1377" s="183">
        <v>7</v>
      </c>
      <c r="V1377" s="183">
        <v>19</v>
      </c>
      <c r="X1377" s="183">
        <v>3033699</v>
      </c>
      <c r="Y1377" s="181" t="s">
        <v>941</v>
      </c>
      <c r="Z1377" s="183">
        <v>102</v>
      </c>
      <c r="AA1377" s="181" t="s">
        <v>945</v>
      </c>
      <c r="AB1377" s="181" t="s">
        <v>942</v>
      </c>
      <c r="AC1377" s="183">
        <v>1</v>
      </c>
    </row>
    <row r="1378" spans="1:29">
      <c r="A1378" s="181" t="s">
        <v>116</v>
      </c>
      <c r="B1378" s="183">
        <v>102</v>
      </c>
      <c r="C1378" s="183">
        <v>102103</v>
      </c>
      <c r="D1378" s="183">
        <v>5660</v>
      </c>
      <c r="E1378" s="184">
        <v>105</v>
      </c>
      <c r="F1378" s="182">
        <v>43670</v>
      </c>
      <c r="G1378" s="181" t="s">
        <v>938</v>
      </c>
      <c r="H1378" s="181" t="s">
        <v>1162</v>
      </c>
      <c r="K1378" s="183">
        <v>1075591</v>
      </c>
      <c r="L1378" s="183">
        <v>340179</v>
      </c>
      <c r="Q1378" s="181" t="s">
        <v>944</v>
      </c>
      <c r="U1378" s="183">
        <v>7</v>
      </c>
      <c r="V1378" s="183">
        <v>19</v>
      </c>
      <c r="X1378" s="183">
        <v>3033699</v>
      </c>
      <c r="Y1378" s="181" t="s">
        <v>941</v>
      </c>
      <c r="Z1378" s="183">
        <v>102</v>
      </c>
      <c r="AA1378" s="181" t="s">
        <v>945</v>
      </c>
      <c r="AB1378" s="181" t="s">
        <v>942</v>
      </c>
      <c r="AC1378" s="183">
        <v>1</v>
      </c>
    </row>
    <row r="1379" spans="1:29">
      <c r="A1379" s="181" t="s">
        <v>116</v>
      </c>
      <c r="B1379" s="183">
        <v>102</v>
      </c>
      <c r="C1379" s="183">
        <v>102103</v>
      </c>
      <c r="D1379" s="183">
        <v>5660</v>
      </c>
      <c r="E1379" s="184">
        <v>66.900000000000006</v>
      </c>
      <c r="F1379" s="182">
        <v>43670</v>
      </c>
      <c r="G1379" s="181" t="s">
        <v>938</v>
      </c>
      <c r="H1379" s="181" t="s">
        <v>1162</v>
      </c>
      <c r="K1379" s="183">
        <v>1075592</v>
      </c>
      <c r="L1379" s="183">
        <v>340179</v>
      </c>
      <c r="Q1379" s="181" t="s">
        <v>944</v>
      </c>
      <c r="U1379" s="183">
        <v>7</v>
      </c>
      <c r="V1379" s="183">
        <v>19</v>
      </c>
      <c r="X1379" s="183">
        <v>3033699</v>
      </c>
      <c r="Y1379" s="181" t="s">
        <v>941</v>
      </c>
      <c r="Z1379" s="183">
        <v>102</v>
      </c>
      <c r="AA1379" s="181" t="s">
        <v>945</v>
      </c>
      <c r="AB1379" s="181" t="s">
        <v>942</v>
      </c>
      <c r="AC1379" s="183">
        <v>1</v>
      </c>
    </row>
    <row r="1380" spans="1:29">
      <c r="A1380" s="181" t="s">
        <v>116</v>
      </c>
      <c r="B1380" s="183">
        <v>102</v>
      </c>
      <c r="C1380" s="183">
        <v>102103</v>
      </c>
      <c r="D1380" s="183">
        <v>5660</v>
      </c>
      <c r="E1380" s="184">
        <v>159.38</v>
      </c>
      <c r="F1380" s="182">
        <v>43670</v>
      </c>
      <c r="G1380" s="181" t="s">
        <v>938</v>
      </c>
      <c r="H1380" s="181" t="s">
        <v>1162</v>
      </c>
      <c r="K1380" s="183">
        <v>1075593</v>
      </c>
      <c r="L1380" s="183">
        <v>340179</v>
      </c>
      <c r="Q1380" s="181" t="s">
        <v>944</v>
      </c>
      <c r="U1380" s="183">
        <v>7</v>
      </c>
      <c r="V1380" s="183">
        <v>19</v>
      </c>
      <c r="X1380" s="183">
        <v>3033699</v>
      </c>
      <c r="Y1380" s="181" t="s">
        <v>941</v>
      </c>
      <c r="Z1380" s="183">
        <v>102</v>
      </c>
      <c r="AA1380" s="181" t="s">
        <v>945</v>
      </c>
      <c r="AB1380" s="181" t="s">
        <v>942</v>
      </c>
      <c r="AC1380" s="183">
        <v>1</v>
      </c>
    </row>
    <row r="1381" spans="1:29">
      <c r="A1381" s="181" t="s">
        <v>116</v>
      </c>
      <c r="B1381" s="183">
        <v>102</v>
      </c>
      <c r="C1381" s="183">
        <v>102103</v>
      </c>
      <c r="D1381" s="183">
        <v>5660</v>
      </c>
      <c r="E1381" s="184">
        <v>210</v>
      </c>
      <c r="F1381" s="182">
        <v>43670</v>
      </c>
      <c r="G1381" s="181" t="s">
        <v>938</v>
      </c>
      <c r="H1381" s="181" t="s">
        <v>1162</v>
      </c>
      <c r="K1381" s="183">
        <v>1075594</v>
      </c>
      <c r="L1381" s="183">
        <v>340179</v>
      </c>
      <c r="Q1381" s="181" t="s">
        <v>944</v>
      </c>
      <c r="U1381" s="183">
        <v>7</v>
      </c>
      <c r="V1381" s="183">
        <v>19</v>
      </c>
      <c r="X1381" s="183">
        <v>3033699</v>
      </c>
      <c r="Y1381" s="181" t="s">
        <v>941</v>
      </c>
      <c r="Z1381" s="183">
        <v>102</v>
      </c>
      <c r="AA1381" s="181" t="s">
        <v>945</v>
      </c>
      <c r="AB1381" s="181" t="s">
        <v>942</v>
      </c>
      <c r="AC1381" s="183">
        <v>1</v>
      </c>
    </row>
    <row r="1382" spans="1:29">
      <c r="A1382" s="181" t="s">
        <v>116</v>
      </c>
      <c r="B1382" s="183">
        <v>102</v>
      </c>
      <c r="C1382" s="183">
        <v>102103</v>
      </c>
      <c r="D1382" s="183">
        <v>5660</v>
      </c>
      <c r="E1382" s="184">
        <v>455</v>
      </c>
      <c r="F1382" s="182">
        <v>43671</v>
      </c>
      <c r="G1382" s="181" t="s">
        <v>938</v>
      </c>
      <c r="H1382" s="181" t="s">
        <v>1162</v>
      </c>
      <c r="K1382" s="183">
        <v>1076449</v>
      </c>
      <c r="L1382" s="183">
        <v>340311</v>
      </c>
      <c r="Q1382" s="181" t="s">
        <v>944</v>
      </c>
      <c r="U1382" s="183">
        <v>7</v>
      </c>
      <c r="V1382" s="183">
        <v>19</v>
      </c>
      <c r="X1382" s="183">
        <v>3033699</v>
      </c>
      <c r="Y1382" s="181" t="s">
        <v>941</v>
      </c>
      <c r="Z1382" s="183">
        <v>102</v>
      </c>
      <c r="AA1382" s="181" t="s">
        <v>945</v>
      </c>
      <c r="AB1382" s="181" t="s">
        <v>942</v>
      </c>
      <c r="AC1382" s="183">
        <v>1</v>
      </c>
    </row>
    <row r="1383" spans="1:29">
      <c r="A1383" s="181" t="s">
        <v>116</v>
      </c>
      <c r="B1383" s="183">
        <v>102</v>
      </c>
      <c r="C1383" s="183">
        <v>102103</v>
      </c>
      <c r="D1383" s="183">
        <v>5660</v>
      </c>
      <c r="E1383" s="184">
        <v>1328.13</v>
      </c>
      <c r="F1383" s="182">
        <v>43671</v>
      </c>
      <c r="G1383" s="181" t="s">
        <v>938</v>
      </c>
      <c r="H1383" s="181" t="s">
        <v>1162</v>
      </c>
      <c r="K1383" s="183">
        <v>1076450</v>
      </c>
      <c r="L1383" s="183">
        <v>340311</v>
      </c>
      <c r="Q1383" s="181" t="s">
        <v>944</v>
      </c>
      <c r="U1383" s="183">
        <v>7</v>
      </c>
      <c r="V1383" s="183">
        <v>19</v>
      </c>
      <c r="X1383" s="183">
        <v>3033699</v>
      </c>
      <c r="Y1383" s="181" t="s">
        <v>941</v>
      </c>
      <c r="Z1383" s="183">
        <v>102</v>
      </c>
      <c r="AA1383" s="181" t="s">
        <v>945</v>
      </c>
      <c r="AB1383" s="181" t="s">
        <v>942</v>
      </c>
      <c r="AC1383" s="183">
        <v>1</v>
      </c>
    </row>
    <row r="1384" spans="1:29">
      <c r="A1384" s="181" t="s">
        <v>116</v>
      </c>
      <c r="B1384" s="183">
        <v>102</v>
      </c>
      <c r="C1384" s="183">
        <v>102103</v>
      </c>
      <c r="D1384" s="183">
        <v>5660</v>
      </c>
      <c r="E1384" s="184">
        <v>500</v>
      </c>
      <c r="F1384" s="182">
        <v>43671</v>
      </c>
      <c r="G1384" s="181" t="s">
        <v>938</v>
      </c>
      <c r="H1384" s="181" t="s">
        <v>1162</v>
      </c>
      <c r="K1384" s="183">
        <v>1076451</v>
      </c>
      <c r="L1384" s="183">
        <v>340311</v>
      </c>
      <c r="Q1384" s="181" t="s">
        <v>944</v>
      </c>
      <c r="U1384" s="183">
        <v>7</v>
      </c>
      <c r="V1384" s="183">
        <v>19</v>
      </c>
      <c r="X1384" s="183">
        <v>3033699</v>
      </c>
      <c r="Y1384" s="181" t="s">
        <v>941</v>
      </c>
      <c r="Z1384" s="183">
        <v>102</v>
      </c>
      <c r="AA1384" s="181" t="s">
        <v>945</v>
      </c>
      <c r="AB1384" s="181" t="s">
        <v>942</v>
      </c>
      <c r="AC1384" s="183">
        <v>1</v>
      </c>
    </row>
    <row r="1385" spans="1:29">
      <c r="A1385" s="181" t="s">
        <v>116</v>
      </c>
      <c r="B1385" s="183">
        <v>102</v>
      </c>
      <c r="C1385" s="183">
        <v>102103</v>
      </c>
      <c r="D1385" s="183">
        <v>5660</v>
      </c>
      <c r="E1385" s="184">
        <v>903.13</v>
      </c>
      <c r="F1385" s="182">
        <v>43671</v>
      </c>
      <c r="G1385" s="181" t="s">
        <v>938</v>
      </c>
      <c r="H1385" s="181" t="s">
        <v>1162</v>
      </c>
      <c r="K1385" s="183">
        <v>1076452</v>
      </c>
      <c r="L1385" s="183">
        <v>340311</v>
      </c>
      <c r="Q1385" s="181" t="s">
        <v>944</v>
      </c>
      <c r="U1385" s="183">
        <v>7</v>
      </c>
      <c r="V1385" s="183">
        <v>19</v>
      </c>
      <c r="X1385" s="183">
        <v>3033699</v>
      </c>
      <c r="Y1385" s="181" t="s">
        <v>941</v>
      </c>
      <c r="Z1385" s="183">
        <v>102</v>
      </c>
      <c r="AA1385" s="181" t="s">
        <v>945</v>
      </c>
      <c r="AB1385" s="181" t="s">
        <v>942</v>
      </c>
      <c r="AC1385" s="183">
        <v>1</v>
      </c>
    </row>
    <row r="1386" spans="1:29">
      <c r="A1386" s="181" t="s">
        <v>116</v>
      </c>
      <c r="B1386" s="183">
        <v>102</v>
      </c>
      <c r="C1386" s="183">
        <v>102103</v>
      </c>
      <c r="D1386" s="183">
        <v>5660</v>
      </c>
      <c r="E1386" s="184">
        <v>374</v>
      </c>
      <c r="F1386" s="182">
        <v>43671</v>
      </c>
      <c r="G1386" s="181" t="s">
        <v>938</v>
      </c>
      <c r="H1386" s="181" t="s">
        <v>1162</v>
      </c>
      <c r="K1386" s="183">
        <v>1076453</v>
      </c>
      <c r="L1386" s="183">
        <v>340311</v>
      </c>
      <c r="Q1386" s="181" t="s">
        <v>944</v>
      </c>
      <c r="U1386" s="183">
        <v>7</v>
      </c>
      <c r="V1386" s="183">
        <v>19</v>
      </c>
      <c r="X1386" s="183">
        <v>3033699</v>
      </c>
      <c r="Y1386" s="181" t="s">
        <v>941</v>
      </c>
      <c r="Z1386" s="183">
        <v>102</v>
      </c>
      <c r="AA1386" s="181" t="s">
        <v>945</v>
      </c>
      <c r="AB1386" s="181" t="s">
        <v>942</v>
      </c>
      <c r="AC1386" s="183">
        <v>1</v>
      </c>
    </row>
    <row r="1387" spans="1:29">
      <c r="A1387" s="181" t="s">
        <v>116</v>
      </c>
      <c r="B1387" s="183">
        <v>102</v>
      </c>
      <c r="C1387" s="183">
        <v>102103</v>
      </c>
      <c r="D1387" s="183">
        <v>5660</v>
      </c>
      <c r="E1387" s="184">
        <v>667</v>
      </c>
      <c r="F1387" s="182">
        <v>43671</v>
      </c>
      <c r="G1387" s="181" t="s">
        <v>938</v>
      </c>
      <c r="H1387" s="181" t="s">
        <v>1162</v>
      </c>
      <c r="K1387" s="183">
        <v>1076454</v>
      </c>
      <c r="L1387" s="183">
        <v>340311</v>
      </c>
      <c r="Q1387" s="181" t="s">
        <v>944</v>
      </c>
      <c r="U1387" s="183">
        <v>7</v>
      </c>
      <c r="V1387" s="183">
        <v>19</v>
      </c>
      <c r="X1387" s="183">
        <v>3033699</v>
      </c>
      <c r="Y1387" s="181" t="s">
        <v>941</v>
      </c>
      <c r="Z1387" s="183">
        <v>102</v>
      </c>
      <c r="AA1387" s="181" t="s">
        <v>945</v>
      </c>
      <c r="AB1387" s="181" t="s">
        <v>942</v>
      </c>
      <c r="AC1387" s="183">
        <v>1</v>
      </c>
    </row>
    <row r="1388" spans="1:29">
      <c r="A1388" s="181" t="s">
        <v>116</v>
      </c>
      <c r="B1388" s="183">
        <v>102</v>
      </c>
      <c r="C1388" s="183">
        <v>102103</v>
      </c>
      <c r="D1388" s="183">
        <v>5660</v>
      </c>
      <c r="E1388" s="184">
        <v>371.88</v>
      </c>
      <c r="F1388" s="182">
        <v>43671</v>
      </c>
      <c r="G1388" s="181" t="s">
        <v>938</v>
      </c>
      <c r="H1388" s="181" t="s">
        <v>1162</v>
      </c>
      <c r="K1388" s="183">
        <v>1076455</v>
      </c>
      <c r="L1388" s="183">
        <v>340311</v>
      </c>
      <c r="Q1388" s="181" t="s">
        <v>944</v>
      </c>
      <c r="U1388" s="183">
        <v>7</v>
      </c>
      <c r="V1388" s="183">
        <v>19</v>
      </c>
      <c r="X1388" s="183">
        <v>3033699</v>
      </c>
      <c r="Y1388" s="181" t="s">
        <v>941</v>
      </c>
      <c r="Z1388" s="183">
        <v>102</v>
      </c>
      <c r="AA1388" s="181" t="s">
        <v>945</v>
      </c>
      <c r="AB1388" s="181" t="s">
        <v>942</v>
      </c>
      <c r="AC1388" s="183">
        <v>1</v>
      </c>
    </row>
    <row r="1389" spans="1:29">
      <c r="A1389" s="181" t="s">
        <v>116</v>
      </c>
      <c r="B1389" s="183">
        <v>102</v>
      </c>
      <c r="C1389" s="183">
        <v>102103</v>
      </c>
      <c r="D1389" s="183">
        <v>5660</v>
      </c>
      <c r="E1389" s="184">
        <v>63.75</v>
      </c>
      <c r="F1389" s="182">
        <v>43672</v>
      </c>
      <c r="G1389" s="181" t="s">
        <v>938</v>
      </c>
      <c r="H1389" s="181" t="s">
        <v>1162</v>
      </c>
      <c r="K1389" s="183">
        <v>1076523</v>
      </c>
      <c r="L1389" s="183">
        <v>340399</v>
      </c>
      <c r="Q1389" s="181" t="s">
        <v>944</v>
      </c>
      <c r="U1389" s="183">
        <v>7</v>
      </c>
      <c r="V1389" s="183">
        <v>19</v>
      </c>
      <c r="X1389" s="183">
        <v>3033699</v>
      </c>
      <c r="Y1389" s="181" t="s">
        <v>941</v>
      </c>
      <c r="Z1389" s="183">
        <v>102</v>
      </c>
      <c r="AA1389" s="181" t="s">
        <v>945</v>
      </c>
      <c r="AB1389" s="181" t="s">
        <v>942</v>
      </c>
      <c r="AC1389" s="183">
        <v>1</v>
      </c>
    </row>
    <row r="1390" spans="1:29">
      <c r="A1390" s="181" t="s">
        <v>116</v>
      </c>
      <c r="B1390" s="183">
        <v>102</v>
      </c>
      <c r="C1390" s="183">
        <v>102106</v>
      </c>
      <c r="D1390" s="183">
        <v>5660</v>
      </c>
      <c r="E1390" s="184">
        <v>50.78</v>
      </c>
      <c r="F1390" s="182">
        <v>43676</v>
      </c>
      <c r="G1390" s="181" t="s">
        <v>938</v>
      </c>
      <c r="H1390" s="181">
        <v>2545</v>
      </c>
      <c r="I1390" s="181" t="s">
        <v>1176</v>
      </c>
      <c r="K1390" s="183">
        <v>1077127</v>
      </c>
      <c r="L1390" s="183">
        <v>340683</v>
      </c>
      <c r="Q1390" s="181" t="s">
        <v>1172</v>
      </c>
      <c r="U1390" s="183">
        <v>7</v>
      </c>
      <c r="V1390" s="183">
        <v>19</v>
      </c>
      <c r="W1390" s="183">
        <v>1</v>
      </c>
      <c r="X1390" s="183">
        <v>1099708</v>
      </c>
      <c r="Y1390" s="181" t="s">
        <v>941</v>
      </c>
      <c r="Z1390" s="183">
        <v>102</v>
      </c>
      <c r="AA1390" s="181" t="s">
        <v>945</v>
      </c>
      <c r="AB1390" s="181" t="s">
        <v>942</v>
      </c>
      <c r="AC1390" s="183">
        <v>2</v>
      </c>
    </row>
    <row r="1391" spans="1:29">
      <c r="A1391" s="181" t="s">
        <v>116</v>
      </c>
      <c r="B1391" s="183">
        <v>102</v>
      </c>
      <c r="C1391" s="183">
        <v>102103</v>
      </c>
      <c r="D1391" s="183">
        <v>5660</v>
      </c>
      <c r="E1391" s="184">
        <v>255.39</v>
      </c>
      <c r="F1391" s="182">
        <v>43677</v>
      </c>
      <c r="G1391" s="181" t="s">
        <v>938</v>
      </c>
      <c r="H1391" s="181" t="s">
        <v>1177</v>
      </c>
      <c r="I1391" s="181" t="s">
        <v>1165</v>
      </c>
      <c r="K1391" s="183">
        <v>366000</v>
      </c>
      <c r="L1391" s="183">
        <v>341213</v>
      </c>
      <c r="Q1391" s="181" t="s">
        <v>940</v>
      </c>
      <c r="U1391" s="183">
        <v>7</v>
      </c>
      <c r="V1391" s="183">
        <v>19</v>
      </c>
      <c r="Y1391" s="181" t="s">
        <v>941</v>
      </c>
      <c r="Z1391" s="183">
        <v>102</v>
      </c>
      <c r="AA1391" s="181" t="s">
        <v>22</v>
      </c>
      <c r="AB1391" s="181" t="s">
        <v>942</v>
      </c>
      <c r="AC1391" s="183">
        <v>13</v>
      </c>
    </row>
    <row r="1392" spans="1:29">
      <c r="A1392" s="181" t="s">
        <v>116</v>
      </c>
      <c r="B1392" s="183">
        <v>102</v>
      </c>
      <c r="C1392" s="183">
        <v>102103</v>
      </c>
      <c r="D1392" s="183">
        <v>5660</v>
      </c>
      <c r="E1392" s="184">
        <v>-9303.44</v>
      </c>
      <c r="F1392" s="182">
        <v>43677</v>
      </c>
      <c r="G1392" s="181" t="s">
        <v>938</v>
      </c>
      <c r="H1392" s="181" t="s">
        <v>1166</v>
      </c>
      <c r="I1392" s="181" t="s">
        <v>1166</v>
      </c>
      <c r="K1392" s="183">
        <v>366091</v>
      </c>
      <c r="L1392" s="183">
        <v>341554</v>
      </c>
      <c r="Q1392" s="181" t="s">
        <v>940</v>
      </c>
      <c r="U1392" s="183">
        <v>7</v>
      </c>
      <c r="V1392" s="183">
        <v>19</v>
      </c>
      <c r="Y1392" s="181" t="s">
        <v>941</v>
      </c>
      <c r="Z1392" s="183">
        <v>102</v>
      </c>
      <c r="AA1392" s="181" t="s">
        <v>22</v>
      </c>
      <c r="AB1392" s="181" t="s">
        <v>942</v>
      </c>
      <c r="AC1392" s="183">
        <v>1</v>
      </c>
    </row>
    <row r="1393" spans="1:29">
      <c r="A1393" s="181" t="s">
        <v>116</v>
      </c>
      <c r="B1393" s="183">
        <v>102</v>
      </c>
      <c r="C1393" s="183">
        <v>102101</v>
      </c>
      <c r="D1393" s="183">
        <v>5660</v>
      </c>
      <c r="E1393" s="184">
        <v>251.9</v>
      </c>
      <c r="F1393" s="182">
        <v>43677</v>
      </c>
      <c r="G1393" s="181" t="s">
        <v>938</v>
      </c>
      <c r="H1393" s="181" t="s">
        <v>1166</v>
      </c>
      <c r="I1393" s="181" t="s">
        <v>1166</v>
      </c>
      <c r="K1393" s="183">
        <v>366091</v>
      </c>
      <c r="L1393" s="183">
        <v>341554</v>
      </c>
      <c r="Q1393" s="181" t="s">
        <v>940</v>
      </c>
      <c r="U1393" s="183">
        <v>7</v>
      </c>
      <c r="V1393" s="183">
        <v>19</v>
      </c>
      <c r="Y1393" s="181" t="s">
        <v>941</v>
      </c>
      <c r="Z1393" s="183">
        <v>102</v>
      </c>
      <c r="AA1393" s="181" t="s">
        <v>22</v>
      </c>
      <c r="AB1393" s="181" t="s">
        <v>942</v>
      </c>
      <c r="AC1393" s="183">
        <v>2</v>
      </c>
    </row>
    <row r="1394" spans="1:29">
      <c r="A1394" s="181" t="s">
        <v>116</v>
      </c>
      <c r="B1394" s="183">
        <v>102</v>
      </c>
      <c r="C1394" s="183">
        <v>102102</v>
      </c>
      <c r="D1394" s="183">
        <v>5660</v>
      </c>
      <c r="E1394" s="184">
        <v>50.38</v>
      </c>
      <c r="F1394" s="182">
        <v>43677</v>
      </c>
      <c r="G1394" s="181" t="s">
        <v>938</v>
      </c>
      <c r="H1394" s="181" t="s">
        <v>1166</v>
      </c>
      <c r="I1394" s="181" t="s">
        <v>1166</v>
      </c>
      <c r="K1394" s="183">
        <v>366091</v>
      </c>
      <c r="L1394" s="183">
        <v>341554</v>
      </c>
      <c r="Q1394" s="181" t="s">
        <v>940</v>
      </c>
      <c r="U1394" s="183">
        <v>7</v>
      </c>
      <c r="V1394" s="183">
        <v>19</v>
      </c>
      <c r="Y1394" s="181" t="s">
        <v>941</v>
      </c>
      <c r="Z1394" s="183">
        <v>102</v>
      </c>
      <c r="AA1394" s="181" t="s">
        <v>22</v>
      </c>
      <c r="AB1394" s="181" t="s">
        <v>942</v>
      </c>
      <c r="AC1394" s="183">
        <v>3</v>
      </c>
    </row>
    <row r="1395" spans="1:29">
      <c r="A1395" s="181" t="s">
        <v>116</v>
      </c>
      <c r="B1395" s="183">
        <v>102</v>
      </c>
      <c r="C1395" s="183">
        <v>102103</v>
      </c>
      <c r="D1395" s="183">
        <v>5660</v>
      </c>
      <c r="E1395" s="184">
        <v>83.97</v>
      </c>
      <c r="F1395" s="182">
        <v>43677</v>
      </c>
      <c r="G1395" s="181" t="s">
        <v>938</v>
      </c>
      <c r="H1395" s="181" t="s">
        <v>1166</v>
      </c>
      <c r="I1395" s="181" t="s">
        <v>1166</v>
      </c>
      <c r="K1395" s="183">
        <v>366091</v>
      </c>
      <c r="L1395" s="183">
        <v>341554</v>
      </c>
      <c r="Q1395" s="181" t="s">
        <v>940</v>
      </c>
      <c r="U1395" s="183">
        <v>7</v>
      </c>
      <c r="V1395" s="183">
        <v>19</v>
      </c>
      <c r="Y1395" s="181" t="s">
        <v>941</v>
      </c>
      <c r="Z1395" s="183">
        <v>102</v>
      </c>
      <c r="AA1395" s="181" t="s">
        <v>22</v>
      </c>
      <c r="AB1395" s="181" t="s">
        <v>942</v>
      </c>
      <c r="AC1395" s="183">
        <v>4</v>
      </c>
    </row>
    <row r="1396" spans="1:29">
      <c r="A1396" s="181" t="s">
        <v>116</v>
      </c>
      <c r="B1396" s="183">
        <v>102</v>
      </c>
      <c r="C1396" s="183">
        <v>102104</v>
      </c>
      <c r="D1396" s="183">
        <v>5660</v>
      </c>
      <c r="E1396" s="184">
        <v>167.93</v>
      </c>
      <c r="F1396" s="182">
        <v>43677</v>
      </c>
      <c r="G1396" s="181" t="s">
        <v>938</v>
      </c>
      <c r="H1396" s="181" t="s">
        <v>1166</v>
      </c>
      <c r="I1396" s="181" t="s">
        <v>1166</v>
      </c>
      <c r="K1396" s="183">
        <v>366091</v>
      </c>
      <c r="L1396" s="183">
        <v>341554</v>
      </c>
      <c r="Q1396" s="181" t="s">
        <v>940</v>
      </c>
      <c r="U1396" s="183">
        <v>7</v>
      </c>
      <c r="V1396" s="183">
        <v>19</v>
      </c>
      <c r="Y1396" s="181" t="s">
        <v>941</v>
      </c>
      <c r="Z1396" s="183">
        <v>102</v>
      </c>
      <c r="AA1396" s="181" t="s">
        <v>22</v>
      </c>
      <c r="AB1396" s="181" t="s">
        <v>942</v>
      </c>
      <c r="AC1396" s="183">
        <v>5</v>
      </c>
    </row>
    <row r="1397" spans="1:29">
      <c r="A1397" s="181" t="s">
        <v>116</v>
      </c>
      <c r="B1397" s="183">
        <v>102</v>
      </c>
      <c r="C1397" s="183">
        <v>102105</v>
      </c>
      <c r="D1397" s="183">
        <v>5660</v>
      </c>
      <c r="E1397" s="184">
        <v>184.73</v>
      </c>
      <c r="F1397" s="182">
        <v>43677</v>
      </c>
      <c r="G1397" s="181" t="s">
        <v>938</v>
      </c>
      <c r="H1397" s="181" t="s">
        <v>1166</v>
      </c>
      <c r="I1397" s="181" t="s">
        <v>1166</v>
      </c>
      <c r="K1397" s="183">
        <v>366091</v>
      </c>
      <c r="L1397" s="183">
        <v>341554</v>
      </c>
      <c r="Q1397" s="181" t="s">
        <v>940</v>
      </c>
      <c r="U1397" s="183">
        <v>7</v>
      </c>
      <c r="V1397" s="183">
        <v>19</v>
      </c>
      <c r="Y1397" s="181" t="s">
        <v>941</v>
      </c>
      <c r="Z1397" s="183">
        <v>102</v>
      </c>
      <c r="AA1397" s="181" t="s">
        <v>22</v>
      </c>
      <c r="AB1397" s="181" t="s">
        <v>942</v>
      </c>
      <c r="AC1397" s="183">
        <v>6</v>
      </c>
    </row>
    <row r="1398" spans="1:29">
      <c r="A1398" s="181" t="s">
        <v>116</v>
      </c>
      <c r="B1398" s="183">
        <v>102</v>
      </c>
      <c r="C1398" s="183">
        <v>102106</v>
      </c>
      <c r="D1398" s="183">
        <v>5660</v>
      </c>
      <c r="E1398" s="184">
        <v>554.17999999999995</v>
      </c>
      <c r="F1398" s="182">
        <v>43677</v>
      </c>
      <c r="G1398" s="181" t="s">
        <v>938</v>
      </c>
      <c r="H1398" s="181" t="s">
        <v>1166</v>
      </c>
      <c r="I1398" s="181" t="s">
        <v>1166</v>
      </c>
      <c r="K1398" s="183">
        <v>366091</v>
      </c>
      <c r="L1398" s="183">
        <v>341554</v>
      </c>
      <c r="Q1398" s="181" t="s">
        <v>940</v>
      </c>
      <c r="U1398" s="183">
        <v>7</v>
      </c>
      <c r="V1398" s="183">
        <v>19</v>
      </c>
      <c r="Y1398" s="181" t="s">
        <v>941</v>
      </c>
      <c r="Z1398" s="183">
        <v>102</v>
      </c>
      <c r="AA1398" s="181" t="s">
        <v>22</v>
      </c>
      <c r="AB1398" s="181" t="s">
        <v>942</v>
      </c>
      <c r="AC1398" s="183">
        <v>7</v>
      </c>
    </row>
    <row r="1399" spans="1:29">
      <c r="A1399" s="181" t="s">
        <v>116</v>
      </c>
      <c r="B1399" s="183">
        <v>102</v>
      </c>
      <c r="C1399" s="183">
        <v>102107</v>
      </c>
      <c r="D1399" s="183">
        <v>5660</v>
      </c>
      <c r="E1399" s="184">
        <v>100.76</v>
      </c>
      <c r="F1399" s="182">
        <v>43677</v>
      </c>
      <c r="G1399" s="181" t="s">
        <v>938</v>
      </c>
      <c r="H1399" s="181" t="s">
        <v>1166</v>
      </c>
      <c r="I1399" s="181" t="s">
        <v>1166</v>
      </c>
      <c r="K1399" s="183">
        <v>366091</v>
      </c>
      <c r="L1399" s="183">
        <v>341554</v>
      </c>
      <c r="Q1399" s="181" t="s">
        <v>940</v>
      </c>
      <c r="U1399" s="183">
        <v>7</v>
      </c>
      <c r="V1399" s="183">
        <v>19</v>
      </c>
      <c r="Y1399" s="181" t="s">
        <v>941</v>
      </c>
      <c r="Z1399" s="183">
        <v>102</v>
      </c>
      <c r="AA1399" s="181" t="s">
        <v>22</v>
      </c>
      <c r="AB1399" s="181" t="s">
        <v>942</v>
      </c>
      <c r="AC1399" s="183">
        <v>8</v>
      </c>
    </row>
    <row r="1400" spans="1:29">
      <c r="A1400" s="181" t="s">
        <v>116</v>
      </c>
      <c r="B1400" s="183">
        <v>102</v>
      </c>
      <c r="C1400" s="183">
        <v>102108</v>
      </c>
      <c r="D1400" s="183">
        <v>5660</v>
      </c>
      <c r="E1400" s="184">
        <v>67.17</v>
      </c>
      <c r="F1400" s="182">
        <v>43677</v>
      </c>
      <c r="G1400" s="181" t="s">
        <v>938</v>
      </c>
      <c r="H1400" s="181" t="s">
        <v>1166</v>
      </c>
      <c r="I1400" s="181" t="s">
        <v>1166</v>
      </c>
      <c r="K1400" s="183">
        <v>366091</v>
      </c>
      <c r="L1400" s="183">
        <v>341554</v>
      </c>
      <c r="Q1400" s="181" t="s">
        <v>940</v>
      </c>
      <c r="U1400" s="183">
        <v>7</v>
      </c>
      <c r="V1400" s="183">
        <v>19</v>
      </c>
      <c r="Y1400" s="181" t="s">
        <v>941</v>
      </c>
      <c r="Z1400" s="183">
        <v>102</v>
      </c>
      <c r="AA1400" s="181" t="s">
        <v>22</v>
      </c>
      <c r="AB1400" s="181" t="s">
        <v>942</v>
      </c>
      <c r="AC1400" s="183">
        <v>9</v>
      </c>
    </row>
    <row r="1401" spans="1:29">
      <c r="A1401" s="181" t="s">
        <v>116</v>
      </c>
      <c r="B1401" s="183">
        <v>102</v>
      </c>
      <c r="C1401" s="183">
        <v>102109</v>
      </c>
      <c r="D1401" s="183">
        <v>5660</v>
      </c>
      <c r="E1401" s="184">
        <v>50.38</v>
      </c>
      <c r="F1401" s="182">
        <v>43677</v>
      </c>
      <c r="G1401" s="181" t="s">
        <v>938</v>
      </c>
      <c r="H1401" s="181" t="s">
        <v>1166</v>
      </c>
      <c r="I1401" s="181" t="s">
        <v>1166</v>
      </c>
      <c r="K1401" s="183">
        <v>366091</v>
      </c>
      <c r="L1401" s="183">
        <v>341554</v>
      </c>
      <c r="Q1401" s="181" t="s">
        <v>940</v>
      </c>
      <c r="U1401" s="183">
        <v>7</v>
      </c>
      <c r="V1401" s="183">
        <v>19</v>
      </c>
      <c r="Y1401" s="181" t="s">
        <v>941</v>
      </c>
      <c r="Z1401" s="183">
        <v>102</v>
      </c>
      <c r="AA1401" s="181" t="s">
        <v>22</v>
      </c>
      <c r="AB1401" s="181" t="s">
        <v>942</v>
      </c>
      <c r="AC1401" s="183">
        <v>10</v>
      </c>
    </row>
    <row r="1402" spans="1:29">
      <c r="A1402" s="181" t="s">
        <v>116</v>
      </c>
      <c r="B1402" s="183">
        <v>102</v>
      </c>
      <c r="C1402" s="183">
        <v>102103</v>
      </c>
      <c r="D1402" s="183">
        <v>5660</v>
      </c>
      <c r="E1402" s="184">
        <v>220.94</v>
      </c>
      <c r="F1402" s="182">
        <v>43677</v>
      </c>
      <c r="G1402" s="181" t="s">
        <v>938</v>
      </c>
      <c r="H1402" s="181" t="s">
        <v>1162</v>
      </c>
      <c r="K1402" s="183">
        <v>1077515</v>
      </c>
      <c r="L1402" s="183">
        <v>340750</v>
      </c>
      <c r="Q1402" s="181" t="s">
        <v>944</v>
      </c>
      <c r="U1402" s="183">
        <v>7</v>
      </c>
      <c r="V1402" s="183">
        <v>19</v>
      </c>
      <c r="X1402" s="183">
        <v>3033699</v>
      </c>
      <c r="Y1402" s="181" t="s">
        <v>941</v>
      </c>
      <c r="Z1402" s="183">
        <v>102</v>
      </c>
      <c r="AA1402" s="181" t="s">
        <v>945</v>
      </c>
      <c r="AB1402" s="181" t="s">
        <v>942</v>
      </c>
      <c r="AC1402" s="183">
        <v>1</v>
      </c>
    </row>
    <row r="1403" spans="1:29">
      <c r="A1403" s="181" t="s">
        <v>116</v>
      </c>
      <c r="B1403" s="183">
        <v>102</v>
      </c>
      <c r="C1403" s="183">
        <v>102103</v>
      </c>
      <c r="D1403" s="183">
        <v>5660</v>
      </c>
      <c r="E1403" s="184">
        <v>184.88</v>
      </c>
      <c r="F1403" s="182">
        <v>43677</v>
      </c>
      <c r="G1403" s="181" t="s">
        <v>938</v>
      </c>
      <c r="H1403" s="181" t="s">
        <v>1162</v>
      </c>
      <c r="K1403" s="183">
        <v>1077516</v>
      </c>
      <c r="L1403" s="183">
        <v>340750</v>
      </c>
      <c r="Q1403" s="181" t="s">
        <v>944</v>
      </c>
      <c r="U1403" s="183">
        <v>7</v>
      </c>
      <c r="V1403" s="183">
        <v>19</v>
      </c>
      <c r="X1403" s="183">
        <v>3033699</v>
      </c>
      <c r="Y1403" s="181" t="s">
        <v>941</v>
      </c>
      <c r="Z1403" s="183">
        <v>102</v>
      </c>
      <c r="AA1403" s="181" t="s">
        <v>945</v>
      </c>
      <c r="AB1403" s="181" t="s">
        <v>942</v>
      </c>
      <c r="AC1403" s="183">
        <v>1</v>
      </c>
    </row>
    <row r="1404" spans="1:29">
      <c r="A1404" s="181" t="s">
        <v>116</v>
      </c>
      <c r="B1404" s="183">
        <v>102</v>
      </c>
      <c r="C1404" s="183">
        <v>102103</v>
      </c>
      <c r="D1404" s="183">
        <v>5660</v>
      </c>
      <c r="E1404" s="184">
        <v>198.69</v>
      </c>
      <c r="F1404" s="182">
        <v>43677</v>
      </c>
      <c r="G1404" s="181" t="s">
        <v>938</v>
      </c>
      <c r="H1404" s="181" t="s">
        <v>1162</v>
      </c>
      <c r="K1404" s="183">
        <v>1077517</v>
      </c>
      <c r="L1404" s="183">
        <v>340750</v>
      </c>
      <c r="Q1404" s="181" t="s">
        <v>944</v>
      </c>
      <c r="U1404" s="183">
        <v>7</v>
      </c>
      <c r="V1404" s="183">
        <v>19</v>
      </c>
      <c r="X1404" s="183">
        <v>3033699</v>
      </c>
      <c r="Y1404" s="181" t="s">
        <v>941</v>
      </c>
      <c r="Z1404" s="183">
        <v>102</v>
      </c>
      <c r="AA1404" s="181" t="s">
        <v>945</v>
      </c>
      <c r="AB1404" s="181" t="s">
        <v>942</v>
      </c>
      <c r="AC1404" s="183">
        <v>1</v>
      </c>
    </row>
    <row r="1405" spans="1:29">
      <c r="A1405" s="181" t="s">
        <v>116</v>
      </c>
      <c r="B1405" s="183">
        <v>102</v>
      </c>
      <c r="C1405" s="183">
        <v>102103</v>
      </c>
      <c r="D1405" s="183">
        <v>5660</v>
      </c>
      <c r="E1405" s="184">
        <v>212.5</v>
      </c>
      <c r="F1405" s="182">
        <v>43677</v>
      </c>
      <c r="G1405" s="181" t="s">
        <v>938</v>
      </c>
      <c r="H1405" s="181" t="s">
        <v>1162</v>
      </c>
      <c r="K1405" s="183">
        <v>1077518</v>
      </c>
      <c r="L1405" s="183">
        <v>340750</v>
      </c>
      <c r="Q1405" s="181" t="s">
        <v>944</v>
      </c>
      <c r="U1405" s="183">
        <v>7</v>
      </c>
      <c r="V1405" s="183">
        <v>19</v>
      </c>
      <c r="X1405" s="183">
        <v>3033699</v>
      </c>
      <c r="Y1405" s="181" t="s">
        <v>941</v>
      </c>
      <c r="Z1405" s="183">
        <v>102</v>
      </c>
      <c r="AA1405" s="181" t="s">
        <v>945</v>
      </c>
      <c r="AB1405" s="181" t="s">
        <v>942</v>
      </c>
      <c r="AC1405" s="183">
        <v>1</v>
      </c>
    </row>
    <row r="1406" spans="1:29">
      <c r="A1406" s="181" t="s">
        <v>116</v>
      </c>
      <c r="B1406" s="183">
        <v>102</v>
      </c>
      <c r="C1406" s="183">
        <v>102103</v>
      </c>
      <c r="D1406" s="183">
        <v>5660</v>
      </c>
      <c r="E1406" s="184">
        <v>1028.5</v>
      </c>
      <c r="F1406" s="182">
        <v>43683</v>
      </c>
      <c r="G1406" s="181" t="s">
        <v>938</v>
      </c>
      <c r="H1406" s="181" t="s">
        <v>1162</v>
      </c>
      <c r="K1406" s="183">
        <v>1079144</v>
      </c>
      <c r="L1406" s="183">
        <v>341342</v>
      </c>
      <c r="Q1406" s="181" t="s">
        <v>944</v>
      </c>
      <c r="U1406" s="183">
        <v>8</v>
      </c>
      <c r="V1406" s="183">
        <v>19</v>
      </c>
      <c r="X1406" s="183">
        <v>3033699</v>
      </c>
      <c r="Y1406" s="181" t="s">
        <v>941</v>
      </c>
      <c r="Z1406" s="183">
        <v>102</v>
      </c>
      <c r="AA1406" s="181" t="s">
        <v>945</v>
      </c>
      <c r="AB1406" s="181" t="s">
        <v>942</v>
      </c>
      <c r="AC1406" s="183">
        <v>1</v>
      </c>
    </row>
    <row r="1407" spans="1:29">
      <c r="A1407" s="181" t="s">
        <v>116</v>
      </c>
      <c r="B1407" s="183">
        <v>102</v>
      </c>
      <c r="C1407" s="183">
        <v>102103</v>
      </c>
      <c r="D1407" s="183">
        <v>5660</v>
      </c>
      <c r="E1407" s="184">
        <v>280</v>
      </c>
      <c r="F1407" s="182">
        <v>43683</v>
      </c>
      <c r="G1407" s="181" t="s">
        <v>938</v>
      </c>
      <c r="H1407" s="181" t="s">
        <v>1162</v>
      </c>
      <c r="K1407" s="183">
        <v>1079145</v>
      </c>
      <c r="L1407" s="183">
        <v>341342</v>
      </c>
      <c r="Q1407" s="181" t="s">
        <v>944</v>
      </c>
      <c r="U1407" s="183">
        <v>8</v>
      </c>
      <c r="V1407" s="183">
        <v>19</v>
      </c>
      <c r="X1407" s="183">
        <v>3033699</v>
      </c>
      <c r="Y1407" s="181" t="s">
        <v>941</v>
      </c>
      <c r="Z1407" s="183">
        <v>102</v>
      </c>
      <c r="AA1407" s="181" t="s">
        <v>945</v>
      </c>
      <c r="AB1407" s="181" t="s">
        <v>942</v>
      </c>
      <c r="AC1407" s="183">
        <v>1</v>
      </c>
    </row>
    <row r="1408" spans="1:29">
      <c r="A1408" s="181" t="s">
        <v>116</v>
      </c>
      <c r="B1408" s="183">
        <v>102</v>
      </c>
      <c r="C1408" s="183">
        <v>102103</v>
      </c>
      <c r="D1408" s="183">
        <v>5660</v>
      </c>
      <c r="E1408" s="184">
        <v>265.63</v>
      </c>
      <c r="F1408" s="182">
        <v>43683</v>
      </c>
      <c r="G1408" s="181" t="s">
        <v>938</v>
      </c>
      <c r="H1408" s="181" t="s">
        <v>1162</v>
      </c>
      <c r="K1408" s="183">
        <v>1079146</v>
      </c>
      <c r="L1408" s="183">
        <v>341342</v>
      </c>
      <c r="Q1408" s="181" t="s">
        <v>944</v>
      </c>
      <c r="U1408" s="183">
        <v>8</v>
      </c>
      <c r="V1408" s="183">
        <v>19</v>
      </c>
      <c r="X1408" s="183">
        <v>3033699</v>
      </c>
      <c r="Y1408" s="181" t="s">
        <v>941</v>
      </c>
      <c r="Z1408" s="183">
        <v>102</v>
      </c>
      <c r="AA1408" s="181" t="s">
        <v>945</v>
      </c>
      <c r="AB1408" s="181" t="s">
        <v>942</v>
      </c>
      <c r="AC1408" s="183">
        <v>1</v>
      </c>
    </row>
    <row r="1409" spans="1:29">
      <c r="A1409" s="181" t="s">
        <v>116</v>
      </c>
      <c r="B1409" s="183">
        <v>102</v>
      </c>
      <c r="C1409" s="183">
        <v>102103</v>
      </c>
      <c r="D1409" s="183">
        <v>5660</v>
      </c>
      <c r="E1409" s="184">
        <v>840</v>
      </c>
      <c r="F1409" s="182">
        <v>43683</v>
      </c>
      <c r="G1409" s="181" t="s">
        <v>938</v>
      </c>
      <c r="H1409" s="181" t="s">
        <v>1162</v>
      </c>
      <c r="K1409" s="183">
        <v>1079147</v>
      </c>
      <c r="L1409" s="183">
        <v>341342</v>
      </c>
      <c r="Q1409" s="181" t="s">
        <v>944</v>
      </c>
      <c r="U1409" s="183">
        <v>8</v>
      </c>
      <c r="V1409" s="183">
        <v>19</v>
      </c>
      <c r="X1409" s="183">
        <v>3033699</v>
      </c>
      <c r="Y1409" s="181" t="s">
        <v>941</v>
      </c>
      <c r="Z1409" s="183">
        <v>102</v>
      </c>
      <c r="AA1409" s="181" t="s">
        <v>945</v>
      </c>
      <c r="AB1409" s="181" t="s">
        <v>942</v>
      </c>
      <c r="AC1409" s="183">
        <v>1</v>
      </c>
    </row>
    <row r="1410" spans="1:29">
      <c r="A1410" s="181" t="s">
        <v>116</v>
      </c>
      <c r="B1410" s="183">
        <v>102</v>
      </c>
      <c r="C1410" s="183">
        <v>102103</v>
      </c>
      <c r="D1410" s="183">
        <v>5660</v>
      </c>
      <c r="E1410" s="184">
        <v>175</v>
      </c>
      <c r="F1410" s="182">
        <v>43683</v>
      </c>
      <c r="G1410" s="181" t="s">
        <v>938</v>
      </c>
      <c r="H1410" s="181" t="s">
        <v>1162</v>
      </c>
      <c r="K1410" s="183">
        <v>1079411</v>
      </c>
      <c r="L1410" s="183">
        <v>341372</v>
      </c>
      <c r="Q1410" s="181" t="s">
        <v>944</v>
      </c>
      <c r="U1410" s="183">
        <v>8</v>
      </c>
      <c r="V1410" s="183">
        <v>19</v>
      </c>
      <c r="X1410" s="183">
        <v>3033699</v>
      </c>
      <c r="Y1410" s="181" t="s">
        <v>941</v>
      </c>
      <c r="Z1410" s="183">
        <v>102</v>
      </c>
      <c r="AA1410" s="181" t="s">
        <v>945</v>
      </c>
      <c r="AB1410" s="181" t="s">
        <v>942</v>
      </c>
      <c r="AC1410" s="183">
        <v>1</v>
      </c>
    </row>
    <row r="1411" spans="1:29">
      <c r="A1411" s="181" t="s">
        <v>116</v>
      </c>
      <c r="B1411" s="183">
        <v>102</v>
      </c>
      <c r="C1411" s="183">
        <v>102103</v>
      </c>
      <c r="D1411" s="183">
        <v>5660</v>
      </c>
      <c r="E1411" s="184">
        <v>53.13</v>
      </c>
      <c r="F1411" s="182">
        <v>43696</v>
      </c>
      <c r="G1411" s="181" t="s">
        <v>938</v>
      </c>
      <c r="H1411" s="181" t="s">
        <v>1162</v>
      </c>
      <c r="K1411" s="183">
        <v>1082277</v>
      </c>
      <c r="L1411" s="183">
        <v>342403</v>
      </c>
      <c r="Q1411" s="181" t="s">
        <v>944</v>
      </c>
      <c r="U1411" s="183">
        <v>8</v>
      </c>
      <c r="V1411" s="183">
        <v>19</v>
      </c>
      <c r="X1411" s="183">
        <v>3033699</v>
      </c>
      <c r="Y1411" s="181" t="s">
        <v>941</v>
      </c>
      <c r="Z1411" s="183">
        <v>102</v>
      </c>
      <c r="AA1411" s="181" t="s">
        <v>945</v>
      </c>
      <c r="AB1411" s="181" t="s">
        <v>942</v>
      </c>
      <c r="AC1411" s="183">
        <v>1</v>
      </c>
    </row>
    <row r="1412" spans="1:29">
      <c r="A1412" s="181" t="s">
        <v>116</v>
      </c>
      <c r="B1412" s="183">
        <v>102</v>
      </c>
      <c r="C1412" s="183">
        <v>102103</v>
      </c>
      <c r="D1412" s="183">
        <v>5660</v>
      </c>
      <c r="E1412" s="184">
        <v>478.13</v>
      </c>
      <c r="F1412" s="182">
        <v>43698</v>
      </c>
      <c r="G1412" s="181" t="s">
        <v>938</v>
      </c>
      <c r="H1412" s="181" t="s">
        <v>1162</v>
      </c>
      <c r="K1412" s="183">
        <v>1083192</v>
      </c>
      <c r="L1412" s="183">
        <v>342675</v>
      </c>
      <c r="Q1412" s="181" t="s">
        <v>944</v>
      </c>
      <c r="U1412" s="183">
        <v>8</v>
      </c>
      <c r="V1412" s="183">
        <v>19</v>
      </c>
      <c r="X1412" s="183">
        <v>3033699</v>
      </c>
      <c r="Y1412" s="181" t="s">
        <v>941</v>
      </c>
      <c r="Z1412" s="183">
        <v>102</v>
      </c>
      <c r="AA1412" s="181" t="s">
        <v>945</v>
      </c>
      <c r="AB1412" s="181" t="s">
        <v>942</v>
      </c>
      <c r="AC1412" s="183">
        <v>1</v>
      </c>
    </row>
    <row r="1413" spans="1:29">
      <c r="A1413" s="181" t="s">
        <v>116</v>
      </c>
      <c r="B1413" s="183">
        <v>102</v>
      </c>
      <c r="C1413" s="183">
        <v>102103</v>
      </c>
      <c r="D1413" s="183">
        <v>5660</v>
      </c>
      <c r="E1413" s="184">
        <v>175</v>
      </c>
      <c r="F1413" s="182">
        <v>43698</v>
      </c>
      <c r="G1413" s="181" t="s">
        <v>938</v>
      </c>
      <c r="H1413" s="181" t="s">
        <v>1162</v>
      </c>
      <c r="K1413" s="183">
        <v>1083193</v>
      </c>
      <c r="L1413" s="183">
        <v>342675</v>
      </c>
      <c r="Q1413" s="181" t="s">
        <v>944</v>
      </c>
      <c r="U1413" s="183">
        <v>8</v>
      </c>
      <c r="V1413" s="183">
        <v>19</v>
      </c>
      <c r="X1413" s="183">
        <v>3033699</v>
      </c>
      <c r="Y1413" s="181" t="s">
        <v>941</v>
      </c>
      <c r="Z1413" s="183">
        <v>102</v>
      </c>
      <c r="AA1413" s="181" t="s">
        <v>945</v>
      </c>
      <c r="AB1413" s="181" t="s">
        <v>942</v>
      </c>
      <c r="AC1413" s="183">
        <v>1</v>
      </c>
    </row>
    <row r="1414" spans="1:29">
      <c r="A1414" s="181" t="s">
        <v>116</v>
      </c>
      <c r="B1414" s="183">
        <v>102</v>
      </c>
      <c r="C1414" s="183">
        <v>102103</v>
      </c>
      <c r="D1414" s="183">
        <v>5660</v>
      </c>
      <c r="E1414" s="184">
        <v>53.13</v>
      </c>
      <c r="F1414" s="182">
        <v>43698</v>
      </c>
      <c r="G1414" s="181" t="s">
        <v>938</v>
      </c>
      <c r="H1414" s="181" t="s">
        <v>1162</v>
      </c>
      <c r="K1414" s="183">
        <v>1083194</v>
      </c>
      <c r="L1414" s="183">
        <v>342675</v>
      </c>
      <c r="Q1414" s="181" t="s">
        <v>944</v>
      </c>
      <c r="U1414" s="183">
        <v>8</v>
      </c>
      <c r="V1414" s="183">
        <v>19</v>
      </c>
      <c r="X1414" s="183">
        <v>3033699</v>
      </c>
      <c r="Y1414" s="181" t="s">
        <v>941</v>
      </c>
      <c r="Z1414" s="183">
        <v>102</v>
      </c>
      <c r="AA1414" s="181" t="s">
        <v>945</v>
      </c>
      <c r="AB1414" s="181" t="s">
        <v>942</v>
      </c>
      <c r="AC1414" s="183">
        <v>1</v>
      </c>
    </row>
    <row r="1415" spans="1:29">
      <c r="A1415" s="181" t="s">
        <v>116</v>
      </c>
      <c r="B1415" s="183">
        <v>102</v>
      </c>
      <c r="C1415" s="183">
        <v>102103</v>
      </c>
      <c r="D1415" s="183">
        <v>5660</v>
      </c>
      <c r="E1415" s="184">
        <v>53.13</v>
      </c>
      <c r="F1415" s="182">
        <v>43708</v>
      </c>
      <c r="G1415" s="181" t="s">
        <v>938</v>
      </c>
      <c r="H1415" s="181" t="s">
        <v>997</v>
      </c>
      <c r="I1415" s="181" t="s">
        <v>1162</v>
      </c>
      <c r="K1415" s="183">
        <v>366336</v>
      </c>
      <c r="L1415" s="183">
        <v>343783</v>
      </c>
      <c r="P1415" s="181" t="s">
        <v>989</v>
      </c>
      <c r="Q1415" s="181" t="s">
        <v>940</v>
      </c>
      <c r="U1415" s="183">
        <v>8</v>
      </c>
      <c r="V1415" s="183">
        <v>19</v>
      </c>
      <c r="Y1415" s="181" t="s">
        <v>941</v>
      </c>
      <c r="Z1415" s="183">
        <v>252</v>
      </c>
      <c r="AA1415" s="181" t="s">
        <v>22</v>
      </c>
      <c r="AB1415" s="181" t="s">
        <v>942</v>
      </c>
      <c r="AC1415" s="183">
        <v>194</v>
      </c>
    </row>
    <row r="1416" spans="1:29">
      <c r="A1416" s="181" t="s">
        <v>116</v>
      </c>
      <c r="B1416" s="183">
        <v>102</v>
      </c>
      <c r="C1416" s="183">
        <v>102103</v>
      </c>
      <c r="D1416" s="183">
        <v>5660</v>
      </c>
      <c r="E1416" s="184">
        <v>255.39</v>
      </c>
      <c r="F1416" s="182">
        <v>43708</v>
      </c>
      <c r="G1416" s="181" t="s">
        <v>938</v>
      </c>
      <c r="H1416" s="181" t="s">
        <v>1165</v>
      </c>
      <c r="I1416" s="181" t="s">
        <v>1165</v>
      </c>
      <c r="K1416" s="183">
        <v>366351</v>
      </c>
      <c r="L1416" s="183">
        <v>343810</v>
      </c>
      <c r="Q1416" s="181" t="s">
        <v>940</v>
      </c>
      <c r="U1416" s="183">
        <v>8</v>
      </c>
      <c r="V1416" s="183">
        <v>19</v>
      </c>
      <c r="Y1416" s="181" t="s">
        <v>941</v>
      </c>
      <c r="Z1416" s="183">
        <v>102</v>
      </c>
      <c r="AA1416" s="181" t="s">
        <v>22</v>
      </c>
      <c r="AB1416" s="181" t="s">
        <v>942</v>
      </c>
      <c r="AC1416" s="183">
        <v>13</v>
      </c>
    </row>
    <row r="1417" spans="1:29">
      <c r="A1417" s="181" t="s">
        <v>116</v>
      </c>
      <c r="B1417" s="183">
        <v>102</v>
      </c>
      <c r="C1417" s="183">
        <v>102103</v>
      </c>
      <c r="D1417" s="183">
        <v>5660</v>
      </c>
      <c r="E1417" s="184">
        <v>-3657.04</v>
      </c>
      <c r="F1417" s="182">
        <v>43708</v>
      </c>
      <c r="G1417" s="181" t="s">
        <v>938</v>
      </c>
      <c r="H1417" s="181" t="s">
        <v>1166</v>
      </c>
      <c r="I1417" s="181" t="s">
        <v>1166</v>
      </c>
      <c r="K1417" s="183">
        <v>366427</v>
      </c>
      <c r="L1417" s="183">
        <v>344051</v>
      </c>
      <c r="Q1417" s="181" t="s">
        <v>940</v>
      </c>
      <c r="U1417" s="183">
        <v>8</v>
      </c>
      <c r="V1417" s="183">
        <v>19</v>
      </c>
      <c r="Y1417" s="181" t="s">
        <v>941</v>
      </c>
      <c r="Z1417" s="183">
        <v>102</v>
      </c>
      <c r="AA1417" s="181" t="s">
        <v>22</v>
      </c>
      <c r="AB1417" s="181" t="s">
        <v>942</v>
      </c>
      <c r="AC1417" s="183">
        <v>1</v>
      </c>
    </row>
    <row r="1418" spans="1:29">
      <c r="A1418" s="181" t="s">
        <v>116</v>
      </c>
      <c r="B1418" s="183">
        <v>102</v>
      </c>
      <c r="C1418" s="183">
        <v>102101</v>
      </c>
      <c r="D1418" s="183">
        <v>5660</v>
      </c>
      <c r="E1418" s="184">
        <v>99.02</v>
      </c>
      <c r="F1418" s="182">
        <v>43708</v>
      </c>
      <c r="G1418" s="181" t="s">
        <v>938</v>
      </c>
      <c r="H1418" s="181" t="s">
        <v>1166</v>
      </c>
      <c r="I1418" s="181" t="s">
        <v>1166</v>
      </c>
      <c r="K1418" s="183">
        <v>366427</v>
      </c>
      <c r="L1418" s="183">
        <v>344051</v>
      </c>
      <c r="Q1418" s="181" t="s">
        <v>940</v>
      </c>
      <c r="U1418" s="183">
        <v>8</v>
      </c>
      <c r="V1418" s="183">
        <v>19</v>
      </c>
      <c r="Y1418" s="181" t="s">
        <v>941</v>
      </c>
      <c r="Z1418" s="183">
        <v>102</v>
      </c>
      <c r="AA1418" s="181" t="s">
        <v>22</v>
      </c>
      <c r="AB1418" s="181" t="s">
        <v>942</v>
      </c>
      <c r="AC1418" s="183">
        <v>2</v>
      </c>
    </row>
    <row r="1419" spans="1:29">
      <c r="A1419" s="181" t="s">
        <v>116</v>
      </c>
      <c r="B1419" s="183">
        <v>102</v>
      </c>
      <c r="C1419" s="183">
        <v>102102</v>
      </c>
      <c r="D1419" s="183">
        <v>5660</v>
      </c>
      <c r="E1419" s="184">
        <v>19.8</v>
      </c>
      <c r="F1419" s="182">
        <v>43708</v>
      </c>
      <c r="G1419" s="181" t="s">
        <v>938</v>
      </c>
      <c r="H1419" s="181" t="s">
        <v>1166</v>
      </c>
      <c r="I1419" s="181" t="s">
        <v>1166</v>
      </c>
      <c r="K1419" s="183">
        <v>366427</v>
      </c>
      <c r="L1419" s="183">
        <v>344051</v>
      </c>
      <c r="Q1419" s="181" t="s">
        <v>940</v>
      </c>
      <c r="U1419" s="183">
        <v>8</v>
      </c>
      <c r="V1419" s="183">
        <v>19</v>
      </c>
      <c r="Y1419" s="181" t="s">
        <v>941</v>
      </c>
      <c r="Z1419" s="183">
        <v>102</v>
      </c>
      <c r="AA1419" s="181" t="s">
        <v>22</v>
      </c>
      <c r="AB1419" s="181" t="s">
        <v>942</v>
      </c>
      <c r="AC1419" s="183">
        <v>3</v>
      </c>
    </row>
    <row r="1420" spans="1:29">
      <c r="A1420" s="181" t="s">
        <v>116</v>
      </c>
      <c r="B1420" s="183">
        <v>102</v>
      </c>
      <c r="C1420" s="183">
        <v>102103</v>
      </c>
      <c r="D1420" s="183">
        <v>5660</v>
      </c>
      <c r="E1420" s="184">
        <v>33.01</v>
      </c>
      <c r="F1420" s="182">
        <v>43708</v>
      </c>
      <c r="G1420" s="181" t="s">
        <v>938</v>
      </c>
      <c r="H1420" s="181" t="s">
        <v>1166</v>
      </c>
      <c r="I1420" s="181" t="s">
        <v>1166</v>
      </c>
      <c r="K1420" s="183">
        <v>366427</v>
      </c>
      <c r="L1420" s="183">
        <v>344051</v>
      </c>
      <c r="Q1420" s="181" t="s">
        <v>940</v>
      </c>
      <c r="U1420" s="183">
        <v>8</v>
      </c>
      <c r="V1420" s="183">
        <v>19</v>
      </c>
      <c r="Y1420" s="181" t="s">
        <v>941</v>
      </c>
      <c r="Z1420" s="183">
        <v>102</v>
      </c>
      <c r="AA1420" s="181" t="s">
        <v>22</v>
      </c>
      <c r="AB1420" s="181" t="s">
        <v>942</v>
      </c>
      <c r="AC1420" s="183">
        <v>4</v>
      </c>
    </row>
    <row r="1421" spans="1:29">
      <c r="A1421" s="181" t="s">
        <v>116</v>
      </c>
      <c r="B1421" s="183">
        <v>102</v>
      </c>
      <c r="C1421" s="183">
        <v>102104</v>
      </c>
      <c r="D1421" s="183">
        <v>5660</v>
      </c>
      <c r="E1421" s="184">
        <v>66.010000000000005</v>
      </c>
      <c r="F1421" s="182">
        <v>43708</v>
      </c>
      <c r="G1421" s="181" t="s">
        <v>938</v>
      </c>
      <c r="H1421" s="181" t="s">
        <v>1166</v>
      </c>
      <c r="I1421" s="181" t="s">
        <v>1166</v>
      </c>
      <c r="K1421" s="183">
        <v>366427</v>
      </c>
      <c r="L1421" s="183">
        <v>344051</v>
      </c>
      <c r="Q1421" s="181" t="s">
        <v>940</v>
      </c>
      <c r="U1421" s="183">
        <v>8</v>
      </c>
      <c r="V1421" s="183">
        <v>19</v>
      </c>
      <c r="Y1421" s="181" t="s">
        <v>941</v>
      </c>
      <c r="Z1421" s="183">
        <v>102</v>
      </c>
      <c r="AA1421" s="181" t="s">
        <v>22</v>
      </c>
      <c r="AB1421" s="181" t="s">
        <v>942</v>
      </c>
      <c r="AC1421" s="183">
        <v>5</v>
      </c>
    </row>
    <row r="1422" spans="1:29">
      <c r="A1422" s="181" t="s">
        <v>116</v>
      </c>
      <c r="B1422" s="183">
        <v>102</v>
      </c>
      <c r="C1422" s="183">
        <v>102105</v>
      </c>
      <c r="D1422" s="183">
        <v>5660</v>
      </c>
      <c r="E1422" s="184">
        <v>72.61</v>
      </c>
      <c r="F1422" s="182">
        <v>43708</v>
      </c>
      <c r="G1422" s="181" t="s">
        <v>938</v>
      </c>
      <c r="H1422" s="181" t="s">
        <v>1166</v>
      </c>
      <c r="I1422" s="181" t="s">
        <v>1166</v>
      </c>
      <c r="K1422" s="183">
        <v>366427</v>
      </c>
      <c r="L1422" s="183">
        <v>344051</v>
      </c>
      <c r="Q1422" s="181" t="s">
        <v>940</v>
      </c>
      <c r="U1422" s="183">
        <v>8</v>
      </c>
      <c r="V1422" s="183">
        <v>19</v>
      </c>
      <c r="Y1422" s="181" t="s">
        <v>941</v>
      </c>
      <c r="Z1422" s="183">
        <v>102</v>
      </c>
      <c r="AA1422" s="181" t="s">
        <v>22</v>
      </c>
      <c r="AB1422" s="181" t="s">
        <v>942</v>
      </c>
      <c r="AC1422" s="183">
        <v>6</v>
      </c>
    </row>
    <row r="1423" spans="1:29">
      <c r="A1423" s="181" t="s">
        <v>116</v>
      </c>
      <c r="B1423" s="183">
        <v>102</v>
      </c>
      <c r="C1423" s="183">
        <v>102106</v>
      </c>
      <c r="D1423" s="183">
        <v>5660</v>
      </c>
      <c r="E1423" s="184">
        <v>217.84</v>
      </c>
      <c r="F1423" s="182">
        <v>43708</v>
      </c>
      <c r="G1423" s="181" t="s">
        <v>938</v>
      </c>
      <c r="H1423" s="181" t="s">
        <v>1166</v>
      </c>
      <c r="I1423" s="181" t="s">
        <v>1166</v>
      </c>
      <c r="K1423" s="183">
        <v>366427</v>
      </c>
      <c r="L1423" s="183">
        <v>344051</v>
      </c>
      <c r="Q1423" s="181" t="s">
        <v>940</v>
      </c>
      <c r="U1423" s="183">
        <v>8</v>
      </c>
      <c r="V1423" s="183">
        <v>19</v>
      </c>
      <c r="Y1423" s="181" t="s">
        <v>941</v>
      </c>
      <c r="Z1423" s="183">
        <v>102</v>
      </c>
      <c r="AA1423" s="181" t="s">
        <v>22</v>
      </c>
      <c r="AB1423" s="181" t="s">
        <v>942</v>
      </c>
      <c r="AC1423" s="183">
        <v>7</v>
      </c>
    </row>
    <row r="1424" spans="1:29">
      <c r="A1424" s="181" t="s">
        <v>116</v>
      </c>
      <c r="B1424" s="183">
        <v>102</v>
      </c>
      <c r="C1424" s="183">
        <v>102107</v>
      </c>
      <c r="D1424" s="183">
        <v>5660</v>
      </c>
      <c r="E1424" s="184">
        <v>39.61</v>
      </c>
      <c r="F1424" s="182">
        <v>43708</v>
      </c>
      <c r="G1424" s="181" t="s">
        <v>938</v>
      </c>
      <c r="H1424" s="181" t="s">
        <v>1166</v>
      </c>
      <c r="I1424" s="181" t="s">
        <v>1166</v>
      </c>
      <c r="K1424" s="183">
        <v>366427</v>
      </c>
      <c r="L1424" s="183">
        <v>344051</v>
      </c>
      <c r="Q1424" s="181" t="s">
        <v>940</v>
      </c>
      <c r="U1424" s="183">
        <v>8</v>
      </c>
      <c r="V1424" s="183">
        <v>19</v>
      </c>
      <c r="Y1424" s="181" t="s">
        <v>941</v>
      </c>
      <c r="Z1424" s="183">
        <v>102</v>
      </c>
      <c r="AA1424" s="181" t="s">
        <v>22</v>
      </c>
      <c r="AB1424" s="181" t="s">
        <v>942</v>
      </c>
      <c r="AC1424" s="183">
        <v>8</v>
      </c>
    </row>
    <row r="1425" spans="1:29">
      <c r="A1425" s="181" t="s">
        <v>116</v>
      </c>
      <c r="B1425" s="183">
        <v>102</v>
      </c>
      <c r="C1425" s="183">
        <v>102108</v>
      </c>
      <c r="D1425" s="183">
        <v>5660</v>
      </c>
      <c r="E1425" s="184">
        <v>26.4</v>
      </c>
      <c r="F1425" s="182">
        <v>43708</v>
      </c>
      <c r="G1425" s="181" t="s">
        <v>938</v>
      </c>
      <c r="H1425" s="181" t="s">
        <v>1166</v>
      </c>
      <c r="I1425" s="181" t="s">
        <v>1166</v>
      </c>
      <c r="K1425" s="183">
        <v>366427</v>
      </c>
      <c r="L1425" s="183">
        <v>344051</v>
      </c>
      <c r="Q1425" s="181" t="s">
        <v>940</v>
      </c>
      <c r="U1425" s="183">
        <v>8</v>
      </c>
      <c r="V1425" s="183">
        <v>19</v>
      </c>
      <c r="Y1425" s="181" t="s">
        <v>941</v>
      </c>
      <c r="Z1425" s="183">
        <v>102</v>
      </c>
      <c r="AA1425" s="181" t="s">
        <v>22</v>
      </c>
      <c r="AB1425" s="181" t="s">
        <v>942</v>
      </c>
      <c r="AC1425" s="183">
        <v>9</v>
      </c>
    </row>
    <row r="1426" spans="1:29">
      <c r="A1426" s="181" t="s">
        <v>116</v>
      </c>
      <c r="B1426" s="183">
        <v>102</v>
      </c>
      <c r="C1426" s="183">
        <v>102109</v>
      </c>
      <c r="D1426" s="183">
        <v>5660</v>
      </c>
      <c r="E1426" s="184">
        <v>19.8</v>
      </c>
      <c r="F1426" s="182">
        <v>43708</v>
      </c>
      <c r="G1426" s="181" t="s">
        <v>938</v>
      </c>
      <c r="H1426" s="181" t="s">
        <v>1166</v>
      </c>
      <c r="I1426" s="181" t="s">
        <v>1166</v>
      </c>
      <c r="K1426" s="183">
        <v>366427</v>
      </c>
      <c r="L1426" s="183">
        <v>344051</v>
      </c>
      <c r="Q1426" s="181" t="s">
        <v>940</v>
      </c>
      <c r="U1426" s="183">
        <v>8</v>
      </c>
      <c r="V1426" s="183">
        <v>19</v>
      </c>
      <c r="Y1426" s="181" t="s">
        <v>941</v>
      </c>
      <c r="Z1426" s="183">
        <v>102</v>
      </c>
      <c r="AA1426" s="181" t="s">
        <v>22</v>
      </c>
      <c r="AB1426" s="181" t="s">
        <v>942</v>
      </c>
      <c r="AC1426" s="183">
        <v>10</v>
      </c>
    </row>
    <row r="1427" spans="1:29">
      <c r="A1427" s="181" t="s">
        <v>116</v>
      </c>
      <c r="B1427" s="183">
        <v>102</v>
      </c>
      <c r="C1427" s="183">
        <v>102100</v>
      </c>
      <c r="D1427" s="183">
        <v>5660</v>
      </c>
      <c r="E1427" s="184">
        <v>-632.63</v>
      </c>
      <c r="F1427" s="182">
        <v>43708</v>
      </c>
      <c r="G1427" s="181" t="s">
        <v>938</v>
      </c>
      <c r="H1427" s="181" t="s">
        <v>1178</v>
      </c>
      <c r="I1427" s="181" t="s">
        <v>1179</v>
      </c>
      <c r="K1427" s="183">
        <v>366476</v>
      </c>
      <c r="L1427" s="183">
        <v>344265</v>
      </c>
      <c r="Q1427" s="181" t="s">
        <v>940</v>
      </c>
      <c r="U1427" s="183">
        <v>8</v>
      </c>
      <c r="V1427" s="183">
        <v>19</v>
      </c>
      <c r="Y1427" s="181" t="s">
        <v>941</v>
      </c>
      <c r="Z1427" s="183">
        <v>804</v>
      </c>
      <c r="AA1427" s="181" t="s">
        <v>22</v>
      </c>
      <c r="AB1427" s="181" t="s">
        <v>942</v>
      </c>
      <c r="AC1427" s="183">
        <v>6</v>
      </c>
    </row>
    <row r="1428" spans="1:29">
      <c r="A1428" s="181" t="s">
        <v>116</v>
      </c>
      <c r="B1428" s="183">
        <v>102</v>
      </c>
      <c r="C1428" s="183">
        <v>102100</v>
      </c>
      <c r="D1428" s="183">
        <v>5660</v>
      </c>
      <c r="E1428" s="184">
        <v>-983.53</v>
      </c>
      <c r="F1428" s="182">
        <v>43708</v>
      </c>
      <c r="G1428" s="181" t="s">
        <v>938</v>
      </c>
      <c r="H1428" s="181" t="s">
        <v>1178</v>
      </c>
      <c r="I1428" s="181" t="s">
        <v>1113</v>
      </c>
      <c r="K1428" s="183">
        <v>366476</v>
      </c>
      <c r="L1428" s="183">
        <v>344265</v>
      </c>
      <c r="Q1428" s="181" t="s">
        <v>940</v>
      </c>
      <c r="U1428" s="183">
        <v>8</v>
      </c>
      <c r="V1428" s="183">
        <v>19</v>
      </c>
      <c r="Y1428" s="181" t="s">
        <v>941</v>
      </c>
      <c r="Z1428" s="183">
        <v>804</v>
      </c>
      <c r="AA1428" s="181" t="s">
        <v>22</v>
      </c>
      <c r="AB1428" s="181" t="s">
        <v>942</v>
      </c>
      <c r="AC1428" s="183">
        <v>7</v>
      </c>
    </row>
    <row r="1429" spans="1:29">
      <c r="A1429" s="181" t="s">
        <v>116</v>
      </c>
      <c r="B1429" s="183">
        <v>102</v>
      </c>
      <c r="C1429" s="183">
        <v>102100</v>
      </c>
      <c r="D1429" s="183">
        <v>5660</v>
      </c>
      <c r="E1429" s="184">
        <v>-29.92</v>
      </c>
      <c r="F1429" s="182">
        <v>43708</v>
      </c>
      <c r="G1429" s="181" t="s">
        <v>938</v>
      </c>
      <c r="H1429" s="181" t="s">
        <v>1178</v>
      </c>
      <c r="I1429" s="181" t="s">
        <v>112</v>
      </c>
      <c r="K1429" s="183">
        <v>366476</v>
      </c>
      <c r="L1429" s="183">
        <v>344265</v>
      </c>
      <c r="Q1429" s="181" t="s">
        <v>940</v>
      </c>
      <c r="U1429" s="183">
        <v>8</v>
      </c>
      <c r="V1429" s="183">
        <v>19</v>
      </c>
      <c r="Y1429" s="181" t="s">
        <v>941</v>
      </c>
      <c r="Z1429" s="183">
        <v>804</v>
      </c>
      <c r="AA1429" s="181" t="s">
        <v>22</v>
      </c>
      <c r="AB1429" s="181" t="s">
        <v>942</v>
      </c>
      <c r="AC1429" s="183">
        <v>8</v>
      </c>
    </row>
    <row r="1430" spans="1:29">
      <c r="A1430" s="181" t="s">
        <v>116</v>
      </c>
      <c r="B1430" s="183">
        <v>102</v>
      </c>
      <c r="C1430" s="183">
        <v>102100</v>
      </c>
      <c r="D1430" s="183">
        <v>5660</v>
      </c>
      <c r="E1430" s="184">
        <v>-8.64</v>
      </c>
      <c r="F1430" s="182">
        <v>43708</v>
      </c>
      <c r="G1430" s="181" t="s">
        <v>938</v>
      </c>
      <c r="H1430" s="181" t="s">
        <v>1178</v>
      </c>
      <c r="I1430" s="181" t="s">
        <v>1114</v>
      </c>
      <c r="K1430" s="183">
        <v>366476</v>
      </c>
      <c r="L1430" s="183">
        <v>344265</v>
      </c>
      <c r="Q1430" s="181" t="s">
        <v>940</v>
      </c>
      <c r="U1430" s="183">
        <v>8</v>
      </c>
      <c r="V1430" s="183">
        <v>19</v>
      </c>
      <c r="Y1430" s="181" t="s">
        <v>941</v>
      </c>
      <c r="Z1430" s="183">
        <v>804</v>
      </c>
      <c r="AA1430" s="181" t="s">
        <v>22</v>
      </c>
      <c r="AB1430" s="181" t="s">
        <v>942</v>
      </c>
      <c r="AC1430" s="183">
        <v>9</v>
      </c>
    </row>
    <row r="1431" spans="1:29">
      <c r="A1431" s="181" t="s">
        <v>116</v>
      </c>
      <c r="B1431" s="183">
        <v>102</v>
      </c>
      <c r="C1431" s="183">
        <v>102100</v>
      </c>
      <c r="D1431" s="183">
        <v>5660</v>
      </c>
      <c r="E1431" s="184">
        <v>-59.6</v>
      </c>
      <c r="F1431" s="182">
        <v>43708</v>
      </c>
      <c r="G1431" s="181" t="s">
        <v>938</v>
      </c>
      <c r="H1431" s="181" t="s">
        <v>1178</v>
      </c>
      <c r="I1431" s="181" t="s">
        <v>1180</v>
      </c>
      <c r="K1431" s="183">
        <v>366476</v>
      </c>
      <c r="L1431" s="183">
        <v>344265</v>
      </c>
      <c r="Q1431" s="181" t="s">
        <v>940</v>
      </c>
      <c r="U1431" s="183">
        <v>8</v>
      </c>
      <c r="V1431" s="183">
        <v>19</v>
      </c>
      <c r="Y1431" s="181" t="s">
        <v>941</v>
      </c>
      <c r="Z1431" s="183">
        <v>804</v>
      </c>
      <c r="AA1431" s="181" t="s">
        <v>22</v>
      </c>
      <c r="AB1431" s="181" t="s">
        <v>942</v>
      </c>
      <c r="AC1431" s="183">
        <v>10</v>
      </c>
    </row>
    <row r="1432" spans="1:29">
      <c r="A1432" s="181" t="s">
        <v>116</v>
      </c>
      <c r="B1432" s="183">
        <v>102</v>
      </c>
      <c r="C1432" s="183">
        <v>102100</v>
      </c>
      <c r="D1432" s="183">
        <v>5660</v>
      </c>
      <c r="E1432" s="184">
        <v>-2.17</v>
      </c>
      <c r="F1432" s="182">
        <v>43708</v>
      </c>
      <c r="G1432" s="181" t="s">
        <v>938</v>
      </c>
      <c r="H1432" s="181" t="s">
        <v>1178</v>
      </c>
      <c r="I1432" s="181" t="s">
        <v>1115</v>
      </c>
      <c r="K1432" s="183">
        <v>366476</v>
      </c>
      <c r="L1432" s="183">
        <v>344265</v>
      </c>
      <c r="Q1432" s="181" t="s">
        <v>940</v>
      </c>
      <c r="U1432" s="183">
        <v>8</v>
      </c>
      <c r="V1432" s="183">
        <v>19</v>
      </c>
      <c r="Y1432" s="181" t="s">
        <v>941</v>
      </c>
      <c r="Z1432" s="183">
        <v>804</v>
      </c>
      <c r="AA1432" s="181" t="s">
        <v>22</v>
      </c>
      <c r="AB1432" s="181" t="s">
        <v>942</v>
      </c>
      <c r="AC1432" s="183">
        <v>11</v>
      </c>
    </row>
    <row r="1433" spans="1:29">
      <c r="A1433" s="181" t="s">
        <v>116</v>
      </c>
      <c r="B1433" s="183">
        <v>102</v>
      </c>
      <c r="C1433" s="183">
        <v>102100</v>
      </c>
      <c r="D1433" s="183">
        <v>5660</v>
      </c>
      <c r="E1433" s="184">
        <v>-474.47</v>
      </c>
      <c r="F1433" s="182">
        <v>43708</v>
      </c>
      <c r="G1433" s="181" t="s">
        <v>938</v>
      </c>
      <c r="H1433" s="181" t="s">
        <v>1178</v>
      </c>
      <c r="I1433" s="181" t="s">
        <v>1181</v>
      </c>
      <c r="K1433" s="183">
        <v>366476</v>
      </c>
      <c r="L1433" s="183">
        <v>344265</v>
      </c>
      <c r="Q1433" s="181" t="s">
        <v>940</v>
      </c>
      <c r="U1433" s="183">
        <v>8</v>
      </c>
      <c r="V1433" s="183">
        <v>19</v>
      </c>
      <c r="Y1433" s="181" t="s">
        <v>941</v>
      </c>
      <c r="Z1433" s="183">
        <v>804</v>
      </c>
      <c r="AA1433" s="181" t="s">
        <v>22</v>
      </c>
      <c r="AB1433" s="181" t="s">
        <v>942</v>
      </c>
      <c r="AC1433" s="183">
        <v>12</v>
      </c>
    </row>
    <row r="1434" spans="1:29">
      <c r="A1434" s="181" t="s">
        <v>116</v>
      </c>
      <c r="B1434" s="183">
        <v>102</v>
      </c>
      <c r="C1434" s="183">
        <v>102103</v>
      </c>
      <c r="D1434" s="183">
        <v>5660</v>
      </c>
      <c r="E1434" s="184">
        <v>-53.13</v>
      </c>
      <c r="F1434" s="182">
        <v>43709</v>
      </c>
      <c r="G1434" s="181" t="s">
        <v>938</v>
      </c>
      <c r="H1434" s="181" t="s">
        <v>997</v>
      </c>
      <c r="I1434" s="181" t="s">
        <v>1162</v>
      </c>
      <c r="K1434" s="183">
        <v>366336</v>
      </c>
      <c r="L1434" s="183">
        <v>343783</v>
      </c>
      <c r="P1434" s="181" t="s">
        <v>989</v>
      </c>
      <c r="Q1434" s="181" t="s">
        <v>940</v>
      </c>
      <c r="U1434" s="183">
        <v>9</v>
      </c>
      <c r="V1434" s="183">
        <v>19</v>
      </c>
      <c r="Y1434" s="181" t="s">
        <v>941</v>
      </c>
      <c r="Z1434" s="183">
        <v>252</v>
      </c>
      <c r="AA1434" s="181" t="s">
        <v>22</v>
      </c>
      <c r="AB1434" s="181" t="s">
        <v>942</v>
      </c>
      <c r="AC1434" s="183">
        <v>194</v>
      </c>
    </row>
    <row r="1435" spans="1:29">
      <c r="A1435" s="181" t="s">
        <v>116</v>
      </c>
      <c r="B1435" s="183">
        <v>102</v>
      </c>
      <c r="C1435" s="183">
        <v>102103</v>
      </c>
      <c r="D1435" s="183">
        <v>5660</v>
      </c>
      <c r="E1435" s="184">
        <v>53.13</v>
      </c>
      <c r="F1435" s="182">
        <v>43712</v>
      </c>
      <c r="G1435" s="181" t="s">
        <v>938</v>
      </c>
      <c r="H1435" s="181" t="s">
        <v>1162</v>
      </c>
      <c r="K1435" s="183">
        <v>1087237</v>
      </c>
      <c r="L1435" s="183">
        <v>343615</v>
      </c>
      <c r="Q1435" s="181" t="s">
        <v>944</v>
      </c>
      <c r="U1435" s="183">
        <v>9</v>
      </c>
      <c r="V1435" s="183">
        <v>19</v>
      </c>
      <c r="X1435" s="183">
        <v>3033699</v>
      </c>
      <c r="Y1435" s="181" t="s">
        <v>941</v>
      </c>
      <c r="Z1435" s="183">
        <v>102</v>
      </c>
      <c r="AA1435" s="181" t="s">
        <v>945</v>
      </c>
      <c r="AB1435" s="181" t="s">
        <v>942</v>
      </c>
      <c r="AC1435" s="183">
        <v>1</v>
      </c>
    </row>
    <row r="1436" spans="1:29">
      <c r="A1436" s="181" t="s">
        <v>116</v>
      </c>
      <c r="B1436" s="183">
        <v>102</v>
      </c>
      <c r="C1436" s="183">
        <v>102103</v>
      </c>
      <c r="D1436" s="183">
        <v>5660</v>
      </c>
      <c r="E1436" s="184">
        <v>105</v>
      </c>
      <c r="F1436" s="182">
        <v>43718</v>
      </c>
      <c r="G1436" s="181" t="s">
        <v>938</v>
      </c>
      <c r="H1436" s="181" t="s">
        <v>1162</v>
      </c>
      <c r="K1436" s="183">
        <v>1088474</v>
      </c>
      <c r="L1436" s="183">
        <v>344107</v>
      </c>
      <c r="Q1436" s="181" t="s">
        <v>944</v>
      </c>
      <c r="U1436" s="183">
        <v>9</v>
      </c>
      <c r="V1436" s="183">
        <v>19</v>
      </c>
      <c r="X1436" s="183">
        <v>3033699</v>
      </c>
      <c r="Y1436" s="181" t="s">
        <v>941</v>
      </c>
      <c r="Z1436" s="183">
        <v>102</v>
      </c>
      <c r="AA1436" s="181" t="s">
        <v>945</v>
      </c>
      <c r="AB1436" s="181" t="s">
        <v>942</v>
      </c>
      <c r="AC1436" s="183">
        <v>1</v>
      </c>
    </row>
    <row r="1437" spans="1:29">
      <c r="A1437" s="181" t="s">
        <v>116</v>
      </c>
      <c r="B1437" s="183">
        <v>102</v>
      </c>
      <c r="C1437" s="183">
        <v>102103</v>
      </c>
      <c r="D1437" s="183">
        <v>5660</v>
      </c>
      <c r="E1437" s="184">
        <v>265.63</v>
      </c>
      <c r="F1437" s="182">
        <v>43721</v>
      </c>
      <c r="G1437" s="181" t="s">
        <v>938</v>
      </c>
      <c r="H1437" s="181" t="s">
        <v>1162</v>
      </c>
      <c r="K1437" s="183">
        <v>1090814</v>
      </c>
      <c r="L1437" s="183">
        <v>344531</v>
      </c>
      <c r="Q1437" s="181" t="s">
        <v>944</v>
      </c>
      <c r="U1437" s="183">
        <v>9</v>
      </c>
      <c r="V1437" s="183">
        <v>19</v>
      </c>
      <c r="X1437" s="183">
        <v>3033699</v>
      </c>
      <c r="Y1437" s="181" t="s">
        <v>941</v>
      </c>
      <c r="Z1437" s="183">
        <v>102</v>
      </c>
      <c r="AA1437" s="181" t="s">
        <v>945</v>
      </c>
      <c r="AB1437" s="181" t="s">
        <v>942</v>
      </c>
      <c r="AC1437" s="183">
        <v>1</v>
      </c>
    </row>
    <row r="1438" spans="1:29">
      <c r="A1438" s="181" t="s">
        <v>116</v>
      </c>
      <c r="B1438" s="183">
        <v>102</v>
      </c>
      <c r="C1438" s="183">
        <v>102103</v>
      </c>
      <c r="D1438" s="183">
        <v>5660</v>
      </c>
      <c r="E1438" s="184">
        <v>166.56</v>
      </c>
      <c r="F1438" s="182">
        <v>43732</v>
      </c>
      <c r="G1438" s="181" t="s">
        <v>938</v>
      </c>
      <c r="H1438" s="181" t="s">
        <v>1162</v>
      </c>
      <c r="K1438" s="183">
        <v>1093318</v>
      </c>
      <c r="L1438" s="183">
        <v>345573</v>
      </c>
      <c r="Q1438" s="181" t="s">
        <v>944</v>
      </c>
      <c r="U1438" s="183">
        <v>9</v>
      </c>
      <c r="V1438" s="183">
        <v>19</v>
      </c>
      <c r="X1438" s="183">
        <v>3033699</v>
      </c>
      <c r="Y1438" s="181" t="s">
        <v>941</v>
      </c>
      <c r="Z1438" s="183">
        <v>102</v>
      </c>
      <c r="AA1438" s="181" t="s">
        <v>945</v>
      </c>
      <c r="AB1438" s="181" t="s">
        <v>942</v>
      </c>
      <c r="AC1438" s="183">
        <v>1</v>
      </c>
    </row>
    <row r="1439" spans="1:29">
      <c r="A1439" s="181" t="s">
        <v>116</v>
      </c>
      <c r="B1439" s="183">
        <v>102</v>
      </c>
      <c r="C1439" s="183">
        <v>102103</v>
      </c>
      <c r="D1439" s="183">
        <v>5660</v>
      </c>
      <c r="E1439" s="184">
        <v>105</v>
      </c>
      <c r="F1439" s="182">
        <v>43732</v>
      </c>
      <c r="G1439" s="181" t="s">
        <v>938</v>
      </c>
      <c r="H1439" s="181" t="s">
        <v>1162</v>
      </c>
      <c r="K1439" s="183">
        <v>1093871</v>
      </c>
      <c r="L1439" s="183">
        <v>345688</v>
      </c>
      <c r="Q1439" s="181" t="s">
        <v>944</v>
      </c>
      <c r="U1439" s="183">
        <v>9</v>
      </c>
      <c r="V1439" s="183">
        <v>19</v>
      </c>
      <c r="X1439" s="183">
        <v>3033699</v>
      </c>
      <c r="Y1439" s="181" t="s">
        <v>941</v>
      </c>
      <c r="Z1439" s="183">
        <v>150</v>
      </c>
      <c r="AA1439" s="181" t="s">
        <v>945</v>
      </c>
      <c r="AB1439" s="181" t="s">
        <v>942</v>
      </c>
      <c r="AC1439" s="183">
        <v>1</v>
      </c>
    </row>
    <row r="1440" spans="1:29">
      <c r="A1440" s="181" t="s">
        <v>116</v>
      </c>
      <c r="B1440" s="183">
        <v>102</v>
      </c>
      <c r="C1440" s="183">
        <v>102103</v>
      </c>
      <c r="D1440" s="183">
        <v>5660</v>
      </c>
      <c r="E1440" s="184">
        <v>191.25</v>
      </c>
      <c r="F1440" s="182">
        <v>43732</v>
      </c>
      <c r="G1440" s="181" t="s">
        <v>938</v>
      </c>
      <c r="H1440" s="181" t="s">
        <v>1162</v>
      </c>
      <c r="K1440" s="183">
        <v>1093872</v>
      </c>
      <c r="L1440" s="183">
        <v>345688</v>
      </c>
      <c r="Q1440" s="181" t="s">
        <v>944</v>
      </c>
      <c r="U1440" s="183">
        <v>9</v>
      </c>
      <c r="V1440" s="183">
        <v>19</v>
      </c>
      <c r="X1440" s="183">
        <v>3033699</v>
      </c>
      <c r="Y1440" s="181" t="s">
        <v>941</v>
      </c>
      <c r="Z1440" s="183">
        <v>102</v>
      </c>
      <c r="AA1440" s="181" t="s">
        <v>945</v>
      </c>
      <c r="AB1440" s="181" t="s">
        <v>942</v>
      </c>
      <c r="AC1440" s="183">
        <v>1</v>
      </c>
    </row>
    <row r="1441" spans="1:29">
      <c r="A1441" s="181" t="s">
        <v>116</v>
      </c>
      <c r="B1441" s="183">
        <v>102</v>
      </c>
      <c r="C1441" s="183">
        <v>102103</v>
      </c>
      <c r="D1441" s="183">
        <v>5660</v>
      </c>
      <c r="E1441" s="184">
        <v>210</v>
      </c>
      <c r="F1441" s="182">
        <v>43732</v>
      </c>
      <c r="G1441" s="181" t="s">
        <v>938</v>
      </c>
      <c r="H1441" s="181" t="s">
        <v>1162</v>
      </c>
      <c r="K1441" s="183">
        <v>1093873</v>
      </c>
      <c r="L1441" s="183">
        <v>345688</v>
      </c>
      <c r="Q1441" s="181" t="s">
        <v>944</v>
      </c>
      <c r="U1441" s="183">
        <v>9</v>
      </c>
      <c r="V1441" s="183">
        <v>19</v>
      </c>
      <c r="X1441" s="183">
        <v>3033699</v>
      </c>
      <c r="Y1441" s="181" t="s">
        <v>941</v>
      </c>
      <c r="Z1441" s="183">
        <v>102</v>
      </c>
      <c r="AA1441" s="181" t="s">
        <v>945</v>
      </c>
      <c r="AB1441" s="181" t="s">
        <v>942</v>
      </c>
      <c r="AC1441" s="183">
        <v>1</v>
      </c>
    </row>
    <row r="1442" spans="1:29">
      <c r="A1442" s="181" t="s">
        <v>116</v>
      </c>
      <c r="B1442" s="183">
        <v>102</v>
      </c>
      <c r="C1442" s="183">
        <v>102103</v>
      </c>
      <c r="D1442" s="183">
        <v>5660</v>
      </c>
      <c r="E1442" s="184">
        <v>350</v>
      </c>
      <c r="F1442" s="182">
        <v>43733</v>
      </c>
      <c r="G1442" s="181" t="s">
        <v>938</v>
      </c>
      <c r="H1442" s="181" t="s">
        <v>1162</v>
      </c>
      <c r="K1442" s="183">
        <v>1094210</v>
      </c>
      <c r="L1442" s="183">
        <v>345786</v>
      </c>
      <c r="Q1442" s="181" t="s">
        <v>944</v>
      </c>
      <c r="U1442" s="183">
        <v>9</v>
      </c>
      <c r="V1442" s="183">
        <v>19</v>
      </c>
      <c r="X1442" s="183">
        <v>3033699</v>
      </c>
      <c r="Y1442" s="181" t="s">
        <v>941</v>
      </c>
      <c r="Z1442" s="183">
        <v>102</v>
      </c>
      <c r="AA1442" s="181" t="s">
        <v>945</v>
      </c>
      <c r="AB1442" s="181" t="s">
        <v>942</v>
      </c>
      <c r="AC1442" s="183">
        <v>1</v>
      </c>
    </row>
    <row r="1443" spans="1:29">
      <c r="A1443" s="181" t="s">
        <v>116</v>
      </c>
      <c r="B1443" s="183">
        <v>102</v>
      </c>
      <c r="C1443" s="183">
        <v>102103</v>
      </c>
      <c r="D1443" s="183">
        <v>5660</v>
      </c>
      <c r="E1443" s="184">
        <v>245</v>
      </c>
      <c r="F1443" s="182">
        <v>43733</v>
      </c>
      <c r="G1443" s="181" t="s">
        <v>938</v>
      </c>
      <c r="H1443" s="181" t="s">
        <v>1162</v>
      </c>
      <c r="K1443" s="183">
        <v>1094211</v>
      </c>
      <c r="L1443" s="183">
        <v>345786</v>
      </c>
      <c r="Q1443" s="181" t="s">
        <v>944</v>
      </c>
      <c r="U1443" s="183">
        <v>9</v>
      </c>
      <c r="V1443" s="183">
        <v>19</v>
      </c>
      <c r="X1443" s="183">
        <v>3033699</v>
      </c>
      <c r="Y1443" s="181" t="s">
        <v>941</v>
      </c>
      <c r="Z1443" s="183">
        <v>102</v>
      </c>
      <c r="AA1443" s="181" t="s">
        <v>945</v>
      </c>
      <c r="AB1443" s="181" t="s">
        <v>942</v>
      </c>
      <c r="AC1443" s="183">
        <v>1</v>
      </c>
    </row>
    <row r="1444" spans="1:29">
      <c r="A1444" s="181" t="s">
        <v>116</v>
      </c>
      <c r="B1444" s="183">
        <v>102</v>
      </c>
      <c r="C1444" s="183">
        <v>102103</v>
      </c>
      <c r="D1444" s="183">
        <v>5660</v>
      </c>
      <c r="E1444" s="184">
        <v>106.25</v>
      </c>
      <c r="F1444" s="182">
        <v>43733</v>
      </c>
      <c r="G1444" s="181" t="s">
        <v>938</v>
      </c>
      <c r="H1444" s="181" t="s">
        <v>1162</v>
      </c>
      <c r="K1444" s="183">
        <v>1094231</v>
      </c>
      <c r="L1444" s="183">
        <v>345786</v>
      </c>
      <c r="Q1444" s="181" t="s">
        <v>944</v>
      </c>
      <c r="U1444" s="183">
        <v>9</v>
      </c>
      <c r="V1444" s="183">
        <v>19</v>
      </c>
      <c r="X1444" s="183">
        <v>3033699</v>
      </c>
      <c r="Y1444" s="181" t="s">
        <v>941</v>
      </c>
      <c r="Z1444" s="183">
        <v>102</v>
      </c>
      <c r="AA1444" s="181" t="s">
        <v>945</v>
      </c>
      <c r="AB1444" s="181" t="s">
        <v>942</v>
      </c>
      <c r="AC1444" s="183">
        <v>1</v>
      </c>
    </row>
    <row r="1445" spans="1:29">
      <c r="A1445" s="181" t="s">
        <v>116</v>
      </c>
      <c r="B1445" s="183">
        <v>102</v>
      </c>
      <c r="C1445" s="183">
        <v>102103</v>
      </c>
      <c r="D1445" s="183">
        <v>5660</v>
      </c>
      <c r="E1445" s="184">
        <v>148.75</v>
      </c>
      <c r="F1445" s="182">
        <v>43733</v>
      </c>
      <c r="G1445" s="181" t="s">
        <v>938</v>
      </c>
      <c r="H1445" s="181" t="s">
        <v>1162</v>
      </c>
      <c r="K1445" s="183">
        <v>1094332</v>
      </c>
      <c r="L1445" s="183">
        <v>345858</v>
      </c>
      <c r="Q1445" s="181" t="s">
        <v>944</v>
      </c>
      <c r="U1445" s="183">
        <v>9</v>
      </c>
      <c r="V1445" s="183">
        <v>19</v>
      </c>
      <c r="X1445" s="183">
        <v>3033699</v>
      </c>
      <c r="Y1445" s="181" t="s">
        <v>941</v>
      </c>
      <c r="Z1445" s="183">
        <v>102</v>
      </c>
      <c r="AA1445" s="181" t="s">
        <v>945</v>
      </c>
      <c r="AB1445" s="181" t="s">
        <v>942</v>
      </c>
      <c r="AC1445" s="183">
        <v>1</v>
      </c>
    </row>
    <row r="1446" spans="1:29">
      <c r="A1446" s="181" t="s">
        <v>116</v>
      </c>
      <c r="B1446" s="183">
        <v>102</v>
      </c>
      <c r="C1446" s="183">
        <v>102103</v>
      </c>
      <c r="D1446" s="183">
        <v>5660</v>
      </c>
      <c r="E1446" s="184">
        <v>70</v>
      </c>
      <c r="F1446" s="182">
        <v>43733</v>
      </c>
      <c r="G1446" s="181" t="s">
        <v>938</v>
      </c>
      <c r="H1446" s="181" t="s">
        <v>1162</v>
      </c>
      <c r="K1446" s="183">
        <v>1094429</v>
      </c>
      <c r="L1446" s="183">
        <v>345924</v>
      </c>
      <c r="Q1446" s="181" t="s">
        <v>944</v>
      </c>
      <c r="U1446" s="183">
        <v>9</v>
      </c>
      <c r="V1446" s="183">
        <v>19</v>
      </c>
      <c r="X1446" s="183">
        <v>3033699</v>
      </c>
      <c r="Y1446" s="181" t="s">
        <v>941</v>
      </c>
      <c r="Z1446" s="183">
        <v>102</v>
      </c>
      <c r="AA1446" s="181" t="s">
        <v>945</v>
      </c>
      <c r="AB1446" s="181" t="s">
        <v>942</v>
      </c>
      <c r="AC1446" s="183">
        <v>1</v>
      </c>
    </row>
    <row r="1447" spans="1:29">
      <c r="A1447" s="181" t="s">
        <v>116</v>
      </c>
      <c r="B1447" s="183">
        <v>102</v>
      </c>
      <c r="C1447" s="183">
        <v>102103</v>
      </c>
      <c r="D1447" s="183">
        <v>5660</v>
      </c>
      <c r="E1447" s="184">
        <v>40.28</v>
      </c>
      <c r="F1447" s="182">
        <v>43733</v>
      </c>
      <c r="G1447" s="181" t="s">
        <v>938</v>
      </c>
      <c r="H1447" s="181" t="s">
        <v>1162</v>
      </c>
      <c r="K1447" s="183">
        <v>1094430</v>
      </c>
      <c r="L1447" s="183">
        <v>345924</v>
      </c>
      <c r="Q1447" s="181" t="s">
        <v>944</v>
      </c>
      <c r="U1447" s="183">
        <v>9</v>
      </c>
      <c r="V1447" s="183">
        <v>19</v>
      </c>
      <c r="X1447" s="183">
        <v>3033699</v>
      </c>
      <c r="Y1447" s="181" t="s">
        <v>941</v>
      </c>
      <c r="Z1447" s="183">
        <v>102</v>
      </c>
      <c r="AA1447" s="181" t="s">
        <v>945</v>
      </c>
      <c r="AB1447" s="181" t="s">
        <v>942</v>
      </c>
      <c r="AC1447" s="183">
        <v>1</v>
      </c>
    </row>
    <row r="1448" spans="1:29">
      <c r="A1448" s="181" t="s">
        <v>116</v>
      </c>
      <c r="B1448" s="183">
        <v>102</v>
      </c>
      <c r="C1448" s="183">
        <v>102103</v>
      </c>
      <c r="D1448" s="183">
        <v>5660</v>
      </c>
      <c r="E1448" s="184">
        <v>44.53</v>
      </c>
      <c r="F1448" s="182">
        <v>43733</v>
      </c>
      <c r="G1448" s="181" t="s">
        <v>938</v>
      </c>
      <c r="H1448" s="181" t="s">
        <v>1162</v>
      </c>
      <c r="K1448" s="183">
        <v>1094545</v>
      </c>
      <c r="L1448" s="183">
        <v>345956</v>
      </c>
      <c r="Q1448" s="181" t="s">
        <v>944</v>
      </c>
      <c r="U1448" s="183">
        <v>9</v>
      </c>
      <c r="V1448" s="183">
        <v>19</v>
      </c>
      <c r="X1448" s="183">
        <v>3033699</v>
      </c>
      <c r="Y1448" s="181" t="s">
        <v>941</v>
      </c>
      <c r="Z1448" s="183">
        <v>102</v>
      </c>
      <c r="AA1448" s="181" t="s">
        <v>945</v>
      </c>
      <c r="AB1448" s="181" t="s">
        <v>942</v>
      </c>
      <c r="AC1448" s="183">
        <v>1</v>
      </c>
    </row>
    <row r="1449" spans="1:29">
      <c r="A1449" s="181" t="s">
        <v>116</v>
      </c>
      <c r="B1449" s="183">
        <v>102</v>
      </c>
      <c r="C1449" s="183">
        <v>102103</v>
      </c>
      <c r="D1449" s="183">
        <v>5660</v>
      </c>
      <c r="E1449" s="184">
        <v>106.25</v>
      </c>
      <c r="F1449" s="182">
        <v>43733</v>
      </c>
      <c r="G1449" s="181" t="s">
        <v>938</v>
      </c>
      <c r="H1449" s="181" t="s">
        <v>1162</v>
      </c>
      <c r="K1449" s="183">
        <v>1094546</v>
      </c>
      <c r="L1449" s="183">
        <v>345956</v>
      </c>
      <c r="Q1449" s="181" t="s">
        <v>944</v>
      </c>
      <c r="U1449" s="183">
        <v>9</v>
      </c>
      <c r="V1449" s="183">
        <v>19</v>
      </c>
      <c r="X1449" s="183">
        <v>3033699</v>
      </c>
      <c r="Y1449" s="181" t="s">
        <v>941</v>
      </c>
      <c r="Z1449" s="183">
        <v>102</v>
      </c>
      <c r="AA1449" s="181" t="s">
        <v>945</v>
      </c>
      <c r="AB1449" s="181" t="s">
        <v>942</v>
      </c>
      <c r="AC1449" s="183">
        <v>1</v>
      </c>
    </row>
    <row r="1450" spans="1:29">
      <c r="A1450" s="181" t="s">
        <v>116</v>
      </c>
      <c r="B1450" s="183">
        <v>102</v>
      </c>
      <c r="C1450" s="183">
        <v>102100</v>
      </c>
      <c r="D1450" s="183">
        <v>5660</v>
      </c>
      <c r="E1450" s="184">
        <v>632.63</v>
      </c>
      <c r="F1450" s="182">
        <v>43738</v>
      </c>
      <c r="G1450" s="181" t="s">
        <v>938</v>
      </c>
      <c r="H1450" s="181" t="s">
        <v>1001</v>
      </c>
      <c r="I1450" s="181" t="s">
        <v>1179</v>
      </c>
      <c r="K1450" s="183">
        <v>366523</v>
      </c>
      <c r="L1450" s="183">
        <v>345123</v>
      </c>
      <c r="Q1450" s="181" t="s">
        <v>940</v>
      </c>
      <c r="U1450" s="183">
        <v>9</v>
      </c>
      <c r="V1450" s="183">
        <v>19</v>
      </c>
      <c r="Y1450" s="181" t="s">
        <v>941</v>
      </c>
      <c r="Z1450" s="183">
        <v>102</v>
      </c>
      <c r="AA1450" s="181" t="s">
        <v>22</v>
      </c>
      <c r="AB1450" s="181" t="s">
        <v>942</v>
      </c>
      <c r="AC1450" s="183">
        <v>1</v>
      </c>
    </row>
    <row r="1451" spans="1:29">
      <c r="A1451" s="181" t="s">
        <v>116</v>
      </c>
      <c r="B1451" s="183">
        <v>102</v>
      </c>
      <c r="C1451" s="183">
        <v>102100</v>
      </c>
      <c r="D1451" s="183">
        <v>5660</v>
      </c>
      <c r="E1451" s="184">
        <v>983.53</v>
      </c>
      <c r="F1451" s="182">
        <v>43738</v>
      </c>
      <c r="G1451" s="181" t="s">
        <v>938</v>
      </c>
      <c r="H1451" s="181" t="s">
        <v>1001</v>
      </c>
      <c r="I1451" s="181" t="s">
        <v>1113</v>
      </c>
      <c r="K1451" s="183">
        <v>366523</v>
      </c>
      <c r="L1451" s="183">
        <v>345123</v>
      </c>
      <c r="Q1451" s="181" t="s">
        <v>940</v>
      </c>
      <c r="U1451" s="183">
        <v>9</v>
      </c>
      <c r="V1451" s="183">
        <v>19</v>
      </c>
      <c r="Y1451" s="181" t="s">
        <v>941</v>
      </c>
      <c r="Z1451" s="183">
        <v>102</v>
      </c>
      <c r="AA1451" s="181" t="s">
        <v>22</v>
      </c>
      <c r="AB1451" s="181" t="s">
        <v>942</v>
      </c>
      <c r="AC1451" s="183">
        <v>2</v>
      </c>
    </row>
    <row r="1452" spans="1:29">
      <c r="A1452" s="181" t="s">
        <v>116</v>
      </c>
      <c r="B1452" s="183">
        <v>102</v>
      </c>
      <c r="C1452" s="183">
        <v>102100</v>
      </c>
      <c r="D1452" s="183">
        <v>5660</v>
      </c>
      <c r="E1452" s="184">
        <v>29.92</v>
      </c>
      <c r="F1452" s="182">
        <v>43738</v>
      </c>
      <c r="G1452" s="181" t="s">
        <v>938</v>
      </c>
      <c r="H1452" s="181" t="s">
        <v>1001</v>
      </c>
      <c r="I1452" s="181" t="s">
        <v>112</v>
      </c>
      <c r="K1452" s="183">
        <v>366523</v>
      </c>
      <c r="L1452" s="183">
        <v>345123</v>
      </c>
      <c r="Q1452" s="181" t="s">
        <v>940</v>
      </c>
      <c r="U1452" s="183">
        <v>9</v>
      </c>
      <c r="V1452" s="183">
        <v>19</v>
      </c>
      <c r="Y1452" s="181" t="s">
        <v>941</v>
      </c>
      <c r="Z1452" s="183">
        <v>102</v>
      </c>
      <c r="AA1452" s="181" t="s">
        <v>22</v>
      </c>
      <c r="AB1452" s="181" t="s">
        <v>942</v>
      </c>
      <c r="AC1452" s="183">
        <v>3</v>
      </c>
    </row>
    <row r="1453" spans="1:29">
      <c r="A1453" s="181" t="s">
        <v>116</v>
      </c>
      <c r="B1453" s="183">
        <v>102</v>
      </c>
      <c r="C1453" s="183">
        <v>102100</v>
      </c>
      <c r="D1453" s="183">
        <v>5660</v>
      </c>
      <c r="E1453" s="184">
        <v>8.64</v>
      </c>
      <c r="F1453" s="182">
        <v>43738</v>
      </c>
      <c r="G1453" s="181" t="s">
        <v>938</v>
      </c>
      <c r="H1453" s="181" t="s">
        <v>1001</v>
      </c>
      <c r="I1453" s="181" t="s">
        <v>1114</v>
      </c>
      <c r="K1453" s="183">
        <v>366523</v>
      </c>
      <c r="L1453" s="183">
        <v>345123</v>
      </c>
      <c r="Q1453" s="181" t="s">
        <v>940</v>
      </c>
      <c r="U1453" s="183">
        <v>9</v>
      </c>
      <c r="V1453" s="183">
        <v>19</v>
      </c>
      <c r="Y1453" s="181" t="s">
        <v>941</v>
      </c>
      <c r="Z1453" s="183">
        <v>102</v>
      </c>
      <c r="AA1453" s="181" t="s">
        <v>22</v>
      </c>
      <c r="AB1453" s="181" t="s">
        <v>942</v>
      </c>
      <c r="AC1453" s="183">
        <v>4</v>
      </c>
    </row>
    <row r="1454" spans="1:29">
      <c r="A1454" s="181" t="s">
        <v>116</v>
      </c>
      <c r="B1454" s="183">
        <v>102</v>
      </c>
      <c r="C1454" s="183">
        <v>102100</v>
      </c>
      <c r="D1454" s="183">
        <v>5660</v>
      </c>
      <c r="E1454" s="184">
        <v>59.6</v>
      </c>
      <c r="F1454" s="182">
        <v>43738</v>
      </c>
      <c r="G1454" s="181" t="s">
        <v>938</v>
      </c>
      <c r="H1454" s="181" t="s">
        <v>1001</v>
      </c>
      <c r="I1454" s="181" t="s">
        <v>1180</v>
      </c>
      <c r="K1454" s="183">
        <v>366523</v>
      </c>
      <c r="L1454" s="183">
        <v>345123</v>
      </c>
      <c r="Q1454" s="181" t="s">
        <v>940</v>
      </c>
      <c r="U1454" s="183">
        <v>9</v>
      </c>
      <c r="V1454" s="183">
        <v>19</v>
      </c>
      <c r="Y1454" s="181" t="s">
        <v>941</v>
      </c>
      <c r="Z1454" s="183">
        <v>102</v>
      </c>
      <c r="AA1454" s="181" t="s">
        <v>22</v>
      </c>
      <c r="AB1454" s="181" t="s">
        <v>942</v>
      </c>
      <c r="AC1454" s="183">
        <v>5</v>
      </c>
    </row>
    <row r="1455" spans="1:29">
      <c r="A1455" s="181" t="s">
        <v>116</v>
      </c>
      <c r="B1455" s="183">
        <v>102</v>
      </c>
      <c r="C1455" s="183">
        <v>102100</v>
      </c>
      <c r="D1455" s="183">
        <v>5660</v>
      </c>
      <c r="E1455" s="184">
        <v>2.17</v>
      </c>
      <c r="F1455" s="182">
        <v>43738</v>
      </c>
      <c r="G1455" s="181" t="s">
        <v>938</v>
      </c>
      <c r="H1455" s="181" t="s">
        <v>1001</v>
      </c>
      <c r="I1455" s="181" t="s">
        <v>1115</v>
      </c>
      <c r="K1455" s="183">
        <v>366523</v>
      </c>
      <c r="L1455" s="183">
        <v>345123</v>
      </c>
      <c r="Q1455" s="181" t="s">
        <v>940</v>
      </c>
      <c r="U1455" s="183">
        <v>9</v>
      </c>
      <c r="V1455" s="183">
        <v>19</v>
      </c>
      <c r="Y1455" s="181" t="s">
        <v>941</v>
      </c>
      <c r="Z1455" s="183">
        <v>102</v>
      </c>
      <c r="AA1455" s="181" t="s">
        <v>22</v>
      </c>
      <c r="AB1455" s="181" t="s">
        <v>942</v>
      </c>
      <c r="AC1455" s="183">
        <v>6</v>
      </c>
    </row>
    <row r="1456" spans="1:29">
      <c r="A1456" s="181" t="s">
        <v>116</v>
      </c>
      <c r="B1456" s="183">
        <v>102</v>
      </c>
      <c r="C1456" s="183">
        <v>102100</v>
      </c>
      <c r="D1456" s="183">
        <v>5660</v>
      </c>
      <c r="E1456" s="184">
        <v>474.47</v>
      </c>
      <c r="F1456" s="182">
        <v>43738</v>
      </c>
      <c r="G1456" s="181" t="s">
        <v>938</v>
      </c>
      <c r="H1456" s="181" t="s">
        <v>1001</v>
      </c>
      <c r="I1456" s="181" t="s">
        <v>1181</v>
      </c>
      <c r="K1456" s="183">
        <v>366523</v>
      </c>
      <c r="L1456" s="183">
        <v>345123</v>
      </c>
      <c r="Q1456" s="181" t="s">
        <v>940</v>
      </c>
      <c r="U1456" s="183">
        <v>9</v>
      </c>
      <c r="V1456" s="183">
        <v>19</v>
      </c>
      <c r="Y1456" s="181" t="s">
        <v>941</v>
      </c>
      <c r="Z1456" s="183">
        <v>102</v>
      </c>
      <c r="AA1456" s="181" t="s">
        <v>22</v>
      </c>
      <c r="AB1456" s="181" t="s">
        <v>942</v>
      </c>
      <c r="AC1456" s="183">
        <v>7</v>
      </c>
    </row>
    <row r="1457" spans="1:29">
      <c r="A1457" s="181" t="s">
        <v>116</v>
      </c>
      <c r="B1457" s="183">
        <v>102</v>
      </c>
      <c r="C1457" s="183">
        <v>102103</v>
      </c>
      <c r="D1457" s="183">
        <v>5660</v>
      </c>
      <c r="E1457" s="184">
        <v>255.39</v>
      </c>
      <c r="F1457" s="182">
        <v>43738</v>
      </c>
      <c r="G1457" s="181" t="s">
        <v>938</v>
      </c>
      <c r="H1457" s="181" t="s">
        <v>1165</v>
      </c>
      <c r="I1457" s="181" t="s">
        <v>1165</v>
      </c>
      <c r="K1457" s="183">
        <v>366681</v>
      </c>
      <c r="L1457" s="183">
        <v>347039</v>
      </c>
      <c r="Q1457" s="181" t="s">
        <v>940</v>
      </c>
      <c r="U1457" s="183">
        <v>9</v>
      </c>
      <c r="V1457" s="183">
        <v>19</v>
      </c>
      <c r="Y1457" s="181" t="s">
        <v>941</v>
      </c>
      <c r="Z1457" s="183">
        <v>102</v>
      </c>
      <c r="AA1457" s="181" t="s">
        <v>22</v>
      </c>
      <c r="AB1457" s="181" t="s">
        <v>942</v>
      </c>
      <c r="AC1457" s="183">
        <v>13</v>
      </c>
    </row>
    <row r="1458" spans="1:29">
      <c r="A1458" s="181" t="s">
        <v>116</v>
      </c>
      <c r="B1458" s="183">
        <v>102</v>
      </c>
      <c r="C1458" s="183">
        <v>102103</v>
      </c>
      <c r="D1458" s="183">
        <v>5660</v>
      </c>
      <c r="E1458" s="184">
        <v>-2409.89</v>
      </c>
      <c r="F1458" s="182">
        <v>43738</v>
      </c>
      <c r="G1458" s="181" t="s">
        <v>938</v>
      </c>
      <c r="H1458" s="181" t="s">
        <v>1166</v>
      </c>
      <c r="I1458" s="181" t="s">
        <v>1166</v>
      </c>
      <c r="K1458" s="183">
        <v>366755</v>
      </c>
      <c r="L1458" s="183">
        <v>347327</v>
      </c>
      <c r="Q1458" s="181" t="s">
        <v>940</v>
      </c>
      <c r="U1458" s="183">
        <v>9</v>
      </c>
      <c r="V1458" s="183">
        <v>19</v>
      </c>
      <c r="Y1458" s="181" t="s">
        <v>941</v>
      </c>
      <c r="Z1458" s="183">
        <v>102</v>
      </c>
      <c r="AA1458" s="181" t="s">
        <v>22</v>
      </c>
      <c r="AB1458" s="181" t="s">
        <v>942</v>
      </c>
      <c r="AC1458" s="183">
        <v>1</v>
      </c>
    </row>
    <row r="1459" spans="1:29">
      <c r="A1459" s="181" t="s">
        <v>116</v>
      </c>
      <c r="B1459" s="183">
        <v>102</v>
      </c>
      <c r="C1459" s="183">
        <v>102101</v>
      </c>
      <c r="D1459" s="183">
        <v>5660</v>
      </c>
      <c r="E1459" s="184">
        <v>65.25</v>
      </c>
      <c r="F1459" s="182">
        <v>43738</v>
      </c>
      <c r="G1459" s="181" t="s">
        <v>938</v>
      </c>
      <c r="H1459" s="181" t="s">
        <v>1166</v>
      </c>
      <c r="I1459" s="181" t="s">
        <v>1166</v>
      </c>
      <c r="K1459" s="183">
        <v>366755</v>
      </c>
      <c r="L1459" s="183">
        <v>347327</v>
      </c>
      <c r="Q1459" s="181" t="s">
        <v>940</v>
      </c>
      <c r="U1459" s="183">
        <v>9</v>
      </c>
      <c r="V1459" s="183">
        <v>19</v>
      </c>
      <c r="Y1459" s="181" t="s">
        <v>941</v>
      </c>
      <c r="Z1459" s="183">
        <v>102</v>
      </c>
      <c r="AA1459" s="181" t="s">
        <v>22</v>
      </c>
      <c r="AB1459" s="181" t="s">
        <v>942</v>
      </c>
      <c r="AC1459" s="183">
        <v>2</v>
      </c>
    </row>
    <row r="1460" spans="1:29">
      <c r="A1460" s="181" t="s">
        <v>116</v>
      </c>
      <c r="B1460" s="183">
        <v>102</v>
      </c>
      <c r="C1460" s="183">
        <v>102102</v>
      </c>
      <c r="D1460" s="183">
        <v>5660</v>
      </c>
      <c r="E1460" s="184">
        <v>13.05</v>
      </c>
      <c r="F1460" s="182">
        <v>43738</v>
      </c>
      <c r="G1460" s="181" t="s">
        <v>938</v>
      </c>
      <c r="H1460" s="181" t="s">
        <v>1166</v>
      </c>
      <c r="I1460" s="181" t="s">
        <v>1166</v>
      </c>
      <c r="K1460" s="183">
        <v>366755</v>
      </c>
      <c r="L1460" s="183">
        <v>347327</v>
      </c>
      <c r="Q1460" s="181" t="s">
        <v>940</v>
      </c>
      <c r="U1460" s="183">
        <v>9</v>
      </c>
      <c r="V1460" s="183">
        <v>19</v>
      </c>
      <c r="Y1460" s="181" t="s">
        <v>941</v>
      </c>
      <c r="Z1460" s="183">
        <v>102</v>
      </c>
      <c r="AA1460" s="181" t="s">
        <v>22</v>
      </c>
      <c r="AB1460" s="181" t="s">
        <v>942</v>
      </c>
      <c r="AC1460" s="183">
        <v>3</v>
      </c>
    </row>
    <row r="1461" spans="1:29">
      <c r="A1461" s="181" t="s">
        <v>116</v>
      </c>
      <c r="B1461" s="183">
        <v>102</v>
      </c>
      <c r="C1461" s="183">
        <v>102103</v>
      </c>
      <c r="D1461" s="183">
        <v>5660</v>
      </c>
      <c r="E1461" s="184">
        <v>21.75</v>
      </c>
      <c r="F1461" s="182">
        <v>43738</v>
      </c>
      <c r="G1461" s="181" t="s">
        <v>938</v>
      </c>
      <c r="H1461" s="181" t="s">
        <v>1166</v>
      </c>
      <c r="I1461" s="181" t="s">
        <v>1166</v>
      </c>
      <c r="K1461" s="183">
        <v>366755</v>
      </c>
      <c r="L1461" s="183">
        <v>347327</v>
      </c>
      <c r="Q1461" s="181" t="s">
        <v>940</v>
      </c>
      <c r="U1461" s="183">
        <v>9</v>
      </c>
      <c r="V1461" s="183">
        <v>19</v>
      </c>
      <c r="Y1461" s="181" t="s">
        <v>941</v>
      </c>
      <c r="Z1461" s="183">
        <v>102</v>
      </c>
      <c r="AA1461" s="181" t="s">
        <v>22</v>
      </c>
      <c r="AB1461" s="181" t="s">
        <v>942</v>
      </c>
      <c r="AC1461" s="183">
        <v>4</v>
      </c>
    </row>
    <row r="1462" spans="1:29">
      <c r="A1462" s="181" t="s">
        <v>116</v>
      </c>
      <c r="B1462" s="183">
        <v>102</v>
      </c>
      <c r="C1462" s="183">
        <v>102104</v>
      </c>
      <c r="D1462" s="183">
        <v>5660</v>
      </c>
      <c r="E1462" s="184">
        <v>43.5</v>
      </c>
      <c r="F1462" s="182">
        <v>43738</v>
      </c>
      <c r="G1462" s="181" t="s">
        <v>938</v>
      </c>
      <c r="H1462" s="181" t="s">
        <v>1166</v>
      </c>
      <c r="I1462" s="181" t="s">
        <v>1166</v>
      </c>
      <c r="K1462" s="183">
        <v>366755</v>
      </c>
      <c r="L1462" s="183">
        <v>347327</v>
      </c>
      <c r="Q1462" s="181" t="s">
        <v>940</v>
      </c>
      <c r="U1462" s="183">
        <v>9</v>
      </c>
      <c r="V1462" s="183">
        <v>19</v>
      </c>
      <c r="Y1462" s="181" t="s">
        <v>941</v>
      </c>
      <c r="Z1462" s="183">
        <v>102</v>
      </c>
      <c r="AA1462" s="181" t="s">
        <v>22</v>
      </c>
      <c r="AB1462" s="181" t="s">
        <v>942</v>
      </c>
      <c r="AC1462" s="183">
        <v>5</v>
      </c>
    </row>
    <row r="1463" spans="1:29">
      <c r="A1463" s="181" t="s">
        <v>116</v>
      </c>
      <c r="B1463" s="183">
        <v>102</v>
      </c>
      <c r="C1463" s="183">
        <v>102105</v>
      </c>
      <c r="D1463" s="183">
        <v>5660</v>
      </c>
      <c r="E1463" s="184">
        <v>47.85</v>
      </c>
      <c r="F1463" s="182">
        <v>43738</v>
      </c>
      <c r="G1463" s="181" t="s">
        <v>938</v>
      </c>
      <c r="H1463" s="181" t="s">
        <v>1166</v>
      </c>
      <c r="I1463" s="181" t="s">
        <v>1166</v>
      </c>
      <c r="K1463" s="183">
        <v>366755</v>
      </c>
      <c r="L1463" s="183">
        <v>347327</v>
      </c>
      <c r="Q1463" s="181" t="s">
        <v>940</v>
      </c>
      <c r="U1463" s="183">
        <v>9</v>
      </c>
      <c r="V1463" s="183">
        <v>19</v>
      </c>
      <c r="Y1463" s="181" t="s">
        <v>941</v>
      </c>
      <c r="Z1463" s="183">
        <v>102</v>
      </c>
      <c r="AA1463" s="181" t="s">
        <v>22</v>
      </c>
      <c r="AB1463" s="181" t="s">
        <v>942</v>
      </c>
      <c r="AC1463" s="183">
        <v>6</v>
      </c>
    </row>
    <row r="1464" spans="1:29">
      <c r="A1464" s="181" t="s">
        <v>116</v>
      </c>
      <c r="B1464" s="183">
        <v>102</v>
      </c>
      <c r="C1464" s="183">
        <v>102106</v>
      </c>
      <c r="D1464" s="183">
        <v>5660</v>
      </c>
      <c r="E1464" s="184">
        <v>143.55000000000001</v>
      </c>
      <c r="F1464" s="182">
        <v>43738</v>
      </c>
      <c r="G1464" s="181" t="s">
        <v>938</v>
      </c>
      <c r="H1464" s="181" t="s">
        <v>1166</v>
      </c>
      <c r="I1464" s="181" t="s">
        <v>1166</v>
      </c>
      <c r="K1464" s="183">
        <v>366755</v>
      </c>
      <c r="L1464" s="183">
        <v>347327</v>
      </c>
      <c r="Q1464" s="181" t="s">
        <v>940</v>
      </c>
      <c r="U1464" s="183">
        <v>9</v>
      </c>
      <c r="V1464" s="183">
        <v>19</v>
      </c>
      <c r="Y1464" s="181" t="s">
        <v>941</v>
      </c>
      <c r="Z1464" s="183">
        <v>102</v>
      </c>
      <c r="AA1464" s="181" t="s">
        <v>22</v>
      </c>
      <c r="AB1464" s="181" t="s">
        <v>942</v>
      </c>
      <c r="AC1464" s="183">
        <v>7</v>
      </c>
    </row>
    <row r="1465" spans="1:29">
      <c r="A1465" s="181" t="s">
        <v>116</v>
      </c>
      <c r="B1465" s="183">
        <v>102</v>
      </c>
      <c r="C1465" s="183">
        <v>102107</v>
      </c>
      <c r="D1465" s="183">
        <v>5660</v>
      </c>
      <c r="E1465" s="184">
        <v>26.1</v>
      </c>
      <c r="F1465" s="182">
        <v>43738</v>
      </c>
      <c r="G1465" s="181" t="s">
        <v>938</v>
      </c>
      <c r="H1465" s="181" t="s">
        <v>1166</v>
      </c>
      <c r="I1465" s="181" t="s">
        <v>1166</v>
      </c>
      <c r="K1465" s="183">
        <v>366755</v>
      </c>
      <c r="L1465" s="183">
        <v>347327</v>
      </c>
      <c r="Q1465" s="181" t="s">
        <v>940</v>
      </c>
      <c r="U1465" s="183">
        <v>9</v>
      </c>
      <c r="V1465" s="183">
        <v>19</v>
      </c>
      <c r="Y1465" s="181" t="s">
        <v>941</v>
      </c>
      <c r="Z1465" s="183">
        <v>102</v>
      </c>
      <c r="AA1465" s="181" t="s">
        <v>22</v>
      </c>
      <c r="AB1465" s="181" t="s">
        <v>942</v>
      </c>
      <c r="AC1465" s="183">
        <v>8</v>
      </c>
    </row>
    <row r="1466" spans="1:29">
      <c r="A1466" s="181" t="s">
        <v>116</v>
      </c>
      <c r="B1466" s="183">
        <v>102</v>
      </c>
      <c r="C1466" s="183">
        <v>102108</v>
      </c>
      <c r="D1466" s="183">
        <v>5660</v>
      </c>
      <c r="E1466" s="184">
        <v>17.399999999999999</v>
      </c>
      <c r="F1466" s="182">
        <v>43738</v>
      </c>
      <c r="G1466" s="181" t="s">
        <v>938</v>
      </c>
      <c r="H1466" s="181" t="s">
        <v>1166</v>
      </c>
      <c r="I1466" s="181" t="s">
        <v>1166</v>
      </c>
      <c r="K1466" s="183">
        <v>366755</v>
      </c>
      <c r="L1466" s="183">
        <v>347327</v>
      </c>
      <c r="Q1466" s="181" t="s">
        <v>940</v>
      </c>
      <c r="U1466" s="183">
        <v>9</v>
      </c>
      <c r="V1466" s="183">
        <v>19</v>
      </c>
      <c r="Y1466" s="181" t="s">
        <v>941</v>
      </c>
      <c r="Z1466" s="183">
        <v>102</v>
      </c>
      <c r="AA1466" s="181" t="s">
        <v>22</v>
      </c>
      <c r="AB1466" s="181" t="s">
        <v>942</v>
      </c>
      <c r="AC1466" s="183">
        <v>9</v>
      </c>
    </row>
    <row r="1467" spans="1:29">
      <c r="A1467" s="181" t="s">
        <v>116</v>
      </c>
      <c r="B1467" s="183">
        <v>102</v>
      </c>
      <c r="C1467" s="183">
        <v>102109</v>
      </c>
      <c r="D1467" s="183">
        <v>5660</v>
      </c>
      <c r="E1467" s="184">
        <v>13.05</v>
      </c>
      <c r="F1467" s="182">
        <v>43738</v>
      </c>
      <c r="G1467" s="181" t="s">
        <v>938</v>
      </c>
      <c r="H1467" s="181" t="s">
        <v>1166</v>
      </c>
      <c r="I1467" s="181" t="s">
        <v>1166</v>
      </c>
      <c r="K1467" s="183">
        <v>366755</v>
      </c>
      <c r="L1467" s="183">
        <v>347327</v>
      </c>
      <c r="Q1467" s="181" t="s">
        <v>940</v>
      </c>
      <c r="U1467" s="183">
        <v>9</v>
      </c>
      <c r="V1467" s="183">
        <v>19</v>
      </c>
      <c r="Y1467" s="181" t="s">
        <v>941</v>
      </c>
      <c r="Z1467" s="183">
        <v>102</v>
      </c>
      <c r="AA1467" s="181" t="s">
        <v>22</v>
      </c>
      <c r="AB1467" s="181" t="s">
        <v>942</v>
      </c>
      <c r="AC1467" s="183">
        <v>10</v>
      </c>
    </row>
    <row r="1468" spans="1:29">
      <c r="A1468" s="181" t="s">
        <v>116</v>
      </c>
      <c r="B1468" s="183">
        <v>102</v>
      </c>
      <c r="C1468" s="183">
        <v>102103</v>
      </c>
      <c r="D1468" s="183">
        <v>5660</v>
      </c>
      <c r="E1468" s="184">
        <v>44.63</v>
      </c>
      <c r="F1468" s="182">
        <v>43753</v>
      </c>
      <c r="G1468" s="181" t="s">
        <v>938</v>
      </c>
      <c r="H1468" s="181" t="s">
        <v>1162</v>
      </c>
      <c r="K1468" s="183">
        <v>1100029</v>
      </c>
      <c r="L1468" s="183">
        <v>348043</v>
      </c>
      <c r="Q1468" s="181" t="s">
        <v>944</v>
      </c>
      <c r="U1468" s="183">
        <v>10</v>
      </c>
      <c r="V1468" s="183">
        <v>19</v>
      </c>
      <c r="X1468" s="183">
        <v>3033699</v>
      </c>
      <c r="Y1468" s="181" t="s">
        <v>941</v>
      </c>
      <c r="Z1468" s="183">
        <v>102</v>
      </c>
      <c r="AA1468" s="181" t="s">
        <v>945</v>
      </c>
      <c r="AB1468" s="181" t="s">
        <v>942</v>
      </c>
      <c r="AC1468" s="183">
        <v>1</v>
      </c>
    </row>
    <row r="1469" spans="1:29">
      <c r="A1469" s="181" t="s">
        <v>116</v>
      </c>
      <c r="B1469" s="183">
        <v>102</v>
      </c>
      <c r="C1469" s="183">
        <v>102103</v>
      </c>
      <c r="D1469" s="183">
        <v>5660</v>
      </c>
      <c r="E1469" s="184">
        <v>414.38</v>
      </c>
      <c r="F1469" s="182">
        <v>43753</v>
      </c>
      <c r="G1469" s="181" t="s">
        <v>938</v>
      </c>
      <c r="H1469" s="181" t="s">
        <v>1162</v>
      </c>
      <c r="K1469" s="183">
        <v>1100030</v>
      </c>
      <c r="L1469" s="183">
        <v>348043</v>
      </c>
      <c r="Q1469" s="181" t="s">
        <v>944</v>
      </c>
      <c r="U1469" s="183">
        <v>10</v>
      </c>
      <c r="V1469" s="183">
        <v>19</v>
      </c>
      <c r="X1469" s="183">
        <v>3033699</v>
      </c>
      <c r="Y1469" s="181" t="s">
        <v>941</v>
      </c>
      <c r="Z1469" s="183">
        <v>102</v>
      </c>
      <c r="AA1469" s="181" t="s">
        <v>945</v>
      </c>
      <c r="AB1469" s="181" t="s">
        <v>942</v>
      </c>
      <c r="AC1469" s="183">
        <v>1</v>
      </c>
    </row>
    <row r="1470" spans="1:29">
      <c r="A1470" s="181" t="s">
        <v>116</v>
      </c>
      <c r="B1470" s="183">
        <v>102</v>
      </c>
      <c r="C1470" s="183">
        <v>102103</v>
      </c>
      <c r="D1470" s="183">
        <v>5660</v>
      </c>
      <c r="E1470" s="184">
        <v>105</v>
      </c>
      <c r="F1470" s="182">
        <v>43756</v>
      </c>
      <c r="G1470" s="181" t="s">
        <v>938</v>
      </c>
      <c r="H1470" s="181" t="s">
        <v>1162</v>
      </c>
      <c r="K1470" s="183">
        <v>1101248</v>
      </c>
      <c r="L1470" s="183">
        <v>348508</v>
      </c>
      <c r="Q1470" s="181" t="s">
        <v>944</v>
      </c>
      <c r="U1470" s="183">
        <v>10</v>
      </c>
      <c r="V1470" s="183">
        <v>19</v>
      </c>
      <c r="X1470" s="183">
        <v>3033699</v>
      </c>
      <c r="Y1470" s="181" t="s">
        <v>941</v>
      </c>
      <c r="Z1470" s="183">
        <v>102</v>
      </c>
      <c r="AA1470" s="181" t="s">
        <v>945</v>
      </c>
      <c r="AB1470" s="181" t="s">
        <v>942</v>
      </c>
      <c r="AC1470" s="183">
        <v>1</v>
      </c>
    </row>
    <row r="1471" spans="1:29">
      <c r="A1471" s="181" t="s">
        <v>116</v>
      </c>
      <c r="B1471" s="183">
        <v>102</v>
      </c>
      <c r="C1471" s="183">
        <v>102103</v>
      </c>
      <c r="D1471" s="183">
        <v>5660</v>
      </c>
      <c r="E1471" s="184">
        <v>191.25</v>
      </c>
      <c r="F1471" s="182">
        <v>43756</v>
      </c>
      <c r="G1471" s="181" t="s">
        <v>938</v>
      </c>
      <c r="H1471" s="181" t="s">
        <v>1162</v>
      </c>
      <c r="K1471" s="183">
        <v>1101251</v>
      </c>
      <c r="L1471" s="183">
        <v>348508</v>
      </c>
      <c r="Q1471" s="181" t="s">
        <v>944</v>
      </c>
      <c r="U1471" s="183">
        <v>10</v>
      </c>
      <c r="V1471" s="183">
        <v>19</v>
      </c>
      <c r="X1471" s="183">
        <v>3033699</v>
      </c>
      <c r="Y1471" s="181" t="s">
        <v>941</v>
      </c>
      <c r="Z1471" s="183">
        <v>102</v>
      </c>
      <c r="AA1471" s="181" t="s">
        <v>945</v>
      </c>
      <c r="AB1471" s="181" t="s">
        <v>942</v>
      </c>
      <c r="AC1471" s="183">
        <v>1</v>
      </c>
    </row>
    <row r="1472" spans="1:29">
      <c r="A1472" s="181" t="s">
        <v>116</v>
      </c>
      <c r="B1472" s="183">
        <v>102</v>
      </c>
      <c r="C1472" s="183">
        <v>102103</v>
      </c>
      <c r="D1472" s="183">
        <v>5660</v>
      </c>
      <c r="E1472" s="184">
        <v>24.44</v>
      </c>
      <c r="F1472" s="182">
        <v>43756</v>
      </c>
      <c r="G1472" s="181" t="s">
        <v>938</v>
      </c>
      <c r="H1472" s="181" t="s">
        <v>1162</v>
      </c>
      <c r="K1472" s="183">
        <v>1101254</v>
      </c>
      <c r="L1472" s="183">
        <v>348508</v>
      </c>
      <c r="Q1472" s="181" t="s">
        <v>944</v>
      </c>
      <c r="U1472" s="183">
        <v>10</v>
      </c>
      <c r="V1472" s="183">
        <v>19</v>
      </c>
      <c r="X1472" s="183">
        <v>3033699</v>
      </c>
      <c r="Y1472" s="181" t="s">
        <v>941</v>
      </c>
      <c r="Z1472" s="183">
        <v>102</v>
      </c>
      <c r="AA1472" s="181" t="s">
        <v>945</v>
      </c>
      <c r="AB1472" s="181" t="s">
        <v>942</v>
      </c>
      <c r="AC1472" s="183">
        <v>1</v>
      </c>
    </row>
    <row r="1473" spans="1:29">
      <c r="A1473" s="181" t="s">
        <v>116</v>
      </c>
      <c r="B1473" s="183">
        <v>102</v>
      </c>
      <c r="C1473" s="183">
        <v>102103</v>
      </c>
      <c r="D1473" s="183">
        <v>5660</v>
      </c>
      <c r="E1473" s="184">
        <v>500</v>
      </c>
      <c r="F1473" s="182">
        <v>43760</v>
      </c>
      <c r="G1473" s="181" t="s">
        <v>938</v>
      </c>
      <c r="H1473" s="181" t="s">
        <v>1162</v>
      </c>
      <c r="K1473" s="183">
        <v>1101818</v>
      </c>
      <c r="L1473" s="183">
        <v>348811</v>
      </c>
      <c r="Q1473" s="181" t="s">
        <v>944</v>
      </c>
      <c r="U1473" s="183">
        <v>10</v>
      </c>
      <c r="V1473" s="183">
        <v>19</v>
      </c>
      <c r="X1473" s="183">
        <v>3033699</v>
      </c>
      <c r="Y1473" s="181" t="s">
        <v>941</v>
      </c>
      <c r="Z1473" s="183">
        <v>102</v>
      </c>
      <c r="AA1473" s="181" t="s">
        <v>945</v>
      </c>
      <c r="AB1473" s="181" t="s">
        <v>942</v>
      </c>
      <c r="AC1473" s="183">
        <v>1</v>
      </c>
    </row>
    <row r="1474" spans="1:29">
      <c r="A1474" s="181" t="s">
        <v>116</v>
      </c>
      <c r="B1474" s="183">
        <v>102</v>
      </c>
      <c r="C1474" s="183">
        <v>102103</v>
      </c>
      <c r="D1474" s="183">
        <v>5660</v>
      </c>
      <c r="E1474" s="184">
        <v>24.44</v>
      </c>
      <c r="F1474" s="182">
        <v>43760</v>
      </c>
      <c r="G1474" s="181" t="s">
        <v>938</v>
      </c>
      <c r="H1474" s="181" t="s">
        <v>1162</v>
      </c>
      <c r="K1474" s="183">
        <v>1101819</v>
      </c>
      <c r="L1474" s="183">
        <v>348811</v>
      </c>
      <c r="Q1474" s="181" t="s">
        <v>944</v>
      </c>
      <c r="U1474" s="183">
        <v>10</v>
      </c>
      <c r="V1474" s="183">
        <v>19</v>
      </c>
      <c r="X1474" s="183">
        <v>3033699</v>
      </c>
      <c r="Y1474" s="181" t="s">
        <v>941</v>
      </c>
      <c r="Z1474" s="183">
        <v>102</v>
      </c>
      <c r="AA1474" s="181" t="s">
        <v>945</v>
      </c>
      <c r="AB1474" s="181" t="s">
        <v>942</v>
      </c>
      <c r="AC1474" s="183">
        <v>1</v>
      </c>
    </row>
    <row r="1475" spans="1:29">
      <c r="A1475" s="181" t="s">
        <v>116</v>
      </c>
      <c r="B1475" s="183">
        <v>102</v>
      </c>
      <c r="C1475" s="183">
        <v>102103</v>
      </c>
      <c r="D1475" s="183">
        <v>5660</v>
      </c>
      <c r="E1475" s="184">
        <v>25.56</v>
      </c>
      <c r="F1475" s="182">
        <v>43760</v>
      </c>
      <c r="G1475" s="181" t="s">
        <v>938</v>
      </c>
      <c r="H1475" s="181" t="s">
        <v>1162</v>
      </c>
      <c r="K1475" s="183">
        <v>1101820</v>
      </c>
      <c r="L1475" s="183">
        <v>348811</v>
      </c>
      <c r="Q1475" s="181" t="s">
        <v>944</v>
      </c>
      <c r="U1475" s="183">
        <v>10</v>
      </c>
      <c r="V1475" s="183">
        <v>19</v>
      </c>
      <c r="X1475" s="183">
        <v>3033699</v>
      </c>
      <c r="Y1475" s="181" t="s">
        <v>941</v>
      </c>
      <c r="Z1475" s="183">
        <v>102</v>
      </c>
      <c r="AA1475" s="181" t="s">
        <v>945</v>
      </c>
      <c r="AB1475" s="181" t="s">
        <v>942</v>
      </c>
      <c r="AC1475" s="183">
        <v>1</v>
      </c>
    </row>
    <row r="1476" spans="1:29">
      <c r="A1476" s="181" t="s">
        <v>116</v>
      </c>
      <c r="B1476" s="183">
        <v>102</v>
      </c>
      <c r="C1476" s="183">
        <v>102103</v>
      </c>
      <c r="D1476" s="183">
        <v>5660</v>
      </c>
      <c r="E1476" s="184">
        <v>20.52</v>
      </c>
      <c r="F1476" s="182">
        <v>43760</v>
      </c>
      <c r="G1476" s="181" t="s">
        <v>938</v>
      </c>
      <c r="H1476" s="181" t="s">
        <v>1162</v>
      </c>
      <c r="K1476" s="183">
        <v>1101821</v>
      </c>
      <c r="L1476" s="183">
        <v>348811</v>
      </c>
      <c r="Q1476" s="181" t="s">
        <v>944</v>
      </c>
      <c r="U1476" s="183">
        <v>10</v>
      </c>
      <c r="V1476" s="183">
        <v>19</v>
      </c>
      <c r="X1476" s="183">
        <v>3033699</v>
      </c>
      <c r="Y1476" s="181" t="s">
        <v>941</v>
      </c>
      <c r="Z1476" s="183">
        <v>102</v>
      </c>
      <c r="AA1476" s="181" t="s">
        <v>945</v>
      </c>
      <c r="AB1476" s="181" t="s">
        <v>942</v>
      </c>
      <c r="AC1476" s="183">
        <v>1</v>
      </c>
    </row>
    <row r="1477" spans="1:29">
      <c r="A1477" s="181" t="s">
        <v>116</v>
      </c>
      <c r="B1477" s="183">
        <v>102</v>
      </c>
      <c r="C1477" s="183">
        <v>102103</v>
      </c>
      <c r="D1477" s="183">
        <v>5660</v>
      </c>
      <c r="E1477" s="184">
        <v>139.51</v>
      </c>
      <c r="F1477" s="182">
        <v>43760</v>
      </c>
      <c r="G1477" s="181" t="s">
        <v>938</v>
      </c>
      <c r="H1477" s="181" t="s">
        <v>1162</v>
      </c>
      <c r="K1477" s="183">
        <v>1101822</v>
      </c>
      <c r="L1477" s="183">
        <v>348811</v>
      </c>
      <c r="Q1477" s="181" t="s">
        <v>944</v>
      </c>
      <c r="U1477" s="183">
        <v>10</v>
      </c>
      <c r="V1477" s="183">
        <v>19</v>
      </c>
      <c r="X1477" s="183">
        <v>3033699</v>
      </c>
      <c r="Y1477" s="181" t="s">
        <v>941</v>
      </c>
      <c r="Z1477" s="183">
        <v>102</v>
      </c>
      <c r="AA1477" s="181" t="s">
        <v>945</v>
      </c>
      <c r="AB1477" s="181" t="s">
        <v>942</v>
      </c>
      <c r="AC1477" s="183">
        <v>1</v>
      </c>
    </row>
    <row r="1478" spans="1:29">
      <c r="A1478" s="181" t="s">
        <v>116</v>
      </c>
      <c r="B1478" s="183">
        <v>102</v>
      </c>
      <c r="C1478" s="183">
        <v>102103</v>
      </c>
      <c r="D1478" s="183">
        <v>5660</v>
      </c>
      <c r="E1478" s="184">
        <v>106.25</v>
      </c>
      <c r="F1478" s="182">
        <v>43760</v>
      </c>
      <c r="G1478" s="181" t="s">
        <v>938</v>
      </c>
      <c r="H1478" s="181" t="s">
        <v>1162</v>
      </c>
      <c r="K1478" s="183">
        <v>1101823</v>
      </c>
      <c r="L1478" s="183">
        <v>348811</v>
      </c>
      <c r="Q1478" s="181" t="s">
        <v>944</v>
      </c>
      <c r="U1478" s="183">
        <v>10</v>
      </c>
      <c r="V1478" s="183">
        <v>19</v>
      </c>
      <c r="X1478" s="183">
        <v>3033699</v>
      </c>
      <c r="Y1478" s="181" t="s">
        <v>941</v>
      </c>
      <c r="Z1478" s="183">
        <v>102</v>
      </c>
      <c r="AA1478" s="181" t="s">
        <v>945</v>
      </c>
      <c r="AB1478" s="181" t="s">
        <v>942</v>
      </c>
      <c r="AC1478" s="183">
        <v>1</v>
      </c>
    </row>
    <row r="1479" spans="1:29">
      <c r="A1479" s="181" t="s">
        <v>116</v>
      </c>
      <c r="B1479" s="183">
        <v>102</v>
      </c>
      <c r="C1479" s="183">
        <v>102103</v>
      </c>
      <c r="D1479" s="183">
        <v>5660</v>
      </c>
      <c r="E1479" s="184">
        <v>212.5</v>
      </c>
      <c r="F1479" s="182">
        <v>43760</v>
      </c>
      <c r="G1479" s="181" t="s">
        <v>938</v>
      </c>
      <c r="H1479" s="181" t="s">
        <v>1162</v>
      </c>
      <c r="K1479" s="183">
        <v>1101824</v>
      </c>
      <c r="L1479" s="183">
        <v>348811</v>
      </c>
      <c r="Q1479" s="181" t="s">
        <v>944</v>
      </c>
      <c r="U1479" s="183">
        <v>10</v>
      </c>
      <c r="V1479" s="183">
        <v>19</v>
      </c>
      <c r="X1479" s="183">
        <v>3033699</v>
      </c>
      <c r="Y1479" s="181" t="s">
        <v>941</v>
      </c>
      <c r="Z1479" s="183">
        <v>102</v>
      </c>
      <c r="AA1479" s="181" t="s">
        <v>945</v>
      </c>
      <c r="AB1479" s="181" t="s">
        <v>942</v>
      </c>
      <c r="AC1479" s="183">
        <v>1</v>
      </c>
    </row>
    <row r="1480" spans="1:29">
      <c r="A1480" s="181" t="s">
        <v>116</v>
      </c>
      <c r="B1480" s="183">
        <v>102</v>
      </c>
      <c r="C1480" s="183">
        <v>102103</v>
      </c>
      <c r="D1480" s="183">
        <v>5660</v>
      </c>
      <c r="E1480" s="184">
        <v>41.44</v>
      </c>
      <c r="F1480" s="182">
        <v>43760</v>
      </c>
      <c r="G1480" s="181" t="s">
        <v>938</v>
      </c>
      <c r="H1480" s="181" t="s">
        <v>1162</v>
      </c>
      <c r="K1480" s="183">
        <v>1101825</v>
      </c>
      <c r="L1480" s="183">
        <v>348811</v>
      </c>
      <c r="Q1480" s="181" t="s">
        <v>944</v>
      </c>
      <c r="U1480" s="183">
        <v>10</v>
      </c>
      <c r="V1480" s="183">
        <v>19</v>
      </c>
      <c r="X1480" s="183">
        <v>3033699</v>
      </c>
      <c r="Y1480" s="181" t="s">
        <v>941</v>
      </c>
      <c r="Z1480" s="183">
        <v>102</v>
      </c>
      <c r="AA1480" s="181" t="s">
        <v>945</v>
      </c>
      <c r="AB1480" s="181" t="s">
        <v>942</v>
      </c>
      <c r="AC1480" s="183">
        <v>1</v>
      </c>
    </row>
    <row r="1481" spans="1:29">
      <c r="A1481" s="181" t="s">
        <v>116</v>
      </c>
      <c r="B1481" s="183">
        <v>102</v>
      </c>
      <c r="C1481" s="183">
        <v>102103</v>
      </c>
      <c r="D1481" s="183">
        <v>5660</v>
      </c>
      <c r="E1481" s="184">
        <v>35</v>
      </c>
      <c r="F1481" s="182">
        <v>43760</v>
      </c>
      <c r="G1481" s="181" t="s">
        <v>938</v>
      </c>
      <c r="H1481" s="181" t="s">
        <v>1162</v>
      </c>
      <c r="K1481" s="183">
        <v>1101826</v>
      </c>
      <c r="L1481" s="183">
        <v>348811</v>
      </c>
      <c r="Q1481" s="181" t="s">
        <v>944</v>
      </c>
      <c r="U1481" s="183">
        <v>10</v>
      </c>
      <c r="V1481" s="183">
        <v>19</v>
      </c>
      <c r="X1481" s="183">
        <v>3033699</v>
      </c>
      <c r="Y1481" s="181" t="s">
        <v>941</v>
      </c>
      <c r="Z1481" s="183">
        <v>102</v>
      </c>
      <c r="AA1481" s="181" t="s">
        <v>945</v>
      </c>
      <c r="AB1481" s="181" t="s">
        <v>942</v>
      </c>
      <c r="AC1481" s="183">
        <v>1</v>
      </c>
    </row>
    <row r="1482" spans="1:29">
      <c r="A1482" s="181" t="s">
        <v>116</v>
      </c>
      <c r="B1482" s="183">
        <v>102</v>
      </c>
      <c r="C1482" s="183">
        <v>102103</v>
      </c>
      <c r="D1482" s="183">
        <v>5660</v>
      </c>
      <c r="E1482" s="184">
        <v>35</v>
      </c>
      <c r="F1482" s="182">
        <v>43760</v>
      </c>
      <c r="G1482" s="181" t="s">
        <v>938</v>
      </c>
      <c r="H1482" s="181" t="s">
        <v>1162</v>
      </c>
      <c r="K1482" s="183">
        <v>1101827</v>
      </c>
      <c r="L1482" s="183">
        <v>348811</v>
      </c>
      <c r="Q1482" s="181" t="s">
        <v>944</v>
      </c>
      <c r="U1482" s="183">
        <v>10</v>
      </c>
      <c r="V1482" s="183">
        <v>19</v>
      </c>
      <c r="X1482" s="183">
        <v>3033699</v>
      </c>
      <c r="Y1482" s="181" t="s">
        <v>941</v>
      </c>
      <c r="Z1482" s="183">
        <v>102</v>
      </c>
      <c r="AA1482" s="181" t="s">
        <v>945</v>
      </c>
      <c r="AB1482" s="181" t="s">
        <v>942</v>
      </c>
      <c r="AC1482" s="183">
        <v>1</v>
      </c>
    </row>
    <row r="1483" spans="1:29">
      <c r="A1483" s="181" t="s">
        <v>116</v>
      </c>
      <c r="B1483" s="183">
        <v>102</v>
      </c>
      <c r="C1483" s="183">
        <v>102103</v>
      </c>
      <c r="D1483" s="183">
        <v>5660</v>
      </c>
      <c r="E1483" s="184">
        <v>1085</v>
      </c>
      <c r="F1483" s="182">
        <v>43760</v>
      </c>
      <c r="G1483" s="181" t="s">
        <v>938</v>
      </c>
      <c r="H1483" s="181" t="s">
        <v>1162</v>
      </c>
      <c r="K1483" s="183">
        <v>1101828</v>
      </c>
      <c r="L1483" s="183">
        <v>348811</v>
      </c>
      <c r="Q1483" s="181" t="s">
        <v>944</v>
      </c>
      <c r="U1483" s="183">
        <v>10</v>
      </c>
      <c r="V1483" s="183">
        <v>19</v>
      </c>
      <c r="X1483" s="183">
        <v>3033699</v>
      </c>
      <c r="Y1483" s="181" t="s">
        <v>941</v>
      </c>
      <c r="Z1483" s="183">
        <v>102</v>
      </c>
      <c r="AA1483" s="181" t="s">
        <v>945</v>
      </c>
      <c r="AB1483" s="181" t="s">
        <v>942</v>
      </c>
      <c r="AC1483" s="183">
        <v>1</v>
      </c>
    </row>
    <row r="1484" spans="1:29">
      <c r="A1484" s="181" t="s">
        <v>116</v>
      </c>
      <c r="B1484" s="183">
        <v>102</v>
      </c>
      <c r="C1484" s="183">
        <v>102103</v>
      </c>
      <c r="D1484" s="183">
        <v>5660</v>
      </c>
      <c r="E1484" s="184">
        <v>37.19</v>
      </c>
      <c r="F1484" s="182">
        <v>43760</v>
      </c>
      <c r="G1484" s="181" t="s">
        <v>938</v>
      </c>
      <c r="H1484" s="181" t="s">
        <v>1162</v>
      </c>
      <c r="K1484" s="183">
        <v>1101829</v>
      </c>
      <c r="L1484" s="183">
        <v>348811</v>
      </c>
      <c r="Q1484" s="181" t="s">
        <v>944</v>
      </c>
      <c r="U1484" s="183">
        <v>10</v>
      </c>
      <c r="V1484" s="183">
        <v>19</v>
      </c>
      <c r="X1484" s="183">
        <v>3033699</v>
      </c>
      <c r="Y1484" s="181" t="s">
        <v>941</v>
      </c>
      <c r="Z1484" s="183">
        <v>102</v>
      </c>
      <c r="AA1484" s="181" t="s">
        <v>945</v>
      </c>
      <c r="AB1484" s="181" t="s">
        <v>942</v>
      </c>
      <c r="AC1484" s="183">
        <v>1</v>
      </c>
    </row>
    <row r="1485" spans="1:29">
      <c r="A1485" s="181" t="s">
        <v>116</v>
      </c>
      <c r="B1485" s="183">
        <v>102</v>
      </c>
      <c r="C1485" s="183">
        <v>102103</v>
      </c>
      <c r="D1485" s="183">
        <v>5660</v>
      </c>
      <c r="E1485" s="184">
        <v>58.44</v>
      </c>
      <c r="F1485" s="182">
        <v>43760</v>
      </c>
      <c r="G1485" s="181" t="s">
        <v>938</v>
      </c>
      <c r="H1485" s="181" t="s">
        <v>1162</v>
      </c>
      <c r="K1485" s="183">
        <v>1101830</v>
      </c>
      <c r="L1485" s="183">
        <v>348811</v>
      </c>
      <c r="Q1485" s="181" t="s">
        <v>944</v>
      </c>
      <c r="U1485" s="183">
        <v>10</v>
      </c>
      <c r="V1485" s="183">
        <v>19</v>
      </c>
      <c r="X1485" s="183">
        <v>3033699</v>
      </c>
      <c r="Y1485" s="181" t="s">
        <v>941</v>
      </c>
      <c r="Z1485" s="183">
        <v>102</v>
      </c>
      <c r="AA1485" s="181" t="s">
        <v>945</v>
      </c>
      <c r="AB1485" s="181" t="s">
        <v>942</v>
      </c>
      <c r="AC1485" s="183">
        <v>1</v>
      </c>
    </row>
    <row r="1486" spans="1:29">
      <c r="A1486" s="181" t="s">
        <v>116</v>
      </c>
      <c r="B1486" s="183">
        <v>102</v>
      </c>
      <c r="C1486" s="183">
        <v>102103</v>
      </c>
      <c r="D1486" s="183">
        <v>5660</v>
      </c>
      <c r="E1486" s="184">
        <v>37.19</v>
      </c>
      <c r="F1486" s="182">
        <v>43760</v>
      </c>
      <c r="G1486" s="181" t="s">
        <v>938</v>
      </c>
      <c r="H1486" s="181" t="s">
        <v>1162</v>
      </c>
      <c r="K1486" s="183">
        <v>1101831</v>
      </c>
      <c r="L1486" s="183">
        <v>348811</v>
      </c>
      <c r="Q1486" s="181" t="s">
        <v>944</v>
      </c>
      <c r="U1486" s="183">
        <v>10</v>
      </c>
      <c r="V1486" s="183">
        <v>19</v>
      </c>
      <c r="X1486" s="183">
        <v>3033699</v>
      </c>
      <c r="Y1486" s="181" t="s">
        <v>941</v>
      </c>
      <c r="Z1486" s="183">
        <v>102</v>
      </c>
      <c r="AA1486" s="181" t="s">
        <v>945</v>
      </c>
      <c r="AB1486" s="181" t="s">
        <v>942</v>
      </c>
      <c r="AC1486" s="183">
        <v>1</v>
      </c>
    </row>
    <row r="1487" spans="1:29">
      <c r="A1487" s="181" t="s">
        <v>116</v>
      </c>
      <c r="B1487" s="183">
        <v>102</v>
      </c>
      <c r="C1487" s="183">
        <v>102103</v>
      </c>
      <c r="D1487" s="183">
        <v>5660</v>
      </c>
      <c r="E1487" s="184">
        <v>106.25</v>
      </c>
      <c r="F1487" s="182">
        <v>43760</v>
      </c>
      <c r="G1487" s="181" t="s">
        <v>938</v>
      </c>
      <c r="H1487" s="181" t="s">
        <v>1162</v>
      </c>
      <c r="K1487" s="183">
        <v>1101832</v>
      </c>
      <c r="L1487" s="183">
        <v>348811</v>
      </c>
      <c r="Q1487" s="181" t="s">
        <v>944</v>
      </c>
      <c r="U1487" s="183">
        <v>10</v>
      </c>
      <c r="V1487" s="183">
        <v>19</v>
      </c>
      <c r="X1487" s="183">
        <v>3033699</v>
      </c>
      <c r="Y1487" s="181" t="s">
        <v>941</v>
      </c>
      <c r="Z1487" s="183">
        <v>102</v>
      </c>
      <c r="AA1487" s="181" t="s">
        <v>945</v>
      </c>
      <c r="AB1487" s="181" t="s">
        <v>942</v>
      </c>
      <c r="AC1487" s="183">
        <v>1</v>
      </c>
    </row>
    <row r="1488" spans="1:29">
      <c r="A1488" s="181" t="s">
        <v>116</v>
      </c>
      <c r="B1488" s="183">
        <v>102</v>
      </c>
      <c r="C1488" s="183">
        <v>102107</v>
      </c>
      <c r="D1488" s="183">
        <v>5660</v>
      </c>
      <c r="E1488" s="184">
        <v>244.44</v>
      </c>
      <c r="F1488" s="182">
        <v>43766</v>
      </c>
      <c r="G1488" s="181" t="s">
        <v>938</v>
      </c>
      <c r="H1488" s="181">
        <v>3033</v>
      </c>
      <c r="K1488" s="183">
        <v>1103465</v>
      </c>
      <c r="L1488" s="183">
        <v>349420</v>
      </c>
      <c r="Q1488" s="181" t="s">
        <v>1164</v>
      </c>
      <c r="U1488" s="183">
        <v>10</v>
      </c>
      <c r="V1488" s="183">
        <v>19</v>
      </c>
      <c r="W1488" s="183">
        <v>1</v>
      </c>
      <c r="X1488" s="183">
        <v>1001509</v>
      </c>
      <c r="Y1488" s="181" t="s">
        <v>941</v>
      </c>
      <c r="Z1488" s="183">
        <v>102</v>
      </c>
      <c r="AA1488" s="181" t="s">
        <v>945</v>
      </c>
      <c r="AB1488" s="181" t="s">
        <v>942</v>
      </c>
      <c r="AC1488" s="183">
        <v>12</v>
      </c>
    </row>
    <row r="1489" spans="1:29">
      <c r="A1489" s="181" t="s">
        <v>116</v>
      </c>
      <c r="B1489" s="183">
        <v>102</v>
      </c>
      <c r="C1489" s="183">
        <v>102105</v>
      </c>
      <c r="D1489" s="183">
        <v>5660</v>
      </c>
      <c r="E1489" s="184">
        <v>127.51</v>
      </c>
      <c r="F1489" s="182">
        <v>43766</v>
      </c>
      <c r="G1489" s="181" t="s">
        <v>938</v>
      </c>
      <c r="H1489" s="181">
        <v>3089</v>
      </c>
      <c r="K1489" s="183">
        <v>1103472</v>
      </c>
      <c r="L1489" s="183">
        <v>349420</v>
      </c>
      <c r="Q1489" s="181" t="s">
        <v>1164</v>
      </c>
      <c r="U1489" s="183">
        <v>10</v>
      </c>
      <c r="V1489" s="183">
        <v>19</v>
      </c>
      <c r="W1489" s="183">
        <v>1</v>
      </c>
      <c r="X1489" s="183">
        <v>1099714</v>
      </c>
      <c r="Y1489" s="181" t="s">
        <v>941</v>
      </c>
      <c r="Z1489" s="183">
        <v>102</v>
      </c>
      <c r="AA1489" s="181" t="s">
        <v>945</v>
      </c>
      <c r="AB1489" s="181" t="s">
        <v>942</v>
      </c>
      <c r="AC1489" s="183">
        <v>4</v>
      </c>
    </row>
    <row r="1490" spans="1:29">
      <c r="A1490" s="181" t="s">
        <v>116</v>
      </c>
      <c r="B1490" s="183">
        <v>102</v>
      </c>
      <c r="C1490" s="183">
        <v>102105</v>
      </c>
      <c r="D1490" s="183">
        <v>5660</v>
      </c>
      <c r="E1490" s="184">
        <v>53.62</v>
      </c>
      <c r="F1490" s="182">
        <v>43766</v>
      </c>
      <c r="G1490" s="181" t="s">
        <v>938</v>
      </c>
      <c r="H1490" s="181">
        <v>3089</v>
      </c>
      <c r="K1490" s="183">
        <v>1103472</v>
      </c>
      <c r="L1490" s="183">
        <v>349420</v>
      </c>
      <c r="Q1490" s="181" t="s">
        <v>1164</v>
      </c>
      <c r="U1490" s="183">
        <v>10</v>
      </c>
      <c r="V1490" s="183">
        <v>19</v>
      </c>
      <c r="W1490" s="183">
        <v>1</v>
      </c>
      <c r="X1490" s="183">
        <v>1099714</v>
      </c>
      <c r="Y1490" s="181" t="s">
        <v>941</v>
      </c>
      <c r="Z1490" s="183">
        <v>102</v>
      </c>
      <c r="AA1490" s="181" t="s">
        <v>945</v>
      </c>
      <c r="AB1490" s="181" t="s">
        <v>942</v>
      </c>
      <c r="AC1490" s="183">
        <v>5</v>
      </c>
    </row>
    <row r="1491" spans="1:29">
      <c r="A1491" s="181" t="s">
        <v>116</v>
      </c>
      <c r="B1491" s="183">
        <v>102</v>
      </c>
      <c r="C1491" s="183">
        <v>102103</v>
      </c>
      <c r="D1491" s="183">
        <v>5660</v>
      </c>
      <c r="E1491" s="184">
        <v>255.39</v>
      </c>
      <c r="F1491" s="182">
        <v>43769</v>
      </c>
      <c r="G1491" s="181" t="s">
        <v>938</v>
      </c>
      <c r="H1491" s="181" t="s">
        <v>1165</v>
      </c>
      <c r="I1491" s="181" t="s">
        <v>1165</v>
      </c>
      <c r="K1491" s="183">
        <v>366997</v>
      </c>
      <c r="L1491" s="183">
        <v>350297</v>
      </c>
      <c r="Q1491" s="181" t="s">
        <v>940</v>
      </c>
      <c r="U1491" s="183">
        <v>10</v>
      </c>
      <c r="V1491" s="183">
        <v>19</v>
      </c>
      <c r="Y1491" s="181" t="s">
        <v>941</v>
      </c>
      <c r="Z1491" s="183">
        <v>102</v>
      </c>
      <c r="AA1491" s="181" t="s">
        <v>22</v>
      </c>
      <c r="AB1491" s="181" t="s">
        <v>942</v>
      </c>
      <c r="AC1491" s="183">
        <v>7</v>
      </c>
    </row>
    <row r="1492" spans="1:29">
      <c r="A1492" s="181" t="s">
        <v>116</v>
      </c>
      <c r="B1492" s="183">
        <v>102</v>
      </c>
      <c r="C1492" s="183">
        <v>102103</v>
      </c>
      <c r="D1492" s="183">
        <v>5660</v>
      </c>
      <c r="E1492" s="184">
        <v>371.88</v>
      </c>
      <c r="F1492" s="182">
        <v>43769</v>
      </c>
      <c r="G1492" s="181" t="s">
        <v>938</v>
      </c>
      <c r="H1492" s="181" t="s">
        <v>1182</v>
      </c>
      <c r="I1492" s="181" t="s">
        <v>1162</v>
      </c>
      <c r="K1492" s="183">
        <v>367042</v>
      </c>
      <c r="L1492" s="183">
        <v>350438</v>
      </c>
      <c r="P1492" s="181" t="s">
        <v>989</v>
      </c>
      <c r="Q1492" s="181" t="s">
        <v>940</v>
      </c>
      <c r="U1492" s="183">
        <v>10</v>
      </c>
      <c r="V1492" s="183">
        <v>19</v>
      </c>
      <c r="Y1492" s="181" t="s">
        <v>941</v>
      </c>
      <c r="Z1492" s="183">
        <v>867</v>
      </c>
      <c r="AA1492" s="181" t="s">
        <v>22</v>
      </c>
      <c r="AB1492" s="181" t="s">
        <v>942</v>
      </c>
      <c r="AC1492" s="183">
        <v>290</v>
      </c>
    </row>
    <row r="1493" spans="1:29">
      <c r="A1493" s="181" t="s">
        <v>116</v>
      </c>
      <c r="B1493" s="183">
        <v>102</v>
      </c>
      <c r="C1493" s="183">
        <v>102103</v>
      </c>
      <c r="D1493" s="183">
        <v>5660</v>
      </c>
      <c r="E1493" s="184">
        <v>-3871.26</v>
      </c>
      <c r="F1493" s="182">
        <v>43769</v>
      </c>
      <c r="G1493" s="181" t="s">
        <v>938</v>
      </c>
      <c r="H1493" s="181" t="s">
        <v>1166</v>
      </c>
      <c r="I1493" s="181" t="s">
        <v>1166</v>
      </c>
      <c r="K1493" s="183">
        <v>367138</v>
      </c>
      <c r="L1493" s="183">
        <v>350844</v>
      </c>
      <c r="Q1493" s="181" t="s">
        <v>940</v>
      </c>
      <c r="U1493" s="183">
        <v>10</v>
      </c>
      <c r="V1493" s="183">
        <v>19</v>
      </c>
      <c r="Y1493" s="181" t="s">
        <v>941</v>
      </c>
      <c r="Z1493" s="183">
        <v>102</v>
      </c>
      <c r="AA1493" s="181" t="s">
        <v>22</v>
      </c>
      <c r="AB1493" s="181" t="s">
        <v>942</v>
      </c>
      <c r="AC1493" s="183">
        <v>1</v>
      </c>
    </row>
    <row r="1494" spans="1:29">
      <c r="A1494" s="181" t="s">
        <v>116</v>
      </c>
      <c r="B1494" s="183">
        <v>102</v>
      </c>
      <c r="C1494" s="183">
        <v>102101</v>
      </c>
      <c r="D1494" s="183">
        <v>5660</v>
      </c>
      <c r="E1494" s="184">
        <v>104.82</v>
      </c>
      <c r="F1494" s="182">
        <v>43769</v>
      </c>
      <c r="G1494" s="181" t="s">
        <v>938</v>
      </c>
      <c r="H1494" s="181" t="s">
        <v>1166</v>
      </c>
      <c r="I1494" s="181" t="s">
        <v>1166</v>
      </c>
      <c r="K1494" s="183">
        <v>367138</v>
      </c>
      <c r="L1494" s="183">
        <v>350844</v>
      </c>
      <c r="Q1494" s="181" t="s">
        <v>940</v>
      </c>
      <c r="U1494" s="183">
        <v>10</v>
      </c>
      <c r="V1494" s="183">
        <v>19</v>
      </c>
      <c r="Y1494" s="181" t="s">
        <v>941</v>
      </c>
      <c r="Z1494" s="183">
        <v>102</v>
      </c>
      <c r="AA1494" s="181" t="s">
        <v>22</v>
      </c>
      <c r="AB1494" s="181" t="s">
        <v>942</v>
      </c>
      <c r="AC1494" s="183">
        <v>2</v>
      </c>
    </row>
    <row r="1495" spans="1:29">
      <c r="A1495" s="181" t="s">
        <v>116</v>
      </c>
      <c r="B1495" s="183">
        <v>102</v>
      </c>
      <c r="C1495" s="183">
        <v>102102</v>
      </c>
      <c r="D1495" s="183">
        <v>5660</v>
      </c>
      <c r="E1495" s="184">
        <v>20.96</v>
      </c>
      <c r="F1495" s="182">
        <v>43769</v>
      </c>
      <c r="G1495" s="181" t="s">
        <v>938</v>
      </c>
      <c r="H1495" s="181" t="s">
        <v>1166</v>
      </c>
      <c r="I1495" s="181" t="s">
        <v>1166</v>
      </c>
      <c r="K1495" s="183">
        <v>367138</v>
      </c>
      <c r="L1495" s="183">
        <v>350844</v>
      </c>
      <c r="Q1495" s="181" t="s">
        <v>940</v>
      </c>
      <c r="U1495" s="183">
        <v>10</v>
      </c>
      <c r="V1495" s="183">
        <v>19</v>
      </c>
      <c r="Y1495" s="181" t="s">
        <v>941</v>
      </c>
      <c r="Z1495" s="183">
        <v>102</v>
      </c>
      <c r="AA1495" s="181" t="s">
        <v>22</v>
      </c>
      <c r="AB1495" s="181" t="s">
        <v>942</v>
      </c>
      <c r="AC1495" s="183">
        <v>3</v>
      </c>
    </row>
    <row r="1496" spans="1:29">
      <c r="A1496" s="181" t="s">
        <v>116</v>
      </c>
      <c r="B1496" s="183">
        <v>102</v>
      </c>
      <c r="C1496" s="183">
        <v>102103</v>
      </c>
      <c r="D1496" s="183">
        <v>5660</v>
      </c>
      <c r="E1496" s="184">
        <v>34.94</v>
      </c>
      <c r="F1496" s="182">
        <v>43769</v>
      </c>
      <c r="G1496" s="181" t="s">
        <v>938</v>
      </c>
      <c r="H1496" s="181" t="s">
        <v>1166</v>
      </c>
      <c r="I1496" s="181" t="s">
        <v>1166</v>
      </c>
      <c r="K1496" s="183">
        <v>367138</v>
      </c>
      <c r="L1496" s="183">
        <v>350844</v>
      </c>
      <c r="Q1496" s="181" t="s">
        <v>940</v>
      </c>
      <c r="U1496" s="183">
        <v>10</v>
      </c>
      <c r="V1496" s="183">
        <v>19</v>
      </c>
      <c r="Y1496" s="181" t="s">
        <v>941</v>
      </c>
      <c r="Z1496" s="183">
        <v>102</v>
      </c>
      <c r="AA1496" s="181" t="s">
        <v>22</v>
      </c>
      <c r="AB1496" s="181" t="s">
        <v>942</v>
      </c>
      <c r="AC1496" s="183">
        <v>4</v>
      </c>
    </row>
    <row r="1497" spans="1:29">
      <c r="A1497" s="181" t="s">
        <v>116</v>
      </c>
      <c r="B1497" s="183">
        <v>102</v>
      </c>
      <c r="C1497" s="183">
        <v>102104</v>
      </c>
      <c r="D1497" s="183">
        <v>5660</v>
      </c>
      <c r="E1497" s="184">
        <v>69.88</v>
      </c>
      <c r="F1497" s="182">
        <v>43769</v>
      </c>
      <c r="G1497" s="181" t="s">
        <v>938</v>
      </c>
      <c r="H1497" s="181" t="s">
        <v>1166</v>
      </c>
      <c r="I1497" s="181" t="s">
        <v>1166</v>
      </c>
      <c r="K1497" s="183">
        <v>367138</v>
      </c>
      <c r="L1497" s="183">
        <v>350844</v>
      </c>
      <c r="Q1497" s="181" t="s">
        <v>940</v>
      </c>
      <c r="U1497" s="183">
        <v>10</v>
      </c>
      <c r="V1497" s="183">
        <v>19</v>
      </c>
      <c r="Y1497" s="181" t="s">
        <v>941</v>
      </c>
      <c r="Z1497" s="183">
        <v>102</v>
      </c>
      <c r="AA1497" s="181" t="s">
        <v>22</v>
      </c>
      <c r="AB1497" s="181" t="s">
        <v>942</v>
      </c>
      <c r="AC1497" s="183">
        <v>5</v>
      </c>
    </row>
    <row r="1498" spans="1:29">
      <c r="A1498" s="181" t="s">
        <v>116</v>
      </c>
      <c r="B1498" s="183">
        <v>102</v>
      </c>
      <c r="C1498" s="183">
        <v>102105</v>
      </c>
      <c r="D1498" s="183">
        <v>5660</v>
      </c>
      <c r="E1498" s="184">
        <v>76.87</v>
      </c>
      <c r="F1498" s="182">
        <v>43769</v>
      </c>
      <c r="G1498" s="181" t="s">
        <v>938</v>
      </c>
      <c r="H1498" s="181" t="s">
        <v>1166</v>
      </c>
      <c r="I1498" s="181" t="s">
        <v>1166</v>
      </c>
      <c r="K1498" s="183">
        <v>367138</v>
      </c>
      <c r="L1498" s="183">
        <v>350844</v>
      </c>
      <c r="Q1498" s="181" t="s">
        <v>940</v>
      </c>
      <c r="U1498" s="183">
        <v>10</v>
      </c>
      <c r="V1498" s="183">
        <v>19</v>
      </c>
      <c r="Y1498" s="181" t="s">
        <v>941</v>
      </c>
      <c r="Z1498" s="183">
        <v>102</v>
      </c>
      <c r="AA1498" s="181" t="s">
        <v>22</v>
      </c>
      <c r="AB1498" s="181" t="s">
        <v>942</v>
      </c>
      <c r="AC1498" s="183">
        <v>6</v>
      </c>
    </row>
    <row r="1499" spans="1:29">
      <c r="A1499" s="181" t="s">
        <v>116</v>
      </c>
      <c r="B1499" s="183">
        <v>102</v>
      </c>
      <c r="C1499" s="183">
        <v>102106</v>
      </c>
      <c r="D1499" s="183">
        <v>5660</v>
      </c>
      <c r="E1499" s="184">
        <v>230.6</v>
      </c>
      <c r="F1499" s="182">
        <v>43769</v>
      </c>
      <c r="G1499" s="181" t="s">
        <v>938</v>
      </c>
      <c r="H1499" s="181" t="s">
        <v>1166</v>
      </c>
      <c r="I1499" s="181" t="s">
        <v>1166</v>
      </c>
      <c r="K1499" s="183">
        <v>367138</v>
      </c>
      <c r="L1499" s="183">
        <v>350844</v>
      </c>
      <c r="Q1499" s="181" t="s">
        <v>940</v>
      </c>
      <c r="U1499" s="183">
        <v>10</v>
      </c>
      <c r="V1499" s="183">
        <v>19</v>
      </c>
      <c r="Y1499" s="181" t="s">
        <v>941</v>
      </c>
      <c r="Z1499" s="183">
        <v>102</v>
      </c>
      <c r="AA1499" s="181" t="s">
        <v>22</v>
      </c>
      <c r="AB1499" s="181" t="s">
        <v>942</v>
      </c>
      <c r="AC1499" s="183">
        <v>7</v>
      </c>
    </row>
    <row r="1500" spans="1:29">
      <c r="A1500" s="181" t="s">
        <v>116</v>
      </c>
      <c r="B1500" s="183">
        <v>102</v>
      </c>
      <c r="C1500" s="183">
        <v>102107</v>
      </c>
      <c r="D1500" s="183">
        <v>5660</v>
      </c>
      <c r="E1500" s="184">
        <v>41.93</v>
      </c>
      <c r="F1500" s="182">
        <v>43769</v>
      </c>
      <c r="G1500" s="181" t="s">
        <v>938</v>
      </c>
      <c r="H1500" s="181" t="s">
        <v>1166</v>
      </c>
      <c r="I1500" s="181" t="s">
        <v>1166</v>
      </c>
      <c r="K1500" s="183">
        <v>367138</v>
      </c>
      <c r="L1500" s="183">
        <v>350844</v>
      </c>
      <c r="Q1500" s="181" t="s">
        <v>940</v>
      </c>
      <c r="U1500" s="183">
        <v>10</v>
      </c>
      <c r="V1500" s="183">
        <v>19</v>
      </c>
      <c r="Y1500" s="181" t="s">
        <v>941</v>
      </c>
      <c r="Z1500" s="183">
        <v>102</v>
      </c>
      <c r="AA1500" s="181" t="s">
        <v>22</v>
      </c>
      <c r="AB1500" s="181" t="s">
        <v>942</v>
      </c>
      <c r="AC1500" s="183">
        <v>8</v>
      </c>
    </row>
    <row r="1501" spans="1:29">
      <c r="A1501" s="181" t="s">
        <v>116</v>
      </c>
      <c r="B1501" s="183">
        <v>102</v>
      </c>
      <c r="C1501" s="183">
        <v>102108</v>
      </c>
      <c r="D1501" s="183">
        <v>5660</v>
      </c>
      <c r="E1501" s="184">
        <v>27.95</v>
      </c>
      <c r="F1501" s="182">
        <v>43769</v>
      </c>
      <c r="G1501" s="181" t="s">
        <v>938</v>
      </c>
      <c r="H1501" s="181" t="s">
        <v>1166</v>
      </c>
      <c r="I1501" s="181" t="s">
        <v>1166</v>
      </c>
      <c r="K1501" s="183">
        <v>367138</v>
      </c>
      <c r="L1501" s="183">
        <v>350844</v>
      </c>
      <c r="Q1501" s="181" t="s">
        <v>940</v>
      </c>
      <c r="U1501" s="183">
        <v>10</v>
      </c>
      <c r="V1501" s="183">
        <v>19</v>
      </c>
      <c r="Y1501" s="181" t="s">
        <v>941</v>
      </c>
      <c r="Z1501" s="183">
        <v>102</v>
      </c>
      <c r="AA1501" s="181" t="s">
        <v>22</v>
      </c>
      <c r="AB1501" s="181" t="s">
        <v>942</v>
      </c>
      <c r="AC1501" s="183">
        <v>9</v>
      </c>
    </row>
    <row r="1502" spans="1:29">
      <c r="A1502" s="181" t="s">
        <v>116</v>
      </c>
      <c r="B1502" s="183">
        <v>102</v>
      </c>
      <c r="C1502" s="183">
        <v>102109</v>
      </c>
      <c r="D1502" s="183">
        <v>5660</v>
      </c>
      <c r="E1502" s="184">
        <v>20.96</v>
      </c>
      <c r="F1502" s="182">
        <v>43769</v>
      </c>
      <c r="G1502" s="181" t="s">
        <v>938</v>
      </c>
      <c r="H1502" s="181" t="s">
        <v>1166</v>
      </c>
      <c r="I1502" s="181" t="s">
        <v>1166</v>
      </c>
      <c r="K1502" s="183">
        <v>367138</v>
      </c>
      <c r="L1502" s="183">
        <v>350844</v>
      </c>
      <c r="Q1502" s="181" t="s">
        <v>940</v>
      </c>
      <c r="U1502" s="183">
        <v>10</v>
      </c>
      <c r="V1502" s="183">
        <v>19</v>
      </c>
      <c r="Y1502" s="181" t="s">
        <v>941</v>
      </c>
      <c r="Z1502" s="183">
        <v>102</v>
      </c>
      <c r="AA1502" s="181" t="s">
        <v>22</v>
      </c>
      <c r="AB1502" s="181" t="s">
        <v>942</v>
      </c>
      <c r="AC1502" s="183">
        <v>10</v>
      </c>
    </row>
    <row r="1503" spans="1:29">
      <c r="A1503" s="181" t="s">
        <v>116</v>
      </c>
      <c r="B1503" s="183">
        <v>102</v>
      </c>
      <c r="C1503" s="183">
        <v>102103</v>
      </c>
      <c r="D1503" s="183">
        <v>5660</v>
      </c>
      <c r="E1503" s="184">
        <v>-371.88</v>
      </c>
      <c r="F1503" s="182">
        <v>43770</v>
      </c>
      <c r="G1503" s="181" t="s">
        <v>938</v>
      </c>
      <c r="H1503" s="181" t="s">
        <v>1182</v>
      </c>
      <c r="I1503" s="181" t="s">
        <v>1162</v>
      </c>
      <c r="K1503" s="183">
        <v>367042</v>
      </c>
      <c r="L1503" s="183">
        <v>350438</v>
      </c>
      <c r="P1503" s="181" t="s">
        <v>989</v>
      </c>
      <c r="Q1503" s="181" t="s">
        <v>940</v>
      </c>
      <c r="U1503" s="183">
        <v>11</v>
      </c>
      <c r="V1503" s="183">
        <v>19</v>
      </c>
      <c r="Y1503" s="181" t="s">
        <v>941</v>
      </c>
      <c r="Z1503" s="183">
        <v>867</v>
      </c>
      <c r="AA1503" s="181" t="s">
        <v>22</v>
      </c>
      <c r="AB1503" s="181" t="s">
        <v>942</v>
      </c>
      <c r="AC1503" s="183">
        <v>290</v>
      </c>
    </row>
    <row r="1504" spans="1:29">
      <c r="A1504" s="181" t="s">
        <v>116</v>
      </c>
      <c r="B1504" s="183">
        <v>102</v>
      </c>
      <c r="C1504" s="183">
        <v>102103</v>
      </c>
      <c r="D1504" s="183">
        <v>5660</v>
      </c>
      <c r="E1504" s="184">
        <v>371.88</v>
      </c>
      <c r="F1504" s="182">
        <v>43774</v>
      </c>
      <c r="G1504" s="181" t="s">
        <v>938</v>
      </c>
      <c r="H1504" s="181" t="s">
        <v>1162</v>
      </c>
      <c r="K1504" s="183">
        <v>1105351</v>
      </c>
      <c r="L1504" s="183">
        <v>350378</v>
      </c>
      <c r="Q1504" s="181" t="s">
        <v>944</v>
      </c>
      <c r="U1504" s="183">
        <v>11</v>
      </c>
      <c r="V1504" s="183">
        <v>19</v>
      </c>
      <c r="X1504" s="183">
        <v>3033699</v>
      </c>
      <c r="Y1504" s="181" t="s">
        <v>941</v>
      </c>
      <c r="Z1504" s="183">
        <v>102</v>
      </c>
      <c r="AA1504" s="181" t="s">
        <v>945</v>
      </c>
      <c r="AB1504" s="181" t="s">
        <v>942</v>
      </c>
      <c r="AC1504" s="183">
        <v>1</v>
      </c>
    </row>
    <row r="1505" spans="1:29">
      <c r="A1505" s="181" t="s">
        <v>116</v>
      </c>
      <c r="B1505" s="183">
        <v>102</v>
      </c>
      <c r="C1505" s="183">
        <v>102103</v>
      </c>
      <c r="D1505" s="183">
        <v>5660</v>
      </c>
      <c r="E1505" s="184">
        <v>212.5</v>
      </c>
      <c r="F1505" s="182">
        <v>43775</v>
      </c>
      <c r="G1505" s="181" t="s">
        <v>938</v>
      </c>
      <c r="H1505" s="181" t="s">
        <v>1162</v>
      </c>
      <c r="K1505" s="183">
        <v>1106363</v>
      </c>
      <c r="L1505" s="183">
        <v>350712</v>
      </c>
      <c r="Q1505" s="181" t="s">
        <v>944</v>
      </c>
      <c r="U1505" s="183">
        <v>11</v>
      </c>
      <c r="V1505" s="183">
        <v>19</v>
      </c>
      <c r="X1505" s="183">
        <v>3033699</v>
      </c>
      <c r="Y1505" s="181" t="s">
        <v>941</v>
      </c>
      <c r="Z1505" s="183">
        <v>102</v>
      </c>
      <c r="AA1505" s="181" t="s">
        <v>945</v>
      </c>
      <c r="AB1505" s="181" t="s">
        <v>942</v>
      </c>
      <c r="AC1505" s="183">
        <v>1</v>
      </c>
    </row>
    <row r="1506" spans="1:29">
      <c r="A1506" s="181" t="s">
        <v>116</v>
      </c>
      <c r="B1506" s="183">
        <v>102</v>
      </c>
      <c r="C1506" s="183">
        <v>102103</v>
      </c>
      <c r="D1506" s="183">
        <v>5660</v>
      </c>
      <c r="E1506" s="184">
        <v>318.75</v>
      </c>
      <c r="F1506" s="182">
        <v>43776</v>
      </c>
      <c r="G1506" s="181" t="s">
        <v>938</v>
      </c>
      <c r="H1506" s="181" t="s">
        <v>1162</v>
      </c>
      <c r="K1506" s="183">
        <v>1106598</v>
      </c>
      <c r="L1506" s="183">
        <v>350745</v>
      </c>
      <c r="Q1506" s="181" t="s">
        <v>944</v>
      </c>
      <c r="U1506" s="183">
        <v>11</v>
      </c>
      <c r="V1506" s="183">
        <v>19</v>
      </c>
      <c r="X1506" s="183">
        <v>3033699</v>
      </c>
      <c r="Y1506" s="181" t="s">
        <v>941</v>
      </c>
      <c r="Z1506" s="183">
        <v>102</v>
      </c>
      <c r="AA1506" s="181" t="s">
        <v>945</v>
      </c>
      <c r="AB1506" s="181" t="s">
        <v>942</v>
      </c>
      <c r="AC1506" s="183">
        <v>1</v>
      </c>
    </row>
    <row r="1507" spans="1:29">
      <c r="A1507" s="181" t="s">
        <v>116</v>
      </c>
      <c r="B1507" s="183">
        <v>102</v>
      </c>
      <c r="C1507" s="183">
        <v>102103</v>
      </c>
      <c r="D1507" s="183">
        <v>5660</v>
      </c>
      <c r="E1507" s="184">
        <v>35</v>
      </c>
      <c r="F1507" s="182">
        <v>43776</v>
      </c>
      <c r="G1507" s="181" t="s">
        <v>938</v>
      </c>
      <c r="H1507" s="181" t="s">
        <v>1162</v>
      </c>
      <c r="K1507" s="183">
        <v>1106672</v>
      </c>
      <c r="L1507" s="183">
        <v>350745</v>
      </c>
      <c r="Q1507" s="181" t="s">
        <v>944</v>
      </c>
      <c r="U1507" s="183">
        <v>11</v>
      </c>
      <c r="V1507" s="183">
        <v>19</v>
      </c>
      <c r="X1507" s="183">
        <v>3033699</v>
      </c>
      <c r="Y1507" s="181" t="s">
        <v>941</v>
      </c>
      <c r="Z1507" s="183">
        <v>102</v>
      </c>
      <c r="AA1507" s="181" t="s">
        <v>945</v>
      </c>
      <c r="AB1507" s="181" t="s">
        <v>942</v>
      </c>
      <c r="AC1507" s="183">
        <v>1</v>
      </c>
    </row>
    <row r="1508" spans="1:29">
      <c r="A1508" s="181" t="s">
        <v>116</v>
      </c>
      <c r="B1508" s="183">
        <v>102</v>
      </c>
      <c r="C1508" s="183">
        <v>102103</v>
      </c>
      <c r="D1508" s="183">
        <v>5660</v>
      </c>
      <c r="E1508" s="184">
        <v>70</v>
      </c>
      <c r="F1508" s="182">
        <v>43776</v>
      </c>
      <c r="G1508" s="181" t="s">
        <v>938</v>
      </c>
      <c r="H1508" s="181" t="s">
        <v>1162</v>
      </c>
      <c r="K1508" s="183">
        <v>1106676</v>
      </c>
      <c r="L1508" s="183">
        <v>350745</v>
      </c>
      <c r="Q1508" s="181" t="s">
        <v>944</v>
      </c>
      <c r="U1508" s="183">
        <v>11</v>
      </c>
      <c r="V1508" s="183">
        <v>19</v>
      </c>
      <c r="X1508" s="183">
        <v>3033699</v>
      </c>
      <c r="Y1508" s="181" t="s">
        <v>941</v>
      </c>
      <c r="Z1508" s="183">
        <v>102</v>
      </c>
      <c r="AA1508" s="181" t="s">
        <v>945</v>
      </c>
      <c r="AB1508" s="181" t="s">
        <v>942</v>
      </c>
      <c r="AC1508" s="183">
        <v>1</v>
      </c>
    </row>
    <row r="1509" spans="1:29">
      <c r="A1509" s="181" t="s">
        <v>116</v>
      </c>
      <c r="B1509" s="183">
        <v>102</v>
      </c>
      <c r="C1509" s="183">
        <v>102103</v>
      </c>
      <c r="D1509" s="183">
        <v>5660</v>
      </c>
      <c r="E1509" s="184">
        <v>233.75</v>
      </c>
      <c r="F1509" s="182">
        <v>43776</v>
      </c>
      <c r="G1509" s="181" t="s">
        <v>938</v>
      </c>
      <c r="H1509" s="181" t="s">
        <v>1162</v>
      </c>
      <c r="K1509" s="183">
        <v>1106845</v>
      </c>
      <c r="L1509" s="183">
        <v>350800</v>
      </c>
      <c r="Q1509" s="181" t="s">
        <v>944</v>
      </c>
      <c r="U1509" s="183">
        <v>11</v>
      </c>
      <c r="V1509" s="183">
        <v>19</v>
      </c>
      <c r="X1509" s="183">
        <v>3033699</v>
      </c>
      <c r="Y1509" s="181" t="s">
        <v>941</v>
      </c>
      <c r="Z1509" s="183">
        <v>102</v>
      </c>
      <c r="AA1509" s="181" t="s">
        <v>945</v>
      </c>
      <c r="AB1509" s="181" t="s">
        <v>942</v>
      </c>
      <c r="AC1509" s="183">
        <v>1</v>
      </c>
    </row>
    <row r="1510" spans="1:29">
      <c r="A1510" s="181" t="s">
        <v>116</v>
      </c>
      <c r="B1510" s="183">
        <v>102</v>
      </c>
      <c r="C1510" s="183">
        <v>102103</v>
      </c>
      <c r="D1510" s="183">
        <v>5660</v>
      </c>
      <c r="E1510" s="184">
        <v>265.63</v>
      </c>
      <c r="F1510" s="182">
        <v>43777</v>
      </c>
      <c r="G1510" s="181" t="s">
        <v>938</v>
      </c>
      <c r="H1510" s="181" t="s">
        <v>1162</v>
      </c>
      <c r="K1510" s="183">
        <v>1107189</v>
      </c>
      <c r="L1510" s="183">
        <v>350998</v>
      </c>
      <c r="Q1510" s="181" t="s">
        <v>944</v>
      </c>
      <c r="U1510" s="183">
        <v>11</v>
      </c>
      <c r="V1510" s="183">
        <v>19</v>
      </c>
      <c r="X1510" s="183">
        <v>3033699</v>
      </c>
      <c r="Y1510" s="181" t="s">
        <v>941</v>
      </c>
      <c r="Z1510" s="183">
        <v>102</v>
      </c>
      <c r="AA1510" s="181" t="s">
        <v>945</v>
      </c>
      <c r="AB1510" s="181" t="s">
        <v>942</v>
      </c>
      <c r="AC1510" s="183">
        <v>1</v>
      </c>
    </row>
    <row r="1511" spans="1:29">
      <c r="A1511" s="181" t="s">
        <v>116</v>
      </c>
      <c r="B1511" s="183">
        <v>102</v>
      </c>
      <c r="C1511" s="183">
        <v>102103</v>
      </c>
      <c r="D1511" s="183">
        <v>5660</v>
      </c>
      <c r="E1511" s="184">
        <v>105</v>
      </c>
      <c r="F1511" s="182">
        <v>43784</v>
      </c>
      <c r="G1511" s="181" t="s">
        <v>938</v>
      </c>
      <c r="H1511" s="181" t="s">
        <v>1162</v>
      </c>
      <c r="K1511" s="183">
        <v>1109679</v>
      </c>
      <c r="L1511" s="183">
        <v>351590</v>
      </c>
      <c r="Q1511" s="181" t="s">
        <v>944</v>
      </c>
      <c r="U1511" s="183">
        <v>11</v>
      </c>
      <c r="V1511" s="183">
        <v>19</v>
      </c>
      <c r="X1511" s="183">
        <v>3033699</v>
      </c>
      <c r="Y1511" s="181" t="s">
        <v>941</v>
      </c>
      <c r="Z1511" s="183">
        <v>102</v>
      </c>
      <c r="AA1511" s="181" t="s">
        <v>945</v>
      </c>
      <c r="AB1511" s="181" t="s">
        <v>942</v>
      </c>
      <c r="AC1511" s="183">
        <v>1</v>
      </c>
    </row>
    <row r="1512" spans="1:29">
      <c r="A1512" s="181" t="s">
        <v>116</v>
      </c>
      <c r="B1512" s="183">
        <v>102</v>
      </c>
      <c r="C1512" s="183">
        <v>102103</v>
      </c>
      <c r="D1512" s="183">
        <v>5660</v>
      </c>
      <c r="E1512" s="184">
        <v>26.56</v>
      </c>
      <c r="F1512" s="182">
        <v>43784</v>
      </c>
      <c r="G1512" s="181" t="s">
        <v>938</v>
      </c>
      <c r="H1512" s="181" t="s">
        <v>1162</v>
      </c>
      <c r="K1512" s="183">
        <v>1109682</v>
      </c>
      <c r="L1512" s="183">
        <v>351590</v>
      </c>
      <c r="Q1512" s="181" t="s">
        <v>944</v>
      </c>
      <c r="U1512" s="183">
        <v>11</v>
      </c>
      <c r="V1512" s="183">
        <v>19</v>
      </c>
      <c r="X1512" s="183">
        <v>3033699</v>
      </c>
      <c r="Y1512" s="181" t="s">
        <v>941</v>
      </c>
      <c r="Z1512" s="183">
        <v>102</v>
      </c>
      <c r="AA1512" s="181" t="s">
        <v>945</v>
      </c>
      <c r="AB1512" s="181" t="s">
        <v>942</v>
      </c>
      <c r="AC1512" s="183">
        <v>1</v>
      </c>
    </row>
    <row r="1513" spans="1:29">
      <c r="A1513" s="181" t="s">
        <v>116</v>
      </c>
      <c r="B1513" s="183">
        <v>102</v>
      </c>
      <c r="C1513" s="183">
        <v>102103</v>
      </c>
      <c r="D1513" s="183">
        <v>5660</v>
      </c>
      <c r="E1513" s="184">
        <v>63.69</v>
      </c>
      <c r="F1513" s="182">
        <v>43784</v>
      </c>
      <c r="G1513" s="181" t="s">
        <v>938</v>
      </c>
      <c r="H1513" s="181" t="s">
        <v>1162</v>
      </c>
      <c r="K1513" s="183">
        <v>1109683</v>
      </c>
      <c r="L1513" s="183">
        <v>351590</v>
      </c>
      <c r="Q1513" s="181" t="s">
        <v>944</v>
      </c>
      <c r="U1513" s="183">
        <v>11</v>
      </c>
      <c r="V1513" s="183">
        <v>19</v>
      </c>
      <c r="X1513" s="183">
        <v>3033699</v>
      </c>
      <c r="Y1513" s="181" t="s">
        <v>941</v>
      </c>
      <c r="Z1513" s="183">
        <v>102</v>
      </c>
      <c r="AA1513" s="181" t="s">
        <v>945</v>
      </c>
      <c r="AB1513" s="181" t="s">
        <v>942</v>
      </c>
      <c r="AC1513" s="183">
        <v>1</v>
      </c>
    </row>
    <row r="1514" spans="1:29">
      <c r="A1514" s="181" t="s">
        <v>116</v>
      </c>
      <c r="B1514" s="183">
        <v>102</v>
      </c>
      <c r="C1514" s="183">
        <v>102103</v>
      </c>
      <c r="D1514" s="183">
        <v>5660</v>
      </c>
      <c r="E1514" s="184">
        <v>61.56</v>
      </c>
      <c r="F1514" s="182">
        <v>43789</v>
      </c>
      <c r="G1514" s="181" t="s">
        <v>938</v>
      </c>
      <c r="H1514" s="181" t="s">
        <v>1162</v>
      </c>
      <c r="K1514" s="183">
        <v>1111316</v>
      </c>
      <c r="L1514" s="183">
        <v>351906</v>
      </c>
      <c r="Q1514" s="181" t="s">
        <v>944</v>
      </c>
      <c r="U1514" s="183">
        <v>11</v>
      </c>
      <c r="V1514" s="183">
        <v>19</v>
      </c>
      <c r="X1514" s="183">
        <v>3033699</v>
      </c>
      <c r="Y1514" s="181" t="s">
        <v>941</v>
      </c>
      <c r="Z1514" s="183">
        <v>102</v>
      </c>
      <c r="AA1514" s="181" t="s">
        <v>945</v>
      </c>
      <c r="AB1514" s="181" t="s">
        <v>942</v>
      </c>
      <c r="AC1514" s="183">
        <v>1</v>
      </c>
    </row>
    <row r="1515" spans="1:29">
      <c r="A1515" s="181" t="s">
        <v>116</v>
      </c>
      <c r="B1515" s="183">
        <v>102</v>
      </c>
      <c r="C1515" s="183">
        <v>102103</v>
      </c>
      <c r="D1515" s="183">
        <v>5660</v>
      </c>
      <c r="E1515" s="184">
        <v>88.13</v>
      </c>
      <c r="F1515" s="182">
        <v>43789</v>
      </c>
      <c r="G1515" s="181" t="s">
        <v>938</v>
      </c>
      <c r="H1515" s="181" t="s">
        <v>1162</v>
      </c>
      <c r="K1515" s="183">
        <v>1111317</v>
      </c>
      <c r="L1515" s="183">
        <v>351906</v>
      </c>
      <c r="Q1515" s="181" t="s">
        <v>944</v>
      </c>
      <c r="U1515" s="183">
        <v>11</v>
      </c>
      <c r="V1515" s="183">
        <v>19</v>
      </c>
      <c r="X1515" s="183">
        <v>3033699</v>
      </c>
      <c r="Y1515" s="181" t="s">
        <v>941</v>
      </c>
      <c r="Z1515" s="183">
        <v>102</v>
      </c>
      <c r="AA1515" s="181" t="s">
        <v>945</v>
      </c>
      <c r="AB1515" s="181" t="s">
        <v>942</v>
      </c>
      <c r="AC1515" s="183">
        <v>1</v>
      </c>
    </row>
    <row r="1516" spans="1:29">
      <c r="A1516" s="181" t="s">
        <v>116</v>
      </c>
      <c r="B1516" s="183">
        <v>102</v>
      </c>
      <c r="C1516" s="183">
        <v>102103</v>
      </c>
      <c r="D1516" s="183">
        <v>5660</v>
      </c>
      <c r="E1516" s="184">
        <v>337.81</v>
      </c>
      <c r="F1516" s="182">
        <v>43789</v>
      </c>
      <c r="G1516" s="181" t="s">
        <v>938</v>
      </c>
      <c r="H1516" s="181" t="s">
        <v>1162</v>
      </c>
      <c r="K1516" s="183">
        <v>1111318</v>
      </c>
      <c r="L1516" s="183">
        <v>351906</v>
      </c>
      <c r="Q1516" s="181" t="s">
        <v>944</v>
      </c>
      <c r="U1516" s="183">
        <v>11</v>
      </c>
      <c r="V1516" s="183">
        <v>19</v>
      </c>
      <c r="X1516" s="183">
        <v>3033699</v>
      </c>
      <c r="Y1516" s="181" t="s">
        <v>941</v>
      </c>
      <c r="Z1516" s="183">
        <v>102</v>
      </c>
      <c r="AA1516" s="181" t="s">
        <v>945</v>
      </c>
      <c r="AB1516" s="181" t="s">
        <v>942</v>
      </c>
      <c r="AC1516" s="183">
        <v>1</v>
      </c>
    </row>
    <row r="1517" spans="1:29">
      <c r="A1517" s="181" t="s">
        <v>116</v>
      </c>
      <c r="B1517" s="183">
        <v>102</v>
      </c>
      <c r="C1517" s="183">
        <v>102103</v>
      </c>
      <c r="D1517" s="183">
        <v>5660</v>
      </c>
      <c r="E1517" s="184">
        <v>502.38</v>
      </c>
      <c r="F1517" s="182">
        <v>43789</v>
      </c>
      <c r="G1517" s="181" t="s">
        <v>938</v>
      </c>
      <c r="H1517" s="181" t="s">
        <v>1162</v>
      </c>
      <c r="K1517" s="183">
        <v>1111319</v>
      </c>
      <c r="L1517" s="183">
        <v>351906</v>
      </c>
      <c r="Q1517" s="181" t="s">
        <v>944</v>
      </c>
      <c r="U1517" s="183">
        <v>11</v>
      </c>
      <c r="V1517" s="183">
        <v>19</v>
      </c>
      <c r="X1517" s="183">
        <v>3033699</v>
      </c>
      <c r="Y1517" s="181" t="s">
        <v>941</v>
      </c>
      <c r="Z1517" s="183">
        <v>102</v>
      </c>
      <c r="AA1517" s="181" t="s">
        <v>945</v>
      </c>
      <c r="AB1517" s="181" t="s">
        <v>942</v>
      </c>
      <c r="AC1517" s="183">
        <v>1</v>
      </c>
    </row>
    <row r="1518" spans="1:29">
      <c r="A1518" s="181" t="s">
        <v>116</v>
      </c>
      <c r="B1518" s="183">
        <v>102</v>
      </c>
      <c r="C1518" s="183">
        <v>102103</v>
      </c>
      <c r="D1518" s="183">
        <v>5660</v>
      </c>
      <c r="E1518" s="184">
        <v>37.19</v>
      </c>
      <c r="F1518" s="182">
        <v>43789</v>
      </c>
      <c r="G1518" s="181" t="s">
        <v>938</v>
      </c>
      <c r="H1518" s="181" t="s">
        <v>1162</v>
      </c>
      <c r="K1518" s="183">
        <v>1111320</v>
      </c>
      <c r="L1518" s="183">
        <v>351906</v>
      </c>
      <c r="Q1518" s="181" t="s">
        <v>944</v>
      </c>
      <c r="U1518" s="183">
        <v>11</v>
      </c>
      <c r="V1518" s="183">
        <v>19</v>
      </c>
      <c r="X1518" s="183">
        <v>3033699</v>
      </c>
      <c r="Y1518" s="181" t="s">
        <v>941</v>
      </c>
      <c r="Z1518" s="183">
        <v>102</v>
      </c>
      <c r="AA1518" s="181" t="s">
        <v>945</v>
      </c>
      <c r="AB1518" s="181" t="s">
        <v>942</v>
      </c>
      <c r="AC1518" s="183">
        <v>1</v>
      </c>
    </row>
    <row r="1519" spans="1:29">
      <c r="A1519" s="181" t="s">
        <v>116</v>
      </c>
      <c r="B1519" s="183">
        <v>102</v>
      </c>
      <c r="C1519" s="183">
        <v>102103</v>
      </c>
      <c r="D1519" s="183">
        <v>5660</v>
      </c>
      <c r="E1519" s="184">
        <v>35</v>
      </c>
      <c r="F1519" s="182">
        <v>43789</v>
      </c>
      <c r="G1519" s="181" t="s">
        <v>938</v>
      </c>
      <c r="H1519" s="181" t="s">
        <v>1162</v>
      </c>
      <c r="K1519" s="183">
        <v>1111321</v>
      </c>
      <c r="L1519" s="183">
        <v>351906</v>
      </c>
      <c r="Q1519" s="181" t="s">
        <v>944</v>
      </c>
      <c r="U1519" s="183">
        <v>11</v>
      </c>
      <c r="V1519" s="183">
        <v>19</v>
      </c>
      <c r="X1519" s="183">
        <v>3033699</v>
      </c>
      <c r="Y1519" s="181" t="s">
        <v>941</v>
      </c>
      <c r="Z1519" s="183">
        <v>102</v>
      </c>
      <c r="AA1519" s="181" t="s">
        <v>945</v>
      </c>
      <c r="AB1519" s="181" t="s">
        <v>942</v>
      </c>
      <c r="AC1519" s="183">
        <v>1</v>
      </c>
    </row>
    <row r="1520" spans="1:29">
      <c r="A1520" s="181" t="s">
        <v>116</v>
      </c>
      <c r="B1520" s="183">
        <v>102</v>
      </c>
      <c r="C1520" s="183">
        <v>102103</v>
      </c>
      <c r="D1520" s="183">
        <v>5660</v>
      </c>
      <c r="E1520" s="184">
        <v>140</v>
      </c>
      <c r="F1520" s="182">
        <v>43789</v>
      </c>
      <c r="G1520" s="181" t="s">
        <v>938</v>
      </c>
      <c r="H1520" s="181" t="s">
        <v>1162</v>
      </c>
      <c r="K1520" s="183">
        <v>1111322</v>
      </c>
      <c r="L1520" s="183">
        <v>351906</v>
      </c>
      <c r="Q1520" s="181" t="s">
        <v>944</v>
      </c>
      <c r="U1520" s="183">
        <v>11</v>
      </c>
      <c r="V1520" s="183">
        <v>19</v>
      </c>
      <c r="X1520" s="183">
        <v>3033699</v>
      </c>
      <c r="Y1520" s="181" t="s">
        <v>941</v>
      </c>
      <c r="Z1520" s="183">
        <v>102</v>
      </c>
      <c r="AA1520" s="181" t="s">
        <v>945</v>
      </c>
      <c r="AB1520" s="181" t="s">
        <v>942</v>
      </c>
      <c r="AC1520" s="183">
        <v>1</v>
      </c>
    </row>
    <row r="1521" spans="1:29">
      <c r="A1521" s="181" t="s">
        <v>116</v>
      </c>
      <c r="B1521" s="183">
        <v>102</v>
      </c>
      <c r="C1521" s="183">
        <v>102103</v>
      </c>
      <c r="D1521" s="183">
        <v>5660</v>
      </c>
      <c r="E1521" s="184">
        <v>637.5</v>
      </c>
      <c r="F1521" s="182">
        <v>43789</v>
      </c>
      <c r="G1521" s="181" t="s">
        <v>938</v>
      </c>
      <c r="H1521" s="181" t="s">
        <v>1162</v>
      </c>
      <c r="K1521" s="183">
        <v>1111323</v>
      </c>
      <c r="L1521" s="183">
        <v>351906</v>
      </c>
      <c r="Q1521" s="181" t="s">
        <v>944</v>
      </c>
      <c r="U1521" s="183">
        <v>11</v>
      </c>
      <c r="V1521" s="183">
        <v>19</v>
      </c>
      <c r="X1521" s="183">
        <v>3033699</v>
      </c>
      <c r="Y1521" s="181" t="s">
        <v>941</v>
      </c>
      <c r="Z1521" s="183">
        <v>102</v>
      </c>
      <c r="AA1521" s="181" t="s">
        <v>945</v>
      </c>
      <c r="AB1521" s="181" t="s">
        <v>942</v>
      </c>
      <c r="AC1521" s="183">
        <v>1</v>
      </c>
    </row>
    <row r="1522" spans="1:29">
      <c r="A1522" s="181" t="s">
        <v>116</v>
      </c>
      <c r="B1522" s="183">
        <v>102</v>
      </c>
      <c r="C1522" s="183">
        <v>102103</v>
      </c>
      <c r="D1522" s="183">
        <v>5660</v>
      </c>
      <c r="E1522" s="184">
        <v>255.39</v>
      </c>
      <c r="F1522" s="182">
        <v>43799</v>
      </c>
      <c r="G1522" s="181" t="s">
        <v>938</v>
      </c>
      <c r="H1522" s="181" t="s">
        <v>1165</v>
      </c>
      <c r="I1522" s="181" t="s">
        <v>1165</v>
      </c>
      <c r="K1522" s="183">
        <v>367353</v>
      </c>
      <c r="L1522" s="183">
        <v>353253</v>
      </c>
      <c r="Q1522" s="181" t="s">
        <v>940</v>
      </c>
      <c r="U1522" s="183">
        <v>11</v>
      </c>
      <c r="V1522" s="183">
        <v>19</v>
      </c>
      <c r="Y1522" s="181" t="s">
        <v>941</v>
      </c>
      <c r="Z1522" s="183">
        <v>102</v>
      </c>
      <c r="AA1522" s="181" t="s">
        <v>22</v>
      </c>
      <c r="AB1522" s="181" t="s">
        <v>942</v>
      </c>
      <c r="AC1522" s="183">
        <v>7</v>
      </c>
    </row>
    <row r="1523" spans="1:29">
      <c r="A1523" s="181" t="s">
        <v>116</v>
      </c>
      <c r="B1523" s="183">
        <v>102</v>
      </c>
      <c r="C1523" s="183">
        <v>102103</v>
      </c>
      <c r="D1523" s="183">
        <v>5660</v>
      </c>
      <c r="E1523" s="184">
        <v>-3425.84</v>
      </c>
      <c r="F1523" s="182">
        <v>43799</v>
      </c>
      <c r="G1523" s="181" t="s">
        <v>938</v>
      </c>
      <c r="H1523" s="181" t="s">
        <v>1166</v>
      </c>
      <c r="I1523" s="181" t="s">
        <v>1166</v>
      </c>
      <c r="K1523" s="183">
        <v>367427</v>
      </c>
      <c r="L1523" s="183">
        <v>353468</v>
      </c>
      <c r="Q1523" s="181" t="s">
        <v>940</v>
      </c>
      <c r="U1523" s="183">
        <v>11</v>
      </c>
      <c r="V1523" s="183">
        <v>19</v>
      </c>
      <c r="Y1523" s="181" t="s">
        <v>941</v>
      </c>
      <c r="Z1523" s="183">
        <v>102</v>
      </c>
      <c r="AA1523" s="181" t="s">
        <v>22</v>
      </c>
      <c r="AB1523" s="181" t="s">
        <v>942</v>
      </c>
      <c r="AC1523" s="183">
        <v>1</v>
      </c>
    </row>
    <row r="1524" spans="1:29">
      <c r="A1524" s="181" t="s">
        <v>116</v>
      </c>
      <c r="B1524" s="183">
        <v>102</v>
      </c>
      <c r="C1524" s="183">
        <v>102101</v>
      </c>
      <c r="D1524" s="183">
        <v>5660</v>
      </c>
      <c r="E1524" s="184">
        <v>92.76</v>
      </c>
      <c r="F1524" s="182">
        <v>43799</v>
      </c>
      <c r="G1524" s="181" t="s">
        <v>938</v>
      </c>
      <c r="H1524" s="181" t="s">
        <v>1166</v>
      </c>
      <c r="I1524" s="181" t="s">
        <v>1166</v>
      </c>
      <c r="K1524" s="183">
        <v>367427</v>
      </c>
      <c r="L1524" s="183">
        <v>353468</v>
      </c>
      <c r="Q1524" s="181" t="s">
        <v>940</v>
      </c>
      <c r="U1524" s="183">
        <v>11</v>
      </c>
      <c r="V1524" s="183">
        <v>19</v>
      </c>
      <c r="Y1524" s="181" t="s">
        <v>941</v>
      </c>
      <c r="Z1524" s="183">
        <v>102</v>
      </c>
      <c r="AA1524" s="181" t="s">
        <v>22</v>
      </c>
      <c r="AB1524" s="181" t="s">
        <v>942</v>
      </c>
      <c r="AC1524" s="183">
        <v>2</v>
      </c>
    </row>
    <row r="1525" spans="1:29">
      <c r="A1525" s="181" t="s">
        <v>116</v>
      </c>
      <c r="B1525" s="183">
        <v>102</v>
      </c>
      <c r="C1525" s="183">
        <v>102102</v>
      </c>
      <c r="D1525" s="183">
        <v>5660</v>
      </c>
      <c r="E1525" s="184">
        <v>18.55</v>
      </c>
      <c r="F1525" s="182">
        <v>43799</v>
      </c>
      <c r="G1525" s="181" t="s">
        <v>938</v>
      </c>
      <c r="H1525" s="181" t="s">
        <v>1166</v>
      </c>
      <c r="I1525" s="181" t="s">
        <v>1166</v>
      </c>
      <c r="K1525" s="183">
        <v>367427</v>
      </c>
      <c r="L1525" s="183">
        <v>353468</v>
      </c>
      <c r="Q1525" s="181" t="s">
        <v>940</v>
      </c>
      <c r="U1525" s="183">
        <v>11</v>
      </c>
      <c r="V1525" s="183">
        <v>19</v>
      </c>
      <c r="Y1525" s="181" t="s">
        <v>941</v>
      </c>
      <c r="Z1525" s="183">
        <v>102</v>
      </c>
      <c r="AA1525" s="181" t="s">
        <v>22</v>
      </c>
      <c r="AB1525" s="181" t="s">
        <v>942</v>
      </c>
      <c r="AC1525" s="183">
        <v>3</v>
      </c>
    </row>
    <row r="1526" spans="1:29">
      <c r="A1526" s="181" t="s">
        <v>116</v>
      </c>
      <c r="B1526" s="183">
        <v>102</v>
      </c>
      <c r="C1526" s="183">
        <v>102103</v>
      </c>
      <c r="D1526" s="183">
        <v>5660</v>
      </c>
      <c r="E1526" s="184">
        <v>30.92</v>
      </c>
      <c r="F1526" s="182">
        <v>43799</v>
      </c>
      <c r="G1526" s="181" t="s">
        <v>938</v>
      </c>
      <c r="H1526" s="181" t="s">
        <v>1166</v>
      </c>
      <c r="I1526" s="181" t="s">
        <v>1166</v>
      </c>
      <c r="K1526" s="183">
        <v>367427</v>
      </c>
      <c r="L1526" s="183">
        <v>353468</v>
      </c>
      <c r="Q1526" s="181" t="s">
        <v>940</v>
      </c>
      <c r="U1526" s="183">
        <v>11</v>
      </c>
      <c r="V1526" s="183">
        <v>19</v>
      </c>
      <c r="Y1526" s="181" t="s">
        <v>941</v>
      </c>
      <c r="Z1526" s="183">
        <v>102</v>
      </c>
      <c r="AA1526" s="181" t="s">
        <v>22</v>
      </c>
      <c r="AB1526" s="181" t="s">
        <v>942</v>
      </c>
      <c r="AC1526" s="183">
        <v>4</v>
      </c>
    </row>
    <row r="1527" spans="1:29">
      <c r="A1527" s="181" t="s">
        <v>116</v>
      </c>
      <c r="B1527" s="183">
        <v>102</v>
      </c>
      <c r="C1527" s="183">
        <v>102104</v>
      </c>
      <c r="D1527" s="183">
        <v>5660</v>
      </c>
      <c r="E1527" s="184">
        <v>61.84</v>
      </c>
      <c r="F1527" s="182">
        <v>43799</v>
      </c>
      <c r="G1527" s="181" t="s">
        <v>938</v>
      </c>
      <c r="H1527" s="181" t="s">
        <v>1166</v>
      </c>
      <c r="I1527" s="181" t="s">
        <v>1166</v>
      </c>
      <c r="K1527" s="183">
        <v>367427</v>
      </c>
      <c r="L1527" s="183">
        <v>353468</v>
      </c>
      <c r="Q1527" s="181" t="s">
        <v>940</v>
      </c>
      <c r="U1527" s="183">
        <v>11</v>
      </c>
      <c r="V1527" s="183">
        <v>19</v>
      </c>
      <c r="Y1527" s="181" t="s">
        <v>941</v>
      </c>
      <c r="Z1527" s="183">
        <v>102</v>
      </c>
      <c r="AA1527" s="181" t="s">
        <v>22</v>
      </c>
      <c r="AB1527" s="181" t="s">
        <v>942</v>
      </c>
      <c r="AC1527" s="183">
        <v>5</v>
      </c>
    </row>
    <row r="1528" spans="1:29">
      <c r="A1528" s="181" t="s">
        <v>116</v>
      </c>
      <c r="B1528" s="183">
        <v>102</v>
      </c>
      <c r="C1528" s="183">
        <v>102105</v>
      </c>
      <c r="D1528" s="183">
        <v>5660</v>
      </c>
      <c r="E1528" s="184">
        <v>68.02</v>
      </c>
      <c r="F1528" s="182">
        <v>43799</v>
      </c>
      <c r="G1528" s="181" t="s">
        <v>938</v>
      </c>
      <c r="H1528" s="181" t="s">
        <v>1166</v>
      </c>
      <c r="I1528" s="181" t="s">
        <v>1166</v>
      </c>
      <c r="K1528" s="183">
        <v>367427</v>
      </c>
      <c r="L1528" s="183">
        <v>353468</v>
      </c>
      <c r="Q1528" s="181" t="s">
        <v>940</v>
      </c>
      <c r="U1528" s="183">
        <v>11</v>
      </c>
      <c r="V1528" s="183">
        <v>19</v>
      </c>
      <c r="Y1528" s="181" t="s">
        <v>941</v>
      </c>
      <c r="Z1528" s="183">
        <v>102</v>
      </c>
      <c r="AA1528" s="181" t="s">
        <v>22</v>
      </c>
      <c r="AB1528" s="181" t="s">
        <v>942</v>
      </c>
      <c r="AC1528" s="183">
        <v>6</v>
      </c>
    </row>
    <row r="1529" spans="1:29">
      <c r="A1529" s="181" t="s">
        <v>116</v>
      </c>
      <c r="B1529" s="183">
        <v>102</v>
      </c>
      <c r="C1529" s="183">
        <v>102106</v>
      </c>
      <c r="D1529" s="183">
        <v>5660</v>
      </c>
      <c r="E1529" s="184">
        <v>204.07</v>
      </c>
      <c r="F1529" s="182">
        <v>43799</v>
      </c>
      <c r="G1529" s="181" t="s">
        <v>938</v>
      </c>
      <c r="H1529" s="181" t="s">
        <v>1166</v>
      </c>
      <c r="I1529" s="181" t="s">
        <v>1166</v>
      </c>
      <c r="K1529" s="183">
        <v>367427</v>
      </c>
      <c r="L1529" s="183">
        <v>353468</v>
      </c>
      <c r="Q1529" s="181" t="s">
        <v>940</v>
      </c>
      <c r="U1529" s="183">
        <v>11</v>
      </c>
      <c r="V1529" s="183">
        <v>19</v>
      </c>
      <c r="Y1529" s="181" t="s">
        <v>941</v>
      </c>
      <c r="Z1529" s="183">
        <v>102</v>
      </c>
      <c r="AA1529" s="181" t="s">
        <v>22</v>
      </c>
      <c r="AB1529" s="181" t="s">
        <v>942</v>
      </c>
      <c r="AC1529" s="183">
        <v>7</v>
      </c>
    </row>
    <row r="1530" spans="1:29">
      <c r="A1530" s="181" t="s">
        <v>116</v>
      </c>
      <c r="B1530" s="183">
        <v>102</v>
      </c>
      <c r="C1530" s="183">
        <v>102107</v>
      </c>
      <c r="D1530" s="183">
        <v>5660</v>
      </c>
      <c r="E1530" s="184">
        <v>37.1</v>
      </c>
      <c r="F1530" s="182">
        <v>43799</v>
      </c>
      <c r="G1530" s="181" t="s">
        <v>938</v>
      </c>
      <c r="H1530" s="181" t="s">
        <v>1166</v>
      </c>
      <c r="I1530" s="181" t="s">
        <v>1166</v>
      </c>
      <c r="K1530" s="183">
        <v>367427</v>
      </c>
      <c r="L1530" s="183">
        <v>353468</v>
      </c>
      <c r="Q1530" s="181" t="s">
        <v>940</v>
      </c>
      <c r="U1530" s="183">
        <v>11</v>
      </c>
      <c r="V1530" s="183">
        <v>19</v>
      </c>
      <c r="Y1530" s="181" t="s">
        <v>941</v>
      </c>
      <c r="Z1530" s="183">
        <v>102</v>
      </c>
      <c r="AA1530" s="181" t="s">
        <v>22</v>
      </c>
      <c r="AB1530" s="181" t="s">
        <v>942</v>
      </c>
      <c r="AC1530" s="183">
        <v>8</v>
      </c>
    </row>
    <row r="1531" spans="1:29">
      <c r="A1531" s="181" t="s">
        <v>116</v>
      </c>
      <c r="B1531" s="183">
        <v>102</v>
      </c>
      <c r="C1531" s="183">
        <v>102108</v>
      </c>
      <c r="D1531" s="183">
        <v>5660</v>
      </c>
      <c r="E1531" s="184">
        <v>24.74</v>
      </c>
      <c r="F1531" s="182">
        <v>43799</v>
      </c>
      <c r="G1531" s="181" t="s">
        <v>938</v>
      </c>
      <c r="H1531" s="181" t="s">
        <v>1166</v>
      </c>
      <c r="I1531" s="181" t="s">
        <v>1166</v>
      </c>
      <c r="K1531" s="183">
        <v>367427</v>
      </c>
      <c r="L1531" s="183">
        <v>353468</v>
      </c>
      <c r="Q1531" s="181" t="s">
        <v>940</v>
      </c>
      <c r="U1531" s="183">
        <v>11</v>
      </c>
      <c r="V1531" s="183">
        <v>19</v>
      </c>
      <c r="Y1531" s="181" t="s">
        <v>941</v>
      </c>
      <c r="Z1531" s="183">
        <v>102</v>
      </c>
      <c r="AA1531" s="181" t="s">
        <v>22</v>
      </c>
      <c r="AB1531" s="181" t="s">
        <v>942</v>
      </c>
      <c r="AC1531" s="183">
        <v>9</v>
      </c>
    </row>
    <row r="1532" spans="1:29">
      <c r="A1532" s="181" t="s">
        <v>116</v>
      </c>
      <c r="B1532" s="183">
        <v>102</v>
      </c>
      <c r="C1532" s="183">
        <v>102109</v>
      </c>
      <c r="D1532" s="183">
        <v>5660</v>
      </c>
      <c r="E1532" s="184">
        <v>18.55</v>
      </c>
      <c r="F1532" s="182">
        <v>43799</v>
      </c>
      <c r="G1532" s="181" t="s">
        <v>938</v>
      </c>
      <c r="H1532" s="181" t="s">
        <v>1166</v>
      </c>
      <c r="I1532" s="181" t="s">
        <v>1166</v>
      </c>
      <c r="K1532" s="183">
        <v>367427</v>
      </c>
      <c r="L1532" s="183">
        <v>353468</v>
      </c>
      <c r="Q1532" s="181" t="s">
        <v>940</v>
      </c>
      <c r="U1532" s="183">
        <v>11</v>
      </c>
      <c r="V1532" s="183">
        <v>19</v>
      </c>
      <c r="Y1532" s="181" t="s">
        <v>941</v>
      </c>
      <c r="Z1532" s="183">
        <v>102</v>
      </c>
      <c r="AA1532" s="181" t="s">
        <v>22</v>
      </c>
      <c r="AB1532" s="181" t="s">
        <v>942</v>
      </c>
      <c r="AC1532" s="183">
        <v>10</v>
      </c>
    </row>
    <row r="1533" spans="1:29">
      <c r="A1533" s="181" t="s">
        <v>116</v>
      </c>
      <c r="B1533" s="183">
        <v>102</v>
      </c>
      <c r="C1533" s="183">
        <v>102103</v>
      </c>
      <c r="D1533" s="183">
        <v>5660</v>
      </c>
      <c r="E1533" s="184">
        <v>159.38</v>
      </c>
      <c r="F1533" s="182">
        <v>43804</v>
      </c>
      <c r="G1533" s="181" t="s">
        <v>938</v>
      </c>
      <c r="H1533" s="181" t="s">
        <v>1162</v>
      </c>
      <c r="K1533" s="183">
        <v>1115163</v>
      </c>
      <c r="L1533" s="183">
        <v>353189</v>
      </c>
      <c r="Q1533" s="181" t="s">
        <v>944</v>
      </c>
      <c r="U1533" s="183">
        <v>12</v>
      </c>
      <c r="V1533" s="183">
        <v>19</v>
      </c>
      <c r="X1533" s="183">
        <v>3033699</v>
      </c>
      <c r="Y1533" s="181" t="s">
        <v>941</v>
      </c>
      <c r="Z1533" s="183">
        <v>102</v>
      </c>
      <c r="AA1533" s="181" t="s">
        <v>945</v>
      </c>
      <c r="AB1533" s="181" t="s">
        <v>942</v>
      </c>
      <c r="AC1533" s="183">
        <v>1</v>
      </c>
    </row>
    <row r="1534" spans="1:29">
      <c r="A1534" s="181" t="s">
        <v>116</v>
      </c>
      <c r="B1534" s="183">
        <v>102</v>
      </c>
      <c r="C1534" s="183">
        <v>102103</v>
      </c>
      <c r="D1534" s="183">
        <v>5660</v>
      </c>
      <c r="E1534" s="184">
        <v>70</v>
      </c>
      <c r="F1534" s="182">
        <v>43804</v>
      </c>
      <c r="G1534" s="181" t="s">
        <v>938</v>
      </c>
      <c r="H1534" s="181" t="s">
        <v>1162</v>
      </c>
      <c r="K1534" s="183">
        <v>1115164</v>
      </c>
      <c r="L1534" s="183">
        <v>353189</v>
      </c>
      <c r="Q1534" s="181" t="s">
        <v>944</v>
      </c>
      <c r="U1534" s="183">
        <v>12</v>
      </c>
      <c r="V1534" s="183">
        <v>19</v>
      </c>
      <c r="X1534" s="183">
        <v>3033699</v>
      </c>
      <c r="Y1534" s="181" t="s">
        <v>941</v>
      </c>
      <c r="Z1534" s="183">
        <v>102</v>
      </c>
      <c r="AA1534" s="181" t="s">
        <v>945</v>
      </c>
      <c r="AB1534" s="181" t="s">
        <v>942</v>
      </c>
      <c r="AC1534" s="183">
        <v>1</v>
      </c>
    </row>
    <row r="1535" spans="1:29">
      <c r="A1535" s="181" t="s">
        <v>116</v>
      </c>
      <c r="B1535" s="183">
        <v>102</v>
      </c>
      <c r="C1535" s="183">
        <v>102103</v>
      </c>
      <c r="D1535" s="183">
        <v>5660</v>
      </c>
      <c r="E1535" s="184">
        <v>37.19</v>
      </c>
      <c r="F1535" s="182">
        <v>43804</v>
      </c>
      <c r="G1535" s="181" t="s">
        <v>938</v>
      </c>
      <c r="H1535" s="181" t="s">
        <v>1162</v>
      </c>
      <c r="K1535" s="183">
        <v>1115165</v>
      </c>
      <c r="L1535" s="183">
        <v>353189</v>
      </c>
      <c r="Q1535" s="181" t="s">
        <v>944</v>
      </c>
      <c r="U1535" s="183">
        <v>12</v>
      </c>
      <c r="V1535" s="183">
        <v>19</v>
      </c>
      <c r="X1535" s="183">
        <v>3033699</v>
      </c>
      <c r="Y1535" s="181" t="s">
        <v>941</v>
      </c>
      <c r="Z1535" s="183">
        <v>102</v>
      </c>
      <c r="AA1535" s="181" t="s">
        <v>945</v>
      </c>
      <c r="AB1535" s="181" t="s">
        <v>942</v>
      </c>
      <c r="AC1535" s="183">
        <v>1</v>
      </c>
    </row>
    <row r="1536" spans="1:29">
      <c r="A1536" s="181" t="s">
        <v>116</v>
      </c>
      <c r="B1536" s="183">
        <v>102</v>
      </c>
      <c r="C1536" s="183">
        <v>102103</v>
      </c>
      <c r="D1536" s="183">
        <v>5660</v>
      </c>
      <c r="E1536" s="184">
        <v>106.25</v>
      </c>
      <c r="F1536" s="182">
        <v>43810</v>
      </c>
      <c r="G1536" s="181" t="s">
        <v>938</v>
      </c>
      <c r="H1536" s="181" t="s">
        <v>1162</v>
      </c>
      <c r="K1536" s="183">
        <v>1116224</v>
      </c>
      <c r="L1536" s="183">
        <v>353829</v>
      </c>
      <c r="Q1536" s="181" t="s">
        <v>944</v>
      </c>
      <c r="U1536" s="183">
        <v>12</v>
      </c>
      <c r="V1536" s="183">
        <v>19</v>
      </c>
      <c r="X1536" s="183">
        <v>3033699</v>
      </c>
      <c r="Y1536" s="181" t="s">
        <v>941</v>
      </c>
      <c r="Z1536" s="183">
        <v>102</v>
      </c>
      <c r="AA1536" s="181" t="s">
        <v>945</v>
      </c>
      <c r="AB1536" s="181" t="s">
        <v>942</v>
      </c>
      <c r="AC1536" s="183">
        <v>1</v>
      </c>
    </row>
    <row r="1537" spans="1:29">
      <c r="A1537" s="181" t="s">
        <v>116</v>
      </c>
      <c r="B1537" s="183">
        <v>102</v>
      </c>
      <c r="C1537" s="183">
        <v>102103</v>
      </c>
      <c r="D1537" s="183">
        <v>5660</v>
      </c>
      <c r="E1537" s="184">
        <v>37.19</v>
      </c>
      <c r="F1537" s="182">
        <v>43810</v>
      </c>
      <c r="G1537" s="181" t="s">
        <v>938</v>
      </c>
      <c r="H1537" s="181" t="s">
        <v>1162</v>
      </c>
      <c r="K1537" s="183">
        <v>1116225</v>
      </c>
      <c r="L1537" s="183">
        <v>353829</v>
      </c>
      <c r="Q1537" s="181" t="s">
        <v>944</v>
      </c>
      <c r="U1537" s="183">
        <v>12</v>
      </c>
      <c r="V1537" s="183">
        <v>19</v>
      </c>
      <c r="X1537" s="183">
        <v>3033699</v>
      </c>
      <c r="Y1537" s="181" t="s">
        <v>941</v>
      </c>
      <c r="Z1537" s="183">
        <v>102</v>
      </c>
      <c r="AA1537" s="181" t="s">
        <v>945</v>
      </c>
      <c r="AB1537" s="181" t="s">
        <v>942</v>
      </c>
      <c r="AC1537" s="183">
        <v>1</v>
      </c>
    </row>
    <row r="1538" spans="1:29">
      <c r="A1538" s="181" t="s">
        <v>116</v>
      </c>
      <c r="B1538" s="183">
        <v>102</v>
      </c>
      <c r="C1538" s="183">
        <v>102103</v>
      </c>
      <c r="D1538" s="183">
        <v>5660</v>
      </c>
      <c r="E1538" s="184">
        <v>37.19</v>
      </c>
      <c r="F1538" s="182">
        <v>43810</v>
      </c>
      <c r="G1538" s="181" t="s">
        <v>938</v>
      </c>
      <c r="H1538" s="181" t="s">
        <v>1162</v>
      </c>
      <c r="K1538" s="183">
        <v>1116227</v>
      </c>
      <c r="L1538" s="183">
        <v>353829</v>
      </c>
      <c r="Q1538" s="181" t="s">
        <v>944</v>
      </c>
      <c r="U1538" s="183">
        <v>12</v>
      </c>
      <c r="V1538" s="183">
        <v>19</v>
      </c>
      <c r="X1538" s="183">
        <v>3033699</v>
      </c>
      <c r="Y1538" s="181" t="s">
        <v>941</v>
      </c>
      <c r="Z1538" s="183">
        <v>102</v>
      </c>
      <c r="AA1538" s="181" t="s">
        <v>945</v>
      </c>
      <c r="AB1538" s="181" t="s">
        <v>942</v>
      </c>
      <c r="AC1538" s="183">
        <v>1</v>
      </c>
    </row>
    <row r="1539" spans="1:29">
      <c r="A1539" s="181" t="s">
        <v>116</v>
      </c>
      <c r="B1539" s="183">
        <v>102</v>
      </c>
      <c r="C1539" s="183">
        <v>102103</v>
      </c>
      <c r="D1539" s="183">
        <v>5660</v>
      </c>
      <c r="E1539" s="184">
        <v>26.56</v>
      </c>
      <c r="F1539" s="182">
        <v>43810</v>
      </c>
      <c r="G1539" s="181" t="s">
        <v>938</v>
      </c>
      <c r="H1539" s="181" t="s">
        <v>1162</v>
      </c>
      <c r="K1539" s="183">
        <v>1116228</v>
      </c>
      <c r="L1539" s="183">
        <v>353829</v>
      </c>
      <c r="Q1539" s="181" t="s">
        <v>944</v>
      </c>
      <c r="U1539" s="183">
        <v>12</v>
      </c>
      <c r="V1539" s="183">
        <v>19</v>
      </c>
      <c r="X1539" s="183">
        <v>3033699</v>
      </c>
      <c r="Y1539" s="181" t="s">
        <v>941</v>
      </c>
      <c r="Z1539" s="183">
        <v>102</v>
      </c>
      <c r="AA1539" s="181" t="s">
        <v>945</v>
      </c>
      <c r="AB1539" s="181" t="s">
        <v>942</v>
      </c>
      <c r="AC1539" s="183">
        <v>1</v>
      </c>
    </row>
    <row r="1540" spans="1:29">
      <c r="A1540" s="181" t="s">
        <v>116</v>
      </c>
      <c r="B1540" s="183">
        <v>102</v>
      </c>
      <c r="C1540" s="183">
        <v>102103</v>
      </c>
      <c r="D1540" s="183">
        <v>5660</v>
      </c>
      <c r="E1540" s="184">
        <v>350</v>
      </c>
      <c r="F1540" s="182">
        <v>43812</v>
      </c>
      <c r="G1540" s="181" t="s">
        <v>938</v>
      </c>
      <c r="H1540" s="181" t="s">
        <v>1162</v>
      </c>
      <c r="K1540" s="183">
        <v>1117170</v>
      </c>
      <c r="L1540" s="183">
        <v>354138</v>
      </c>
      <c r="Q1540" s="181" t="s">
        <v>944</v>
      </c>
      <c r="U1540" s="183">
        <v>12</v>
      </c>
      <c r="V1540" s="183">
        <v>19</v>
      </c>
      <c r="X1540" s="183">
        <v>3033699</v>
      </c>
      <c r="Y1540" s="181" t="s">
        <v>941</v>
      </c>
      <c r="Z1540" s="183">
        <v>102</v>
      </c>
      <c r="AA1540" s="181" t="s">
        <v>945</v>
      </c>
      <c r="AB1540" s="181" t="s">
        <v>942</v>
      </c>
      <c r="AC1540" s="183">
        <v>1</v>
      </c>
    </row>
    <row r="1541" spans="1:29">
      <c r="A1541" s="181" t="s">
        <v>116</v>
      </c>
      <c r="B1541" s="183">
        <v>102</v>
      </c>
      <c r="C1541" s="183">
        <v>102103</v>
      </c>
      <c r="D1541" s="183">
        <v>5660</v>
      </c>
      <c r="E1541" s="184">
        <v>116.88</v>
      </c>
      <c r="F1541" s="182">
        <v>43818</v>
      </c>
      <c r="G1541" s="181" t="s">
        <v>938</v>
      </c>
      <c r="H1541" s="181" t="s">
        <v>1162</v>
      </c>
      <c r="K1541" s="183">
        <v>1119408</v>
      </c>
      <c r="L1541" s="183">
        <v>354834</v>
      </c>
      <c r="Q1541" s="181" t="s">
        <v>944</v>
      </c>
      <c r="U1541" s="183">
        <v>12</v>
      </c>
      <c r="V1541" s="183">
        <v>19</v>
      </c>
      <c r="X1541" s="183">
        <v>3033699</v>
      </c>
      <c r="Y1541" s="181" t="s">
        <v>941</v>
      </c>
      <c r="Z1541" s="183">
        <v>102</v>
      </c>
      <c r="AA1541" s="181" t="s">
        <v>945</v>
      </c>
      <c r="AB1541" s="181" t="s">
        <v>942</v>
      </c>
      <c r="AC1541" s="183">
        <v>1</v>
      </c>
    </row>
    <row r="1542" spans="1:29">
      <c r="A1542" s="181" t="s">
        <v>116</v>
      </c>
      <c r="B1542" s="183">
        <v>102</v>
      </c>
      <c r="C1542" s="183">
        <v>102103</v>
      </c>
      <c r="D1542" s="183">
        <v>5660</v>
      </c>
      <c r="E1542" s="184">
        <v>31.88</v>
      </c>
      <c r="F1542" s="182">
        <v>43818</v>
      </c>
      <c r="G1542" s="181" t="s">
        <v>938</v>
      </c>
      <c r="H1542" s="181" t="s">
        <v>1162</v>
      </c>
      <c r="K1542" s="183">
        <v>1119409</v>
      </c>
      <c r="L1542" s="183">
        <v>354834</v>
      </c>
      <c r="Q1542" s="181" t="s">
        <v>944</v>
      </c>
      <c r="U1542" s="183">
        <v>12</v>
      </c>
      <c r="V1542" s="183">
        <v>19</v>
      </c>
      <c r="X1542" s="183">
        <v>3033699</v>
      </c>
      <c r="Y1542" s="181" t="s">
        <v>941</v>
      </c>
      <c r="Z1542" s="183">
        <v>102</v>
      </c>
      <c r="AA1542" s="181" t="s">
        <v>945</v>
      </c>
      <c r="AB1542" s="181" t="s">
        <v>942</v>
      </c>
      <c r="AC1542" s="183">
        <v>1</v>
      </c>
    </row>
    <row r="1543" spans="1:29">
      <c r="A1543" s="181" t="s">
        <v>116</v>
      </c>
      <c r="B1543" s="183">
        <v>102</v>
      </c>
      <c r="C1543" s="183">
        <v>102103</v>
      </c>
      <c r="D1543" s="183">
        <v>5660</v>
      </c>
      <c r="E1543" s="184">
        <v>892.5</v>
      </c>
      <c r="F1543" s="182">
        <v>43818</v>
      </c>
      <c r="G1543" s="181" t="s">
        <v>938</v>
      </c>
      <c r="H1543" s="181" t="s">
        <v>1162</v>
      </c>
      <c r="K1543" s="183">
        <v>1119410</v>
      </c>
      <c r="L1543" s="183">
        <v>354834</v>
      </c>
      <c r="Q1543" s="181" t="s">
        <v>944</v>
      </c>
      <c r="U1543" s="183">
        <v>12</v>
      </c>
      <c r="V1543" s="183">
        <v>19</v>
      </c>
      <c r="X1543" s="183">
        <v>3033699</v>
      </c>
      <c r="Y1543" s="181" t="s">
        <v>941</v>
      </c>
      <c r="Z1543" s="183">
        <v>102</v>
      </c>
      <c r="AA1543" s="181" t="s">
        <v>945</v>
      </c>
      <c r="AB1543" s="181" t="s">
        <v>942</v>
      </c>
      <c r="AC1543" s="183">
        <v>1</v>
      </c>
    </row>
    <row r="1544" spans="1:29">
      <c r="A1544" s="181" t="s">
        <v>116</v>
      </c>
      <c r="B1544" s="183">
        <v>102</v>
      </c>
      <c r="C1544" s="183">
        <v>102103</v>
      </c>
      <c r="D1544" s="183">
        <v>5660</v>
      </c>
      <c r="E1544" s="184">
        <v>350</v>
      </c>
      <c r="F1544" s="182">
        <v>43818</v>
      </c>
      <c r="G1544" s="181" t="s">
        <v>938</v>
      </c>
      <c r="H1544" s="181" t="s">
        <v>1162</v>
      </c>
      <c r="K1544" s="183">
        <v>1119411</v>
      </c>
      <c r="L1544" s="183">
        <v>354834</v>
      </c>
      <c r="Q1544" s="181" t="s">
        <v>944</v>
      </c>
      <c r="U1544" s="183">
        <v>12</v>
      </c>
      <c r="V1544" s="183">
        <v>19</v>
      </c>
      <c r="X1544" s="183">
        <v>3033699</v>
      </c>
      <c r="Y1544" s="181" t="s">
        <v>941</v>
      </c>
      <c r="Z1544" s="183">
        <v>102</v>
      </c>
      <c r="AA1544" s="181" t="s">
        <v>945</v>
      </c>
      <c r="AB1544" s="181" t="s">
        <v>942</v>
      </c>
      <c r="AC1544" s="183">
        <v>1</v>
      </c>
    </row>
    <row r="1545" spans="1:29">
      <c r="A1545" s="181" t="s">
        <v>116</v>
      </c>
      <c r="B1545" s="183">
        <v>102</v>
      </c>
      <c r="C1545" s="183">
        <v>102103</v>
      </c>
      <c r="D1545" s="183">
        <v>5660</v>
      </c>
      <c r="E1545" s="184">
        <v>70</v>
      </c>
      <c r="F1545" s="182">
        <v>43818</v>
      </c>
      <c r="G1545" s="181" t="s">
        <v>938</v>
      </c>
      <c r="H1545" s="181" t="s">
        <v>1162</v>
      </c>
      <c r="K1545" s="183">
        <v>1119412</v>
      </c>
      <c r="L1545" s="183">
        <v>354834</v>
      </c>
      <c r="Q1545" s="181" t="s">
        <v>944</v>
      </c>
      <c r="U1545" s="183">
        <v>12</v>
      </c>
      <c r="V1545" s="183">
        <v>19</v>
      </c>
      <c r="X1545" s="183">
        <v>3033699</v>
      </c>
      <c r="Y1545" s="181" t="s">
        <v>941</v>
      </c>
      <c r="Z1545" s="183">
        <v>102</v>
      </c>
      <c r="AA1545" s="181" t="s">
        <v>945</v>
      </c>
      <c r="AB1545" s="181" t="s">
        <v>942</v>
      </c>
      <c r="AC1545" s="183">
        <v>1</v>
      </c>
    </row>
    <row r="1546" spans="1:29">
      <c r="A1546" s="181" t="s">
        <v>116</v>
      </c>
      <c r="B1546" s="183">
        <v>102</v>
      </c>
      <c r="C1546" s="183">
        <v>102103</v>
      </c>
      <c r="D1546" s="183">
        <v>5660</v>
      </c>
      <c r="E1546" s="184">
        <v>175</v>
      </c>
      <c r="F1546" s="182">
        <v>43818</v>
      </c>
      <c r="G1546" s="181" t="s">
        <v>938</v>
      </c>
      <c r="H1546" s="181" t="s">
        <v>1162</v>
      </c>
      <c r="K1546" s="183">
        <v>1119413</v>
      </c>
      <c r="L1546" s="183">
        <v>354834</v>
      </c>
      <c r="Q1546" s="181" t="s">
        <v>944</v>
      </c>
      <c r="U1546" s="183">
        <v>12</v>
      </c>
      <c r="V1546" s="183">
        <v>19</v>
      </c>
      <c r="X1546" s="183">
        <v>3033699</v>
      </c>
      <c r="Y1546" s="181" t="s">
        <v>941</v>
      </c>
      <c r="Z1546" s="183">
        <v>102</v>
      </c>
      <c r="AA1546" s="181" t="s">
        <v>945</v>
      </c>
      <c r="AB1546" s="181" t="s">
        <v>942</v>
      </c>
      <c r="AC1546" s="183">
        <v>1</v>
      </c>
    </row>
    <row r="1547" spans="1:29">
      <c r="A1547" s="181" t="s">
        <v>116</v>
      </c>
      <c r="B1547" s="183">
        <v>102</v>
      </c>
      <c r="C1547" s="183">
        <v>102103</v>
      </c>
      <c r="D1547" s="183">
        <v>5660</v>
      </c>
      <c r="E1547" s="184">
        <v>140</v>
      </c>
      <c r="F1547" s="182">
        <v>43818</v>
      </c>
      <c r="G1547" s="181" t="s">
        <v>938</v>
      </c>
      <c r="H1547" s="181" t="s">
        <v>1162</v>
      </c>
      <c r="K1547" s="183">
        <v>1119414</v>
      </c>
      <c r="L1547" s="183">
        <v>354834</v>
      </c>
      <c r="Q1547" s="181" t="s">
        <v>944</v>
      </c>
      <c r="U1547" s="183">
        <v>12</v>
      </c>
      <c r="V1547" s="183">
        <v>19</v>
      </c>
      <c r="X1547" s="183">
        <v>3033699</v>
      </c>
      <c r="Y1547" s="181" t="s">
        <v>941</v>
      </c>
      <c r="Z1547" s="183">
        <v>102</v>
      </c>
      <c r="AA1547" s="181" t="s">
        <v>945</v>
      </c>
      <c r="AB1547" s="181" t="s">
        <v>942</v>
      </c>
      <c r="AC1547" s="183">
        <v>1</v>
      </c>
    </row>
    <row r="1548" spans="1:29">
      <c r="A1548" s="181" t="s">
        <v>116</v>
      </c>
      <c r="B1548" s="183">
        <v>102</v>
      </c>
      <c r="C1548" s="183">
        <v>102103</v>
      </c>
      <c r="D1548" s="183">
        <v>5660</v>
      </c>
      <c r="E1548" s="184">
        <v>129.63</v>
      </c>
      <c r="F1548" s="182">
        <v>43818</v>
      </c>
      <c r="G1548" s="181" t="s">
        <v>938</v>
      </c>
      <c r="H1548" s="181" t="s">
        <v>1162</v>
      </c>
      <c r="K1548" s="183">
        <v>1119415</v>
      </c>
      <c r="L1548" s="183">
        <v>354834</v>
      </c>
      <c r="Q1548" s="181" t="s">
        <v>944</v>
      </c>
      <c r="U1548" s="183">
        <v>12</v>
      </c>
      <c r="V1548" s="183">
        <v>19</v>
      </c>
      <c r="X1548" s="183">
        <v>3033699</v>
      </c>
      <c r="Y1548" s="181" t="s">
        <v>941</v>
      </c>
      <c r="Z1548" s="183">
        <v>102</v>
      </c>
      <c r="AA1548" s="181" t="s">
        <v>945</v>
      </c>
      <c r="AB1548" s="181" t="s">
        <v>942</v>
      </c>
      <c r="AC1548" s="183">
        <v>1</v>
      </c>
    </row>
    <row r="1549" spans="1:29">
      <c r="A1549" s="181" t="s">
        <v>116</v>
      </c>
      <c r="B1549" s="183">
        <v>102</v>
      </c>
      <c r="C1549" s="183">
        <v>102103</v>
      </c>
      <c r="D1549" s="183">
        <v>5660</v>
      </c>
      <c r="E1549" s="184">
        <v>20.190000000000001</v>
      </c>
      <c r="F1549" s="182">
        <v>43818</v>
      </c>
      <c r="G1549" s="181" t="s">
        <v>938</v>
      </c>
      <c r="H1549" s="181" t="s">
        <v>1162</v>
      </c>
      <c r="K1549" s="183">
        <v>1119416</v>
      </c>
      <c r="L1549" s="183">
        <v>354834</v>
      </c>
      <c r="Q1549" s="181" t="s">
        <v>944</v>
      </c>
      <c r="U1549" s="183">
        <v>12</v>
      </c>
      <c r="V1549" s="183">
        <v>19</v>
      </c>
      <c r="X1549" s="183">
        <v>3033699</v>
      </c>
      <c r="Y1549" s="181" t="s">
        <v>941</v>
      </c>
      <c r="Z1549" s="183">
        <v>102</v>
      </c>
      <c r="AA1549" s="181" t="s">
        <v>945</v>
      </c>
      <c r="AB1549" s="181" t="s">
        <v>942</v>
      </c>
      <c r="AC1549" s="183">
        <v>1</v>
      </c>
    </row>
    <row r="1550" spans="1:29">
      <c r="A1550" s="181" t="s">
        <v>116</v>
      </c>
      <c r="B1550" s="183">
        <v>102</v>
      </c>
      <c r="C1550" s="183">
        <v>102103</v>
      </c>
      <c r="D1550" s="183">
        <v>5660</v>
      </c>
      <c r="E1550" s="184">
        <v>79.69</v>
      </c>
      <c r="F1550" s="182">
        <v>43818</v>
      </c>
      <c r="G1550" s="181" t="s">
        <v>938</v>
      </c>
      <c r="H1550" s="181" t="s">
        <v>1162</v>
      </c>
      <c r="K1550" s="183">
        <v>1119417</v>
      </c>
      <c r="L1550" s="183">
        <v>354834</v>
      </c>
      <c r="Q1550" s="181" t="s">
        <v>944</v>
      </c>
      <c r="U1550" s="183">
        <v>12</v>
      </c>
      <c r="V1550" s="183">
        <v>19</v>
      </c>
      <c r="X1550" s="183">
        <v>3033699</v>
      </c>
      <c r="Y1550" s="181" t="s">
        <v>941</v>
      </c>
      <c r="Z1550" s="183">
        <v>102</v>
      </c>
      <c r="AA1550" s="181" t="s">
        <v>945</v>
      </c>
      <c r="AB1550" s="181" t="s">
        <v>942</v>
      </c>
      <c r="AC1550" s="183">
        <v>1</v>
      </c>
    </row>
    <row r="1551" spans="1:29">
      <c r="A1551" s="181" t="s">
        <v>116</v>
      </c>
      <c r="B1551" s="183">
        <v>102</v>
      </c>
      <c r="C1551" s="183">
        <v>102103</v>
      </c>
      <c r="D1551" s="183">
        <v>5660</v>
      </c>
      <c r="E1551" s="184">
        <v>140</v>
      </c>
      <c r="F1551" s="182">
        <v>43818</v>
      </c>
      <c r="G1551" s="181" t="s">
        <v>938</v>
      </c>
      <c r="H1551" s="181" t="s">
        <v>1162</v>
      </c>
      <c r="K1551" s="183">
        <v>1119418</v>
      </c>
      <c r="L1551" s="183">
        <v>354834</v>
      </c>
      <c r="Q1551" s="181" t="s">
        <v>944</v>
      </c>
      <c r="U1551" s="183">
        <v>12</v>
      </c>
      <c r="V1551" s="183">
        <v>19</v>
      </c>
      <c r="X1551" s="183">
        <v>3033699</v>
      </c>
      <c r="Y1551" s="181" t="s">
        <v>941</v>
      </c>
      <c r="Z1551" s="183">
        <v>102</v>
      </c>
      <c r="AA1551" s="181" t="s">
        <v>945</v>
      </c>
      <c r="AB1551" s="181" t="s">
        <v>942</v>
      </c>
      <c r="AC1551" s="183">
        <v>1</v>
      </c>
    </row>
    <row r="1552" spans="1:29">
      <c r="A1552" s="181" t="s">
        <v>116</v>
      </c>
      <c r="B1552" s="183">
        <v>102</v>
      </c>
      <c r="C1552" s="183">
        <v>102103</v>
      </c>
      <c r="D1552" s="183">
        <v>5660</v>
      </c>
      <c r="E1552" s="184">
        <v>35</v>
      </c>
      <c r="F1552" s="182">
        <v>43818</v>
      </c>
      <c r="G1552" s="181" t="s">
        <v>938</v>
      </c>
      <c r="H1552" s="181" t="s">
        <v>1162</v>
      </c>
      <c r="K1552" s="183">
        <v>1119419</v>
      </c>
      <c r="L1552" s="183">
        <v>354834</v>
      </c>
      <c r="Q1552" s="181" t="s">
        <v>944</v>
      </c>
      <c r="U1552" s="183">
        <v>12</v>
      </c>
      <c r="V1552" s="183">
        <v>19</v>
      </c>
      <c r="X1552" s="183">
        <v>3033699</v>
      </c>
      <c r="Y1552" s="181" t="s">
        <v>941</v>
      </c>
      <c r="Z1552" s="183">
        <v>102</v>
      </c>
      <c r="AA1552" s="181" t="s">
        <v>945</v>
      </c>
      <c r="AB1552" s="181" t="s">
        <v>942</v>
      </c>
      <c r="AC1552" s="183">
        <v>1</v>
      </c>
    </row>
    <row r="1553" spans="1:29">
      <c r="A1553" s="181" t="s">
        <v>116</v>
      </c>
      <c r="B1553" s="183">
        <v>102</v>
      </c>
      <c r="C1553" s="183">
        <v>102103</v>
      </c>
      <c r="D1553" s="183">
        <v>5660</v>
      </c>
      <c r="E1553" s="184">
        <v>79.69</v>
      </c>
      <c r="F1553" s="182">
        <v>43818</v>
      </c>
      <c r="G1553" s="181" t="s">
        <v>938</v>
      </c>
      <c r="H1553" s="181" t="s">
        <v>1162</v>
      </c>
      <c r="K1553" s="183">
        <v>1119420</v>
      </c>
      <c r="L1553" s="183">
        <v>354834</v>
      </c>
      <c r="Q1553" s="181" t="s">
        <v>944</v>
      </c>
      <c r="U1553" s="183">
        <v>12</v>
      </c>
      <c r="V1553" s="183">
        <v>19</v>
      </c>
      <c r="X1553" s="183">
        <v>3033699</v>
      </c>
      <c r="Y1553" s="181" t="s">
        <v>941</v>
      </c>
      <c r="Z1553" s="183">
        <v>102</v>
      </c>
      <c r="AA1553" s="181" t="s">
        <v>945</v>
      </c>
      <c r="AB1553" s="181" t="s">
        <v>942</v>
      </c>
      <c r="AC1553" s="183">
        <v>1</v>
      </c>
    </row>
    <row r="1554" spans="1:29">
      <c r="A1554" s="181" t="s">
        <v>116</v>
      </c>
      <c r="B1554" s="183">
        <v>102</v>
      </c>
      <c r="C1554" s="183">
        <v>102103</v>
      </c>
      <c r="D1554" s="183">
        <v>5660</v>
      </c>
      <c r="E1554" s="184">
        <v>255.39</v>
      </c>
      <c r="F1554" s="182">
        <v>43830</v>
      </c>
      <c r="G1554" s="181" t="s">
        <v>938</v>
      </c>
      <c r="H1554" s="181" t="s">
        <v>1165</v>
      </c>
      <c r="I1554" s="181" t="s">
        <v>1165</v>
      </c>
      <c r="K1554" s="183">
        <v>367661</v>
      </c>
      <c r="L1554" s="183">
        <v>356014</v>
      </c>
      <c r="P1554" s="181" t="s">
        <v>945</v>
      </c>
      <c r="Q1554" s="181" t="s">
        <v>940</v>
      </c>
      <c r="U1554" s="183">
        <v>12</v>
      </c>
      <c r="V1554" s="183">
        <v>19</v>
      </c>
      <c r="Y1554" s="181" t="s">
        <v>941</v>
      </c>
      <c r="Z1554" s="183">
        <v>102</v>
      </c>
      <c r="AA1554" s="181" t="s">
        <v>22</v>
      </c>
      <c r="AB1554" s="181" t="s">
        <v>942</v>
      </c>
      <c r="AC1554" s="183">
        <v>5</v>
      </c>
    </row>
    <row r="1555" spans="1:29">
      <c r="A1555" s="181" t="s">
        <v>116</v>
      </c>
      <c r="B1555" s="183">
        <v>102</v>
      </c>
      <c r="C1555" s="183">
        <v>102103</v>
      </c>
      <c r="D1555" s="183">
        <v>5660</v>
      </c>
      <c r="E1555" s="184">
        <v>-255.39</v>
      </c>
      <c r="F1555" s="182">
        <v>43830</v>
      </c>
      <c r="G1555" s="181" t="s">
        <v>938</v>
      </c>
      <c r="H1555" s="181" t="s">
        <v>1165</v>
      </c>
      <c r="I1555" s="181" t="s">
        <v>1165</v>
      </c>
      <c r="K1555" s="183">
        <v>367661</v>
      </c>
      <c r="L1555" s="183">
        <v>356014</v>
      </c>
      <c r="P1555" s="181" t="s">
        <v>945</v>
      </c>
      <c r="Q1555" s="181" t="s">
        <v>940</v>
      </c>
      <c r="U1555" s="183">
        <v>12</v>
      </c>
      <c r="V1555" s="183">
        <v>19</v>
      </c>
      <c r="Y1555" s="181" t="s">
        <v>941</v>
      </c>
      <c r="Z1555" s="183">
        <v>102</v>
      </c>
      <c r="AA1555" s="181" t="s">
        <v>22</v>
      </c>
      <c r="AB1555" s="181" t="s">
        <v>942</v>
      </c>
      <c r="AC1555" s="183">
        <v>30</v>
      </c>
    </row>
    <row r="1556" spans="1:29">
      <c r="A1556" s="181" t="s">
        <v>116</v>
      </c>
      <c r="B1556" s="183">
        <v>102</v>
      </c>
      <c r="C1556" s="183">
        <v>102103</v>
      </c>
      <c r="D1556" s="183">
        <v>5660</v>
      </c>
      <c r="E1556" s="184">
        <v>255.39</v>
      </c>
      <c r="F1556" s="182">
        <v>43830</v>
      </c>
      <c r="G1556" s="181" t="s">
        <v>938</v>
      </c>
      <c r="H1556" s="181" t="s">
        <v>1165</v>
      </c>
      <c r="I1556" s="181" t="s">
        <v>1165</v>
      </c>
      <c r="K1556" s="183">
        <v>367664</v>
      </c>
      <c r="L1556" s="183">
        <v>356018</v>
      </c>
      <c r="Q1556" s="181" t="s">
        <v>940</v>
      </c>
      <c r="U1556" s="183">
        <v>12</v>
      </c>
      <c r="V1556" s="183">
        <v>19</v>
      </c>
      <c r="Y1556" s="181" t="s">
        <v>941</v>
      </c>
      <c r="Z1556" s="183">
        <v>102</v>
      </c>
      <c r="AA1556" s="181" t="s">
        <v>22</v>
      </c>
      <c r="AB1556" s="181" t="s">
        <v>942</v>
      </c>
      <c r="AC1556" s="183">
        <v>5</v>
      </c>
    </row>
    <row r="1557" spans="1:29">
      <c r="A1557" s="181" t="s">
        <v>116</v>
      </c>
      <c r="B1557" s="183">
        <v>102</v>
      </c>
      <c r="C1557" s="183">
        <v>102103</v>
      </c>
      <c r="D1557" s="183">
        <v>5660</v>
      </c>
      <c r="E1557" s="184">
        <v>-3584.61</v>
      </c>
      <c r="F1557" s="182">
        <v>43830</v>
      </c>
      <c r="G1557" s="181" t="s">
        <v>938</v>
      </c>
      <c r="H1557" s="181" t="s">
        <v>1166</v>
      </c>
      <c r="I1557" s="181" t="s">
        <v>1166</v>
      </c>
      <c r="K1557" s="183">
        <v>367804</v>
      </c>
      <c r="L1557" s="183">
        <v>356688</v>
      </c>
      <c r="Q1557" s="181" t="s">
        <v>940</v>
      </c>
      <c r="U1557" s="183">
        <v>12</v>
      </c>
      <c r="V1557" s="183">
        <v>19</v>
      </c>
      <c r="Y1557" s="181" t="s">
        <v>941</v>
      </c>
      <c r="Z1557" s="183">
        <v>102</v>
      </c>
      <c r="AA1557" s="181" t="s">
        <v>22</v>
      </c>
      <c r="AB1557" s="181" t="s">
        <v>942</v>
      </c>
      <c r="AC1557" s="183">
        <v>1</v>
      </c>
    </row>
    <row r="1558" spans="1:29">
      <c r="A1558" s="181" t="s">
        <v>116</v>
      </c>
      <c r="B1558" s="183">
        <v>102</v>
      </c>
      <c r="C1558" s="183">
        <v>102101</v>
      </c>
      <c r="D1558" s="183">
        <v>5660</v>
      </c>
      <c r="E1558" s="184">
        <v>97.06</v>
      </c>
      <c r="F1558" s="182">
        <v>43830</v>
      </c>
      <c r="G1558" s="181" t="s">
        <v>938</v>
      </c>
      <c r="H1558" s="181" t="s">
        <v>1166</v>
      </c>
      <c r="I1558" s="181" t="s">
        <v>1166</v>
      </c>
      <c r="K1558" s="183">
        <v>367804</v>
      </c>
      <c r="L1558" s="183">
        <v>356688</v>
      </c>
      <c r="Q1558" s="181" t="s">
        <v>940</v>
      </c>
      <c r="U1558" s="183">
        <v>12</v>
      </c>
      <c r="V1558" s="183">
        <v>19</v>
      </c>
      <c r="Y1558" s="181" t="s">
        <v>941</v>
      </c>
      <c r="Z1558" s="183">
        <v>102</v>
      </c>
      <c r="AA1558" s="181" t="s">
        <v>22</v>
      </c>
      <c r="AB1558" s="181" t="s">
        <v>942</v>
      </c>
      <c r="AC1558" s="183">
        <v>2</v>
      </c>
    </row>
    <row r="1559" spans="1:29">
      <c r="A1559" s="181" t="s">
        <v>116</v>
      </c>
      <c r="B1559" s="183">
        <v>102</v>
      </c>
      <c r="C1559" s="183">
        <v>102102</v>
      </c>
      <c r="D1559" s="183">
        <v>5660</v>
      </c>
      <c r="E1559" s="184">
        <v>19.41</v>
      </c>
      <c r="F1559" s="182">
        <v>43830</v>
      </c>
      <c r="G1559" s="181" t="s">
        <v>938</v>
      </c>
      <c r="H1559" s="181" t="s">
        <v>1166</v>
      </c>
      <c r="I1559" s="181" t="s">
        <v>1166</v>
      </c>
      <c r="K1559" s="183">
        <v>367804</v>
      </c>
      <c r="L1559" s="183">
        <v>356688</v>
      </c>
      <c r="Q1559" s="181" t="s">
        <v>940</v>
      </c>
      <c r="U1559" s="183">
        <v>12</v>
      </c>
      <c r="V1559" s="183">
        <v>19</v>
      </c>
      <c r="Y1559" s="181" t="s">
        <v>941</v>
      </c>
      <c r="Z1559" s="183">
        <v>102</v>
      </c>
      <c r="AA1559" s="181" t="s">
        <v>22</v>
      </c>
      <c r="AB1559" s="181" t="s">
        <v>942</v>
      </c>
      <c r="AC1559" s="183">
        <v>3</v>
      </c>
    </row>
    <row r="1560" spans="1:29">
      <c r="A1560" s="181" t="s">
        <v>116</v>
      </c>
      <c r="B1560" s="183">
        <v>102</v>
      </c>
      <c r="C1560" s="183">
        <v>102103</v>
      </c>
      <c r="D1560" s="183">
        <v>5660</v>
      </c>
      <c r="E1560" s="184">
        <v>32.35</v>
      </c>
      <c r="F1560" s="182">
        <v>43830</v>
      </c>
      <c r="G1560" s="181" t="s">
        <v>938</v>
      </c>
      <c r="H1560" s="181" t="s">
        <v>1166</v>
      </c>
      <c r="I1560" s="181" t="s">
        <v>1166</v>
      </c>
      <c r="K1560" s="183">
        <v>367804</v>
      </c>
      <c r="L1560" s="183">
        <v>356688</v>
      </c>
      <c r="Q1560" s="181" t="s">
        <v>940</v>
      </c>
      <c r="U1560" s="183">
        <v>12</v>
      </c>
      <c r="V1560" s="183">
        <v>19</v>
      </c>
      <c r="Y1560" s="181" t="s">
        <v>941</v>
      </c>
      <c r="Z1560" s="183">
        <v>102</v>
      </c>
      <c r="AA1560" s="181" t="s">
        <v>22</v>
      </c>
      <c r="AB1560" s="181" t="s">
        <v>942</v>
      </c>
      <c r="AC1560" s="183">
        <v>4</v>
      </c>
    </row>
    <row r="1561" spans="1:29">
      <c r="A1561" s="181" t="s">
        <v>116</v>
      </c>
      <c r="B1561" s="183">
        <v>102</v>
      </c>
      <c r="C1561" s="183">
        <v>102104</v>
      </c>
      <c r="D1561" s="183">
        <v>5660</v>
      </c>
      <c r="E1561" s="184">
        <v>64.7</v>
      </c>
      <c r="F1561" s="182">
        <v>43830</v>
      </c>
      <c r="G1561" s="181" t="s">
        <v>938</v>
      </c>
      <c r="H1561" s="181" t="s">
        <v>1166</v>
      </c>
      <c r="I1561" s="181" t="s">
        <v>1166</v>
      </c>
      <c r="K1561" s="183">
        <v>367804</v>
      </c>
      <c r="L1561" s="183">
        <v>356688</v>
      </c>
      <c r="Q1561" s="181" t="s">
        <v>940</v>
      </c>
      <c r="U1561" s="183">
        <v>12</v>
      </c>
      <c r="V1561" s="183">
        <v>19</v>
      </c>
      <c r="Y1561" s="181" t="s">
        <v>941</v>
      </c>
      <c r="Z1561" s="183">
        <v>102</v>
      </c>
      <c r="AA1561" s="181" t="s">
        <v>22</v>
      </c>
      <c r="AB1561" s="181" t="s">
        <v>942</v>
      </c>
      <c r="AC1561" s="183">
        <v>5</v>
      </c>
    </row>
    <row r="1562" spans="1:29">
      <c r="A1562" s="181" t="s">
        <v>116</v>
      </c>
      <c r="B1562" s="183">
        <v>102</v>
      </c>
      <c r="C1562" s="183">
        <v>102105</v>
      </c>
      <c r="D1562" s="183">
        <v>5660</v>
      </c>
      <c r="E1562" s="184">
        <v>71.17</v>
      </c>
      <c r="F1562" s="182">
        <v>43830</v>
      </c>
      <c r="G1562" s="181" t="s">
        <v>938</v>
      </c>
      <c r="H1562" s="181" t="s">
        <v>1166</v>
      </c>
      <c r="I1562" s="181" t="s">
        <v>1166</v>
      </c>
      <c r="K1562" s="183">
        <v>367804</v>
      </c>
      <c r="L1562" s="183">
        <v>356688</v>
      </c>
      <c r="Q1562" s="181" t="s">
        <v>940</v>
      </c>
      <c r="U1562" s="183">
        <v>12</v>
      </c>
      <c r="V1562" s="183">
        <v>19</v>
      </c>
      <c r="Y1562" s="181" t="s">
        <v>941</v>
      </c>
      <c r="Z1562" s="183">
        <v>102</v>
      </c>
      <c r="AA1562" s="181" t="s">
        <v>22</v>
      </c>
      <c r="AB1562" s="181" t="s">
        <v>942</v>
      </c>
      <c r="AC1562" s="183">
        <v>6</v>
      </c>
    </row>
    <row r="1563" spans="1:29">
      <c r="A1563" s="181" t="s">
        <v>116</v>
      </c>
      <c r="B1563" s="183">
        <v>102</v>
      </c>
      <c r="C1563" s="183">
        <v>102106</v>
      </c>
      <c r="D1563" s="183">
        <v>5660</v>
      </c>
      <c r="E1563" s="184">
        <v>213.52</v>
      </c>
      <c r="F1563" s="182">
        <v>43830</v>
      </c>
      <c r="G1563" s="181" t="s">
        <v>938</v>
      </c>
      <c r="H1563" s="181" t="s">
        <v>1166</v>
      </c>
      <c r="I1563" s="181" t="s">
        <v>1166</v>
      </c>
      <c r="K1563" s="183">
        <v>367804</v>
      </c>
      <c r="L1563" s="183">
        <v>356688</v>
      </c>
      <c r="Q1563" s="181" t="s">
        <v>940</v>
      </c>
      <c r="U1563" s="183">
        <v>12</v>
      </c>
      <c r="V1563" s="183">
        <v>19</v>
      </c>
      <c r="Y1563" s="181" t="s">
        <v>941</v>
      </c>
      <c r="Z1563" s="183">
        <v>102</v>
      </c>
      <c r="AA1563" s="181" t="s">
        <v>22</v>
      </c>
      <c r="AB1563" s="181" t="s">
        <v>942</v>
      </c>
      <c r="AC1563" s="183">
        <v>7</v>
      </c>
    </row>
    <row r="1564" spans="1:29">
      <c r="A1564" s="181" t="s">
        <v>116</v>
      </c>
      <c r="B1564" s="183">
        <v>102</v>
      </c>
      <c r="C1564" s="183">
        <v>102107</v>
      </c>
      <c r="D1564" s="183">
        <v>5660</v>
      </c>
      <c r="E1564" s="184">
        <v>38.82</v>
      </c>
      <c r="F1564" s="182">
        <v>43830</v>
      </c>
      <c r="G1564" s="181" t="s">
        <v>938</v>
      </c>
      <c r="H1564" s="181" t="s">
        <v>1166</v>
      </c>
      <c r="I1564" s="181" t="s">
        <v>1166</v>
      </c>
      <c r="K1564" s="183">
        <v>367804</v>
      </c>
      <c r="L1564" s="183">
        <v>356688</v>
      </c>
      <c r="Q1564" s="181" t="s">
        <v>940</v>
      </c>
      <c r="U1564" s="183">
        <v>12</v>
      </c>
      <c r="V1564" s="183">
        <v>19</v>
      </c>
      <c r="Y1564" s="181" t="s">
        <v>941</v>
      </c>
      <c r="Z1564" s="183">
        <v>102</v>
      </c>
      <c r="AA1564" s="181" t="s">
        <v>22</v>
      </c>
      <c r="AB1564" s="181" t="s">
        <v>942</v>
      </c>
      <c r="AC1564" s="183">
        <v>8</v>
      </c>
    </row>
    <row r="1565" spans="1:29">
      <c r="A1565" s="181" t="s">
        <v>116</v>
      </c>
      <c r="B1565" s="183">
        <v>102</v>
      </c>
      <c r="C1565" s="183">
        <v>102108</v>
      </c>
      <c r="D1565" s="183">
        <v>5660</v>
      </c>
      <c r="E1565" s="184">
        <v>25.88</v>
      </c>
      <c r="F1565" s="182">
        <v>43830</v>
      </c>
      <c r="G1565" s="181" t="s">
        <v>938</v>
      </c>
      <c r="H1565" s="181" t="s">
        <v>1166</v>
      </c>
      <c r="I1565" s="181" t="s">
        <v>1166</v>
      </c>
      <c r="K1565" s="183">
        <v>367804</v>
      </c>
      <c r="L1565" s="183">
        <v>356688</v>
      </c>
      <c r="Q1565" s="181" t="s">
        <v>940</v>
      </c>
      <c r="U1565" s="183">
        <v>12</v>
      </c>
      <c r="V1565" s="183">
        <v>19</v>
      </c>
      <c r="Y1565" s="181" t="s">
        <v>941</v>
      </c>
      <c r="Z1565" s="183">
        <v>102</v>
      </c>
      <c r="AA1565" s="181" t="s">
        <v>22</v>
      </c>
      <c r="AB1565" s="181" t="s">
        <v>942</v>
      </c>
      <c r="AC1565" s="183">
        <v>9</v>
      </c>
    </row>
    <row r="1566" spans="1:29">
      <c r="A1566" s="181" t="s">
        <v>116</v>
      </c>
      <c r="B1566" s="183">
        <v>102</v>
      </c>
      <c r="C1566" s="183">
        <v>102109</v>
      </c>
      <c r="D1566" s="183">
        <v>5660</v>
      </c>
      <c r="E1566" s="184">
        <v>19.41</v>
      </c>
      <c r="F1566" s="182">
        <v>43830</v>
      </c>
      <c r="G1566" s="181" t="s">
        <v>938</v>
      </c>
      <c r="H1566" s="181" t="s">
        <v>1166</v>
      </c>
      <c r="I1566" s="181" t="s">
        <v>1166</v>
      </c>
      <c r="K1566" s="183">
        <v>367804</v>
      </c>
      <c r="L1566" s="183">
        <v>356688</v>
      </c>
      <c r="Q1566" s="181" t="s">
        <v>940</v>
      </c>
      <c r="U1566" s="183">
        <v>12</v>
      </c>
      <c r="V1566" s="183">
        <v>19</v>
      </c>
      <c r="Y1566" s="181" t="s">
        <v>941</v>
      </c>
      <c r="Z1566" s="183">
        <v>102</v>
      </c>
      <c r="AA1566" s="181" t="s">
        <v>22</v>
      </c>
      <c r="AB1566" s="181" t="s">
        <v>942</v>
      </c>
      <c r="AC1566" s="183">
        <v>10</v>
      </c>
    </row>
    <row r="1567" spans="1:29">
      <c r="A1567" s="181" t="s">
        <v>116</v>
      </c>
      <c r="B1567" s="183">
        <v>102</v>
      </c>
      <c r="C1567" s="183">
        <v>102103</v>
      </c>
      <c r="D1567" s="183">
        <v>5660</v>
      </c>
      <c r="E1567" s="184">
        <v>210</v>
      </c>
      <c r="F1567" s="182">
        <v>43830</v>
      </c>
      <c r="G1567" s="181" t="s">
        <v>938</v>
      </c>
      <c r="H1567" s="181" t="s">
        <v>1162</v>
      </c>
      <c r="K1567" s="183">
        <v>1122937</v>
      </c>
      <c r="L1567" s="183">
        <v>355649</v>
      </c>
      <c r="Q1567" s="181" t="s">
        <v>944</v>
      </c>
      <c r="U1567" s="183">
        <v>12</v>
      </c>
      <c r="V1567" s="183">
        <v>19</v>
      </c>
      <c r="X1567" s="183">
        <v>3033699</v>
      </c>
      <c r="Y1567" s="181" t="s">
        <v>941</v>
      </c>
      <c r="Z1567" s="183">
        <v>400</v>
      </c>
      <c r="AA1567" s="181" t="s">
        <v>945</v>
      </c>
      <c r="AB1567" s="181" t="s">
        <v>942</v>
      </c>
      <c r="AC1567" s="183">
        <v>1</v>
      </c>
    </row>
    <row r="1568" spans="1:29">
      <c r="A1568" s="181" t="s">
        <v>116</v>
      </c>
      <c r="B1568" s="183">
        <v>102</v>
      </c>
      <c r="C1568" s="183">
        <v>102103</v>
      </c>
      <c r="D1568" s="183">
        <v>5660</v>
      </c>
      <c r="E1568" s="184">
        <v>35</v>
      </c>
      <c r="F1568" s="182">
        <v>43830</v>
      </c>
      <c r="G1568" s="181" t="s">
        <v>938</v>
      </c>
      <c r="H1568" s="181" t="s">
        <v>1162</v>
      </c>
      <c r="K1568" s="183">
        <v>1122940</v>
      </c>
      <c r="L1568" s="183">
        <v>355649</v>
      </c>
      <c r="Q1568" s="181" t="s">
        <v>944</v>
      </c>
      <c r="U1568" s="183">
        <v>12</v>
      </c>
      <c r="V1568" s="183">
        <v>19</v>
      </c>
      <c r="X1568" s="183">
        <v>3033699</v>
      </c>
      <c r="Y1568" s="181" t="s">
        <v>941</v>
      </c>
      <c r="Z1568" s="183">
        <v>102</v>
      </c>
      <c r="AA1568" s="181" t="s">
        <v>945</v>
      </c>
      <c r="AB1568" s="181" t="s">
        <v>942</v>
      </c>
      <c r="AC1568" s="183">
        <v>1</v>
      </c>
    </row>
    <row r="1569" spans="1:29">
      <c r="A1569" s="181" t="s">
        <v>116</v>
      </c>
      <c r="B1569" s="183">
        <v>102</v>
      </c>
      <c r="C1569" s="183">
        <v>102103</v>
      </c>
      <c r="D1569" s="183">
        <v>5660</v>
      </c>
      <c r="E1569" s="184">
        <v>115.65</v>
      </c>
      <c r="F1569" s="182">
        <v>43840</v>
      </c>
      <c r="G1569" s="181" t="s">
        <v>938</v>
      </c>
      <c r="H1569" s="181" t="s">
        <v>1162</v>
      </c>
      <c r="K1569" s="183">
        <v>1124762</v>
      </c>
      <c r="L1569" s="183">
        <v>356386</v>
      </c>
      <c r="Q1569" s="181" t="s">
        <v>944</v>
      </c>
      <c r="U1569" s="183">
        <v>1</v>
      </c>
      <c r="V1569" s="183">
        <v>20</v>
      </c>
      <c r="X1569" s="183">
        <v>3033699</v>
      </c>
      <c r="Y1569" s="181" t="s">
        <v>941</v>
      </c>
      <c r="Z1569" s="183">
        <v>102</v>
      </c>
      <c r="AA1569" s="181" t="s">
        <v>945</v>
      </c>
      <c r="AB1569" s="181" t="s">
        <v>942</v>
      </c>
      <c r="AC1569" s="183">
        <v>1</v>
      </c>
    </row>
    <row r="1570" spans="1:29">
      <c r="A1570" s="181" t="s">
        <v>116</v>
      </c>
      <c r="B1570" s="183">
        <v>102</v>
      </c>
      <c r="C1570" s="183">
        <v>102103</v>
      </c>
      <c r="D1570" s="183">
        <v>5660</v>
      </c>
      <c r="E1570" s="184">
        <v>88.13</v>
      </c>
      <c r="F1570" s="182">
        <v>43840</v>
      </c>
      <c r="G1570" s="181" t="s">
        <v>938</v>
      </c>
      <c r="H1570" s="181" t="s">
        <v>1162</v>
      </c>
      <c r="K1570" s="183">
        <v>1124800</v>
      </c>
      <c r="L1570" s="183">
        <v>356386</v>
      </c>
      <c r="Q1570" s="181" t="s">
        <v>944</v>
      </c>
      <c r="U1570" s="183">
        <v>1</v>
      </c>
      <c r="V1570" s="183">
        <v>20</v>
      </c>
      <c r="X1570" s="183">
        <v>3033699</v>
      </c>
      <c r="Y1570" s="181" t="s">
        <v>941</v>
      </c>
      <c r="Z1570" s="183">
        <v>102</v>
      </c>
      <c r="AA1570" s="181" t="s">
        <v>945</v>
      </c>
      <c r="AB1570" s="181" t="s">
        <v>942</v>
      </c>
      <c r="AC1570" s="183">
        <v>1</v>
      </c>
    </row>
    <row r="1571" spans="1:29">
      <c r="A1571" s="181" t="s">
        <v>116</v>
      </c>
      <c r="B1571" s="183">
        <v>102</v>
      </c>
      <c r="C1571" s="183">
        <v>102103</v>
      </c>
      <c r="D1571" s="183">
        <v>5660</v>
      </c>
      <c r="E1571" s="184">
        <v>117.81</v>
      </c>
      <c r="F1571" s="182">
        <v>43840</v>
      </c>
      <c r="G1571" s="181" t="s">
        <v>938</v>
      </c>
      <c r="H1571" s="181" t="s">
        <v>1162</v>
      </c>
      <c r="K1571" s="183">
        <v>1124802</v>
      </c>
      <c r="L1571" s="183">
        <v>356386</v>
      </c>
      <c r="Q1571" s="181" t="s">
        <v>944</v>
      </c>
      <c r="U1571" s="183">
        <v>1</v>
      </c>
      <c r="V1571" s="183">
        <v>20</v>
      </c>
      <c r="X1571" s="183">
        <v>3033699</v>
      </c>
      <c r="Y1571" s="181" t="s">
        <v>941</v>
      </c>
      <c r="Z1571" s="183">
        <v>102</v>
      </c>
      <c r="AA1571" s="181" t="s">
        <v>945</v>
      </c>
      <c r="AB1571" s="181" t="s">
        <v>942</v>
      </c>
      <c r="AC1571" s="183">
        <v>1</v>
      </c>
    </row>
    <row r="1572" spans="1:29">
      <c r="A1572" s="181" t="s">
        <v>116</v>
      </c>
      <c r="B1572" s="183">
        <v>102</v>
      </c>
      <c r="C1572" s="183">
        <v>102103</v>
      </c>
      <c r="D1572" s="183">
        <v>5660</v>
      </c>
      <c r="E1572" s="184">
        <v>140</v>
      </c>
      <c r="F1572" s="182">
        <v>43840</v>
      </c>
      <c r="G1572" s="181" t="s">
        <v>938</v>
      </c>
      <c r="H1572" s="181" t="s">
        <v>1162</v>
      </c>
      <c r="K1572" s="183">
        <v>1124806</v>
      </c>
      <c r="L1572" s="183">
        <v>356386</v>
      </c>
      <c r="Q1572" s="181" t="s">
        <v>944</v>
      </c>
      <c r="U1572" s="183">
        <v>1</v>
      </c>
      <c r="V1572" s="183">
        <v>20</v>
      </c>
      <c r="X1572" s="183">
        <v>3033699</v>
      </c>
      <c r="Y1572" s="181" t="s">
        <v>941</v>
      </c>
      <c r="Z1572" s="183">
        <v>102</v>
      </c>
      <c r="AA1572" s="181" t="s">
        <v>945</v>
      </c>
      <c r="AB1572" s="181" t="s">
        <v>942</v>
      </c>
      <c r="AC1572" s="183">
        <v>1</v>
      </c>
    </row>
    <row r="1573" spans="1:29">
      <c r="A1573" s="181" t="s">
        <v>116</v>
      </c>
      <c r="B1573" s="183">
        <v>102</v>
      </c>
      <c r="C1573" s="183">
        <v>102103</v>
      </c>
      <c r="D1573" s="183">
        <v>5660</v>
      </c>
      <c r="E1573" s="184">
        <v>500</v>
      </c>
      <c r="F1573" s="182">
        <v>43843</v>
      </c>
      <c r="G1573" s="181" t="s">
        <v>938</v>
      </c>
      <c r="H1573" s="181" t="s">
        <v>1162</v>
      </c>
      <c r="K1573" s="183">
        <v>1125043</v>
      </c>
      <c r="L1573" s="183">
        <v>356532</v>
      </c>
      <c r="Q1573" s="181" t="s">
        <v>944</v>
      </c>
      <c r="U1573" s="183">
        <v>1</v>
      </c>
      <c r="V1573" s="183">
        <v>20</v>
      </c>
      <c r="X1573" s="183">
        <v>3033699</v>
      </c>
      <c r="Y1573" s="181" t="s">
        <v>941</v>
      </c>
      <c r="Z1573" s="183">
        <v>128</v>
      </c>
      <c r="AA1573" s="181" t="s">
        <v>945</v>
      </c>
      <c r="AB1573" s="181" t="s">
        <v>942</v>
      </c>
      <c r="AC1573" s="183">
        <v>1</v>
      </c>
    </row>
    <row r="1574" spans="1:29">
      <c r="A1574" s="181" t="s">
        <v>116</v>
      </c>
      <c r="B1574" s="183">
        <v>102</v>
      </c>
      <c r="C1574" s="183">
        <v>102103</v>
      </c>
      <c r="D1574" s="183">
        <v>5660</v>
      </c>
      <c r="E1574" s="184">
        <v>630</v>
      </c>
      <c r="F1574" s="182">
        <v>43843</v>
      </c>
      <c r="G1574" s="181" t="s">
        <v>938</v>
      </c>
      <c r="H1574" s="181" t="s">
        <v>1162</v>
      </c>
      <c r="K1574" s="183">
        <v>1125044</v>
      </c>
      <c r="L1574" s="183">
        <v>356532</v>
      </c>
      <c r="Q1574" s="181" t="s">
        <v>944</v>
      </c>
      <c r="U1574" s="183">
        <v>1</v>
      </c>
      <c r="V1574" s="183">
        <v>20</v>
      </c>
      <c r="X1574" s="183">
        <v>3033699</v>
      </c>
      <c r="Y1574" s="181" t="s">
        <v>941</v>
      </c>
      <c r="Z1574" s="183">
        <v>102</v>
      </c>
      <c r="AA1574" s="181" t="s">
        <v>945</v>
      </c>
      <c r="AB1574" s="181" t="s">
        <v>942</v>
      </c>
      <c r="AC1574" s="183">
        <v>1</v>
      </c>
    </row>
    <row r="1575" spans="1:29">
      <c r="A1575" s="181" t="s">
        <v>116</v>
      </c>
      <c r="B1575" s="183">
        <v>102</v>
      </c>
      <c r="C1575" s="183">
        <v>102103</v>
      </c>
      <c r="D1575" s="183">
        <v>5660</v>
      </c>
      <c r="E1575" s="184">
        <v>315</v>
      </c>
      <c r="F1575" s="182">
        <v>43853</v>
      </c>
      <c r="G1575" s="181" t="s">
        <v>938</v>
      </c>
      <c r="H1575" s="181" t="s">
        <v>1162</v>
      </c>
      <c r="K1575" s="183">
        <v>1128406</v>
      </c>
      <c r="L1575" s="183">
        <v>357512</v>
      </c>
      <c r="Q1575" s="181" t="s">
        <v>944</v>
      </c>
      <c r="U1575" s="183">
        <v>1</v>
      </c>
      <c r="V1575" s="183">
        <v>20</v>
      </c>
      <c r="X1575" s="183">
        <v>3033699</v>
      </c>
      <c r="Y1575" s="181" t="s">
        <v>941</v>
      </c>
      <c r="Z1575" s="183">
        <v>102</v>
      </c>
      <c r="AA1575" s="181" t="s">
        <v>945</v>
      </c>
      <c r="AB1575" s="181" t="s">
        <v>942</v>
      </c>
      <c r="AC1575" s="183">
        <v>1</v>
      </c>
    </row>
    <row r="1576" spans="1:29">
      <c r="A1576" s="181" t="s">
        <v>116</v>
      </c>
      <c r="B1576" s="183">
        <v>102</v>
      </c>
      <c r="C1576" s="183">
        <v>102103</v>
      </c>
      <c r="D1576" s="183">
        <v>5660</v>
      </c>
      <c r="E1576" s="184">
        <v>171.06</v>
      </c>
      <c r="F1576" s="182">
        <v>43854</v>
      </c>
      <c r="G1576" s="181" t="s">
        <v>938</v>
      </c>
      <c r="H1576" s="181" t="s">
        <v>1162</v>
      </c>
      <c r="K1576" s="183">
        <v>1128720</v>
      </c>
      <c r="L1576" s="183">
        <v>357618</v>
      </c>
      <c r="Q1576" s="181" t="s">
        <v>944</v>
      </c>
      <c r="U1576" s="183">
        <v>1</v>
      </c>
      <c r="V1576" s="183">
        <v>20</v>
      </c>
      <c r="X1576" s="183">
        <v>3033699</v>
      </c>
      <c r="Y1576" s="181" t="s">
        <v>941</v>
      </c>
      <c r="Z1576" s="183">
        <v>401</v>
      </c>
      <c r="AA1576" s="181" t="s">
        <v>945</v>
      </c>
      <c r="AB1576" s="181" t="s">
        <v>942</v>
      </c>
      <c r="AC1576" s="183">
        <v>1</v>
      </c>
    </row>
    <row r="1577" spans="1:29">
      <c r="A1577" s="181" t="s">
        <v>116</v>
      </c>
      <c r="B1577" s="183">
        <v>102</v>
      </c>
      <c r="C1577" s="183">
        <v>102103</v>
      </c>
      <c r="D1577" s="183">
        <v>5660</v>
      </c>
      <c r="E1577" s="184">
        <v>105</v>
      </c>
      <c r="F1577" s="182">
        <v>43854</v>
      </c>
      <c r="G1577" s="181" t="s">
        <v>938</v>
      </c>
      <c r="H1577" s="181" t="s">
        <v>1162</v>
      </c>
      <c r="K1577" s="183">
        <v>1128721</v>
      </c>
      <c r="L1577" s="183">
        <v>357618</v>
      </c>
      <c r="Q1577" s="181" t="s">
        <v>944</v>
      </c>
      <c r="U1577" s="183">
        <v>1</v>
      </c>
      <c r="V1577" s="183">
        <v>20</v>
      </c>
      <c r="X1577" s="183">
        <v>3033699</v>
      </c>
      <c r="Y1577" s="181" t="s">
        <v>941</v>
      </c>
      <c r="Z1577" s="183">
        <v>102</v>
      </c>
      <c r="AA1577" s="181" t="s">
        <v>945</v>
      </c>
      <c r="AB1577" s="181" t="s">
        <v>942</v>
      </c>
      <c r="AC1577" s="183">
        <v>1</v>
      </c>
    </row>
    <row r="1578" spans="1:29">
      <c r="A1578" s="181" t="s">
        <v>116</v>
      </c>
      <c r="B1578" s="183">
        <v>102</v>
      </c>
      <c r="C1578" s="183">
        <v>102103</v>
      </c>
      <c r="D1578" s="183">
        <v>5660</v>
      </c>
      <c r="E1578" s="184">
        <v>35</v>
      </c>
      <c r="F1578" s="182">
        <v>43854</v>
      </c>
      <c r="G1578" s="181" t="s">
        <v>938</v>
      </c>
      <c r="H1578" s="181" t="s">
        <v>1162</v>
      </c>
      <c r="K1578" s="183">
        <v>1128738</v>
      </c>
      <c r="L1578" s="183">
        <v>357628</v>
      </c>
      <c r="Q1578" s="181" t="s">
        <v>944</v>
      </c>
      <c r="U1578" s="183">
        <v>1</v>
      </c>
      <c r="V1578" s="183">
        <v>20</v>
      </c>
      <c r="X1578" s="183">
        <v>3033699</v>
      </c>
      <c r="Y1578" s="181" t="s">
        <v>941</v>
      </c>
      <c r="Z1578" s="183">
        <v>102</v>
      </c>
      <c r="AA1578" s="181" t="s">
        <v>945</v>
      </c>
      <c r="AB1578" s="181" t="s">
        <v>942</v>
      </c>
      <c r="AC1578" s="183">
        <v>1</v>
      </c>
    </row>
    <row r="1579" spans="1:29">
      <c r="A1579" s="181" t="s">
        <v>116</v>
      </c>
      <c r="B1579" s="183">
        <v>102</v>
      </c>
      <c r="C1579" s="183">
        <v>102103</v>
      </c>
      <c r="D1579" s="183">
        <v>5660</v>
      </c>
      <c r="E1579" s="184">
        <v>105</v>
      </c>
      <c r="F1579" s="182">
        <v>43854</v>
      </c>
      <c r="G1579" s="181" t="s">
        <v>938</v>
      </c>
      <c r="H1579" s="181" t="s">
        <v>1162</v>
      </c>
      <c r="K1579" s="183">
        <v>1128739</v>
      </c>
      <c r="L1579" s="183">
        <v>357628</v>
      </c>
      <c r="Q1579" s="181" t="s">
        <v>944</v>
      </c>
      <c r="U1579" s="183">
        <v>1</v>
      </c>
      <c r="V1579" s="183">
        <v>20</v>
      </c>
      <c r="X1579" s="183">
        <v>3033699</v>
      </c>
      <c r="Y1579" s="181" t="s">
        <v>941</v>
      </c>
      <c r="Z1579" s="183">
        <v>102</v>
      </c>
      <c r="AA1579" s="181" t="s">
        <v>945</v>
      </c>
      <c r="AB1579" s="181" t="s">
        <v>942</v>
      </c>
      <c r="AC1579" s="183">
        <v>1</v>
      </c>
    </row>
    <row r="1580" spans="1:29">
      <c r="A1580" s="181" t="s">
        <v>116</v>
      </c>
      <c r="B1580" s="183">
        <v>102</v>
      </c>
      <c r="C1580" s="183">
        <v>102103</v>
      </c>
      <c r="D1580" s="183">
        <v>5660</v>
      </c>
      <c r="E1580" s="184">
        <v>159.38</v>
      </c>
      <c r="F1580" s="182">
        <v>43854</v>
      </c>
      <c r="G1580" s="181" t="s">
        <v>938</v>
      </c>
      <c r="H1580" s="181" t="s">
        <v>1162</v>
      </c>
      <c r="K1580" s="183">
        <v>1128808</v>
      </c>
      <c r="L1580" s="183">
        <v>357628</v>
      </c>
      <c r="Q1580" s="181" t="s">
        <v>944</v>
      </c>
      <c r="U1580" s="183">
        <v>1</v>
      </c>
      <c r="V1580" s="183">
        <v>20</v>
      </c>
      <c r="X1580" s="183">
        <v>3033699</v>
      </c>
      <c r="Y1580" s="181" t="s">
        <v>941</v>
      </c>
      <c r="Z1580" s="183">
        <v>102</v>
      </c>
      <c r="AA1580" s="181" t="s">
        <v>945</v>
      </c>
      <c r="AB1580" s="181" t="s">
        <v>942</v>
      </c>
      <c r="AC1580" s="183">
        <v>1</v>
      </c>
    </row>
    <row r="1581" spans="1:29">
      <c r="A1581" s="181" t="s">
        <v>116</v>
      </c>
      <c r="B1581" s="183">
        <v>102</v>
      </c>
      <c r="C1581" s="183">
        <v>102103</v>
      </c>
      <c r="D1581" s="183">
        <v>5660</v>
      </c>
      <c r="E1581" s="184">
        <v>63.75</v>
      </c>
      <c r="F1581" s="182">
        <v>43854</v>
      </c>
      <c r="G1581" s="181" t="s">
        <v>938</v>
      </c>
      <c r="H1581" s="181" t="s">
        <v>1162</v>
      </c>
      <c r="K1581" s="183">
        <v>1128809</v>
      </c>
      <c r="L1581" s="183">
        <v>357628</v>
      </c>
      <c r="Q1581" s="181" t="s">
        <v>944</v>
      </c>
      <c r="U1581" s="183">
        <v>1</v>
      </c>
      <c r="V1581" s="183">
        <v>20</v>
      </c>
      <c r="X1581" s="183">
        <v>3033699</v>
      </c>
      <c r="Y1581" s="181" t="s">
        <v>941</v>
      </c>
      <c r="Z1581" s="183">
        <v>102</v>
      </c>
      <c r="AA1581" s="181" t="s">
        <v>945</v>
      </c>
      <c r="AB1581" s="181" t="s">
        <v>942</v>
      </c>
      <c r="AC1581" s="183">
        <v>1</v>
      </c>
    </row>
    <row r="1582" spans="1:29">
      <c r="A1582" s="181" t="s">
        <v>116</v>
      </c>
      <c r="B1582" s="183">
        <v>102</v>
      </c>
      <c r="C1582" s="183">
        <v>102103</v>
      </c>
      <c r="D1582" s="183">
        <v>5660</v>
      </c>
      <c r="E1582" s="184">
        <v>138.13</v>
      </c>
      <c r="F1582" s="182">
        <v>43854</v>
      </c>
      <c r="G1582" s="181" t="s">
        <v>938</v>
      </c>
      <c r="H1582" s="181" t="s">
        <v>1162</v>
      </c>
      <c r="K1582" s="183">
        <v>1128810</v>
      </c>
      <c r="L1582" s="183">
        <v>357628</v>
      </c>
      <c r="Q1582" s="181" t="s">
        <v>944</v>
      </c>
      <c r="U1582" s="183">
        <v>1</v>
      </c>
      <c r="V1582" s="183">
        <v>20</v>
      </c>
      <c r="X1582" s="183">
        <v>3033699</v>
      </c>
      <c r="Y1582" s="181" t="s">
        <v>941</v>
      </c>
      <c r="Z1582" s="183">
        <v>102</v>
      </c>
      <c r="AA1582" s="181" t="s">
        <v>945</v>
      </c>
      <c r="AB1582" s="181" t="s">
        <v>942</v>
      </c>
      <c r="AC1582" s="183">
        <v>1</v>
      </c>
    </row>
    <row r="1583" spans="1:29">
      <c r="A1583" s="181" t="s">
        <v>116</v>
      </c>
      <c r="B1583" s="183">
        <v>102</v>
      </c>
      <c r="C1583" s="183">
        <v>102103</v>
      </c>
      <c r="D1583" s="183">
        <v>5660</v>
      </c>
      <c r="E1583" s="184">
        <v>210</v>
      </c>
      <c r="F1583" s="182">
        <v>43854</v>
      </c>
      <c r="G1583" s="181" t="s">
        <v>938</v>
      </c>
      <c r="H1583" s="181" t="s">
        <v>1162</v>
      </c>
      <c r="K1583" s="183">
        <v>1128834</v>
      </c>
      <c r="L1583" s="183">
        <v>357628</v>
      </c>
      <c r="Q1583" s="181" t="s">
        <v>944</v>
      </c>
      <c r="U1583" s="183">
        <v>1</v>
      </c>
      <c r="V1583" s="183">
        <v>20</v>
      </c>
      <c r="X1583" s="183">
        <v>3033699</v>
      </c>
      <c r="Y1583" s="181" t="s">
        <v>941</v>
      </c>
      <c r="Z1583" s="183">
        <v>102</v>
      </c>
      <c r="AA1583" s="181" t="s">
        <v>945</v>
      </c>
      <c r="AB1583" s="181" t="s">
        <v>942</v>
      </c>
      <c r="AC1583" s="183">
        <v>1</v>
      </c>
    </row>
    <row r="1584" spans="1:29">
      <c r="A1584" s="181" t="s">
        <v>116</v>
      </c>
      <c r="B1584" s="183">
        <v>102</v>
      </c>
      <c r="C1584" s="183">
        <v>102103</v>
      </c>
      <c r="D1584" s="183">
        <v>5660</v>
      </c>
      <c r="E1584" s="184">
        <v>140</v>
      </c>
      <c r="F1584" s="182">
        <v>43854</v>
      </c>
      <c r="G1584" s="181" t="s">
        <v>938</v>
      </c>
      <c r="H1584" s="181" t="s">
        <v>1162</v>
      </c>
      <c r="K1584" s="183">
        <v>1128835</v>
      </c>
      <c r="L1584" s="183">
        <v>357628</v>
      </c>
      <c r="Q1584" s="181" t="s">
        <v>944</v>
      </c>
      <c r="U1584" s="183">
        <v>1</v>
      </c>
      <c r="V1584" s="183">
        <v>20</v>
      </c>
      <c r="X1584" s="183">
        <v>3033699</v>
      </c>
      <c r="Y1584" s="181" t="s">
        <v>941</v>
      </c>
      <c r="Z1584" s="183">
        <v>102</v>
      </c>
      <c r="AA1584" s="181" t="s">
        <v>945</v>
      </c>
      <c r="AB1584" s="181" t="s">
        <v>942</v>
      </c>
      <c r="AC1584" s="183">
        <v>1</v>
      </c>
    </row>
    <row r="1585" spans="1:29">
      <c r="A1585" s="181" t="s">
        <v>116</v>
      </c>
      <c r="B1585" s="183">
        <v>102</v>
      </c>
      <c r="C1585" s="183">
        <v>102103</v>
      </c>
      <c r="D1585" s="183">
        <v>5660</v>
      </c>
      <c r="E1585" s="184">
        <v>79.69</v>
      </c>
      <c r="F1585" s="182">
        <v>43858</v>
      </c>
      <c r="G1585" s="181" t="s">
        <v>938</v>
      </c>
      <c r="H1585" s="181" t="s">
        <v>1162</v>
      </c>
      <c r="K1585" s="183">
        <v>1129574</v>
      </c>
      <c r="L1585" s="183">
        <v>357842</v>
      </c>
      <c r="Q1585" s="181" t="s">
        <v>944</v>
      </c>
      <c r="U1585" s="183">
        <v>1</v>
      </c>
      <c r="V1585" s="183">
        <v>20</v>
      </c>
      <c r="X1585" s="183">
        <v>3033699</v>
      </c>
      <c r="Y1585" s="181" t="s">
        <v>941</v>
      </c>
      <c r="Z1585" s="183">
        <v>151</v>
      </c>
      <c r="AA1585" s="181" t="s">
        <v>945</v>
      </c>
      <c r="AB1585" s="181" t="s">
        <v>942</v>
      </c>
      <c r="AC1585" s="183">
        <v>1</v>
      </c>
    </row>
    <row r="1586" spans="1:29">
      <c r="A1586" s="181" t="s">
        <v>116</v>
      </c>
      <c r="B1586" s="183">
        <v>102</v>
      </c>
      <c r="C1586" s="183">
        <v>102103</v>
      </c>
      <c r="D1586" s="183">
        <v>5660</v>
      </c>
      <c r="E1586" s="184">
        <v>140</v>
      </c>
      <c r="F1586" s="182">
        <v>43861</v>
      </c>
      <c r="G1586" s="181" t="s">
        <v>938</v>
      </c>
      <c r="H1586" s="181" t="s">
        <v>1050</v>
      </c>
      <c r="I1586" s="181" t="s">
        <v>1162</v>
      </c>
      <c r="K1586" s="183">
        <v>368000</v>
      </c>
      <c r="L1586" s="183">
        <v>358507</v>
      </c>
      <c r="P1586" s="181" t="s">
        <v>989</v>
      </c>
      <c r="Q1586" s="181" t="s">
        <v>940</v>
      </c>
      <c r="U1586" s="183">
        <v>1</v>
      </c>
      <c r="V1586" s="183">
        <v>20</v>
      </c>
      <c r="Y1586" s="181" t="s">
        <v>941</v>
      </c>
      <c r="Z1586" s="183">
        <v>403</v>
      </c>
      <c r="AA1586" s="181" t="s">
        <v>22</v>
      </c>
      <c r="AB1586" s="181" t="s">
        <v>942</v>
      </c>
      <c r="AC1586" s="183">
        <v>142</v>
      </c>
    </row>
    <row r="1587" spans="1:29">
      <c r="A1587" s="181" t="s">
        <v>116</v>
      </c>
      <c r="B1587" s="183">
        <v>102</v>
      </c>
      <c r="C1587" s="183">
        <v>102103</v>
      </c>
      <c r="D1587" s="183">
        <v>5660</v>
      </c>
      <c r="E1587" s="184">
        <v>140</v>
      </c>
      <c r="F1587" s="182">
        <v>43861</v>
      </c>
      <c r="G1587" s="181" t="s">
        <v>938</v>
      </c>
      <c r="H1587" s="181" t="s">
        <v>1050</v>
      </c>
      <c r="I1587" s="181" t="s">
        <v>1162</v>
      </c>
      <c r="K1587" s="183">
        <v>368000</v>
      </c>
      <c r="L1587" s="183">
        <v>358507</v>
      </c>
      <c r="P1587" s="181" t="s">
        <v>989</v>
      </c>
      <c r="Q1587" s="181" t="s">
        <v>940</v>
      </c>
      <c r="U1587" s="183">
        <v>1</v>
      </c>
      <c r="V1587" s="183">
        <v>20</v>
      </c>
      <c r="Y1587" s="181" t="s">
        <v>941</v>
      </c>
      <c r="Z1587" s="183">
        <v>403</v>
      </c>
      <c r="AA1587" s="181" t="s">
        <v>22</v>
      </c>
      <c r="AB1587" s="181" t="s">
        <v>942</v>
      </c>
      <c r="AC1587" s="183">
        <v>143</v>
      </c>
    </row>
    <row r="1588" spans="1:29">
      <c r="A1588" s="181" t="s">
        <v>116</v>
      </c>
      <c r="B1588" s="183">
        <v>102</v>
      </c>
      <c r="C1588" s="183">
        <v>102103</v>
      </c>
      <c r="D1588" s="183">
        <v>5660</v>
      </c>
      <c r="E1588" s="184">
        <v>255.39</v>
      </c>
      <c r="F1588" s="182">
        <v>43861</v>
      </c>
      <c r="G1588" s="181" t="s">
        <v>938</v>
      </c>
      <c r="H1588" s="181" t="s">
        <v>1165</v>
      </c>
      <c r="I1588" s="181" t="s">
        <v>1165</v>
      </c>
      <c r="K1588" s="183">
        <v>368032</v>
      </c>
      <c r="L1588" s="183">
        <v>358650</v>
      </c>
      <c r="Q1588" s="181" t="s">
        <v>940</v>
      </c>
      <c r="U1588" s="183">
        <v>1</v>
      </c>
      <c r="V1588" s="183">
        <v>20</v>
      </c>
      <c r="Y1588" s="181" t="s">
        <v>941</v>
      </c>
      <c r="Z1588" s="183">
        <v>102</v>
      </c>
      <c r="AA1588" s="181" t="s">
        <v>22</v>
      </c>
      <c r="AB1588" s="181" t="s">
        <v>942</v>
      </c>
      <c r="AC1588" s="183">
        <v>3</v>
      </c>
    </row>
    <row r="1589" spans="1:29">
      <c r="A1589" s="181" t="s">
        <v>116</v>
      </c>
      <c r="B1589" s="183">
        <v>102</v>
      </c>
      <c r="C1589" s="183">
        <v>102103</v>
      </c>
      <c r="D1589" s="183">
        <v>5660</v>
      </c>
      <c r="E1589" s="184">
        <v>-3648.99</v>
      </c>
      <c r="F1589" s="182">
        <v>43861</v>
      </c>
      <c r="G1589" s="181" t="s">
        <v>938</v>
      </c>
      <c r="H1589" s="181" t="s">
        <v>1166</v>
      </c>
      <c r="I1589" s="181" t="s">
        <v>1166</v>
      </c>
      <c r="K1589" s="183">
        <v>368189</v>
      </c>
      <c r="L1589" s="183">
        <v>359082</v>
      </c>
      <c r="Q1589" s="181" t="s">
        <v>940</v>
      </c>
      <c r="U1589" s="183">
        <v>1</v>
      </c>
      <c r="V1589" s="183">
        <v>20</v>
      </c>
      <c r="Y1589" s="181" t="s">
        <v>941</v>
      </c>
      <c r="Z1589" s="183">
        <v>102</v>
      </c>
      <c r="AA1589" s="181" t="s">
        <v>22</v>
      </c>
      <c r="AB1589" s="181" t="s">
        <v>942</v>
      </c>
      <c r="AC1589" s="183">
        <v>1</v>
      </c>
    </row>
    <row r="1590" spans="1:29">
      <c r="A1590" s="181" t="s">
        <v>116</v>
      </c>
      <c r="B1590" s="183">
        <v>102</v>
      </c>
      <c r="C1590" s="183">
        <v>102114</v>
      </c>
      <c r="D1590" s="183">
        <v>5660</v>
      </c>
      <c r="E1590" s="184">
        <v>19.34</v>
      </c>
      <c r="F1590" s="182">
        <v>43861</v>
      </c>
      <c r="G1590" s="181" t="s">
        <v>938</v>
      </c>
      <c r="H1590" s="181" t="s">
        <v>1166</v>
      </c>
      <c r="I1590" s="181" t="s">
        <v>1166</v>
      </c>
      <c r="K1590" s="183">
        <v>368189</v>
      </c>
      <c r="L1590" s="183">
        <v>359082</v>
      </c>
      <c r="Q1590" s="181" t="s">
        <v>940</v>
      </c>
      <c r="U1590" s="183">
        <v>1</v>
      </c>
      <c r="V1590" s="183">
        <v>20</v>
      </c>
      <c r="Y1590" s="181" t="s">
        <v>941</v>
      </c>
      <c r="Z1590" s="183">
        <v>102</v>
      </c>
      <c r="AA1590" s="181" t="s">
        <v>22</v>
      </c>
      <c r="AB1590" s="181" t="s">
        <v>942</v>
      </c>
      <c r="AC1590" s="183">
        <v>28</v>
      </c>
    </row>
    <row r="1591" spans="1:29">
      <c r="A1591" s="181" t="s">
        <v>116</v>
      </c>
      <c r="B1591" s="183">
        <v>102</v>
      </c>
      <c r="C1591" s="183">
        <v>102101</v>
      </c>
      <c r="D1591" s="183">
        <v>5660</v>
      </c>
      <c r="E1591" s="184">
        <v>103.15</v>
      </c>
      <c r="F1591" s="182">
        <v>43861</v>
      </c>
      <c r="G1591" s="181" t="s">
        <v>938</v>
      </c>
      <c r="H1591" s="181" t="s">
        <v>1166</v>
      </c>
      <c r="I1591" s="181" t="s">
        <v>1166</v>
      </c>
      <c r="K1591" s="183">
        <v>368189</v>
      </c>
      <c r="L1591" s="183">
        <v>359082</v>
      </c>
      <c r="Q1591" s="181" t="s">
        <v>940</v>
      </c>
      <c r="U1591" s="183">
        <v>1</v>
      </c>
      <c r="V1591" s="183">
        <v>20</v>
      </c>
      <c r="Y1591" s="181" t="s">
        <v>941</v>
      </c>
      <c r="Z1591" s="183">
        <v>102</v>
      </c>
      <c r="AA1591" s="181" t="s">
        <v>22</v>
      </c>
      <c r="AB1591" s="181" t="s">
        <v>942</v>
      </c>
      <c r="AC1591" s="183">
        <v>29</v>
      </c>
    </row>
    <row r="1592" spans="1:29">
      <c r="A1592" s="181" t="s">
        <v>116</v>
      </c>
      <c r="B1592" s="183">
        <v>102</v>
      </c>
      <c r="C1592" s="183">
        <v>102102</v>
      </c>
      <c r="D1592" s="183">
        <v>5660</v>
      </c>
      <c r="E1592" s="184">
        <v>12.89</v>
      </c>
      <c r="F1592" s="182">
        <v>43861</v>
      </c>
      <c r="G1592" s="181" t="s">
        <v>938</v>
      </c>
      <c r="H1592" s="181" t="s">
        <v>1166</v>
      </c>
      <c r="I1592" s="181" t="s">
        <v>1166</v>
      </c>
      <c r="K1592" s="183">
        <v>368189</v>
      </c>
      <c r="L1592" s="183">
        <v>359082</v>
      </c>
      <c r="Q1592" s="181" t="s">
        <v>940</v>
      </c>
      <c r="U1592" s="183">
        <v>1</v>
      </c>
      <c r="V1592" s="183">
        <v>20</v>
      </c>
      <c r="Y1592" s="181" t="s">
        <v>941</v>
      </c>
      <c r="Z1592" s="183">
        <v>102</v>
      </c>
      <c r="AA1592" s="181" t="s">
        <v>22</v>
      </c>
      <c r="AB1592" s="181" t="s">
        <v>942</v>
      </c>
      <c r="AC1592" s="183">
        <v>30</v>
      </c>
    </row>
    <row r="1593" spans="1:29">
      <c r="A1593" s="181" t="s">
        <v>116</v>
      </c>
      <c r="B1593" s="183">
        <v>102</v>
      </c>
      <c r="C1593" s="183">
        <v>102115</v>
      </c>
      <c r="D1593" s="183">
        <v>5660</v>
      </c>
      <c r="E1593" s="184">
        <v>6.45</v>
      </c>
      <c r="F1593" s="182">
        <v>43861</v>
      </c>
      <c r="G1593" s="181" t="s">
        <v>938</v>
      </c>
      <c r="H1593" s="181" t="s">
        <v>1166</v>
      </c>
      <c r="I1593" s="181" t="s">
        <v>1166</v>
      </c>
      <c r="K1593" s="183">
        <v>368189</v>
      </c>
      <c r="L1593" s="183">
        <v>359082</v>
      </c>
      <c r="Q1593" s="181" t="s">
        <v>940</v>
      </c>
      <c r="U1593" s="183">
        <v>1</v>
      </c>
      <c r="V1593" s="183">
        <v>20</v>
      </c>
      <c r="Y1593" s="181" t="s">
        <v>941</v>
      </c>
      <c r="Z1593" s="183">
        <v>102</v>
      </c>
      <c r="AA1593" s="181" t="s">
        <v>22</v>
      </c>
      <c r="AB1593" s="181" t="s">
        <v>942</v>
      </c>
      <c r="AC1593" s="183">
        <v>31</v>
      </c>
    </row>
    <row r="1594" spans="1:29">
      <c r="A1594" s="181" t="s">
        <v>116</v>
      </c>
      <c r="B1594" s="183">
        <v>102</v>
      </c>
      <c r="C1594" s="183">
        <v>102103</v>
      </c>
      <c r="D1594" s="183">
        <v>5660</v>
      </c>
      <c r="E1594" s="184">
        <v>38.68</v>
      </c>
      <c r="F1594" s="182">
        <v>43861</v>
      </c>
      <c r="G1594" s="181" t="s">
        <v>938</v>
      </c>
      <c r="H1594" s="181" t="s">
        <v>1166</v>
      </c>
      <c r="I1594" s="181" t="s">
        <v>1166</v>
      </c>
      <c r="K1594" s="183">
        <v>368189</v>
      </c>
      <c r="L1594" s="183">
        <v>359082</v>
      </c>
      <c r="Q1594" s="181" t="s">
        <v>940</v>
      </c>
      <c r="U1594" s="183">
        <v>1</v>
      </c>
      <c r="V1594" s="183">
        <v>20</v>
      </c>
      <c r="Y1594" s="181" t="s">
        <v>941</v>
      </c>
      <c r="Z1594" s="183">
        <v>102</v>
      </c>
      <c r="AA1594" s="181" t="s">
        <v>22</v>
      </c>
      <c r="AB1594" s="181" t="s">
        <v>942</v>
      </c>
      <c r="AC1594" s="183">
        <v>32</v>
      </c>
    </row>
    <row r="1595" spans="1:29">
      <c r="A1595" s="181" t="s">
        <v>116</v>
      </c>
      <c r="B1595" s="183">
        <v>102</v>
      </c>
      <c r="C1595" s="183">
        <v>102104</v>
      </c>
      <c r="D1595" s="183">
        <v>5660</v>
      </c>
      <c r="E1595" s="184">
        <v>70.92</v>
      </c>
      <c r="F1595" s="182">
        <v>43861</v>
      </c>
      <c r="G1595" s="181" t="s">
        <v>938</v>
      </c>
      <c r="H1595" s="181" t="s">
        <v>1166</v>
      </c>
      <c r="I1595" s="181" t="s">
        <v>1166</v>
      </c>
      <c r="K1595" s="183">
        <v>368189</v>
      </c>
      <c r="L1595" s="183">
        <v>359082</v>
      </c>
      <c r="Q1595" s="181" t="s">
        <v>940</v>
      </c>
      <c r="U1595" s="183">
        <v>1</v>
      </c>
      <c r="V1595" s="183">
        <v>20</v>
      </c>
      <c r="Y1595" s="181" t="s">
        <v>941</v>
      </c>
      <c r="Z1595" s="183">
        <v>102</v>
      </c>
      <c r="AA1595" s="181" t="s">
        <v>22</v>
      </c>
      <c r="AB1595" s="181" t="s">
        <v>942</v>
      </c>
      <c r="AC1595" s="183">
        <v>33</v>
      </c>
    </row>
    <row r="1596" spans="1:29">
      <c r="A1596" s="181" t="s">
        <v>116</v>
      </c>
      <c r="B1596" s="183">
        <v>102</v>
      </c>
      <c r="C1596" s="183">
        <v>102105</v>
      </c>
      <c r="D1596" s="183">
        <v>5660</v>
      </c>
      <c r="E1596" s="184">
        <v>70.92</v>
      </c>
      <c r="F1596" s="182">
        <v>43861</v>
      </c>
      <c r="G1596" s="181" t="s">
        <v>938</v>
      </c>
      <c r="H1596" s="181" t="s">
        <v>1166</v>
      </c>
      <c r="I1596" s="181" t="s">
        <v>1166</v>
      </c>
      <c r="K1596" s="183">
        <v>368189</v>
      </c>
      <c r="L1596" s="183">
        <v>359082</v>
      </c>
      <c r="Q1596" s="181" t="s">
        <v>940</v>
      </c>
      <c r="U1596" s="183">
        <v>1</v>
      </c>
      <c r="V1596" s="183">
        <v>20</v>
      </c>
      <c r="Y1596" s="181" t="s">
        <v>941</v>
      </c>
      <c r="Z1596" s="183">
        <v>102</v>
      </c>
      <c r="AA1596" s="181" t="s">
        <v>22</v>
      </c>
      <c r="AB1596" s="181" t="s">
        <v>942</v>
      </c>
      <c r="AC1596" s="183">
        <v>34</v>
      </c>
    </row>
    <row r="1597" spans="1:29">
      <c r="A1597" s="181" t="s">
        <v>116</v>
      </c>
      <c r="B1597" s="183">
        <v>102</v>
      </c>
      <c r="C1597" s="183">
        <v>102106</v>
      </c>
      <c r="D1597" s="183">
        <v>5660</v>
      </c>
      <c r="E1597" s="184">
        <v>232.09</v>
      </c>
      <c r="F1597" s="182">
        <v>43861</v>
      </c>
      <c r="G1597" s="181" t="s">
        <v>938</v>
      </c>
      <c r="H1597" s="181" t="s">
        <v>1166</v>
      </c>
      <c r="I1597" s="181" t="s">
        <v>1166</v>
      </c>
      <c r="K1597" s="183">
        <v>368189</v>
      </c>
      <c r="L1597" s="183">
        <v>359082</v>
      </c>
      <c r="Q1597" s="181" t="s">
        <v>940</v>
      </c>
      <c r="U1597" s="183">
        <v>1</v>
      </c>
      <c r="V1597" s="183">
        <v>20</v>
      </c>
      <c r="Y1597" s="181" t="s">
        <v>941</v>
      </c>
      <c r="Z1597" s="183">
        <v>102</v>
      </c>
      <c r="AA1597" s="181" t="s">
        <v>22</v>
      </c>
      <c r="AB1597" s="181" t="s">
        <v>942</v>
      </c>
      <c r="AC1597" s="183">
        <v>35</v>
      </c>
    </row>
    <row r="1598" spans="1:29">
      <c r="A1598" s="181" t="s">
        <v>116</v>
      </c>
      <c r="B1598" s="183">
        <v>102</v>
      </c>
      <c r="C1598" s="183">
        <v>102116</v>
      </c>
      <c r="D1598" s="183">
        <v>5660</v>
      </c>
      <c r="E1598" s="184">
        <v>12.89</v>
      </c>
      <c r="F1598" s="182">
        <v>43861</v>
      </c>
      <c r="G1598" s="181" t="s">
        <v>938</v>
      </c>
      <c r="H1598" s="181" t="s">
        <v>1166</v>
      </c>
      <c r="I1598" s="181" t="s">
        <v>1166</v>
      </c>
      <c r="K1598" s="183">
        <v>368189</v>
      </c>
      <c r="L1598" s="183">
        <v>359082</v>
      </c>
      <c r="Q1598" s="181" t="s">
        <v>940</v>
      </c>
      <c r="U1598" s="183">
        <v>1</v>
      </c>
      <c r="V1598" s="183">
        <v>20</v>
      </c>
      <c r="Y1598" s="181" t="s">
        <v>941</v>
      </c>
      <c r="Z1598" s="183">
        <v>102</v>
      </c>
      <c r="AA1598" s="181" t="s">
        <v>22</v>
      </c>
      <c r="AB1598" s="181" t="s">
        <v>942</v>
      </c>
      <c r="AC1598" s="183">
        <v>36</v>
      </c>
    </row>
    <row r="1599" spans="1:29">
      <c r="A1599" s="181" t="s">
        <v>116</v>
      </c>
      <c r="B1599" s="183">
        <v>102</v>
      </c>
      <c r="C1599" s="183">
        <v>102107</v>
      </c>
      <c r="D1599" s="183">
        <v>5660</v>
      </c>
      <c r="E1599" s="184">
        <v>12.89</v>
      </c>
      <c r="F1599" s="182">
        <v>43861</v>
      </c>
      <c r="G1599" s="181" t="s">
        <v>938</v>
      </c>
      <c r="H1599" s="181" t="s">
        <v>1166</v>
      </c>
      <c r="I1599" s="181" t="s">
        <v>1166</v>
      </c>
      <c r="K1599" s="183">
        <v>368189</v>
      </c>
      <c r="L1599" s="183">
        <v>359082</v>
      </c>
      <c r="Q1599" s="181" t="s">
        <v>940</v>
      </c>
      <c r="U1599" s="183">
        <v>1</v>
      </c>
      <c r="V1599" s="183">
        <v>20</v>
      </c>
      <c r="Y1599" s="181" t="s">
        <v>941</v>
      </c>
      <c r="Z1599" s="183">
        <v>102</v>
      </c>
      <c r="AA1599" s="181" t="s">
        <v>22</v>
      </c>
      <c r="AB1599" s="181" t="s">
        <v>942</v>
      </c>
      <c r="AC1599" s="183">
        <v>37</v>
      </c>
    </row>
    <row r="1600" spans="1:29">
      <c r="A1600" s="181" t="s">
        <v>116</v>
      </c>
      <c r="B1600" s="183">
        <v>102</v>
      </c>
      <c r="C1600" s="183">
        <v>102117</v>
      </c>
      <c r="D1600" s="183">
        <v>5660</v>
      </c>
      <c r="E1600" s="184">
        <v>6.45</v>
      </c>
      <c r="F1600" s="182">
        <v>43861</v>
      </c>
      <c r="G1600" s="181" t="s">
        <v>938</v>
      </c>
      <c r="H1600" s="181" t="s">
        <v>1166</v>
      </c>
      <c r="I1600" s="181" t="s">
        <v>1166</v>
      </c>
      <c r="K1600" s="183">
        <v>368189</v>
      </c>
      <c r="L1600" s="183">
        <v>359082</v>
      </c>
      <c r="Q1600" s="181" t="s">
        <v>940</v>
      </c>
      <c r="U1600" s="183">
        <v>1</v>
      </c>
      <c r="V1600" s="183">
        <v>20</v>
      </c>
      <c r="Y1600" s="181" t="s">
        <v>941</v>
      </c>
      <c r="Z1600" s="183">
        <v>102</v>
      </c>
      <c r="AA1600" s="181" t="s">
        <v>22</v>
      </c>
      <c r="AB1600" s="181" t="s">
        <v>942</v>
      </c>
      <c r="AC1600" s="183">
        <v>38</v>
      </c>
    </row>
    <row r="1601" spans="1:29">
      <c r="A1601" s="181" t="s">
        <v>116</v>
      </c>
      <c r="B1601" s="183">
        <v>102</v>
      </c>
      <c r="C1601" s="183">
        <v>102118</v>
      </c>
      <c r="D1601" s="183">
        <v>5660</v>
      </c>
      <c r="E1601" s="184">
        <v>19.34</v>
      </c>
      <c r="F1601" s="182">
        <v>43861</v>
      </c>
      <c r="G1601" s="181" t="s">
        <v>938</v>
      </c>
      <c r="H1601" s="181" t="s">
        <v>1166</v>
      </c>
      <c r="I1601" s="181" t="s">
        <v>1166</v>
      </c>
      <c r="K1601" s="183">
        <v>368189</v>
      </c>
      <c r="L1601" s="183">
        <v>359082</v>
      </c>
      <c r="Q1601" s="181" t="s">
        <v>940</v>
      </c>
      <c r="U1601" s="183">
        <v>1</v>
      </c>
      <c r="V1601" s="183">
        <v>20</v>
      </c>
      <c r="Y1601" s="181" t="s">
        <v>941</v>
      </c>
      <c r="Z1601" s="183">
        <v>102</v>
      </c>
      <c r="AA1601" s="181" t="s">
        <v>22</v>
      </c>
      <c r="AB1601" s="181" t="s">
        <v>942</v>
      </c>
      <c r="AC1601" s="183">
        <v>39</v>
      </c>
    </row>
    <row r="1602" spans="1:29">
      <c r="A1602" s="181" t="s">
        <v>116</v>
      </c>
      <c r="B1602" s="183">
        <v>102</v>
      </c>
      <c r="C1602" s="183">
        <v>102108</v>
      </c>
      <c r="D1602" s="183">
        <v>5660</v>
      </c>
      <c r="E1602" s="184">
        <v>25.79</v>
      </c>
      <c r="F1602" s="182">
        <v>43861</v>
      </c>
      <c r="G1602" s="181" t="s">
        <v>938</v>
      </c>
      <c r="H1602" s="181" t="s">
        <v>1166</v>
      </c>
      <c r="I1602" s="181" t="s">
        <v>1166</v>
      </c>
      <c r="K1602" s="183">
        <v>368189</v>
      </c>
      <c r="L1602" s="183">
        <v>359082</v>
      </c>
      <c r="Q1602" s="181" t="s">
        <v>940</v>
      </c>
      <c r="U1602" s="183">
        <v>1</v>
      </c>
      <c r="V1602" s="183">
        <v>20</v>
      </c>
      <c r="Y1602" s="181" t="s">
        <v>941</v>
      </c>
      <c r="Z1602" s="183">
        <v>102</v>
      </c>
      <c r="AA1602" s="181" t="s">
        <v>22</v>
      </c>
      <c r="AB1602" s="181" t="s">
        <v>942</v>
      </c>
      <c r="AC1602" s="183">
        <v>40</v>
      </c>
    </row>
    <row r="1603" spans="1:29">
      <c r="A1603" s="181" t="s">
        <v>116</v>
      </c>
      <c r="B1603" s="183">
        <v>102</v>
      </c>
      <c r="C1603" s="183">
        <v>102109</v>
      </c>
      <c r="D1603" s="183">
        <v>5660</v>
      </c>
      <c r="E1603" s="184">
        <v>19.34</v>
      </c>
      <c r="F1603" s="182">
        <v>43861</v>
      </c>
      <c r="G1603" s="181" t="s">
        <v>938</v>
      </c>
      <c r="H1603" s="181" t="s">
        <v>1166</v>
      </c>
      <c r="I1603" s="181" t="s">
        <v>1166</v>
      </c>
      <c r="K1603" s="183">
        <v>368189</v>
      </c>
      <c r="L1603" s="183">
        <v>359082</v>
      </c>
      <c r="Q1603" s="181" t="s">
        <v>940</v>
      </c>
      <c r="U1603" s="183">
        <v>1</v>
      </c>
      <c r="V1603" s="183">
        <v>20</v>
      </c>
      <c r="Y1603" s="181" t="s">
        <v>941</v>
      </c>
      <c r="Z1603" s="183">
        <v>102</v>
      </c>
      <c r="AA1603" s="181" t="s">
        <v>22</v>
      </c>
      <c r="AB1603" s="181" t="s">
        <v>942</v>
      </c>
      <c r="AC1603" s="183">
        <v>41</v>
      </c>
    </row>
    <row r="1604" spans="1:29">
      <c r="A1604" s="181" t="s">
        <v>116</v>
      </c>
      <c r="B1604" s="183">
        <v>102</v>
      </c>
      <c r="C1604" s="183">
        <v>102120</v>
      </c>
      <c r="D1604" s="183">
        <v>5660</v>
      </c>
      <c r="E1604" s="184">
        <v>6.46</v>
      </c>
      <c r="F1604" s="182">
        <v>43861</v>
      </c>
      <c r="G1604" s="181" t="s">
        <v>938</v>
      </c>
      <c r="H1604" s="181" t="s">
        <v>1166</v>
      </c>
      <c r="I1604" s="181" t="s">
        <v>1166</v>
      </c>
      <c r="K1604" s="183">
        <v>368189</v>
      </c>
      <c r="L1604" s="183">
        <v>359082</v>
      </c>
      <c r="Q1604" s="181" t="s">
        <v>940</v>
      </c>
      <c r="U1604" s="183">
        <v>1</v>
      </c>
      <c r="V1604" s="183">
        <v>20</v>
      </c>
      <c r="Y1604" s="181" t="s">
        <v>941</v>
      </c>
      <c r="Z1604" s="183">
        <v>102</v>
      </c>
      <c r="AA1604" s="181" t="s">
        <v>22</v>
      </c>
      <c r="AB1604" s="181" t="s">
        <v>942</v>
      </c>
      <c r="AC1604" s="183">
        <v>42</v>
      </c>
    </row>
    <row r="1605" spans="1:29">
      <c r="A1605" s="181" t="s">
        <v>116</v>
      </c>
      <c r="B1605" s="183">
        <v>102</v>
      </c>
      <c r="C1605" s="183">
        <v>102114</v>
      </c>
      <c r="D1605" s="183">
        <v>5660</v>
      </c>
      <c r="E1605" s="184">
        <v>-9</v>
      </c>
      <c r="F1605" s="182">
        <v>43861</v>
      </c>
      <c r="G1605" s="181" t="s">
        <v>938</v>
      </c>
      <c r="H1605" s="181" t="s">
        <v>946</v>
      </c>
      <c r="I1605" s="181" t="s">
        <v>946</v>
      </c>
      <c r="K1605" s="183">
        <v>368227</v>
      </c>
      <c r="L1605" s="183">
        <v>359185</v>
      </c>
      <c r="Q1605" s="181" t="s">
        <v>940</v>
      </c>
      <c r="U1605" s="183">
        <v>1</v>
      </c>
      <c r="V1605" s="183">
        <v>20</v>
      </c>
      <c r="Y1605" s="181" t="s">
        <v>941</v>
      </c>
      <c r="Z1605" s="183">
        <v>102</v>
      </c>
      <c r="AA1605" s="181" t="s">
        <v>22</v>
      </c>
      <c r="AB1605" s="181" t="s">
        <v>942</v>
      </c>
      <c r="AC1605" s="183">
        <v>5</v>
      </c>
    </row>
    <row r="1606" spans="1:29">
      <c r="A1606" s="181" t="s">
        <v>116</v>
      </c>
      <c r="B1606" s="183">
        <v>102</v>
      </c>
      <c r="C1606" s="183">
        <v>102115</v>
      </c>
      <c r="D1606" s="183">
        <v>5660</v>
      </c>
      <c r="E1606" s="184">
        <v>-3</v>
      </c>
      <c r="F1606" s="182">
        <v>43861</v>
      </c>
      <c r="G1606" s="181" t="s">
        <v>938</v>
      </c>
      <c r="H1606" s="181" t="s">
        <v>946</v>
      </c>
      <c r="I1606" s="181" t="s">
        <v>946</v>
      </c>
      <c r="K1606" s="183">
        <v>368227</v>
      </c>
      <c r="L1606" s="183">
        <v>359185</v>
      </c>
      <c r="Q1606" s="181" t="s">
        <v>940</v>
      </c>
      <c r="U1606" s="183">
        <v>1</v>
      </c>
      <c r="V1606" s="183">
        <v>20</v>
      </c>
      <c r="Y1606" s="181" t="s">
        <v>941</v>
      </c>
      <c r="Z1606" s="183">
        <v>102</v>
      </c>
      <c r="AA1606" s="181" t="s">
        <v>22</v>
      </c>
      <c r="AB1606" s="181" t="s">
        <v>942</v>
      </c>
      <c r="AC1606" s="183">
        <v>14</v>
      </c>
    </row>
    <row r="1607" spans="1:29">
      <c r="A1607" s="181" t="s">
        <v>116</v>
      </c>
      <c r="B1607" s="183">
        <v>102</v>
      </c>
      <c r="C1607" s="183">
        <v>102116</v>
      </c>
      <c r="D1607" s="183">
        <v>5660</v>
      </c>
      <c r="E1607" s="184">
        <v>-3</v>
      </c>
      <c r="F1607" s="182">
        <v>43861</v>
      </c>
      <c r="G1607" s="181" t="s">
        <v>938</v>
      </c>
      <c r="H1607" s="181" t="s">
        <v>946</v>
      </c>
      <c r="I1607" s="181" t="s">
        <v>946</v>
      </c>
      <c r="K1607" s="183">
        <v>368227</v>
      </c>
      <c r="L1607" s="183">
        <v>359185</v>
      </c>
      <c r="Q1607" s="181" t="s">
        <v>940</v>
      </c>
      <c r="U1607" s="183">
        <v>1</v>
      </c>
      <c r="V1607" s="183">
        <v>20</v>
      </c>
      <c r="Y1607" s="181" t="s">
        <v>941</v>
      </c>
      <c r="Z1607" s="183">
        <v>102</v>
      </c>
      <c r="AA1607" s="181" t="s">
        <v>22</v>
      </c>
      <c r="AB1607" s="181" t="s">
        <v>942</v>
      </c>
      <c r="AC1607" s="183">
        <v>22</v>
      </c>
    </row>
    <row r="1608" spans="1:29">
      <c r="A1608" s="181" t="s">
        <v>116</v>
      </c>
      <c r="B1608" s="183">
        <v>102</v>
      </c>
      <c r="C1608" s="183">
        <v>102117</v>
      </c>
      <c r="D1608" s="183">
        <v>5660</v>
      </c>
      <c r="E1608" s="184">
        <v>-3</v>
      </c>
      <c r="F1608" s="182">
        <v>43861</v>
      </c>
      <c r="G1608" s="181" t="s">
        <v>938</v>
      </c>
      <c r="H1608" s="181" t="s">
        <v>946</v>
      </c>
      <c r="I1608" s="181" t="s">
        <v>946</v>
      </c>
      <c r="K1608" s="183">
        <v>368227</v>
      </c>
      <c r="L1608" s="183">
        <v>359185</v>
      </c>
      <c r="Q1608" s="181" t="s">
        <v>940</v>
      </c>
      <c r="U1608" s="183">
        <v>1</v>
      </c>
      <c r="V1608" s="183">
        <v>20</v>
      </c>
      <c r="Y1608" s="181" t="s">
        <v>941</v>
      </c>
      <c r="Z1608" s="183">
        <v>102</v>
      </c>
      <c r="AA1608" s="181" t="s">
        <v>22</v>
      </c>
      <c r="AB1608" s="181" t="s">
        <v>942</v>
      </c>
      <c r="AC1608" s="183">
        <v>31</v>
      </c>
    </row>
    <row r="1609" spans="1:29">
      <c r="A1609" s="181" t="s">
        <v>116</v>
      </c>
      <c r="B1609" s="183">
        <v>102</v>
      </c>
      <c r="C1609" s="183">
        <v>102120</v>
      </c>
      <c r="D1609" s="183">
        <v>5660</v>
      </c>
      <c r="E1609" s="184">
        <v>-3</v>
      </c>
      <c r="F1609" s="182">
        <v>43861</v>
      </c>
      <c r="G1609" s="181" t="s">
        <v>938</v>
      </c>
      <c r="H1609" s="181" t="s">
        <v>946</v>
      </c>
      <c r="I1609" s="181" t="s">
        <v>946</v>
      </c>
      <c r="K1609" s="183">
        <v>368227</v>
      </c>
      <c r="L1609" s="183">
        <v>359185</v>
      </c>
      <c r="Q1609" s="181" t="s">
        <v>940</v>
      </c>
      <c r="U1609" s="183">
        <v>1</v>
      </c>
      <c r="V1609" s="183">
        <v>20</v>
      </c>
      <c r="Y1609" s="181" t="s">
        <v>941</v>
      </c>
      <c r="Z1609" s="183">
        <v>102</v>
      </c>
      <c r="AA1609" s="181" t="s">
        <v>22</v>
      </c>
      <c r="AB1609" s="181" t="s">
        <v>942</v>
      </c>
      <c r="AC1609" s="183">
        <v>40</v>
      </c>
    </row>
    <row r="1610" spans="1:29">
      <c r="A1610" s="181" t="s">
        <v>116</v>
      </c>
      <c r="B1610" s="183">
        <v>102</v>
      </c>
      <c r="C1610" s="183">
        <v>102103</v>
      </c>
      <c r="D1610" s="183">
        <v>5660</v>
      </c>
      <c r="E1610" s="184">
        <v>-140</v>
      </c>
      <c r="F1610" s="182">
        <v>43862</v>
      </c>
      <c r="G1610" s="181" t="s">
        <v>938</v>
      </c>
      <c r="H1610" s="181" t="s">
        <v>1050</v>
      </c>
      <c r="I1610" s="181" t="s">
        <v>1162</v>
      </c>
      <c r="K1610" s="183">
        <v>368000</v>
      </c>
      <c r="L1610" s="183">
        <v>358507</v>
      </c>
      <c r="P1610" s="181" t="s">
        <v>989</v>
      </c>
      <c r="Q1610" s="181" t="s">
        <v>940</v>
      </c>
      <c r="U1610" s="183">
        <v>2</v>
      </c>
      <c r="V1610" s="183">
        <v>20</v>
      </c>
      <c r="Y1610" s="181" t="s">
        <v>941</v>
      </c>
      <c r="Z1610" s="183">
        <v>403</v>
      </c>
      <c r="AA1610" s="181" t="s">
        <v>22</v>
      </c>
      <c r="AB1610" s="181" t="s">
        <v>942</v>
      </c>
      <c r="AC1610" s="183">
        <v>142</v>
      </c>
    </row>
    <row r="1611" spans="1:29">
      <c r="A1611" s="181" t="s">
        <v>116</v>
      </c>
      <c r="B1611" s="183">
        <v>102</v>
      </c>
      <c r="C1611" s="183">
        <v>102103</v>
      </c>
      <c r="D1611" s="183">
        <v>5660</v>
      </c>
      <c r="E1611" s="184">
        <v>-140</v>
      </c>
      <c r="F1611" s="182">
        <v>43862</v>
      </c>
      <c r="G1611" s="181" t="s">
        <v>938</v>
      </c>
      <c r="H1611" s="181" t="s">
        <v>1050</v>
      </c>
      <c r="I1611" s="181" t="s">
        <v>1162</v>
      </c>
      <c r="K1611" s="183">
        <v>368000</v>
      </c>
      <c r="L1611" s="183">
        <v>358507</v>
      </c>
      <c r="P1611" s="181" t="s">
        <v>989</v>
      </c>
      <c r="Q1611" s="181" t="s">
        <v>940</v>
      </c>
      <c r="U1611" s="183">
        <v>2</v>
      </c>
      <c r="V1611" s="183">
        <v>20</v>
      </c>
      <c r="Y1611" s="181" t="s">
        <v>941</v>
      </c>
      <c r="Z1611" s="183">
        <v>403</v>
      </c>
      <c r="AA1611" s="181" t="s">
        <v>22</v>
      </c>
      <c r="AB1611" s="181" t="s">
        <v>942</v>
      </c>
      <c r="AC1611" s="183">
        <v>143</v>
      </c>
    </row>
    <row r="1612" spans="1:29">
      <c r="A1612" s="181" t="s">
        <v>116</v>
      </c>
      <c r="B1612" s="183">
        <v>102</v>
      </c>
      <c r="C1612" s="183">
        <v>102103</v>
      </c>
      <c r="D1612" s="183">
        <v>5660</v>
      </c>
      <c r="E1612" s="184">
        <v>140</v>
      </c>
      <c r="F1612" s="182">
        <v>43866</v>
      </c>
      <c r="G1612" s="181" t="s">
        <v>938</v>
      </c>
      <c r="H1612" s="181" t="s">
        <v>1162</v>
      </c>
      <c r="K1612" s="183">
        <v>1131771</v>
      </c>
      <c r="L1612" s="183">
        <v>358459</v>
      </c>
      <c r="Q1612" s="181" t="s">
        <v>944</v>
      </c>
      <c r="U1612" s="183">
        <v>2</v>
      </c>
      <c r="V1612" s="183">
        <v>20</v>
      </c>
      <c r="X1612" s="183">
        <v>3033699</v>
      </c>
      <c r="Y1612" s="181" t="s">
        <v>941</v>
      </c>
      <c r="Z1612" s="183">
        <v>102</v>
      </c>
      <c r="AA1612" s="181" t="s">
        <v>945</v>
      </c>
      <c r="AB1612" s="181" t="s">
        <v>942</v>
      </c>
      <c r="AC1612" s="183">
        <v>1</v>
      </c>
    </row>
    <row r="1613" spans="1:29">
      <c r="A1613" s="181" t="s">
        <v>116</v>
      </c>
      <c r="B1613" s="183">
        <v>102</v>
      </c>
      <c r="C1613" s="183">
        <v>102103</v>
      </c>
      <c r="D1613" s="183">
        <v>5660</v>
      </c>
      <c r="E1613" s="184">
        <v>140</v>
      </c>
      <c r="F1613" s="182">
        <v>43866</v>
      </c>
      <c r="G1613" s="181" t="s">
        <v>938</v>
      </c>
      <c r="H1613" s="181" t="s">
        <v>1162</v>
      </c>
      <c r="K1613" s="183">
        <v>1131772</v>
      </c>
      <c r="L1613" s="183">
        <v>358459</v>
      </c>
      <c r="Q1613" s="181" t="s">
        <v>944</v>
      </c>
      <c r="U1613" s="183">
        <v>2</v>
      </c>
      <c r="V1613" s="183">
        <v>20</v>
      </c>
      <c r="X1613" s="183">
        <v>3033699</v>
      </c>
      <c r="Y1613" s="181" t="s">
        <v>941</v>
      </c>
      <c r="Z1613" s="183">
        <v>102</v>
      </c>
      <c r="AA1613" s="181" t="s">
        <v>945</v>
      </c>
      <c r="AB1613" s="181" t="s">
        <v>942</v>
      </c>
      <c r="AC1613" s="183">
        <v>1</v>
      </c>
    </row>
    <row r="1614" spans="1:29">
      <c r="A1614" s="181" t="s">
        <v>116</v>
      </c>
      <c r="B1614" s="183">
        <v>102</v>
      </c>
      <c r="C1614" s="183">
        <v>102103</v>
      </c>
      <c r="D1614" s="183">
        <v>5660</v>
      </c>
      <c r="E1614" s="184">
        <v>105</v>
      </c>
      <c r="F1614" s="182">
        <v>43868</v>
      </c>
      <c r="G1614" s="181" t="s">
        <v>938</v>
      </c>
      <c r="H1614" s="181" t="s">
        <v>1162</v>
      </c>
      <c r="K1614" s="183">
        <v>1132847</v>
      </c>
      <c r="L1614" s="183">
        <v>358770</v>
      </c>
      <c r="Q1614" s="181" t="s">
        <v>944</v>
      </c>
      <c r="U1614" s="183">
        <v>2</v>
      </c>
      <c r="V1614" s="183">
        <v>20</v>
      </c>
      <c r="X1614" s="183">
        <v>3033699</v>
      </c>
      <c r="Y1614" s="181" t="s">
        <v>941</v>
      </c>
      <c r="Z1614" s="183">
        <v>102</v>
      </c>
      <c r="AA1614" s="181" t="s">
        <v>945</v>
      </c>
      <c r="AB1614" s="181" t="s">
        <v>942</v>
      </c>
      <c r="AC1614" s="183">
        <v>1</v>
      </c>
    </row>
    <row r="1615" spans="1:29">
      <c r="A1615" s="181" t="s">
        <v>116</v>
      </c>
      <c r="B1615" s="183">
        <v>102</v>
      </c>
      <c r="C1615" s="183">
        <v>102103</v>
      </c>
      <c r="D1615" s="183">
        <v>5660</v>
      </c>
      <c r="E1615" s="184">
        <v>16.72</v>
      </c>
      <c r="F1615" s="182">
        <v>43868</v>
      </c>
      <c r="G1615" s="181" t="s">
        <v>938</v>
      </c>
      <c r="H1615" s="181" t="s">
        <v>1162</v>
      </c>
      <c r="K1615" s="183">
        <v>1132848</v>
      </c>
      <c r="L1615" s="183">
        <v>358770</v>
      </c>
      <c r="Q1615" s="181" t="s">
        <v>944</v>
      </c>
      <c r="U1615" s="183">
        <v>2</v>
      </c>
      <c r="V1615" s="183">
        <v>20</v>
      </c>
      <c r="X1615" s="183">
        <v>3033699</v>
      </c>
      <c r="Y1615" s="181" t="s">
        <v>941</v>
      </c>
      <c r="Z1615" s="183">
        <v>102</v>
      </c>
      <c r="AA1615" s="181" t="s">
        <v>945</v>
      </c>
      <c r="AB1615" s="181" t="s">
        <v>942</v>
      </c>
      <c r="AC1615" s="183">
        <v>1</v>
      </c>
    </row>
    <row r="1616" spans="1:29">
      <c r="A1616" s="181" t="s">
        <v>116</v>
      </c>
      <c r="B1616" s="183">
        <v>102</v>
      </c>
      <c r="C1616" s="183">
        <v>102103</v>
      </c>
      <c r="D1616" s="183">
        <v>5660</v>
      </c>
      <c r="E1616" s="184">
        <v>141.13</v>
      </c>
      <c r="F1616" s="182">
        <v>43868</v>
      </c>
      <c r="G1616" s="181" t="s">
        <v>938</v>
      </c>
      <c r="H1616" s="181" t="s">
        <v>1162</v>
      </c>
      <c r="K1616" s="183">
        <v>1132849</v>
      </c>
      <c r="L1616" s="183">
        <v>358770</v>
      </c>
      <c r="Q1616" s="181" t="s">
        <v>944</v>
      </c>
      <c r="U1616" s="183">
        <v>2</v>
      </c>
      <c r="V1616" s="183">
        <v>20</v>
      </c>
      <c r="X1616" s="183">
        <v>3033699</v>
      </c>
      <c r="Y1616" s="181" t="s">
        <v>941</v>
      </c>
      <c r="Z1616" s="183">
        <v>102</v>
      </c>
      <c r="AA1616" s="181" t="s">
        <v>945</v>
      </c>
      <c r="AB1616" s="181" t="s">
        <v>942</v>
      </c>
      <c r="AC1616" s="183">
        <v>1</v>
      </c>
    </row>
    <row r="1617" spans="1:29">
      <c r="A1617" s="181" t="s">
        <v>116</v>
      </c>
      <c r="B1617" s="183">
        <v>102</v>
      </c>
      <c r="C1617" s="183">
        <v>102103</v>
      </c>
      <c r="D1617" s="183">
        <v>5660</v>
      </c>
      <c r="E1617" s="184">
        <v>35</v>
      </c>
      <c r="F1617" s="182">
        <v>43868</v>
      </c>
      <c r="G1617" s="181" t="s">
        <v>938</v>
      </c>
      <c r="H1617" s="181" t="s">
        <v>1162</v>
      </c>
      <c r="K1617" s="183">
        <v>1132850</v>
      </c>
      <c r="L1617" s="183">
        <v>358770</v>
      </c>
      <c r="Q1617" s="181" t="s">
        <v>944</v>
      </c>
      <c r="U1617" s="183">
        <v>2</v>
      </c>
      <c r="V1617" s="183">
        <v>20</v>
      </c>
      <c r="X1617" s="183">
        <v>3033699</v>
      </c>
      <c r="Y1617" s="181" t="s">
        <v>941</v>
      </c>
      <c r="Z1617" s="183">
        <v>102</v>
      </c>
      <c r="AA1617" s="181" t="s">
        <v>945</v>
      </c>
      <c r="AB1617" s="181" t="s">
        <v>942</v>
      </c>
      <c r="AC1617" s="183">
        <v>1</v>
      </c>
    </row>
    <row r="1618" spans="1:29">
      <c r="A1618" s="181" t="s">
        <v>116</v>
      </c>
      <c r="B1618" s="183">
        <v>102</v>
      </c>
      <c r="C1618" s="183">
        <v>102103</v>
      </c>
      <c r="D1618" s="183">
        <v>5660</v>
      </c>
      <c r="E1618" s="184">
        <v>584.38</v>
      </c>
      <c r="F1618" s="182">
        <v>43873</v>
      </c>
      <c r="G1618" s="181" t="s">
        <v>938</v>
      </c>
      <c r="H1618" s="181" t="s">
        <v>1162</v>
      </c>
      <c r="K1618" s="183">
        <v>1133838</v>
      </c>
      <c r="L1618" s="183">
        <v>359255</v>
      </c>
      <c r="Q1618" s="181" t="s">
        <v>944</v>
      </c>
      <c r="U1618" s="183">
        <v>2</v>
      </c>
      <c r="V1618" s="183">
        <v>20</v>
      </c>
      <c r="X1618" s="183">
        <v>3033699</v>
      </c>
      <c r="Y1618" s="181" t="s">
        <v>941</v>
      </c>
      <c r="Z1618" s="183">
        <v>102</v>
      </c>
      <c r="AA1618" s="181" t="s">
        <v>945</v>
      </c>
      <c r="AB1618" s="181" t="s">
        <v>942</v>
      </c>
      <c r="AC1618" s="183">
        <v>1</v>
      </c>
    </row>
    <row r="1619" spans="1:29">
      <c r="A1619" s="181" t="s">
        <v>116</v>
      </c>
      <c r="B1619" s="183">
        <v>102</v>
      </c>
      <c r="C1619" s="183">
        <v>102103</v>
      </c>
      <c r="D1619" s="183">
        <v>5660</v>
      </c>
      <c r="E1619" s="184">
        <v>346.38</v>
      </c>
      <c r="F1619" s="182">
        <v>43874</v>
      </c>
      <c r="G1619" s="181" t="s">
        <v>938</v>
      </c>
      <c r="H1619" s="181" t="s">
        <v>1162</v>
      </c>
      <c r="K1619" s="183">
        <v>1134683</v>
      </c>
      <c r="L1619" s="183">
        <v>359418</v>
      </c>
      <c r="Q1619" s="181" t="s">
        <v>944</v>
      </c>
      <c r="U1619" s="183">
        <v>2</v>
      </c>
      <c r="V1619" s="183">
        <v>20</v>
      </c>
      <c r="X1619" s="183">
        <v>3033699</v>
      </c>
      <c r="Y1619" s="181" t="s">
        <v>941</v>
      </c>
      <c r="Z1619" s="183">
        <v>102</v>
      </c>
      <c r="AA1619" s="181" t="s">
        <v>945</v>
      </c>
      <c r="AB1619" s="181" t="s">
        <v>942</v>
      </c>
      <c r="AC1619" s="183">
        <v>1</v>
      </c>
    </row>
    <row r="1620" spans="1:29">
      <c r="A1620" s="181" t="s">
        <v>116</v>
      </c>
      <c r="B1620" s="183">
        <v>102</v>
      </c>
      <c r="C1620" s="183">
        <v>102103</v>
      </c>
      <c r="D1620" s="183">
        <v>5660</v>
      </c>
      <c r="E1620" s="184">
        <v>26.56</v>
      </c>
      <c r="F1620" s="182">
        <v>43875</v>
      </c>
      <c r="G1620" s="181" t="s">
        <v>938</v>
      </c>
      <c r="H1620" s="181" t="s">
        <v>1162</v>
      </c>
      <c r="K1620" s="183">
        <v>1134994</v>
      </c>
      <c r="L1620" s="183">
        <v>359497</v>
      </c>
      <c r="Q1620" s="181" t="s">
        <v>944</v>
      </c>
      <c r="U1620" s="183">
        <v>2</v>
      </c>
      <c r="V1620" s="183">
        <v>20</v>
      </c>
      <c r="X1620" s="183">
        <v>3033699</v>
      </c>
      <c r="Y1620" s="181" t="s">
        <v>941</v>
      </c>
      <c r="Z1620" s="183">
        <v>850</v>
      </c>
      <c r="AA1620" s="181" t="s">
        <v>945</v>
      </c>
      <c r="AB1620" s="181" t="s">
        <v>942</v>
      </c>
      <c r="AC1620" s="183">
        <v>1</v>
      </c>
    </row>
    <row r="1621" spans="1:29">
      <c r="A1621" s="181" t="s">
        <v>116</v>
      </c>
      <c r="B1621" s="183">
        <v>102</v>
      </c>
      <c r="C1621" s="183">
        <v>102103</v>
      </c>
      <c r="D1621" s="183">
        <v>5660</v>
      </c>
      <c r="E1621" s="184">
        <v>239.06</v>
      </c>
      <c r="F1621" s="182">
        <v>43879</v>
      </c>
      <c r="G1621" s="181" t="s">
        <v>938</v>
      </c>
      <c r="H1621" s="181" t="s">
        <v>1162</v>
      </c>
      <c r="K1621" s="183">
        <v>1135916</v>
      </c>
      <c r="L1621" s="183">
        <v>359710</v>
      </c>
      <c r="Q1621" s="181" t="s">
        <v>944</v>
      </c>
      <c r="U1621" s="183">
        <v>2</v>
      </c>
      <c r="V1621" s="183">
        <v>20</v>
      </c>
      <c r="X1621" s="183">
        <v>3033699</v>
      </c>
      <c r="Y1621" s="181" t="s">
        <v>941</v>
      </c>
      <c r="Z1621" s="183">
        <v>102</v>
      </c>
      <c r="AA1621" s="181" t="s">
        <v>945</v>
      </c>
      <c r="AB1621" s="181" t="s">
        <v>942</v>
      </c>
      <c r="AC1621" s="183">
        <v>1</v>
      </c>
    </row>
    <row r="1622" spans="1:29">
      <c r="A1622" s="181" t="s">
        <v>116</v>
      </c>
      <c r="B1622" s="183">
        <v>102</v>
      </c>
      <c r="C1622" s="183">
        <v>102103</v>
      </c>
      <c r="D1622" s="183">
        <v>5660</v>
      </c>
      <c r="E1622" s="184">
        <v>16.690000000000001</v>
      </c>
      <c r="F1622" s="182">
        <v>43879</v>
      </c>
      <c r="G1622" s="181" t="s">
        <v>938</v>
      </c>
      <c r="H1622" s="181" t="s">
        <v>1162</v>
      </c>
      <c r="K1622" s="183">
        <v>1135917</v>
      </c>
      <c r="L1622" s="183">
        <v>359710</v>
      </c>
      <c r="Q1622" s="181" t="s">
        <v>944</v>
      </c>
      <c r="U1622" s="183">
        <v>2</v>
      </c>
      <c r="V1622" s="183">
        <v>20</v>
      </c>
      <c r="X1622" s="183">
        <v>3033699</v>
      </c>
      <c r="Y1622" s="181" t="s">
        <v>941</v>
      </c>
      <c r="Z1622" s="183">
        <v>102</v>
      </c>
      <c r="AA1622" s="181" t="s">
        <v>945</v>
      </c>
      <c r="AB1622" s="181" t="s">
        <v>942</v>
      </c>
      <c r="AC1622" s="183">
        <v>1</v>
      </c>
    </row>
    <row r="1623" spans="1:29">
      <c r="A1623" s="181" t="s">
        <v>116</v>
      </c>
      <c r="B1623" s="183">
        <v>102</v>
      </c>
      <c r="C1623" s="183">
        <v>102103</v>
      </c>
      <c r="D1623" s="183">
        <v>5660</v>
      </c>
      <c r="E1623" s="184">
        <v>28.69</v>
      </c>
      <c r="F1623" s="182">
        <v>43882</v>
      </c>
      <c r="G1623" s="181" t="s">
        <v>938</v>
      </c>
      <c r="H1623" s="181" t="s">
        <v>1162</v>
      </c>
      <c r="K1623" s="183">
        <v>1136863</v>
      </c>
      <c r="L1623" s="183">
        <v>359938</v>
      </c>
      <c r="Q1623" s="181" t="s">
        <v>944</v>
      </c>
      <c r="U1623" s="183">
        <v>2</v>
      </c>
      <c r="V1623" s="183">
        <v>20</v>
      </c>
      <c r="X1623" s="183">
        <v>3033699</v>
      </c>
      <c r="Y1623" s="181" t="s">
        <v>941</v>
      </c>
      <c r="Z1623" s="183">
        <v>102</v>
      </c>
      <c r="AA1623" s="181" t="s">
        <v>945</v>
      </c>
      <c r="AB1623" s="181" t="s">
        <v>942</v>
      </c>
      <c r="AC1623" s="183">
        <v>1</v>
      </c>
    </row>
    <row r="1624" spans="1:29">
      <c r="A1624" s="181" t="s">
        <v>116</v>
      </c>
      <c r="B1624" s="183">
        <v>102</v>
      </c>
      <c r="C1624" s="183">
        <v>102103</v>
      </c>
      <c r="D1624" s="183">
        <v>5660</v>
      </c>
      <c r="E1624" s="184">
        <v>105</v>
      </c>
      <c r="F1624" s="182">
        <v>43882</v>
      </c>
      <c r="G1624" s="181" t="s">
        <v>938</v>
      </c>
      <c r="H1624" s="181" t="s">
        <v>1162</v>
      </c>
      <c r="K1624" s="183">
        <v>1136872</v>
      </c>
      <c r="L1624" s="183">
        <v>359938</v>
      </c>
      <c r="Q1624" s="181" t="s">
        <v>944</v>
      </c>
      <c r="U1624" s="183">
        <v>2</v>
      </c>
      <c r="V1624" s="183">
        <v>20</v>
      </c>
      <c r="X1624" s="183">
        <v>3033699</v>
      </c>
      <c r="Y1624" s="181" t="s">
        <v>941</v>
      </c>
      <c r="Z1624" s="183">
        <v>102</v>
      </c>
      <c r="AA1624" s="181" t="s">
        <v>945</v>
      </c>
      <c r="AB1624" s="181" t="s">
        <v>942</v>
      </c>
      <c r="AC1624" s="183">
        <v>1</v>
      </c>
    </row>
    <row r="1625" spans="1:29">
      <c r="A1625" s="181" t="s">
        <v>116</v>
      </c>
      <c r="B1625" s="183">
        <v>102</v>
      </c>
      <c r="C1625" s="183">
        <v>102103</v>
      </c>
      <c r="D1625" s="183">
        <v>5660</v>
      </c>
      <c r="E1625" s="184">
        <v>159.38</v>
      </c>
      <c r="F1625" s="182">
        <v>43885</v>
      </c>
      <c r="G1625" s="181" t="s">
        <v>938</v>
      </c>
      <c r="H1625" s="181" t="s">
        <v>1162</v>
      </c>
      <c r="K1625" s="183">
        <v>1137056</v>
      </c>
      <c r="L1625" s="183">
        <v>360073</v>
      </c>
      <c r="Q1625" s="181" t="s">
        <v>944</v>
      </c>
      <c r="U1625" s="183">
        <v>2</v>
      </c>
      <c r="V1625" s="183">
        <v>20</v>
      </c>
      <c r="X1625" s="183">
        <v>3033699</v>
      </c>
      <c r="Y1625" s="181" t="s">
        <v>941</v>
      </c>
      <c r="Z1625" s="183">
        <v>102</v>
      </c>
      <c r="AA1625" s="181" t="s">
        <v>945</v>
      </c>
      <c r="AB1625" s="181" t="s">
        <v>942</v>
      </c>
      <c r="AC1625" s="183">
        <v>1</v>
      </c>
    </row>
    <row r="1626" spans="1:29">
      <c r="A1626" s="181" t="s">
        <v>116</v>
      </c>
      <c r="B1626" s="183">
        <v>102</v>
      </c>
      <c r="C1626" s="183">
        <v>102103</v>
      </c>
      <c r="D1626" s="183">
        <v>5660</v>
      </c>
      <c r="E1626" s="184">
        <v>15.51</v>
      </c>
      <c r="F1626" s="182">
        <v>43889</v>
      </c>
      <c r="G1626" s="181" t="s">
        <v>938</v>
      </c>
      <c r="H1626" s="181" t="s">
        <v>1162</v>
      </c>
      <c r="K1626" s="183">
        <v>1138598</v>
      </c>
      <c r="L1626" s="183">
        <v>360478</v>
      </c>
      <c r="Q1626" s="181" t="s">
        <v>944</v>
      </c>
      <c r="U1626" s="183">
        <v>2</v>
      </c>
      <c r="V1626" s="183">
        <v>20</v>
      </c>
      <c r="X1626" s="183">
        <v>3033699</v>
      </c>
      <c r="Y1626" s="181" t="s">
        <v>941</v>
      </c>
      <c r="Z1626" s="183">
        <v>102</v>
      </c>
      <c r="AA1626" s="181" t="s">
        <v>945</v>
      </c>
      <c r="AB1626" s="181" t="s">
        <v>942</v>
      </c>
      <c r="AC1626" s="183">
        <v>1</v>
      </c>
    </row>
    <row r="1627" spans="1:29">
      <c r="A1627" s="181" t="s">
        <v>116</v>
      </c>
      <c r="B1627" s="183">
        <v>102</v>
      </c>
      <c r="C1627" s="183">
        <v>102103</v>
      </c>
      <c r="D1627" s="183">
        <v>5660</v>
      </c>
      <c r="E1627" s="184">
        <v>16.690000000000001</v>
      </c>
      <c r="F1627" s="182">
        <v>43889</v>
      </c>
      <c r="G1627" s="181" t="s">
        <v>938</v>
      </c>
      <c r="H1627" s="181" t="s">
        <v>1162</v>
      </c>
      <c r="K1627" s="183">
        <v>1138599</v>
      </c>
      <c r="L1627" s="183">
        <v>360478</v>
      </c>
      <c r="Q1627" s="181" t="s">
        <v>944</v>
      </c>
      <c r="U1627" s="183">
        <v>2</v>
      </c>
      <c r="V1627" s="183">
        <v>20</v>
      </c>
      <c r="X1627" s="183">
        <v>3033699</v>
      </c>
      <c r="Y1627" s="181" t="s">
        <v>941</v>
      </c>
      <c r="Z1627" s="183">
        <v>102</v>
      </c>
      <c r="AA1627" s="181" t="s">
        <v>945</v>
      </c>
      <c r="AB1627" s="181" t="s">
        <v>942</v>
      </c>
      <c r="AC1627" s="183">
        <v>1</v>
      </c>
    </row>
    <row r="1628" spans="1:29">
      <c r="A1628" s="181" t="s">
        <v>116</v>
      </c>
      <c r="B1628" s="183">
        <v>102</v>
      </c>
      <c r="C1628" s="183">
        <v>102103</v>
      </c>
      <c r="D1628" s="183">
        <v>5660</v>
      </c>
      <c r="E1628" s="184">
        <v>70</v>
      </c>
      <c r="F1628" s="182">
        <v>43889</v>
      </c>
      <c r="G1628" s="181" t="s">
        <v>938</v>
      </c>
      <c r="H1628" s="181" t="s">
        <v>1162</v>
      </c>
      <c r="K1628" s="183">
        <v>1138690</v>
      </c>
      <c r="L1628" s="183">
        <v>360493</v>
      </c>
      <c r="Q1628" s="181" t="s">
        <v>944</v>
      </c>
      <c r="U1628" s="183">
        <v>2</v>
      </c>
      <c r="V1628" s="183">
        <v>20</v>
      </c>
      <c r="X1628" s="183">
        <v>3033699</v>
      </c>
      <c r="Y1628" s="181" t="s">
        <v>941</v>
      </c>
      <c r="Z1628" s="183">
        <v>102</v>
      </c>
      <c r="AA1628" s="181" t="s">
        <v>945</v>
      </c>
      <c r="AB1628" s="181" t="s">
        <v>942</v>
      </c>
      <c r="AC1628" s="183">
        <v>1</v>
      </c>
    </row>
    <row r="1629" spans="1:29">
      <c r="A1629" s="181" t="s">
        <v>116</v>
      </c>
      <c r="B1629" s="183">
        <v>102</v>
      </c>
      <c r="C1629" s="183">
        <v>102103</v>
      </c>
      <c r="D1629" s="183">
        <v>5660</v>
      </c>
      <c r="E1629" s="184">
        <v>213.56</v>
      </c>
      <c r="F1629" s="182">
        <v>43889</v>
      </c>
      <c r="G1629" s="181" t="s">
        <v>938</v>
      </c>
      <c r="H1629" s="181" t="s">
        <v>1162</v>
      </c>
      <c r="K1629" s="183">
        <v>1138691</v>
      </c>
      <c r="L1629" s="183">
        <v>360493</v>
      </c>
      <c r="Q1629" s="181" t="s">
        <v>944</v>
      </c>
      <c r="U1629" s="183">
        <v>2</v>
      </c>
      <c r="V1629" s="183">
        <v>20</v>
      </c>
      <c r="X1629" s="183">
        <v>3033699</v>
      </c>
      <c r="Y1629" s="181" t="s">
        <v>941</v>
      </c>
      <c r="Z1629" s="183">
        <v>102</v>
      </c>
      <c r="AA1629" s="181" t="s">
        <v>945</v>
      </c>
      <c r="AB1629" s="181" t="s">
        <v>942</v>
      </c>
      <c r="AC1629" s="183">
        <v>1</v>
      </c>
    </row>
    <row r="1630" spans="1:29">
      <c r="A1630" s="181" t="s">
        <v>116</v>
      </c>
      <c r="B1630" s="183">
        <v>102</v>
      </c>
      <c r="C1630" s="183">
        <v>102103</v>
      </c>
      <c r="D1630" s="183">
        <v>5660</v>
      </c>
      <c r="E1630" s="184">
        <v>140</v>
      </c>
      <c r="F1630" s="182">
        <v>43889</v>
      </c>
      <c r="G1630" s="181" t="s">
        <v>938</v>
      </c>
      <c r="H1630" s="181" t="s">
        <v>1162</v>
      </c>
      <c r="K1630" s="183">
        <v>1138692</v>
      </c>
      <c r="L1630" s="183">
        <v>360493</v>
      </c>
      <c r="Q1630" s="181" t="s">
        <v>944</v>
      </c>
      <c r="U1630" s="183">
        <v>2</v>
      </c>
      <c r="V1630" s="183">
        <v>20</v>
      </c>
      <c r="X1630" s="183">
        <v>3033699</v>
      </c>
      <c r="Y1630" s="181" t="s">
        <v>941</v>
      </c>
      <c r="Z1630" s="183">
        <v>102</v>
      </c>
      <c r="AA1630" s="181" t="s">
        <v>945</v>
      </c>
      <c r="AB1630" s="181" t="s">
        <v>942</v>
      </c>
      <c r="AC1630" s="183">
        <v>1</v>
      </c>
    </row>
    <row r="1631" spans="1:29">
      <c r="A1631" s="181" t="s">
        <v>116</v>
      </c>
      <c r="B1631" s="183">
        <v>102</v>
      </c>
      <c r="C1631" s="183">
        <v>102103</v>
      </c>
      <c r="D1631" s="183">
        <v>5660</v>
      </c>
      <c r="E1631" s="184">
        <v>230.31</v>
      </c>
      <c r="F1631" s="182">
        <v>43889</v>
      </c>
      <c r="G1631" s="181" t="s">
        <v>938</v>
      </c>
      <c r="H1631" s="181" t="s">
        <v>1162</v>
      </c>
      <c r="K1631" s="183">
        <v>1138693</v>
      </c>
      <c r="L1631" s="183">
        <v>360493</v>
      </c>
      <c r="Q1631" s="181" t="s">
        <v>944</v>
      </c>
      <c r="U1631" s="183">
        <v>2</v>
      </c>
      <c r="V1631" s="183">
        <v>20</v>
      </c>
      <c r="X1631" s="183">
        <v>3033699</v>
      </c>
      <c r="Y1631" s="181" t="s">
        <v>941</v>
      </c>
      <c r="Z1631" s="183">
        <v>102</v>
      </c>
      <c r="AA1631" s="181" t="s">
        <v>945</v>
      </c>
      <c r="AB1631" s="181" t="s">
        <v>942</v>
      </c>
      <c r="AC1631" s="183">
        <v>1</v>
      </c>
    </row>
    <row r="1632" spans="1:29">
      <c r="A1632" s="181" t="s">
        <v>116</v>
      </c>
      <c r="B1632" s="183">
        <v>102</v>
      </c>
      <c r="C1632" s="183">
        <v>102103</v>
      </c>
      <c r="D1632" s="183">
        <v>5660</v>
      </c>
      <c r="E1632" s="184">
        <v>255.39</v>
      </c>
      <c r="F1632" s="182">
        <v>43890</v>
      </c>
      <c r="G1632" s="181" t="s">
        <v>938</v>
      </c>
      <c r="H1632" s="181" t="s">
        <v>1165</v>
      </c>
      <c r="I1632" s="181" t="s">
        <v>1165</v>
      </c>
      <c r="K1632" s="183">
        <v>368486</v>
      </c>
      <c r="L1632" s="183">
        <v>361080</v>
      </c>
      <c r="Q1632" s="181" t="s">
        <v>940</v>
      </c>
      <c r="U1632" s="183">
        <v>2</v>
      </c>
      <c r="V1632" s="183">
        <v>20</v>
      </c>
      <c r="Y1632" s="181" t="s">
        <v>941</v>
      </c>
      <c r="Z1632" s="183">
        <v>102</v>
      </c>
      <c r="AA1632" s="181" t="s">
        <v>22</v>
      </c>
      <c r="AB1632" s="181" t="s">
        <v>942</v>
      </c>
      <c r="AC1632" s="183">
        <v>2</v>
      </c>
    </row>
    <row r="1633" spans="1:29">
      <c r="A1633" s="181" t="s">
        <v>116</v>
      </c>
      <c r="B1633" s="183">
        <v>102</v>
      </c>
      <c r="C1633" s="183">
        <v>102103</v>
      </c>
      <c r="D1633" s="183">
        <v>5660</v>
      </c>
      <c r="E1633" s="184">
        <v>-2745.45</v>
      </c>
      <c r="F1633" s="182">
        <v>43890</v>
      </c>
      <c r="G1633" s="181" t="s">
        <v>938</v>
      </c>
      <c r="H1633" s="181" t="s">
        <v>1166</v>
      </c>
      <c r="I1633" s="181" t="s">
        <v>1166</v>
      </c>
      <c r="K1633" s="183">
        <v>368564</v>
      </c>
      <c r="L1633" s="183">
        <v>361272</v>
      </c>
      <c r="Q1633" s="181" t="s">
        <v>940</v>
      </c>
      <c r="U1633" s="183">
        <v>2</v>
      </c>
      <c r="V1633" s="183">
        <v>20</v>
      </c>
      <c r="Y1633" s="181" t="s">
        <v>941</v>
      </c>
      <c r="Z1633" s="183">
        <v>102</v>
      </c>
      <c r="AA1633" s="181" t="s">
        <v>22</v>
      </c>
      <c r="AB1633" s="181" t="s">
        <v>942</v>
      </c>
      <c r="AC1633" s="183">
        <v>1</v>
      </c>
    </row>
    <row r="1634" spans="1:29">
      <c r="A1634" s="181" t="s">
        <v>116</v>
      </c>
      <c r="B1634" s="183">
        <v>102</v>
      </c>
      <c r="C1634" s="183">
        <v>102114</v>
      </c>
      <c r="D1634" s="183">
        <v>5660</v>
      </c>
      <c r="E1634" s="184">
        <v>14.55</v>
      </c>
      <c r="F1634" s="182">
        <v>43890</v>
      </c>
      <c r="G1634" s="181" t="s">
        <v>938</v>
      </c>
      <c r="H1634" s="181" t="s">
        <v>1166</v>
      </c>
      <c r="I1634" s="181" t="s">
        <v>1166</v>
      </c>
      <c r="K1634" s="183">
        <v>368564</v>
      </c>
      <c r="L1634" s="183">
        <v>361272</v>
      </c>
      <c r="Q1634" s="181" t="s">
        <v>940</v>
      </c>
      <c r="U1634" s="183">
        <v>2</v>
      </c>
      <c r="V1634" s="183">
        <v>20</v>
      </c>
      <c r="Y1634" s="181" t="s">
        <v>941</v>
      </c>
      <c r="Z1634" s="183">
        <v>102</v>
      </c>
      <c r="AA1634" s="181" t="s">
        <v>22</v>
      </c>
      <c r="AB1634" s="181" t="s">
        <v>942</v>
      </c>
      <c r="AC1634" s="183">
        <v>28</v>
      </c>
    </row>
    <row r="1635" spans="1:29">
      <c r="A1635" s="181" t="s">
        <v>116</v>
      </c>
      <c r="B1635" s="183">
        <v>102</v>
      </c>
      <c r="C1635" s="183">
        <v>102101</v>
      </c>
      <c r="D1635" s="183">
        <v>5660</v>
      </c>
      <c r="E1635" s="184">
        <v>77.61</v>
      </c>
      <c r="F1635" s="182">
        <v>43890</v>
      </c>
      <c r="G1635" s="181" t="s">
        <v>938</v>
      </c>
      <c r="H1635" s="181" t="s">
        <v>1166</v>
      </c>
      <c r="I1635" s="181" t="s">
        <v>1166</v>
      </c>
      <c r="K1635" s="183">
        <v>368564</v>
      </c>
      <c r="L1635" s="183">
        <v>361272</v>
      </c>
      <c r="Q1635" s="181" t="s">
        <v>940</v>
      </c>
      <c r="U1635" s="183">
        <v>2</v>
      </c>
      <c r="V1635" s="183">
        <v>20</v>
      </c>
      <c r="Y1635" s="181" t="s">
        <v>941</v>
      </c>
      <c r="Z1635" s="183">
        <v>102</v>
      </c>
      <c r="AA1635" s="181" t="s">
        <v>22</v>
      </c>
      <c r="AB1635" s="181" t="s">
        <v>942</v>
      </c>
      <c r="AC1635" s="183">
        <v>29</v>
      </c>
    </row>
    <row r="1636" spans="1:29">
      <c r="A1636" s="181" t="s">
        <v>116</v>
      </c>
      <c r="B1636" s="183">
        <v>102</v>
      </c>
      <c r="C1636" s="183">
        <v>102102</v>
      </c>
      <c r="D1636" s="183">
        <v>5660</v>
      </c>
      <c r="E1636" s="184">
        <v>9.6999999999999993</v>
      </c>
      <c r="F1636" s="182">
        <v>43890</v>
      </c>
      <c r="G1636" s="181" t="s">
        <v>938</v>
      </c>
      <c r="H1636" s="181" t="s">
        <v>1166</v>
      </c>
      <c r="I1636" s="181" t="s">
        <v>1166</v>
      </c>
      <c r="K1636" s="183">
        <v>368564</v>
      </c>
      <c r="L1636" s="183">
        <v>361272</v>
      </c>
      <c r="Q1636" s="181" t="s">
        <v>940</v>
      </c>
      <c r="U1636" s="183">
        <v>2</v>
      </c>
      <c r="V1636" s="183">
        <v>20</v>
      </c>
      <c r="Y1636" s="181" t="s">
        <v>941</v>
      </c>
      <c r="Z1636" s="183">
        <v>102</v>
      </c>
      <c r="AA1636" s="181" t="s">
        <v>22</v>
      </c>
      <c r="AB1636" s="181" t="s">
        <v>942</v>
      </c>
      <c r="AC1636" s="183">
        <v>30</v>
      </c>
    </row>
    <row r="1637" spans="1:29">
      <c r="A1637" s="181" t="s">
        <v>116</v>
      </c>
      <c r="B1637" s="183">
        <v>102</v>
      </c>
      <c r="C1637" s="183">
        <v>102115</v>
      </c>
      <c r="D1637" s="183">
        <v>5660</v>
      </c>
      <c r="E1637" s="184">
        <v>4.8499999999999996</v>
      </c>
      <c r="F1637" s="182">
        <v>43890</v>
      </c>
      <c r="G1637" s="181" t="s">
        <v>938</v>
      </c>
      <c r="H1637" s="181" t="s">
        <v>1166</v>
      </c>
      <c r="I1637" s="181" t="s">
        <v>1166</v>
      </c>
      <c r="K1637" s="183">
        <v>368564</v>
      </c>
      <c r="L1637" s="183">
        <v>361272</v>
      </c>
      <c r="Q1637" s="181" t="s">
        <v>940</v>
      </c>
      <c r="U1637" s="183">
        <v>2</v>
      </c>
      <c r="V1637" s="183">
        <v>20</v>
      </c>
      <c r="Y1637" s="181" t="s">
        <v>941</v>
      </c>
      <c r="Z1637" s="183">
        <v>102</v>
      </c>
      <c r="AA1637" s="181" t="s">
        <v>22</v>
      </c>
      <c r="AB1637" s="181" t="s">
        <v>942</v>
      </c>
      <c r="AC1637" s="183">
        <v>31</v>
      </c>
    </row>
    <row r="1638" spans="1:29">
      <c r="A1638" s="181" t="s">
        <v>116</v>
      </c>
      <c r="B1638" s="183">
        <v>102</v>
      </c>
      <c r="C1638" s="183">
        <v>102103</v>
      </c>
      <c r="D1638" s="183">
        <v>5660</v>
      </c>
      <c r="E1638" s="184">
        <v>29.1</v>
      </c>
      <c r="F1638" s="182">
        <v>43890</v>
      </c>
      <c r="G1638" s="181" t="s">
        <v>938</v>
      </c>
      <c r="H1638" s="181" t="s">
        <v>1166</v>
      </c>
      <c r="I1638" s="181" t="s">
        <v>1166</v>
      </c>
      <c r="K1638" s="183">
        <v>368564</v>
      </c>
      <c r="L1638" s="183">
        <v>361272</v>
      </c>
      <c r="Q1638" s="181" t="s">
        <v>940</v>
      </c>
      <c r="U1638" s="183">
        <v>2</v>
      </c>
      <c r="V1638" s="183">
        <v>20</v>
      </c>
      <c r="Y1638" s="181" t="s">
        <v>941</v>
      </c>
      <c r="Z1638" s="183">
        <v>102</v>
      </c>
      <c r="AA1638" s="181" t="s">
        <v>22</v>
      </c>
      <c r="AB1638" s="181" t="s">
        <v>942</v>
      </c>
      <c r="AC1638" s="183">
        <v>32</v>
      </c>
    </row>
    <row r="1639" spans="1:29">
      <c r="A1639" s="181" t="s">
        <v>116</v>
      </c>
      <c r="B1639" s="183">
        <v>102</v>
      </c>
      <c r="C1639" s="183">
        <v>102104</v>
      </c>
      <c r="D1639" s="183">
        <v>5660</v>
      </c>
      <c r="E1639" s="184">
        <v>53.36</v>
      </c>
      <c r="F1639" s="182">
        <v>43890</v>
      </c>
      <c r="G1639" s="181" t="s">
        <v>938</v>
      </c>
      <c r="H1639" s="181" t="s">
        <v>1166</v>
      </c>
      <c r="I1639" s="181" t="s">
        <v>1166</v>
      </c>
      <c r="K1639" s="183">
        <v>368564</v>
      </c>
      <c r="L1639" s="183">
        <v>361272</v>
      </c>
      <c r="Q1639" s="181" t="s">
        <v>940</v>
      </c>
      <c r="U1639" s="183">
        <v>2</v>
      </c>
      <c r="V1639" s="183">
        <v>20</v>
      </c>
      <c r="Y1639" s="181" t="s">
        <v>941</v>
      </c>
      <c r="Z1639" s="183">
        <v>102</v>
      </c>
      <c r="AA1639" s="181" t="s">
        <v>22</v>
      </c>
      <c r="AB1639" s="181" t="s">
        <v>942</v>
      </c>
      <c r="AC1639" s="183">
        <v>33</v>
      </c>
    </row>
    <row r="1640" spans="1:29">
      <c r="A1640" s="181" t="s">
        <v>116</v>
      </c>
      <c r="B1640" s="183">
        <v>102</v>
      </c>
      <c r="C1640" s="183">
        <v>102105</v>
      </c>
      <c r="D1640" s="183">
        <v>5660</v>
      </c>
      <c r="E1640" s="184">
        <v>53.36</v>
      </c>
      <c r="F1640" s="182">
        <v>43890</v>
      </c>
      <c r="G1640" s="181" t="s">
        <v>938</v>
      </c>
      <c r="H1640" s="181" t="s">
        <v>1166</v>
      </c>
      <c r="I1640" s="181" t="s">
        <v>1166</v>
      </c>
      <c r="K1640" s="183">
        <v>368564</v>
      </c>
      <c r="L1640" s="183">
        <v>361272</v>
      </c>
      <c r="Q1640" s="181" t="s">
        <v>940</v>
      </c>
      <c r="U1640" s="183">
        <v>2</v>
      </c>
      <c r="V1640" s="183">
        <v>20</v>
      </c>
      <c r="Y1640" s="181" t="s">
        <v>941</v>
      </c>
      <c r="Z1640" s="183">
        <v>102</v>
      </c>
      <c r="AA1640" s="181" t="s">
        <v>22</v>
      </c>
      <c r="AB1640" s="181" t="s">
        <v>942</v>
      </c>
      <c r="AC1640" s="183">
        <v>34</v>
      </c>
    </row>
    <row r="1641" spans="1:29">
      <c r="A1641" s="181" t="s">
        <v>116</v>
      </c>
      <c r="B1641" s="183">
        <v>102</v>
      </c>
      <c r="C1641" s="183">
        <v>102106</v>
      </c>
      <c r="D1641" s="183">
        <v>5660</v>
      </c>
      <c r="E1641" s="184">
        <v>174.62</v>
      </c>
      <c r="F1641" s="182">
        <v>43890</v>
      </c>
      <c r="G1641" s="181" t="s">
        <v>938</v>
      </c>
      <c r="H1641" s="181" t="s">
        <v>1166</v>
      </c>
      <c r="I1641" s="181" t="s">
        <v>1166</v>
      </c>
      <c r="K1641" s="183">
        <v>368564</v>
      </c>
      <c r="L1641" s="183">
        <v>361272</v>
      </c>
      <c r="Q1641" s="181" t="s">
        <v>940</v>
      </c>
      <c r="U1641" s="183">
        <v>2</v>
      </c>
      <c r="V1641" s="183">
        <v>20</v>
      </c>
      <c r="Y1641" s="181" t="s">
        <v>941</v>
      </c>
      <c r="Z1641" s="183">
        <v>102</v>
      </c>
      <c r="AA1641" s="181" t="s">
        <v>22</v>
      </c>
      <c r="AB1641" s="181" t="s">
        <v>942</v>
      </c>
      <c r="AC1641" s="183">
        <v>35</v>
      </c>
    </row>
    <row r="1642" spans="1:29">
      <c r="A1642" s="181" t="s">
        <v>116</v>
      </c>
      <c r="B1642" s="183">
        <v>102</v>
      </c>
      <c r="C1642" s="183">
        <v>102116</v>
      </c>
      <c r="D1642" s="183">
        <v>5660</v>
      </c>
      <c r="E1642" s="184">
        <v>9.6999999999999993</v>
      </c>
      <c r="F1642" s="182">
        <v>43890</v>
      </c>
      <c r="G1642" s="181" t="s">
        <v>938</v>
      </c>
      <c r="H1642" s="181" t="s">
        <v>1166</v>
      </c>
      <c r="I1642" s="181" t="s">
        <v>1166</v>
      </c>
      <c r="K1642" s="183">
        <v>368564</v>
      </c>
      <c r="L1642" s="183">
        <v>361272</v>
      </c>
      <c r="Q1642" s="181" t="s">
        <v>940</v>
      </c>
      <c r="U1642" s="183">
        <v>2</v>
      </c>
      <c r="V1642" s="183">
        <v>20</v>
      </c>
      <c r="Y1642" s="181" t="s">
        <v>941</v>
      </c>
      <c r="Z1642" s="183">
        <v>102</v>
      </c>
      <c r="AA1642" s="181" t="s">
        <v>22</v>
      </c>
      <c r="AB1642" s="181" t="s">
        <v>942</v>
      </c>
      <c r="AC1642" s="183">
        <v>36</v>
      </c>
    </row>
    <row r="1643" spans="1:29">
      <c r="A1643" s="181" t="s">
        <v>116</v>
      </c>
      <c r="B1643" s="183">
        <v>102</v>
      </c>
      <c r="C1643" s="183">
        <v>102107</v>
      </c>
      <c r="D1643" s="183">
        <v>5660</v>
      </c>
      <c r="E1643" s="184">
        <v>9.6999999999999993</v>
      </c>
      <c r="F1643" s="182">
        <v>43890</v>
      </c>
      <c r="G1643" s="181" t="s">
        <v>938</v>
      </c>
      <c r="H1643" s="181" t="s">
        <v>1166</v>
      </c>
      <c r="I1643" s="181" t="s">
        <v>1166</v>
      </c>
      <c r="K1643" s="183">
        <v>368564</v>
      </c>
      <c r="L1643" s="183">
        <v>361272</v>
      </c>
      <c r="Q1643" s="181" t="s">
        <v>940</v>
      </c>
      <c r="U1643" s="183">
        <v>2</v>
      </c>
      <c r="V1643" s="183">
        <v>20</v>
      </c>
      <c r="Y1643" s="181" t="s">
        <v>941</v>
      </c>
      <c r="Z1643" s="183">
        <v>102</v>
      </c>
      <c r="AA1643" s="181" t="s">
        <v>22</v>
      </c>
      <c r="AB1643" s="181" t="s">
        <v>942</v>
      </c>
      <c r="AC1643" s="183">
        <v>37</v>
      </c>
    </row>
    <row r="1644" spans="1:29">
      <c r="A1644" s="181" t="s">
        <v>116</v>
      </c>
      <c r="B1644" s="183">
        <v>102</v>
      </c>
      <c r="C1644" s="183">
        <v>102117</v>
      </c>
      <c r="D1644" s="183">
        <v>5660</v>
      </c>
      <c r="E1644" s="184">
        <v>4.8499999999999996</v>
      </c>
      <c r="F1644" s="182">
        <v>43890</v>
      </c>
      <c r="G1644" s="181" t="s">
        <v>938</v>
      </c>
      <c r="H1644" s="181" t="s">
        <v>1166</v>
      </c>
      <c r="I1644" s="181" t="s">
        <v>1166</v>
      </c>
      <c r="K1644" s="183">
        <v>368564</v>
      </c>
      <c r="L1644" s="183">
        <v>361272</v>
      </c>
      <c r="Q1644" s="181" t="s">
        <v>940</v>
      </c>
      <c r="U1644" s="183">
        <v>2</v>
      </c>
      <c r="V1644" s="183">
        <v>20</v>
      </c>
      <c r="Y1644" s="181" t="s">
        <v>941</v>
      </c>
      <c r="Z1644" s="183">
        <v>102</v>
      </c>
      <c r="AA1644" s="181" t="s">
        <v>22</v>
      </c>
      <c r="AB1644" s="181" t="s">
        <v>942</v>
      </c>
      <c r="AC1644" s="183">
        <v>38</v>
      </c>
    </row>
    <row r="1645" spans="1:29">
      <c r="A1645" s="181" t="s">
        <v>116</v>
      </c>
      <c r="B1645" s="183">
        <v>102</v>
      </c>
      <c r="C1645" s="183">
        <v>102118</v>
      </c>
      <c r="D1645" s="183">
        <v>5660</v>
      </c>
      <c r="E1645" s="184">
        <v>14.55</v>
      </c>
      <c r="F1645" s="182">
        <v>43890</v>
      </c>
      <c r="G1645" s="181" t="s">
        <v>938</v>
      </c>
      <c r="H1645" s="181" t="s">
        <v>1166</v>
      </c>
      <c r="I1645" s="181" t="s">
        <v>1166</v>
      </c>
      <c r="K1645" s="183">
        <v>368564</v>
      </c>
      <c r="L1645" s="183">
        <v>361272</v>
      </c>
      <c r="Q1645" s="181" t="s">
        <v>940</v>
      </c>
      <c r="U1645" s="183">
        <v>2</v>
      </c>
      <c r="V1645" s="183">
        <v>20</v>
      </c>
      <c r="Y1645" s="181" t="s">
        <v>941</v>
      </c>
      <c r="Z1645" s="183">
        <v>102</v>
      </c>
      <c r="AA1645" s="181" t="s">
        <v>22</v>
      </c>
      <c r="AB1645" s="181" t="s">
        <v>942</v>
      </c>
      <c r="AC1645" s="183">
        <v>39</v>
      </c>
    </row>
    <row r="1646" spans="1:29">
      <c r="A1646" s="181" t="s">
        <v>116</v>
      </c>
      <c r="B1646" s="183">
        <v>102</v>
      </c>
      <c r="C1646" s="183">
        <v>102108</v>
      </c>
      <c r="D1646" s="183">
        <v>5660</v>
      </c>
      <c r="E1646" s="184">
        <v>19.399999999999999</v>
      </c>
      <c r="F1646" s="182">
        <v>43890</v>
      </c>
      <c r="G1646" s="181" t="s">
        <v>938</v>
      </c>
      <c r="H1646" s="181" t="s">
        <v>1166</v>
      </c>
      <c r="I1646" s="181" t="s">
        <v>1166</v>
      </c>
      <c r="K1646" s="183">
        <v>368564</v>
      </c>
      <c r="L1646" s="183">
        <v>361272</v>
      </c>
      <c r="Q1646" s="181" t="s">
        <v>940</v>
      </c>
      <c r="U1646" s="183">
        <v>2</v>
      </c>
      <c r="V1646" s="183">
        <v>20</v>
      </c>
      <c r="Y1646" s="181" t="s">
        <v>941</v>
      </c>
      <c r="Z1646" s="183">
        <v>102</v>
      </c>
      <c r="AA1646" s="181" t="s">
        <v>22</v>
      </c>
      <c r="AB1646" s="181" t="s">
        <v>942</v>
      </c>
      <c r="AC1646" s="183">
        <v>40</v>
      </c>
    </row>
    <row r="1647" spans="1:29">
      <c r="A1647" s="181" t="s">
        <v>116</v>
      </c>
      <c r="B1647" s="183">
        <v>102</v>
      </c>
      <c r="C1647" s="183">
        <v>102109</v>
      </c>
      <c r="D1647" s="183">
        <v>5660</v>
      </c>
      <c r="E1647" s="184">
        <v>14.55</v>
      </c>
      <c r="F1647" s="182">
        <v>43890</v>
      </c>
      <c r="G1647" s="181" t="s">
        <v>938</v>
      </c>
      <c r="H1647" s="181" t="s">
        <v>1166</v>
      </c>
      <c r="I1647" s="181" t="s">
        <v>1166</v>
      </c>
      <c r="K1647" s="183">
        <v>368564</v>
      </c>
      <c r="L1647" s="183">
        <v>361272</v>
      </c>
      <c r="Q1647" s="181" t="s">
        <v>940</v>
      </c>
      <c r="U1647" s="183">
        <v>2</v>
      </c>
      <c r="V1647" s="183">
        <v>20</v>
      </c>
      <c r="Y1647" s="181" t="s">
        <v>941</v>
      </c>
      <c r="Z1647" s="183">
        <v>102</v>
      </c>
      <c r="AA1647" s="181" t="s">
        <v>22</v>
      </c>
      <c r="AB1647" s="181" t="s">
        <v>942</v>
      </c>
      <c r="AC1647" s="183">
        <v>41</v>
      </c>
    </row>
    <row r="1648" spans="1:29">
      <c r="A1648" s="181" t="s">
        <v>116</v>
      </c>
      <c r="B1648" s="183">
        <v>102</v>
      </c>
      <c r="C1648" s="183">
        <v>102120</v>
      </c>
      <c r="D1648" s="183">
        <v>5660</v>
      </c>
      <c r="E1648" s="184">
        <v>4.8600000000000003</v>
      </c>
      <c r="F1648" s="182">
        <v>43890</v>
      </c>
      <c r="G1648" s="181" t="s">
        <v>938</v>
      </c>
      <c r="H1648" s="181" t="s">
        <v>1166</v>
      </c>
      <c r="I1648" s="181" t="s">
        <v>1166</v>
      </c>
      <c r="K1648" s="183">
        <v>368564</v>
      </c>
      <c r="L1648" s="183">
        <v>361272</v>
      </c>
      <c r="Q1648" s="181" t="s">
        <v>940</v>
      </c>
      <c r="U1648" s="183">
        <v>2</v>
      </c>
      <c r="V1648" s="183">
        <v>20</v>
      </c>
      <c r="Y1648" s="181" t="s">
        <v>941</v>
      </c>
      <c r="Z1648" s="183">
        <v>102</v>
      </c>
      <c r="AA1648" s="181" t="s">
        <v>22</v>
      </c>
      <c r="AB1648" s="181" t="s">
        <v>942</v>
      </c>
      <c r="AC1648" s="183">
        <v>42</v>
      </c>
    </row>
    <row r="1649" spans="1:29">
      <c r="A1649" s="181" t="s">
        <v>116</v>
      </c>
      <c r="B1649" s="183">
        <v>102</v>
      </c>
      <c r="C1649" s="183">
        <v>102114</v>
      </c>
      <c r="D1649" s="183">
        <v>5660</v>
      </c>
      <c r="E1649" s="184">
        <v>-7</v>
      </c>
      <c r="F1649" s="182">
        <v>43890</v>
      </c>
      <c r="G1649" s="181" t="s">
        <v>938</v>
      </c>
      <c r="H1649" s="181" t="s">
        <v>947</v>
      </c>
      <c r="I1649" s="181" t="s">
        <v>947</v>
      </c>
      <c r="K1649" s="183">
        <v>368673</v>
      </c>
      <c r="L1649" s="183">
        <v>361618</v>
      </c>
      <c r="Q1649" s="181" t="s">
        <v>940</v>
      </c>
      <c r="U1649" s="183">
        <v>2</v>
      </c>
      <c r="V1649" s="183">
        <v>20</v>
      </c>
      <c r="Y1649" s="181" t="s">
        <v>941</v>
      </c>
      <c r="Z1649" s="183">
        <v>102</v>
      </c>
      <c r="AA1649" s="181" t="s">
        <v>22</v>
      </c>
      <c r="AB1649" s="181" t="s">
        <v>942</v>
      </c>
      <c r="AC1649" s="183">
        <v>5</v>
      </c>
    </row>
    <row r="1650" spans="1:29">
      <c r="A1650" s="181" t="s">
        <v>116</v>
      </c>
      <c r="B1650" s="183">
        <v>102</v>
      </c>
      <c r="C1650" s="183">
        <v>102115</v>
      </c>
      <c r="D1650" s="183">
        <v>5660</v>
      </c>
      <c r="E1650" s="184">
        <v>-2</v>
      </c>
      <c r="F1650" s="182">
        <v>43890</v>
      </c>
      <c r="G1650" s="181" t="s">
        <v>938</v>
      </c>
      <c r="H1650" s="181" t="s">
        <v>947</v>
      </c>
      <c r="I1650" s="181" t="s">
        <v>947</v>
      </c>
      <c r="K1650" s="183">
        <v>368673</v>
      </c>
      <c r="L1650" s="183">
        <v>361618</v>
      </c>
      <c r="Q1650" s="181" t="s">
        <v>940</v>
      </c>
      <c r="U1650" s="183">
        <v>2</v>
      </c>
      <c r="V1650" s="183">
        <v>20</v>
      </c>
      <c r="Y1650" s="181" t="s">
        <v>941</v>
      </c>
      <c r="Z1650" s="183">
        <v>102</v>
      </c>
      <c r="AA1650" s="181" t="s">
        <v>22</v>
      </c>
      <c r="AB1650" s="181" t="s">
        <v>942</v>
      </c>
      <c r="AC1650" s="183">
        <v>15</v>
      </c>
    </row>
    <row r="1651" spans="1:29">
      <c r="A1651" s="181" t="s">
        <v>116</v>
      </c>
      <c r="B1651" s="183">
        <v>102</v>
      </c>
      <c r="C1651" s="183">
        <v>102116</v>
      </c>
      <c r="D1651" s="183">
        <v>5660</v>
      </c>
      <c r="E1651" s="184">
        <v>-2</v>
      </c>
      <c r="F1651" s="182">
        <v>43890</v>
      </c>
      <c r="G1651" s="181" t="s">
        <v>938</v>
      </c>
      <c r="H1651" s="181" t="s">
        <v>947</v>
      </c>
      <c r="I1651" s="181" t="s">
        <v>947</v>
      </c>
      <c r="K1651" s="183">
        <v>368673</v>
      </c>
      <c r="L1651" s="183">
        <v>361618</v>
      </c>
      <c r="Q1651" s="181" t="s">
        <v>940</v>
      </c>
      <c r="U1651" s="183">
        <v>2</v>
      </c>
      <c r="V1651" s="183">
        <v>20</v>
      </c>
      <c r="Y1651" s="181" t="s">
        <v>941</v>
      </c>
      <c r="Z1651" s="183">
        <v>102</v>
      </c>
      <c r="AA1651" s="181" t="s">
        <v>22</v>
      </c>
      <c r="AB1651" s="181" t="s">
        <v>942</v>
      </c>
      <c r="AC1651" s="183">
        <v>29</v>
      </c>
    </row>
    <row r="1652" spans="1:29">
      <c r="A1652" s="181" t="s">
        <v>116</v>
      </c>
      <c r="B1652" s="183">
        <v>102</v>
      </c>
      <c r="C1652" s="183">
        <v>102117</v>
      </c>
      <c r="D1652" s="183">
        <v>5660</v>
      </c>
      <c r="E1652" s="184">
        <v>-2</v>
      </c>
      <c r="F1652" s="182">
        <v>43890</v>
      </c>
      <c r="G1652" s="181" t="s">
        <v>938</v>
      </c>
      <c r="H1652" s="181" t="s">
        <v>947</v>
      </c>
      <c r="I1652" s="181" t="s">
        <v>947</v>
      </c>
      <c r="K1652" s="183">
        <v>368673</v>
      </c>
      <c r="L1652" s="183">
        <v>361618</v>
      </c>
      <c r="Q1652" s="181" t="s">
        <v>940</v>
      </c>
      <c r="U1652" s="183">
        <v>2</v>
      </c>
      <c r="V1652" s="183">
        <v>20</v>
      </c>
      <c r="Y1652" s="181" t="s">
        <v>941</v>
      </c>
      <c r="Z1652" s="183">
        <v>102</v>
      </c>
      <c r="AA1652" s="181" t="s">
        <v>22</v>
      </c>
      <c r="AB1652" s="181" t="s">
        <v>942</v>
      </c>
      <c r="AC1652" s="183">
        <v>42</v>
      </c>
    </row>
    <row r="1653" spans="1:29">
      <c r="A1653" s="181" t="s">
        <v>116</v>
      </c>
      <c r="B1653" s="183">
        <v>102</v>
      </c>
      <c r="C1653" s="183">
        <v>102120</v>
      </c>
      <c r="D1653" s="183">
        <v>5660</v>
      </c>
      <c r="E1653" s="184">
        <v>-2</v>
      </c>
      <c r="F1653" s="182">
        <v>43890</v>
      </c>
      <c r="G1653" s="181" t="s">
        <v>938</v>
      </c>
      <c r="H1653" s="181" t="s">
        <v>947</v>
      </c>
      <c r="I1653" s="181" t="s">
        <v>947</v>
      </c>
      <c r="K1653" s="183">
        <v>368673</v>
      </c>
      <c r="L1653" s="183">
        <v>361618</v>
      </c>
      <c r="Q1653" s="181" t="s">
        <v>940</v>
      </c>
      <c r="U1653" s="183">
        <v>2</v>
      </c>
      <c r="V1653" s="183">
        <v>20</v>
      </c>
      <c r="Y1653" s="181" t="s">
        <v>941</v>
      </c>
      <c r="Z1653" s="183">
        <v>102</v>
      </c>
      <c r="AA1653" s="181" t="s">
        <v>22</v>
      </c>
      <c r="AB1653" s="181" t="s">
        <v>942</v>
      </c>
      <c r="AC1653" s="183">
        <v>51</v>
      </c>
    </row>
    <row r="1654" spans="1:29">
      <c r="A1654" s="181" t="s">
        <v>116</v>
      </c>
      <c r="B1654" s="183">
        <v>102</v>
      </c>
      <c r="C1654" s="183">
        <v>102103</v>
      </c>
      <c r="D1654" s="183">
        <v>5660</v>
      </c>
      <c r="E1654" s="184">
        <v>79.69</v>
      </c>
      <c r="F1654" s="182">
        <v>43896</v>
      </c>
      <c r="G1654" s="181" t="s">
        <v>938</v>
      </c>
      <c r="H1654" s="181" t="s">
        <v>1162</v>
      </c>
      <c r="K1654" s="183">
        <v>1140552</v>
      </c>
      <c r="L1654" s="183">
        <v>361190</v>
      </c>
      <c r="Q1654" s="181" t="s">
        <v>944</v>
      </c>
      <c r="U1654" s="183">
        <v>3</v>
      </c>
      <c r="V1654" s="183">
        <v>20</v>
      </c>
      <c r="X1654" s="183">
        <v>3033699</v>
      </c>
      <c r="Y1654" s="181" t="s">
        <v>941</v>
      </c>
      <c r="Z1654" s="183">
        <v>102</v>
      </c>
      <c r="AA1654" s="181" t="s">
        <v>945</v>
      </c>
      <c r="AB1654" s="181" t="s">
        <v>942</v>
      </c>
      <c r="AC1654" s="183">
        <v>1</v>
      </c>
    </row>
    <row r="1655" spans="1:29">
      <c r="A1655" s="181" t="s">
        <v>116</v>
      </c>
      <c r="B1655" s="183">
        <v>102</v>
      </c>
      <c r="C1655" s="183">
        <v>102103</v>
      </c>
      <c r="D1655" s="183">
        <v>5660</v>
      </c>
      <c r="E1655" s="184">
        <v>168.94</v>
      </c>
      <c r="F1655" s="182">
        <v>43902</v>
      </c>
      <c r="G1655" s="181" t="s">
        <v>938</v>
      </c>
      <c r="H1655" s="181" t="s">
        <v>1162</v>
      </c>
      <c r="K1655" s="183">
        <v>1142215</v>
      </c>
      <c r="L1655" s="183">
        <v>361752</v>
      </c>
      <c r="Q1655" s="181" t="s">
        <v>944</v>
      </c>
      <c r="U1655" s="183">
        <v>3</v>
      </c>
      <c r="V1655" s="183">
        <v>20</v>
      </c>
      <c r="X1655" s="183">
        <v>3033699</v>
      </c>
      <c r="Y1655" s="181" t="s">
        <v>941</v>
      </c>
      <c r="Z1655" s="183">
        <v>102</v>
      </c>
      <c r="AA1655" s="181" t="s">
        <v>945</v>
      </c>
      <c r="AB1655" s="181" t="s">
        <v>942</v>
      </c>
      <c r="AC1655" s="183">
        <v>1</v>
      </c>
    </row>
    <row r="1656" spans="1:29">
      <c r="A1656" s="181" t="s">
        <v>116</v>
      </c>
      <c r="B1656" s="183">
        <v>102</v>
      </c>
      <c r="C1656" s="183">
        <v>102103</v>
      </c>
      <c r="D1656" s="183">
        <v>5660</v>
      </c>
      <c r="E1656" s="184">
        <v>114.69</v>
      </c>
      <c r="F1656" s="182">
        <v>43902</v>
      </c>
      <c r="G1656" s="181" t="s">
        <v>938</v>
      </c>
      <c r="H1656" s="181" t="s">
        <v>1162</v>
      </c>
      <c r="K1656" s="183">
        <v>1142217</v>
      </c>
      <c r="L1656" s="183">
        <v>361752</v>
      </c>
      <c r="Q1656" s="181" t="s">
        <v>944</v>
      </c>
      <c r="U1656" s="183">
        <v>3</v>
      </c>
      <c r="V1656" s="183">
        <v>20</v>
      </c>
      <c r="X1656" s="183">
        <v>3033699</v>
      </c>
      <c r="Y1656" s="181" t="s">
        <v>941</v>
      </c>
      <c r="Z1656" s="183">
        <v>102</v>
      </c>
      <c r="AA1656" s="181" t="s">
        <v>945</v>
      </c>
      <c r="AB1656" s="181" t="s">
        <v>942</v>
      </c>
      <c r="AC1656" s="183">
        <v>1</v>
      </c>
    </row>
    <row r="1657" spans="1:29">
      <c r="A1657" s="181" t="s">
        <v>116</v>
      </c>
      <c r="B1657" s="183">
        <v>102</v>
      </c>
      <c r="C1657" s="183">
        <v>102103</v>
      </c>
      <c r="D1657" s="183">
        <v>5660</v>
      </c>
      <c r="E1657" s="184">
        <v>63.75</v>
      </c>
      <c r="F1657" s="182">
        <v>43903</v>
      </c>
      <c r="G1657" s="181" t="s">
        <v>938</v>
      </c>
      <c r="H1657" s="181" t="s">
        <v>1162</v>
      </c>
      <c r="K1657" s="183">
        <v>1142433</v>
      </c>
      <c r="L1657" s="183">
        <v>361825</v>
      </c>
      <c r="Q1657" s="181" t="s">
        <v>944</v>
      </c>
      <c r="U1657" s="183">
        <v>3</v>
      </c>
      <c r="V1657" s="183">
        <v>20</v>
      </c>
      <c r="X1657" s="183">
        <v>3033699</v>
      </c>
      <c r="Y1657" s="181" t="s">
        <v>941</v>
      </c>
      <c r="Z1657" s="183">
        <v>119</v>
      </c>
      <c r="AA1657" s="181" t="s">
        <v>945</v>
      </c>
      <c r="AB1657" s="181" t="s">
        <v>942</v>
      </c>
      <c r="AC1657" s="183">
        <v>1</v>
      </c>
    </row>
    <row r="1658" spans="1:29">
      <c r="A1658" s="181" t="s">
        <v>116</v>
      </c>
      <c r="B1658" s="183">
        <v>102</v>
      </c>
      <c r="C1658" s="183">
        <v>102103</v>
      </c>
      <c r="D1658" s="183">
        <v>5660</v>
      </c>
      <c r="E1658" s="184">
        <v>106.25</v>
      </c>
      <c r="F1658" s="182">
        <v>43903</v>
      </c>
      <c r="G1658" s="181" t="s">
        <v>938</v>
      </c>
      <c r="H1658" s="181" t="s">
        <v>1162</v>
      </c>
      <c r="K1658" s="183">
        <v>1142434</v>
      </c>
      <c r="L1658" s="183">
        <v>361825</v>
      </c>
      <c r="Q1658" s="181" t="s">
        <v>944</v>
      </c>
      <c r="U1658" s="183">
        <v>3</v>
      </c>
      <c r="V1658" s="183">
        <v>20</v>
      </c>
      <c r="X1658" s="183">
        <v>3033699</v>
      </c>
      <c r="Y1658" s="181" t="s">
        <v>941</v>
      </c>
      <c r="Z1658" s="183">
        <v>102</v>
      </c>
      <c r="AA1658" s="181" t="s">
        <v>945</v>
      </c>
      <c r="AB1658" s="181" t="s">
        <v>942</v>
      </c>
      <c r="AC1658" s="183">
        <v>1</v>
      </c>
    </row>
    <row r="1659" spans="1:29">
      <c r="A1659" s="181" t="s">
        <v>116</v>
      </c>
      <c r="B1659" s="183">
        <v>102</v>
      </c>
      <c r="C1659" s="183">
        <v>102103</v>
      </c>
      <c r="D1659" s="183">
        <v>5660</v>
      </c>
      <c r="E1659" s="184">
        <v>160.19</v>
      </c>
      <c r="F1659" s="182">
        <v>43908</v>
      </c>
      <c r="G1659" s="181" t="s">
        <v>938</v>
      </c>
      <c r="H1659" s="181" t="s">
        <v>1162</v>
      </c>
      <c r="K1659" s="183">
        <v>1143688</v>
      </c>
      <c r="L1659" s="183">
        <v>362161</v>
      </c>
      <c r="Q1659" s="181" t="s">
        <v>944</v>
      </c>
      <c r="U1659" s="183">
        <v>3</v>
      </c>
      <c r="V1659" s="183">
        <v>20</v>
      </c>
      <c r="X1659" s="183">
        <v>3033699</v>
      </c>
      <c r="Y1659" s="181" t="s">
        <v>941</v>
      </c>
      <c r="Z1659" s="183">
        <v>102</v>
      </c>
      <c r="AA1659" s="181" t="s">
        <v>945</v>
      </c>
      <c r="AB1659" s="181" t="s">
        <v>942</v>
      </c>
      <c r="AC1659" s="183">
        <v>1</v>
      </c>
    </row>
    <row r="1660" spans="1:29">
      <c r="A1660" s="181" t="s">
        <v>116</v>
      </c>
      <c r="B1660" s="183">
        <v>102</v>
      </c>
      <c r="C1660" s="183">
        <v>102103</v>
      </c>
      <c r="D1660" s="183">
        <v>5660</v>
      </c>
      <c r="E1660" s="184">
        <v>53.13</v>
      </c>
      <c r="F1660" s="182">
        <v>43910</v>
      </c>
      <c r="G1660" s="181" t="s">
        <v>938</v>
      </c>
      <c r="H1660" s="181" t="s">
        <v>1162</v>
      </c>
      <c r="K1660" s="183">
        <v>1144223</v>
      </c>
      <c r="L1660" s="183">
        <v>362317</v>
      </c>
      <c r="Q1660" s="181" t="s">
        <v>944</v>
      </c>
      <c r="U1660" s="183">
        <v>3</v>
      </c>
      <c r="V1660" s="183">
        <v>20</v>
      </c>
      <c r="X1660" s="183">
        <v>3033699</v>
      </c>
      <c r="Y1660" s="181" t="s">
        <v>941</v>
      </c>
      <c r="Z1660" s="183">
        <v>102</v>
      </c>
      <c r="AA1660" s="181" t="s">
        <v>945</v>
      </c>
      <c r="AB1660" s="181" t="s">
        <v>942</v>
      </c>
      <c r="AC1660" s="183">
        <v>1</v>
      </c>
    </row>
    <row r="1661" spans="1:29">
      <c r="A1661" s="181" t="s">
        <v>116</v>
      </c>
      <c r="B1661" s="183">
        <v>102</v>
      </c>
      <c r="C1661" s="183">
        <v>102103</v>
      </c>
      <c r="D1661" s="183">
        <v>5660</v>
      </c>
      <c r="E1661" s="184">
        <v>185.94</v>
      </c>
      <c r="F1661" s="182">
        <v>43910</v>
      </c>
      <c r="G1661" s="181" t="s">
        <v>938</v>
      </c>
      <c r="H1661" s="181" t="s">
        <v>1162</v>
      </c>
      <c r="K1661" s="183">
        <v>1144224</v>
      </c>
      <c r="L1661" s="183">
        <v>362317</v>
      </c>
      <c r="Q1661" s="181" t="s">
        <v>944</v>
      </c>
      <c r="U1661" s="183">
        <v>3</v>
      </c>
      <c r="V1661" s="183">
        <v>20</v>
      </c>
      <c r="X1661" s="183">
        <v>3033699</v>
      </c>
      <c r="Y1661" s="181" t="s">
        <v>941</v>
      </c>
      <c r="Z1661" s="183">
        <v>102</v>
      </c>
      <c r="AA1661" s="181" t="s">
        <v>945</v>
      </c>
      <c r="AB1661" s="181" t="s">
        <v>942</v>
      </c>
      <c r="AC1661" s="183">
        <v>1</v>
      </c>
    </row>
    <row r="1662" spans="1:29">
      <c r="A1662" s="181" t="s">
        <v>116</v>
      </c>
      <c r="B1662" s="183">
        <v>102</v>
      </c>
      <c r="C1662" s="183">
        <v>102103</v>
      </c>
      <c r="D1662" s="183">
        <v>5660</v>
      </c>
      <c r="E1662" s="184">
        <v>54.19</v>
      </c>
      <c r="F1662" s="182">
        <v>43913</v>
      </c>
      <c r="G1662" s="181" t="s">
        <v>938</v>
      </c>
      <c r="H1662" s="181" t="s">
        <v>1162</v>
      </c>
      <c r="K1662" s="183">
        <v>1144408</v>
      </c>
      <c r="L1662" s="183">
        <v>362451</v>
      </c>
      <c r="Q1662" s="181" t="s">
        <v>944</v>
      </c>
      <c r="U1662" s="183">
        <v>3</v>
      </c>
      <c r="V1662" s="183">
        <v>20</v>
      </c>
      <c r="X1662" s="183">
        <v>3033699</v>
      </c>
      <c r="Y1662" s="181" t="s">
        <v>941</v>
      </c>
      <c r="Z1662" s="183">
        <v>102</v>
      </c>
      <c r="AA1662" s="181" t="s">
        <v>945</v>
      </c>
      <c r="AB1662" s="181" t="s">
        <v>942</v>
      </c>
      <c r="AC1662" s="183">
        <v>1</v>
      </c>
    </row>
    <row r="1663" spans="1:29">
      <c r="A1663" s="181" t="s">
        <v>116</v>
      </c>
      <c r="B1663" s="183">
        <v>102</v>
      </c>
      <c r="C1663" s="183">
        <v>102103</v>
      </c>
      <c r="D1663" s="183">
        <v>5660</v>
      </c>
      <c r="E1663" s="184">
        <v>245</v>
      </c>
      <c r="F1663" s="182">
        <v>43916</v>
      </c>
      <c r="G1663" s="181" t="s">
        <v>938</v>
      </c>
      <c r="H1663" s="181" t="s">
        <v>1162</v>
      </c>
      <c r="K1663" s="183">
        <v>1145545</v>
      </c>
      <c r="L1663" s="183">
        <v>362908</v>
      </c>
      <c r="Q1663" s="181" t="s">
        <v>944</v>
      </c>
      <c r="U1663" s="183">
        <v>3</v>
      </c>
      <c r="V1663" s="183">
        <v>20</v>
      </c>
      <c r="X1663" s="183">
        <v>3033699</v>
      </c>
      <c r="Y1663" s="181" t="s">
        <v>941</v>
      </c>
      <c r="Z1663" s="183">
        <v>102</v>
      </c>
      <c r="AA1663" s="181" t="s">
        <v>945</v>
      </c>
      <c r="AB1663" s="181" t="s">
        <v>942</v>
      </c>
      <c r="AC1663" s="183">
        <v>1</v>
      </c>
    </row>
    <row r="1664" spans="1:29">
      <c r="A1664" s="181" t="s">
        <v>116</v>
      </c>
      <c r="B1664" s="183">
        <v>102</v>
      </c>
      <c r="C1664" s="183">
        <v>102103</v>
      </c>
      <c r="D1664" s="183">
        <v>5660</v>
      </c>
      <c r="E1664" s="184">
        <v>371.88</v>
      </c>
      <c r="F1664" s="182">
        <v>43921</v>
      </c>
      <c r="G1664" s="181" t="s">
        <v>938</v>
      </c>
      <c r="H1664" s="181" t="s">
        <v>1183</v>
      </c>
      <c r="I1664" s="181" t="s">
        <v>1162</v>
      </c>
      <c r="K1664" s="183">
        <v>368854</v>
      </c>
      <c r="L1664" s="183">
        <v>363924</v>
      </c>
      <c r="P1664" s="181" t="s">
        <v>989</v>
      </c>
      <c r="Q1664" s="181" t="s">
        <v>940</v>
      </c>
      <c r="U1664" s="183">
        <v>3</v>
      </c>
      <c r="V1664" s="183">
        <v>20</v>
      </c>
      <c r="Y1664" s="181" t="s">
        <v>941</v>
      </c>
      <c r="Z1664" s="183">
        <v>867</v>
      </c>
      <c r="AA1664" s="181" t="s">
        <v>22</v>
      </c>
      <c r="AB1664" s="181" t="s">
        <v>942</v>
      </c>
      <c r="AC1664" s="183">
        <v>351</v>
      </c>
    </row>
    <row r="1665" spans="1:29">
      <c r="A1665" s="181" t="s">
        <v>116</v>
      </c>
      <c r="B1665" s="183">
        <v>102</v>
      </c>
      <c r="C1665" s="183">
        <v>102103</v>
      </c>
      <c r="D1665" s="183">
        <v>5660</v>
      </c>
      <c r="E1665" s="184">
        <v>500</v>
      </c>
      <c r="F1665" s="182">
        <v>43921</v>
      </c>
      <c r="G1665" s="181" t="s">
        <v>938</v>
      </c>
      <c r="H1665" s="181" t="s">
        <v>1183</v>
      </c>
      <c r="I1665" s="181" t="s">
        <v>1162</v>
      </c>
      <c r="K1665" s="183">
        <v>368854</v>
      </c>
      <c r="L1665" s="183">
        <v>363924</v>
      </c>
      <c r="P1665" s="181" t="s">
        <v>989</v>
      </c>
      <c r="Q1665" s="181" t="s">
        <v>940</v>
      </c>
      <c r="U1665" s="183">
        <v>3</v>
      </c>
      <c r="V1665" s="183">
        <v>20</v>
      </c>
      <c r="Y1665" s="181" t="s">
        <v>941</v>
      </c>
      <c r="Z1665" s="183">
        <v>867</v>
      </c>
      <c r="AA1665" s="181" t="s">
        <v>22</v>
      </c>
      <c r="AB1665" s="181" t="s">
        <v>942</v>
      </c>
      <c r="AC1665" s="183">
        <v>352</v>
      </c>
    </row>
    <row r="1666" spans="1:29">
      <c r="A1666" s="181" t="s">
        <v>116</v>
      </c>
      <c r="B1666" s="183">
        <v>102</v>
      </c>
      <c r="C1666" s="183">
        <v>102103</v>
      </c>
      <c r="D1666" s="183">
        <v>5660</v>
      </c>
      <c r="E1666" s="184">
        <v>255.39</v>
      </c>
      <c r="F1666" s="182">
        <v>43921</v>
      </c>
      <c r="G1666" s="181" t="s">
        <v>938</v>
      </c>
      <c r="H1666" s="181" t="s">
        <v>1165</v>
      </c>
      <c r="I1666" s="181" t="s">
        <v>1165</v>
      </c>
      <c r="K1666" s="183">
        <v>368905</v>
      </c>
      <c r="L1666" s="183">
        <v>364294</v>
      </c>
      <c r="Q1666" s="181" t="s">
        <v>940</v>
      </c>
      <c r="U1666" s="183">
        <v>3</v>
      </c>
      <c r="V1666" s="183">
        <v>20</v>
      </c>
      <c r="Y1666" s="181" t="s">
        <v>941</v>
      </c>
      <c r="Z1666" s="183">
        <v>102</v>
      </c>
      <c r="AA1666" s="181" t="s">
        <v>22</v>
      </c>
      <c r="AB1666" s="181" t="s">
        <v>942</v>
      </c>
      <c r="AC1666" s="183">
        <v>2</v>
      </c>
    </row>
    <row r="1667" spans="1:29">
      <c r="A1667" s="181" t="s">
        <v>116</v>
      </c>
      <c r="B1667" s="183">
        <v>102</v>
      </c>
      <c r="C1667" s="183">
        <v>102103</v>
      </c>
      <c r="D1667" s="183">
        <v>5660</v>
      </c>
      <c r="E1667" s="184">
        <v>-2359.04</v>
      </c>
      <c r="F1667" s="182">
        <v>43921</v>
      </c>
      <c r="G1667" s="181" t="s">
        <v>938</v>
      </c>
      <c r="H1667" s="181" t="s">
        <v>1166</v>
      </c>
      <c r="I1667" s="181" t="s">
        <v>1166</v>
      </c>
      <c r="K1667" s="183">
        <v>368961</v>
      </c>
      <c r="L1667" s="183">
        <v>364552</v>
      </c>
      <c r="Q1667" s="181" t="s">
        <v>940</v>
      </c>
      <c r="U1667" s="183">
        <v>3</v>
      </c>
      <c r="V1667" s="183">
        <v>20</v>
      </c>
      <c r="Y1667" s="181" t="s">
        <v>941</v>
      </c>
      <c r="Z1667" s="183">
        <v>102</v>
      </c>
      <c r="AA1667" s="181" t="s">
        <v>22</v>
      </c>
      <c r="AB1667" s="181" t="s">
        <v>942</v>
      </c>
      <c r="AC1667" s="183">
        <v>1</v>
      </c>
    </row>
    <row r="1668" spans="1:29">
      <c r="A1668" s="181" t="s">
        <v>116</v>
      </c>
      <c r="B1668" s="183">
        <v>102</v>
      </c>
      <c r="C1668" s="183">
        <v>102114</v>
      </c>
      <c r="D1668" s="183">
        <v>5660</v>
      </c>
      <c r="E1668" s="184">
        <v>12.5</v>
      </c>
      <c r="F1668" s="182">
        <v>43921</v>
      </c>
      <c r="G1668" s="181" t="s">
        <v>938</v>
      </c>
      <c r="H1668" s="181" t="s">
        <v>1166</v>
      </c>
      <c r="I1668" s="181" t="s">
        <v>1166</v>
      </c>
      <c r="K1668" s="183">
        <v>368961</v>
      </c>
      <c r="L1668" s="183">
        <v>364552</v>
      </c>
      <c r="Q1668" s="181" t="s">
        <v>940</v>
      </c>
      <c r="U1668" s="183">
        <v>3</v>
      </c>
      <c r="V1668" s="183">
        <v>20</v>
      </c>
      <c r="Y1668" s="181" t="s">
        <v>941</v>
      </c>
      <c r="Z1668" s="183">
        <v>102</v>
      </c>
      <c r="AA1668" s="181" t="s">
        <v>22</v>
      </c>
      <c r="AB1668" s="181" t="s">
        <v>942</v>
      </c>
      <c r="AC1668" s="183">
        <v>28</v>
      </c>
    </row>
    <row r="1669" spans="1:29">
      <c r="A1669" s="181" t="s">
        <v>116</v>
      </c>
      <c r="B1669" s="183">
        <v>102</v>
      </c>
      <c r="C1669" s="183">
        <v>102101</v>
      </c>
      <c r="D1669" s="183">
        <v>5660</v>
      </c>
      <c r="E1669" s="184">
        <v>66.69</v>
      </c>
      <c r="F1669" s="182">
        <v>43921</v>
      </c>
      <c r="G1669" s="181" t="s">
        <v>938</v>
      </c>
      <c r="H1669" s="181" t="s">
        <v>1166</v>
      </c>
      <c r="I1669" s="181" t="s">
        <v>1166</v>
      </c>
      <c r="K1669" s="183">
        <v>368961</v>
      </c>
      <c r="L1669" s="183">
        <v>364552</v>
      </c>
      <c r="Q1669" s="181" t="s">
        <v>940</v>
      </c>
      <c r="U1669" s="183">
        <v>3</v>
      </c>
      <c r="V1669" s="183">
        <v>20</v>
      </c>
      <c r="Y1669" s="181" t="s">
        <v>941</v>
      </c>
      <c r="Z1669" s="183">
        <v>102</v>
      </c>
      <c r="AA1669" s="181" t="s">
        <v>22</v>
      </c>
      <c r="AB1669" s="181" t="s">
        <v>942</v>
      </c>
      <c r="AC1669" s="183">
        <v>29</v>
      </c>
    </row>
    <row r="1670" spans="1:29">
      <c r="A1670" s="181" t="s">
        <v>116</v>
      </c>
      <c r="B1670" s="183">
        <v>102</v>
      </c>
      <c r="C1670" s="183">
        <v>102102</v>
      </c>
      <c r="D1670" s="183">
        <v>5660</v>
      </c>
      <c r="E1670" s="184">
        <v>8.34</v>
      </c>
      <c r="F1670" s="182">
        <v>43921</v>
      </c>
      <c r="G1670" s="181" t="s">
        <v>938</v>
      </c>
      <c r="H1670" s="181" t="s">
        <v>1166</v>
      </c>
      <c r="I1670" s="181" t="s">
        <v>1166</v>
      </c>
      <c r="K1670" s="183">
        <v>368961</v>
      </c>
      <c r="L1670" s="183">
        <v>364552</v>
      </c>
      <c r="Q1670" s="181" t="s">
        <v>940</v>
      </c>
      <c r="U1670" s="183">
        <v>3</v>
      </c>
      <c r="V1670" s="183">
        <v>20</v>
      </c>
      <c r="Y1670" s="181" t="s">
        <v>941</v>
      </c>
      <c r="Z1670" s="183">
        <v>102</v>
      </c>
      <c r="AA1670" s="181" t="s">
        <v>22</v>
      </c>
      <c r="AB1670" s="181" t="s">
        <v>942</v>
      </c>
      <c r="AC1670" s="183">
        <v>30</v>
      </c>
    </row>
    <row r="1671" spans="1:29">
      <c r="A1671" s="181" t="s">
        <v>116</v>
      </c>
      <c r="B1671" s="183">
        <v>102</v>
      </c>
      <c r="C1671" s="183">
        <v>102115</v>
      </c>
      <c r="D1671" s="183">
        <v>5660</v>
      </c>
      <c r="E1671" s="184">
        <v>4.17</v>
      </c>
      <c r="F1671" s="182">
        <v>43921</v>
      </c>
      <c r="G1671" s="181" t="s">
        <v>938</v>
      </c>
      <c r="H1671" s="181" t="s">
        <v>1166</v>
      </c>
      <c r="I1671" s="181" t="s">
        <v>1166</v>
      </c>
      <c r="K1671" s="183">
        <v>368961</v>
      </c>
      <c r="L1671" s="183">
        <v>364552</v>
      </c>
      <c r="Q1671" s="181" t="s">
        <v>940</v>
      </c>
      <c r="U1671" s="183">
        <v>3</v>
      </c>
      <c r="V1671" s="183">
        <v>20</v>
      </c>
      <c r="Y1671" s="181" t="s">
        <v>941</v>
      </c>
      <c r="Z1671" s="183">
        <v>102</v>
      </c>
      <c r="AA1671" s="181" t="s">
        <v>22</v>
      </c>
      <c r="AB1671" s="181" t="s">
        <v>942</v>
      </c>
      <c r="AC1671" s="183">
        <v>31</v>
      </c>
    </row>
    <row r="1672" spans="1:29">
      <c r="A1672" s="181" t="s">
        <v>116</v>
      </c>
      <c r="B1672" s="183">
        <v>102</v>
      </c>
      <c r="C1672" s="183">
        <v>102103</v>
      </c>
      <c r="D1672" s="183">
        <v>5660</v>
      </c>
      <c r="E1672" s="184">
        <v>25.01</v>
      </c>
      <c r="F1672" s="182">
        <v>43921</v>
      </c>
      <c r="G1672" s="181" t="s">
        <v>938</v>
      </c>
      <c r="H1672" s="181" t="s">
        <v>1166</v>
      </c>
      <c r="I1672" s="181" t="s">
        <v>1166</v>
      </c>
      <c r="K1672" s="183">
        <v>368961</v>
      </c>
      <c r="L1672" s="183">
        <v>364552</v>
      </c>
      <c r="Q1672" s="181" t="s">
        <v>940</v>
      </c>
      <c r="U1672" s="183">
        <v>3</v>
      </c>
      <c r="V1672" s="183">
        <v>20</v>
      </c>
      <c r="Y1672" s="181" t="s">
        <v>941</v>
      </c>
      <c r="Z1672" s="183">
        <v>102</v>
      </c>
      <c r="AA1672" s="181" t="s">
        <v>22</v>
      </c>
      <c r="AB1672" s="181" t="s">
        <v>942</v>
      </c>
      <c r="AC1672" s="183">
        <v>32</v>
      </c>
    </row>
    <row r="1673" spans="1:29">
      <c r="A1673" s="181" t="s">
        <v>116</v>
      </c>
      <c r="B1673" s="183">
        <v>102</v>
      </c>
      <c r="C1673" s="183">
        <v>102104</v>
      </c>
      <c r="D1673" s="183">
        <v>5660</v>
      </c>
      <c r="E1673" s="184">
        <v>45.85</v>
      </c>
      <c r="F1673" s="182">
        <v>43921</v>
      </c>
      <c r="G1673" s="181" t="s">
        <v>938</v>
      </c>
      <c r="H1673" s="181" t="s">
        <v>1166</v>
      </c>
      <c r="I1673" s="181" t="s">
        <v>1166</v>
      </c>
      <c r="K1673" s="183">
        <v>368961</v>
      </c>
      <c r="L1673" s="183">
        <v>364552</v>
      </c>
      <c r="Q1673" s="181" t="s">
        <v>940</v>
      </c>
      <c r="U1673" s="183">
        <v>3</v>
      </c>
      <c r="V1673" s="183">
        <v>20</v>
      </c>
      <c r="Y1673" s="181" t="s">
        <v>941</v>
      </c>
      <c r="Z1673" s="183">
        <v>102</v>
      </c>
      <c r="AA1673" s="181" t="s">
        <v>22</v>
      </c>
      <c r="AB1673" s="181" t="s">
        <v>942</v>
      </c>
      <c r="AC1673" s="183">
        <v>33</v>
      </c>
    </row>
    <row r="1674" spans="1:29">
      <c r="A1674" s="181" t="s">
        <v>116</v>
      </c>
      <c r="B1674" s="183">
        <v>102</v>
      </c>
      <c r="C1674" s="183">
        <v>102105</v>
      </c>
      <c r="D1674" s="183">
        <v>5660</v>
      </c>
      <c r="E1674" s="184">
        <v>45.85</v>
      </c>
      <c r="F1674" s="182">
        <v>43921</v>
      </c>
      <c r="G1674" s="181" t="s">
        <v>938</v>
      </c>
      <c r="H1674" s="181" t="s">
        <v>1166</v>
      </c>
      <c r="I1674" s="181" t="s">
        <v>1166</v>
      </c>
      <c r="K1674" s="183">
        <v>368961</v>
      </c>
      <c r="L1674" s="183">
        <v>364552</v>
      </c>
      <c r="Q1674" s="181" t="s">
        <v>940</v>
      </c>
      <c r="U1674" s="183">
        <v>3</v>
      </c>
      <c r="V1674" s="183">
        <v>20</v>
      </c>
      <c r="Y1674" s="181" t="s">
        <v>941</v>
      </c>
      <c r="Z1674" s="183">
        <v>102</v>
      </c>
      <c r="AA1674" s="181" t="s">
        <v>22</v>
      </c>
      <c r="AB1674" s="181" t="s">
        <v>942</v>
      </c>
      <c r="AC1674" s="183">
        <v>34</v>
      </c>
    </row>
    <row r="1675" spans="1:29">
      <c r="A1675" s="181" t="s">
        <v>116</v>
      </c>
      <c r="B1675" s="183">
        <v>102</v>
      </c>
      <c r="C1675" s="183">
        <v>102106</v>
      </c>
      <c r="D1675" s="183">
        <v>5660</v>
      </c>
      <c r="E1675" s="184">
        <v>150.04</v>
      </c>
      <c r="F1675" s="182">
        <v>43921</v>
      </c>
      <c r="G1675" s="181" t="s">
        <v>938</v>
      </c>
      <c r="H1675" s="181" t="s">
        <v>1166</v>
      </c>
      <c r="I1675" s="181" t="s">
        <v>1166</v>
      </c>
      <c r="K1675" s="183">
        <v>368961</v>
      </c>
      <c r="L1675" s="183">
        <v>364552</v>
      </c>
      <c r="Q1675" s="181" t="s">
        <v>940</v>
      </c>
      <c r="U1675" s="183">
        <v>3</v>
      </c>
      <c r="V1675" s="183">
        <v>20</v>
      </c>
      <c r="Y1675" s="181" t="s">
        <v>941</v>
      </c>
      <c r="Z1675" s="183">
        <v>102</v>
      </c>
      <c r="AA1675" s="181" t="s">
        <v>22</v>
      </c>
      <c r="AB1675" s="181" t="s">
        <v>942</v>
      </c>
      <c r="AC1675" s="183">
        <v>35</v>
      </c>
    </row>
    <row r="1676" spans="1:29">
      <c r="A1676" s="181" t="s">
        <v>116</v>
      </c>
      <c r="B1676" s="183">
        <v>102</v>
      </c>
      <c r="C1676" s="183">
        <v>102116</v>
      </c>
      <c r="D1676" s="183">
        <v>5660</v>
      </c>
      <c r="E1676" s="184">
        <v>8.34</v>
      </c>
      <c r="F1676" s="182">
        <v>43921</v>
      </c>
      <c r="G1676" s="181" t="s">
        <v>938</v>
      </c>
      <c r="H1676" s="181" t="s">
        <v>1166</v>
      </c>
      <c r="I1676" s="181" t="s">
        <v>1166</v>
      </c>
      <c r="K1676" s="183">
        <v>368961</v>
      </c>
      <c r="L1676" s="183">
        <v>364552</v>
      </c>
      <c r="Q1676" s="181" t="s">
        <v>940</v>
      </c>
      <c r="U1676" s="183">
        <v>3</v>
      </c>
      <c r="V1676" s="183">
        <v>20</v>
      </c>
      <c r="Y1676" s="181" t="s">
        <v>941</v>
      </c>
      <c r="Z1676" s="183">
        <v>102</v>
      </c>
      <c r="AA1676" s="181" t="s">
        <v>22</v>
      </c>
      <c r="AB1676" s="181" t="s">
        <v>942</v>
      </c>
      <c r="AC1676" s="183">
        <v>36</v>
      </c>
    </row>
    <row r="1677" spans="1:29">
      <c r="A1677" s="181" t="s">
        <v>116</v>
      </c>
      <c r="B1677" s="183">
        <v>102</v>
      </c>
      <c r="C1677" s="183">
        <v>102107</v>
      </c>
      <c r="D1677" s="183">
        <v>5660</v>
      </c>
      <c r="E1677" s="184">
        <v>8.34</v>
      </c>
      <c r="F1677" s="182">
        <v>43921</v>
      </c>
      <c r="G1677" s="181" t="s">
        <v>938</v>
      </c>
      <c r="H1677" s="181" t="s">
        <v>1166</v>
      </c>
      <c r="I1677" s="181" t="s">
        <v>1166</v>
      </c>
      <c r="K1677" s="183">
        <v>368961</v>
      </c>
      <c r="L1677" s="183">
        <v>364552</v>
      </c>
      <c r="Q1677" s="181" t="s">
        <v>940</v>
      </c>
      <c r="U1677" s="183">
        <v>3</v>
      </c>
      <c r="V1677" s="183">
        <v>20</v>
      </c>
      <c r="Y1677" s="181" t="s">
        <v>941</v>
      </c>
      <c r="Z1677" s="183">
        <v>102</v>
      </c>
      <c r="AA1677" s="181" t="s">
        <v>22</v>
      </c>
      <c r="AB1677" s="181" t="s">
        <v>942</v>
      </c>
      <c r="AC1677" s="183">
        <v>37</v>
      </c>
    </row>
    <row r="1678" spans="1:29">
      <c r="A1678" s="181" t="s">
        <v>116</v>
      </c>
      <c r="B1678" s="183">
        <v>102</v>
      </c>
      <c r="C1678" s="183">
        <v>102117</v>
      </c>
      <c r="D1678" s="183">
        <v>5660</v>
      </c>
      <c r="E1678" s="184">
        <v>4.17</v>
      </c>
      <c r="F1678" s="182">
        <v>43921</v>
      </c>
      <c r="G1678" s="181" t="s">
        <v>938</v>
      </c>
      <c r="H1678" s="181" t="s">
        <v>1166</v>
      </c>
      <c r="I1678" s="181" t="s">
        <v>1166</v>
      </c>
      <c r="K1678" s="183">
        <v>368961</v>
      </c>
      <c r="L1678" s="183">
        <v>364552</v>
      </c>
      <c r="Q1678" s="181" t="s">
        <v>940</v>
      </c>
      <c r="U1678" s="183">
        <v>3</v>
      </c>
      <c r="V1678" s="183">
        <v>20</v>
      </c>
      <c r="Y1678" s="181" t="s">
        <v>941</v>
      </c>
      <c r="Z1678" s="183">
        <v>102</v>
      </c>
      <c r="AA1678" s="181" t="s">
        <v>22</v>
      </c>
      <c r="AB1678" s="181" t="s">
        <v>942</v>
      </c>
      <c r="AC1678" s="183">
        <v>38</v>
      </c>
    </row>
    <row r="1679" spans="1:29">
      <c r="A1679" s="181" t="s">
        <v>116</v>
      </c>
      <c r="B1679" s="183">
        <v>102</v>
      </c>
      <c r="C1679" s="183">
        <v>102118</v>
      </c>
      <c r="D1679" s="183">
        <v>5660</v>
      </c>
      <c r="E1679" s="184">
        <v>12.5</v>
      </c>
      <c r="F1679" s="182">
        <v>43921</v>
      </c>
      <c r="G1679" s="181" t="s">
        <v>938</v>
      </c>
      <c r="H1679" s="181" t="s">
        <v>1166</v>
      </c>
      <c r="I1679" s="181" t="s">
        <v>1166</v>
      </c>
      <c r="K1679" s="183">
        <v>368961</v>
      </c>
      <c r="L1679" s="183">
        <v>364552</v>
      </c>
      <c r="Q1679" s="181" t="s">
        <v>940</v>
      </c>
      <c r="U1679" s="183">
        <v>3</v>
      </c>
      <c r="V1679" s="183">
        <v>20</v>
      </c>
      <c r="Y1679" s="181" t="s">
        <v>941</v>
      </c>
      <c r="Z1679" s="183">
        <v>102</v>
      </c>
      <c r="AA1679" s="181" t="s">
        <v>22</v>
      </c>
      <c r="AB1679" s="181" t="s">
        <v>942</v>
      </c>
      <c r="AC1679" s="183">
        <v>39</v>
      </c>
    </row>
    <row r="1680" spans="1:29">
      <c r="A1680" s="181" t="s">
        <v>116</v>
      </c>
      <c r="B1680" s="183">
        <v>102</v>
      </c>
      <c r="C1680" s="183">
        <v>102108</v>
      </c>
      <c r="D1680" s="183">
        <v>5660</v>
      </c>
      <c r="E1680" s="184">
        <v>16.670000000000002</v>
      </c>
      <c r="F1680" s="182">
        <v>43921</v>
      </c>
      <c r="G1680" s="181" t="s">
        <v>938</v>
      </c>
      <c r="H1680" s="181" t="s">
        <v>1166</v>
      </c>
      <c r="I1680" s="181" t="s">
        <v>1166</v>
      </c>
      <c r="K1680" s="183">
        <v>368961</v>
      </c>
      <c r="L1680" s="183">
        <v>364552</v>
      </c>
      <c r="Q1680" s="181" t="s">
        <v>940</v>
      </c>
      <c r="U1680" s="183">
        <v>3</v>
      </c>
      <c r="V1680" s="183">
        <v>20</v>
      </c>
      <c r="Y1680" s="181" t="s">
        <v>941</v>
      </c>
      <c r="Z1680" s="183">
        <v>102</v>
      </c>
      <c r="AA1680" s="181" t="s">
        <v>22</v>
      </c>
      <c r="AB1680" s="181" t="s">
        <v>942</v>
      </c>
      <c r="AC1680" s="183">
        <v>40</v>
      </c>
    </row>
    <row r="1681" spans="1:29">
      <c r="A1681" s="181" t="s">
        <v>116</v>
      </c>
      <c r="B1681" s="183">
        <v>102</v>
      </c>
      <c r="C1681" s="183">
        <v>102109</v>
      </c>
      <c r="D1681" s="183">
        <v>5660</v>
      </c>
      <c r="E1681" s="184">
        <v>12.5</v>
      </c>
      <c r="F1681" s="182">
        <v>43921</v>
      </c>
      <c r="G1681" s="181" t="s">
        <v>938</v>
      </c>
      <c r="H1681" s="181" t="s">
        <v>1166</v>
      </c>
      <c r="I1681" s="181" t="s">
        <v>1166</v>
      </c>
      <c r="K1681" s="183">
        <v>368961</v>
      </c>
      <c r="L1681" s="183">
        <v>364552</v>
      </c>
      <c r="Q1681" s="181" t="s">
        <v>940</v>
      </c>
      <c r="U1681" s="183">
        <v>3</v>
      </c>
      <c r="V1681" s="183">
        <v>20</v>
      </c>
      <c r="Y1681" s="181" t="s">
        <v>941</v>
      </c>
      <c r="Z1681" s="183">
        <v>102</v>
      </c>
      <c r="AA1681" s="181" t="s">
        <v>22</v>
      </c>
      <c r="AB1681" s="181" t="s">
        <v>942</v>
      </c>
      <c r="AC1681" s="183">
        <v>41</v>
      </c>
    </row>
    <row r="1682" spans="1:29">
      <c r="A1682" s="181" t="s">
        <v>116</v>
      </c>
      <c r="B1682" s="183">
        <v>102</v>
      </c>
      <c r="C1682" s="183">
        <v>102120</v>
      </c>
      <c r="D1682" s="183">
        <v>5660</v>
      </c>
      <c r="E1682" s="184">
        <v>4.17</v>
      </c>
      <c r="F1682" s="182">
        <v>43921</v>
      </c>
      <c r="G1682" s="181" t="s">
        <v>938</v>
      </c>
      <c r="H1682" s="181" t="s">
        <v>1166</v>
      </c>
      <c r="I1682" s="181" t="s">
        <v>1166</v>
      </c>
      <c r="K1682" s="183">
        <v>368961</v>
      </c>
      <c r="L1682" s="183">
        <v>364552</v>
      </c>
      <c r="Q1682" s="181" t="s">
        <v>940</v>
      </c>
      <c r="U1682" s="183">
        <v>3</v>
      </c>
      <c r="V1682" s="183">
        <v>20</v>
      </c>
      <c r="Y1682" s="181" t="s">
        <v>941</v>
      </c>
      <c r="Z1682" s="183">
        <v>102</v>
      </c>
      <c r="AA1682" s="181" t="s">
        <v>22</v>
      </c>
      <c r="AB1682" s="181" t="s">
        <v>942</v>
      </c>
      <c r="AC1682" s="183">
        <v>42</v>
      </c>
    </row>
    <row r="1683" spans="1:29">
      <c r="A1683" s="181" t="s">
        <v>116</v>
      </c>
      <c r="B1683" s="183">
        <v>102</v>
      </c>
      <c r="C1683" s="183">
        <v>102114</v>
      </c>
      <c r="D1683" s="183">
        <v>5660</v>
      </c>
      <c r="E1683" s="184">
        <v>-5.9</v>
      </c>
      <c r="F1683" s="182">
        <v>43921</v>
      </c>
      <c r="G1683" s="181" t="s">
        <v>938</v>
      </c>
      <c r="H1683" s="181" t="s">
        <v>948</v>
      </c>
      <c r="I1683" s="181" t="s">
        <v>948</v>
      </c>
      <c r="K1683" s="183">
        <v>368991</v>
      </c>
      <c r="L1683" s="183">
        <v>364702</v>
      </c>
      <c r="Q1683" s="181" t="s">
        <v>940</v>
      </c>
      <c r="U1683" s="183">
        <v>3</v>
      </c>
      <c r="V1683" s="183">
        <v>20</v>
      </c>
      <c r="Y1683" s="181" t="s">
        <v>941</v>
      </c>
      <c r="Z1683" s="183">
        <v>102</v>
      </c>
      <c r="AA1683" s="181" t="s">
        <v>22</v>
      </c>
      <c r="AB1683" s="181" t="s">
        <v>942</v>
      </c>
      <c r="AC1683" s="183">
        <v>5</v>
      </c>
    </row>
    <row r="1684" spans="1:29">
      <c r="A1684" s="181" t="s">
        <v>116</v>
      </c>
      <c r="B1684" s="183">
        <v>102</v>
      </c>
      <c r="C1684" s="183">
        <v>102115</v>
      </c>
      <c r="D1684" s="183">
        <v>5660</v>
      </c>
      <c r="E1684" s="184">
        <v>-1.97</v>
      </c>
      <c r="F1684" s="182">
        <v>43921</v>
      </c>
      <c r="G1684" s="181" t="s">
        <v>938</v>
      </c>
      <c r="H1684" s="181" t="s">
        <v>948</v>
      </c>
      <c r="I1684" s="181" t="s">
        <v>948</v>
      </c>
      <c r="K1684" s="183">
        <v>368991</v>
      </c>
      <c r="L1684" s="183">
        <v>364702</v>
      </c>
      <c r="Q1684" s="181" t="s">
        <v>940</v>
      </c>
      <c r="U1684" s="183">
        <v>3</v>
      </c>
      <c r="V1684" s="183">
        <v>20</v>
      </c>
      <c r="Y1684" s="181" t="s">
        <v>941</v>
      </c>
      <c r="Z1684" s="183">
        <v>102</v>
      </c>
      <c r="AA1684" s="181" t="s">
        <v>22</v>
      </c>
      <c r="AB1684" s="181" t="s">
        <v>942</v>
      </c>
      <c r="AC1684" s="183">
        <v>19</v>
      </c>
    </row>
    <row r="1685" spans="1:29">
      <c r="A1685" s="181" t="s">
        <v>116</v>
      </c>
      <c r="B1685" s="183">
        <v>102</v>
      </c>
      <c r="C1685" s="183">
        <v>102116</v>
      </c>
      <c r="D1685" s="183">
        <v>5660</v>
      </c>
      <c r="E1685" s="184">
        <v>-2.1</v>
      </c>
      <c r="F1685" s="182">
        <v>43921</v>
      </c>
      <c r="G1685" s="181" t="s">
        <v>938</v>
      </c>
      <c r="H1685" s="181" t="s">
        <v>948</v>
      </c>
      <c r="I1685" s="181" t="s">
        <v>948</v>
      </c>
      <c r="K1685" s="183">
        <v>368991</v>
      </c>
      <c r="L1685" s="183">
        <v>364702</v>
      </c>
      <c r="Q1685" s="181" t="s">
        <v>940</v>
      </c>
      <c r="U1685" s="183">
        <v>3</v>
      </c>
      <c r="V1685" s="183">
        <v>20</v>
      </c>
      <c r="Y1685" s="181" t="s">
        <v>941</v>
      </c>
      <c r="Z1685" s="183">
        <v>102</v>
      </c>
      <c r="AA1685" s="181" t="s">
        <v>22</v>
      </c>
      <c r="AB1685" s="181" t="s">
        <v>942</v>
      </c>
      <c r="AC1685" s="183">
        <v>32</v>
      </c>
    </row>
    <row r="1686" spans="1:29">
      <c r="A1686" s="181" t="s">
        <v>116</v>
      </c>
      <c r="B1686" s="183">
        <v>102</v>
      </c>
      <c r="C1686" s="183">
        <v>102117</v>
      </c>
      <c r="D1686" s="183">
        <v>5660</v>
      </c>
      <c r="E1686" s="184">
        <v>-1.97</v>
      </c>
      <c r="F1686" s="182">
        <v>43921</v>
      </c>
      <c r="G1686" s="181" t="s">
        <v>938</v>
      </c>
      <c r="H1686" s="181" t="s">
        <v>948</v>
      </c>
      <c r="I1686" s="181" t="s">
        <v>948</v>
      </c>
      <c r="K1686" s="183">
        <v>368991</v>
      </c>
      <c r="L1686" s="183">
        <v>364702</v>
      </c>
      <c r="Q1686" s="181" t="s">
        <v>940</v>
      </c>
      <c r="U1686" s="183">
        <v>3</v>
      </c>
      <c r="V1686" s="183">
        <v>20</v>
      </c>
      <c r="Y1686" s="181" t="s">
        <v>941</v>
      </c>
      <c r="Z1686" s="183">
        <v>102</v>
      </c>
      <c r="AA1686" s="181" t="s">
        <v>22</v>
      </c>
      <c r="AB1686" s="181" t="s">
        <v>942</v>
      </c>
      <c r="AC1686" s="183">
        <v>53</v>
      </c>
    </row>
    <row r="1687" spans="1:29">
      <c r="A1687" s="181" t="s">
        <v>116</v>
      </c>
      <c r="B1687" s="183">
        <v>102</v>
      </c>
      <c r="C1687" s="183">
        <v>102120</v>
      </c>
      <c r="D1687" s="183">
        <v>5660</v>
      </c>
      <c r="E1687" s="184">
        <v>-1.97</v>
      </c>
      <c r="F1687" s="182">
        <v>43921</v>
      </c>
      <c r="G1687" s="181" t="s">
        <v>938</v>
      </c>
      <c r="H1687" s="181" t="s">
        <v>948</v>
      </c>
      <c r="I1687" s="181" t="s">
        <v>948</v>
      </c>
      <c r="K1687" s="183">
        <v>368991</v>
      </c>
      <c r="L1687" s="183">
        <v>364702</v>
      </c>
      <c r="Q1687" s="181" t="s">
        <v>940</v>
      </c>
      <c r="U1687" s="183">
        <v>3</v>
      </c>
      <c r="V1687" s="183">
        <v>20</v>
      </c>
      <c r="Y1687" s="181" t="s">
        <v>941</v>
      </c>
      <c r="Z1687" s="183">
        <v>102</v>
      </c>
      <c r="AA1687" s="181" t="s">
        <v>22</v>
      </c>
      <c r="AB1687" s="181" t="s">
        <v>942</v>
      </c>
      <c r="AC1687" s="183">
        <v>62</v>
      </c>
    </row>
    <row r="1688" spans="1:29">
      <c r="A1688" s="181" t="s">
        <v>116</v>
      </c>
      <c r="B1688" s="183">
        <v>102</v>
      </c>
      <c r="C1688" s="183">
        <v>102103</v>
      </c>
      <c r="D1688" s="183">
        <v>5660</v>
      </c>
      <c r="E1688" s="184">
        <v>-371.88</v>
      </c>
      <c r="F1688" s="182">
        <v>43922</v>
      </c>
      <c r="G1688" s="181" t="s">
        <v>938</v>
      </c>
      <c r="H1688" s="181" t="s">
        <v>1183</v>
      </c>
      <c r="I1688" s="181" t="s">
        <v>1162</v>
      </c>
      <c r="K1688" s="183">
        <v>368854</v>
      </c>
      <c r="L1688" s="183">
        <v>363924</v>
      </c>
      <c r="P1688" s="181" t="s">
        <v>989</v>
      </c>
      <c r="Q1688" s="181" t="s">
        <v>940</v>
      </c>
      <c r="U1688" s="183">
        <v>4</v>
      </c>
      <c r="V1688" s="183">
        <v>20</v>
      </c>
      <c r="Y1688" s="181" t="s">
        <v>941</v>
      </c>
      <c r="Z1688" s="183">
        <v>867</v>
      </c>
      <c r="AA1688" s="181" t="s">
        <v>22</v>
      </c>
      <c r="AB1688" s="181" t="s">
        <v>942</v>
      </c>
      <c r="AC1688" s="183">
        <v>351</v>
      </c>
    </row>
    <row r="1689" spans="1:29">
      <c r="A1689" s="181" t="s">
        <v>116</v>
      </c>
      <c r="B1689" s="183">
        <v>102</v>
      </c>
      <c r="C1689" s="183">
        <v>102103</v>
      </c>
      <c r="D1689" s="183">
        <v>5660</v>
      </c>
      <c r="E1689" s="184">
        <v>-500</v>
      </c>
      <c r="F1689" s="182">
        <v>43922</v>
      </c>
      <c r="G1689" s="181" t="s">
        <v>938</v>
      </c>
      <c r="H1689" s="181" t="s">
        <v>1183</v>
      </c>
      <c r="I1689" s="181" t="s">
        <v>1162</v>
      </c>
      <c r="K1689" s="183">
        <v>368854</v>
      </c>
      <c r="L1689" s="183">
        <v>363924</v>
      </c>
      <c r="P1689" s="181" t="s">
        <v>989</v>
      </c>
      <c r="Q1689" s="181" t="s">
        <v>940</v>
      </c>
      <c r="U1689" s="183">
        <v>4</v>
      </c>
      <c r="V1689" s="183">
        <v>20</v>
      </c>
      <c r="Y1689" s="181" t="s">
        <v>941</v>
      </c>
      <c r="Z1689" s="183">
        <v>867</v>
      </c>
      <c r="AA1689" s="181" t="s">
        <v>22</v>
      </c>
      <c r="AB1689" s="181" t="s">
        <v>942</v>
      </c>
      <c r="AC1689" s="183">
        <v>352</v>
      </c>
    </row>
    <row r="1690" spans="1:29">
      <c r="A1690" s="181" t="s">
        <v>116</v>
      </c>
      <c r="B1690" s="183">
        <v>102</v>
      </c>
      <c r="C1690" s="183">
        <v>102103</v>
      </c>
      <c r="D1690" s="183">
        <v>5660</v>
      </c>
      <c r="E1690" s="184">
        <v>371.88</v>
      </c>
      <c r="F1690" s="182">
        <v>43923</v>
      </c>
      <c r="G1690" s="181" t="s">
        <v>938</v>
      </c>
      <c r="H1690" s="181" t="s">
        <v>1162</v>
      </c>
      <c r="K1690" s="183">
        <v>1151270</v>
      </c>
      <c r="L1690" s="183">
        <v>363655</v>
      </c>
      <c r="Q1690" s="181" t="s">
        <v>944</v>
      </c>
      <c r="U1690" s="183">
        <v>4</v>
      </c>
      <c r="V1690" s="183">
        <v>20</v>
      </c>
      <c r="X1690" s="183">
        <v>3033699</v>
      </c>
      <c r="Y1690" s="181" t="s">
        <v>941</v>
      </c>
      <c r="Z1690" s="183">
        <v>102</v>
      </c>
      <c r="AA1690" s="181" t="s">
        <v>945</v>
      </c>
      <c r="AB1690" s="181" t="s">
        <v>942</v>
      </c>
      <c r="AC1690" s="183">
        <v>1</v>
      </c>
    </row>
    <row r="1691" spans="1:29">
      <c r="A1691" s="181" t="s">
        <v>116</v>
      </c>
      <c r="B1691" s="183">
        <v>102</v>
      </c>
      <c r="C1691" s="183">
        <v>102103</v>
      </c>
      <c r="D1691" s="183">
        <v>5660</v>
      </c>
      <c r="E1691" s="184">
        <v>500</v>
      </c>
      <c r="F1691" s="182">
        <v>43923</v>
      </c>
      <c r="G1691" s="181" t="s">
        <v>938</v>
      </c>
      <c r="H1691" s="181" t="s">
        <v>1162</v>
      </c>
      <c r="K1691" s="183">
        <v>1151271</v>
      </c>
      <c r="L1691" s="183">
        <v>363655</v>
      </c>
      <c r="Q1691" s="181" t="s">
        <v>944</v>
      </c>
      <c r="U1691" s="183">
        <v>4</v>
      </c>
      <c r="V1691" s="183">
        <v>20</v>
      </c>
      <c r="X1691" s="183">
        <v>3033699</v>
      </c>
      <c r="Y1691" s="181" t="s">
        <v>941</v>
      </c>
      <c r="Z1691" s="183">
        <v>102</v>
      </c>
      <c r="AA1691" s="181" t="s">
        <v>945</v>
      </c>
      <c r="AB1691" s="181" t="s">
        <v>942</v>
      </c>
      <c r="AC1691" s="183">
        <v>1</v>
      </c>
    </row>
    <row r="1692" spans="1:29">
      <c r="A1692" s="181" t="s">
        <v>116</v>
      </c>
      <c r="B1692" s="183">
        <v>102</v>
      </c>
      <c r="C1692" s="183">
        <v>102103</v>
      </c>
      <c r="D1692" s="183">
        <v>5660</v>
      </c>
      <c r="E1692" s="184">
        <v>19.760000000000002</v>
      </c>
      <c r="F1692" s="182">
        <v>43929</v>
      </c>
      <c r="G1692" s="181" t="s">
        <v>938</v>
      </c>
      <c r="H1692" s="181" t="s">
        <v>1162</v>
      </c>
      <c r="K1692" s="183">
        <v>1152222</v>
      </c>
      <c r="L1692" s="183">
        <v>364016</v>
      </c>
      <c r="Q1692" s="181" t="s">
        <v>944</v>
      </c>
      <c r="U1692" s="183">
        <v>4</v>
      </c>
      <c r="V1692" s="183">
        <v>20</v>
      </c>
      <c r="X1692" s="183">
        <v>3033699</v>
      </c>
      <c r="Y1692" s="181" t="s">
        <v>941</v>
      </c>
      <c r="Z1692" s="183">
        <v>102</v>
      </c>
      <c r="AA1692" s="181" t="s">
        <v>945</v>
      </c>
      <c r="AB1692" s="181" t="s">
        <v>942</v>
      </c>
      <c r="AC1692" s="183">
        <v>1</v>
      </c>
    </row>
    <row r="1693" spans="1:29">
      <c r="A1693" s="181" t="s">
        <v>116</v>
      </c>
      <c r="B1693" s="183">
        <v>102</v>
      </c>
      <c r="C1693" s="183">
        <v>102103</v>
      </c>
      <c r="D1693" s="183">
        <v>5660</v>
      </c>
      <c r="E1693" s="184">
        <v>105</v>
      </c>
      <c r="F1693" s="182">
        <v>43929</v>
      </c>
      <c r="G1693" s="181" t="s">
        <v>938</v>
      </c>
      <c r="H1693" s="181" t="s">
        <v>1162</v>
      </c>
      <c r="K1693" s="183">
        <v>1152223</v>
      </c>
      <c r="L1693" s="183">
        <v>364016</v>
      </c>
      <c r="Q1693" s="181" t="s">
        <v>944</v>
      </c>
      <c r="U1693" s="183">
        <v>4</v>
      </c>
      <c r="V1693" s="183">
        <v>20</v>
      </c>
      <c r="X1693" s="183">
        <v>3033699</v>
      </c>
      <c r="Y1693" s="181" t="s">
        <v>941</v>
      </c>
      <c r="Z1693" s="183">
        <v>102</v>
      </c>
      <c r="AA1693" s="181" t="s">
        <v>945</v>
      </c>
      <c r="AB1693" s="181" t="s">
        <v>942</v>
      </c>
      <c r="AC1693" s="183">
        <v>1</v>
      </c>
    </row>
    <row r="1694" spans="1:29">
      <c r="A1694" s="181" t="s">
        <v>116</v>
      </c>
      <c r="B1694" s="183">
        <v>102</v>
      </c>
      <c r="C1694" s="183">
        <v>102103</v>
      </c>
      <c r="D1694" s="183">
        <v>5660</v>
      </c>
      <c r="E1694" s="184">
        <v>79.69</v>
      </c>
      <c r="F1694" s="182">
        <v>43929</v>
      </c>
      <c r="G1694" s="181" t="s">
        <v>938</v>
      </c>
      <c r="H1694" s="181" t="s">
        <v>1162</v>
      </c>
      <c r="K1694" s="183">
        <v>1152224</v>
      </c>
      <c r="L1694" s="183">
        <v>364016</v>
      </c>
      <c r="Q1694" s="181" t="s">
        <v>944</v>
      </c>
      <c r="U1694" s="183">
        <v>4</v>
      </c>
      <c r="V1694" s="183">
        <v>20</v>
      </c>
      <c r="X1694" s="183">
        <v>3033699</v>
      </c>
      <c r="Y1694" s="181" t="s">
        <v>941</v>
      </c>
      <c r="Z1694" s="183">
        <v>102</v>
      </c>
      <c r="AA1694" s="181" t="s">
        <v>945</v>
      </c>
      <c r="AB1694" s="181" t="s">
        <v>942</v>
      </c>
      <c r="AC1694" s="183">
        <v>1</v>
      </c>
    </row>
    <row r="1695" spans="1:29">
      <c r="A1695" s="181" t="s">
        <v>116</v>
      </c>
      <c r="B1695" s="183">
        <v>102</v>
      </c>
      <c r="C1695" s="183">
        <v>102103</v>
      </c>
      <c r="D1695" s="183">
        <v>5660</v>
      </c>
      <c r="E1695" s="184">
        <v>53.13</v>
      </c>
      <c r="F1695" s="182">
        <v>43929</v>
      </c>
      <c r="G1695" s="181" t="s">
        <v>938</v>
      </c>
      <c r="H1695" s="181" t="s">
        <v>1162</v>
      </c>
      <c r="K1695" s="183">
        <v>1152225</v>
      </c>
      <c r="L1695" s="183">
        <v>364016</v>
      </c>
      <c r="Q1695" s="181" t="s">
        <v>944</v>
      </c>
      <c r="U1695" s="183">
        <v>4</v>
      </c>
      <c r="V1695" s="183">
        <v>20</v>
      </c>
      <c r="X1695" s="183">
        <v>3033699</v>
      </c>
      <c r="Y1695" s="181" t="s">
        <v>941</v>
      </c>
      <c r="Z1695" s="183">
        <v>102</v>
      </c>
      <c r="AA1695" s="181" t="s">
        <v>945</v>
      </c>
      <c r="AB1695" s="181" t="s">
        <v>942</v>
      </c>
      <c r="AC1695" s="183">
        <v>1</v>
      </c>
    </row>
    <row r="1696" spans="1:29">
      <c r="A1696" s="181" t="s">
        <v>116</v>
      </c>
      <c r="B1696" s="183">
        <v>102</v>
      </c>
      <c r="C1696" s="183">
        <v>102103</v>
      </c>
      <c r="D1696" s="183">
        <v>5660</v>
      </c>
      <c r="E1696" s="184">
        <v>15.06</v>
      </c>
      <c r="F1696" s="182">
        <v>43937</v>
      </c>
      <c r="G1696" s="181" t="s">
        <v>938</v>
      </c>
      <c r="H1696" s="181" t="s">
        <v>1162</v>
      </c>
      <c r="K1696" s="183">
        <v>1155916</v>
      </c>
      <c r="L1696" s="183">
        <v>364939</v>
      </c>
      <c r="Q1696" s="181" t="s">
        <v>944</v>
      </c>
      <c r="U1696" s="183">
        <v>4</v>
      </c>
      <c r="V1696" s="183">
        <v>20</v>
      </c>
      <c r="X1696" s="183">
        <v>3033699</v>
      </c>
      <c r="Y1696" s="181" t="s">
        <v>941</v>
      </c>
      <c r="Z1696" s="183">
        <v>102</v>
      </c>
      <c r="AA1696" s="181" t="s">
        <v>945</v>
      </c>
      <c r="AB1696" s="181" t="s">
        <v>942</v>
      </c>
      <c r="AC1696" s="183">
        <v>1</v>
      </c>
    </row>
    <row r="1697" spans="1:29">
      <c r="A1697" s="181" t="s">
        <v>116</v>
      </c>
      <c r="B1697" s="183">
        <v>102</v>
      </c>
      <c r="C1697" s="183">
        <v>102103</v>
      </c>
      <c r="D1697" s="183">
        <v>5660</v>
      </c>
      <c r="E1697" s="184">
        <v>35</v>
      </c>
      <c r="F1697" s="182">
        <v>43937</v>
      </c>
      <c r="G1697" s="181" t="s">
        <v>938</v>
      </c>
      <c r="H1697" s="181" t="s">
        <v>1162</v>
      </c>
      <c r="K1697" s="183">
        <v>1155917</v>
      </c>
      <c r="L1697" s="183">
        <v>364939</v>
      </c>
      <c r="Q1697" s="181" t="s">
        <v>944</v>
      </c>
      <c r="U1697" s="183">
        <v>4</v>
      </c>
      <c r="V1697" s="183">
        <v>20</v>
      </c>
      <c r="X1697" s="183">
        <v>3033699</v>
      </c>
      <c r="Y1697" s="181" t="s">
        <v>941</v>
      </c>
      <c r="Z1697" s="183">
        <v>102</v>
      </c>
      <c r="AA1697" s="181" t="s">
        <v>945</v>
      </c>
      <c r="AB1697" s="181" t="s">
        <v>942</v>
      </c>
      <c r="AC1697" s="183">
        <v>1</v>
      </c>
    </row>
    <row r="1698" spans="1:29">
      <c r="A1698" s="181" t="s">
        <v>116</v>
      </c>
      <c r="B1698" s="183">
        <v>102</v>
      </c>
      <c r="C1698" s="183">
        <v>102103</v>
      </c>
      <c r="D1698" s="183">
        <v>5660</v>
      </c>
      <c r="E1698" s="184">
        <v>74.38</v>
      </c>
      <c r="F1698" s="182">
        <v>43937</v>
      </c>
      <c r="G1698" s="181" t="s">
        <v>938</v>
      </c>
      <c r="H1698" s="181" t="s">
        <v>1162</v>
      </c>
      <c r="K1698" s="183">
        <v>1155918</v>
      </c>
      <c r="L1698" s="183">
        <v>364939</v>
      </c>
      <c r="Q1698" s="181" t="s">
        <v>944</v>
      </c>
      <c r="U1698" s="183">
        <v>4</v>
      </c>
      <c r="V1698" s="183">
        <v>20</v>
      </c>
      <c r="X1698" s="183">
        <v>3033699</v>
      </c>
      <c r="Y1698" s="181" t="s">
        <v>941</v>
      </c>
      <c r="Z1698" s="183">
        <v>102</v>
      </c>
      <c r="AA1698" s="181" t="s">
        <v>945</v>
      </c>
      <c r="AB1698" s="181" t="s">
        <v>942</v>
      </c>
      <c r="AC1698" s="183">
        <v>1</v>
      </c>
    </row>
    <row r="1699" spans="1:29">
      <c r="A1699" s="181" t="s">
        <v>116</v>
      </c>
      <c r="B1699" s="183">
        <v>102</v>
      </c>
      <c r="C1699" s="183">
        <v>102103</v>
      </c>
      <c r="D1699" s="183">
        <v>5660</v>
      </c>
      <c r="E1699" s="184">
        <v>140</v>
      </c>
      <c r="F1699" s="182">
        <v>43937</v>
      </c>
      <c r="G1699" s="181" t="s">
        <v>938</v>
      </c>
      <c r="H1699" s="181" t="s">
        <v>1162</v>
      </c>
      <c r="K1699" s="183">
        <v>1155919</v>
      </c>
      <c r="L1699" s="183">
        <v>364939</v>
      </c>
      <c r="Q1699" s="181" t="s">
        <v>944</v>
      </c>
      <c r="U1699" s="183">
        <v>4</v>
      </c>
      <c r="V1699" s="183">
        <v>20</v>
      </c>
      <c r="X1699" s="183">
        <v>3033699</v>
      </c>
      <c r="Y1699" s="181" t="s">
        <v>941</v>
      </c>
      <c r="Z1699" s="183">
        <v>102</v>
      </c>
      <c r="AA1699" s="181" t="s">
        <v>945</v>
      </c>
      <c r="AB1699" s="181" t="s">
        <v>942</v>
      </c>
      <c r="AC1699" s="183">
        <v>1</v>
      </c>
    </row>
    <row r="1700" spans="1:29">
      <c r="A1700" s="181" t="s">
        <v>116</v>
      </c>
      <c r="B1700" s="183">
        <v>102</v>
      </c>
      <c r="C1700" s="183">
        <v>102103</v>
      </c>
      <c r="D1700" s="183">
        <v>5660</v>
      </c>
      <c r="E1700" s="184">
        <v>1607.56</v>
      </c>
      <c r="F1700" s="182">
        <v>43937</v>
      </c>
      <c r="G1700" s="181" t="s">
        <v>938</v>
      </c>
      <c r="H1700" s="181" t="s">
        <v>1162</v>
      </c>
      <c r="K1700" s="183">
        <v>1155926</v>
      </c>
      <c r="L1700" s="183">
        <v>364939</v>
      </c>
      <c r="Q1700" s="181" t="s">
        <v>944</v>
      </c>
      <c r="U1700" s="183">
        <v>4</v>
      </c>
      <c r="V1700" s="183">
        <v>20</v>
      </c>
      <c r="X1700" s="183">
        <v>3033699</v>
      </c>
      <c r="Y1700" s="181" t="s">
        <v>941</v>
      </c>
      <c r="Z1700" s="183">
        <v>102</v>
      </c>
      <c r="AA1700" s="181" t="s">
        <v>945</v>
      </c>
      <c r="AB1700" s="181" t="s">
        <v>942</v>
      </c>
      <c r="AC1700" s="183">
        <v>1</v>
      </c>
    </row>
    <row r="1701" spans="1:29">
      <c r="A1701" s="181" t="s">
        <v>116</v>
      </c>
      <c r="B1701" s="183">
        <v>102</v>
      </c>
      <c r="C1701" s="183">
        <v>102103</v>
      </c>
      <c r="D1701" s="183">
        <v>5660</v>
      </c>
      <c r="E1701" s="184">
        <v>420</v>
      </c>
      <c r="F1701" s="182">
        <v>43937</v>
      </c>
      <c r="G1701" s="181" t="s">
        <v>938</v>
      </c>
      <c r="H1701" s="181" t="s">
        <v>1162</v>
      </c>
      <c r="K1701" s="183">
        <v>1155927</v>
      </c>
      <c r="L1701" s="183">
        <v>364939</v>
      </c>
      <c r="Q1701" s="181" t="s">
        <v>944</v>
      </c>
      <c r="U1701" s="183">
        <v>4</v>
      </c>
      <c r="V1701" s="183">
        <v>20</v>
      </c>
      <c r="X1701" s="183">
        <v>3033699</v>
      </c>
      <c r="Y1701" s="181" t="s">
        <v>941</v>
      </c>
      <c r="Z1701" s="183">
        <v>102</v>
      </c>
      <c r="AA1701" s="181" t="s">
        <v>945</v>
      </c>
      <c r="AB1701" s="181" t="s">
        <v>942</v>
      </c>
      <c r="AC1701" s="183">
        <v>1</v>
      </c>
    </row>
    <row r="1702" spans="1:29">
      <c r="A1702" s="181" t="s">
        <v>116</v>
      </c>
      <c r="B1702" s="183">
        <v>102</v>
      </c>
      <c r="C1702" s="183">
        <v>102103</v>
      </c>
      <c r="D1702" s="183">
        <v>5660</v>
      </c>
      <c r="E1702" s="184">
        <v>595</v>
      </c>
      <c r="F1702" s="182">
        <v>43937</v>
      </c>
      <c r="G1702" s="181" t="s">
        <v>938</v>
      </c>
      <c r="H1702" s="181" t="s">
        <v>1162</v>
      </c>
      <c r="K1702" s="183">
        <v>1155929</v>
      </c>
      <c r="L1702" s="183">
        <v>364939</v>
      </c>
      <c r="Q1702" s="181" t="s">
        <v>944</v>
      </c>
      <c r="U1702" s="183">
        <v>4</v>
      </c>
      <c r="V1702" s="183">
        <v>20</v>
      </c>
      <c r="X1702" s="183">
        <v>3033699</v>
      </c>
      <c r="Y1702" s="181" t="s">
        <v>941</v>
      </c>
      <c r="Z1702" s="183">
        <v>102</v>
      </c>
      <c r="AA1702" s="181" t="s">
        <v>945</v>
      </c>
      <c r="AB1702" s="181" t="s">
        <v>942</v>
      </c>
      <c r="AC1702" s="183">
        <v>1</v>
      </c>
    </row>
    <row r="1703" spans="1:29">
      <c r="A1703" s="181" t="s">
        <v>116</v>
      </c>
      <c r="B1703" s="183">
        <v>102</v>
      </c>
      <c r="C1703" s="183">
        <v>102103</v>
      </c>
      <c r="D1703" s="183">
        <v>5660</v>
      </c>
      <c r="E1703" s="184">
        <v>420</v>
      </c>
      <c r="F1703" s="182">
        <v>43937</v>
      </c>
      <c r="G1703" s="181" t="s">
        <v>938</v>
      </c>
      <c r="H1703" s="181" t="s">
        <v>1162</v>
      </c>
      <c r="K1703" s="183">
        <v>1155931</v>
      </c>
      <c r="L1703" s="183">
        <v>364939</v>
      </c>
      <c r="Q1703" s="181" t="s">
        <v>944</v>
      </c>
      <c r="U1703" s="183">
        <v>4</v>
      </c>
      <c r="V1703" s="183">
        <v>20</v>
      </c>
      <c r="X1703" s="183">
        <v>3033699</v>
      </c>
      <c r="Y1703" s="181" t="s">
        <v>941</v>
      </c>
      <c r="Z1703" s="183">
        <v>102</v>
      </c>
      <c r="AA1703" s="181" t="s">
        <v>945</v>
      </c>
      <c r="AB1703" s="181" t="s">
        <v>942</v>
      </c>
      <c r="AC1703" s="183">
        <v>1</v>
      </c>
    </row>
    <row r="1704" spans="1:29">
      <c r="A1704" s="181" t="s">
        <v>116</v>
      </c>
      <c r="B1704" s="183">
        <v>102</v>
      </c>
      <c r="C1704" s="183">
        <v>102103</v>
      </c>
      <c r="D1704" s="183">
        <v>5660</v>
      </c>
      <c r="E1704" s="184">
        <v>36.130000000000003</v>
      </c>
      <c r="F1704" s="182">
        <v>43944</v>
      </c>
      <c r="G1704" s="181" t="s">
        <v>938</v>
      </c>
      <c r="H1704" s="181" t="s">
        <v>1162</v>
      </c>
      <c r="K1704" s="183">
        <v>1158046</v>
      </c>
      <c r="L1704" s="183">
        <v>365528</v>
      </c>
      <c r="Q1704" s="181" t="s">
        <v>944</v>
      </c>
      <c r="U1704" s="183">
        <v>4</v>
      </c>
      <c r="V1704" s="183">
        <v>20</v>
      </c>
      <c r="X1704" s="183">
        <v>3033699</v>
      </c>
      <c r="Y1704" s="181" t="s">
        <v>941</v>
      </c>
      <c r="Z1704" s="183">
        <v>102</v>
      </c>
      <c r="AA1704" s="181" t="s">
        <v>945</v>
      </c>
      <c r="AB1704" s="181" t="s">
        <v>942</v>
      </c>
      <c r="AC1704" s="183">
        <v>1</v>
      </c>
    </row>
    <row r="1705" spans="1:29">
      <c r="A1705" s="181" t="s">
        <v>116</v>
      </c>
      <c r="B1705" s="183">
        <v>102</v>
      </c>
      <c r="C1705" s="183">
        <v>102103</v>
      </c>
      <c r="D1705" s="183">
        <v>5660</v>
      </c>
      <c r="E1705" s="184">
        <v>79.69</v>
      </c>
      <c r="F1705" s="182">
        <v>43944</v>
      </c>
      <c r="G1705" s="181" t="s">
        <v>938</v>
      </c>
      <c r="H1705" s="181" t="s">
        <v>1162</v>
      </c>
      <c r="K1705" s="183">
        <v>1158047</v>
      </c>
      <c r="L1705" s="183">
        <v>365528</v>
      </c>
      <c r="Q1705" s="181" t="s">
        <v>944</v>
      </c>
      <c r="U1705" s="183">
        <v>4</v>
      </c>
      <c r="V1705" s="183">
        <v>20</v>
      </c>
      <c r="X1705" s="183">
        <v>3033699</v>
      </c>
      <c r="Y1705" s="181" t="s">
        <v>941</v>
      </c>
      <c r="Z1705" s="183">
        <v>102</v>
      </c>
      <c r="AA1705" s="181" t="s">
        <v>945</v>
      </c>
      <c r="AB1705" s="181" t="s">
        <v>942</v>
      </c>
      <c r="AC1705" s="183">
        <v>1</v>
      </c>
    </row>
    <row r="1706" spans="1:29">
      <c r="A1706" s="181" t="s">
        <v>116</v>
      </c>
      <c r="B1706" s="183">
        <v>102</v>
      </c>
      <c r="C1706" s="183">
        <v>102103</v>
      </c>
      <c r="D1706" s="183">
        <v>5660</v>
      </c>
      <c r="E1706" s="184">
        <v>37.19</v>
      </c>
      <c r="F1706" s="182">
        <v>43944</v>
      </c>
      <c r="G1706" s="181" t="s">
        <v>938</v>
      </c>
      <c r="H1706" s="181" t="s">
        <v>1162</v>
      </c>
      <c r="K1706" s="183">
        <v>1158048</v>
      </c>
      <c r="L1706" s="183">
        <v>365528</v>
      </c>
      <c r="Q1706" s="181" t="s">
        <v>944</v>
      </c>
      <c r="U1706" s="183">
        <v>4</v>
      </c>
      <c r="V1706" s="183">
        <v>20</v>
      </c>
      <c r="X1706" s="183">
        <v>3033699</v>
      </c>
      <c r="Y1706" s="181" t="s">
        <v>941</v>
      </c>
      <c r="Z1706" s="183">
        <v>102</v>
      </c>
      <c r="AA1706" s="181" t="s">
        <v>945</v>
      </c>
      <c r="AB1706" s="181" t="s">
        <v>942</v>
      </c>
      <c r="AC1706" s="183">
        <v>1</v>
      </c>
    </row>
    <row r="1707" spans="1:29">
      <c r="A1707" s="181" t="s">
        <v>116</v>
      </c>
      <c r="B1707" s="183">
        <v>102</v>
      </c>
      <c r="C1707" s="183">
        <v>102103</v>
      </c>
      <c r="D1707" s="183">
        <v>5660</v>
      </c>
      <c r="E1707" s="184">
        <v>115.11</v>
      </c>
      <c r="F1707" s="182">
        <v>43949</v>
      </c>
      <c r="G1707" s="181" t="s">
        <v>938</v>
      </c>
      <c r="H1707" s="181" t="s">
        <v>1162</v>
      </c>
      <c r="K1707" s="183">
        <v>1162119</v>
      </c>
      <c r="L1707" s="183">
        <v>365992</v>
      </c>
      <c r="Q1707" s="181" t="s">
        <v>944</v>
      </c>
      <c r="U1707" s="183">
        <v>4</v>
      </c>
      <c r="V1707" s="183">
        <v>20</v>
      </c>
      <c r="X1707" s="183">
        <v>3033699</v>
      </c>
      <c r="Y1707" s="181" t="s">
        <v>941</v>
      </c>
      <c r="Z1707" s="183">
        <v>102</v>
      </c>
      <c r="AA1707" s="181" t="s">
        <v>945</v>
      </c>
      <c r="AB1707" s="181" t="s">
        <v>942</v>
      </c>
      <c r="AC1707" s="183">
        <v>1</v>
      </c>
    </row>
    <row r="1708" spans="1:29">
      <c r="A1708" s="181" t="s">
        <v>116</v>
      </c>
      <c r="B1708" s="183">
        <v>102</v>
      </c>
      <c r="C1708" s="183">
        <v>102103</v>
      </c>
      <c r="D1708" s="183">
        <v>5660</v>
      </c>
      <c r="E1708" s="184">
        <v>19.420000000000002</v>
      </c>
      <c r="F1708" s="182">
        <v>43949</v>
      </c>
      <c r="G1708" s="181" t="s">
        <v>938</v>
      </c>
      <c r="H1708" s="181" t="s">
        <v>1162</v>
      </c>
      <c r="K1708" s="183">
        <v>1162120</v>
      </c>
      <c r="L1708" s="183">
        <v>365992</v>
      </c>
      <c r="Q1708" s="181" t="s">
        <v>944</v>
      </c>
      <c r="U1708" s="183">
        <v>4</v>
      </c>
      <c r="V1708" s="183">
        <v>20</v>
      </c>
      <c r="X1708" s="183">
        <v>3033699</v>
      </c>
      <c r="Y1708" s="181" t="s">
        <v>941</v>
      </c>
      <c r="Z1708" s="183">
        <v>102</v>
      </c>
      <c r="AA1708" s="181" t="s">
        <v>945</v>
      </c>
      <c r="AB1708" s="181" t="s">
        <v>942</v>
      </c>
      <c r="AC1708" s="183">
        <v>1</v>
      </c>
    </row>
    <row r="1709" spans="1:29">
      <c r="A1709" s="181" t="s">
        <v>116</v>
      </c>
      <c r="B1709" s="183">
        <v>102</v>
      </c>
      <c r="C1709" s="183">
        <v>102103</v>
      </c>
      <c r="D1709" s="183">
        <v>5660</v>
      </c>
      <c r="E1709" s="184">
        <v>131.56</v>
      </c>
      <c r="F1709" s="182">
        <v>43949</v>
      </c>
      <c r="G1709" s="181" t="s">
        <v>938</v>
      </c>
      <c r="H1709" s="181" t="s">
        <v>1162</v>
      </c>
      <c r="K1709" s="183">
        <v>1162121</v>
      </c>
      <c r="L1709" s="183">
        <v>365992</v>
      </c>
      <c r="Q1709" s="181" t="s">
        <v>944</v>
      </c>
      <c r="U1709" s="183">
        <v>4</v>
      </c>
      <c r="V1709" s="183">
        <v>20</v>
      </c>
      <c r="X1709" s="183">
        <v>3033699</v>
      </c>
      <c r="Y1709" s="181" t="s">
        <v>941</v>
      </c>
      <c r="Z1709" s="183">
        <v>102</v>
      </c>
      <c r="AA1709" s="181" t="s">
        <v>945</v>
      </c>
      <c r="AB1709" s="181" t="s">
        <v>942</v>
      </c>
      <c r="AC1709" s="183">
        <v>1</v>
      </c>
    </row>
    <row r="1710" spans="1:29">
      <c r="A1710" s="181" t="s">
        <v>116</v>
      </c>
      <c r="B1710" s="183">
        <v>102</v>
      </c>
      <c r="C1710" s="183">
        <v>102103</v>
      </c>
      <c r="D1710" s="183">
        <v>5660</v>
      </c>
      <c r="E1710" s="184">
        <v>1120</v>
      </c>
      <c r="F1710" s="182">
        <v>43949</v>
      </c>
      <c r="G1710" s="181" t="s">
        <v>938</v>
      </c>
      <c r="H1710" s="181" t="s">
        <v>1162</v>
      </c>
      <c r="K1710" s="183">
        <v>1162122</v>
      </c>
      <c r="L1710" s="183">
        <v>365992</v>
      </c>
      <c r="Q1710" s="181" t="s">
        <v>944</v>
      </c>
      <c r="U1710" s="183">
        <v>4</v>
      </c>
      <c r="V1710" s="183">
        <v>20</v>
      </c>
      <c r="X1710" s="183">
        <v>3033699</v>
      </c>
      <c r="Y1710" s="181" t="s">
        <v>941</v>
      </c>
      <c r="Z1710" s="183">
        <v>102</v>
      </c>
      <c r="AA1710" s="181" t="s">
        <v>945</v>
      </c>
      <c r="AB1710" s="181" t="s">
        <v>942</v>
      </c>
      <c r="AC1710" s="183">
        <v>1</v>
      </c>
    </row>
    <row r="1711" spans="1:29">
      <c r="A1711" s="181" t="s">
        <v>117</v>
      </c>
      <c r="B1711" s="183">
        <v>102</v>
      </c>
      <c r="C1711" s="183">
        <v>102103</v>
      </c>
      <c r="D1711" s="183">
        <v>5670</v>
      </c>
      <c r="E1711" s="184">
        <v>-533.14</v>
      </c>
      <c r="F1711" s="182">
        <v>43556</v>
      </c>
      <c r="G1711" s="181" t="s">
        <v>938</v>
      </c>
      <c r="H1711" s="181" t="s">
        <v>1161</v>
      </c>
      <c r="I1711" s="181" t="s">
        <v>1184</v>
      </c>
      <c r="K1711" s="183">
        <v>364707</v>
      </c>
      <c r="L1711" s="183">
        <v>330727</v>
      </c>
      <c r="P1711" s="181" t="s">
        <v>989</v>
      </c>
      <c r="Q1711" s="181" t="s">
        <v>940</v>
      </c>
      <c r="U1711" s="183">
        <v>4</v>
      </c>
      <c r="V1711" s="183">
        <v>19</v>
      </c>
      <c r="Y1711" s="181" t="s">
        <v>941</v>
      </c>
      <c r="Z1711" s="183">
        <v>246</v>
      </c>
      <c r="AA1711" s="181" t="s">
        <v>22</v>
      </c>
      <c r="AB1711" s="181" t="s">
        <v>942</v>
      </c>
      <c r="AC1711" s="183">
        <v>380</v>
      </c>
    </row>
    <row r="1712" spans="1:29">
      <c r="A1712" s="181" t="s">
        <v>117</v>
      </c>
      <c r="B1712" s="183">
        <v>102</v>
      </c>
      <c r="C1712" s="183">
        <v>102103</v>
      </c>
      <c r="D1712" s="183">
        <v>5670</v>
      </c>
      <c r="E1712" s="184">
        <v>-314.14</v>
      </c>
      <c r="F1712" s="182">
        <v>43556</v>
      </c>
      <c r="G1712" s="181" t="s">
        <v>938</v>
      </c>
      <c r="H1712" s="181" t="s">
        <v>1161</v>
      </c>
      <c r="I1712" s="181" t="s">
        <v>1184</v>
      </c>
      <c r="K1712" s="183">
        <v>364707</v>
      </c>
      <c r="L1712" s="183">
        <v>330727</v>
      </c>
      <c r="P1712" s="181" t="s">
        <v>989</v>
      </c>
      <c r="Q1712" s="181" t="s">
        <v>940</v>
      </c>
      <c r="U1712" s="183">
        <v>4</v>
      </c>
      <c r="V1712" s="183">
        <v>19</v>
      </c>
      <c r="Y1712" s="181" t="s">
        <v>941</v>
      </c>
      <c r="Z1712" s="183">
        <v>246</v>
      </c>
      <c r="AA1712" s="181" t="s">
        <v>22</v>
      </c>
      <c r="AB1712" s="181" t="s">
        <v>942</v>
      </c>
      <c r="AC1712" s="183">
        <v>381</v>
      </c>
    </row>
    <row r="1713" spans="1:29">
      <c r="A1713" s="181" t="s">
        <v>117</v>
      </c>
      <c r="B1713" s="183">
        <v>102</v>
      </c>
      <c r="C1713" s="183">
        <v>102103</v>
      </c>
      <c r="D1713" s="183">
        <v>5670</v>
      </c>
      <c r="E1713" s="184">
        <v>533.14</v>
      </c>
      <c r="F1713" s="182">
        <v>43558</v>
      </c>
      <c r="G1713" s="181" t="s">
        <v>938</v>
      </c>
      <c r="H1713" s="181" t="s">
        <v>1184</v>
      </c>
      <c r="K1713" s="183">
        <v>1046341</v>
      </c>
      <c r="L1713" s="183">
        <v>330656</v>
      </c>
      <c r="Q1713" s="181" t="s">
        <v>944</v>
      </c>
      <c r="U1713" s="183">
        <v>4</v>
      </c>
      <c r="V1713" s="183">
        <v>19</v>
      </c>
      <c r="X1713" s="183">
        <v>3091141</v>
      </c>
      <c r="Y1713" s="181" t="s">
        <v>941</v>
      </c>
      <c r="Z1713" s="183">
        <v>102</v>
      </c>
      <c r="AA1713" s="181" t="s">
        <v>945</v>
      </c>
      <c r="AB1713" s="181" t="s">
        <v>942</v>
      </c>
      <c r="AC1713" s="183">
        <v>1</v>
      </c>
    </row>
    <row r="1714" spans="1:29">
      <c r="A1714" s="181" t="s">
        <v>117</v>
      </c>
      <c r="B1714" s="183">
        <v>102</v>
      </c>
      <c r="C1714" s="183">
        <v>102103</v>
      </c>
      <c r="D1714" s="183">
        <v>5670</v>
      </c>
      <c r="E1714" s="184">
        <v>314.14</v>
      </c>
      <c r="F1714" s="182">
        <v>43558</v>
      </c>
      <c r="G1714" s="181" t="s">
        <v>938</v>
      </c>
      <c r="H1714" s="181" t="s">
        <v>1184</v>
      </c>
      <c r="K1714" s="183">
        <v>1046341</v>
      </c>
      <c r="L1714" s="183">
        <v>330656</v>
      </c>
      <c r="Q1714" s="181" t="s">
        <v>944</v>
      </c>
      <c r="U1714" s="183">
        <v>4</v>
      </c>
      <c r="V1714" s="183">
        <v>19</v>
      </c>
      <c r="X1714" s="183">
        <v>3091141</v>
      </c>
      <c r="Y1714" s="181" t="s">
        <v>941</v>
      </c>
      <c r="Z1714" s="183">
        <v>102</v>
      </c>
      <c r="AA1714" s="181" t="s">
        <v>945</v>
      </c>
      <c r="AB1714" s="181" t="s">
        <v>942</v>
      </c>
      <c r="AC1714" s="183">
        <v>2</v>
      </c>
    </row>
    <row r="1715" spans="1:29">
      <c r="A1715" s="181" t="s">
        <v>117</v>
      </c>
      <c r="B1715" s="183">
        <v>102</v>
      </c>
      <c r="C1715" s="183">
        <v>102103</v>
      </c>
      <c r="D1715" s="183">
        <v>5670</v>
      </c>
      <c r="E1715" s="184">
        <v>5357.65</v>
      </c>
      <c r="F1715" s="182">
        <v>43578</v>
      </c>
      <c r="G1715" s="181" t="s">
        <v>938</v>
      </c>
      <c r="H1715" s="181" t="s">
        <v>1185</v>
      </c>
      <c r="K1715" s="183">
        <v>1051458</v>
      </c>
      <c r="L1715" s="183">
        <v>332294</v>
      </c>
      <c r="Q1715" s="181" t="s">
        <v>944</v>
      </c>
      <c r="U1715" s="183">
        <v>4</v>
      </c>
      <c r="V1715" s="183">
        <v>19</v>
      </c>
      <c r="X1715" s="183">
        <v>3085943</v>
      </c>
      <c r="Y1715" s="181" t="s">
        <v>941</v>
      </c>
      <c r="Z1715" s="183">
        <v>102</v>
      </c>
      <c r="AA1715" s="181" t="s">
        <v>945</v>
      </c>
      <c r="AB1715" s="181" t="s">
        <v>942</v>
      </c>
      <c r="AC1715" s="183">
        <v>1</v>
      </c>
    </row>
    <row r="1716" spans="1:29">
      <c r="A1716" s="181" t="s">
        <v>117</v>
      </c>
      <c r="B1716" s="183">
        <v>102</v>
      </c>
      <c r="C1716" s="183">
        <v>102103</v>
      </c>
      <c r="D1716" s="183">
        <v>5670</v>
      </c>
      <c r="E1716" s="184">
        <v>1721.88</v>
      </c>
      <c r="F1716" s="182">
        <v>43578</v>
      </c>
      <c r="G1716" s="181" t="s">
        <v>938</v>
      </c>
      <c r="H1716" s="181" t="s">
        <v>1185</v>
      </c>
      <c r="K1716" s="183">
        <v>1051458</v>
      </c>
      <c r="L1716" s="183">
        <v>332294</v>
      </c>
      <c r="Q1716" s="181" t="s">
        <v>944</v>
      </c>
      <c r="U1716" s="183">
        <v>4</v>
      </c>
      <c r="V1716" s="183">
        <v>19</v>
      </c>
      <c r="X1716" s="183">
        <v>3085943</v>
      </c>
      <c r="Y1716" s="181" t="s">
        <v>941</v>
      </c>
      <c r="Z1716" s="183">
        <v>102</v>
      </c>
      <c r="AA1716" s="181" t="s">
        <v>945</v>
      </c>
      <c r="AB1716" s="181" t="s">
        <v>942</v>
      </c>
      <c r="AC1716" s="183">
        <v>2</v>
      </c>
    </row>
    <row r="1717" spans="1:29">
      <c r="A1717" s="181" t="s">
        <v>117</v>
      </c>
      <c r="B1717" s="183">
        <v>102</v>
      </c>
      <c r="C1717" s="183">
        <v>102103</v>
      </c>
      <c r="D1717" s="183">
        <v>5670</v>
      </c>
      <c r="E1717" s="184">
        <v>9783.01</v>
      </c>
      <c r="F1717" s="182">
        <v>43578</v>
      </c>
      <c r="G1717" s="181" t="s">
        <v>938</v>
      </c>
      <c r="H1717" s="181" t="s">
        <v>953</v>
      </c>
      <c r="K1717" s="183">
        <v>1051459</v>
      </c>
      <c r="L1717" s="183">
        <v>332294</v>
      </c>
      <c r="Q1717" s="181" t="s">
        <v>944</v>
      </c>
      <c r="U1717" s="183">
        <v>4</v>
      </c>
      <c r="V1717" s="183">
        <v>19</v>
      </c>
      <c r="X1717" s="183">
        <v>3002044</v>
      </c>
      <c r="Y1717" s="181" t="s">
        <v>941</v>
      </c>
      <c r="Z1717" s="183">
        <v>102</v>
      </c>
      <c r="AA1717" s="181" t="s">
        <v>945</v>
      </c>
      <c r="AB1717" s="181" t="s">
        <v>942</v>
      </c>
      <c r="AC1717" s="183">
        <v>1</v>
      </c>
    </row>
    <row r="1718" spans="1:29">
      <c r="A1718" s="181" t="s">
        <v>117</v>
      </c>
      <c r="B1718" s="183">
        <v>102</v>
      </c>
      <c r="C1718" s="183">
        <v>102103</v>
      </c>
      <c r="D1718" s="183">
        <v>5670</v>
      </c>
      <c r="E1718" s="184">
        <v>9264.2999999999993</v>
      </c>
      <c r="F1718" s="182">
        <v>43578</v>
      </c>
      <c r="G1718" s="181" t="s">
        <v>938</v>
      </c>
      <c r="H1718" s="181" t="s">
        <v>953</v>
      </c>
      <c r="K1718" s="183">
        <v>1051459</v>
      </c>
      <c r="L1718" s="183">
        <v>332294</v>
      </c>
      <c r="Q1718" s="181" t="s">
        <v>944</v>
      </c>
      <c r="U1718" s="183">
        <v>4</v>
      </c>
      <c r="V1718" s="183">
        <v>19</v>
      </c>
      <c r="X1718" s="183">
        <v>3002044</v>
      </c>
      <c r="Y1718" s="181" t="s">
        <v>941</v>
      </c>
      <c r="Z1718" s="183">
        <v>102</v>
      </c>
      <c r="AA1718" s="181" t="s">
        <v>945</v>
      </c>
      <c r="AB1718" s="181" t="s">
        <v>942</v>
      </c>
      <c r="AC1718" s="183">
        <v>2</v>
      </c>
    </row>
    <row r="1719" spans="1:29">
      <c r="A1719" s="181" t="s">
        <v>117</v>
      </c>
      <c r="B1719" s="183">
        <v>102</v>
      </c>
      <c r="C1719" s="183">
        <v>102103</v>
      </c>
      <c r="D1719" s="183">
        <v>5670</v>
      </c>
      <c r="E1719" s="184">
        <v>2167.12</v>
      </c>
      <c r="F1719" s="182">
        <v>43578</v>
      </c>
      <c r="G1719" s="181" t="s">
        <v>938</v>
      </c>
      <c r="H1719" s="181" t="s">
        <v>953</v>
      </c>
      <c r="K1719" s="183">
        <v>1051459</v>
      </c>
      <c r="L1719" s="183">
        <v>332294</v>
      </c>
      <c r="Q1719" s="181" t="s">
        <v>944</v>
      </c>
      <c r="U1719" s="183">
        <v>4</v>
      </c>
      <c r="V1719" s="183">
        <v>19</v>
      </c>
      <c r="X1719" s="183">
        <v>3002044</v>
      </c>
      <c r="Y1719" s="181" t="s">
        <v>941</v>
      </c>
      <c r="Z1719" s="183">
        <v>102</v>
      </c>
      <c r="AA1719" s="181" t="s">
        <v>945</v>
      </c>
      <c r="AB1719" s="181" t="s">
        <v>942</v>
      </c>
      <c r="AC1719" s="183">
        <v>3</v>
      </c>
    </row>
    <row r="1720" spans="1:29">
      <c r="A1720" s="181" t="s">
        <v>117</v>
      </c>
      <c r="B1720" s="183">
        <v>102</v>
      </c>
      <c r="C1720" s="183">
        <v>102103</v>
      </c>
      <c r="D1720" s="183">
        <v>5670</v>
      </c>
      <c r="E1720" s="184">
        <v>2584.41</v>
      </c>
      <c r="F1720" s="182">
        <v>43578</v>
      </c>
      <c r="G1720" s="181" t="s">
        <v>938</v>
      </c>
      <c r="H1720" s="181" t="s">
        <v>953</v>
      </c>
      <c r="K1720" s="183">
        <v>1051459</v>
      </c>
      <c r="L1720" s="183">
        <v>332294</v>
      </c>
      <c r="Q1720" s="181" t="s">
        <v>944</v>
      </c>
      <c r="U1720" s="183">
        <v>4</v>
      </c>
      <c r="V1720" s="183">
        <v>19</v>
      </c>
      <c r="X1720" s="183">
        <v>3002044</v>
      </c>
      <c r="Y1720" s="181" t="s">
        <v>941</v>
      </c>
      <c r="Z1720" s="183">
        <v>102</v>
      </c>
      <c r="AA1720" s="181" t="s">
        <v>945</v>
      </c>
      <c r="AB1720" s="181" t="s">
        <v>942</v>
      </c>
      <c r="AC1720" s="183">
        <v>4</v>
      </c>
    </row>
    <row r="1721" spans="1:29">
      <c r="A1721" s="181" t="s">
        <v>117</v>
      </c>
      <c r="B1721" s="183">
        <v>102</v>
      </c>
      <c r="C1721" s="183">
        <v>102103</v>
      </c>
      <c r="D1721" s="183">
        <v>5670</v>
      </c>
      <c r="E1721" s="184">
        <v>871.68</v>
      </c>
      <c r="F1721" s="182">
        <v>43578</v>
      </c>
      <c r="G1721" s="181" t="s">
        <v>938</v>
      </c>
      <c r="H1721" s="181" t="s">
        <v>953</v>
      </c>
      <c r="K1721" s="183">
        <v>1051459</v>
      </c>
      <c r="L1721" s="183">
        <v>332294</v>
      </c>
      <c r="Q1721" s="181" t="s">
        <v>944</v>
      </c>
      <c r="U1721" s="183">
        <v>4</v>
      </c>
      <c r="V1721" s="183">
        <v>19</v>
      </c>
      <c r="X1721" s="183">
        <v>3002044</v>
      </c>
      <c r="Y1721" s="181" t="s">
        <v>941</v>
      </c>
      <c r="Z1721" s="183">
        <v>102</v>
      </c>
      <c r="AA1721" s="181" t="s">
        <v>945</v>
      </c>
      <c r="AB1721" s="181" t="s">
        <v>942</v>
      </c>
      <c r="AC1721" s="183">
        <v>5</v>
      </c>
    </row>
    <row r="1722" spans="1:29">
      <c r="A1722" s="181" t="s">
        <v>117</v>
      </c>
      <c r="B1722" s="183">
        <v>102</v>
      </c>
      <c r="C1722" s="183">
        <v>102103</v>
      </c>
      <c r="D1722" s="183">
        <v>5670</v>
      </c>
      <c r="E1722" s="184">
        <v>261.89999999999998</v>
      </c>
      <c r="F1722" s="182">
        <v>43578</v>
      </c>
      <c r="G1722" s="181" t="s">
        <v>938</v>
      </c>
      <c r="H1722" s="181" t="s">
        <v>953</v>
      </c>
      <c r="K1722" s="183">
        <v>1051459</v>
      </c>
      <c r="L1722" s="183">
        <v>332294</v>
      </c>
      <c r="Q1722" s="181" t="s">
        <v>944</v>
      </c>
      <c r="U1722" s="183">
        <v>4</v>
      </c>
      <c r="V1722" s="183">
        <v>19</v>
      </c>
      <c r="X1722" s="183">
        <v>3002044</v>
      </c>
      <c r="Y1722" s="181" t="s">
        <v>941</v>
      </c>
      <c r="Z1722" s="183">
        <v>102</v>
      </c>
      <c r="AA1722" s="181" t="s">
        <v>945</v>
      </c>
      <c r="AB1722" s="181" t="s">
        <v>942</v>
      </c>
      <c r="AC1722" s="183">
        <v>6</v>
      </c>
    </row>
    <row r="1723" spans="1:29">
      <c r="A1723" s="181" t="s">
        <v>117</v>
      </c>
      <c r="B1723" s="183">
        <v>102</v>
      </c>
      <c r="C1723" s="183">
        <v>102103</v>
      </c>
      <c r="D1723" s="183">
        <v>5670</v>
      </c>
      <c r="E1723" s="184">
        <v>2495.16</v>
      </c>
      <c r="F1723" s="182">
        <v>43578</v>
      </c>
      <c r="G1723" s="181" t="s">
        <v>938</v>
      </c>
      <c r="H1723" s="181" t="s">
        <v>953</v>
      </c>
      <c r="K1723" s="183">
        <v>1051459</v>
      </c>
      <c r="L1723" s="183">
        <v>332294</v>
      </c>
      <c r="Q1723" s="181" t="s">
        <v>944</v>
      </c>
      <c r="U1723" s="183">
        <v>4</v>
      </c>
      <c r="V1723" s="183">
        <v>19</v>
      </c>
      <c r="X1723" s="183">
        <v>3002044</v>
      </c>
      <c r="Y1723" s="181" t="s">
        <v>941</v>
      </c>
      <c r="Z1723" s="183">
        <v>102</v>
      </c>
      <c r="AA1723" s="181" t="s">
        <v>945</v>
      </c>
      <c r="AB1723" s="181" t="s">
        <v>942</v>
      </c>
      <c r="AC1723" s="183">
        <v>7</v>
      </c>
    </row>
    <row r="1724" spans="1:29">
      <c r="A1724" s="181" t="s">
        <v>117</v>
      </c>
      <c r="B1724" s="183">
        <v>102</v>
      </c>
      <c r="C1724" s="183">
        <v>102103</v>
      </c>
      <c r="D1724" s="183">
        <v>5670</v>
      </c>
      <c r="E1724" s="184">
        <v>-22.13</v>
      </c>
      <c r="F1724" s="182">
        <v>43585</v>
      </c>
      <c r="G1724" s="181" t="s">
        <v>938</v>
      </c>
      <c r="H1724" s="181" t="s">
        <v>954</v>
      </c>
      <c r="I1724" s="181" t="s">
        <v>1180</v>
      </c>
      <c r="K1724" s="183">
        <v>364916</v>
      </c>
      <c r="L1724" s="183">
        <v>332353</v>
      </c>
      <c r="Q1724" s="181" t="s">
        <v>940</v>
      </c>
      <c r="U1724" s="183">
        <v>4</v>
      </c>
      <c r="V1724" s="183">
        <v>19</v>
      </c>
      <c r="Y1724" s="181" t="s">
        <v>941</v>
      </c>
      <c r="Z1724" s="183">
        <v>102</v>
      </c>
      <c r="AA1724" s="181" t="s">
        <v>22</v>
      </c>
      <c r="AB1724" s="181" t="s">
        <v>942</v>
      </c>
      <c r="AC1724" s="183">
        <v>10</v>
      </c>
    </row>
    <row r="1725" spans="1:29">
      <c r="A1725" s="181" t="s">
        <v>117</v>
      </c>
      <c r="B1725" s="183">
        <v>102</v>
      </c>
      <c r="C1725" s="183">
        <v>102103</v>
      </c>
      <c r="D1725" s="183">
        <v>5670</v>
      </c>
      <c r="E1725" s="184">
        <v>-34484.980000000003</v>
      </c>
      <c r="F1725" s="182">
        <v>43585</v>
      </c>
      <c r="G1725" s="181" t="s">
        <v>938</v>
      </c>
      <c r="H1725" s="181" t="s">
        <v>1186</v>
      </c>
      <c r="I1725" s="181" t="s">
        <v>1186</v>
      </c>
      <c r="K1725" s="183">
        <v>365134</v>
      </c>
      <c r="L1725" s="183">
        <v>333837</v>
      </c>
      <c r="Q1725" s="181" t="s">
        <v>940</v>
      </c>
      <c r="U1725" s="183">
        <v>4</v>
      </c>
      <c r="V1725" s="183">
        <v>19</v>
      </c>
      <c r="Y1725" s="181" t="s">
        <v>941</v>
      </c>
      <c r="Z1725" s="183">
        <v>102</v>
      </c>
      <c r="AA1725" s="181" t="s">
        <v>22</v>
      </c>
      <c r="AB1725" s="181" t="s">
        <v>942</v>
      </c>
      <c r="AC1725" s="183">
        <v>1</v>
      </c>
    </row>
    <row r="1726" spans="1:29">
      <c r="A1726" s="181" t="s">
        <v>117</v>
      </c>
      <c r="B1726" s="183">
        <v>102</v>
      </c>
      <c r="C1726" s="183">
        <v>102101</v>
      </c>
      <c r="D1726" s="183">
        <v>5670</v>
      </c>
      <c r="E1726" s="184">
        <v>933.71</v>
      </c>
      <c r="F1726" s="182">
        <v>43585</v>
      </c>
      <c r="G1726" s="181" t="s">
        <v>938</v>
      </c>
      <c r="H1726" s="181" t="s">
        <v>1186</v>
      </c>
      <c r="I1726" s="181" t="s">
        <v>1186</v>
      </c>
      <c r="K1726" s="183">
        <v>365134</v>
      </c>
      <c r="L1726" s="183">
        <v>333837</v>
      </c>
      <c r="Q1726" s="181" t="s">
        <v>940</v>
      </c>
      <c r="U1726" s="183">
        <v>4</v>
      </c>
      <c r="V1726" s="183">
        <v>19</v>
      </c>
      <c r="Y1726" s="181" t="s">
        <v>941</v>
      </c>
      <c r="Z1726" s="183">
        <v>102</v>
      </c>
      <c r="AA1726" s="181" t="s">
        <v>22</v>
      </c>
      <c r="AB1726" s="181" t="s">
        <v>942</v>
      </c>
      <c r="AC1726" s="183">
        <v>2</v>
      </c>
    </row>
    <row r="1727" spans="1:29">
      <c r="A1727" s="181" t="s">
        <v>117</v>
      </c>
      <c r="B1727" s="183">
        <v>102</v>
      </c>
      <c r="C1727" s="183">
        <v>102102</v>
      </c>
      <c r="D1727" s="183">
        <v>5670</v>
      </c>
      <c r="E1727" s="184">
        <v>186.74</v>
      </c>
      <c r="F1727" s="182">
        <v>43585</v>
      </c>
      <c r="G1727" s="181" t="s">
        <v>938</v>
      </c>
      <c r="H1727" s="181" t="s">
        <v>1186</v>
      </c>
      <c r="I1727" s="181" t="s">
        <v>1186</v>
      </c>
      <c r="K1727" s="183">
        <v>365134</v>
      </c>
      <c r="L1727" s="183">
        <v>333837</v>
      </c>
      <c r="Q1727" s="181" t="s">
        <v>940</v>
      </c>
      <c r="U1727" s="183">
        <v>4</v>
      </c>
      <c r="V1727" s="183">
        <v>19</v>
      </c>
      <c r="Y1727" s="181" t="s">
        <v>941</v>
      </c>
      <c r="Z1727" s="183">
        <v>102</v>
      </c>
      <c r="AA1727" s="181" t="s">
        <v>22</v>
      </c>
      <c r="AB1727" s="181" t="s">
        <v>942</v>
      </c>
      <c r="AC1727" s="183">
        <v>3</v>
      </c>
    </row>
    <row r="1728" spans="1:29">
      <c r="A1728" s="181" t="s">
        <v>117</v>
      </c>
      <c r="B1728" s="183">
        <v>102</v>
      </c>
      <c r="C1728" s="183">
        <v>102103</v>
      </c>
      <c r="D1728" s="183">
        <v>5670</v>
      </c>
      <c r="E1728" s="184">
        <v>311.24</v>
      </c>
      <c r="F1728" s="182">
        <v>43585</v>
      </c>
      <c r="G1728" s="181" t="s">
        <v>938</v>
      </c>
      <c r="H1728" s="181" t="s">
        <v>1186</v>
      </c>
      <c r="I1728" s="181" t="s">
        <v>1186</v>
      </c>
      <c r="K1728" s="183">
        <v>365134</v>
      </c>
      <c r="L1728" s="183">
        <v>333837</v>
      </c>
      <c r="Q1728" s="181" t="s">
        <v>940</v>
      </c>
      <c r="U1728" s="183">
        <v>4</v>
      </c>
      <c r="V1728" s="183">
        <v>19</v>
      </c>
      <c r="Y1728" s="181" t="s">
        <v>941</v>
      </c>
      <c r="Z1728" s="183">
        <v>102</v>
      </c>
      <c r="AA1728" s="181" t="s">
        <v>22</v>
      </c>
      <c r="AB1728" s="181" t="s">
        <v>942</v>
      </c>
      <c r="AC1728" s="183">
        <v>4</v>
      </c>
    </row>
    <row r="1729" spans="1:29">
      <c r="A1729" s="181" t="s">
        <v>117</v>
      </c>
      <c r="B1729" s="183">
        <v>102</v>
      </c>
      <c r="C1729" s="183">
        <v>102104</v>
      </c>
      <c r="D1729" s="183">
        <v>5670</v>
      </c>
      <c r="E1729" s="184">
        <v>622.47</v>
      </c>
      <c r="F1729" s="182">
        <v>43585</v>
      </c>
      <c r="G1729" s="181" t="s">
        <v>938</v>
      </c>
      <c r="H1729" s="181" t="s">
        <v>1186</v>
      </c>
      <c r="I1729" s="181" t="s">
        <v>1186</v>
      </c>
      <c r="K1729" s="183">
        <v>365134</v>
      </c>
      <c r="L1729" s="183">
        <v>333837</v>
      </c>
      <c r="Q1729" s="181" t="s">
        <v>940</v>
      </c>
      <c r="U1729" s="183">
        <v>4</v>
      </c>
      <c r="V1729" s="183">
        <v>19</v>
      </c>
      <c r="Y1729" s="181" t="s">
        <v>941</v>
      </c>
      <c r="Z1729" s="183">
        <v>102</v>
      </c>
      <c r="AA1729" s="181" t="s">
        <v>22</v>
      </c>
      <c r="AB1729" s="181" t="s">
        <v>942</v>
      </c>
      <c r="AC1729" s="183">
        <v>5</v>
      </c>
    </row>
    <row r="1730" spans="1:29">
      <c r="A1730" s="181" t="s">
        <v>117</v>
      </c>
      <c r="B1730" s="183">
        <v>102</v>
      </c>
      <c r="C1730" s="183">
        <v>102105</v>
      </c>
      <c r="D1730" s="183">
        <v>5670</v>
      </c>
      <c r="E1730" s="184">
        <v>684.72</v>
      </c>
      <c r="F1730" s="182">
        <v>43585</v>
      </c>
      <c r="G1730" s="181" t="s">
        <v>938</v>
      </c>
      <c r="H1730" s="181" t="s">
        <v>1186</v>
      </c>
      <c r="I1730" s="181" t="s">
        <v>1186</v>
      </c>
      <c r="K1730" s="183">
        <v>365134</v>
      </c>
      <c r="L1730" s="183">
        <v>333837</v>
      </c>
      <c r="Q1730" s="181" t="s">
        <v>940</v>
      </c>
      <c r="U1730" s="183">
        <v>4</v>
      </c>
      <c r="V1730" s="183">
        <v>19</v>
      </c>
      <c r="Y1730" s="181" t="s">
        <v>941</v>
      </c>
      <c r="Z1730" s="183">
        <v>102</v>
      </c>
      <c r="AA1730" s="181" t="s">
        <v>22</v>
      </c>
      <c r="AB1730" s="181" t="s">
        <v>942</v>
      </c>
      <c r="AC1730" s="183">
        <v>6</v>
      </c>
    </row>
    <row r="1731" spans="1:29">
      <c r="A1731" s="181" t="s">
        <v>117</v>
      </c>
      <c r="B1731" s="183">
        <v>102</v>
      </c>
      <c r="C1731" s="183">
        <v>102106</v>
      </c>
      <c r="D1731" s="183">
        <v>5670</v>
      </c>
      <c r="E1731" s="184">
        <v>2054.16</v>
      </c>
      <c r="F1731" s="182">
        <v>43585</v>
      </c>
      <c r="G1731" s="181" t="s">
        <v>938</v>
      </c>
      <c r="H1731" s="181" t="s">
        <v>1186</v>
      </c>
      <c r="I1731" s="181" t="s">
        <v>1186</v>
      </c>
      <c r="K1731" s="183">
        <v>365134</v>
      </c>
      <c r="L1731" s="183">
        <v>333837</v>
      </c>
      <c r="Q1731" s="181" t="s">
        <v>940</v>
      </c>
      <c r="U1731" s="183">
        <v>4</v>
      </c>
      <c r="V1731" s="183">
        <v>19</v>
      </c>
      <c r="Y1731" s="181" t="s">
        <v>941</v>
      </c>
      <c r="Z1731" s="183">
        <v>102</v>
      </c>
      <c r="AA1731" s="181" t="s">
        <v>22</v>
      </c>
      <c r="AB1731" s="181" t="s">
        <v>942</v>
      </c>
      <c r="AC1731" s="183">
        <v>7</v>
      </c>
    </row>
    <row r="1732" spans="1:29">
      <c r="A1732" s="181" t="s">
        <v>117</v>
      </c>
      <c r="B1732" s="183">
        <v>102</v>
      </c>
      <c r="C1732" s="183">
        <v>102107</v>
      </c>
      <c r="D1732" s="183">
        <v>5670</v>
      </c>
      <c r="E1732" s="184">
        <v>373.48</v>
      </c>
      <c r="F1732" s="182">
        <v>43585</v>
      </c>
      <c r="G1732" s="181" t="s">
        <v>938</v>
      </c>
      <c r="H1732" s="181" t="s">
        <v>1186</v>
      </c>
      <c r="I1732" s="181" t="s">
        <v>1186</v>
      </c>
      <c r="K1732" s="183">
        <v>365134</v>
      </c>
      <c r="L1732" s="183">
        <v>333837</v>
      </c>
      <c r="Q1732" s="181" t="s">
        <v>940</v>
      </c>
      <c r="U1732" s="183">
        <v>4</v>
      </c>
      <c r="V1732" s="183">
        <v>19</v>
      </c>
      <c r="Y1732" s="181" t="s">
        <v>941</v>
      </c>
      <c r="Z1732" s="183">
        <v>102</v>
      </c>
      <c r="AA1732" s="181" t="s">
        <v>22</v>
      </c>
      <c r="AB1732" s="181" t="s">
        <v>942</v>
      </c>
      <c r="AC1732" s="183">
        <v>8</v>
      </c>
    </row>
    <row r="1733" spans="1:29">
      <c r="A1733" s="181" t="s">
        <v>117</v>
      </c>
      <c r="B1733" s="183">
        <v>102</v>
      </c>
      <c r="C1733" s="183">
        <v>102108</v>
      </c>
      <c r="D1733" s="183">
        <v>5670</v>
      </c>
      <c r="E1733" s="184">
        <v>248.99</v>
      </c>
      <c r="F1733" s="182">
        <v>43585</v>
      </c>
      <c r="G1733" s="181" t="s">
        <v>938</v>
      </c>
      <c r="H1733" s="181" t="s">
        <v>1186</v>
      </c>
      <c r="I1733" s="181" t="s">
        <v>1186</v>
      </c>
      <c r="K1733" s="183">
        <v>365134</v>
      </c>
      <c r="L1733" s="183">
        <v>333837</v>
      </c>
      <c r="Q1733" s="181" t="s">
        <v>940</v>
      </c>
      <c r="U1733" s="183">
        <v>4</v>
      </c>
      <c r="V1733" s="183">
        <v>19</v>
      </c>
      <c r="Y1733" s="181" t="s">
        <v>941</v>
      </c>
      <c r="Z1733" s="183">
        <v>102</v>
      </c>
      <c r="AA1733" s="181" t="s">
        <v>22</v>
      </c>
      <c r="AB1733" s="181" t="s">
        <v>942</v>
      </c>
      <c r="AC1733" s="183">
        <v>9</v>
      </c>
    </row>
    <row r="1734" spans="1:29">
      <c r="A1734" s="181" t="s">
        <v>117</v>
      </c>
      <c r="B1734" s="183">
        <v>102</v>
      </c>
      <c r="C1734" s="183">
        <v>102109</v>
      </c>
      <c r="D1734" s="183">
        <v>5670</v>
      </c>
      <c r="E1734" s="184">
        <v>186.74</v>
      </c>
      <c r="F1734" s="182">
        <v>43585</v>
      </c>
      <c r="G1734" s="181" t="s">
        <v>938</v>
      </c>
      <c r="H1734" s="181" t="s">
        <v>1186</v>
      </c>
      <c r="I1734" s="181" t="s">
        <v>1186</v>
      </c>
      <c r="K1734" s="183">
        <v>365134</v>
      </c>
      <c r="L1734" s="183">
        <v>333837</v>
      </c>
      <c r="Q1734" s="181" t="s">
        <v>940</v>
      </c>
      <c r="U1734" s="183">
        <v>4</v>
      </c>
      <c r="V1734" s="183">
        <v>19</v>
      </c>
      <c r="Y1734" s="181" t="s">
        <v>941</v>
      </c>
      <c r="Z1734" s="183">
        <v>102</v>
      </c>
      <c r="AA1734" s="181" t="s">
        <v>22</v>
      </c>
      <c r="AB1734" s="181" t="s">
        <v>942</v>
      </c>
      <c r="AC1734" s="183">
        <v>10</v>
      </c>
    </row>
    <row r="1735" spans="1:29">
      <c r="A1735" s="181" t="s">
        <v>117</v>
      </c>
      <c r="B1735" s="183">
        <v>102</v>
      </c>
      <c r="C1735" s="183">
        <v>102103</v>
      </c>
      <c r="D1735" s="183">
        <v>5670</v>
      </c>
      <c r="E1735" s="184">
        <v>517.46</v>
      </c>
      <c r="F1735" s="182">
        <v>43601</v>
      </c>
      <c r="G1735" s="181" t="s">
        <v>938</v>
      </c>
      <c r="H1735" s="181" t="s">
        <v>1184</v>
      </c>
      <c r="K1735" s="183">
        <v>1058058</v>
      </c>
      <c r="L1735" s="183">
        <v>334515</v>
      </c>
      <c r="Q1735" s="181" t="s">
        <v>944</v>
      </c>
      <c r="U1735" s="183">
        <v>5</v>
      </c>
      <c r="V1735" s="183">
        <v>19</v>
      </c>
      <c r="X1735" s="183">
        <v>3091141</v>
      </c>
      <c r="Y1735" s="181" t="s">
        <v>941</v>
      </c>
      <c r="Z1735" s="183">
        <v>102</v>
      </c>
      <c r="AA1735" s="181" t="s">
        <v>945</v>
      </c>
      <c r="AB1735" s="181" t="s">
        <v>942</v>
      </c>
      <c r="AC1735" s="183">
        <v>1</v>
      </c>
    </row>
    <row r="1736" spans="1:29">
      <c r="A1736" s="181" t="s">
        <v>117</v>
      </c>
      <c r="B1736" s="183">
        <v>102</v>
      </c>
      <c r="C1736" s="183">
        <v>102103</v>
      </c>
      <c r="D1736" s="183">
        <v>5670</v>
      </c>
      <c r="E1736" s="184">
        <v>314.08</v>
      </c>
      <c r="F1736" s="182">
        <v>43601</v>
      </c>
      <c r="G1736" s="181" t="s">
        <v>938</v>
      </c>
      <c r="H1736" s="181" t="s">
        <v>1184</v>
      </c>
      <c r="K1736" s="183">
        <v>1058064</v>
      </c>
      <c r="L1736" s="183">
        <v>334515</v>
      </c>
      <c r="Q1736" s="181" t="s">
        <v>944</v>
      </c>
      <c r="U1736" s="183">
        <v>5</v>
      </c>
      <c r="V1736" s="183">
        <v>19</v>
      </c>
      <c r="X1736" s="183">
        <v>3091141</v>
      </c>
      <c r="Y1736" s="181" t="s">
        <v>941</v>
      </c>
      <c r="Z1736" s="183">
        <v>102</v>
      </c>
      <c r="AA1736" s="181" t="s">
        <v>945</v>
      </c>
      <c r="AB1736" s="181" t="s">
        <v>942</v>
      </c>
      <c r="AC1736" s="183">
        <v>1</v>
      </c>
    </row>
    <row r="1737" spans="1:29">
      <c r="A1737" s="181" t="s">
        <v>117</v>
      </c>
      <c r="B1737" s="183">
        <v>102</v>
      </c>
      <c r="C1737" s="183">
        <v>102103</v>
      </c>
      <c r="D1737" s="183">
        <v>5670</v>
      </c>
      <c r="E1737" s="184">
        <v>9866.83</v>
      </c>
      <c r="F1737" s="182">
        <v>43606</v>
      </c>
      <c r="G1737" s="181" t="s">
        <v>938</v>
      </c>
      <c r="H1737" s="181" t="s">
        <v>953</v>
      </c>
      <c r="K1737" s="183">
        <v>1059124</v>
      </c>
      <c r="L1737" s="183">
        <v>334855</v>
      </c>
      <c r="Q1737" s="181" t="s">
        <v>944</v>
      </c>
      <c r="U1737" s="183">
        <v>5</v>
      </c>
      <c r="V1737" s="183">
        <v>19</v>
      </c>
      <c r="X1737" s="183">
        <v>3002044</v>
      </c>
      <c r="Y1737" s="181" t="s">
        <v>941</v>
      </c>
      <c r="Z1737" s="183">
        <v>102</v>
      </c>
      <c r="AA1737" s="181" t="s">
        <v>945</v>
      </c>
      <c r="AB1737" s="181" t="s">
        <v>942</v>
      </c>
      <c r="AC1737" s="183">
        <v>1</v>
      </c>
    </row>
    <row r="1738" spans="1:29">
      <c r="A1738" s="181" t="s">
        <v>117</v>
      </c>
      <c r="B1738" s="183">
        <v>102</v>
      </c>
      <c r="C1738" s="183">
        <v>102103</v>
      </c>
      <c r="D1738" s="183">
        <v>5670</v>
      </c>
      <c r="E1738" s="184">
        <v>9356.89</v>
      </c>
      <c r="F1738" s="182">
        <v>43606</v>
      </c>
      <c r="G1738" s="181" t="s">
        <v>938</v>
      </c>
      <c r="H1738" s="181" t="s">
        <v>953</v>
      </c>
      <c r="K1738" s="183">
        <v>1059124</v>
      </c>
      <c r="L1738" s="183">
        <v>334855</v>
      </c>
      <c r="Q1738" s="181" t="s">
        <v>944</v>
      </c>
      <c r="U1738" s="183">
        <v>5</v>
      </c>
      <c r="V1738" s="183">
        <v>19</v>
      </c>
      <c r="X1738" s="183">
        <v>3002044</v>
      </c>
      <c r="Y1738" s="181" t="s">
        <v>941</v>
      </c>
      <c r="Z1738" s="183">
        <v>102</v>
      </c>
      <c r="AA1738" s="181" t="s">
        <v>945</v>
      </c>
      <c r="AB1738" s="181" t="s">
        <v>942</v>
      </c>
      <c r="AC1738" s="183">
        <v>2</v>
      </c>
    </row>
    <row r="1739" spans="1:29">
      <c r="A1739" s="181" t="s">
        <v>117</v>
      </c>
      <c r="B1739" s="183">
        <v>102</v>
      </c>
      <c r="C1739" s="183">
        <v>102103</v>
      </c>
      <c r="D1739" s="183">
        <v>5670</v>
      </c>
      <c r="E1739" s="184">
        <v>2681.07</v>
      </c>
      <c r="F1739" s="182">
        <v>43606</v>
      </c>
      <c r="G1739" s="181" t="s">
        <v>938</v>
      </c>
      <c r="H1739" s="181" t="s">
        <v>953</v>
      </c>
      <c r="K1739" s="183">
        <v>1059124</v>
      </c>
      <c r="L1739" s="183">
        <v>334855</v>
      </c>
      <c r="Q1739" s="181" t="s">
        <v>944</v>
      </c>
      <c r="U1739" s="183">
        <v>5</v>
      </c>
      <c r="V1739" s="183">
        <v>19</v>
      </c>
      <c r="X1739" s="183">
        <v>3002044</v>
      </c>
      <c r="Y1739" s="181" t="s">
        <v>941</v>
      </c>
      <c r="Z1739" s="183">
        <v>102</v>
      </c>
      <c r="AA1739" s="181" t="s">
        <v>945</v>
      </c>
      <c r="AB1739" s="181" t="s">
        <v>942</v>
      </c>
      <c r="AC1739" s="183">
        <v>3</v>
      </c>
    </row>
    <row r="1740" spans="1:29">
      <c r="A1740" s="181" t="s">
        <v>117</v>
      </c>
      <c r="B1740" s="183">
        <v>102</v>
      </c>
      <c r="C1740" s="183">
        <v>102103</v>
      </c>
      <c r="D1740" s="183">
        <v>5670</v>
      </c>
      <c r="E1740" s="184">
        <v>2361.4</v>
      </c>
      <c r="F1740" s="182">
        <v>43606</v>
      </c>
      <c r="G1740" s="181" t="s">
        <v>938</v>
      </c>
      <c r="H1740" s="181" t="s">
        <v>953</v>
      </c>
      <c r="K1740" s="183">
        <v>1059124</v>
      </c>
      <c r="L1740" s="183">
        <v>334855</v>
      </c>
      <c r="Q1740" s="181" t="s">
        <v>944</v>
      </c>
      <c r="U1740" s="183">
        <v>5</v>
      </c>
      <c r="V1740" s="183">
        <v>19</v>
      </c>
      <c r="X1740" s="183">
        <v>3002044</v>
      </c>
      <c r="Y1740" s="181" t="s">
        <v>941</v>
      </c>
      <c r="Z1740" s="183">
        <v>102</v>
      </c>
      <c r="AA1740" s="181" t="s">
        <v>945</v>
      </c>
      <c r="AB1740" s="181" t="s">
        <v>942</v>
      </c>
      <c r="AC1740" s="183">
        <v>4</v>
      </c>
    </row>
    <row r="1741" spans="1:29">
      <c r="A1741" s="181" t="s">
        <v>117</v>
      </c>
      <c r="B1741" s="183">
        <v>102</v>
      </c>
      <c r="C1741" s="183">
        <v>102103</v>
      </c>
      <c r="D1741" s="183">
        <v>5670</v>
      </c>
      <c r="E1741" s="184">
        <v>783.95</v>
      </c>
      <c r="F1741" s="182">
        <v>43606</v>
      </c>
      <c r="G1741" s="181" t="s">
        <v>938</v>
      </c>
      <c r="H1741" s="181" t="s">
        <v>953</v>
      </c>
      <c r="K1741" s="183">
        <v>1059124</v>
      </c>
      <c r="L1741" s="183">
        <v>334855</v>
      </c>
      <c r="Q1741" s="181" t="s">
        <v>944</v>
      </c>
      <c r="U1741" s="183">
        <v>5</v>
      </c>
      <c r="V1741" s="183">
        <v>19</v>
      </c>
      <c r="X1741" s="183">
        <v>3002044</v>
      </c>
      <c r="Y1741" s="181" t="s">
        <v>941</v>
      </c>
      <c r="Z1741" s="183">
        <v>102</v>
      </c>
      <c r="AA1741" s="181" t="s">
        <v>945</v>
      </c>
      <c r="AB1741" s="181" t="s">
        <v>942</v>
      </c>
      <c r="AC1741" s="183">
        <v>5</v>
      </c>
    </row>
    <row r="1742" spans="1:29">
      <c r="A1742" s="181" t="s">
        <v>117</v>
      </c>
      <c r="B1742" s="183">
        <v>102</v>
      </c>
      <c r="C1742" s="183">
        <v>102103</v>
      </c>
      <c r="D1742" s="183">
        <v>5670</v>
      </c>
      <c r="E1742" s="184">
        <v>225.6</v>
      </c>
      <c r="F1742" s="182">
        <v>43606</v>
      </c>
      <c r="G1742" s="181" t="s">
        <v>938</v>
      </c>
      <c r="H1742" s="181" t="s">
        <v>953</v>
      </c>
      <c r="K1742" s="183">
        <v>1059124</v>
      </c>
      <c r="L1742" s="183">
        <v>334855</v>
      </c>
      <c r="Q1742" s="181" t="s">
        <v>944</v>
      </c>
      <c r="U1742" s="183">
        <v>5</v>
      </c>
      <c r="V1742" s="183">
        <v>19</v>
      </c>
      <c r="X1742" s="183">
        <v>3002044</v>
      </c>
      <c r="Y1742" s="181" t="s">
        <v>941</v>
      </c>
      <c r="Z1742" s="183">
        <v>102</v>
      </c>
      <c r="AA1742" s="181" t="s">
        <v>945</v>
      </c>
      <c r="AB1742" s="181" t="s">
        <v>942</v>
      </c>
      <c r="AC1742" s="183">
        <v>6</v>
      </c>
    </row>
    <row r="1743" spans="1:29">
      <c r="A1743" s="181" t="s">
        <v>117</v>
      </c>
      <c r="B1743" s="183">
        <v>102</v>
      </c>
      <c r="C1743" s="183">
        <v>102103</v>
      </c>
      <c r="D1743" s="183">
        <v>5670</v>
      </c>
      <c r="E1743" s="184">
        <v>2495.16</v>
      </c>
      <c r="F1743" s="182">
        <v>43606</v>
      </c>
      <c r="G1743" s="181" t="s">
        <v>938</v>
      </c>
      <c r="H1743" s="181" t="s">
        <v>953</v>
      </c>
      <c r="K1743" s="183">
        <v>1059124</v>
      </c>
      <c r="L1743" s="183">
        <v>334855</v>
      </c>
      <c r="Q1743" s="181" t="s">
        <v>944</v>
      </c>
      <c r="U1743" s="183">
        <v>5</v>
      </c>
      <c r="V1743" s="183">
        <v>19</v>
      </c>
      <c r="X1743" s="183">
        <v>3002044</v>
      </c>
      <c r="Y1743" s="181" t="s">
        <v>941</v>
      </c>
      <c r="Z1743" s="183">
        <v>102</v>
      </c>
      <c r="AA1743" s="181" t="s">
        <v>945</v>
      </c>
      <c r="AB1743" s="181" t="s">
        <v>942</v>
      </c>
      <c r="AC1743" s="183">
        <v>7</v>
      </c>
    </row>
    <row r="1744" spans="1:29">
      <c r="A1744" s="181" t="s">
        <v>117</v>
      </c>
      <c r="B1744" s="183">
        <v>102</v>
      </c>
      <c r="C1744" s="183">
        <v>102103</v>
      </c>
      <c r="D1744" s="183">
        <v>5670</v>
      </c>
      <c r="E1744" s="184">
        <v>5422.35</v>
      </c>
      <c r="F1744" s="182">
        <v>43606</v>
      </c>
      <c r="G1744" s="181" t="s">
        <v>938</v>
      </c>
      <c r="H1744" s="181" t="s">
        <v>1185</v>
      </c>
      <c r="K1744" s="183">
        <v>1059127</v>
      </c>
      <c r="L1744" s="183">
        <v>334855</v>
      </c>
      <c r="Q1744" s="181" t="s">
        <v>944</v>
      </c>
      <c r="U1744" s="183">
        <v>5</v>
      </c>
      <c r="V1744" s="183">
        <v>19</v>
      </c>
      <c r="X1744" s="183">
        <v>3085943</v>
      </c>
      <c r="Y1744" s="181" t="s">
        <v>941</v>
      </c>
      <c r="Z1744" s="183">
        <v>102</v>
      </c>
      <c r="AA1744" s="181" t="s">
        <v>945</v>
      </c>
      <c r="AB1744" s="181" t="s">
        <v>942</v>
      </c>
      <c r="AC1744" s="183">
        <v>1</v>
      </c>
    </row>
    <row r="1745" spans="1:29">
      <c r="A1745" s="181" t="s">
        <v>117</v>
      </c>
      <c r="B1745" s="183">
        <v>102</v>
      </c>
      <c r="C1745" s="183">
        <v>102103</v>
      </c>
      <c r="D1745" s="183">
        <v>5670</v>
      </c>
      <c r="E1745" s="184">
        <v>1103.3599999999999</v>
      </c>
      <c r="F1745" s="182">
        <v>43606</v>
      </c>
      <c r="G1745" s="181" t="s">
        <v>938</v>
      </c>
      <c r="H1745" s="181" t="s">
        <v>1185</v>
      </c>
      <c r="K1745" s="183">
        <v>1059127</v>
      </c>
      <c r="L1745" s="183">
        <v>334855</v>
      </c>
      <c r="Q1745" s="181" t="s">
        <v>944</v>
      </c>
      <c r="U1745" s="183">
        <v>5</v>
      </c>
      <c r="V1745" s="183">
        <v>19</v>
      </c>
      <c r="X1745" s="183">
        <v>3085943</v>
      </c>
      <c r="Y1745" s="181" t="s">
        <v>941</v>
      </c>
      <c r="Z1745" s="183">
        <v>102</v>
      </c>
      <c r="AA1745" s="181" t="s">
        <v>945</v>
      </c>
      <c r="AB1745" s="181" t="s">
        <v>942</v>
      </c>
      <c r="AC1745" s="183">
        <v>2</v>
      </c>
    </row>
    <row r="1746" spans="1:29">
      <c r="A1746" s="181" t="s">
        <v>117</v>
      </c>
      <c r="B1746" s="183">
        <v>102</v>
      </c>
      <c r="C1746" s="183">
        <v>102103</v>
      </c>
      <c r="D1746" s="183">
        <v>5670</v>
      </c>
      <c r="E1746" s="184">
        <v>-22.13</v>
      </c>
      <c r="F1746" s="182">
        <v>43616</v>
      </c>
      <c r="G1746" s="181" t="s">
        <v>938</v>
      </c>
      <c r="H1746" s="181" t="s">
        <v>962</v>
      </c>
      <c r="I1746" s="181" t="s">
        <v>1180</v>
      </c>
      <c r="K1746" s="183">
        <v>365215</v>
      </c>
      <c r="L1746" s="183">
        <v>334702</v>
      </c>
      <c r="Q1746" s="181" t="s">
        <v>940</v>
      </c>
      <c r="U1746" s="183">
        <v>5</v>
      </c>
      <c r="V1746" s="183">
        <v>19</v>
      </c>
      <c r="Y1746" s="181" t="s">
        <v>941</v>
      </c>
      <c r="Z1746" s="183">
        <v>102</v>
      </c>
      <c r="AA1746" s="181" t="s">
        <v>22</v>
      </c>
      <c r="AB1746" s="181" t="s">
        <v>942</v>
      </c>
      <c r="AC1746" s="183">
        <v>10</v>
      </c>
    </row>
    <row r="1747" spans="1:29">
      <c r="A1747" s="181" t="s">
        <v>117</v>
      </c>
      <c r="B1747" s="183">
        <v>102</v>
      </c>
      <c r="C1747" s="183">
        <v>102103</v>
      </c>
      <c r="D1747" s="183">
        <v>5670</v>
      </c>
      <c r="E1747" s="184">
        <v>-218.34</v>
      </c>
      <c r="F1747" s="182">
        <v>43616</v>
      </c>
      <c r="G1747" s="181" t="s">
        <v>938</v>
      </c>
      <c r="H1747" s="181" t="s">
        <v>968</v>
      </c>
      <c r="I1747" s="181" t="s">
        <v>1180</v>
      </c>
      <c r="K1747" s="183">
        <v>365347</v>
      </c>
      <c r="L1747" s="183">
        <v>336058</v>
      </c>
      <c r="Q1747" s="181" t="s">
        <v>940</v>
      </c>
      <c r="U1747" s="183">
        <v>5</v>
      </c>
      <c r="V1747" s="183">
        <v>19</v>
      </c>
      <c r="Y1747" s="181" t="s">
        <v>941</v>
      </c>
      <c r="Z1747" s="183">
        <v>102</v>
      </c>
      <c r="AA1747" s="181" t="s">
        <v>22</v>
      </c>
      <c r="AB1747" s="181" t="s">
        <v>942</v>
      </c>
      <c r="AC1747" s="183">
        <v>10</v>
      </c>
    </row>
    <row r="1748" spans="1:29">
      <c r="A1748" s="181" t="s">
        <v>117</v>
      </c>
      <c r="B1748" s="183">
        <v>102</v>
      </c>
      <c r="C1748" s="183">
        <v>102103</v>
      </c>
      <c r="D1748" s="183">
        <v>5670</v>
      </c>
      <c r="E1748" s="184">
        <v>-34887.68</v>
      </c>
      <c r="F1748" s="182">
        <v>43616</v>
      </c>
      <c r="G1748" s="181" t="s">
        <v>938</v>
      </c>
      <c r="H1748" s="181" t="s">
        <v>1186</v>
      </c>
      <c r="I1748" s="181" t="s">
        <v>1186</v>
      </c>
      <c r="K1748" s="183">
        <v>365468</v>
      </c>
      <c r="L1748" s="183">
        <v>336419</v>
      </c>
      <c r="Q1748" s="181" t="s">
        <v>940</v>
      </c>
      <c r="U1748" s="183">
        <v>5</v>
      </c>
      <c r="V1748" s="183">
        <v>19</v>
      </c>
      <c r="Y1748" s="181" t="s">
        <v>941</v>
      </c>
      <c r="Z1748" s="183">
        <v>102</v>
      </c>
      <c r="AA1748" s="181" t="s">
        <v>22</v>
      </c>
      <c r="AB1748" s="181" t="s">
        <v>942</v>
      </c>
      <c r="AC1748" s="183">
        <v>1</v>
      </c>
    </row>
    <row r="1749" spans="1:29">
      <c r="A1749" s="181" t="s">
        <v>117</v>
      </c>
      <c r="B1749" s="183">
        <v>102</v>
      </c>
      <c r="C1749" s="183">
        <v>102101</v>
      </c>
      <c r="D1749" s="183">
        <v>5670</v>
      </c>
      <c r="E1749" s="184">
        <v>944.61</v>
      </c>
      <c r="F1749" s="182">
        <v>43616</v>
      </c>
      <c r="G1749" s="181" t="s">
        <v>938</v>
      </c>
      <c r="H1749" s="181" t="s">
        <v>1186</v>
      </c>
      <c r="I1749" s="181" t="s">
        <v>1186</v>
      </c>
      <c r="K1749" s="183">
        <v>365468</v>
      </c>
      <c r="L1749" s="183">
        <v>336419</v>
      </c>
      <c r="Q1749" s="181" t="s">
        <v>940</v>
      </c>
      <c r="U1749" s="183">
        <v>5</v>
      </c>
      <c r="V1749" s="183">
        <v>19</v>
      </c>
      <c r="Y1749" s="181" t="s">
        <v>941</v>
      </c>
      <c r="Z1749" s="183">
        <v>102</v>
      </c>
      <c r="AA1749" s="181" t="s">
        <v>22</v>
      </c>
      <c r="AB1749" s="181" t="s">
        <v>942</v>
      </c>
      <c r="AC1749" s="183">
        <v>2</v>
      </c>
    </row>
    <row r="1750" spans="1:29">
      <c r="A1750" s="181" t="s">
        <v>117</v>
      </c>
      <c r="B1750" s="183">
        <v>102</v>
      </c>
      <c r="C1750" s="183">
        <v>102102</v>
      </c>
      <c r="D1750" s="183">
        <v>5670</v>
      </c>
      <c r="E1750" s="184">
        <v>188.92</v>
      </c>
      <c r="F1750" s="182">
        <v>43616</v>
      </c>
      <c r="G1750" s="181" t="s">
        <v>938</v>
      </c>
      <c r="H1750" s="181" t="s">
        <v>1186</v>
      </c>
      <c r="I1750" s="181" t="s">
        <v>1186</v>
      </c>
      <c r="K1750" s="183">
        <v>365468</v>
      </c>
      <c r="L1750" s="183">
        <v>336419</v>
      </c>
      <c r="Q1750" s="181" t="s">
        <v>940</v>
      </c>
      <c r="U1750" s="183">
        <v>5</v>
      </c>
      <c r="V1750" s="183">
        <v>19</v>
      </c>
      <c r="Y1750" s="181" t="s">
        <v>941</v>
      </c>
      <c r="Z1750" s="183">
        <v>102</v>
      </c>
      <c r="AA1750" s="181" t="s">
        <v>22</v>
      </c>
      <c r="AB1750" s="181" t="s">
        <v>942</v>
      </c>
      <c r="AC1750" s="183">
        <v>3</v>
      </c>
    </row>
    <row r="1751" spans="1:29">
      <c r="A1751" s="181" t="s">
        <v>117</v>
      </c>
      <c r="B1751" s="183">
        <v>102</v>
      </c>
      <c r="C1751" s="183">
        <v>102103</v>
      </c>
      <c r="D1751" s="183">
        <v>5670</v>
      </c>
      <c r="E1751" s="184">
        <v>314.87</v>
      </c>
      <c r="F1751" s="182">
        <v>43616</v>
      </c>
      <c r="G1751" s="181" t="s">
        <v>938</v>
      </c>
      <c r="H1751" s="181" t="s">
        <v>1186</v>
      </c>
      <c r="I1751" s="181" t="s">
        <v>1186</v>
      </c>
      <c r="K1751" s="183">
        <v>365468</v>
      </c>
      <c r="L1751" s="183">
        <v>336419</v>
      </c>
      <c r="Q1751" s="181" t="s">
        <v>940</v>
      </c>
      <c r="U1751" s="183">
        <v>5</v>
      </c>
      <c r="V1751" s="183">
        <v>19</v>
      </c>
      <c r="Y1751" s="181" t="s">
        <v>941</v>
      </c>
      <c r="Z1751" s="183">
        <v>102</v>
      </c>
      <c r="AA1751" s="181" t="s">
        <v>22</v>
      </c>
      <c r="AB1751" s="181" t="s">
        <v>942</v>
      </c>
      <c r="AC1751" s="183">
        <v>4</v>
      </c>
    </row>
    <row r="1752" spans="1:29">
      <c r="A1752" s="181" t="s">
        <v>117</v>
      </c>
      <c r="B1752" s="183">
        <v>102</v>
      </c>
      <c r="C1752" s="183">
        <v>102104</v>
      </c>
      <c r="D1752" s="183">
        <v>5670</v>
      </c>
      <c r="E1752" s="184">
        <v>629.74</v>
      </c>
      <c r="F1752" s="182">
        <v>43616</v>
      </c>
      <c r="G1752" s="181" t="s">
        <v>938</v>
      </c>
      <c r="H1752" s="181" t="s">
        <v>1186</v>
      </c>
      <c r="I1752" s="181" t="s">
        <v>1186</v>
      </c>
      <c r="K1752" s="183">
        <v>365468</v>
      </c>
      <c r="L1752" s="183">
        <v>336419</v>
      </c>
      <c r="Q1752" s="181" t="s">
        <v>940</v>
      </c>
      <c r="U1752" s="183">
        <v>5</v>
      </c>
      <c r="V1752" s="183">
        <v>19</v>
      </c>
      <c r="Y1752" s="181" t="s">
        <v>941</v>
      </c>
      <c r="Z1752" s="183">
        <v>102</v>
      </c>
      <c r="AA1752" s="181" t="s">
        <v>22</v>
      </c>
      <c r="AB1752" s="181" t="s">
        <v>942</v>
      </c>
      <c r="AC1752" s="183">
        <v>5</v>
      </c>
    </row>
    <row r="1753" spans="1:29">
      <c r="A1753" s="181" t="s">
        <v>117</v>
      </c>
      <c r="B1753" s="183">
        <v>102</v>
      </c>
      <c r="C1753" s="183">
        <v>102105</v>
      </c>
      <c r="D1753" s="183">
        <v>5670</v>
      </c>
      <c r="E1753" s="184">
        <v>692.72</v>
      </c>
      <c r="F1753" s="182">
        <v>43616</v>
      </c>
      <c r="G1753" s="181" t="s">
        <v>938</v>
      </c>
      <c r="H1753" s="181" t="s">
        <v>1186</v>
      </c>
      <c r="I1753" s="181" t="s">
        <v>1186</v>
      </c>
      <c r="K1753" s="183">
        <v>365468</v>
      </c>
      <c r="L1753" s="183">
        <v>336419</v>
      </c>
      <c r="Q1753" s="181" t="s">
        <v>940</v>
      </c>
      <c r="U1753" s="183">
        <v>5</v>
      </c>
      <c r="V1753" s="183">
        <v>19</v>
      </c>
      <c r="Y1753" s="181" t="s">
        <v>941</v>
      </c>
      <c r="Z1753" s="183">
        <v>102</v>
      </c>
      <c r="AA1753" s="181" t="s">
        <v>22</v>
      </c>
      <c r="AB1753" s="181" t="s">
        <v>942</v>
      </c>
      <c r="AC1753" s="183">
        <v>6</v>
      </c>
    </row>
    <row r="1754" spans="1:29">
      <c r="A1754" s="181" t="s">
        <v>117</v>
      </c>
      <c r="B1754" s="183">
        <v>102</v>
      </c>
      <c r="C1754" s="183">
        <v>102106</v>
      </c>
      <c r="D1754" s="183">
        <v>5670</v>
      </c>
      <c r="E1754" s="184">
        <v>2078.15</v>
      </c>
      <c r="F1754" s="182">
        <v>43616</v>
      </c>
      <c r="G1754" s="181" t="s">
        <v>938</v>
      </c>
      <c r="H1754" s="181" t="s">
        <v>1186</v>
      </c>
      <c r="I1754" s="181" t="s">
        <v>1186</v>
      </c>
      <c r="K1754" s="183">
        <v>365468</v>
      </c>
      <c r="L1754" s="183">
        <v>336419</v>
      </c>
      <c r="Q1754" s="181" t="s">
        <v>940</v>
      </c>
      <c r="U1754" s="183">
        <v>5</v>
      </c>
      <c r="V1754" s="183">
        <v>19</v>
      </c>
      <c r="Y1754" s="181" t="s">
        <v>941</v>
      </c>
      <c r="Z1754" s="183">
        <v>102</v>
      </c>
      <c r="AA1754" s="181" t="s">
        <v>22</v>
      </c>
      <c r="AB1754" s="181" t="s">
        <v>942</v>
      </c>
      <c r="AC1754" s="183">
        <v>7</v>
      </c>
    </row>
    <row r="1755" spans="1:29">
      <c r="A1755" s="181" t="s">
        <v>117</v>
      </c>
      <c r="B1755" s="183">
        <v>102</v>
      </c>
      <c r="C1755" s="183">
        <v>102107</v>
      </c>
      <c r="D1755" s="183">
        <v>5670</v>
      </c>
      <c r="E1755" s="184">
        <v>377.84</v>
      </c>
      <c r="F1755" s="182">
        <v>43616</v>
      </c>
      <c r="G1755" s="181" t="s">
        <v>938</v>
      </c>
      <c r="H1755" s="181" t="s">
        <v>1186</v>
      </c>
      <c r="I1755" s="181" t="s">
        <v>1186</v>
      </c>
      <c r="K1755" s="183">
        <v>365468</v>
      </c>
      <c r="L1755" s="183">
        <v>336419</v>
      </c>
      <c r="Q1755" s="181" t="s">
        <v>940</v>
      </c>
      <c r="U1755" s="183">
        <v>5</v>
      </c>
      <c r="V1755" s="183">
        <v>19</v>
      </c>
      <c r="Y1755" s="181" t="s">
        <v>941</v>
      </c>
      <c r="Z1755" s="183">
        <v>102</v>
      </c>
      <c r="AA1755" s="181" t="s">
        <v>22</v>
      </c>
      <c r="AB1755" s="181" t="s">
        <v>942</v>
      </c>
      <c r="AC1755" s="183">
        <v>8</v>
      </c>
    </row>
    <row r="1756" spans="1:29">
      <c r="A1756" s="181" t="s">
        <v>117</v>
      </c>
      <c r="B1756" s="183">
        <v>102</v>
      </c>
      <c r="C1756" s="183">
        <v>102108</v>
      </c>
      <c r="D1756" s="183">
        <v>5670</v>
      </c>
      <c r="E1756" s="184">
        <v>251.9</v>
      </c>
      <c r="F1756" s="182">
        <v>43616</v>
      </c>
      <c r="G1756" s="181" t="s">
        <v>938</v>
      </c>
      <c r="H1756" s="181" t="s">
        <v>1186</v>
      </c>
      <c r="I1756" s="181" t="s">
        <v>1186</v>
      </c>
      <c r="K1756" s="183">
        <v>365468</v>
      </c>
      <c r="L1756" s="183">
        <v>336419</v>
      </c>
      <c r="Q1756" s="181" t="s">
        <v>940</v>
      </c>
      <c r="U1756" s="183">
        <v>5</v>
      </c>
      <c r="V1756" s="183">
        <v>19</v>
      </c>
      <c r="Y1756" s="181" t="s">
        <v>941</v>
      </c>
      <c r="Z1756" s="183">
        <v>102</v>
      </c>
      <c r="AA1756" s="181" t="s">
        <v>22</v>
      </c>
      <c r="AB1756" s="181" t="s">
        <v>942</v>
      </c>
      <c r="AC1756" s="183">
        <v>9</v>
      </c>
    </row>
    <row r="1757" spans="1:29">
      <c r="A1757" s="181" t="s">
        <v>117</v>
      </c>
      <c r="B1757" s="183">
        <v>102</v>
      </c>
      <c r="C1757" s="183">
        <v>102109</v>
      </c>
      <c r="D1757" s="183">
        <v>5670</v>
      </c>
      <c r="E1757" s="184">
        <v>188.92</v>
      </c>
      <c r="F1757" s="182">
        <v>43616</v>
      </c>
      <c r="G1757" s="181" t="s">
        <v>938</v>
      </c>
      <c r="H1757" s="181" t="s">
        <v>1186</v>
      </c>
      <c r="I1757" s="181" t="s">
        <v>1186</v>
      </c>
      <c r="K1757" s="183">
        <v>365468</v>
      </c>
      <c r="L1757" s="183">
        <v>336419</v>
      </c>
      <c r="Q1757" s="181" t="s">
        <v>940</v>
      </c>
      <c r="U1757" s="183">
        <v>5</v>
      </c>
      <c r="V1757" s="183">
        <v>19</v>
      </c>
      <c r="Y1757" s="181" t="s">
        <v>941</v>
      </c>
      <c r="Z1757" s="183">
        <v>102</v>
      </c>
      <c r="AA1757" s="181" t="s">
        <v>22</v>
      </c>
      <c r="AB1757" s="181" t="s">
        <v>942</v>
      </c>
      <c r="AC1757" s="183">
        <v>10</v>
      </c>
    </row>
    <row r="1758" spans="1:29">
      <c r="A1758" s="181" t="s">
        <v>117</v>
      </c>
      <c r="B1758" s="183">
        <v>102</v>
      </c>
      <c r="C1758" s="183">
        <v>102103</v>
      </c>
      <c r="D1758" s="183">
        <v>5670</v>
      </c>
      <c r="E1758" s="184">
        <v>9773.2999999999993</v>
      </c>
      <c r="F1758" s="182">
        <v>43641</v>
      </c>
      <c r="G1758" s="181" t="s">
        <v>938</v>
      </c>
      <c r="H1758" s="181" t="s">
        <v>953</v>
      </c>
      <c r="K1758" s="183">
        <v>1067156</v>
      </c>
      <c r="L1758" s="183">
        <v>337722</v>
      </c>
      <c r="Q1758" s="181" t="s">
        <v>944</v>
      </c>
      <c r="U1758" s="183">
        <v>6</v>
      </c>
      <c r="V1758" s="183">
        <v>19</v>
      </c>
      <c r="X1758" s="183">
        <v>3002044</v>
      </c>
      <c r="Y1758" s="181" t="s">
        <v>941</v>
      </c>
      <c r="Z1758" s="183">
        <v>102</v>
      </c>
      <c r="AA1758" s="181" t="s">
        <v>945</v>
      </c>
      <c r="AB1758" s="181" t="s">
        <v>942</v>
      </c>
      <c r="AC1758" s="183">
        <v>1</v>
      </c>
    </row>
    <row r="1759" spans="1:29">
      <c r="A1759" s="181" t="s">
        <v>117</v>
      </c>
      <c r="B1759" s="183">
        <v>102</v>
      </c>
      <c r="C1759" s="183">
        <v>102103</v>
      </c>
      <c r="D1759" s="183">
        <v>5670</v>
      </c>
      <c r="E1759" s="184">
        <v>9312.6</v>
      </c>
      <c r="F1759" s="182">
        <v>43641</v>
      </c>
      <c r="G1759" s="181" t="s">
        <v>938</v>
      </c>
      <c r="H1759" s="181" t="s">
        <v>953</v>
      </c>
      <c r="K1759" s="183">
        <v>1067156</v>
      </c>
      <c r="L1759" s="183">
        <v>337722</v>
      </c>
      <c r="Q1759" s="181" t="s">
        <v>944</v>
      </c>
      <c r="U1759" s="183">
        <v>6</v>
      </c>
      <c r="V1759" s="183">
        <v>19</v>
      </c>
      <c r="X1759" s="183">
        <v>3002044</v>
      </c>
      <c r="Y1759" s="181" t="s">
        <v>941</v>
      </c>
      <c r="Z1759" s="183">
        <v>102</v>
      </c>
      <c r="AA1759" s="181" t="s">
        <v>945</v>
      </c>
      <c r="AB1759" s="181" t="s">
        <v>942</v>
      </c>
      <c r="AC1759" s="183">
        <v>2</v>
      </c>
    </row>
    <row r="1760" spans="1:29">
      <c r="A1760" s="181" t="s">
        <v>117</v>
      </c>
      <c r="B1760" s="183">
        <v>102</v>
      </c>
      <c r="C1760" s="183">
        <v>102103</v>
      </c>
      <c r="D1760" s="183">
        <v>5670</v>
      </c>
      <c r="E1760" s="184">
        <v>2631.62</v>
      </c>
      <c r="F1760" s="182">
        <v>43641</v>
      </c>
      <c r="G1760" s="181" t="s">
        <v>938</v>
      </c>
      <c r="H1760" s="181" t="s">
        <v>953</v>
      </c>
      <c r="K1760" s="183">
        <v>1067156</v>
      </c>
      <c r="L1760" s="183">
        <v>337722</v>
      </c>
      <c r="Q1760" s="181" t="s">
        <v>944</v>
      </c>
      <c r="U1760" s="183">
        <v>6</v>
      </c>
      <c r="V1760" s="183">
        <v>19</v>
      </c>
      <c r="X1760" s="183">
        <v>3002044</v>
      </c>
      <c r="Y1760" s="181" t="s">
        <v>941</v>
      </c>
      <c r="Z1760" s="183">
        <v>102</v>
      </c>
      <c r="AA1760" s="181" t="s">
        <v>945</v>
      </c>
      <c r="AB1760" s="181" t="s">
        <v>942</v>
      </c>
      <c r="AC1760" s="183">
        <v>3</v>
      </c>
    </row>
    <row r="1761" spans="1:29">
      <c r="A1761" s="181" t="s">
        <v>117</v>
      </c>
      <c r="B1761" s="183">
        <v>102</v>
      </c>
      <c r="C1761" s="183">
        <v>102103</v>
      </c>
      <c r="D1761" s="183">
        <v>5670</v>
      </c>
      <c r="E1761" s="184">
        <v>2208.0500000000002</v>
      </c>
      <c r="F1761" s="182">
        <v>43641</v>
      </c>
      <c r="G1761" s="181" t="s">
        <v>938</v>
      </c>
      <c r="H1761" s="181" t="s">
        <v>953</v>
      </c>
      <c r="K1761" s="183">
        <v>1067156</v>
      </c>
      <c r="L1761" s="183">
        <v>337722</v>
      </c>
      <c r="Q1761" s="181" t="s">
        <v>944</v>
      </c>
      <c r="U1761" s="183">
        <v>6</v>
      </c>
      <c r="V1761" s="183">
        <v>19</v>
      </c>
      <c r="X1761" s="183">
        <v>3002044</v>
      </c>
      <c r="Y1761" s="181" t="s">
        <v>941</v>
      </c>
      <c r="Z1761" s="183">
        <v>102</v>
      </c>
      <c r="AA1761" s="181" t="s">
        <v>945</v>
      </c>
      <c r="AB1761" s="181" t="s">
        <v>942</v>
      </c>
      <c r="AC1761" s="183">
        <v>4</v>
      </c>
    </row>
    <row r="1762" spans="1:29">
      <c r="A1762" s="181" t="s">
        <v>117</v>
      </c>
      <c r="B1762" s="183">
        <v>102</v>
      </c>
      <c r="C1762" s="183">
        <v>102103</v>
      </c>
      <c r="D1762" s="183">
        <v>5670</v>
      </c>
      <c r="E1762" s="184">
        <v>639.82000000000005</v>
      </c>
      <c r="F1762" s="182">
        <v>43641</v>
      </c>
      <c r="G1762" s="181" t="s">
        <v>938</v>
      </c>
      <c r="H1762" s="181" t="s">
        <v>953</v>
      </c>
      <c r="K1762" s="183">
        <v>1067156</v>
      </c>
      <c r="L1762" s="183">
        <v>337722</v>
      </c>
      <c r="Q1762" s="181" t="s">
        <v>944</v>
      </c>
      <c r="U1762" s="183">
        <v>6</v>
      </c>
      <c r="V1762" s="183">
        <v>19</v>
      </c>
      <c r="X1762" s="183">
        <v>3002044</v>
      </c>
      <c r="Y1762" s="181" t="s">
        <v>941</v>
      </c>
      <c r="Z1762" s="183">
        <v>102</v>
      </c>
      <c r="AA1762" s="181" t="s">
        <v>945</v>
      </c>
      <c r="AB1762" s="181" t="s">
        <v>942</v>
      </c>
      <c r="AC1762" s="183">
        <v>5</v>
      </c>
    </row>
    <row r="1763" spans="1:29">
      <c r="A1763" s="181" t="s">
        <v>117</v>
      </c>
      <c r="B1763" s="183">
        <v>102</v>
      </c>
      <c r="C1763" s="183">
        <v>102103</v>
      </c>
      <c r="D1763" s="183">
        <v>5670</v>
      </c>
      <c r="E1763" s="184">
        <v>223.2</v>
      </c>
      <c r="F1763" s="182">
        <v>43641</v>
      </c>
      <c r="G1763" s="181" t="s">
        <v>938</v>
      </c>
      <c r="H1763" s="181" t="s">
        <v>953</v>
      </c>
      <c r="K1763" s="183">
        <v>1067156</v>
      </c>
      <c r="L1763" s="183">
        <v>337722</v>
      </c>
      <c r="Q1763" s="181" t="s">
        <v>944</v>
      </c>
      <c r="U1763" s="183">
        <v>6</v>
      </c>
      <c r="V1763" s="183">
        <v>19</v>
      </c>
      <c r="X1763" s="183">
        <v>3002044</v>
      </c>
      <c r="Y1763" s="181" t="s">
        <v>941</v>
      </c>
      <c r="Z1763" s="183">
        <v>102</v>
      </c>
      <c r="AA1763" s="181" t="s">
        <v>945</v>
      </c>
      <c r="AB1763" s="181" t="s">
        <v>942</v>
      </c>
      <c r="AC1763" s="183">
        <v>6</v>
      </c>
    </row>
    <row r="1764" spans="1:29">
      <c r="A1764" s="181" t="s">
        <v>117</v>
      </c>
      <c r="B1764" s="183">
        <v>102</v>
      </c>
      <c r="C1764" s="183">
        <v>102103</v>
      </c>
      <c r="D1764" s="183">
        <v>5670</v>
      </c>
      <c r="E1764" s="184">
        <v>2437.8000000000002</v>
      </c>
      <c r="F1764" s="182">
        <v>43641</v>
      </c>
      <c r="G1764" s="181" t="s">
        <v>938</v>
      </c>
      <c r="H1764" s="181" t="s">
        <v>953</v>
      </c>
      <c r="K1764" s="183">
        <v>1067156</v>
      </c>
      <c r="L1764" s="183">
        <v>337722</v>
      </c>
      <c r="Q1764" s="181" t="s">
        <v>944</v>
      </c>
      <c r="U1764" s="183">
        <v>6</v>
      </c>
      <c r="V1764" s="183">
        <v>19</v>
      </c>
      <c r="X1764" s="183">
        <v>3002044</v>
      </c>
      <c r="Y1764" s="181" t="s">
        <v>941</v>
      </c>
      <c r="Z1764" s="183">
        <v>102</v>
      </c>
      <c r="AA1764" s="181" t="s">
        <v>945</v>
      </c>
      <c r="AB1764" s="181" t="s">
        <v>942</v>
      </c>
      <c r="AC1764" s="183">
        <v>7</v>
      </c>
    </row>
    <row r="1765" spans="1:29">
      <c r="A1765" s="181" t="s">
        <v>117</v>
      </c>
      <c r="B1765" s="183">
        <v>102</v>
      </c>
      <c r="C1765" s="183">
        <v>102103</v>
      </c>
      <c r="D1765" s="183">
        <v>5670</v>
      </c>
      <c r="E1765" s="184">
        <v>-22.13</v>
      </c>
      <c r="F1765" s="182">
        <v>43646</v>
      </c>
      <c r="G1765" s="181" t="s">
        <v>938</v>
      </c>
      <c r="H1765" s="181" t="s">
        <v>974</v>
      </c>
      <c r="I1765" s="181" t="s">
        <v>1180</v>
      </c>
      <c r="K1765" s="183">
        <v>365624</v>
      </c>
      <c r="L1765" s="183">
        <v>338208</v>
      </c>
      <c r="Q1765" s="181" t="s">
        <v>940</v>
      </c>
      <c r="U1765" s="183">
        <v>6</v>
      </c>
      <c r="V1765" s="183">
        <v>19</v>
      </c>
      <c r="Y1765" s="181" t="s">
        <v>941</v>
      </c>
      <c r="Z1765" s="183">
        <v>102</v>
      </c>
      <c r="AA1765" s="181" t="s">
        <v>22</v>
      </c>
      <c r="AB1765" s="181" t="s">
        <v>942</v>
      </c>
      <c r="AC1765" s="183">
        <v>10</v>
      </c>
    </row>
    <row r="1766" spans="1:29">
      <c r="A1766" s="181" t="s">
        <v>117</v>
      </c>
      <c r="B1766" s="183">
        <v>102</v>
      </c>
      <c r="C1766" s="183">
        <v>102103</v>
      </c>
      <c r="D1766" s="183">
        <v>5670</v>
      </c>
      <c r="E1766" s="184">
        <v>-218.34</v>
      </c>
      <c r="F1766" s="182">
        <v>43646</v>
      </c>
      <c r="G1766" s="181" t="s">
        <v>938</v>
      </c>
      <c r="H1766" s="181" t="s">
        <v>975</v>
      </c>
      <c r="I1766" s="181" t="s">
        <v>1180</v>
      </c>
      <c r="K1766" s="183">
        <v>365625</v>
      </c>
      <c r="L1766" s="183">
        <v>338211</v>
      </c>
      <c r="Q1766" s="181" t="s">
        <v>940</v>
      </c>
      <c r="U1766" s="183">
        <v>6</v>
      </c>
      <c r="V1766" s="183">
        <v>19</v>
      </c>
      <c r="Y1766" s="181" t="s">
        <v>941</v>
      </c>
      <c r="Z1766" s="183">
        <v>102</v>
      </c>
      <c r="AA1766" s="181" t="s">
        <v>22</v>
      </c>
      <c r="AB1766" s="181" t="s">
        <v>942</v>
      </c>
      <c r="AC1766" s="183">
        <v>10</v>
      </c>
    </row>
    <row r="1767" spans="1:29">
      <c r="A1767" s="181" t="s">
        <v>117</v>
      </c>
      <c r="B1767" s="183">
        <v>102</v>
      </c>
      <c r="C1767" s="183">
        <v>102103</v>
      </c>
      <c r="D1767" s="183">
        <v>5670</v>
      </c>
      <c r="E1767" s="184">
        <v>8022.64</v>
      </c>
      <c r="F1767" s="182">
        <v>43646</v>
      </c>
      <c r="G1767" s="181" t="s">
        <v>938</v>
      </c>
      <c r="H1767" s="181" t="s">
        <v>1102</v>
      </c>
      <c r="I1767" s="181" t="s">
        <v>1185</v>
      </c>
      <c r="K1767" s="183">
        <v>365710</v>
      </c>
      <c r="L1767" s="183">
        <v>338573</v>
      </c>
      <c r="P1767" s="181" t="s">
        <v>989</v>
      </c>
      <c r="Q1767" s="181" t="s">
        <v>940</v>
      </c>
      <c r="U1767" s="183">
        <v>6</v>
      </c>
      <c r="V1767" s="183">
        <v>19</v>
      </c>
      <c r="Y1767" s="181" t="s">
        <v>941</v>
      </c>
      <c r="Z1767" s="183">
        <v>867</v>
      </c>
      <c r="AA1767" s="181" t="s">
        <v>22</v>
      </c>
      <c r="AB1767" s="181" t="s">
        <v>942</v>
      </c>
      <c r="AC1767" s="183">
        <v>392</v>
      </c>
    </row>
    <row r="1768" spans="1:29">
      <c r="A1768" s="181" t="s">
        <v>117</v>
      </c>
      <c r="B1768" s="183">
        <v>102</v>
      </c>
      <c r="C1768" s="183">
        <v>102103</v>
      </c>
      <c r="D1768" s="183">
        <v>5670</v>
      </c>
      <c r="E1768" s="184">
        <v>1671.1</v>
      </c>
      <c r="F1768" s="182">
        <v>43646</v>
      </c>
      <c r="G1768" s="181" t="s">
        <v>938</v>
      </c>
      <c r="H1768" s="181" t="s">
        <v>1102</v>
      </c>
      <c r="I1768" s="181" t="s">
        <v>1185</v>
      </c>
      <c r="K1768" s="183">
        <v>365710</v>
      </c>
      <c r="L1768" s="183">
        <v>338573</v>
      </c>
      <c r="P1768" s="181" t="s">
        <v>989</v>
      </c>
      <c r="Q1768" s="181" t="s">
        <v>940</v>
      </c>
      <c r="U1768" s="183">
        <v>6</v>
      </c>
      <c r="V1768" s="183">
        <v>19</v>
      </c>
      <c r="Y1768" s="181" t="s">
        <v>941</v>
      </c>
      <c r="Z1768" s="183">
        <v>867</v>
      </c>
      <c r="AA1768" s="181" t="s">
        <v>22</v>
      </c>
      <c r="AB1768" s="181" t="s">
        <v>942</v>
      </c>
      <c r="AC1768" s="183">
        <v>393</v>
      </c>
    </row>
    <row r="1769" spans="1:29">
      <c r="A1769" s="181" t="s">
        <v>117</v>
      </c>
      <c r="B1769" s="183">
        <v>102</v>
      </c>
      <c r="C1769" s="183">
        <v>102103</v>
      </c>
      <c r="D1769" s="183">
        <v>5670</v>
      </c>
      <c r="E1769" s="184">
        <v>801.42</v>
      </c>
      <c r="F1769" s="182">
        <v>43646</v>
      </c>
      <c r="G1769" s="181" t="s">
        <v>938</v>
      </c>
      <c r="H1769" s="181" t="s">
        <v>1102</v>
      </c>
      <c r="I1769" s="181" t="s">
        <v>1184</v>
      </c>
      <c r="K1769" s="183">
        <v>365710</v>
      </c>
      <c r="L1769" s="183">
        <v>338573</v>
      </c>
      <c r="P1769" s="181" t="s">
        <v>989</v>
      </c>
      <c r="Q1769" s="181" t="s">
        <v>940</v>
      </c>
      <c r="U1769" s="183">
        <v>6</v>
      </c>
      <c r="V1769" s="183">
        <v>19</v>
      </c>
      <c r="Y1769" s="181" t="s">
        <v>941</v>
      </c>
      <c r="Z1769" s="183">
        <v>867</v>
      </c>
      <c r="AA1769" s="181" t="s">
        <v>22</v>
      </c>
      <c r="AB1769" s="181" t="s">
        <v>942</v>
      </c>
      <c r="AC1769" s="183">
        <v>394</v>
      </c>
    </row>
    <row r="1770" spans="1:29">
      <c r="A1770" s="181" t="s">
        <v>117</v>
      </c>
      <c r="B1770" s="183">
        <v>102</v>
      </c>
      <c r="C1770" s="183">
        <v>102103</v>
      </c>
      <c r="D1770" s="183">
        <v>5670</v>
      </c>
      <c r="E1770" s="184">
        <v>619.67999999999995</v>
      </c>
      <c r="F1770" s="182">
        <v>43646</v>
      </c>
      <c r="G1770" s="181" t="s">
        <v>938</v>
      </c>
      <c r="H1770" s="181" t="s">
        <v>1102</v>
      </c>
      <c r="I1770" s="181" t="s">
        <v>1184</v>
      </c>
      <c r="K1770" s="183">
        <v>365710</v>
      </c>
      <c r="L1770" s="183">
        <v>338573</v>
      </c>
      <c r="P1770" s="181" t="s">
        <v>989</v>
      </c>
      <c r="Q1770" s="181" t="s">
        <v>940</v>
      </c>
      <c r="U1770" s="183">
        <v>6</v>
      </c>
      <c r="V1770" s="183">
        <v>19</v>
      </c>
      <c r="Y1770" s="181" t="s">
        <v>941</v>
      </c>
      <c r="Z1770" s="183">
        <v>867</v>
      </c>
      <c r="AA1770" s="181" t="s">
        <v>22</v>
      </c>
      <c r="AB1770" s="181" t="s">
        <v>942</v>
      </c>
      <c r="AC1770" s="183">
        <v>395</v>
      </c>
    </row>
    <row r="1771" spans="1:29">
      <c r="A1771" s="181" t="s">
        <v>117</v>
      </c>
      <c r="B1771" s="183">
        <v>102</v>
      </c>
      <c r="C1771" s="183">
        <v>102103</v>
      </c>
      <c r="D1771" s="183">
        <v>5670</v>
      </c>
      <c r="E1771" s="184">
        <v>-38100.76</v>
      </c>
      <c r="F1771" s="182">
        <v>43646</v>
      </c>
      <c r="G1771" s="181" t="s">
        <v>938</v>
      </c>
      <c r="H1771" s="181" t="s">
        <v>1186</v>
      </c>
      <c r="I1771" s="181" t="s">
        <v>1186</v>
      </c>
      <c r="K1771" s="183">
        <v>365793</v>
      </c>
      <c r="L1771" s="183">
        <v>338877</v>
      </c>
      <c r="Q1771" s="181" t="s">
        <v>940</v>
      </c>
      <c r="U1771" s="183">
        <v>6</v>
      </c>
      <c r="V1771" s="183">
        <v>19</v>
      </c>
      <c r="Y1771" s="181" t="s">
        <v>941</v>
      </c>
      <c r="Z1771" s="183">
        <v>102</v>
      </c>
      <c r="AA1771" s="181" t="s">
        <v>22</v>
      </c>
      <c r="AB1771" s="181" t="s">
        <v>942</v>
      </c>
      <c r="AC1771" s="183">
        <v>1</v>
      </c>
    </row>
    <row r="1772" spans="1:29">
      <c r="A1772" s="181" t="s">
        <v>117</v>
      </c>
      <c r="B1772" s="183">
        <v>102</v>
      </c>
      <c r="C1772" s="183">
        <v>102101</v>
      </c>
      <c r="D1772" s="183">
        <v>5670</v>
      </c>
      <c r="E1772" s="184">
        <v>1031.6099999999999</v>
      </c>
      <c r="F1772" s="182">
        <v>43646</v>
      </c>
      <c r="G1772" s="181" t="s">
        <v>938</v>
      </c>
      <c r="H1772" s="181" t="s">
        <v>1186</v>
      </c>
      <c r="I1772" s="181" t="s">
        <v>1186</v>
      </c>
      <c r="K1772" s="183">
        <v>365793</v>
      </c>
      <c r="L1772" s="183">
        <v>338877</v>
      </c>
      <c r="Q1772" s="181" t="s">
        <v>940</v>
      </c>
      <c r="U1772" s="183">
        <v>6</v>
      </c>
      <c r="V1772" s="183">
        <v>19</v>
      </c>
      <c r="Y1772" s="181" t="s">
        <v>941</v>
      </c>
      <c r="Z1772" s="183">
        <v>102</v>
      </c>
      <c r="AA1772" s="181" t="s">
        <v>22</v>
      </c>
      <c r="AB1772" s="181" t="s">
        <v>942</v>
      </c>
      <c r="AC1772" s="183">
        <v>2</v>
      </c>
    </row>
    <row r="1773" spans="1:29">
      <c r="A1773" s="181" t="s">
        <v>117</v>
      </c>
      <c r="B1773" s="183">
        <v>102</v>
      </c>
      <c r="C1773" s="183">
        <v>102102</v>
      </c>
      <c r="D1773" s="183">
        <v>5670</v>
      </c>
      <c r="E1773" s="184">
        <v>206.32</v>
      </c>
      <c r="F1773" s="182">
        <v>43646</v>
      </c>
      <c r="G1773" s="181" t="s">
        <v>938</v>
      </c>
      <c r="H1773" s="181" t="s">
        <v>1186</v>
      </c>
      <c r="I1773" s="181" t="s">
        <v>1186</v>
      </c>
      <c r="K1773" s="183">
        <v>365793</v>
      </c>
      <c r="L1773" s="183">
        <v>338877</v>
      </c>
      <c r="Q1773" s="181" t="s">
        <v>940</v>
      </c>
      <c r="U1773" s="183">
        <v>6</v>
      </c>
      <c r="V1773" s="183">
        <v>19</v>
      </c>
      <c r="Y1773" s="181" t="s">
        <v>941</v>
      </c>
      <c r="Z1773" s="183">
        <v>102</v>
      </c>
      <c r="AA1773" s="181" t="s">
        <v>22</v>
      </c>
      <c r="AB1773" s="181" t="s">
        <v>942</v>
      </c>
      <c r="AC1773" s="183">
        <v>3</v>
      </c>
    </row>
    <row r="1774" spans="1:29">
      <c r="A1774" s="181" t="s">
        <v>117</v>
      </c>
      <c r="B1774" s="183">
        <v>102</v>
      </c>
      <c r="C1774" s="183">
        <v>102103</v>
      </c>
      <c r="D1774" s="183">
        <v>5670</v>
      </c>
      <c r="E1774" s="184">
        <v>343.87</v>
      </c>
      <c r="F1774" s="182">
        <v>43646</v>
      </c>
      <c r="G1774" s="181" t="s">
        <v>938</v>
      </c>
      <c r="H1774" s="181" t="s">
        <v>1186</v>
      </c>
      <c r="I1774" s="181" t="s">
        <v>1186</v>
      </c>
      <c r="K1774" s="183">
        <v>365793</v>
      </c>
      <c r="L1774" s="183">
        <v>338877</v>
      </c>
      <c r="Q1774" s="181" t="s">
        <v>940</v>
      </c>
      <c r="U1774" s="183">
        <v>6</v>
      </c>
      <c r="V1774" s="183">
        <v>19</v>
      </c>
      <c r="Y1774" s="181" t="s">
        <v>941</v>
      </c>
      <c r="Z1774" s="183">
        <v>102</v>
      </c>
      <c r="AA1774" s="181" t="s">
        <v>22</v>
      </c>
      <c r="AB1774" s="181" t="s">
        <v>942</v>
      </c>
      <c r="AC1774" s="183">
        <v>4</v>
      </c>
    </row>
    <row r="1775" spans="1:29">
      <c r="A1775" s="181" t="s">
        <v>117</v>
      </c>
      <c r="B1775" s="183">
        <v>102</v>
      </c>
      <c r="C1775" s="183">
        <v>102104</v>
      </c>
      <c r="D1775" s="183">
        <v>5670</v>
      </c>
      <c r="E1775" s="184">
        <v>687.74</v>
      </c>
      <c r="F1775" s="182">
        <v>43646</v>
      </c>
      <c r="G1775" s="181" t="s">
        <v>938</v>
      </c>
      <c r="H1775" s="181" t="s">
        <v>1186</v>
      </c>
      <c r="I1775" s="181" t="s">
        <v>1186</v>
      </c>
      <c r="K1775" s="183">
        <v>365793</v>
      </c>
      <c r="L1775" s="183">
        <v>338877</v>
      </c>
      <c r="Q1775" s="181" t="s">
        <v>940</v>
      </c>
      <c r="U1775" s="183">
        <v>6</v>
      </c>
      <c r="V1775" s="183">
        <v>19</v>
      </c>
      <c r="Y1775" s="181" t="s">
        <v>941</v>
      </c>
      <c r="Z1775" s="183">
        <v>102</v>
      </c>
      <c r="AA1775" s="181" t="s">
        <v>22</v>
      </c>
      <c r="AB1775" s="181" t="s">
        <v>942</v>
      </c>
      <c r="AC1775" s="183">
        <v>5</v>
      </c>
    </row>
    <row r="1776" spans="1:29">
      <c r="A1776" s="181" t="s">
        <v>117</v>
      </c>
      <c r="B1776" s="183">
        <v>102</v>
      </c>
      <c r="C1776" s="183">
        <v>102105</v>
      </c>
      <c r="D1776" s="183">
        <v>5670</v>
      </c>
      <c r="E1776" s="184">
        <v>756.51</v>
      </c>
      <c r="F1776" s="182">
        <v>43646</v>
      </c>
      <c r="G1776" s="181" t="s">
        <v>938</v>
      </c>
      <c r="H1776" s="181" t="s">
        <v>1186</v>
      </c>
      <c r="I1776" s="181" t="s">
        <v>1186</v>
      </c>
      <c r="K1776" s="183">
        <v>365793</v>
      </c>
      <c r="L1776" s="183">
        <v>338877</v>
      </c>
      <c r="Q1776" s="181" t="s">
        <v>940</v>
      </c>
      <c r="U1776" s="183">
        <v>6</v>
      </c>
      <c r="V1776" s="183">
        <v>19</v>
      </c>
      <c r="Y1776" s="181" t="s">
        <v>941</v>
      </c>
      <c r="Z1776" s="183">
        <v>102</v>
      </c>
      <c r="AA1776" s="181" t="s">
        <v>22</v>
      </c>
      <c r="AB1776" s="181" t="s">
        <v>942</v>
      </c>
      <c r="AC1776" s="183">
        <v>6</v>
      </c>
    </row>
    <row r="1777" spans="1:29">
      <c r="A1777" s="181" t="s">
        <v>117</v>
      </c>
      <c r="B1777" s="183">
        <v>102</v>
      </c>
      <c r="C1777" s="183">
        <v>102106</v>
      </c>
      <c r="D1777" s="183">
        <v>5670</v>
      </c>
      <c r="E1777" s="184">
        <v>2269.54</v>
      </c>
      <c r="F1777" s="182">
        <v>43646</v>
      </c>
      <c r="G1777" s="181" t="s">
        <v>938</v>
      </c>
      <c r="H1777" s="181" t="s">
        <v>1186</v>
      </c>
      <c r="I1777" s="181" t="s">
        <v>1186</v>
      </c>
      <c r="K1777" s="183">
        <v>365793</v>
      </c>
      <c r="L1777" s="183">
        <v>338877</v>
      </c>
      <c r="Q1777" s="181" t="s">
        <v>940</v>
      </c>
      <c r="U1777" s="183">
        <v>6</v>
      </c>
      <c r="V1777" s="183">
        <v>19</v>
      </c>
      <c r="Y1777" s="181" t="s">
        <v>941</v>
      </c>
      <c r="Z1777" s="183">
        <v>102</v>
      </c>
      <c r="AA1777" s="181" t="s">
        <v>22</v>
      </c>
      <c r="AB1777" s="181" t="s">
        <v>942</v>
      </c>
      <c r="AC1777" s="183">
        <v>7</v>
      </c>
    </row>
    <row r="1778" spans="1:29">
      <c r="A1778" s="181" t="s">
        <v>117</v>
      </c>
      <c r="B1778" s="183">
        <v>102</v>
      </c>
      <c r="C1778" s="183">
        <v>102107</v>
      </c>
      <c r="D1778" s="183">
        <v>5670</v>
      </c>
      <c r="E1778" s="184">
        <v>412.64</v>
      </c>
      <c r="F1778" s="182">
        <v>43646</v>
      </c>
      <c r="G1778" s="181" t="s">
        <v>938</v>
      </c>
      <c r="H1778" s="181" t="s">
        <v>1186</v>
      </c>
      <c r="I1778" s="181" t="s">
        <v>1186</v>
      </c>
      <c r="K1778" s="183">
        <v>365793</v>
      </c>
      <c r="L1778" s="183">
        <v>338877</v>
      </c>
      <c r="Q1778" s="181" t="s">
        <v>940</v>
      </c>
      <c r="U1778" s="183">
        <v>6</v>
      </c>
      <c r="V1778" s="183">
        <v>19</v>
      </c>
      <c r="Y1778" s="181" t="s">
        <v>941</v>
      </c>
      <c r="Z1778" s="183">
        <v>102</v>
      </c>
      <c r="AA1778" s="181" t="s">
        <v>22</v>
      </c>
      <c r="AB1778" s="181" t="s">
        <v>942</v>
      </c>
      <c r="AC1778" s="183">
        <v>8</v>
      </c>
    </row>
    <row r="1779" spans="1:29">
      <c r="A1779" s="181" t="s">
        <v>117</v>
      </c>
      <c r="B1779" s="183">
        <v>102</v>
      </c>
      <c r="C1779" s="183">
        <v>102108</v>
      </c>
      <c r="D1779" s="183">
        <v>5670</v>
      </c>
      <c r="E1779" s="184">
        <v>275.10000000000002</v>
      </c>
      <c r="F1779" s="182">
        <v>43646</v>
      </c>
      <c r="G1779" s="181" t="s">
        <v>938</v>
      </c>
      <c r="H1779" s="181" t="s">
        <v>1186</v>
      </c>
      <c r="I1779" s="181" t="s">
        <v>1186</v>
      </c>
      <c r="K1779" s="183">
        <v>365793</v>
      </c>
      <c r="L1779" s="183">
        <v>338877</v>
      </c>
      <c r="Q1779" s="181" t="s">
        <v>940</v>
      </c>
      <c r="U1779" s="183">
        <v>6</v>
      </c>
      <c r="V1779" s="183">
        <v>19</v>
      </c>
      <c r="Y1779" s="181" t="s">
        <v>941</v>
      </c>
      <c r="Z1779" s="183">
        <v>102</v>
      </c>
      <c r="AA1779" s="181" t="s">
        <v>22</v>
      </c>
      <c r="AB1779" s="181" t="s">
        <v>942</v>
      </c>
      <c r="AC1779" s="183">
        <v>9</v>
      </c>
    </row>
    <row r="1780" spans="1:29">
      <c r="A1780" s="181" t="s">
        <v>117</v>
      </c>
      <c r="B1780" s="183">
        <v>102</v>
      </c>
      <c r="C1780" s="183">
        <v>102109</v>
      </c>
      <c r="D1780" s="183">
        <v>5670</v>
      </c>
      <c r="E1780" s="184">
        <v>206.32</v>
      </c>
      <c r="F1780" s="182">
        <v>43646</v>
      </c>
      <c r="G1780" s="181" t="s">
        <v>938</v>
      </c>
      <c r="H1780" s="181" t="s">
        <v>1186</v>
      </c>
      <c r="I1780" s="181" t="s">
        <v>1186</v>
      </c>
      <c r="K1780" s="183">
        <v>365793</v>
      </c>
      <c r="L1780" s="183">
        <v>338877</v>
      </c>
      <c r="Q1780" s="181" t="s">
        <v>940</v>
      </c>
      <c r="U1780" s="183">
        <v>6</v>
      </c>
      <c r="V1780" s="183">
        <v>19</v>
      </c>
      <c r="Y1780" s="181" t="s">
        <v>941</v>
      </c>
      <c r="Z1780" s="183">
        <v>102</v>
      </c>
      <c r="AA1780" s="181" t="s">
        <v>22</v>
      </c>
      <c r="AB1780" s="181" t="s">
        <v>942</v>
      </c>
      <c r="AC1780" s="183">
        <v>10</v>
      </c>
    </row>
    <row r="1781" spans="1:29">
      <c r="A1781" s="181" t="s">
        <v>117</v>
      </c>
      <c r="B1781" s="183">
        <v>102</v>
      </c>
      <c r="C1781" s="183">
        <v>102103</v>
      </c>
      <c r="D1781" s="183">
        <v>5670</v>
      </c>
      <c r="E1781" s="184">
        <v>-8022.64</v>
      </c>
      <c r="F1781" s="182">
        <v>43647</v>
      </c>
      <c r="G1781" s="181" t="s">
        <v>938</v>
      </c>
      <c r="H1781" s="181" t="s">
        <v>1102</v>
      </c>
      <c r="I1781" s="181" t="s">
        <v>1185</v>
      </c>
      <c r="K1781" s="183">
        <v>365710</v>
      </c>
      <c r="L1781" s="183">
        <v>338573</v>
      </c>
      <c r="P1781" s="181" t="s">
        <v>989</v>
      </c>
      <c r="Q1781" s="181" t="s">
        <v>940</v>
      </c>
      <c r="U1781" s="183">
        <v>7</v>
      </c>
      <c r="V1781" s="183">
        <v>19</v>
      </c>
      <c r="Y1781" s="181" t="s">
        <v>941</v>
      </c>
      <c r="Z1781" s="183">
        <v>867</v>
      </c>
      <c r="AA1781" s="181" t="s">
        <v>22</v>
      </c>
      <c r="AB1781" s="181" t="s">
        <v>942</v>
      </c>
      <c r="AC1781" s="183">
        <v>392</v>
      </c>
    </row>
    <row r="1782" spans="1:29">
      <c r="A1782" s="181" t="s">
        <v>117</v>
      </c>
      <c r="B1782" s="183">
        <v>102</v>
      </c>
      <c r="C1782" s="183">
        <v>102103</v>
      </c>
      <c r="D1782" s="183">
        <v>5670</v>
      </c>
      <c r="E1782" s="184">
        <v>-1671.1</v>
      </c>
      <c r="F1782" s="182">
        <v>43647</v>
      </c>
      <c r="G1782" s="181" t="s">
        <v>938</v>
      </c>
      <c r="H1782" s="181" t="s">
        <v>1102</v>
      </c>
      <c r="I1782" s="181" t="s">
        <v>1185</v>
      </c>
      <c r="K1782" s="183">
        <v>365710</v>
      </c>
      <c r="L1782" s="183">
        <v>338573</v>
      </c>
      <c r="P1782" s="181" t="s">
        <v>989</v>
      </c>
      <c r="Q1782" s="181" t="s">
        <v>940</v>
      </c>
      <c r="U1782" s="183">
        <v>7</v>
      </c>
      <c r="V1782" s="183">
        <v>19</v>
      </c>
      <c r="Y1782" s="181" t="s">
        <v>941</v>
      </c>
      <c r="Z1782" s="183">
        <v>867</v>
      </c>
      <c r="AA1782" s="181" t="s">
        <v>22</v>
      </c>
      <c r="AB1782" s="181" t="s">
        <v>942</v>
      </c>
      <c r="AC1782" s="183">
        <v>393</v>
      </c>
    </row>
    <row r="1783" spans="1:29">
      <c r="A1783" s="181" t="s">
        <v>117</v>
      </c>
      <c r="B1783" s="183">
        <v>102</v>
      </c>
      <c r="C1783" s="183">
        <v>102103</v>
      </c>
      <c r="D1783" s="183">
        <v>5670</v>
      </c>
      <c r="E1783" s="184">
        <v>-801.42</v>
      </c>
      <c r="F1783" s="182">
        <v>43647</v>
      </c>
      <c r="G1783" s="181" t="s">
        <v>938</v>
      </c>
      <c r="H1783" s="181" t="s">
        <v>1102</v>
      </c>
      <c r="I1783" s="181" t="s">
        <v>1184</v>
      </c>
      <c r="K1783" s="183">
        <v>365710</v>
      </c>
      <c r="L1783" s="183">
        <v>338573</v>
      </c>
      <c r="P1783" s="181" t="s">
        <v>989</v>
      </c>
      <c r="Q1783" s="181" t="s">
        <v>940</v>
      </c>
      <c r="U1783" s="183">
        <v>7</v>
      </c>
      <c r="V1783" s="183">
        <v>19</v>
      </c>
      <c r="Y1783" s="181" t="s">
        <v>941</v>
      </c>
      <c r="Z1783" s="183">
        <v>867</v>
      </c>
      <c r="AA1783" s="181" t="s">
        <v>22</v>
      </c>
      <c r="AB1783" s="181" t="s">
        <v>942</v>
      </c>
      <c r="AC1783" s="183">
        <v>394</v>
      </c>
    </row>
    <row r="1784" spans="1:29">
      <c r="A1784" s="181" t="s">
        <v>117</v>
      </c>
      <c r="B1784" s="183">
        <v>102</v>
      </c>
      <c r="C1784" s="183">
        <v>102103</v>
      </c>
      <c r="D1784" s="183">
        <v>5670</v>
      </c>
      <c r="E1784" s="184">
        <v>-619.67999999999995</v>
      </c>
      <c r="F1784" s="182">
        <v>43647</v>
      </c>
      <c r="G1784" s="181" t="s">
        <v>938</v>
      </c>
      <c r="H1784" s="181" t="s">
        <v>1102</v>
      </c>
      <c r="I1784" s="181" t="s">
        <v>1184</v>
      </c>
      <c r="K1784" s="183">
        <v>365710</v>
      </c>
      <c r="L1784" s="183">
        <v>338573</v>
      </c>
      <c r="P1784" s="181" t="s">
        <v>989</v>
      </c>
      <c r="Q1784" s="181" t="s">
        <v>940</v>
      </c>
      <c r="U1784" s="183">
        <v>7</v>
      </c>
      <c r="V1784" s="183">
        <v>19</v>
      </c>
      <c r="Y1784" s="181" t="s">
        <v>941</v>
      </c>
      <c r="Z1784" s="183">
        <v>867</v>
      </c>
      <c r="AA1784" s="181" t="s">
        <v>22</v>
      </c>
      <c r="AB1784" s="181" t="s">
        <v>942</v>
      </c>
      <c r="AC1784" s="183">
        <v>395</v>
      </c>
    </row>
    <row r="1785" spans="1:29">
      <c r="A1785" s="181" t="s">
        <v>117</v>
      </c>
      <c r="B1785" s="183">
        <v>102</v>
      </c>
      <c r="C1785" s="183">
        <v>102103</v>
      </c>
      <c r="D1785" s="183">
        <v>5670</v>
      </c>
      <c r="E1785" s="184">
        <v>8022.64</v>
      </c>
      <c r="F1785" s="182">
        <v>43649</v>
      </c>
      <c r="G1785" s="181" t="s">
        <v>938</v>
      </c>
      <c r="H1785" s="181" t="s">
        <v>1185</v>
      </c>
      <c r="K1785" s="183">
        <v>1069699</v>
      </c>
      <c r="L1785" s="183">
        <v>338488</v>
      </c>
      <c r="Q1785" s="181" t="s">
        <v>944</v>
      </c>
      <c r="U1785" s="183">
        <v>7</v>
      </c>
      <c r="V1785" s="183">
        <v>19</v>
      </c>
      <c r="X1785" s="183">
        <v>3085943</v>
      </c>
      <c r="Y1785" s="181" t="s">
        <v>941</v>
      </c>
      <c r="Z1785" s="183">
        <v>102</v>
      </c>
      <c r="AA1785" s="181" t="s">
        <v>945</v>
      </c>
      <c r="AB1785" s="181" t="s">
        <v>942</v>
      </c>
      <c r="AC1785" s="183">
        <v>1</v>
      </c>
    </row>
    <row r="1786" spans="1:29">
      <c r="A1786" s="181" t="s">
        <v>117</v>
      </c>
      <c r="B1786" s="183">
        <v>102</v>
      </c>
      <c r="C1786" s="183">
        <v>102103</v>
      </c>
      <c r="D1786" s="183">
        <v>5670</v>
      </c>
      <c r="E1786" s="184">
        <v>1671.1</v>
      </c>
      <c r="F1786" s="182">
        <v>43649</v>
      </c>
      <c r="G1786" s="181" t="s">
        <v>938</v>
      </c>
      <c r="H1786" s="181" t="s">
        <v>1185</v>
      </c>
      <c r="K1786" s="183">
        <v>1069699</v>
      </c>
      <c r="L1786" s="183">
        <v>338488</v>
      </c>
      <c r="Q1786" s="181" t="s">
        <v>944</v>
      </c>
      <c r="U1786" s="183">
        <v>7</v>
      </c>
      <c r="V1786" s="183">
        <v>19</v>
      </c>
      <c r="X1786" s="183">
        <v>3085943</v>
      </c>
      <c r="Y1786" s="181" t="s">
        <v>941</v>
      </c>
      <c r="Z1786" s="183">
        <v>102</v>
      </c>
      <c r="AA1786" s="181" t="s">
        <v>945</v>
      </c>
      <c r="AB1786" s="181" t="s">
        <v>942</v>
      </c>
      <c r="AC1786" s="183">
        <v>2</v>
      </c>
    </row>
    <row r="1787" spans="1:29">
      <c r="A1787" s="181" t="s">
        <v>117</v>
      </c>
      <c r="B1787" s="183">
        <v>102</v>
      </c>
      <c r="C1787" s="183">
        <v>102103</v>
      </c>
      <c r="D1787" s="183">
        <v>5670</v>
      </c>
      <c r="E1787" s="184">
        <v>801.42</v>
      </c>
      <c r="F1787" s="182">
        <v>43649</v>
      </c>
      <c r="G1787" s="181" t="s">
        <v>938</v>
      </c>
      <c r="H1787" s="181" t="s">
        <v>1184</v>
      </c>
      <c r="K1787" s="183">
        <v>1069700</v>
      </c>
      <c r="L1787" s="183">
        <v>338488</v>
      </c>
      <c r="Q1787" s="181" t="s">
        <v>944</v>
      </c>
      <c r="U1787" s="183">
        <v>7</v>
      </c>
      <c r="V1787" s="183">
        <v>19</v>
      </c>
      <c r="X1787" s="183">
        <v>3091141</v>
      </c>
      <c r="Y1787" s="181" t="s">
        <v>941</v>
      </c>
      <c r="Z1787" s="183">
        <v>102</v>
      </c>
      <c r="AA1787" s="181" t="s">
        <v>945</v>
      </c>
      <c r="AB1787" s="181" t="s">
        <v>942</v>
      </c>
      <c r="AC1787" s="183">
        <v>1</v>
      </c>
    </row>
    <row r="1788" spans="1:29">
      <c r="A1788" s="181" t="s">
        <v>117</v>
      </c>
      <c r="B1788" s="183">
        <v>102</v>
      </c>
      <c r="C1788" s="183">
        <v>102103</v>
      </c>
      <c r="D1788" s="183">
        <v>5670</v>
      </c>
      <c r="E1788" s="184">
        <v>619.67999999999995</v>
      </c>
      <c r="F1788" s="182">
        <v>43649</v>
      </c>
      <c r="G1788" s="181" t="s">
        <v>938</v>
      </c>
      <c r="H1788" s="181" t="s">
        <v>1184</v>
      </c>
      <c r="K1788" s="183">
        <v>1069700</v>
      </c>
      <c r="L1788" s="183">
        <v>338488</v>
      </c>
      <c r="Q1788" s="181" t="s">
        <v>944</v>
      </c>
      <c r="U1788" s="183">
        <v>7</v>
      </c>
      <c r="V1788" s="183">
        <v>19</v>
      </c>
      <c r="X1788" s="183">
        <v>3091141</v>
      </c>
      <c r="Y1788" s="181" t="s">
        <v>941</v>
      </c>
      <c r="Z1788" s="183">
        <v>102</v>
      </c>
      <c r="AA1788" s="181" t="s">
        <v>945</v>
      </c>
      <c r="AB1788" s="181" t="s">
        <v>942</v>
      </c>
      <c r="AC1788" s="183">
        <v>2</v>
      </c>
    </row>
    <row r="1789" spans="1:29">
      <c r="A1789" s="181" t="s">
        <v>117</v>
      </c>
      <c r="B1789" s="183">
        <v>102</v>
      </c>
      <c r="C1789" s="183">
        <v>102103</v>
      </c>
      <c r="D1789" s="183">
        <v>5670</v>
      </c>
      <c r="E1789" s="184">
        <v>-22.13</v>
      </c>
      <c r="F1789" s="182">
        <v>43677</v>
      </c>
      <c r="G1789" s="181" t="s">
        <v>938</v>
      </c>
      <c r="H1789" s="181" t="s">
        <v>983</v>
      </c>
      <c r="I1789" s="181" t="s">
        <v>1180</v>
      </c>
      <c r="K1789" s="183">
        <v>365931</v>
      </c>
      <c r="L1789" s="183">
        <v>340598</v>
      </c>
      <c r="Q1789" s="181" t="s">
        <v>940</v>
      </c>
      <c r="U1789" s="183">
        <v>7</v>
      </c>
      <c r="V1789" s="183">
        <v>19</v>
      </c>
      <c r="Y1789" s="181" t="s">
        <v>941</v>
      </c>
      <c r="Z1789" s="183">
        <v>102</v>
      </c>
      <c r="AA1789" s="181" t="s">
        <v>22</v>
      </c>
      <c r="AB1789" s="181" t="s">
        <v>942</v>
      </c>
      <c r="AC1789" s="183">
        <v>10</v>
      </c>
    </row>
    <row r="1790" spans="1:29">
      <c r="A1790" s="181" t="s">
        <v>117</v>
      </c>
      <c r="B1790" s="183">
        <v>102</v>
      </c>
      <c r="C1790" s="183">
        <v>102103</v>
      </c>
      <c r="D1790" s="183">
        <v>5670</v>
      </c>
      <c r="E1790" s="184">
        <v>-218.34</v>
      </c>
      <c r="F1790" s="182">
        <v>43677</v>
      </c>
      <c r="G1790" s="181" t="s">
        <v>938</v>
      </c>
      <c r="H1790" s="181" t="s">
        <v>984</v>
      </c>
      <c r="I1790" s="181" t="s">
        <v>1180</v>
      </c>
      <c r="K1790" s="183">
        <v>365932</v>
      </c>
      <c r="L1790" s="183">
        <v>340601</v>
      </c>
      <c r="Q1790" s="181" t="s">
        <v>940</v>
      </c>
      <c r="U1790" s="183">
        <v>7</v>
      </c>
      <c r="V1790" s="183">
        <v>19</v>
      </c>
      <c r="Y1790" s="181" t="s">
        <v>941</v>
      </c>
      <c r="Z1790" s="183">
        <v>102</v>
      </c>
      <c r="AA1790" s="181" t="s">
        <v>22</v>
      </c>
      <c r="AB1790" s="181" t="s">
        <v>942</v>
      </c>
      <c r="AC1790" s="183">
        <v>10</v>
      </c>
    </row>
    <row r="1791" spans="1:29">
      <c r="A1791" s="181" t="s">
        <v>117</v>
      </c>
      <c r="B1791" s="183">
        <v>102</v>
      </c>
      <c r="C1791" s="183">
        <v>102103</v>
      </c>
      <c r="D1791" s="183">
        <v>5670</v>
      </c>
      <c r="E1791" s="184">
        <v>-27576.45</v>
      </c>
      <c r="F1791" s="182">
        <v>43677</v>
      </c>
      <c r="G1791" s="181" t="s">
        <v>938</v>
      </c>
      <c r="H1791" s="181" t="s">
        <v>1186</v>
      </c>
      <c r="I1791" s="181" t="s">
        <v>1186</v>
      </c>
      <c r="K1791" s="183">
        <v>366116</v>
      </c>
      <c r="L1791" s="183">
        <v>341651</v>
      </c>
      <c r="P1791" s="181" t="s">
        <v>945</v>
      </c>
      <c r="Q1791" s="181" t="s">
        <v>940</v>
      </c>
      <c r="U1791" s="183">
        <v>7</v>
      </c>
      <c r="V1791" s="183">
        <v>19</v>
      </c>
      <c r="Y1791" s="181" t="s">
        <v>941</v>
      </c>
      <c r="Z1791" s="183">
        <v>102</v>
      </c>
      <c r="AA1791" s="181" t="s">
        <v>22</v>
      </c>
      <c r="AB1791" s="181" t="s">
        <v>942</v>
      </c>
      <c r="AC1791" s="183">
        <v>1</v>
      </c>
    </row>
    <row r="1792" spans="1:29">
      <c r="A1792" s="181" t="s">
        <v>117</v>
      </c>
      <c r="B1792" s="183">
        <v>102</v>
      </c>
      <c r="C1792" s="183">
        <v>102101</v>
      </c>
      <c r="D1792" s="183">
        <v>5670</v>
      </c>
      <c r="E1792" s="184">
        <v>746.65</v>
      </c>
      <c r="F1792" s="182">
        <v>43677</v>
      </c>
      <c r="G1792" s="181" t="s">
        <v>938</v>
      </c>
      <c r="H1792" s="181" t="s">
        <v>1186</v>
      </c>
      <c r="I1792" s="181" t="s">
        <v>1186</v>
      </c>
      <c r="K1792" s="183">
        <v>366116</v>
      </c>
      <c r="L1792" s="183">
        <v>341651</v>
      </c>
      <c r="P1792" s="181" t="s">
        <v>945</v>
      </c>
      <c r="Q1792" s="181" t="s">
        <v>940</v>
      </c>
      <c r="U1792" s="183">
        <v>7</v>
      </c>
      <c r="V1792" s="183">
        <v>19</v>
      </c>
      <c r="Y1792" s="181" t="s">
        <v>941</v>
      </c>
      <c r="Z1792" s="183">
        <v>102</v>
      </c>
      <c r="AA1792" s="181" t="s">
        <v>22</v>
      </c>
      <c r="AB1792" s="181" t="s">
        <v>942</v>
      </c>
      <c r="AC1792" s="183">
        <v>2</v>
      </c>
    </row>
    <row r="1793" spans="1:29">
      <c r="A1793" s="181" t="s">
        <v>117</v>
      </c>
      <c r="B1793" s="183">
        <v>102</v>
      </c>
      <c r="C1793" s="183">
        <v>102102</v>
      </c>
      <c r="D1793" s="183">
        <v>5670</v>
      </c>
      <c r="E1793" s="184">
        <v>149.33000000000001</v>
      </c>
      <c r="F1793" s="182">
        <v>43677</v>
      </c>
      <c r="G1793" s="181" t="s">
        <v>938</v>
      </c>
      <c r="H1793" s="181" t="s">
        <v>1186</v>
      </c>
      <c r="I1793" s="181" t="s">
        <v>1186</v>
      </c>
      <c r="K1793" s="183">
        <v>366116</v>
      </c>
      <c r="L1793" s="183">
        <v>341651</v>
      </c>
      <c r="P1793" s="181" t="s">
        <v>945</v>
      </c>
      <c r="Q1793" s="181" t="s">
        <v>940</v>
      </c>
      <c r="U1793" s="183">
        <v>7</v>
      </c>
      <c r="V1793" s="183">
        <v>19</v>
      </c>
      <c r="Y1793" s="181" t="s">
        <v>941</v>
      </c>
      <c r="Z1793" s="183">
        <v>102</v>
      </c>
      <c r="AA1793" s="181" t="s">
        <v>22</v>
      </c>
      <c r="AB1793" s="181" t="s">
        <v>942</v>
      </c>
      <c r="AC1793" s="183">
        <v>3</v>
      </c>
    </row>
    <row r="1794" spans="1:29">
      <c r="A1794" s="181" t="s">
        <v>117</v>
      </c>
      <c r="B1794" s="183">
        <v>102</v>
      </c>
      <c r="C1794" s="183">
        <v>102103</v>
      </c>
      <c r="D1794" s="183">
        <v>5670</v>
      </c>
      <c r="E1794" s="184">
        <v>248.88</v>
      </c>
      <c r="F1794" s="182">
        <v>43677</v>
      </c>
      <c r="G1794" s="181" t="s">
        <v>938</v>
      </c>
      <c r="H1794" s="181" t="s">
        <v>1186</v>
      </c>
      <c r="I1794" s="181" t="s">
        <v>1186</v>
      </c>
      <c r="K1794" s="183">
        <v>366116</v>
      </c>
      <c r="L1794" s="183">
        <v>341651</v>
      </c>
      <c r="P1794" s="181" t="s">
        <v>945</v>
      </c>
      <c r="Q1794" s="181" t="s">
        <v>940</v>
      </c>
      <c r="U1794" s="183">
        <v>7</v>
      </c>
      <c r="V1794" s="183">
        <v>19</v>
      </c>
      <c r="Y1794" s="181" t="s">
        <v>941</v>
      </c>
      <c r="Z1794" s="183">
        <v>102</v>
      </c>
      <c r="AA1794" s="181" t="s">
        <v>22</v>
      </c>
      <c r="AB1794" s="181" t="s">
        <v>942</v>
      </c>
      <c r="AC1794" s="183">
        <v>4</v>
      </c>
    </row>
    <row r="1795" spans="1:29">
      <c r="A1795" s="181" t="s">
        <v>117</v>
      </c>
      <c r="B1795" s="183">
        <v>102</v>
      </c>
      <c r="C1795" s="183">
        <v>102104</v>
      </c>
      <c r="D1795" s="183">
        <v>5670</v>
      </c>
      <c r="E1795" s="184">
        <v>497.77</v>
      </c>
      <c r="F1795" s="182">
        <v>43677</v>
      </c>
      <c r="G1795" s="181" t="s">
        <v>938</v>
      </c>
      <c r="H1795" s="181" t="s">
        <v>1186</v>
      </c>
      <c r="I1795" s="181" t="s">
        <v>1186</v>
      </c>
      <c r="K1795" s="183">
        <v>366116</v>
      </c>
      <c r="L1795" s="183">
        <v>341651</v>
      </c>
      <c r="P1795" s="181" t="s">
        <v>945</v>
      </c>
      <c r="Q1795" s="181" t="s">
        <v>940</v>
      </c>
      <c r="U1795" s="183">
        <v>7</v>
      </c>
      <c r="V1795" s="183">
        <v>19</v>
      </c>
      <c r="Y1795" s="181" t="s">
        <v>941</v>
      </c>
      <c r="Z1795" s="183">
        <v>102</v>
      </c>
      <c r="AA1795" s="181" t="s">
        <v>22</v>
      </c>
      <c r="AB1795" s="181" t="s">
        <v>942</v>
      </c>
      <c r="AC1795" s="183">
        <v>5</v>
      </c>
    </row>
    <row r="1796" spans="1:29">
      <c r="A1796" s="181" t="s">
        <v>117</v>
      </c>
      <c r="B1796" s="183">
        <v>102</v>
      </c>
      <c r="C1796" s="183">
        <v>102105</v>
      </c>
      <c r="D1796" s="183">
        <v>5670</v>
      </c>
      <c r="E1796" s="184">
        <v>547.54999999999995</v>
      </c>
      <c r="F1796" s="182">
        <v>43677</v>
      </c>
      <c r="G1796" s="181" t="s">
        <v>938</v>
      </c>
      <c r="H1796" s="181" t="s">
        <v>1186</v>
      </c>
      <c r="I1796" s="181" t="s">
        <v>1186</v>
      </c>
      <c r="K1796" s="183">
        <v>366116</v>
      </c>
      <c r="L1796" s="183">
        <v>341651</v>
      </c>
      <c r="P1796" s="181" t="s">
        <v>945</v>
      </c>
      <c r="Q1796" s="181" t="s">
        <v>940</v>
      </c>
      <c r="U1796" s="183">
        <v>7</v>
      </c>
      <c r="V1796" s="183">
        <v>19</v>
      </c>
      <c r="Y1796" s="181" t="s">
        <v>941</v>
      </c>
      <c r="Z1796" s="183">
        <v>102</v>
      </c>
      <c r="AA1796" s="181" t="s">
        <v>22</v>
      </c>
      <c r="AB1796" s="181" t="s">
        <v>942</v>
      </c>
      <c r="AC1796" s="183">
        <v>6</v>
      </c>
    </row>
    <row r="1797" spans="1:29">
      <c r="A1797" s="181" t="s">
        <v>117</v>
      </c>
      <c r="B1797" s="183">
        <v>102</v>
      </c>
      <c r="C1797" s="183">
        <v>102106</v>
      </c>
      <c r="D1797" s="183">
        <v>5670</v>
      </c>
      <c r="E1797" s="184">
        <v>1642.64</v>
      </c>
      <c r="F1797" s="182">
        <v>43677</v>
      </c>
      <c r="G1797" s="181" t="s">
        <v>938</v>
      </c>
      <c r="H1797" s="181" t="s">
        <v>1186</v>
      </c>
      <c r="I1797" s="181" t="s">
        <v>1186</v>
      </c>
      <c r="K1797" s="183">
        <v>366116</v>
      </c>
      <c r="L1797" s="183">
        <v>341651</v>
      </c>
      <c r="P1797" s="181" t="s">
        <v>945</v>
      </c>
      <c r="Q1797" s="181" t="s">
        <v>940</v>
      </c>
      <c r="U1797" s="183">
        <v>7</v>
      </c>
      <c r="V1797" s="183">
        <v>19</v>
      </c>
      <c r="Y1797" s="181" t="s">
        <v>941</v>
      </c>
      <c r="Z1797" s="183">
        <v>102</v>
      </c>
      <c r="AA1797" s="181" t="s">
        <v>22</v>
      </c>
      <c r="AB1797" s="181" t="s">
        <v>942</v>
      </c>
      <c r="AC1797" s="183">
        <v>7</v>
      </c>
    </row>
    <row r="1798" spans="1:29">
      <c r="A1798" s="181" t="s">
        <v>117</v>
      </c>
      <c r="B1798" s="183">
        <v>102</v>
      </c>
      <c r="C1798" s="183">
        <v>102107</v>
      </c>
      <c r="D1798" s="183">
        <v>5670</v>
      </c>
      <c r="E1798" s="184">
        <v>298.66000000000003</v>
      </c>
      <c r="F1798" s="182">
        <v>43677</v>
      </c>
      <c r="G1798" s="181" t="s">
        <v>938</v>
      </c>
      <c r="H1798" s="181" t="s">
        <v>1186</v>
      </c>
      <c r="I1798" s="181" t="s">
        <v>1186</v>
      </c>
      <c r="K1798" s="183">
        <v>366116</v>
      </c>
      <c r="L1798" s="183">
        <v>341651</v>
      </c>
      <c r="P1798" s="181" t="s">
        <v>945</v>
      </c>
      <c r="Q1798" s="181" t="s">
        <v>940</v>
      </c>
      <c r="U1798" s="183">
        <v>7</v>
      </c>
      <c r="V1798" s="183">
        <v>19</v>
      </c>
      <c r="Y1798" s="181" t="s">
        <v>941</v>
      </c>
      <c r="Z1798" s="183">
        <v>102</v>
      </c>
      <c r="AA1798" s="181" t="s">
        <v>22</v>
      </c>
      <c r="AB1798" s="181" t="s">
        <v>942</v>
      </c>
      <c r="AC1798" s="183">
        <v>8</v>
      </c>
    </row>
    <row r="1799" spans="1:29">
      <c r="A1799" s="181" t="s">
        <v>117</v>
      </c>
      <c r="B1799" s="183">
        <v>102</v>
      </c>
      <c r="C1799" s="183">
        <v>102108</v>
      </c>
      <c r="D1799" s="183">
        <v>5670</v>
      </c>
      <c r="E1799" s="184">
        <v>199.11</v>
      </c>
      <c r="F1799" s="182">
        <v>43677</v>
      </c>
      <c r="G1799" s="181" t="s">
        <v>938</v>
      </c>
      <c r="H1799" s="181" t="s">
        <v>1186</v>
      </c>
      <c r="I1799" s="181" t="s">
        <v>1186</v>
      </c>
      <c r="K1799" s="183">
        <v>366116</v>
      </c>
      <c r="L1799" s="183">
        <v>341651</v>
      </c>
      <c r="P1799" s="181" t="s">
        <v>945</v>
      </c>
      <c r="Q1799" s="181" t="s">
        <v>940</v>
      </c>
      <c r="U1799" s="183">
        <v>7</v>
      </c>
      <c r="V1799" s="183">
        <v>19</v>
      </c>
      <c r="Y1799" s="181" t="s">
        <v>941</v>
      </c>
      <c r="Z1799" s="183">
        <v>102</v>
      </c>
      <c r="AA1799" s="181" t="s">
        <v>22</v>
      </c>
      <c r="AB1799" s="181" t="s">
        <v>942</v>
      </c>
      <c r="AC1799" s="183">
        <v>9</v>
      </c>
    </row>
    <row r="1800" spans="1:29">
      <c r="A1800" s="181" t="s">
        <v>117</v>
      </c>
      <c r="B1800" s="183">
        <v>102</v>
      </c>
      <c r="C1800" s="183">
        <v>102109</v>
      </c>
      <c r="D1800" s="183">
        <v>5670</v>
      </c>
      <c r="E1800" s="184">
        <v>149.33000000000001</v>
      </c>
      <c r="F1800" s="182">
        <v>43677</v>
      </c>
      <c r="G1800" s="181" t="s">
        <v>938</v>
      </c>
      <c r="H1800" s="181" t="s">
        <v>1186</v>
      </c>
      <c r="I1800" s="181" t="s">
        <v>1186</v>
      </c>
      <c r="K1800" s="183">
        <v>366116</v>
      </c>
      <c r="L1800" s="183">
        <v>341651</v>
      </c>
      <c r="P1800" s="181" t="s">
        <v>945</v>
      </c>
      <c r="Q1800" s="181" t="s">
        <v>940</v>
      </c>
      <c r="U1800" s="183">
        <v>7</v>
      </c>
      <c r="V1800" s="183">
        <v>19</v>
      </c>
      <c r="Y1800" s="181" t="s">
        <v>941</v>
      </c>
      <c r="Z1800" s="183">
        <v>102</v>
      </c>
      <c r="AA1800" s="181" t="s">
        <v>22</v>
      </c>
      <c r="AB1800" s="181" t="s">
        <v>942</v>
      </c>
      <c r="AC1800" s="183">
        <v>10</v>
      </c>
    </row>
    <row r="1801" spans="1:29">
      <c r="A1801" s="181" t="s">
        <v>117</v>
      </c>
      <c r="B1801" s="183">
        <v>102</v>
      </c>
      <c r="C1801" s="183">
        <v>102103</v>
      </c>
      <c r="D1801" s="183">
        <v>5670</v>
      </c>
      <c r="E1801" s="184">
        <v>27576.45</v>
      </c>
      <c r="F1801" s="182">
        <v>43677</v>
      </c>
      <c r="G1801" s="181" t="s">
        <v>938</v>
      </c>
      <c r="H1801" s="181" t="s">
        <v>1186</v>
      </c>
      <c r="I1801" s="181" t="s">
        <v>1186</v>
      </c>
      <c r="K1801" s="183">
        <v>366116</v>
      </c>
      <c r="L1801" s="183">
        <v>341651</v>
      </c>
      <c r="P1801" s="181" t="s">
        <v>945</v>
      </c>
      <c r="Q1801" s="181" t="s">
        <v>940</v>
      </c>
      <c r="U1801" s="183">
        <v>7</v>
      </c>
      <c r="V1801" s="183">
        <v>19</v>
      </c>
      <c r="Y1801" s="181" t="s">
        <v>941</v>
      </c>
      <c r="Z1801" s="183">
        <v>102</v>
      </c>
      <c r="AA1801" s="181" t="s">
        <v>22</v>
      </c>
      <c r="AB1801" s="181" t="s">
        <v>942</v>
      </c>
      <c r="AC1801" s="183">
        <v>36</v>
      </c>
    </row>
    <row r="1802" spans="1:29">
      <c r="A1802" s="181" t="s">
        <v>117</v>
      </c>
      <c r="B1802" s="183">
        <v>102</v>
      </c>
      <c r="C1802" s="183">
        <v>102101</v>
      </c>
      <c r="D1802" s="183">
        <v>5670</v>
      </c>
      <c r="E1802" s="184">
        <v>-746.65</v>
      </c>
      <c r="F1802" s="182">
        <v>43677</v>
      </c>
      <c r="G1802" s="181" t="s">
        <v>938</v>
      </c>
      <c r="H1802" s="181" t="s">
        <v>1186</v>
      </c>
      <c r="I1802" s="181" t="s">
        <v>1186</v>
      </c>
      <c r="K1802" s="183">
        <v>366116</v>
      </c>
      <c r="L1802" s="183">
        <v>341651</v>
      </c>
      <c r="P1802" s="181" t="s">
        <v>945</v>
      </c>
      <c r="Q1802" s="181" t="s">
        <v>940</v>
      </c>
      <c r="U1802" s="183">
        <v>7</v>
      </c>
      <c r="V1802" s="183">
        <v>19</v>
      </c>
      <c r="Y1802" s="181" t="s">
        <v>941</v>
      </c>
      <c r="Z1802" s="183">
        <v>102</v>
      </c>
      <c r="AA1802" s="181" t="s">
        <v>22</v>
      </c>
      <c r="AB1802" s="181" t="s">
        <v>942</v>
      </c>
      <c r="AC1802" s="183">
        <v>37</v>
      </c>
    </row>
    <row r="1803" spans="1:29">
      <c r="A1803" s="181" t="s">
        <v>117</v>
      </c>
      <c r="B1803" s="183">
        <v>102</v>
      </c>
      <c r="C1803" s="183">
        <v>102102</v>
      </c>
      <c r="D1803" s="183">
        <v>5670</v>
      </c>
      <c r="E1803" s="184">
        <v>-149.33000000000001</v>
      </c>
      <c r="F1803" s="182">
        <v>43677</v>
      </c>
      <c r="G1803" s="181" t="s">
        <v>938</v>
      </c>
      <c r="H1803" s="181" t="s">
        <v>1186</v>
      </c>
      <c r="I1803" s="181" t="s">
        <v>1186</v>
      </c>
      <c r="K1803" s="183">
        <v>366116</v>
      </c>
      <c r="L1803" s="183">
        <v>341651</v>
      </c>
      <c r="P1803" s="181" t="s">
        <v>945</v>
      </c>
      <c r="Q1803" s="181" t="s">
        <v>940</v>
      </c>
      <c r="U1803" s="183">
        <v>7</v>
      </c>
      <c r="V1803" s="183">
        <v>19</v>
      </c>
      <c r="Y1803" s="181" t="s">
        <v>941</v>
      </c>
      <c r="Z1803" s="183">
        <v>102</v>
      </c>
      <c r="AA1803" s="181" t="s">
        <v>22</v>
      </c>
      <c r="AB1803" s="181" t="s">
        <v>942</v>
      </c>
      <c r="AC1803" s="183">
        <v>38</v>
      </c>
    </row>
    <row r="1804" spans="1:29">
      <c r="A1804" s="181" t="s">
        <v>117</v>
      </c>
      <c r="B1804" s="183">
        <v>102</v>
      </c>
      <c r="C1804" s="183">
        <v>102103</v>
      </c>
      <c r="D1804" s="183">
        <v>5670</v>
      </c>
      <c r="E1804" s="184">
        <v>-248.88</v>
      </c>
      <c r="F1804" s="182">
        <v>43677</v>
      </c>
      <c r="G1804" s="181" t="s">
        <v>938</v>
      </c>
      <c r="H1804" s="181" t="s">
        <v>1186</v>
      </c>
      <c r="I1804" s="181" t="s">
        <v>1186</v>
      </c>
      <c r="K1804" s="183">
        <v>366116</v>
      </c>
      <c r="L1804" s="183">
        <v>341651</v>
      </c>
      <c r="P1804" s="181" t="s">
        <v>945</v>
      </c>
      <c r="Q1804" s="181" t="s">
        <v>940</v>
      </c>
      <c r="U1804" s="183">
        <v>7</v>
      </c>
      <c r="V1804" s="183">
        <v>19</v>
      </c>
      <c r="Y1804" s="181" t="s">
        <v>941</v>
      </c>
      <c r="Z1804" s="183">
        <v>102</v>
      </c>
      <c r="AA1804" s="181" t="s">
        <v>22</v>
      </c>
      <c r="AB1804" s="181" t="s">
        <v>942</v>
      </c>
      <c r="AC1804" s="183">
        <v>39</v>
      </c>
    </row>
    <row r="1805" spans="1:29">
      <c r="A1805" s="181" t="s">
        <v>117</v>
      </c>
      <c r="B1805" s="183">
        <v>102</v>
      </c>
      <c r="C1805" s="183">
        <v>102104</v>
      </c>
      <c r="D1805" s="183">
        <v>5670</v>
      </c>
      <c r="E1805" s="184">
        <v>-497.77</v>
      </c>
      <c r="F1805" s="182">
        <v>43677</v>
      </c>
      <c r="G1805" s="181" t="s">
        <v>938</v>
      </c>
      <c r="H1805" s="181" t="s">
        <v>1186</v>
      </c>
      <c r="I1805" s="181" t="s">
        <v>1186</v>
      </c>
      <c r="K1805" s="183">
        <v>366116</v>
      </c>
      <c r="L1805" s="183">
        <v>341651</v>
      </c>
      <c r="P1805" s="181" t="s">
        <v>945</v>
      </c>
      <c r="Q1805" s="181" t="s">
        <v>940</v>
      </c>
      <c r="U1805" s="183">
        <v>7</v>
      </c>
      <c r="V1805" s="183">
        <v>19</v>
      </c>
      <c r="Y1805" s="181" t="s">
        <v>941</v>
      </c>
      <c r="Z1805" s="183">
        <v>102</v>
      </c>
      <c r="AA1805" s="181" t="s">
        <v>22</v>
      </c>
      <c r="AB1805" s="181" t="s">
        <v>942</v>
      </c>
      <c r="AC1805" s="183">
        <v>40</v>
      </c>
    </row>
    <row r="1806" spans="1:29">
      <c r="A1806" s="181" t="s">
        <v>117</v>
      </c>
      <c r="B1806" s="183">
        <v>102</v>
      </c>
      <c r="C1806" s="183">
        <v>102105</v>
      </c>
      <c r="D1806" s="183">
        <v>5670</v>
      </c>
      <c r="E1806" s="184">
        <v>-547.54999999999995</v>
      </c>
      <c r="F1806" s="182">
        <v>43677</v>
      </c>
      <c r="G1806" s="181" t="s">
        <v>938</v>
      </c>
      <c r="H1806" s="181" t="s">
        <v>1186</v>
      </c>
      <c r="I1806" s="181" t="s">
        <v>1186</v>
      </c>
      <c r="K1806" s="183">
        <v>366116</v>
      </c>
      <c r="L1806" s="183">
        <v>341651</v>
      </c>
      <c r="P1806" s="181" t="s">
        <v>945</v>
      </c>
      <c r="Q1806" s="181" t="s">
        <v>940</v>
      </c>
      <c r="U1806" s="183">
        <v>7</v>
      </c>
      <c r="V1806" s="183">
        <v>19</v>
      </c>
      <c r="Y1806" s="181" t="s">
        <v>941</v>
      </c>
      <c r="Z1806" s="183">
        <v>102</v>
      </c>
      <c r="AA1806" s="181" t="s">
        <v>22</v>
      </c>
      <c r="AB1806" s="181" t="s">
        <v>942</v>
      </c>
      <c r="AC1806" s="183">
        <v>41</v>
      </c>
    </row>
    <row r="1807" spans="1:29">
      <c r="A1807" s="181" t="s">
        <v>117</v>
      </c>
      <c r="B1807" s="183">
        <v>102</v>
      </c>
      <c r="C1807" s="183">
        <v>102106</v>
      </c>
      <c r="D1807" s="183">
        <v>5670</v>
      </c>
      <c r="E1807" s="184">
        <v>-1642.64</v>
      </c>
      <c r="F1807" s="182">
        <v>43677</v>
      </c>
      <c r="G1807" s="181" t="s">
        <v>938</v>
      </c>
      <c r="H1807" s="181" t="s">
        <v>1186</v>
      </c>
      <c r="I1807" s="181" t="s">
        <v>1186</v>
      </c>
      <c r="K1807" s="183">
        <v>366116</v>
      </c>
      <c r="L1807" s="183">
        <v>341651</v>
      </c>
      <c r="P1807" s="181" t="s">
        <v>945</v>
      </c>
      <c r="Q1807" s="181" t="s">
        <v>940</v>
      </c>
      <c r="U1807" s="183">
        <v>7</v>
      </c>
      <c r="V1807" s="183">
        <v>19</v>
      </c>
      <c r="Y1807" s="181" t="s">
        <v>941</v>
      </c>
      <c r="Z1807" s="183">
        <v>102</v>
      </c>
      <c r="AA1807" s="181" t="s">
        <v>22</v>
      </c>
      <c r="AB1807" s="181" t="s">
        <v>942</v>
      </c>
      <c r="AC1807" s="183">
        <v>42</v>
      </c>
    </row>
    <row r="1808" spans="1:29">
      <c r="A1808" s="181" t="s">
        <v>117</v>
      </c>
      <c r="B1808" s="183">
        <v>102</v>
      </c>
      <c r="C1808" s="183">
        <v>102107</v>
      </c>
      <c r="D1808" s="183">
        <v>5670</v>
      </c>
      <c r="E1808" s="184">
        <v>-298.66000000000003</v>
      </c>
      <c r="F1808" s="182">
        <v>43677</v>
      </c>
      <c r="G1808" s="181" t="s">
        <v>938</v>
      </c>
      <c r="H1808" s="181" t="s">
        <v>1186</v>
      </c>
      <c r="I1808" s="181" t="s">
        <v>1186</v>
      </c>
      <c r="K1808" s="183">
        <v>366116</v>
      </c>
      <c r="L1808" s="183">
        <v>341651</v>
      </c>
      <c r="P1808" s="181" t="s">
        <v>945</v>
      </c>
      <c r="Q1808" s="181" t="s">
        <v>940</v>
      </c>
      <c r="U1808" s="183">
        <v>7</v>
      </c>
      <c r="V1808" s="183">
        <v>19</v>
      </c>
      <c r="Y1808" s="181" t="s">
        <v>941</v>
      </c>
      <c r="Z1808" s="183">
        <v>102</v>
      </c>
      <c r="AA1808" s="181" t="s">
        <v>22</v>
      </c>
      <c r="AB1808" s="181" t="s">
        <v>942</v>
      </c>
      <c r="AC1808" s="183">
        <v>43</v>
      </c>
    </row>
    <row r="1809" spans="1:29">
      <c r="A1809" s="181" t="s">
        <v>117</v>
      </c>
      <c r="B1809" s="183">
        <v>102</v>
      </c>
      <c r="C1809" s="183">
        <v>102108</v>
      </c>
      <c r="D1809" s="183">
        <v>5670</v>
      </c>
      <c r="E1809" s="184">
        <v>-199.11</v>
      </c>
      <c r="F1809" s="182">
        <v>43677</v>
      </c>
      <c r="G1809" s="181" t="s">
        <v>938</v>
      </c>
      <c r="H1809" s="181" t="s">
        <v>1186</v>
      </c>
      <c r="I1809" s="181" t="s">
        <v>1186</v>
      </c>
      <c r="K1809" s="183">
        <v>366116</v>
      </c>
      <c r="L1809" s="183">
        <v>341651</v>
      </c>
      <c r="P1809" s="181" t="s">
        <v>945</v>
      </c>
      <c r="Q1809" s="181" t="s">
        <v>940</v>
      </c>
      <c r="U1809" s="183">
        <v>7</v>
      </c>
      <c r="V1809" s="183">
        <v>19</v>
      </c>
      <c r="Y1809" s="181" t="s">
        <v>941</v>
      </c>
      <c r="Z1809" s="183">
        <v>102</v>
      </c>
      <c r="AA1809" s="181" t="s">
        <v>22</v>
      </c>
      <c r="AB1809" s="181" t="s">
        <v>942</v>
      </c>
      <c r="AC1809" s="183">
        <v>44</v>
      </c>
    </row>
    <row r="1810" spans="1:29">
      <c r="A1810" s="181" t="s">
        <v>117</v>
      </c>
      <c r="B1810" s="183">
        <v>102</v>
      </c>
      <c r="C1810" s="183">
        <v>102109</v>
      </c>
      <c r="D1810" s="183">
        <v>5670</v>
      </c>
      <c r="E1810" s="184">
        <v>-149.33000000000001</v>
      </c>
      <c r="F1810" s="182">
        <v>43677</v>
      </c>
      <c r="G1810" s="181" t="s">
        <v>938</v>
      </c>
      <c r="H1810" s="181" t="s">
        <v>1186</v>
      </c>
      <c r="I1810" s="181" t="s">
        <v>1186</v>
      </c>
      <c r="K1810" s="183">
        <v>366116</v>
      </c>
      <c r="L1810" s="183">
        <v>341651</v>
      </c>
      <c r="P1810" s="181" t="s">
        <v>945</v>
      </c>
      <c r="Q1810" s="181" t="s">
        <v>940</v>
      </c>
      <c r="U1810" s="183">
        <v>7</v>
      </c>
      <c r="V1810" s="183">
        <v>19</v>
      </c>
      <c r="Y1810" s="181" t="s">
        <v>941</v>
      </c>
      <c r="Z1810" s="183">
        <v>102</v>
      </c>
      <c r="AA1810" s="181" t="s">
        <v>22</v>
      </c>
      <c r="AB1810" s="181" t="s">
        <v>942</v>
      </c>
      <c r="AC1810" s="183">
        <v>45</v>
      </c>
    </row>
    <row r="1811" spans="1:29">
      <c r="A1811" s="181" t="s">
        <v>117</v>
      </c>
      <c r="B1811" s="183">
        <v>102</v>
      </c>
      <c r="C1811" s="183">
        <v>102103</v>
      </c>
      <c r="D1811" s="183">
        <v>5670</v>
      </c>
      <c r="E1811" s="184">
        <v>27576.45</v>
      </c>
      <c r="F1811" s="182">
        <v>43677</v>
      </c>
      <c r="G1811" s="181" t="s">
        <v>938</v>
      </c>
      <c r="H1811" s="181" t="s">
        <v>987</v>
      </c>
      <c r="I1811" s="181" t="s">
        <v>1187</v>
      </c>
      <c r="K1811" s="183">
        <v>366145</v>
      </c>
      <c r="L1811" s="183">
        <v>341777</v>
      </c>
      <c r="P1811" s="181" t="s">
        <v>989</v>
      </c>
      <c r="Q1811" s="181" t="s">
        <v>940</v>
      </c>
      <c r="U1811" s="183">
        <v>7</v>
      </c>
      <c r="V1811" s="183">
        <v>19</v>
      </c>
      <c r="Y1811" s="181" t="s">
        <v>941</v>
      </c>
      <c r="Z1811" s="183">
        <v>102</v>
      </c>
      <c r="AA1811" s="181" t="s">
        <v>22</v>
      </c>
      <c r="AB1811" s="181" t="s">
        <v>942</v>
      </c>
      <c r="AC1811" s="183">
        <v>3</v>
      </c>
    </row>
    <row r="1812" spans="1:29">
      <c r="A1812" s="181" t="s">
        <v>117</v>
      </c>
      <c r="B1812" s="183">
        <v>102</v>
      </c>
      <c r="C1812" s="183">
        <v>102103</v>
      </c>
      <c r="D1812" s="183">
        <v>5670</v>
      </c>
      <c r="E1812" s="184">
        <v>-27335.98</v>
      </c>
      <c r="F1812" s="182">
        <v>43677</v>
      </c>
      <c r="G1812" s="181" t="s">
        <v>938</v>
      </c>
      <c r="H1812" s="181" t="s">
        <v>1186</v>
      </c>
      <c r="I1812" s="181" t="s">
        <v>1186</v>
      </c>
      <c r="K1812" s="183">
        <v>366147</v>
      </c>
      <c r="L1812" s="183">
        <v>341783</v>
      </c>
      <c r="Q1812" s="181" t="s">
        <v>940</v>
      </c>
      <c r="U1812" s="183">
        <v>7</v>
      </c>
      <c r="V1812" s="183">
        <v>19</v>
      </c>
      <c r="Y1812" s="181" t="s">
        <v>941</v>
      </c>
      <c r="Z1812" s="183">
        <v>102</v>
      </c>
      <c r="AA1812" s="181" t="s">
        <v>22</v>
      </c>
      <c r="AB1812" s="181" t="s">
        <v>942</v>
      </c>
      <c r="AC1812" s="183">
        <v>1</v>
      </c>
    </row>
    <row r="1813" spans="1:29">
      <c r="A1813" s="181" t="s">
        <v>117</v>
      </c>
      <c r="B1813" s="183">
        <v>102</v>
      </c>
      <c r="C1813" s="183">
        <v>102101</v>
      </c>
      <c r="D1813" s="183">
        <v>5670</v>
      </c>
      <c r="E1813" s="184">
        <v>740.14</v>
      </c>
      <c r="F1813" s="182">
        <v>43677</v>
      </c>
      <c r="G1813" s="181" t="s">
        <v>938</v>
      </c>
      <c r="H1813" s="181" t="s">
        <v>1186</v>
      </c>
      <c r="I1813" s="181" t="s">
        <v>1186</v>
      </c>
      <c r="K1813" s="183">
        <v>366147</v>
      </c>
      <c r="L1813" s="183">
        <v>341783</v>
      </c>
      <c r="Q1813" s="181" t="s">
        <v>940</v>
      </c>
      <c r="U1813" s="183">
        <v>7</v>
      </c>
      <c r="V1813" s="183">
        <v>19</v>
      </c>
      <c r="Y1813" s="181" t="s">
        <v>941</v>
      </c>
      <c r="Z1813" s="183">
        <v>102</v>
      </c>
      <c r="AA1813" s="181" t="s">
        <v>22</v>
      </c>
      <c r="AB1813" s="181" t="s">
        <v>942</v>
      </c>
      <c r="AC1813" s="183">
        <v>2</v>
      </c>
    </row>
    <row r="1814" spans="1:29">
      <c r="A1814" s="181" t="s">
        <v>117</v>
      </c>
      <c r="B1814" s="183">
        <v>102</v>
      </c>
      <c r="C1814" s="183">
        <v>102102</v>
      </c>
      <c r="D1814" s="183">
        <v>5670</v>
      </c>
      <c r="E1814" s="184">
        <v>148.03</v>
      </c>
      <c r="F1814" s="182">
        <v>43677</v>
      </c>
      <c r="G1814" s="181" t="s">
        <v>938</v>
      </c>
      <c r="H1814" s="181" t="s">
        <v>1186</v>
      </c>
      <c r="I1814" s="181" t="s">
        <v>1186</v>
      </c>
      <c r="K1814" s="183">
        <v>366147</v>
      </c>
      <c r="L1814" s="183">
        <v>341783</v>
      </c>
      <c r="Q1814" s="181" t="s">
        <v>940</v>
      </c>
      <c r="U1814" s="183">
        <v>7</v>
      </c>
      <c r="V1814" s="183">
        <v>19</v>
      </c>
      <c r="Y1814" s="181" t="s">
        <v>941</v>
      </c>
      <c r="Z1814" s="183">
        <v>102</v>
      </c>
      <c r="AA1814" s="181" t="s">
        <v>22</v>
      </c>
      <c r="AB1814" s="181" t="s">
        <v>942</v>
      </c>
      <c r="AC1814" s="183">
        <v>3</v>
      </c>
    </row>
    <row r="1815" spans="1:29">
      <c r="A1815" s="181" t="s">
        <v>117</v>
      </c>
      <c r="B1815" s="183">
        <v>102</v>
      </c>
      <c r="C1815" s="183">
        <v>102103</v>
      </c>
      <c r="D1815" s="183">
        <v>5670</v>
      </c>
      <c r="E1815" s="184">
        <v>246.71</v>
      </c>
      <c r="F1815" s="182">
        <v>43677</v>
      </c>
      <c r="G1815" s="181" t="s">
        <v>938</v>
      </c>
      <c r="H1815" s="181" t="s">
        <v>1186</v>
      </c>
      <c r="I1815" s="181" t="s">
        <v>1186</v>
      </c>
      <c r="K1815" s="183">
        <v>366147</v>
      </c>
      <c r="L1815" s="183">
        <v>341783</v>
      </c>
      <c r="Q1815" s="181" t="s">
        <v>940</v>
      </c>
      <c r="U1815" s="183">
        <v>7</v>
      </c>
      <c r="V1815" s="183">
        <v>19</v>
      </c>
      <c r="Y1815" s="181" t="s">
        <v>941</v>
      </c>
      <c r="Z1815" s="183">
        <v>102</v>
      </c>
      <c r="AA1815" s="181" t="s">
        <v>22</v>
      </c>
      <c r="AB1815" s="181" t="s">
        <v>942</v>
      </c>
      <c r="AC1815" s="183">
        <v>4</v>
      </c>
    </row>
    <row r="1816" spans="1:29">
      <c r="A1816" s="181" t="s">
        <v>117</v>
      </c>
      <c r="B1816" s="183">
        <v>102</v>
      </c>
      <c r="C1816" s="183">
        <v>102104</v>
      </c>
      <c r="D1816" s="183">
        <v>5670</v>
      </c>
      <c r="E1816" s="184">
        <v>493.43</v>
      </c>
      <c r="F1816" s="182">
        <v>43677</v>
      </c>
      <c r="G1816" s="181" t="s">
        <v>938</v>
      </c>
      <c r="H1816" s="181" t="s">
        <v>1186</v>
      </c>
      <c r="I1816" s="181" t="s">
        <v>1186</v>
      </c>
      <c r="K1816" s="183">
        <v>366147</v>
      </c>
      <c r="L1816" s="183">
        <v>341783</v>
      </c>
      <c r="Q1816" s="181" t="s">
        <v>940</v>
      </c>
      <c r="U1816" s="183">
        <v>7</v>
      </c>
      <c r="V1816" s="183">
        <v>19</v>
      </c>
      <c r="Y1816" s="181" t="s">
        <v>941</v>
      </c>
      <c r="Z1816" s="183">
        <v>102</v>
      </c>
      <c r="AA1816" s="181" t="s">
        <v>22</v>
      </c>
      <c r="AB1816" s="181" t="s">
        <v>942</v>
      </c>
      <c r="AC1816" s="183">
        <v>5</v>
      </c>
    </row>
    <row r="1817" spans="1:29">
      <c r="A1817" s="181" t="s">
        <v>117</v>
      </c>
      <c r="B1817" s="183">
        <v>102</v>
      </c>
      <c r="C1817" s="183">
        <v>102105</v>
      </c>
      <c r="D1817" s="183">
        <v>5670</v>
      </c>
      <c r="E1817" s="184">
        <v>542.77</v>
      </c>
      <c r="F1817" s="182">
        <v>43677</v>
      </c>
      <c r="G1817" s="181" t="s">
        <v>938</v>
      </c>
      <c r="H1817" s="181" t="s">
        <v>1186</v>
      </c>
      <c r="I1817" s="181" t="s">
        <v>1186</v>
      </c>
      <c r="K1817" s="183">
        <v>366147</v>
      </c>
      <c r="L1817" s="183">
        <v>341783</v>
      </c>
      <c r="Q1817" s="181" t="s">
        <v>940</v>
      </c>
      <c r="U1817" s="183">
        <v>7</v>
      </c>
      <c r="V1817" s="183">
        <v>19</v>
      </c>
      <c r="Y1817" s="181" t="s">
        <v>941</v>
      </c>
      <c r="Z1817" s="183">
        <v>102</v>
      </c>
      <c r="AA1817" s="181" t="s">
        <v>22</v>
      </c>
      <c r="AB1817" s="181" t="s">
        <v>942</v>
      </c>
      <c r="AC1817" s="183">
        <v>6</v>
      </c>
    </row>
    <row r="1818" spans="1:29">
      <c r="A1818" s="181" t="s">
        <v>117</v>
      </c>
      <c r="B1818" s="183">
        <v>102</v>
      </c>
      <c r="C1818" s="183">
        <v>102106</v>
      </c>
      <c r="D1818" s="183">
        <v>5670</v>
      </c>
      <c r="E1818" s="184">
        <v>1628.32</v>
      </c>
      <c r="F1818" s="182">
        <v>43677</v>
      </c>
      <c r="G1818" s="181" t="s">
        <v>938</v>
      </c>
      <c r="H1818" s="181" t="s">
        <v>1186</v>
      </c>
      <c r="I1818" s="181" t="s">
        <v>1186</v>
      </c>
      <c r="K1818" s="183">
        <v>366147</v>
      </c>
      <c r="L1818" s="183">
        <v>341783</v>
      </c>
      <c r="Q1818" s="181" t="s">
        <v>940</v>
      </c>
      <c r="U1818" s="183">
        <v>7</v>
      </c>
      <c r="V1818" s="183">
        <v>19</v>
      </c>
      <c r="Y1818" s="181" t="s">
        <v>941</v>
      </c>
      <c r="Z1818" s="183">
        <v>102</v>
      </c>
      <c r="AA1818" s="181" t="s">
        <v>22</v>
      </c>
      <c r="AB1818" s="181" t="s">
        <v>942</v>
      </c>
      <c r="AC1818" s="183">
        <v>7</v>
      </c>
    </row>
    <row r="1819" spans="1:29">
      <c r="A1819" s="181" t="s">
        <v>117</v>
      </c>
      <c r="B1819" s="183">
        <v>102</v>
      </c>
      <c r="C1819" s="183">
        <v>102107</v>
      </c>
      <c r="D1819" s="183">
        <v>5670</v>
      </c>
      <c r="E1819" s="184">
        <v>296.06</v>
      </c>
      <c r="F1819" s="182">
        <v>43677</v>
      </c>
      <c r="G1819" s="181" t="s">
        <v>938</v>
      </c>
      <c r="H1819" s="181" t="s">
        <v>1186</v>
      </c>
      <c r="I1819" s="181" t="s">
        <v>1186</v>
      </c>
      <c r="K1819" s="183">
        <v>366147</v>
      </c>
      <c r="L1819" s="183">
        <v>341783</v>
      </c>
      <c r="Q1819" s="181" t="s">
        <v>940</v>
      </c>
      <c r="U1819" s="183">
        <v>7</v>
      </c>
      <c r="V1819" s="183">
        <v>19</v>
      </c>
      <c r="Y1819" s="181" t="s">
        <v>941</v>
      </c>
      <c r="Z1819" s="183">
        <v>102</v>
      </c>
      <c r="AA1819" s="181" t="s">
        <v>22</v>
      </c>
      <c r="AB1819" s="181" t="s">
        <v>942</v>
      </c>
      <c r="AC1819" s="183">
        <v>8</v>
      </c>
    </row>
    <row r="1820" spans="1:29">
      <c r="A1820" s="181" t="s">
        <v>117</v>
      </c>
      <c r="B1820" s="183">
        <v>102</v>
      </c>
      <c r="C1820" s="183">
        <v>102108</v>
      </c>
      <c r="D1820" s="183">
        <v>5670</v>
      </c>
      <c r="E1820" s="184">
        <v>197.37</v>
      </c>
      <c r="F1820" s="182">
        <v>43677</v>
      </c>
      <c r="G1820" s="181" t="s">
        <v>938</v>
      </c>
      <c r="H1820" s="181" t="s">
        <v>1186</v>
      </c>
      <c r="I1820" s="181" t="s">
        <v>1186</v>
      </c>
      <c r="K1820" s="183">
        <v>366147</v>
      </c>
      <c r="L1820" s="183">
        <v>341783</v>
      </c>
      <c r="Q1820" s="181" t="s">
        <v>940</v>
      </c>
      <c r="U1820" s="183">
        <v>7</v>
      </c>
      <c r="V1820" s="183">
        <v>19</v>
      </c>
      <c r="Y1820" s="181" t="s">
        <v>941</v>
      </c>
      <c r="Z1820" s="183">
        <v>102</v>
      </c>
      <c r="AA1820" s="181" t="s">
        <v>22</v>
      </c>
      <c r="AB1820" s="181" t="s">
        <v>942</v>
      </c>
      <c r="AC1820" s="183">
        <v>9</v>
      </c>
    </row>
    <row r="1821" spans="1:29">
      <c r="A1821" s="181" t="s">
        <v>117</v>
      </c>
      <c r="B1821" s="183">
        <v>102</v>
      </c>
      <c r="C1821" s="183">
        <v>102109</v>
      </c>
      <c r="D1821" s="183">
        <v>5670</v>
      </c>
      <c r="E1821" s="184">
        <v>148.03</v>
      </c>
      <c r="F1821" s="182">
        <v>43677</v>
      </c>
      <c r="G1821" s="181" t="s">
        <v>938</v>
      </c>
      <c r="H1821" s="181" t="s">
        <v>1186</v>
      </c>
      <c r="I1821" s="181" t="s">
        <v>1186</v>
      </c>
      <c r="K1821" s="183">
        <v>366147</v>
      </c>
      <c r="L1821" s="183">
        <v>341783</v>
      </c>
      <c r="Q1821" s="181" t="s">
        <v>940</v>
      </c>
      <c r="U1821" s="183">
        <v>7</v>
      </c>
      <c r="V1821" s="183">
        <v>19</v>
      </c>
      <c r="Y1821" s="181" t="s">
        <v>941</v>
      </c>
      <c r="Z1821" s="183">
        <v>102</v>
      </c>
      <c r="AA1821" s="181" t="s">
        <v>22</v>
      </c>
      <c r="AB1821" s="181" t="s">
        <v>942</v>
      </c>
      <c r="AC1821" s="183">
        <v>10</v>
      </c>
    </row>
    <row r="1822" spans="1:29">
      <c r="A1822" s="181" t="s">
        <v>117</v>
      </c>
      <c r="B1822" s="183">
        <v>102</v>
      </c>
      <c r="C1822" s="183">
        <v>102103</v>
      </c>
      <c r="D1822" s="183">
        <v>5670</v>
      </c>
      <c r="E1822" s="184">
        <v>22.13</v>
      </c>
      <c r="F1822" s="182">
        <v>43677</v>
      </c>
      <c r="G1822" s="181" t="s">
        <v>938</v>
      </c>
      <c r="H1822" s="181" t="s">
        <v>990</v>
      </c>
      <c r="I1822" s="181" t="s">
        <v>1180</v>
      </c>
      <c r="K1822" s="183">
        <v>366148</v>
      </c>
      <c r="L1822" s="183">
        <v>341798</v>
      </c>
      <c r="Q1822" s="181" t="s">
        <v>940</v>
      </c>
      <c r="U1822" s="183">
        <v>7</v>
      </c>
      <c r="V1822" s="183">
        <v>19</v>
      </c>
      <c r="Y1822" s="181" t="s">
        <v>941</v>
      </c>
      <c r="Z1822" s="183">
        <v>102</v>
      </c>
      <c r="AA1822" s="181" t="s">
        <v>22</v>
      </c>
      <c r="AB1822" s="181" t="s">
        <v>942</v>
      </c>
      <c r="AC1822" s="183">
        <v>10</v>
      </c>
    </row>
    <row r="1823" spans="1:29">
      <c r="A1823" s="181" t="s">
        <v>117</v>
      </c>
      <c r="B1823" s="183">
        <v>102</v>
      </c>
      <c r="C1823" s="183">
        <v>102103</v>
      </c>
      <c r="D1823" s="183">
        <v>5670</v>
      </c>
      <c r="E1823" s="184">
        <v>-22.13</v>
      </c>
      <c r="F1823" s="182">
        <v>43677</v>
      </c>
      <c r="G1823" s="181" t="s">
        <v>938</v>
      </c>
      <c r="H1823" s="181" t="s">
        <v>990</v>
      </c>
      <c r="I1823" s="181" t="s">
        <v>1180</v>
      </c>
      <c r="K1823" s="183">
        <v>366148</v>
      </c>
      <c r="L1823" s="183">
        <v>341798</v>
      </c>
      <c r="Q1823" s="181" t="s">
        <v>940</v>
      </c>
      <c r="U1823" s="183">
        <v>7</v>
      </c>
      <c r="V1823" s="183">
        <v>19</v>
      </c>
      <c r="Y1823" s="181" t="s">
        <v>941</v>
      </c>
      <c r="Z1823" s="183">
        <v>102</v>
      </c>
      <c r="AA1823" s="181" t="s">
        <v>22</v>
      </c>
      <c r="AB1823" s="181" t="s">
        <v>942</v>
      </c>
      <c r="AC1823" s="183">
        <v>22</v>
      </c>
    </row>
    <row r="1824" spans="1:29">
      <c r="A1824" s="181" t="s">
        <v>117</v>
      </c>
      <c r="B1824" s="183">
        <v>102</v>
      </c>
      <c r="C1824" s="183">
        <v>102103</v>
      </c>
      <c r="D1824" s="183">
        <v>5670</v>
      </c>
      <c r="E1824" s="184">
        <v>22.13</v>
      </c>
      <c r="F1824" s="182">
        <v>43677</v>
      </c>
      <c r="G1824" s="181" t="s">
        <v>938</v>
      </c>
      <c r="H1824" s="181" t="s">
        <v>990</v>
      </c>
      <c r="I1824" s="181" t="s">
        <v>1180</v>
      </c>
      <c r="K1824" s="183">
        <v>366148</v>
      </c>
      <c r="L1824" s="183">
        <v>341798</v>
      </c>
      <c r="Q1824" s="181" t="s">
        <v>940</v>
      </c>
      <c r="U1824" s="183">
        <v>7</v>
      </c>
      <c r="V1824" s="183">
        <v>19</v>
      </c>
      <c r="Y1824" s="181" t="s">
        <v>941</v>
      </c>
      <c r="Z1824" s="183">
        <v>102</v>
      </c>
      <c r="AA1824" s="181" t="s">
        <v>22</v>
      </c>
      <c r="AB1824" s="181" t="s">
        <v>942</v>
      </c>
      <c r="AC1824" s="183">
        <v>34</v>
      </c>
    </row>
    <row r="1825" spans="1:29">
      <c r="A1825" s="181" t="s">
        <v>117</v>
      </c>
      <c r="B1825" s="183">
        <v>102</v>
      </c>
      <c r="C1825" s="183">
        <v>102103</v>
      </c>
      <c r="D1825" s="183">
        <v>5670</v>
      </c>
      <c r="E1825" s="184">
        <v>-22.13</v>
      </c>
      <c r="F1825" s="182">
        <v>43677</v>
      </c>
      <c r="G1825" s="181" t="s">
        <v>938</v>
      </c>
      <c r="H1825" s="181" t="s">
        <v>990</v>
      </c>
      <c r="I1825" s="181" t="s">
        <v>1180</v>
      </c>
      <c r="K1825" s="183">
        <v>366148</v>
      </c>
      <c r="L1825" s="183">
        <v>341798</v>
      </c>
      <c r="Q1825" s="181" t="s">
        <v>940</v>
      </c>
      <c r="U1825" s="183">
        <v>7</v>
      </c>
      <c r="V1825" s="183">
        <v>19</v>
      </c>
      <c r="Y1825" s="181" t="s">
        <v>941</v>
      </c>
      <c r="Z1825" s="183">
        <v>102</v>
      </c>
      <c r="AA1825" s="181" t="s">
        <v>22</v>
      </c>
      <c r="AB1825" s="181" t="s">
        <v>942</v>
      </c>
      <c r="AC1825" s="183">
        <v>46</v>
      </c>
    </row>
    <row r="1826" spans="1:29">
      <c r="A1826" s="181" t="s">
        <v>117</v>
      </c>
      <c r="B1826" s="183">
        <v>102</v>
      </c>
      <c r="C1826" s="183">
        <v>102103</v>
      </c>
      <c r="D1826" s="183">
        <v>5670</v>
      </c>
      <c r="E1826" s="184">
        <v>-27576.45</v>
      </c>
      <c r="F1826" s="182">
        <v>43678</v>
      </c>
      <c r="G1826" s="181" t="s">
        <v>938</v>
      </c>
      <c r="H1826" s="181" t="s">
        <v>987</v>
      </c>
      <c r="I1826" s="181" t="s">
        <v>1187</v>
      </c>
      <c r="K1826" s="183">
        <v>366145</v>
      </c>
      <c r="L1826" s="183">
        <v>341777</v>
      </c>
      <c r="P1826" s="181" t="s">
        <v>989</v>
      </c>
      <c r="Q1826" s="181" t="s">
        <v>940</v>
      </c>
      <c r="U1826" s="183">
        <v>8</v>
      </c>
      <c r="V1826" s="183">
        <v>19</v>
      </c>
      <c r="Y1826" s="181" t="s">
        <v>941</v>
      </c>
      <c r="Z1826" s="183">
        <v>102</v>
      </c>
      <c r="AA1826" s="181" t="s">
        <v>22</v>
      </c>
      <c r="AB1826" s="181" t="s">
        <v>942</v>
      </c>
      <c r="AC1826" s="183">
        <v>3</v>
      </c>
    </row>
    <row r="1827" spans="1:29">
      <c r="A1827" s="181" t="s">
        <v>117</v>
      </c>
      <c r="B1827" s="183">
        <v>102</v>
      </c>
      <c r="C1827" s="183">
        <v>102103</v>
      </c>
      <c r="D1827" s="183">
        <v>5670</v>
      </c>
      <c r="E1827" s="184">
        <v>478.26</v>
      </c>
      <c r="F1827" s="182">
        <v>43683</v>
      </c>
      <c r="G1827" s="181" t="s">
        <v>938</v>
      </c>
      <c r="H1827" s="181" t="s">
        <v>1184</v>
      </c>
      <c r="K1827" s="183">
        <v>1079064</v>
      </c>
      <c r="L1827" s="183">
        <v>341303</v>
      </c>
      <c r="Q1827" s="181" t="s">
        <v>944</v>
      </c>
      <c r="U1827" s="183">
        <v>8</v>
      </c>
      <c r="V1827" s="183">
        <v>19</v>
      </c>
      <c r="X1827" s="183">
        <v>3091141</v>
      </c>
      <c r="Y1827" s="181" t="s">
        <v>941</v>
      </c>
      <c r="Z1827" s="183">
        <v>102</v>
      </c>
      <c r="AA1827" s="181" t="s">
        <v>945</v>
      </c>
      <c r="AB1827" s="181" t="s">
        <v>942</v>
      </c>
      <c r="AC1827" s="183">
        <v>1</v>
      </c>
    </row>
    <row r="1828" spans="1:29">
      <c r="A1828" s="181" t="s">
        <v>117</v>
      </c>
      <c r="B1828" s="183">
        <v>102</v>
      </c>
      <c r="C1828" s="183">
        <v>102103</v>
      </c>
      <c r="D1828" s="183">
        <v>5670</v>
      </c>
      <c r="E1828" s="184">
        <v>305.60000000000002</v>
      </c>
      <c r="F1828" s="182">
        <v>43683</v>
      </c>
      <c r="G1828" s="181" t="s">
        <v>938</v>
      </c>
      <c r="H1828" s="181" t="s">
        <v>1184</v>
      </c>
      <c r="K1828" s="183">
        <v>1079064</v>
      </c>
      <c r="L1828" s="183">
        <v>341303</v>
      </c>
      <c r="Q1828" s="181" t="s">
        <v>944</v>
      </c>
      <c r="U1828" s="183">
        <v>8</v>
      </c>
      <c r="V1828" s="183">
        <v>19</v>
      </c>
      <c r="X1828" s="183">
        <v>3091141</v>
      </c>
      <c r="Y1828" s="181" t="s">
        <v>941</v>
      </c>
      <c r="Z1828" s="183">
        <v>102</v>
      </c>
      <c r="AA1828" s="181" t="s">
        <v>945</v>
      </c>
      <c r="AB1828" s="181" t="s">
        <v>942</v>
      </c>
      <c r="AC1828" s="183">
        <v>2</v>
      </c>
    </row>
    <row r="1829" spans="1:29">
      <c r="A1829" s="181" t="s">
        <v>117</v>
      </c>
      <c r="B1829" s="183">
        <v>102</v>
      </c>
      <c r="C1829" s="183">
        <v>102103</v>
      </c>
      <c r="D1829" s="183">
        <v>5670</v>
      </c>
      <c r="E1829" s="184">
        <v>9881.17</v>
      </c>
      <c r="F1829" s="182">
        <v>43683</v>
      </c>
      <c r="G1829" s="181" t="s">
        <v>938</v>
      </c>
      <c r="H1829" s="181" t="s">
        <v>953</v>
      </c>
      <c r="K1829" s="183">
        <v>1079065</v>
      </c>
      <c r="L1829" s="183">
        <v>341303</v>
      </c>
      <c r="Q1829" s="181" t="s">
        <v>944</v>
      </c>
      <c r="U1829" s="183">
        <v>8</v>
      </c>
      <c r="V1829" s="183">
        <v>19</v>
      </c>
      <c r="X1829" s="183">
        <v>3002044</v>
      </c>
      <c r="Y1829" s="181" t="s">
        <v>941</v>
      </c>
      <c r="Z1829" s="183">
        <v>102</v>
      </c>
      <c r="AA1829" s="181" t="s">
        <v>945</v>
      </c>
      <c r="AB1829" s="181" t="s">
        <v>942</v>
      </c>
      <c r="AC1829" s="183">
        <v>1</v>
      </c>
    </row>
    <row r="1830" spans="1:29">
      <c r="A1830" s="181" t="s">
        <v>117</v>
      </c>
      <c r="B1830" s="183">
        <v>102</v>
      </c>
      <c r="C1830" s="183">
        <v>102103</v>
      </c>
      <c r="D1830" s="183">
        <v>5670</v>
      </c>
      <c r="E1830" s="184">
        <v>2188.87</v>
      </c>
      <c r="F1830" s="182">
        <v>43683</v>
      </c>
      <c r="G1830" s="181" t="s">
        <v>938</v>
      </c>
      <c r="H1830" s="181" t="s">
        <v>953</v>
      </c>
      <c r="K1830" s="183">
        <v>1079065</v>
      </c>
      <c r="L1830" s="183">
        <v>341303</v>
      </c>
      <c r="Q1830" s="181" t="s">
        <v>944</v>
      </c>
      <c r="U1830" s="183">
        <v>8</v>
      </c>
      <c r="V1830" s="183">
        <v>19</v>
      </c>
      <c r="X1830" s="183">
        <v>3002044</v>
      </c>
      <c r="Y1830" s="181" t="s">
        <v>941</v>
      </c>
      <c r="Z1830" s="183">
        <v>102</v>
      </c>
      <c r="AA1830" s="181" t="s">
        <v>945</v>
      </c>
      <c r="AB1830" s="181" t="s">
        <v>942</v>
      </c>
      <c r="AC1830" s="183">
        <v>2</v>
      </c>
    </row>
    <row r="1831" spans="1:29">
      <c r="A1831" s="181" t="s">
        <v>117</v>
      </c>
      <c r="B1831" s="183">
        <v>102</v>
      </c>
      <c r="C1831" s="183">
        <v>102103</v>
      </c>
      <c r="D1831" s="183">
        <v>5670</v>
      </c>
      <c r="E1831" s="184">
        <v>9439.91</v>
      </c>
      <c r="F1831" s="182">
        <v>43683</v>
      </c>
      <c r="G1831" s="181" t="s">
        <v>938</v>
      </c>
      <c r="H1831" s="181" t="s">
        <v>953</v>
      </c>
      <c r="K1831" s="183">
        <v>1079065</v>
      </c>
      <c r="L1831" s="183">
        <v>341303</v>
      </c>
      <c r="Q1831" s="181" t="s">
        <v>944</v>
      </c>
      <c r="U1831" s="183">
        <v>8</v>
      </c>
      <c r="V1831" s="183">
        <v>19</v>
      </c>
      <c r="X1831" s="183">
        <v>3002044</v>
      </c>
      <c r="Y1831" s="181" t="s">
        <v>941</v>
      </c>
      <c r="Z1831" s="183">
        <v>102</v>
      </c>
      <c r="AA1831" s="181" t="s">
        <v>945</v>
      </c>
      <c r="AB1831" s="181" t="s">
        <v>942</v>
      </c>
      <c r="AC1831" s="183">
        <v>3</v>
      </c>
    </row>
    <row r="1832" spans="1:29">
      <c r="A1832" s="181" t="s">
        <v>117</v>
      </c>
      <c r="B1832" s="183">
        <v>102</v>
      </c>
      <c r="C1832" s="183">
        <v>102103</v>
      </c>
      <c r="D1832" s="183">
        <v>5670</v>
      </c>
      <c r="E1832" s="184">
        <v>479.06</v>
      </c>
      <c r="F1832" s="182">
        <v>43683</v>
      </c>
      <c r="G1832" s="181" t="s">
        <v>938</v>
      </c>
      <c r="H1832" s="181" t="s">
        <v>953</v>
      </c>
      <c r="K1832" s="183">
        <v>1079065</v>
      </c>
      <c r="L1832" s="183">
        <v>341303</v>
      </c>
      <c r="Q1832" s="181" t="s">
        <v>944</v>
      </c>
      <c r="U1832" s="183">
        <v>8</v>
      </c>
      <c r="V1832" s="183">
        <v>19</v>
      </c>
      <c r="X1832" s="183">
        <v>3002044</v>
      </c>
      <c r="Y1832" s="181" t="s">
        <v>941</v>
      </c>
      <c r="Z1832" s="183">
        <v>102</v>
      </c>
      <c r="AA1832" s="181" t="s">
        <v>945</v>
      </c>
      <c r="AB1832" s="181" t="s">
        <v>942</v>
      </c>
      <c r="AC1832" s="183">
        <v>4</v>
      </c>
    </row>
    <row r="1833" spans="1:29">
      <c r="A1833" s="181" t="s">
        <v>117</v>
      </c>
      <c r="B1833" s="183">
        <v>102</v>
      </c>
      <c r="C1833" s="183">
        <v>102103</v>
      </c>
      <c r="D1833" s="183">
        <v>5670</v>
      </c>
      <c r="E1833" s="184">
        <v>2230.9899999999998</v>
      </c>
      <c r="F1833" s="182">
        <v>43683</v>
      </c>
      <c r="G1833" s="181" t="s">
        <v>938</v>
      </c>
      <c r="H1833" s="181" t="s">
        <v>953</v>
      </c>
      <c r="K1833" s="183">
        <v>1079065</v>
      </c>
      <c r="L1833" s="183">
        <v>341303</v>
      </c>
      <c r="Q1833" s="181" t="s">
        <v>944</v>
      </c>
      <c r="U1833" s="183">
        <v>8</v>
      </c>
      <c r="V1833" s="183">
        <v>19</v>
      </c>
      <c r="X1833" s="183">
        <v>3002044</v>
      </c>
      <c r="Y1833" s="181" t="s">
        <v>941</v>
      </c>
      <c r="Z1833" s="183">
        <v>102</v>
      </c>
      <c r="AA1833" s="181" t="s">
        <v>945</v>
      </c>
      <c r="AB1833" s="181" t="s">
        <v>942</v>
      </c>
      <c r="AC1833" s="183">
        <v>5</v>
      </c>
    </row>
    <row r="1834" spans="1:29">
      <c r="A1834" s="181" t="s">
        <v>117</v>
      </c>
      <c r="B1834" s="183">
        <v>102</v>
      </c>
      <c r="C1834" s="183">
        <v>102103</v>
      </c>
      <c r="D1834" s="183">
        <v>5670</v>
      </c>
      <c r="E1834" s="184">
        <v>664.35</v>
      </c>
      <c r="F1834" s="182">
        <v>43683</v>
      </c>
      <c r="G1834" s="181" t="s">
        <v>938</v>
      </c>
      <c r="H1834" s="181" t="s">
        <v>953</v>
      </c>
      <c r="K1834" s="183">
        <v>1079065</v>
      </c>
      <c r="L1834" s="183">
        <v>341303</v>
      </c>
      <c r="Q1834" s="181" t="s">
        <v>944</v>
      </c>
      <c r="U1834" s="183">
        <v>8</v>
      </c>
      <c r="V1834" s="183">
        <v>19</v>
      </c>
      <c r="X1834" s="183">
        <v>3002044</v>
      </c>
      <c r="Y1834" s="181" t="s">
        <v>941</v>
      </c>
      <c r="Z1834" s="183">
        <v>102</v>
      </c>
      <c r="AA1834" s="181" t="s">
        <v>945</v>
      </c>
      <c r="AB1834" s="181" t="s">
        <v>942</v>
      </c>
      <c r="AC1834" s="183">
        <v>6</v>
      </c>
    </row>
    <row r="1835" spans="1:29">
      <c r="A1835" s="181" t="s">
        <v>117</v>
      </c>
      <c r="B1835" s="183">
        <v>102</v>
      </c>
      <c r="C1835" s="183">
        <v>102103</v>
      </c>
      <c r="D1835" s="183">
        <v>5670</v>
      </c>
      <c r="E1835" s="184">
        <v>230.4</v>
      </c>
      <c r="F1835" s="182">
        <v>43683</v>
      </c>
      <c r="G1835" s="181" t="s">
        <v>938</v>
      </c>
      <c r="H1835" s="181" t="s">
        <v>953</v>
      </c>
      <c r="K1835" s="183">
        <v>1079065</v>
      </c>
      <c r="L1835" s="183">
        <v>341303</v>
      </c>
      <c r="Q1835" s="181" t="s">
        <v>944</v>
      </c>
      <c r="U1835" s="183">
        <v>8</v>
      </c>
      <c r="V1835" s="183">
        <v>19</v>
      </c>
      <c r="X1835" s="183">
        <v>3002044</v>
      </c>
      <c r="Y1835" s="181" t="s">
        <v>941</v>
      </c>
      <c r="Z1835" s="183">
        <v>102</v>
      </c>
      <c r="AA1835" s="181" t="s">
        <v>945</v>
      </c>
      <c r="AB1835" s="181" t="s">
        <v>942</v>
      </c>
      <c r="AC1835" s="183">
        <v>7</v>
      </c>
    </row>
    <row r="1836" spans="1:29">
      <c r="A1836" s="181" t="s">
        <v>117</v>
      </c>
      <c r="B1836" s="183">
        <v>102</v>
      </c>
      <c r="C1836" s="183">
        <v>102103</v>
      </c>
      <c r="D1836" s="183">
        <v>5670</v>
      </c>
      <c r="E1836" s="184">
        <v>2461.6999999999998</v>
      </c>
      <c r="F1836" s="182">
        <v>43683</v>
      </c>
      <c r="G1836" s="181" t="s">
        <v>938</v>
      </c>
      <c r="H1836" s="181" t="s">
        <v>953</v>
      </c>
      <c r="K1836" s="183">
        <v>1079065</v>
      </c>
      <c r="L1836" s="183">
        <v>341303</v>
      </c>
      <c r="Q1836" s="181" t="s">
        <v>944</v>
      </c>
      <c r="U1836" s="183">
        <v>8</v>
      </c>
      <c r="V1836" s="183">
        <v>19</v>
      </c>
      <c r="X1836" s="183">
        <v>3002044</v>
      </c>
      <c r="Y1836" s="181" t="s">
        <v>941</v>
      </c>
      <c r="Z1836" s="183">
        <v>102</v>
      </c>
      <c r="AA1836" s="181" t="s">
        <v>945</v>
      </c>
      <c r="AB1836" s="181" t="s">
        <v>942</v>
      </c>
      <c r="AC1836" s="183">
        <v>8</v>
      </c>
    </row>
    <row r="1837" spans="1:29">
      <c r="A1837" s="181" t="s">
        <v>117</v>
      </c>
      <c r="B1837" s="183">
        <v>102</v>
      </c>
      <c r="C1837" s="183">
        <v>102103</v>
      </c>
      <c r="D1837" s="183">
        <v>5670</v>
      </c>
      <c r="E1837" s="184">
        <v>5386.01</v>
      </c>
      <c r="F1837" s="182">
        <v>43683</v>
      </c>
      <c r="G1837" s="181" t="s">
        <v>938</v>
      </c>
      <c r="H1837" s="181" t="s">
        <v>1185</v>
      </c>
      <c r="K1837" s="183">
        <v>1079071</v>
      </c>
      <c r="L1837" s="183">
        <v>341303</v>
      </c>
      <c r="Q1837" s="181" t="s">
        <v>944</v>
      </c>
      <c r="U1837" s="183">
        <v>8</v>
      </c>
      <c r="V1837" s="183">
        <v>19</v>
      </c>
      <c r="X1837" s="183">
        <v>3085943</v>
      </c>
      <c r="Y1837" s="181" t="s">
        <v>941</v>
      </c>
      <c r="Z1837" s="183">
        <v>102</v>
      </c>
      <c r="AA1837" s="181" t="s">
        <v>945</v>
      </c>
      <c r="AB1837" s="181" t="s">
        <v>942</v>
      </c>
      <c r="AC1837" s="183">
        <v>1</v>
      </c>
    </row>
    <row r="1838" spans="1:29">
      <c r="A1838" s="181" t="s">
        <v>117</v>
      </c>
      <c r="B1838" s="183">
        <v>102</v>
      </c>
      <c r="C1838" s="183">
        <v>102103</v>
      </c>
      <c r="D1838" s="183">
        <v>5670</v>
      </c>
      <c r="E1838" s="184">
        <v>1741.12</v>
      </c>
      <c r="F1838" s="182">
        <v>43683</v>
      </c>
      <c r="G1838" s="181" t="s">
        <v>938</v>
      </c>
      <c r="H1838" s="181" t="s">
        <v>1185</v>
      </c>
      <c r="K1838" s="183">
        <v>1079071</v>
      </c>
      <c r="L1838" s="183">
        <v>341303</v>
      </c>
      <c r="Q1838" s="181" t="s">
        <v>944</v>
      </c>
      <c r="U1838" s="183">
        <v>8</v>
      </c>
      <c r="V1838" s="183">
        <v>19</v>
      </c>
      <c r="X1838" s="183">
        <v>3085943</v>
      </c>
      <c r="Y1838" s="181" t="s">
        <v>941</v>
      </c>
      <c r="Z1838" s="183">
        <v>102</v>
      </c>
      <c r="AA1838" s="181" t="s">
        <v>945</v>
      </c>
      <c r="AB1838" s="181" t="s">
        <v>942</v>
      </c>
      <c r="AC1838" s="183">
        <v>2</v>
      </c>
    </row>
    <row r="1839" spans="1:29">
      <c r="A1839" s="181" t="s">
        <v>117</v>
      </c>
      <c r="B1839" s="183">
        <v>102</v>
      </c>
      <c r="C1839" s="183">
        <v>102103</v>
      </c>
      <c r="D1839" s="183">
        <v>5670</v>
      </c>
      <c r="E1839" s="184">
        <v>525.32000000000005</v>
      </c>
      <c r="F1839" s="182">
        <v>43705</v>
      </c>
      <c r="G1839" s="181" t="s">
        <v>938</v>
      </c>
      <c r="H1839" s="181" t="s">
        <v>1184</v>
      </c>
      <c r="K1839" s="183">
        <v>1086120</v>
      </c>
      <c r="L1839" s="183">
        <v>343171</v>
      </c>
      <c r="Q1839" s="181" t="s">
        <v>944</v>
      </c>
      <c r="U1839" s="183">
        <v>8</v>
      </c>
      <c r="V1839" s="183">
        <v>19</v>
      </c>
      <c r="X1839" s="183">
        <v>3091141</v>
      </c>
      <c r="Y1839" s="181" t="s">
        <v>941</v>
      </c>
      <c r="Z1839" s="183">
        <v>102</v>
      </c>
      <c r="AA1839" s="181" t="s">
        <v>945</v>
      </c>
      <c r="AB1839" s="181" t="s">
        <v>942</v>
      </c>
      <c r="AC1839" s="183">
        <v>1</v>
      </c>
    </row>
    <row r="1840" spans="1:29">
      <c r="A1840" s="181" t="s">
        <v>117</v>
      </c>
      <c r="B1840" s="183">
        <v>102</v>
      </c>
      <c r="C1840" s="183">
        <v>102103</v>
      </c>
      <c r="D1840" s="183">
        <v>5670</v>
      </c>
      <c r="E1840" s="184">
        <v>287.02999999999997</v>
      </c>
      <c r="F1840" s="182">
        <v>43705</v>
      </c>
      <c r="G1840" s="181" t="s">
        <v>938</v>
      </c>
      <c r="H1840" s="181" t="s">
        <v>1184</v>
      </c>
      <c r="K1840" s="183">
        <v>1086120</v>
      </c>
      <c r="L1840" s="183">
        <v>343171</v>
      </c>
      <c r="Q1840" s="181" t="s">
        <v>944</v>
      </c>
      <c r="U1840" s="183">
        <v>8</v>
      </c>
      <c r="V1840" s="183">
        <v>19</v>
      </c>
      <c r="X1840" s="183">
        <v>3091141</v>
      </c>
      <c r="Y1840" s="181" t="s">
        <v>941</v>
      </c>
      <c r="Z1840" s="183">
        <v>102</v>
      </c>
      <c r="AA1840" s="181" t="s">
        <v>945</v>
      </c>
      <c r="AB1840" s="181" t="s">
        <v>942</v>
      </c>
      <c r="AC1840" s="183">
        <v>2</v>
      </c>
    </row>
    <row r="1841" spans="1:29">
      <c r="A1841" s="181" t="s">
        <v>117</v>
      </c>
      <c r="B1841" s="183">
        <v>102</v>
      </c>
      <c r="C1841" s="183">
        <v>102101</v>
      </c>
      <c r="D1841" s="183">
        <v>5670</v>
      </c>
      <c r="E1841" s="184">
        <v>-22.13</v>
      </c>
      <c r="F1841" s="182">
        <v>43708</v>
      </c>
      <c r="G1841" s="181" t="s">
        <v>938</v>
      </c>
      <c r="H1841" s="181" t="s">
        <v>994</v>
      </c>
      <c r="I1841" s="181" t="s">
        <v>1180</v>
      </c>
      <c r="K1841" s="183">
        <v>366224</v>
      </c>
      <c r="L1841" s="183">
        <v>342893</v>
      </c>
      <c r="Q1841" s="181" t="s">
        <v>940</v>
      </c>
      <c r="U1841" s="183">
        <v>8</v>
      </c>
      <c r="V1841" s="183">
        <v>19</v>
      </c>
      <c r="Y1841" s="181" t="s">
        <v>941</v>
      </c>
      <c r="Z1841" s="183">
        <v>102</v>
      </c>
      <c r="AA1841" s="181" t="s">
        <v>22</v>
      </c>
      <c r="AB1841" s="181" t="s">
        <v>942</v>
      </c>
      <c r="AC1841" s="183">
        <v>10</v>
      </c>
    </row>
    <row r="1842" spans="1:29">
      <c r="A1842" s="181" t="s">
        <v>117</v>
      </c>
      <c r="B1842" s="183">
        <v>102</v>
      </c>
      <c r="C1842" s="183">
        <v>102103</v>
      </c>
      <c r="D1842" s="183">
        <v>5670</v>
      </c>
      <c r="E1842" s="184">
        <v>-218.34</v>
      </c>
      <c r="F1842" s="182">
        <v>43708</v>
      </c>
      <c r="G1842" s="181" t="s">
        <v>938</v>
      </c>
      <c r="H1842" s="181" t="s">
        <v>995</v>
      </c>
      <c r="I1842" s="181" t="s">
        <v>1180</v>
      </c>
      <c r="K1842" s="183">
        <v>366225</v>
      </c>
      <c r="L1842" s="183">
        <v>342894</v>
      </c>
      <c r="Q1842" s="181" t="s">
        <v>940</v>
      </c>
      <c r="U1842" s="183">
        <v>8</v>
      </c>
      <c r="V1842" s="183">
        <v>19</v>
      </c>
      <c r="Y1842" s="181" t="s">
        <v>941</v>
      </c>
      <c r="Z1842" s="183">
        <v>102</v>
      </c>
      <c r="AA1842" s="181" t="s">
        <v>22</v>
      </c>
      <c r="AB1842" s="181" t="s">
        <v>942</v>
      </c>
      <c r="AC1842" s="183">
        <v>10</v>
      </c>
    </row>
    <row r="1843" spans="1:29">
      <c r="A1843" s="181" t="s">
        <v>117</v>
      </c>
      <c r="B1843" s="183">
        <v>102</v>
      </c>
      <c r="C1843" s="183">
        <v>102103</v>
      </c>
      <c r="D1843" s="183">
        <v>5670</v>
      </c>
      <c r="E1843" s="184">
        <v>-314.08</v>
      </c>
      <c r="F1843" s="182">
        <v>43708</v>
      </c>
      <c r="G1843" s="181" t="s">
        <v>938</v>
      </c>
      <c r="H1843" s="181" t="s">
        <v>1106</v>
      </c>
      <c r="I1843" s="181" t="s">
        <v>1188</v>
      </c>
      <c r="K1843" s="183">
        <v>366293</v>
      </c>
      <c r="L1843" s="183">
        <v>343594</v>
      </c>
      <c r="Q1843" s="181" t="s">
        <v>940</v>
      </c>
      <c r="U1843" s="183">
        <v>8</v>
      </c>
      <c r="V1843" s="183">
        <v>19</v>
      </c>
      <c r="Y1843" s="181" t="s">
        <v>941</v>
      </c>
      <c r="Z1843" s="183">
        <v>103</v>
      </c>
      <c r="AA1843" s="181" t="s">
        <v>22</v>
      </c>
      <c r="AB1843" s="181" t="s">
        <v>942</v>
      </c>
      <c r="AC1843" s="183">
        <v>7</v>
      </c>
    </row>
    <row r="1844" spans="1:29">
      <c r="A1844" s="181" t="s">
        <v>117</v>
      </c>
      <c r="B1844" s="183">
        <v>102</v>
      </c>
      <c r="C1844" s="183">
        <v>102103</v>
      </c>
      <c r="D1844" s="183">
        <v>5670</v>
      </c>
      <c r="E1844" s="184">
        <v>9995.0400000000009</v>
      </c>
      <c r="F1844" s="182">
        <v>43708</v>
      </c>
      <c r="G1844" s="181" t="s">
        <v>938</v>
      </c>
      <c r="H1844" s="181" t="s">
        <v>997</v>
      </c>
      <c r="I1844" s="181" t="s">
        <v>953</v>
      </c>
      <c r="K1844" s="183">
        <v>366336</v>
      </c>
      <c r="L1844" s="183">
        <v>343783</v>
      </c>
      <c r="P1844" s="181" t="s">
        <v>989</v>
      </c>
      <c r="Q1844" s="181" t="s">
        <v>940</v>
      </c>
      <c r="U1844" s="183">
        <v>8</v>
      </c>
      <c r="V1844" s="183">
        <v>19</v>
      </c>
      <c r="Y1844" s="181" t="s">
        <v>941</v>
      </c>
      <c r="Z1844" s="183">
        <v>252</v>
      </c>
      <c r="AA1844" s="181" t="s">
        <v>22</v>
      </c>
      <c r="AB1844" s="181" t="s">
        <v>942</v>
      </c>
      <c r="AC1844" s="183">
        <v>138</v>
      </c>
    </row>
    <row r="1845" spans="1:29">
      <c r="A1845" s="181" t="s">
        <v>117</v>
      </c>
      <c r="B1845" s="183">
        <v>102</v>
      </c>
      <c r="C1845" s="183">
        <v>102103</v>
      </c>
      <c r="D1845" s="183">
        <v>5670</v>
      </c>
      <c r="E1845" s="184">
        <v>2214.09</v>
      </c>
      <c r="F1845" s="182">
        <v>43708</v>
      </c>
      <c r="G1845" s="181" t="s">
        <v>938</v>
      </c>
      <c r="H1845" s="181" t="s">
        <v>997</v>
      </c>
      <c r="I1845" s="181" t="s">
        <v>953</v>
      </c>
      <c r="K1845" s="183">
        <v>366336</v>
      </c>
      <c r="L1845" s="183">
        <v>343783</v>
      </c>
      <c r="P1845" s="181" t="s">
        <v>989</v>
      </c>
      <c r="Q1845" s="181" t="s">
        <v>940</v>
      </c>
      <c r="U1845" s="183">
        <v>8</v>
      </c>
      <c r="V1845" s="183">
        <v>19</v>
      </c>
      <c r="Y1845" s="181" t="s">
        <v>941</v>
      </c>
      <c r="Z1845" s="183">
        <v>252</v>
      </c>
      <c r="AA1845" s="181" t="s">
        <v>22</v>
      </c>
      <c r="AB1845" s="181" t="s">
        <v>942</v>
      </c>
      <c r="AC1845" s="183">
        <v>139</v>
      </c>
    </row>
    <row r="1846" spans="1:29">
      <c r="A1846" s="181" t="s">
        <v>117</v>
      </c>
      <c r="B1846" s="183">
        <v>102</v>
      </c>
      <c r="C1846" s="183">
        <v>102103</v>
      </c>
      <c r="D1846" s="183">
        <v>5670</v>
      </c>
      <c r="E1846" s="184">
        <v>9550.2199999999993</v>
      </c>
      <c r="F1846" s="182">
        <v>43708</v>
      </c>
      <c r="G1846" s="181" t="s">
        <v>938</v>
      </c>
      <c r="H1846" s="181" t="s">
        <v>997</v>
      </c>
      <c r="I1846" s="181" t="s">
        <v>953</v>
      </c>
      <c r="K1846" s="183">
        <v>366336</v>
      </c>
      <c r="L1846" s="183">
        <v>343783</v>
      </c>
      <c r="P1846" s="181" t="s">
        <v>989</v>
      </c>
      <c r="Q1846" s="181" t="s">
        <v>940</v>
      </c>
      <c r="U1846" s="183">
        <v>8</v>
      </c>
      <c r="V1846" s="183">
        <v>19</v>
      </c>
      <c r="Y1846" s="181" t="s">
        <v>941</v>
      </c>
      <c r="Z1846" s="183">
        <v>252</v>
      </c>
      <c r="AA1846" s="181" t="s">
        <v>22</v>
      </c>
      <c r="AB1846" s="181" t="s">
        <v>942</v>
      </c>
      <c r="AC1846" s="183">
        <v>140</v>
      </c>
    </row>
    <row r="1847" spans="1:29">
      <c r="A1847" s="181" t="s">
        <v>117</v>
      </c>
      <c r="B1847" s="183">
        <v>102</v>
      </c>
      <c r="C1847" s="183">
        <v>102103</v>
      </c>
      <c r="D1847" s="183">
        <v>5670</v>
      </c>
      <c r="E1847" s="184">
        <v>483.82</v>
      </c>
      <c r="F1847" s="182">
        <v>43708</v>
      </c>
      <c r="G1847" s="181" t="s">
        <v>938</v>
      </c>
      <c r="H1847" s="181" t="s">
        <v>997</v>
      </c>
      <c r="I1847" s="181" t="s">
        <v>953</v>
      </c>
      <c r="K1847" s="183">
        <v>366336</v>
      </c>
      <c r="L1847" s="183">
        <v>343783</v>
      </c>
      <c r="P1847" s="181" t="s">
        <v>989</v>
      </c>
      <c r="Q1847" s="181" t="s">
        <v>940</v>
      </c>
      <c r="U1847" s="183">
        <v>8</v>
      </c>
      <c r="V1847" s="183">
        <v>19</v>
      </c>
      <c r="Y1847" s="181" t="s">
        <v>941</v>
      </c>
      <c r="Z1847" s="183">
        <v>252</v>
      </c>
      <c r="AA1847" s="181" t="s">
        <v>22</v>
      </c>
      <c r="AB1847" s="181" t="s">
        <v>942</v>
      </c>
      <c r="AC1847" s="183">
        <v>141</v>
      </c>
    </row>
    <row r="1848" spans="1:29">
      <c r="A1848" s="181" t="s">
        <v>117</v>
      </c>
      <c r="B1848" s="183">
        <v>102</v>
      </c>
      <c r="C1848" s="183">
        <v>102103</v>
      </c>
      <c r="D1848" s="183">
        <v>5670</v>
      </c>
      <c r="E1848" s="184">
        <v>2240.8000000000002</v>
      </c>
      <c r="F1848" s="182">
        <v>43708</v>
      </c>
      <c r="G1848" s="181" t="s">
        <v>938</v>
      </c>
      <c r="H1848" s="181" t="s">
        <v>997</v>
      </c>
      <c r="I1848" s="181" t="s">
        <v>953</v>
      </c>
      <c r="K1848" s="183">
        <v>366336</v>
      </c>
      <c r="L1848" s="183">
        <v>343783</v>
      </c>
      <c r="P1848" s="181" t="s">
        <v>989</v>
      </c>
      <c r="Q1848" s="181" t="s">
        <v>940</v>
      </c>
      <c r="U1848" s="183">
        <v>8</v>
      </c>
      <c r="V1848" s="183">
        <v>19</v>
      </c>
      <c r="Y1848" s="181" t="s">
        <v>941</v>
      </c>
      <c r="Z1848" s="183">
        <v>252</v>
      </c>
      <c r="AA1848" s="181" t="s">
        <v>22</v>
      </c>
      <c r="AB1848" s="181" t="s">
        <v>942</v>
      </c>
      <c r="AC1848" s="183">
        <v>142</v>
      </c>
    </row>
    <row r="1849" spans="1:29">
      <c r="A1849" s="181" t="s">
        <v>117</v>
      </c>
      <c r="B1849" s="183">
        <v>102</v>
      </c>
      <c r="C1849" s="183">
        <v>102103</v>
      </c>
      <c r="D1849" s="183">
        <v>5670</v>
      </c>
      <c r="E1849" s="184">
        <v>658.57</v>
      </c>
      <c r="F1849" s="182">
        <v>43708</v>
      </c>
      <c r="G1849" s="181" t="s">
        <v>938</v>
      </c>
      <c r="H1849" s="181" t="s">
        <v>997</v>
      </c>
      <c r="I1849" s="181" t="s">
        <v>953</v>
      </c>
      <c r="K1849" s="183">
        <v>366336</v>
      </c>
      <c r="L1849" s="183">
        <v>343783</v>
      </c>
      <c r="P1849" s="181" t="s">
        <v>989</v>
      </c>
      <c r="Q1849" s="181" t="s">
        <v>940</v>
      </c>
      <c r="U1849" s="183">
        <v>8</v>
      </c>
      <c r="V1849" s="183">
        <v>19</v>
      </c>
      <c r="Y1849" s="181" t="s">
        <v>941</v>
      </c>
      <c r="Z1849" s="183">
        <v>252</v>
      </c>
      <c r="AA1849" s="181" t="s">
        <v>22</v>
      </c>
      <c r="AB1849" s="181" t="s">
        <v>942</v>
      </c>
      <c r="AC1849" s="183">
        <v>143</v>
      </c>
    </row>
    <row r="1850" spans="1:29">
      <c r="A1850" s="181" t="s">
        <v>117</v>
      </c>
      <c r="B1850" s="183">
        <v>102</v>
      </c>
      <c r="C1850" s="183">
        <v>102103</v>
      </c>
      <c r="D1850" s="183">
        <v>5670</v>
      </c>
      <c r="E1850" s="184">
        <v>230.4</v>
      </c>
      <c r="F1850" s="182">
        <v>43708</v>
      </c>
      <c r="G1850" s="181" t="s">
        <v>938</v>
      </c>
      <c r="H1850" s="181" t="s">
        <v>997</v>
      </c>
      <c r="I1850" s="181" t="s">
        <v>953</v>
      </c>
      <c r="K1850" s="183">
        <v>366336</v>
      </c>
      <c r="L1850" s="183">
        <v>343783</v>
      </c>
      <c r="P1850" s="181" t="s">
        <v>989</v>
      </c>
      <c r="Q1850" s="181" t="s">
        <v>940</v>
      </c>
      <c r="U1850" s="183">
        <v>8</v>
      </c>
      <c r="V1850" s="183">
        <v>19</v>
      </c>
      <c r="Y1850" s="181" t="s">
        <v>941</v>
      </c>
      <c r="Z1850" s="183">
        <v>252</v>
      </c>
      <c r="AA1850" s="181" t="s">
        <v>22</v>
      </c>
      <c r="AB1850" s="181" t="s">
        <v>942</v>
      </c>
      <c r="AC1850" s="183">
        <v>144</v>
      </c>
    </row>
    <row r="1851" spans="1:29">
      <c r="A1851" s="181" t="s">
        <v>117</v>
      </c>
      <c r="B1851" s="183">
        <v>102</v>
      </c>
      <c r="C1851" s="183">
        <v>102103</v>
      </c>
      <c r="D1851" s="183">
        <v>5670</v>
      </c>
      <c r="E1851" s="184">
        <v>2471.2600000000002</v>
      </c>
      <c r="F1851" s="182">
        <v>43708</v>
      </c>
      <c r="G1851" s="181" t="s">
        <v>938</v>
      </c>
      <c r="H1851" s="181" t="s">
        <v>997</v>
      </c>
      <c r="I1851" s="181" t="s">
        <v>953</v>
      </c>
      <c r="K1851" s="183">
        <v>366336</v>
      </c>
      <c r="L1851" s="183">
        <v>343783</v>
      </c>
      <c r="P1851" s="181" t="s">
        <v>989</v>
      </c>
      <c r="Q1851" s="181" t="s">
        <v>940</v>
      </c>
      <c r="U1851" s="183">
        <v>8</v>
      </c>
      <c r="V1851" s="183">
        <v>19</v>
      </c>
      <c r="Y1851" s="181" t="s">
        <v>941</v>
      </c>
      <c r="Z1851" s="183">
        <v>252</v>
      </c>
      <c r="AA1851" s="181" t="s">
        <v>22</v>
      </c>
      <c r="AB1851" s="181" t="s">
        <v>942</v>
      </c>
      <c r="AC1851" s="183">
        <v>145</v>
      </c>
    </row>
    <row r="1852" spans="1:29">
      <c r="A1852" s="181" t="s">
        <v>117</v>
      </c>
      <c r="B1852" s="183">
        <v>102</v>
      </c>
      <c r="C1852" s="183">
        <v>102103</v>
      </c>
      <c r="D1852" s="183">
        <v>5670</v>
      </c>
      <c r="E1852" s="184">
        <v>5407.94</v>
      </c>
      <c r="F1852" s="182">
        <v>43708</v>
      </c>
      <c r="G1852" s="181" t="s">
        <v>938</v>
      </c>
      <c r="H1852" s="181" t="s">
        <v>997</v>
      </c>
      <c r="I1852" s="181" t="s">
        <v>1185</v>
      </c>
      <c r="K1852" s="183">
        <v>366336</v>
      </c>
      <c r="L1852" s="183">
        <v>343783</v>
      </c>
      <c r="P1852" s="181" t="s">
        <v>989</v>
      </c>
      <c r="Q1852" s="181" t="s">
        <v>940</v>
      </c>
      <c r="U1852" s="183">
        <v>8</v>
      </c>
      <c r="V1852" s="183">
        <v>19</v>
      </c>
      <c r="Y1852" s="181" t="s">
        <v>941</v>
      </c>
      <c r="Z1852" s="183">
        <v>252</v>
      </c>
      <c r="AA1852" s="181" t="s">
        <v>22</v>
      </c>
      <c r="AB1852" s="181" t="s">
        <v>942</v>
      </c>
      <c r="AC1852" s="183">
        <v>315</v>
      </c>
    </row>
    <row r="1853" spans="1:29">
      <c r="A1853" s="181" t="s">
        <v>117</v>
      </c>
      <c r="B1853" s="183">
        <v>102</v>
      </c>
      <c r="C1853" s="183">
        <v>102103</v>
      </c>
      <c r="D1853" s="183">
        <v>5670</v>
      </c>
      <c r="E1853" s="184">
        <v>1638.92</v>
      </c>
      <c r="F1853" s="182">
        <v>43708</v>
      </c>
      <c r="G1853" s="181" t="s">
        <v>938</v>
      </c>
      <c r="H1853" s="181" t="s">
        <v>997</v>
      </c>
      <c r="I1853" s="181" t="s">
        <v>1185</v>
      </c>
      <c r="K1853" s="183">
        <v>366336</v>
      </c>
      <c r="L1853" s="183">
        <v>343783</v>
      </c>
      <c r="P1853" s="181" t="s">
        <v>989</v>
      </c>
      <c r="Q1853" s="181" t="s">
        <v>940</v>
      </c>
      <c r="U1853" s="183">
        <v>8</v>
      </c>
      <c r="V1853" s="183">
        <v>19</v>
      </c>
      <c r="Y1853" s="181" t="s">
        <v>941</v>
      </c>
      <c r="Z1853" s="183">
        <v>252</v>
      </c>
      <c r="AA1853" s="181" t="s">
        <v>22</v>
      </c>
      <c r="AB1853" s="181" t="s">
        <v>942</v>
      </c>
      <c r="AC1853" s="183">
        <v>316</v>
      </c>
    </row>
    <row r="1854" spans="1:29">
      <c r="A1854" s="181" t="s">
        <v>117</v>
      </c>
      <c r="B1854" s="183">
        <v>102</v>
      </c>
      <c r="C1854" s="183">
        <v>102103</v>
      </c>
      <c r="D1854" s="183">
        <v>5670</v>
      </c>
      <c r="E1854" s="184">
        <v>-43081.98</v>
      </c>
      <c r="F1854" s="182">
        <v>43708</v>
      </c>
      <c r="G1854" s="181" t="s">
        <v>938</v>
      </c>
      <c r="H1854" s="181" t="s">
        <v>1186</v>
      </c>
      <c r="I1854" s="181" t="s">
        <v>1186</v>
      </c>
      <c r="K1854" s="183">
        <v>366433</v>
      </c>
      <c r="L1854" s="183">
        <v>344060</v>
      </c>
      <c r="Q1854" s="181" t="s">
        <v>940</v>
      </c>
      <c r="U1854" s="183">
        <v>8</v>
      </c>
      <c r="V1854" s="183">
        <v>19</v>
      </c>
      <c r="Y1854" s="181" t="s">
        <v>941</v>
      </c>
      <c r="Z1854" s="183">
        <v>102</v>
      </c>
      <c r="AA1854" s="181" t="s">
        <v>22</v>
      </c>
      <c r="AB1854" s="181" t="s">
        <v>942</v>
      </c>
      <c r="AC1854" s="183">
        <v>1</v>
      </c>
    </row>
    <row r="1855" spans="1:29">
      <c r="A1855" s="181" t="s">
        <v>117</v>
      </c>
      <c r="B1855" s="183">
        <v>102</v>
      </c>
      <c r="C1855" s="183">
        <v>102101</v>
      </c>
      <c r="D1855" s="183">
        <v>5670</v>
      </c>
      <c r="E1855" s="184">
        <v>1166.48</v>
      </c>
      <c r="F1855" s="182">
        <v>43708</v>
      </c>
      <c r="G1855" s="181" t="s">
        <v>938</v>
      </c>
      <c r="H1855" s="181" t="s">
        <v>1186</v>
      </c>
      <c r="I1855" s="181" t="s">
        <v>1186</v>
      </c>
      <c r="K1855" s="183">
        <v>366433</v>
      </c>
      <c r="L1855" s="183">
        <v>344060</v>
      </c>
      <c r="Q1855" s="181" t="s">
        <v>940</v>
      </c>
      <c r="U1855" s="183">
        <v>8</v>
      </c>
      <c r="V1855" s="183">
        <v>19</v>
      </c>
      <c r="Y1855" s="181" t="s">
        <v>941</v>
      </c>
      <c r="Z1855" s="183">
        <v>102</v>
      </c>
      <c r="AA1855" s="181" t="s">
        <v>22</v>
      </c>
      <c r="AB1855" s="181" t="s">
        <v>942</v>
      </c>
      <c r="AC1855" s="183">
        <v>2</v>
      </c>
    </row>
    <row r="1856" spans="1:29">
      <c r="A1856" s="181" t="s">
        <v>117</v>
      </c>
      <c r="B1856" s="183">
        <v>102</v>
      </c>
      <c r="C1856" s="183">
        <v>102102</v>
      </c>
      <c r="D1856" s="183">
        <v>5670</v>
      </c>
      <c r="E1856" s="184">
        <v>233.3</v>
      </c>
      <c r="F1856" s="182">
        <v>43708</v>
      </c>
      <c r="G1856" s="181" t="s">
        <v>938</v>
      </c>
      <c r="H1856" s="181" t="s">
        <v>1186</v>
      </c>
      <c r="I1856" s="181" t="s">
        <v>1186</v>
      </c>
      <c r="K1856" s="183">
        <v>366433</v>
      </c>
      <c r="L1856" s="183">
        <v>344060</v>
      </c>
      <c r="Q1856" s="181" t="s">
        <v>940</v>
      </c>
      <c r="U1856" s="183">
        <v>8</v>
      </c>
      <c r="V1856" s="183">
        <v>19</v>
      </c>
      <c r="Y1856" s="181" t="s">
        <v>941</v>
      </c>
      <c r="Z1856" s="183">
        <v>102</v>
      </c>
      <c r="AA1856" s="181" t="s">
        <v>22</v>
      </c>
      <c r="AB1856" s="181" t="s">
        <v>942</v>
      </c>
      <c r="AC1856" s="183">
        <v>3</v>
      </c>
    </row>
    <row r="1857" spans="1:29">
      <c r="A1857" s="181" t="s">
        <v>117</v>
      </c>
      <c r="B1857" s="183">
        <v>102</v>
      </c>
      <c r="C1857" s="183">
        <v>102103</v>
      </c>
      <c r="D1857" s="183">
        <v>5670</v>
      </c>
      <c r="E1857" s="184">
        <v>388.83</v>
      </c>
      <c r="F1857" s="182">
        <v>43708</v>
      </c>
      <c r="G1857" s="181" t="s">
        <v>938</v>
      </c>
      <c r="H1857" s="181" t="s">
        <v>1186</v>
      </c>
      <c r="I1857" s="181" t="s">
        <v>1186</v>
      </c>
      <c r="K1857" s="183">
        <v>366433</v>
      </c>
      <c r="L1857" s="183">
        <v>344060</v>
      </c>
      <c r="Q1857" s="181" t="s">
        <v>940</v>
      </c>
      <c r="U1857" s="183">
        <v>8</v>
      </c>
      <c r="V1857" s="183">
        <v>19</v>
      </c>
      <c r="Y1857" s="181" t="s">
        <v>941</v>
      </c>
      <c r="Z1857" s="183">
        <v>102</v>
      </c>
      <c r="AA1857" s="181" t="s">
        <v>22</v>
      </c>
      <c r="AB1857" s="181" t="s">
        <v>942</v>
      </c>
      <c r="AC1857" s="183">
        <v>4</v>
      </c>
    </row>
    <row r="1858" spans="1:29">
      <c r="A1858" s="181" t="s">
        <v>117</v>
      </c>
      <c r="B1858" s="183">
        <v>102</v>
      </c>
      <c r="C1858" s="183">
        <v>102104</v>
      </c>
      <c r="D1858" s="183">
        <v>5670</v>
      </c>
      <c r="E1858" s="184">
        <v>777.65</v>
      </c>
      <c r="F1858" s="182">
        <v>43708</v>
      </c>
      <c r="G1858" s="181" t="s">
        <v>938</v>
      </c>
      <c r="H1858" s="181" t="s">
        <v>1186</v>
      </c>
      <c r="I1858" s="181" t="s">
        <v>1186</v>
      </c>
      <c r="K1858" s="183">
        <v>366433</v>
      </c>
      <c r="L1858" s="183">
        <v>344060</v>
      </c>
      <c r="Q1858" s="181" t="s">
        <v>940</v>
      </c>
      <c r="U1858" s="183">
        <v>8</v>
      </c>
      <c r="V1858" s="183">
        <v>19</v>
      </c>
      <c r="Y1858" s="181" t="s">
        <v>941</v>
      </c>
      <c r="Z1858" s="183">
        <v>102</v>
      </c>
      <c r="AA1858" s="181" t="s">
        <v>22</v>
      </c>
      <c r="AB1858" s="181" t="s">
        <v>942</v>
      </c>
      <c r="AC1858" s="183">
        <v>5</v>
      </c>
    </row>
    <row r="1859" spans="1:29">
      <c r="A1859" s="181" t="s">
        <v>117</v>
      </c>
      <c r="B1859" s="183">
        <v>102</v>
      </c>
      <c r="C1859" s="183">
        <v>102105</v>
      </c>
      <c r="D1859" s="183">
        <v>5670</v>
      </c>
      <c r="E1859" s="184">
        <v>855.42</v>
      </c>
      <c r="F1859" s="182">
        <v>43708</v>
      </c>
      <c r="G1859" s="181" t="s">
        <v>938</v>
      </c>
      <c r="H1859" s="181" t="s">
        <v>1186</v>
      </c>
      <c r="I1859" s="181" t="s">
        <v>1186</v>
      </c>
      <c r="K1859" s="183">
        <v>366433</v>
      </c>
      <c r="L1859" s="183">
        <v>344060</v>
      </c>
      <c r="Q1859" s="181" t="s">
        <v>940</v>
      </c>
      <c r="U1859" s="183">
        <v>8</v>
      </c>
      <c r="V1859" s="183">
        <v>19</v>
      </c>
      <c r="Y1859" s="181" t="s">
        <v>941</v>
      </c>
      <c r="Z1859" s="183">
        <v>102</v>
      </c>
      <c r="AA1859" s="181" t="s">
        <v>22</v>
      </c>
      <c r="AB1859" s="181" t="s">
        <v>942</v>
      </c>
      <c r="AC1859" s="183">
        <v>6</v>
      </c>
    </row>
    <row r="1860" spans="1:29">
      <c r="A1860" s="181" t="s">
        <v>117</v>
      </c>
      <c r="B1860" s="183">
        <v>102</v>
      </c>
      <c r="C1860" s="183">
        <v>102106</v>
      </c>
      <c r="D1860" s="183">
        <v>5670</v>
      </c>
      <c r="E1860" s="184">
        <v>2566.2600000000002</v>
      </c>
      <c r="F1860" s="182">
        <v>43708</v>
      </c>
      <c r="G1860" s="181" t="s">
        <v>938</v>
      </c>
      <c r="H1860" s="181" t="s">
        <v>1186</v>
      </c>
      <c r="I1860" s="181" t="s">
        <v>1186</v>
      </c>
      <c r="K1860" s="183">
        <v>366433</v>
      </c>
      <c r="L1860" s="183">
        <v>344060</v>
      </c>
      <c r="Q1860" s="181" t="s">
        <v>940</v>
      </c>
      <c r="U1860" s="183">
        <v>8</v>
      </c>
      <c r="V1860" s="183">
        <v>19</v>
      </c>
      <c r="Y1860" s="181" t="s">
        <v>941</v>
      </c>
      <c r="Z1860" s="183">
        <v>102</v>
      </c>
      <c r="AA1860" s="181" t="s">
        <v>22</v>
      </c>
      <c r="AB1860" s="181" t="s">
        <v>942</v>
      </c>
      <c r="AC1860" s="183">
        <v>7</v>
      </c>
    </row>
    <row r="1861" spans="1:29">
      <c r="A1861" s="181" t="s">
        <v>117</v>
      </c>
      <c r="B1861" s="183">
        <v>102</v>
      </c>
      <c r="C1861" s="183">
        <v>102107</v>
      </c>
      <c r="D1861" s="183">
        <v>5670</v>
      </c>
      <c r="E1861" s="184">
        <v>466.59</v>
      </c>
      <c r="F1861" s="182">
        <v>43708</v>
      </c>
      <c r="G1861" s="181" t="s">
        <v>938</v>
      </c>
      <c r="H1861" s="181" t="s">
        <v>1186</v>
      </c>
      <c r="I1861" s="181" t="s">
        <v>1186</v>
      </c>
      <c r="K1861" s="183">
        <v>366433</v>
      </c>
      <c r="L1861" s="183">
        <v>344060</v>
      </c>
      <c r="Q1861" s="181" t="s">
        <v>940</v>
      </c>
      <c r="U1861" s="183">
        <v>8</v>
      </c>
      <c r="V1861" s="183">
        <v>19</v>
      </c>
      <c r="Y1861" s="181" t="s">
        <v>941</v>
      </c>
      <c r="Z1861" s="183">
        <v>102</v>
      </c>
      <c r="AA1861" s="181" t="s">
        <v>22</v>
      </c>
      <c r="AB1861" s="181" t="s">
        <v>942</v>
      </c>
      <c r="AC1861" s="183">
        <v>8</v>
      </c>
    </row>
    <row r="1862" spans="1:29">
      <c r="A1862" s="181" t="s">
        <v>117</v>
      </c>
      <c r="B1862" s="183">
        <v>102</v>
      </c>
      <c r="C1862" s="183">
        <v>102108</v>
      </c>
      <c r="D1862" s="183">
        <v>5670</v>
      </c>
      <c r="E1862" s="184">
        <v>311.06</v>
      </c>
      <c r="F1862" s="182">
        <v>43708</v>
      </c>
      <c r="G1862" s="181" t="s">
        <v>938</v>
      </c>
      <c r="H1862" s="181" t="s">
        <v>1186</v>
      </c>
      <c r="I1862" s="181" t="s">
        <v>1186</v>
      </c>
      <c r="K1862" s="183">
        <v>366433</v>
      </c>
      <c r="L1862" s="183">
        <v>344060</v>
      </c>
      <c r="Q1862" s="181" t="s">
        <v>940</v>
      </c>
      <c r="U1862" s="183">
        <v>8</v>
      </c>
      <c r="V1862" s="183">
        <v>19</v>
      </c>
      <c r="Y1862" s="181" t="s">
        <v>941</v>
      </c>
      <c r="Z1862" s="183">
        <v>102</v>
      </c>
      <c r="AA1862" s="181" t="s">
        <v>22</v>
      </c>
      <c r="AB1862" s="181" t="s">
        <v>942</v>
      </c>
      <c r="AC1862" s="183">
        <v>9</v>
      </c>
    </row>
    <row r="1863" spans="1:29">
      <c r="A1863" s="181" t="s">
        <v>117</v>
      </c>
      <c r="B1863" s="183">
        <v>102</v>
      </c>
      <c r="C1863" s="183">
        <v>102109</v>
      </c>
      <c r="D1863" s="183">
        <v>5670</v>
      </c>
      <c r="E1863" s="184">
        <v>233.3</v>
      </c>
      <c r="F1863" s="182">
        <v>43708</v>
      </c>
      <c r="G1863" s="181" t="s">
        <v>938</v>
      </c>
      <c r="H1863" s="181" t="s">
        <v>1186</v>
      </c>
      <c r="I1863" s="181" t="s">
        <v>1186</v>
      </c>
      <c r="K1863" s="183">
        <v>366433</v>
      </c>
      <c r="L1863" s="183">
        <v>344060</v>
      </c>
      <c r="Q1863" s="181" t="s">
        <v>940</v>
      </c>
      <c r="U1863" s="183">
        <v>8</v>
      </c>
      <c r="V1863" s="183">
        <v>19</v>
      </c>
      <c r="Y1863" s="181" t="s">
        <v>941</v>
      </c>
      <c r="Z1863" s="183">
        <v>102</v>
      </c>
      <c r="AA1863" s="181" t="s">
        <v>22</v>
      </c>
      <c r="AB1863" s="181" t="s">
        <v>942</v>
      </c>
      <c r="AC1863" s="183">
        <v>10</v>
      </c>
    </row>
    <row r="1864" spans="1:29">
      <c r="A1864" s="181" t="s">
        <v>117</v>
      </c>
      <c r="B1864" s="183">
        <v>102</v>
      </c>
      <c r="C1864" s="183">
        <v>102103</v>
      </c>
      <c r="D1864" s="183">
        <v>5670</v>
      </c>
      <c r="E1864" s="184">
        <v>-9995.0400000000009</v>
      </c>
      <c r="F1864" s="182">
        <v>43709</v>
      </c>
      <c r="G1864" s="181" t="s">
        <v>938</v>
      </c>
      <c r="H1864" s="181" t="s">
        <v>997</v>
      </c>
      <c r="I1864" s="181" t="s">
        <v>953</v>
      </c>
      <c r="K1864" s="183">
        <v>366336</v>
      </c>
      <c r="L1864" s="183">
        <v>343783</v>
      </c>
      <c r="P1864" s="181" t="s">
        <v>989</v>
      </c>
      <c r="Q1864" s="181" t="s">
        <v>940</v>
      </c>
      <c r="U1864" s="183">
        <v>9</v>
      </c>
      <c r="V1864" s="183">
        <v>19</v>
      </c>
      <c r="Y1864" s="181" t="s">
        <v>941</v>
      </c>
      <c r="Z1864" s="183">
        <v>252</v>
      </c>
      <c r="AA1864" s="181" t="s">
        <v>22</v>
      </c>
      <c r="AB1864" s="181" t="s">
        <v>942</v>
      </c>
      <c r="AC1864" s="183">
        <v>138</v>
      </c>
    </row>
    <row r="1865" spans="1:29">
      <c r="A1865" s="181" t="s">
        <v>117</v>
      </c>
      <c r="B1865" s="183">
        <v>102</v>
      </c>
      <c r="C1865" s="183">
        <v>102103</v>
      </c>
      <c r="D1865" s="183">
        <v>5670</v>
      </c>
      <c r="E1865" s="184">
        <v>-2214.09</v>
      </c>
      <c r="F1865" s="182">
        <v>43709</v>
      </c>
      <c r="G1865" s="181" t="s">
        <v>938</v>
      </c>
      <c r="H1865" s="181" t="s">
        <v>997</v>
      </c>
      <c r="I1865" s="181" t="s">
        <v>953</v>
      </c>
      <c r="K1865" s="183">
        <v>366336</v>
      </c>
      <c r="L1865" s="183">
        <v>343783</v>
      </c>
      <c r="P1865" s="181" t="s">
        <v>989</v>
      </c>
      <c r="Q1865" s="181" t="s">
        <v>940</v>
      </c>
      <c r="U1865" s="183">
        <v>9</v>
      </c>
      <c r="V1865" s="183">
        <v>19</v>
      </c>
      <c r="Y1865" s="181" t="s">
        <v>941</v>
      </c>
      <c r="Z1865" s="183">
        <v>252</v>
      </c>
      <c r="AA1865" s="181" t="s">
        <v>22</v>
      </c>
      <c r="AB1865" s="181" t="s">
        <v>942</v>
      </c>
      <c r="AC1865" s="183">
        <v>139</v>
      </c>
    </row>
    <row r="1866" spans="1:29">
      <c r="A1866" s="181" t="s">
        <v>117</v>
      </c>
      <c r="B1866" s="183">
        <v>102</v>
      </c>
      <c r="C1866" s="183">
        <v>102103</v>
      </c>
      <c r="D1866" s="183">
        <v>5670</v>
      </c>
      <c r="E1866" s="184">
        <v>-9550.2199999999993</v>
      </c>
      <c r="F1866" s="182">
        <v>43709</v>
      </c>
      <c r="G1866" s="181" t="s">
        <v>938</v>
      </c>
      <c r="H1866" s="181" t="s">
        <v>997</v>
      </c>
      <c r="I1866" s="181" t="s">
        <v>953</v>
      </c>
      <c r="K1866" s="183">
        <v>366336</v>
      </c>
      <c r="L1866" s="183">
        <v>343783</v>
      </c>
      <c r="P1866" s="181" t="s">
        <v>989</v>
      </c>
      <c r="Q1866" s="181" t="s">
        <v>940</v>
      </c>
      <c r="U1866" s="183">
        <v>9</v>
      </c>
      <c r="V1866" s="183">
        <v>19</v>
      </c>
      <c r="Y1866" s="181" t="s">
        <v>941</v>
      </c>
      <c r="Z1866" s="183">
        <v>252</v>
      </c>
      <c r="AA1866" s="181" t="s">
        <v>22</v>
      </c>
      <c r="AB1866" s="181" t="s">
        <v>942</v>
      </c>
      <c r="AC1866" s="183">
        <v>140</v>
      </c>
    </row>
    <row r="1867" spans="1:29">
      <c r="A1867" s="181" t="s">
        <v>117</v>
      </c>
      <c r="B1867" s="183">
        <v>102</v>
      </c>
      <c r="C1867" s="183">
        <v>102103</v>
      </c>
      <c r="D1867" s="183">
        <v>5670</v>
      </c>
      <c r="E1867" s="184">
        <v>-483.82</v>
      </c>
      <c r="F1867" s="182">
        <v>43709</v>
      </c>
      <c r="G1867" s="181" t="s">
        <v>938</v>
      </c>
      <c r="H1867" s="181" t="s">
        <v>997</v>
      </c>
      <c r="I1867" s="181" t="s">
        <v>953</v>
      </c>
      <c r="K1867" s="183">
        <v>366336</v>
      </c>
      <c r="L1867" s="183">
        <v>343783</v>
      </c>
      <c r="P1867" s="181" t="s">
        <v>989</v>
      </c>
      <c r="Q1867" s="181" t="s">
        <v>940</v>
      </c>
      <c r="U1867" s="183">
        <v>9</v>
      </c>
      <c r="V1867" s="183">
        <v>19</v>
      </c>
      <c r="Y1867" s="181" t="s">
        <v>941</v>
      </c>
      <c r="Z1867" s="183">
        <v>252</v>
      </c>
      <c r="AA1867" s="181" t="s">
        <v>22</v>
      </c>
      <c r="AB1867" s="181" t="s">
        <v>942</v>
      </c>
      <c r="AC1867" s="183">
        <v>141</v>
      </c>
    </row>
    <row r="1868" spans="1:29">
      <c r="A1868" s="181" t="s">
        <v>117</v>
      </c>
      <c r="B1868" s="183">
        <v>102</v>
      </c>
      <c r="C1868" s="183">
        <v>102103</v>
      </c>
      <c r="D1868" s="183">
        <v>5670</v>
      </c>
      <c r="E1868" s="184">
        <v>-2240.8000000000002</v>
      </c>
      <c r="F1868" s="182">
        <v>43709</v>
      </c>
      <c r="G1868" s="181" t="s">
        <v>938</v>
      </c>
      <c r="H1868" s="181" t="s">
        <v>997</v>
      </c>
      <c r="I1868" s="181" t="s">
        <v>953</v>
      </c>
      <c r="K1868" s="183">
        <v>366336</v>
      </c>
      <c r="L1868" s="183">
        <v>343783</v>
      </c>
      <c r="P1868" s="181" t="s">
        <v>989</v>
      </c>
      <c r="Q1868" s="181" t="s">
        <v>940</v>
      </c>
      <c r="U1868" s="183">
        <v>9</v>
      </c>
      <c r="V1868" s="183">
        <v>19</v>
      </c>
      <c r="Y1868" s="181" t="s">
        <v>941</v>
      </c>
      <c r="Z1868" s="183">
        <v>252</v>
      </c>
      <c r="AA1868" s="181" t="s">
        <v>22</v>
      </c>
      <c r="AB1868" s="181" t="s">
        <v>942</v>
      </c>
      <c r="AC1868" s="183">
        <v>142</v>
      </c>
    </row>
    <row r="1869" spans="1:29">
      <c r="A1869" s="181" t="s">
        <v>117</v>
      </c>
      <c r="B1869" s="183">
        <v>102</v>
      </c>
      <c r="C1869" s="183">
        <v>102103</v>
      </c>
      <c r="D1869" s="183">
        <v>5670</v>
      </c>
      <c r="E1869" s="184">
        <v>-658.57</v>
      </c>
      <c r="F1869" s="182">
        <v>43709</v>
      </c>
      <c r="G1869" s="181" t="s">
        <v>938</v>
      </c>
      <c r="H1869" s="181" t="s">
        <v>997</v>
      </c>
      <c r="I1869" s="181" t="s">
        <v>953</v>
      </c>
      <c r="K1869" s="183">
        <v>366336</v>
      </c>
      <c r="L1869" s="183">
        <v>343783</v>
      </c>
      <c r="P1869" s="181" t="s">
        <v>989</v>
      </c>
      <c r="Q1869" s="181" t="s">
        <v>940</v>
      </c>
      <c r="U1869" s="183">
        <v>9</v>
      </c>
      <c r="V1869" s="183">
        <v>19</v>
      </c>
      <c r="Y1869" s="181" t="s">
        <v>941</v>
      </c>
      <c r="Z1869" s="183">
        <v>252</v>
      </c>
      <c r="AA1869" s="181" t="s">
        <v>22</v>
      </c>
      <c r="AB1869" s="181" t="s">
        <v>942</v>
      </c>
      <c r="AC1869" s="183">
        <v>143</v>
      </c>
    </row>
    <row r="1870" spans="1:29">
      <c r="A1870" s="181" t="s">
        <v>117</v>
      </c>
      <c r="B1870" s="183">
        <v>102</v>
      </c>
      <c r="C1870" s="183">
        <v>102103</v>
      </c>
      <c r="D1870" s="183">
        <v>5670</v>
      </c>
      <c r="E1870" s="184">
        <v>-230.4</v>
      </c>
      <c r="F1870" s="182">
        <v>43709</v>
      </c>
      <c r="G1870" s="181" t="s">
        <v>938</v>
      </c>
      <c r="H1870" s="181" t="s">
        <v>997</v>
      </c>
      <c r="I1870" s="181" t="s">
        <v>953</v>
      </c>
      <c r="K1870" s="183">
        <v>366336</v>
      </c>
      <c r="L1870" s="183">
        <v>343783</v>
      </c>
      <c r="P1870" s="181" t="s">
        <v>989</v>
      </c>
      <c r="Q1870" s="181" t="s">
        <v>940</v>
      </c>
      <c r="U1870" s="183">
        <v>9</v>
      </c>
      <c r="V1870" s="183">
        <v>19</v>
      </c>
      <c r="Y1870" s="181" t="s">
        <v>941</v>
      </c>
      <c r="Z1870" s="183">
        <v>252</v>
      </c>
      <c r="AA1870" s="181" t="s">
        <v>22</v>
      </c>
      <c r="AB1870" s="181" t="s">
        <v>942</v>
      </c>
      <c r="AC1870" s="183">
        <v>144</v>
      </c>
    </row>
    <row r="1871" spans="1:29">
      <c r="A1871" s="181" t="s">
        <v>117</v>
      </c>
      <c r="B1871" s="183">
        <v>102</v>
      </c>
      <c r="C1871" s="183">
        <v>102103</v>
      </c>
      <c r="D1871" s="183">
        <v>5670</v>
      </c>
      <c r="E1871" s="184">
        <v>-2471.2600000000002</v>
      </c>
      <c r="F1871" s="182">
        <v>43709</v>
      </c>
      <c r="G1871" s="181" t="s">
        <v>938</v>
      </c>
      <c r="H1871" s="181" t="s">
        <v>997</v>
      </c>
      <c r="I1871" s="181" t="s">
        <v>953</v>
      </c>
      <c r="K1871" s="183">
        <v>366336</v>
      </c>
      <c r="L1871" s="183">
        <v>343783</v>
      </c>
      <c r="P1871" s="181" t="s">
        <v>989</v>
      </c>
      <c r="Q1871" s="181" t="s">
        <v>940</v>
      </c>
      <c r="U1871" s="183">
        <v>9</v>
      </c>
      <c r="V1871" s="183">
        <v>19</v>
      </c>
      <c r="Y1871" s="181" t="s">
        <v>941</v>
      </c>
      <c r="Z1871" s="183">
        <v>252</v>
      </c>
      <c r="AA1871" s="181" t="s">
        <v>22</v>
      </c>
      <c r="AB1871" s="181" t="s">
        <v>942</v>
      </c>
      <c r="AC1871" s="183">
        <v>145</v>
      </c>
    </row>
    <row r="1872" spans="1:29">
      <c r="A1872" s="181" t="s">
        <v>117</v>
      </c>
      <c r="B1872" s="183">
        <v>102</v>
      </c>
      <c r="C1872" s="183">
        <v>102103</v>
      </c>
      <c r="D1872" s="183">
        <v>5670</v>
      </c>
      <c r="E1872" s="184">
        <v>-5407.94</v>
      </c>
      <c r="F1872" s="182">
        <v>43709</v>
      </c>
      <c r="G1872" s="181" t="s">
        <v>938</v>
      </c>
      <c r="H1872" s="181" t="s">
        <v>997</v>
      </c>
      <c r="I1872" s="181" t="s">
        <v>1185</v>
      </c>
      <c r="K1872" s="183">
        <v>366336</v>
      </c>
      <c r="L1872" s="183">
        <v>343783</v>
      </c>
      <c r="P1872" s="181" t="s">
        <v>989</v>
      </c>
      <c r="Q1872" s="181" t="s">
        <v>940</v>
      </c>
      <c r="U1872" s="183">
        <v>9</v>
      </c>
      <c r="V1872" s="183">
        <v>19</v>
      </c>
      <c r="Y1872" s="181" t="s">
        <v>941</v>
      </c>
      <c r="Z1872" s="183">
        <v>252</v>
      </c>
      <c r="AA1872" s="181" t="s">
        <v>22</v>
      </c>
      <c r="AB1872" s="181" t="s">
        <v>942</v>
      </c>
      <c r="AC1872" s="183">
        <v>315</v>
      </c>
    </row>
    <row r="1873" spans="1:29">
      <c r="A1873" s="181" t="s">
        <v>117</v>
      </c>
      <c r="B1873" s="183">
        <v>102</v>
      </c>
      <c r="C1873" s="183">
        <v>102103</v>
      </c>
      <c r="D1873" s="183">
        <v>5670</v>
      </c>
      <c r="E1873" s="184">
        <v>-1638.92</v>
      </c>
      <c r="F1873" s="182">
        <v>43709</v>
      </c>
      <c r="G1873" s="181" t="s">
        <v>938</v>
      </c>
      <c r="H1873" s="181" t="s">
        <v>997</v>
      </c>
      <c r="I1873" s="181" t="s">
        <v>1185</v>
      </c>
      <c r="K1873" s="183">
        <v>366336</v>
      </c>
      <c r="L1873" s="183">
        <v>343783</v>
      </c>
      <c r="P1873" s="181" t="s">
        <v>989</v>
      </c>
      <c r="Q1873" s="181" t="s">
        <v>940</v>
      </c>
      <c r="U1873" s="183">
        <v>9</v>
      </c>
      <c r="V1873" s="183">
        <v>19</v>
      </c>
      <c r="Y1873" s="181" t="s">
        <v>941</v>
      </c>
      <c r="Z1873" s="183">
        <v>252</v>
      </c>
      <c r="AA1873" s="181" t="s">
        <v>22</v>
      </c>
      <c r="AB1873" s="181" t="s">
        <v>942</v>
      </c>
      <c r="AC1873" s="183">
        <v>316</v>
      </c>
    </row>
    <row r="1874" spans="1:29">
      <c r="A1874" s="181" t="s">
        <v>117</v>
      </c>
      <c r="B1874" s="183">
        <v>102</v>
      </c>
      <c r="C1874" s="183">
        <v>102103</v>
      </c>
      <c r="D1874" s="183">
        <v>5670</v>
      </c>
      <c r="E1874" s="184">
        <v>9995.0400000000009</v>
      </c>
      <c r="F1874" s="182">
        <v>43712</v>
      </c>
      <c r="G1874" s="181" t="s">
        <v>938</v>
      </c>
      <c r="H1874" s="181" t="s">
        <v>953</v>
      </c>
      <c r="K1874" s="183">
        <v>1087053</v>
      </c>
      <c r="L1874" s="183">
        <v>343532</v>
      </c>
      <c r="Q1874" s="181" t="s">
        <v>944</v>
      </c>
      <c r="U1874" s="183">
        <v>9</v>
      </c>
      <c r="V1874" s="183">
        <v>19</v>
      </c>
      <c r="X1874" s="183">
        <v>3002044</v>
      </c>
      <c r="Y1874" s="181" t="s">
        <v>941</v>
      </c>
      <c r="Z1874" s="183">
        <v>102</v>
      </c>
      <c r="AA1874" s="181" t="s">
        <v>945</v>
      </c>
      <c r="AB1874" s="181" t="s">
        <v>942</v>
      </c>
      <c r="AC1874" s="183">
        <v>1</v>
      </c>
    </row>
    <row r="1875" spans="1:29">
      <c r="A1875" s="181" t="s">
        <v>117</v>
      </c>
      <c r="B1875" s="183">
        <v>102</v>
      </c>
      <c r="C1875" s="183">
        <v>102103</v>
      </c>
      <c r="D1875" s="183">
        <v>5670</v>
      </c>
      <c r="E1875" s="184">
        <v>2214.09</v>
      </c>
      <c r="F1875" s="182">
        <v>43712</v>
      </c>
      <c r="G1875" s="181" t="s">
        <v>938</v>
      </c>
      <c r="H1875" s="181" t="s">
        <v>953</v>
      </c>
      <c r="K1875" s="183">
        <v>1087053</v>
      </c>
      <c r="L1875" s="183">
        <v>343532</v>
      </c>
      <c r="Q1875" s="181" t="s">
        <v>944</v>
      </c>
      <c r="U1875" s="183">
        <v>9</v>
      </c>
      <c r="V1875" s="183">
        <v>19</v>
      </c>
      <c r="X1875" s="183">
        <v>3002044</v>
      </c>
      <c r="Y1875" s="181" t="s">
        <v>941</v>
      </c>
      <c r="Z1875" s="183">
        <v>102</v>
      </c>
      <c r="AA1875" s="181" t="s">
        <v>945</v>
      </c>
      <c r="AB1875" s="181" t="s">
        <v>942</v>
      </c>
      <c r="AC1875" s="183">
        <v>2</v>
      </c>
    </row>
    <row r="1876" spans="1:29">
      <c r="A1876" s="181" t="s">
        <v>117</v>
      </c>
      <c r="B1876" s="183">
        <v>102</v>
      </c>
      <c r="C1876" s="183">
        <v>102103</v>
      </c>
      <c r="D1876" s="183">
        <v>5670</v>
      </c>
      <c r="E1876" s="184">
        <v>9550.2199999999993</v>
      </c>
      <c r="F1876" s="182">
        <v>43712</v>
      </c>
      <c r="G1876" s="181" t="s">
        <v>938</v>
      </c>
      <c r="H1876" s="181" t="s">
        <v>953</v>
      </c>
      <c r="K1876" s="183">
        <v>1087053</v>
      </c>
      <c r="L1876" s="183">
        <v>343532</v>
      </c>
      <c r="Q1876" s="181" t="s">
        <v>944</v>
      </c>
      <c r="U1876" s="183">
        <v>9</v>
      </c>
      <c r="V1876" s="183">
        <v>19</v>
      </c>
      <c r="X1876" s="183">
        <v>3002044</v>
      </c>
      <c r="Y1876" s="181" t="s">
        <v>941</v>
      </c>
      <c r="Z1876" s="183">
        <v>102</v>
      </c>
      <c r="AA1876" s="181" t="s">
        <v>945</v>
      </c>
      <c r="AB1876" s="181" t="s">
        <v>942</v>
      </c>
      <c r="AC1876" s="183">
        <v>3</v>
      </c>
    </row>
    <row r="1877" spans="1:29">
      <c r="A1877" s="181" t="s">
        <v>117</v>
      </c>
      <c r="B1877" s="183">
        <v>102</v>
      </c>
      <c r="C1877" s="183">
        <v>102103</v>
      </c>
      <c r="D1877" s="183">
        <v>5670</v>
      </c>
      <c r="E1877" s="184">
        <v>483.82</v>
      </c>
      <c r="F1877" s="182">
        <v>43712</v>
      </c>
      <c r="G1877" s="181" t="s">
        <v>938</v>
      </c>
      <c r="H1877" s="181" t="s">
        <v>953</v>
      </c>
      <c r="K1877" s="183">
        <v>1087053</v>
      </c>
      <c r="L1877" s="183">
        <v>343532</v>
      </c>
      <c r="Q1877" s="181" t="s">
        <v>944</v>
      </c>
      <c r="U1877" s="183">
        <v>9</v>
      </c>
      <c r="V1877" s="183">
        <v>19</v>
      </c>
      <c r="X1877" s="183">
        <v>3002044</v>
      </c>
      <c r="Y1877" s="181" t="s">
        <v>941</v>
      </c>
      <c r="Z1877" s="183">
        <v>102</v>
      </c>
      <c r="AA1877" s="181" t="s">
        <v>945</v>
      </c>
      <c r="AB1877" s="181" t="s">
        <v>942</v>
      </c>
      <c r="AC1877" s="183">
        <v>4</v>
      </c>
    </row>
    <row r="1878" spans="1:29">
      <c r="A1878" s="181" t="s">
        <v>117</v>
      </c>
      <c r="B1878" s="183">
        <v>102</v>
      </c>
      <c r="C1878" s="183">
        <v>102103</v>
      </c>
      <c r="D1878" s="183">
        <v>5670</v>
      </c>
      <c r="E1878" s="184">
        <v>2240.8000000000002</v>
      </c>
      <c r="F1878" s="182">
        <v>43712</v>
      </c>
      <c r="G1878" s="181" t="s">
        <v>938</v>
      </c>
      <c r="H1878" s="181" t="s">
        <v>953</v>
      </c>
      <c r="K1878" s="183">
        <v>1087053</v>
      </c>
      <c r="L1878" s="183">
        <v>343532</v>
      </c>
      <c r="Q1878" s="181" t="s">
        <v>944</v>
      </c>
      <c r="U1878" s="183">
        <v>9</v>
      </c>
      <c r="V1878" s="183">
        <v>19</v>
      </c>
      <c r="X1878" s="183">
        <v>3002044</v>
      </c>
      <c r="Y1878" s="181" t="s">
        <v>941</v>
      </c>
      <c r="Z1878" s="183">
        <v>102</v>
      </c>
      <c r="AA1878" s="181" t="s">
        <v>945</v>
      </c>
      <c r="AB1878" s="181" t="s">
        <v>942</v>
      </c>
      <c r="AC1878" s="183">
        <v>5</v>
      </c>
    </row>
    <row r="1879" spans="1:29">
      <c r="A1879" s="181" t="s">
        <v>117</v>
      </c>
      <c r="B1879" s="183">
        <v>102</v>
      </c>
      <c r="C1879" s="183">
        <v>102103</v>
      </c>
      <c r="D1879" s="183">
        <v>5670</v>
      </c>
      <c r="E1879" s="184">
        <v>658.57</v>
      </c>
      <c r="F1879" s="182">
        <v>43712</v>
      </c>
      <c r="G1879" s="181" t="s">
        <v>938</v>
      </c>
      <c r="H1879" s="181" t="s">
        <v>953</v>
      </c>
      <c r="K1879" s="183">
        <v>1087053</v>
      </c>
      <c r="L1879" s="183">
        <v>343532</v>
      </c>
      <c r="Q1879" s="181" t="s">
        <v>944</v>
      </c>
      <c r="U1879" s="183">
        <v>9</v>
      </c>
      <c r="V1879" s="183">
        <v>19</v>
      </c>
      <c r="X1879" s="183">
        <v>3002044</v>
      </c>
      <c r="Y1879" s="181" t="s">
        <v>941</v>
      </c>
      <c r="Z1879" s="183">
        <v>102</v>
      </c>
      <c r="AA1879" s="181" t="s">
        <v>945</v>
      </c>
      <c r="AB1879" s="181" t="s">
        <v>942</v>
      </c>
      <c r="AC1879" s="183">
        <v>6</v>
      </c>
    </row>
    <row r="1880" spans="1:29">
      <c r="A1880" s="181" t="s">
        <v>117</v>
      </c>
      <c r="B1880" s="183">
        <v>102</v>
      </c>
      <c r="C1880" s="183">
        <v>102103</v>
      </c>
      <c r="D1880" s="183">
        <v>5670</v>
      </c>
      <c r="E1880" s="184">
        <v>230.4</v>
      </c>
      <c r="F1880" s="182">
        <v>43712</v>
      </c>
      <c r="G1880" s="181" t="s">
        <v>938</v>
      </c>
      <c r="H1880" s="181" t="s">
        <v>953</v>
      </c>
      <c r="K1880" s="183">
        <v>1087053</v>
      </c>
      <c r="L1880" s="183">
        <v>343532</v>
      </c>
      <c r="Q1880" s="181" t="s">
        <v>944</v>
      </c>
      <c r="U1880" s="183">
        <v>9</v>
      </c>
      <c r="V1880" s="183">
        <v>19</v>
      </c>
      <c r="X1880" s="183">
        <v>3002044</v>
      </c>
      <c r="Y1880" s="181" t="s">
        <v>941</v>
      </c>
      <c r="Z1880" s="183">
        <v>102</v>
      </c>
      <c r="AA1880" s="181" t="s">
        <v>945</v>
      </c>
      <c r="AB1880" s="181" t="s">
        <v>942</v>
      </c>
      <c r="AC1880" s="183">
        <v>7</v>
      </c>
    </row>
    <row r="1881" spans="1:29">
      <c r="A1881" s="181" t="s">
        <v>117</v>
      </c>
      <c r="B1881" s="183">
        <v>102</v>
      </c>
      <c r="C1881" s="183">
        <v>102103</v>
      </c>
      <c r="D1881" s="183">
        <v>5670</v>
      </c>
      <c r="E1881" s="184">
        <v>2471.2600000000002</v>
      </c>
      <c r="F1881" s="182">
        <v>43712</v>
      </c>
      <c r="G1881" s="181" t="s">
        <v>938</v>
      </c>
      <c r="H1881" s="181" t="s">
        <v>953</v>
      </c>
      <c r="K1881" s="183">
        <v>1087053</v>
      </c>
      <c r="L1881" s="183">
        <v>343532</v>
      </c>
      <c r="Q1881" s="181" t="s">
        <v>944</v>
      </c>
      <c r="U1881" s="183">
        <v>9</v>
      </c>
      <c r="V1881" s="183">
        <v>19</v>
      </c>
      <c r="X1881" s="183">
        <v>3002044</v>
      </c>
      <c r="Y1881" s="181" t="s">
        <v>941</v>
      </c>
      <c r="Z1881" s="183">
        <v>102</v>
      </c>
      <c r="AA1881" s="181" t="s">
        <v>945</v>
      </c>
      <c r="AB1881" s="181" t="s">
        <v>942</v>
      </c>
      <c r="AC1881" s="183">
        <v>8</v>
      </c>
    </row>
    <row r="1882" spans="1:29">
      <c r="A1882" s="181" t="s">
        <v>117</v>
      </c>
      <c r="B1882" s="183">
        <v>102</v>
      </c>
      <c r="C1882" s="183">
        <v>102103</v>
      </c>
      <c r="D1882" s="183">
        <v>5670</v>
      </c>
      <c r="E1882" s="184">
        <v>5407.94</v>
      </c>
      <c r="F1882" s="182">
        <v>43712</v>
      </c>
      <c r="G1882" s="181" t="s">
        <v>938</v>
      </c>
      <c r="H1882" s="181" t="s">
        <v>1185</v>
      </c>
      <c r="K1882" s="183">
        <v>1087494</v>
      </c>
      <c r="L1882" s="183">
        <v>343663</v>
      </c>
      <c r="Q1882" s="181" t="s">
        <v>944</v>
      </c>
      <c r="U1882" s="183">
        <v>9</v>
      </c>
      <c r="V1882" s="183">
        <v>19</v>
      </c>
      <c r="X1882" s="183">
        <v>3085943</v>
      </c>
      <c r="Y1882" s="181" t="s">
        <v>941</v>
      </c>
      <c r="Z1882" s="183">
        <v>102</v>
      </c>
      <c r="AA1882" s="181" t="s">
        <v>945</v>
      </c>
      <c r="AB1882" s="181" t="s">
        <v>942</v>
      </c>
      <c r="AC1882" s="183">
        <v>1</v>
      </c>
    </row>
    <row r="1883" spans="1:29">
      <c r="A1883" s="181" t="s">
        <v>117</v>
      </c>
      <c r="B1883" s="183">
        <v>102</v>
      </c>
      <c r="C1883" s="183">
        <v>102103</v>
      </c>
      <c r="D1883" s="183">
        <v>5670</v>
      </c>
      <c r="E1883" s="184">
        <v>1638.92</v>
      </c>
      <c r="F1883" s="182">
        <v>43712</v>
      </c>
      <c r="G1883" s="181" t="s">
        <v>938</v>
      </c>
      <c r="H1883" s="181" t="s">
        <v>1185</v>
      </c>
      <c r="K1883" s="183">
        <v>1087494</v>
      </c>
      <c r="L1883" s="183">
        <v>343663</v>
      </c>
      <c r="Q1883" s="181" t="s">
        <v>944</v>
      </c>
      <c r="U1883" s="183">
        <v>9</v>
      </c>
      <c r="V1883" s="183">
        <v>19</v>
      </c>
      <c r="X1883" s="183">
        <v>3085943</v>
      </c>
      <c r="Y1883" s="181" t="s">
        <v>941</v>
      </c>
      <c r="Z1883" s="183">
        <v>102</v>
      </c>
      <c r="AA1883" s="181" t="s">
        <v>945</v>
      </c>
      <c r="AB1883" s="181" t="s">
        <v>942</v>
      </c>
      <c r="AC1883" s="183">
        <v>2</v>
      </c>
    </row>
    <row r="1884" spans="1:29">
      <c r="A1884" s="181" t="s">
        <v>117</v>
      </c>
      <c r="B1884" s="183">
        <v>102</v>
      </c>
      <c r="C1884" s="183">
        <v>102103</v>
      </c>
      <c r="D1884" s="183">
        <v>5670</v>
      </c>
      <c r="E1884" s="184">
        <v>-59.6</v>
      </c>
      <c r="F1884" s="182">
        <v>43738</v>
      </c>
      <c r="G1884" s="181" t="s">
        <v>938</v>
      </c>
      <c r="H1884" s="181" t="s">
        <v>1001</v>
      </c>
      <c r="I1884" s="181" t="s">
        <v>1180</v>
      </c>
      <c r="K1884" s="183">
        <v>366523</v>
      </c>
      <c r="L1884" s="183">
        <v>345123</v>
      </c>
      <c r="Q1884" s="181" t="s">
        <v>940</v>
      </c>
      <c r="U1884" s="183">
        <v>9</v>
      </c>
      <c r="V1884" s="183">
        <v>19</v>
      </c>
      <c r="Y1884" s="181" t="s">
        <v>941</v>
      </c>
      <c r="Z1884" s="183">
        <v>102</v>
      </c>
      <c r="AA1884" s="181" t="s">
        <v>22</v>
      </c>
      <c r="AB1884" s="181" t="s">
        <v>942</v>
      </c>
      <c r="AC1884" s="183">
        <v>12</v>
      </c>
    </row>
    <row r="1885" spans="1:29">
      <c r="A1885" s="181" t="s">
        <v>117</v>
      </c>
      <c r="B1885" s="183">
        <v>102</v>
      </c>
      <c r="C1885" s="183">
        <v>102103</v>
      </c>
      <c r="D1885" s="183">
        <v>5670</v>
      </c>
      <c r="E1885" s="184">
        <v>-119.2</v>
      </c>
      <c r="F1885" s="182">
        <v>43738</v>
      </c>
      <c r="G1885" s="181" t="s">
        <v>938</v>
      </c>
      <c r="H1885" s="181" t="s">
        <v>1004</v>
      </c>
      <c r="I1885" s="181" t="s">
        <v>1180</v>
      </c>
      <c r="K1885" s="183">
        <v>366526</v>
      </c>
      <c r="L1885" s="183">
        <v>345126</v>
      </c>
      <c r="Q1885" s="181" t="s">
        <v>940</v>
      </c>
      <c r="U1885" s="183">
        <v>9</v>
      </c>
      <c r="V1885" s="183">
        <v>19</v>
      </c>
      <c r="Y1885" s="181" t="s">
        <v>941</v>
      </c>
      <c r="Z1885" s="183">
        <v>804</v>
      </c>
      <c r="AA1885" s="181" t="s">
        <v>22</v>
      </c>
      <c r="AB1885" s="181" t="s">
        <v>942</v>
      </c>
      <c r="AC1885" s="183">
        <v>10</v>
      </c>
    </row>
    <row r="1886" spans="1:29">
      <c r="A1886" s="181" t="s">
        <v>117</v>
      </c>
      <c r="B1886" s="183">
        <v>102</v>
      </c>
      <c r="C1886" s="183">
        <v>102101</v>
      </c>
      <c r="D1886" s="183">
        <v>5670</v>
      </c>
      <c r="E1886" s="184">
        <v>-22.13</v>
      </c>
      <c r="F1886" s="182">
        <v>43738</v>
      </c>
      <c r="G1886" s="181" t="s">
        <v>938</v>
      </c>
      <c r="H1886" s="181" t="s">
        <v>1005</v>
      </c>
      <c r="I1886" s="181" t="s">
        <v>1180</v>
      </c>
      <c r="K1886" s="183">
        <v>366527</v>
      </c>
      <c r="L1886" s="183">
        <v>345127</v>
      </c>
      <c r="Q1886" s="181" t="s">
        <v>940</v>
      </c>
      <c r="U1886" s="183">
        <v>9</v>
      </c>
      <c r="V1886" s="183">
        <v>19</v>
      </c>
      <c r="Y1886" s="181" t="s">
        <v>941</v>
      </c>
      <c r="Z1886" s="183">
        <v>102</v>
      </c>
      <c r="AA1886" s="181" t="s">
        <v>22</v>
      </c>
      <c r="AB1886" s="181" t="s">
        <v>942</v>
      </c>
      <c r="AC1886" s="183">
        <v>10</v>
      </c>
    </row>
    <row r="1887" spans="1:29">
      <c r="A1887" s="181" t="s">
        <v>117</v>
      </c>
      <c r="B1887" s="183">
        <v>102</v>
      </c>
      <c r="C1887" s="183">
        <v>102103</v>
      </c>
      <c r="D1887" s="183">
        <v>5670</v>
      </c>
      <c r="E1887" s="184">
        <v>-218.34</v>
      </c>
      <c r="F1887" s="182">
        <v>43738</v>
      </c>
      <c r="G1887" s="181" t="s">
        <v>938</v>
      </c>
      <c r="H1887" s="181" t="s">
        <v>1006</v>
      </c>
      <c r="I1887" s="181" t="s">
        <v>1180</v>
      </c>
      <c r="K1887" s="183">
        <v>366528</v>
      </c>
      <c r="L1887" s="183">
        <v>345128</v>
      </c>
      <c r="Q1887" s="181" t="s">
        <v>940</v>
      </c>
      <c r="U1887" s="183">
        <v>9</v>
      </c>
      <c r="V1887" s="183">
        <v>19</v>
      </c>
      <c r="Y1887" s="181" t="s">
        <v>941</v>
      </c>
      <c r="Z1887" s="183">
        <v>102</v>
      </c>
      <c r="AA1887" s="181" t="s">
        <v>22</v>
      </c>
      <c r="AB1887" s="181" t="s">
        <v>942</v>
      </c>
      <c r="AC1887" s="183">
        <v>10</v>
      </c>
    </row>
    <row r="1888" spans="1:29">
      <c r="A1888" s="181" t="s">
        <v>117</v>
      </c>
      <c r="B1888" s="183">
        <v>102</v>
      </c>
      <c r="C1888" s="183">
        <v>102103</v>
      </c>
      <c r="D1888" s="183">
        <v>5670</v>
      </c>
      <c r="E1888" s="184">
        <v>478.26</v>
      </c>
      <c r="F1888" s="182">
        <v>43738</v>
      </c>
      <c r="G1888" s="181" t="s">
        <v>938</v>
      </c>
      <c r="H1888" s="181" t="s">
        <v>1008</v>
      </c>
      <c r="I1888" s="181" t="s">
        <v>1184</v>
      </c>
      <c r="K1888" s="183">
        <v>366718</v>
      </c>
      <c r="L1888" s="183">
        <v>347158</v>
      </c>
      <c r="P1888" s="181" t="s">
        <v>989</v>
      </c>
      <c r="Q1888" s="181" t="s">
        <v>940</v>
      </c>
      <c r="U1888" s="183">
        <v>9</v>
      </c>
      <c r="V1888" s="183">
        <v>19</v>
      </c>
      <c r="Y1888" s="181" t="s">
        <v>941</v>
      </c>
      <c r="Z1888" s="183">
        <v>102</v>
      </c>
      <c r="AA1888" s="181" t="s">
        <v>22</v>
      </c>
      <c r="AB1888" s="181" t="s">
        <v>942</v>
      </c>
      <c r="AC1888" s="183">
        <v>69</v>
      </c>
    </row>
    <row r="1889" spans="1:29">
      <c r="A1889" s="181" t="s">
        <v>117</v>
      </c>
      <c r="B1889" s="183">
        <v>102</v>
      </c>
      <c r="C1889" s="183">
        <v>102103</v>
      </c>
      <c r="D1889" s="183">
        <v>5670</v>
      </c>
      <c r="E1889" s="184">
        <v>288.62</v>
      </c>
      <c r="F1889" s="182">
        <v>43738</v>
      </c>
      <c r="G1889" s="181" t="s">
        <v>938</v>
      </c>
      <c r="H1889" s="181" t="s">
        <v>1008</v>
      </c>
      <c r="I1889" s="181" t="s">
        <v>1184</v>
      </c>
      <c r="K1889" s="183">
        <v>366718</v>
      </c>
      <c r="L1889" s="183">
        <v>347158</v>
      </c>
      <c r="P1889" s="181" t="s">
        <v>989</v>
      </c>
      <c r="Q1889" s="181" t="s">
        <v>940</v>
      </c>
      <c r="U1889" s="183">
        <v>9</v>
      </c>
      <c r="V1889" s="183">
        <v>19</v>
      </c>
      <c r="Y1889" s="181" t="s">
        <v>941</v>
      </c>
      <c r="Z1889" s="183">
        <v>102</v>
      </c>
      <c r="AA1889" s="181" t="s">
        <v>22</v>
      </c>
      <c r="AB1889" s="181" t="s">
        <v>942</v>
      </c>
      <c r="AC1889" s="183">
        <v>70</v>
      </c>
    </row>
    <row r="1890" spans="1:29">
      <c r="A1890" s="181" t="s">
        <v>117</v>
      </c>
      <c r="B1890" s="183">
        <v>102</v>
      </c>
      <c r="C1890" s="183">
        <v>102103</v>
      </c>
      <c r="D1890" s="183">
        <v>5670</v>
      </c>
      <c r="E1890" s="184">
        <v>10131.780000000001</v>
      </c>
      <c r="F1890" s="182">
        <v>43738</v>
      </c>
      <c r="G1890" s="181" t="s">
        <v>938</v>
      </c>
      <c r="H1890" s="181" t="s">
        <v>1008</v>
      </c>
      <c r="I1890" s="181" t="s">
        <v>953</v>
      </c>
      <c r="K1890" s="183">
        <v>366718</v>
      </c>
      <c r="L1890" s="183">
        <v>347158</v>
      </c>
      <c r="P1890" s="181" t="s">
        <v>989</v>
      </c>
      <c r="Q1890" s="181" t="s">
        <v>940</v>
      </c>
      <c r="U1890" s="183">
        <v>9</v>
      </c>
      <c r="V1890" s="183">
        <v>19</v>
      </c>
      <c r="Y1890" s="181" t="s">
        <v>941</v>
      </c>
      <c r="Z1890" s="183">
        <v>102</v>
      </c>
      <c r="AA1890" s="181" t="s">
        <v>22</v>
      </c>
      <c r="AB1890" s="181" t="s">
        <v>942</v>
      </c>
      <c r="AC1890" s="183">
        <v>73</v>
      </c>
    </row>
    <row r="1891" spans="1:29">
      <c r="A1891" s="181" t="s">
        <v>117</v>
      </c>
      <c r="B1891" s="183">
        <v>102</v>
      </c>
      <c r="C1891" s="183">
        <v>102103</v>
      </c>
      <c r="D1891" s="183">
        <v>5670</v>
      </c>
      <c r="E1891" s="184">
        <v>2244.38</v>
      </c>
      <c r="F1891" s="182">
        <v>43738</v>
      </c>
      <c r="G1891" s="181" t="s">
        <v>938</v>
      </c>
      <c r="H1891" s="181" t="s">
        <v>1008</v>
      </c>
      <c r="I1891" s="181" t="s">
        <v>953</v>
      </c>
      <c r="K1891" s="183">
        <v>366718</v>
      </c>
      <c r="L1891" s="183">
        <v>347158</v>
      </c>
      <c r="P1891" s="181" t="s">
        <v>989</v>
      </c>
      <c r="Q1891" s="181" t="s">
        <v>940</v>
      </c>
      <c r="U1891" s="183">
        <v>9</v>
      </c>
      <c r="V1891" s="183">
        <v>19</v>
      </c>
      <c r="Y1891" s="181" t="s">
        <v>941</v>
      </c>
      <c r="Z1891" s="183">
        <v>102</v>
      </c>
      <c r="AA1891" s="181" t="s">
        <v>22</v>
      </c>
      <c r="AB1891" s="181" t="s">
        <v>942</v>
      </c>
      <c r="AC1891" s="183">
        <v>74</v>
      </c>
    </row>
    <row r="1892" spans="1:29">
      <c r="A1892" s="181" t="s">
        <v>117</v>
      </c>
      <c r="B1892" s="183">
        <v>102</v>
      </c>
      <c r="C1892" s="183">
        <v>102103</v>
      </c>
      <c r="D1892" s="183">
        <v>5670</v>
      </c>
      <c r="E1892" s="184">
        <v>9675.3799999999992</v>
      </c>
      <c r="F1892" s="182">
        <v>43738</v>
      </c>
      <c r="G1892" s="181" t="s">
        <v>938</v>
      </c>
      <c r="H1892" s="181" t="s">
        <v>1008</v>
      </c>
      <c r="I1892" s="181" t="s">
        <v>953</v>
      </c>
      <c r="K1892" s="183">
        <v>366718</v>
      </c>
      <c r="L1892" s="183">
        <v>347158</v>
      </c>
      <c r="P1892" s="181" t="s">
        <v>989</v>
      </c>
      <c r="Q1892" s="181" t="s">
        <v>940</v>
      </c>
      <c r="U1892" s="183">
        <v>9</v>
      </c>
      <c r="V1892" s="183">
        <v>19</v>
      </c>
      <c r="Y1892" s="181" t="s">
        <v>941</v>
      </c>
      <c r="Z1892" s="183">
        <v>102</v>
      </c>
      <c r="AA1892" s="181" t="s">
        <v>22</v>
      </c>
      <c r="AB1892" s="181" t="s">
        <v>942</v>
      </c>
      <c r="AC1892" s="183">
        <v>75</v>
      </c>
    </row>
    <row r="1893" spans="1:29">
      <c r="A1893" s="181" t="s">
        <v>117</v>
      </c>
      <c r="B1893" s="183">
        <v>102</v>
      </c>
      <c r="C1893" s="183">
        <v>102103</v>
      </c>
      <c r="D1893" s="183">
        <v>5670</v>
      </c>
      <c r="E1893" s="184">
        <v>499.63</v>
      </c>
      <c r="F1893" s="182">
        <v>43738</v>
      </c>
      <c r="G1893" s="181" t="s">
        <v>938</v>
      </c>
      <c r="H1893" s="181" t="s">
        <v>1008</v>
      </c>
      <c r="I1893" s="181" t="s">
        <v>953</v>
      </c>
      <c r="K1893" s="183">
        <v>366718</v>
      </c>
      <c r="L1893" s="183">
        <v>347158</v>
      </c>
      <c r="P1893" s="181" t="s">
        <v>989</v>
      </c>
      <c r="Q1893" s="181" t="s">
        <v>940</v>
      </c>
      <c r="U1893" s="183">
        <v>9</v>
      </c>
      <c r="V1893" s="183">
        <v>19</v>
      </c>
      <c r="Y1893" s="181" t="s">
        <v>941</v>
      </c>
      <c r="Z1893" s="183">
        <v>102</v>
      </c>
      <c r="AA1893" s="181" t="s">
        <v>22</v>
      </c>
      <c r="AB1893" s="181" t="s">
        <v>942</v>
      </c>
      <c r="AC1893" s="183">
        <v>76</v>
      </c>
    </row>
    <row r="1894" spans="1:29">
      <c r="A1894" s="181" t="s">
        <v>117</v>
      </c>
      <c r="B1894" s="183">
        <v>102</v>
      </c>
      <c r="C1894" s="183">
        <v>102103</v>
      </c>
      <c r="D1894" s="183">
        <v>5670</v>
      </c>
      <c r="E1894" s="184">
        <v>2268.19</v>
      </c>
      <c r="F1894" s="182">
        <v>43738</v>
      </c>
      <c r="G1894" s="181" t="s">
        <v>938</v>
      </c>
      <c r="H1894" s="181" t="s">
        <v>1008</v>
      </c>
      <c r="I1894" s="181" t="s">
        <v>953</v>
      </c>
      <c r="K1894" s="183">
        <v>366718</v>
      </c>
      <c r="L1894" s="183">
        <v>347158</v>
      </c>
      <c r="P1894" s="181" t="s">
        <v>989</v>
      </c>
      <c r="Q1894" s="181" t="s">
        <v>940</v>
      </c>
      <c r="U1894" s="183">
        <v>9</v>
      </c>
      <c r="V1894" s="183">
        <v>19</v>
      </c>
      <c r="Y1894" s="181" t="s">
        <v>941</v>
      </c>
      <c r="Z1894" s="183">
        <v>102</v>
      </c>
      <c r="AA1894" s="181" t="s">
        <v>22</v>
      </c>
      <c r="AB1894" s="181" t="s">
        <v>942</v>
      </c>
      <c r="AC1894" s="183">
        <v>77</v>
      </c>
    </row>
    <row r="1895" spans="1:29">
      <c r="A1895" s="181" t="s">
        <v>117</v>
      </c>
      <c r="B1895" s="183">
        <v>102</v>
      </c>
      <c r="C1895" s="183">
        <v>102103</v>
      </c>
      <c r="D1895" s="183">
        <v>5670</v>
      </c>
      <c r="E1895" s="184">
        <v>677.9</v>
      </c>
      <c r="F1895" s="182">
        <v>43738</v>
      </c>
      <c r="G1895" s="181" t="s">
        <v>938</v>
      </c>
      <c r="H1895" s="181" t="s">
        <v>1008</v>
      </c>
      <c r="I1895" s="181" t="s">
        <v>953</v>
      </c>
      <c r="K1895" s="183">
        <v>366718</v>
      </c>
      <c r="L1895" s="183">
        <v>347158</v>
      </c>
      <c r="P1895" s="181" t="s">
        <v>989</v>
      </c>
      <c r="Q1895" s="181" t="s">
        <v>940</v>
      </c>
      <c r="U1895" s="183">
        <v>9</v>
      </c>
      <c r="V1895" s="183">
        <v>19</v>
      </c>
      <c r="Y1895" s="181" t="s">
        <v>941</v>
      </c>
      <c r="Z1895" s="183">
        <v>102</v>
      </c>
      <c r="AA1895" s="181" t="s">
        <v>22</v>
      </c>
      <c r="AB1895" s="181" t="s">
        <v>942</v>
      </c>
      <c r="AC1895" s="183">
        <v>78</v>
      </c>
    </row>
    <row r="1896" spans="1:29">
      <c r="A1896" s="181" t="s">
        <v>117</v>
      </c>
      <c r="B1896" s="183">
        <v>102</v>
      </c>
      <c r="C1896" s="183">
        <v>102103</v>
      </c>
      <c r="D1896" s="183">
        <v>5670</v>
      </c>
      <c r="E1896" s="184">
        <v>232.8</v>
      </c>
      <c r="F1896" s="182">
        <v>43738</v>
      </c>
      <c r="G1896" s="181" t="s">
        <v>938</v>
      </c>
      <c r="H1896" s="181" t="s">
        <v>1008</v>
      </c>
      <c r="I1896" s="181" t="s">
        <v>953</v>
      </c>
      <c r="K1896" s="183">
        <v>366718</v>
      </c>
      <c r="L1896" s="183">
        <v>347158</v>
      </c>
      <c r="P1896" s="181" t="s">
        <v>989</v>
      </c>
      <c r="Q1896" s="181" t="s">
        <v>940</v>
      </c>
      <c r="U1896" s="183">
        <v>9</v>
      </c>
      <c r="V1896" s="183">
        <v>19</v>
      </c>
      <c r="Y1896" s="181" t="s">
        <v>941</v>
      </c>
      <c r="Z1896" s="183">
        <v>102</v>
      </c>
      <c r="AA1896" s="181" t="s">
        <v>22</v>
      </c>
      <c r="AB1896" s="181" t="s">
        <v>942</v>
      </c>
      <c r="AC1896" s="183">
        <v>79</v>
      </c>
    </row>
    <row r="1897" spans="1:29">
      <c r="A1897" s="181" t="s">
        <v>117</v>
      </c>
      <c r="B1897" s="183">
        <v>102</v>
      </c>
      <c r="C1897" s="183">
        <v>102103</v>
      </c>
      <c r="D1897" s="183">
        <v>5670</v>
      </c>
      <c r="E1897" s="184">
        <v>2499.94</v>
      </c>
      <c r="F1897" s="182">
        <v>43738</v>
      </c>
      <c r="G1897" s="181" t="s">
        <v>938</v>
      </c>
      <c r="H1897" s="181" t="s">
        <v>1008</v>
      </c>
      <c r="I1897" s="181" t="s">
        <v>953</v>
      </c>
      <c r="K1897" s="183">
        <v>366718</v>
      </c>
      <c r="L1897" s="183">
        <v>347158</v>
      </c>
      <c r="P1897" s="181" t="s">
        <v>989</v>
      </c>
      <c r="Q1897" s="181" t="s">
        <v>940</v>
      </c>
      <c r="U1897" s="183">
        <v>9</v>
      </c>
      <c r="V1897" s="183">
        <v>19</v>
      </c>
      <c r="Y1897" s="181" t="s">
        <v>941</v>
      </c>
      <c r="Z1897" s="183">
        <v>102</v>
      </c>
      <c r="AA1897" s="181" t="s">
        <v>22</v>
      </c>
      <c r="AB1897" s="181" t="s">
        <v>942</v>
      </c>
      <c r="AC1897" s="183">
        <v>80</v>
      </c>
    </row>
    <row r="1898" spans="1:29">
      <c r="A1898" s="181" t="s">
        <v>117</v>
      </c>
      <c r="B1898" s="183">
        <v>102</v>
      </c>
      <c r="C1898" s="183">
        <v>102103</v>
      </c>
      <c r="D1898" s="183">
        <v>5670</v>
      </c>
      <c r="E1898" s="184">
        <v>-28599.74</v>
      </c>
      <c r="F1898" s="182">
        <v>43738</v>
      </c>
      <c r="G1898" s="181" t="s">
        <v>938</v>
      </c>
      <c r="H1898" s="181" t="s">
        <v>1186</v>
      </c>
      <c r="I1898" s="181" t="s">
        <v>1186</v>
      </c>
      <c r="K1898" s="183">
        <v>366756</v>
      </c>
      <c r="L1898" s="183">
        <v>347328</v>
      </c>
      <c r="Q1898" s="181" t="s">
        <v>940</v>
      </c>
      <c r="U1898" s="183">
        <v>9</v>
      </c>
      <c r="V1898" s="183">
        <v>19</v>
      </c>
      <c r="Y1898" s="181" t="s">
        <v>941</v>
      </c>
      <c r="Z1898" s="183">
        <v>102</v>
      </c>
      <c r="AA1898" s="181" t="s">
        <v>22</v>
      </c>
      <c r="AB1898" s="181" t="s">
        <v>942</v>
      </c>
      <c r="AC1898" s="183">
        <v>1</v>
      </c>
    </row>
    <row r="1899" spans="1:29">
      <c r="A1899" s="181" t="s">
        <v>117</v>
      </c>
      <c r="B1899" s="183">
        <v>102</v>
      </c>
      <c r="C1899" s="183">
        <v>102101</v>
      </c>
      <c r="D1899" s="183">
        <v>5670</v>
      </c>
      <c r="E1899" s="184">
        <v>774.36</v>
      </c>
      <c r="F1899" s="182">
        <v>43738</v>
      </c>
      <c r="G1899" s="181" t="s">
        <v>938</v>
      </c>
      <c r="H1899" s="181" t="s">
        <v>1186</v>
      </c>
      <c r="I1899" s="181" t="s">
        <v>1186</v>
      </c>
      <c r="K1899" s="183">
        <v>366756</v>
      </c>
      <c r="L1899" s="183">
        <v>347328</v>
      </c>
      <c r="Q1899" s="181" t="s">
        <v>940</v>
      </c>
      <c r="U1899" s="183">
        <v>9</v>
      </c>
      <c r="V1899" s="183">
        <v>19</v>
      </c>
      <c r="Y1899" s="181" t="s">
        <v>941</v>
      </c>
      <c r="Z1899" s="183">
        <v>102</v>
      </c>
      <c r="AA1899" s="181" t="s">
        <v>22</v>
      </c>
      <c r="AB1899" s="181" t="s">
        <v>942</v>
      </c>
      <c r="AC1899" s="183">
        <v>2</v>
      </c>
    </row>
    <row r="1900" spans="1:29">
      <c r="A1900" s="181" t="s">
        <v>117</v>
      </c>
      <c r="B1900" s="183">
        <v>102</v>
      </c>
      <c r="C1900" s="183">
        <v>102102</v>
      </c>
      <c r="D1900" s="183">
        <v>5670</v>
      </c>
      <c r="E1900" s="184">
        <v>154.87</v>
      </c>
      <c r="F1900" s="182">
        <v>43738</v>
      </c>
      <c r="G1900" s="181" t="s">
        <v>938</v>
      </c>
      <c r="H1900" s="181" t="s">
        <v>1186</v>
      </c>
      <c r="I1900" s="181" t="s">
        <v>1186</v>
      </c>
      <c r="K1900" s="183">
        <v>366756</v>
      </c>
      <c r="L1900" s="183">
        <v>347328</v>
      </c>
      <c r="Q1900" s="181" t="s">
        <v>940</v>
      </c>
      <c r="U1900" s="183">
        <v>9</v>
      </c>
      <c r="V1900" s="183">
        <v>19</v>
      </c>
      <c r="Y1900" s="181" t="s">
        <v>941</v>
      </c>
      <c r="Z1900" s="183">
        <v>102</v>
      </c>
      <c r="AA1900" s="181" t="s">
        <v>22</v>
      </c>
      <c r="AB1900" s="181" t="s">
        <v>942</v>
      </c>
      <c r="AC1900" s="183">
        <v>3</v>
      </c>
    </row>
    <row r="1901" spans="1:29">
      <c r="A1901" s="181" t="s">
        <v>117</v>
      </c>
      <c r="B1901" s="183">
        <v>102</v>
      </c>
      <c r="C1901" s="183">
        <v>102103</v>
      </c>
      <c r="D1901" s="183">
        <v>5670</v>
      </c>
      <c r="E1901" s="184">
        <v>258.12</v>
      </c>
      <c r="F1901" s="182">
        <v>43738</v>
      </c>
      <c r="G1901" s="181" t="s">
        <v>938</v>
      </c>
      <c r="H1901" s="181" t="s">
        <v>1186</v>
      </c>
      <c r="I1901" s="181" t="s">
        <v>1186</v>
      </c>
      <c r="K1901" s="183">
        <v>366756</v>
      </c>
      <c r="L1901" s="183">
        <v>347328</v>
      </c>
      <c r="Q1901" s="181" t="s">
        <v>940</v>
      </c>
      <c r="U1901" s="183">
        <v>9</v>
      </c>
      <c r="V1901" s="183">
        <v>19</v>
      </c>
      <c r="Y1901" s="181" t="s">
        <v>941</v>
      </c>
      <c r="Z1901" s="183">
        <v>102</v>
      </c>
      <c r="AA1901" s="181" t="s">
        <v>22</v>
      </c>
      <c r="AB1901" s="181" t="s">
        <v>942</v>
      </c>
      <c r="AC1901" s="183">
        <v>4</v>
      </c>
    </row>
    <row r="1902" spans="1:29">
      <c r="A1902" s="181" t="s">
        <v>117</v>
      </c>
      <c r="B1902" s="183">
        <v>102</v>
      </c>
      <c r="C1902" s="183">
        <v>102104</v>
      </c>
      <c r="D1902" s="183">
        <v>5670</v>
      </c>
      <c r="E1902" s="184">
        <v>516.24</v>
      </c>
      <c r="F1902" s="182">
        <v>43738</v>
      </c>
      <c r="G1902" s="181" t="s">
        <v>938</v>
      </c>
      <c r="H1902" s="181" t="s">
        <v>1186</v>
      </c>
      <c r="I1902" s="181" t="s">
        <v>1186</v>
      </c>
      <c r="K1902" s="183">
        <v>366756</v>
      </c>
      <c r="L1902" s="183">
        <v>347328</v>
      </c>
      <c r="Q1902" s="181" t="s">
        <v>940</v>
      </c>
      <c r="U1902" s="183">
        <v>9</v>
      </c>
      <c r="V1902" s="183">
        <v>19</v>
      </c>
      <c r="Y1902" s="181" t="s">
        <v>941</v>
      </c>
      <c r="Z1902" s="183">
        <v>102</v>
      </c>
      <c r="AA1902" s="181" t="s">
        <v>22</v>
      </c>
      <c r="AB1902" s="181" t="s">
        <v>942</v>
      </c>
      <c r="AC1902" s="183">
        <v>5</v>
      </c>
    </row>
    <row r="1903" spans="1:29">
      <c r="A1903" s="181" t="s">
        <v>117</v>
      </c>
      <c r="B1903" s="183">
        <v>102</v>
      </c>
      <c r="C1903" s="183">
        <v>102105</v>
      </c>
      <c r="D1903" s="183">
        <v>5670</v>
      </c>
      <c r="E1903" s="184">
        <v>567.86</v>
      </c>
      <c r="F1903" s="182">
        <v>43738</v>
      </c>
      <c r="G1903" s="181" t="s">
        <v>938</v>
      </c>
      <c r="H1903" s="181" t="s">
        <v>1186</v>
      </c>
      <c r="I1903" s="181" t="s">
        <v>1186</v>
      </c>
      <c r="K1903" s="183">
        <v>366756</v>
      </c>
      <c r="L1903" s="183">
        <v>347328</v>
      </c>
      <c r="Q1903" s="181" t="s">
        <v>940</v>
      </c>
      <c r="U1903" s="183">
        <v>9</v>
      </c>
      <c r="V1903" s="183">
        <v>19</v>
      </c>
      <c r="Y1903" s="181" t="s">
        <v>941</v>
      </c>
      <c r="Z1903" s="183">
        <v>102</v>
      </c>
      <c r="AA1903" s="181" t="s">
        <v>22</v>
      </c>
      <c r="AB1903" s="181" t="s">
        <v>942</v>
      </c>
      <c r="AC1903" s="183">
        <v>6</v>
      </c>
    </row>
    <row r="1904" spans="1:29">
      <c r="A1904" s="181" t="s">
        <v>117</v>
      </c>
      <c r="B1904" s="183">
        <v>102</v>
      </c>
      <c r="C1904" s="183">
        <v>102106</v>
      </c>
      <c r="D1904" s="183">
        <v>5670</v>
      </c>
      <c r="E1904" s="184">
        <v>1703.59</v>
      </c>
      <c r="F1904" s="182">
        <v>43738</v>
      </c>
      <c r="G1904" s="181" t="s">
        <v>938</v>
      </c>
      <c r="H1904" s="181" t="s">
        <v>1186</v>
      </c>
      <c r="I1904" s="181" t="s">
        <v>1186</v>
      </c>
      <c r="K1904" s="183">
        <v>366756</v>
      </c>
      <c r="L1904" s="183">
        <v>347328</v>
      </c>
      <c r="Q1904" s="181" t="s">
        <v>940</v>
      </c>
      <c r="U1904" s="183">
        <v>9</v>
      </c>
      <c r="V1904" s="183">
        <v>19</v>
      </c>
      <c r="Y1904" s="181" t="s">
        <v>941</v>
      </c>
      <c r="Z1904" s="183">
        <v>102</v>
      </c>
      <c r="AA1904" s="181" t="s">
        <v>22</v>
      </c>
      <c r="AB1904" s="181" t="s">
        <v>942</v>
      </c>
      <c r="AC1904" s="183">
        <v>7</v>
      </c>
    </row>
    <row r="1905" spans="1:29">
      <c r="A1905" s="181" t="s">
        <v>117</v>
      </c>
      <c r="B1905" s="183">
        <v>102</v>
      </c>
      <c r="C1905" s="183">
        <v>102107</v>
      </c>
      <c r="D1905" s="183">
        <v>5670</v>
      </c>
      <c r="E1905" s="184">
        <v>309.74</v>
      </c>
      <c r="F1905" s="182">
        <v>43738</v>
      </c>
      <c r="G1905" s="181" t="s">
        <v>938</v>
      </c>
      <c r="H1905" s="181" t="s">
        <v>1186</v>
      </c>
      <c r="I1905" s="181" t="s">
        <v>1186</v>
      </c>
      <c r="K1905" s="183">
        <v>366756</v>
      </c>
      <c r="L1905" s="183">
        <v>347328</v>
      </c>
      <c r="Q1905" s="181" t="s">
        <v>940</v>
      </c>
      <c r="U1905" s="183">
        <v>9</v>
      </c>
      <c r="V1905" s="183">
        <v>19</v>
      </c>
      <c r="Y1905" s="181" t="s">
        <v>941</v>
      </c>
      <c r="Z1905" s="183">
        <v>102</v>
      </c>
      <c r="AA1905" s="181" t="s">
        <v>22</v>
      </c>
      <c r="AB1905" s="181" t="s">
        <v>942</v>
      </c>
      <c r="AC1905" s="183">
        <v>8</v>
      </c>
    </row>
    <row r="1906" spans="1:29">
      <c r="A1906" s="181" t="s">
        <v>117</v>
      </c>
      <c r="B1906" s="183">
        <v>102</v>
      </c>
      <c r="C1906" s="183">
        <v>102108</v>
      </c>
      <c r="D1906" s="183">
        <v>5670</v>
      </c>
      <c r="E1906" s="184">
        <v>206.5</v>
      </c>
      <c r="F1906" s="182">
        <v>43738</v>
      </c>
      <c r="G1906" s="181" t="s">
        <v>938</v>
      </c>
      <c r="H1906" s="181" t="s">
        <v>1186</v>
      </c>
      <c r="I1906" s="181" t="s">
        <v>1186</v>
      </c>
      <c r="K1906" s="183">
        <v>366756</v>
      </c>
      <c r="L1906" s="183">
        <v>347328</v>
      </c>
      <c r="Q1906" s="181" t="s">
        <v>940</v>
      </c>
      <c r="U1906" s="183">
        <v>9</v>
      </c>
      <c r="V1906" s="183">
        <v>19</v>
      </c>
      <c r="Y1906" s="181" t="s">
        <v>941</v>
      </c>
      <c r="Z1906" s="183">
        <v>102</v>
      </c>
      <c r="AA1906" s="181" t="s">
        <v>22</v>
      </c>
      <c r="AB1906" s="181" t="s">
        <v>942</v>
      </c>
      <c r="AC1906" s="183">
        <v>9</v>
      </c>
    </row>
    <row r="1907" spans="1:29">
      <c r="A1907" s="181" t="s">
        <v>117</v>
      </c>
      <c r="B1907" s="183">
        <v>102</v>
      </c>
      <c r="C1907" s="183">
        <v>102109</v>
      </c>
      <c r="D1907" s="183">
        <v>5670</v>
      </c>
      <c r="E1907" s="184">
        <v>154.87</v>
      </c>
      <c r="F1907" s="182">
        <v>43738</v>
      </c>
      <c r="G1907" s="181" t="s">
        <v>938</v>
      </c>
      <c r="H1907" s="181" t="s">
        <v>1186</v>
      </c>
      <c r="I1907" s="181" t="s">
        <v>1186</v>
      </c>
      <c r="K1907" s="183">
        <v>366756</v>
      </c>
      <c r="L1907" s="183">
        <v>347328</v>
      </c>
      <c r="Q1907" s="181" t="s">
        <v>940</v>
      </c>
      <c r="U1907" s="183">
        <v>9</v>
      </c>
      <c r="V1907" s="183">
        <v>19</v>
      </c>
      <c r="Y1907" s="181" t="s">
        <v>941</v>
      </c>
      <c r="Z1907" s="183">
        <v>102</v>
      </c>
      <c r="AA1907" s="181" t="s">
        <v>22</v>
      </c>
      <c r="AB1907" s="181" t="s">
        <v>942</v>
      </c>
      <c r="AC1907" s="183">
        <v>10</v>
      </c>
    </row>
    <row r="1908" spans="1:29">
      <c r="A1908" s="181" t="s">
        <v>117</v>
      </c>
      <c r="B1908" s="183">
        <v>102</v>
      </c>
      <c r="C1908" s="183">
        <v>102103</v>
      </c>
      <c r="D1908" s="183">
        <v>5670</v>
      </c>
      <c r="E1908" s="184">
        <v>-478.26</v>
      </c>
      <c r="F1908" s="182">
        <v>43739</v>
      </c>
      <c r="G1908" s="181" t="s">
        <v>938</v>
      </c>
      <c r="H1908" s="181" t="s">
        <v>1008</v>
      </c>
      <c r="I1908" s="181" t="s">
        <v>1184</v>
      </c>
      <c r="K1908" s="183">
        <v>366718</v>
      </c>
      <c r="L1908" s="183">
        <v>347158</v>
      </c>
      <c r="P1908" s="181" t="s">
        <v>989</v>
      </c>
      <c r="Q1908" s="181" t="s">
        <v>940</v>
      </c>
      <c r="U1908" s="183">
        <v>10</v>
      </c>
      <c r="V1908" s="183">
        <v>19</v>
      </c>
      <c r="Y1908" s="181" t="s">
        <v>941</v>
      </c>
      <c r="Z1908" s="183">
        <v>102</v>
      </c>
      <c r="AA1908" s="181" t="s">
        <v>22</v>
      </c>
      <c r="AB1908" s="181" t="s">
        <v>942</v>
      </c>
      <c r="AC1908" s="183">
        <v>69</v>
      </c>
    </row>
    <row r="1909" spans="1:29">
      <c r="A1909" s="181" t="s">
        <v>117</v>
      </c>
      <c r="B1909" s="183">
        <v>102</v>
      </c>
      <c r="C1909" s="183">
        <v>102103</v>
      </c>
      <c r="D1909" s="183">
        <v>5670</v>
      </c>
      <c r="E1909" s="184">
        <v>-288.62</v>
      </c>
      <c r="F1909" s="182">
        <v>43739</v>
      </c>
      <c r="G1909" s="181" t="s">
        <v>938</v>
      </c>
      <c r="H1909" s="181" t="s">
        <v>1008</v>
      </c>
      <c r="I1909" s="181" t="s">
        <v>1184</v>
      </c>
      <c r="K1909" s="183">
        <v>366718</v>
      </c>
      <c r="L1909" s="183">
        <v>347158</v>
      </c>
      <c r="P1909" s="181" t="s">
        <v>989</v>
      </c>
      <c r="Q1909" s="181" t="s">
        <v>940</v>
      </c>
      <c r="U1909" s="183">
        <v>10</v>
      </c>
      <c r="V1909" s="183">
        <v>19</v>
      </c>
      <c r="Y1909" s="181" t="s">
        <v>941</v>
      </c>
      <c r="Z1909" s="183">
        <v>102</v>
      </c>
      <c r="AA1909" s="181" t="s">
        <v>22</v>
      </c>
      <c r="AB1909" s="181" t="s">
        <v>942</v>
      </c>
      <c r="AC1909" s="183">
        <v>70</v>
      </c>
    </row>
    <row r="1910" spans="1:29">
      <c r="A1910" s="181" t="s">
        <v>117</v>
      </c>
      <c r="B1910" s="183">
        <v>102</v>
      </c>
      <c r="C1910" s="183">
        <v>102103</v>
      </c>
      <c r="D1910" s="183">
        <v>5670</v>
      </c>
      <c r="E1910" s="184">
        <v>-10131.780000000001</v>
      </c>
      <c r="F1910" s="182">
        <v>43739</v>
      </c>
      <c r="G1910" s="181" t="s">
        <v>938</v>
      </c>
      <c r="H1910" s="181" t="s">
        <v>1008</v>
      </c>
      <c r="I1910" s="181" t="s">
        <v>953</v>
      </c>
      <c r="K1910" s="183">
        <v>366718</v>
      </c>
      <c r="L1910" s="183">
        <v>347158</v>
      </c>
      <c r="P1910" s="181" t="s">
        <v>989</v>
      </c>
      <c r="Q1910" s="181" t="s">
        <v>940</v>
      </c>
      <c r="U1910" s="183">
        <v>10</v>
      </c>
      <c r="V1910" s="183">
        <v>19</v>
      </c>
      <c r="Y1910" s="181" t="s">
        <v>941</v>
      </c>
      <c r="Z1910" s="183">
        <v>102</v>
      </c>
      <c r="AA1910" s="181" t="s">
        <v>22</v>
      </c>
      <c r="AB1910" s="181" t="s">
        <v>942</v>
      </c>
      <c r="AC1910" s="183">
        <v>73</v>
      </c>
    </row>
    <row r="1911" spans="1:29">
      <c r="A1911" s="181" t="s">
        <v>117</v>
      </c>
      <c r="B1911" s="183">
        <v>102</v>
      </c>
      <c r="C1911" s="183">
        <v>102103</v>
      </c>
      <c r="D1911" s="183">
        <v>5670</v>
      </c>
      <c r="E1911" s="184">
        <v>-2244.38</v>
      </c>
      <c r="F1911" s="182">
        <v>43739</v>
      </c>
      <c r="G1911" s="181" t="s">
        <v>938</v>
      </c>
      <c r="H1911" s="181" t="s">
        <v>1008</v>
      </c>
      <c r="I1911" s="181" t="s">
        <v>953</v>
      </c>
      <c r="K1911" s="183">
        <v>366718</v>
      </c>
      <c r="L1911" s="183">
        <v>347158</v>
      </c>
      <c r="P1911" s="181" t="s">
        <v>989</v>
      </c>
      <c r="Q1911" s="181" t="s">
        <v>940</v>
      </c>
      <c r="U1911" s="183">
        <v>10</v>
      </c>
      <c r="V1911" s="183">
        <v>19</v>
      </c>
      <c r="Y1911" s="181" t="s">
        <v>941</v>
      </c>
      <c r="Z1911" s="183">
        <v>102</v>
      </c>
      <c r="AA1911" s="181" t="s">
        <v>22</v>
      </c>
      <c r="AB1911" s="181" t="s">
        <v>942</v>
      </c>
      <c r="AC1911" s="183">
        <v>74</v>
      </c>
    </row>
    <row r="1912" spans="1:29">
      <c r="A1912" s="181" t="s">
        <v>117</v>
      </c>
      <c r="B1912" s="183">
        <v>102</v>
      </c>
      <c r="C1912" s="183">
        <v>102103</v>
      </c>
      <c r="D1912" s="183">
        <v>5670</v>
      </c>
      <c r="E1912" s="184">
        <v>-9675.3799999999992</v>
      </c>
      <c r="F1912" s="182">
        <v>43739</v>
      </c>
      <c r="G1912" s="181" t="s">
        <v>938</v>
      </c>
      <c r="H1912" s="181" t="s">
        <v>1008</v>
      </c>
      <c r="I1912" s="181" t="s">
        <v>953</v>
      </c>
      <c r="K1912" s="183">
        <v>366718</v>
      </c>
      <c r="L1912" s="183">
        <v>347158</v>
      </c>
      <c r="P1912" s="181" t="s">
        <v>989</v>
      </c>
      <c r="Q1912" s="181" t="s">
        <v>940</v>
      </c>
      <c r="U1912" s="183">
        <v>10</v>
      </c>
      <c r="V1912" s="183">
        <v>19</v>
      </c>
      <c r="Y1912" s="181" t="s">
        <v>941</v>
      </c>
      <c r="Z1912" s="183">
        <v>102</v>
      </c>
      <c r="AA1912" s="181" t="s">
        <v>22</v>
      </c>
      <c r="AB1912" s="181" t="s">
        <v>942</v>
      </c>
      <c r="AC1912" s="183">
        <v>75</v>
      </c>
    </row>
    <row r="1913" spans="1:29">
      <c r="A1913" s="181" t="s">
        <v>117</v>
      </c>
      <c r="B1913" s="183">
        <v>102</v>
      </c>
      <c r="C1913" s="183">
        <v>102103</v>
      </c>
      <c r="D1913" s="183">
        <v>5670</v>
      </c>
      <c r="E1913" s="184">
        <v>-499.63</v>
      </c>
      <c r="F1913" s="182">
        <v>43739</v>
      </c>
      <c r="G1913" s="181" t="s">
        <v>938</v>
      </c>
      <c r="H1913" s="181" t="s">
        <v>1008</v>
      </c>
      <c r="I1913" s="181" t="s">
        <v>953</v>
      </c>
      <c r="K1913" s="183">
        <v>366718</v>
      </c>
      <c r="L1913" s="183">
        <v>347158</v>
      </c>
      <c r="P1913" s="181" t="s">
        <v>989</v>
      </c>
      <c r="Q1913" s="181" t="s">
        <v>940</v>
      </c>
      <c r="U1913" s="183">
        <v>10</v>
      </c>
      <c r="V1913" s="183">
        <v>19</v>
      </c>
      <c r="Y1913" s="181" t="s">
        <v>941</v>
      </c>
      <c r="Z1913" s="183">
        <v>102</v>
      </c>
      <c r="AA1913" s="181" t="s">
        <v>22</v>
      </c>
      <c r="AB1913" s="181" t="s">
        <v>942</v>
      </c>
      <c r="AC1913" s="183">
        <v>76</v>
      </c>
    </row>
    <row r="1914" spans="1:29">
      <c r="A1914" s="181" t="s">
        <v>117</v>
      </c>
      <c r="B1914" s="183">
        <v>102</v>
      </c>
      <c r="C1914" s="183">
        <v>102103</v>
      </c>
      <c r="D1914" s="183">
        <v>5670</v>
      </c>
      <c r="E1914" s="184">
        <v>-2268.19</v>
      </c>
      <c r="F1914" s="182">
        <v>43739</v>
      </c>
      <c r="G1914" s="181" t="s">
        <v>938</v>
      </c>
      <c r="H1914" s="181" t="s">
        <v>1008</v>
      </c>
      <c r="I1914" s="181" t="s">
        <v>953</v>
      </c>
      <c r="K1914" s="183">
        <v>366718</v>
      </c>
      <c r="L1914" s="183">
        <v>347158</v>
      </c>
      <c r="P1914" s="181" t="s">
        <v>989</v>
      </c>
      <c r="Q1914" s="181" t="s">
        <v>940</v>
      </c>
      <c r="U1914" s="183">
        <v>10</v>
      </c>
      <c r="V1914" s="183">
        <v>19</v>
      </c>
      <c r="Y1914" s="181" t="s">
        <v>941</v>
      </c>
      <c r="Z1914" s="183">
        <v>102</v>
      </c>
      <c r="AA1914" s="181" t="s">
        <v>22</v>
      </c>
      <c r="AB1914" s="181" t="s">
        <v>942</v>
      </c>
      <c r="AC1914" s="183">
        <v>77</v>
      </c>
    </row>
    <row r="1915" spans="1:29">
      <c r="A1915" s="181" t="s">
        <v>117</v>
      </c>
      <c r="B1915" s="183">
        <v>102</v>
      </c>
      <c r="C1915" s="183">
        <v>102103</v>
      </c>
      <c r="D1915" s="183">
        <v>5670</v>
      </c>
      <c r="E1915" s="184">
        <v>-677.9</v>
      </c>
      <c r="F1915" s="182">
        <v>43739</v>
      </c>
      <c r="G1915" s="181" t="s">
        <v>938</v>
      </c>
      <c r="H1915" s="181" t="s">
        <v>1008</v>
      </c>
      <c r="I1915" s="181" t="s">
        <v>953</v>
      </c>
      <c r="K1915" s="183">
        <v>366718</v>
      </c>
      <c r="L1915" s="183">
        <v>347158</v>
      </c>
      <c r="P1915" s="181" t="s">
        <v>989</v>
      </c>
      <c r="Q1915" s="181" t="s">
        <v>940</v>
      </c>
      <c r="U1915" s="183">
        <v>10</v>
      </c>
      <c r="V1915" s="183">
        <v>19</v>
      </c>
      <c r="Y1915" s="181" t="s">
        <v>941</v>
      </c>
      <c r="Z1915" s="183">
        <v>102</v>
      </c>
      <c r="AA1915" s="181" t="s">
        <v>22</v>
      </c>
      <c r="AB1915" s="181" t="s">
        <v>942</v>
      </c>
      <c r="AC1915" s="183">
        <v>78</v>
      </c>
    </row>
    <row r="1916" spans="1:29">
      <c r="A1916" s="181" t="s">
        <v>117</v>
      </c>
      <c r="B1916" s="183">
        <v>102</v>
      </c>
      <c r="C1916" s="183">
        <v>102103</v>
      </c>
      <c r="D1916" s="183">
        <v>5670</v>
      </c>
      <c r="E1916" s="184">
        <v>-232.8</v>
      </c>
      <c r="F1916" s="182">
        <v>43739</v>
      </c>
      <c r="G1916" s="181" t="s">
        <v>938</v>
      </c>
      <c r="H1916" s="181" t="s">
        <v>1008</v>
      </c>
      <c r="I1916" s="181" t="s">
        <v>953</v>
      </c>
      <c r="K1916" s="183">
        <v>366718</v>
      </c>
      <c r="L1916" s="183">
        <v>347158</v>
      </c>
      <c r="P1916" s="181" t="s">
        <v>989</v>
      </c>
      <c r="Q1916" s="181" t="s">
        <v>940</v>
      </c>
      <c r="U1916" s="183">
        <v>10</v>
      </c>
      <c r="V1916" s="183">
        <v>19</v>
      </c>
      <c r="Y1916" s="181" t="s">
        <v>941</v>
      </c>
      <c r="Z1916" s="183">
        <v>102</v>
      </c>
      <c r="AA1916" s="181" t="s">
        <v>22</v>
      </c>
      <c r="AB1916" s="181" t="s">
        <v>942</v>
      </c>
      <c r="AC1916" s="183">
        <v>79</v>
      </c>
    </row>
    <row r="1917" spans="1:29">
      <c r="A1917" s="181" t="s">
        <v>117</v>
      </c>
      <c r="B1917" s="183">
        <v>102</v>
      </c>
      <c r="C1917" s="183">
        <v>102103</v>
      </c>
      <c r="D1917" s="183">
        <v>5670</v>
      </c>
      <c r="E1917" s="184">
        <v>-2499.94</v>
      </c>
      <c r="F1917" s="182">
        <v>43739</v>
      </c>
      <c r="G1917" s="181" t="s">
        <v>938</v>
      </c>
      <c r="H1917" s="181" t="s">
        <v>1008</v>
      </c>
      <c r="I1917" s="181" t="s">
        <v>953</v>
      </c>
      <c r="K1917" s="183">
        <v>366718</v>
      </c>
      <c r="L1917" s="183">
        <v>347158</v>
      </c>
      <c r="P1917" s="181" t="s">
        <v>989</v>
      </c>
      <c r="Q1917" s="181" t="s">
        <v>940</v>
      </c>
      <c r="U1917" s="183">
        <v>10</v>
      </c>
      <c r="V1917" s="183">
        <v>19</v>
      </c>
      <c r="Y1917" s="181" t="s">
        <v>941</v>
      </c>
      <c r="Z1917" s="183">
        <v>102</v>
      </c>
      <c r="AA1917" s="181" t="s">
        <v>22</v>
      </c>
      <c r="AB1917" s="181" t="s">
        <v>942</v>
      </c>
      <c r="AC1917" s="183">
        <v>80</v>
      </c>
    </row>
    <row r="1918" spans="1:29">
      <c r="A1918" s="181" t="s">
        <v>117</v>
      </c>
      <c r="B1918" s="183">
        <v>102</v>
      </c>
      <c r="C1918" s="183">
        <v>102103</v>
      </c>
      <c r="D1918" s="183">
        <v>5670</v>
      </c>
      <c r="E1918" s="184">
        <v>478.26</v>
      </c>
      <c r="F1918" s="182">
        <v>43739</v>
      </c>
      <c r="G1918" s="181" t="s">
        <v>938</v>
      </c>
      <c r="H1918" s="181" t="s">
        <v>1184</v>
      </c>
      <c r="K1918" s="183">
        <v>1096290</v>
      </c>
      <c r="L1918" s="183">
        <v>346535</v>
      </c>
      <c r="Q1918" s="181" t="s">
        <v>944</v>
      </c>
      <c r="U1918" s="183">
        <v>10</v>
      </c>
      <c r="V1918" s="183">
        <v>19</v>
      </c>
      <c r="X1918" s="183">
        <v>3091141</v>
      </c>
      <c r="Y1918" s="181" t="s">
        <v>941</v>
      </c>
      <c r="Z1918" s="183">
        <v>102</v>
      </c>
      <c r="AA1918" s="181" t="s">
        <v>945</v>
      </c>
      <c r="AB1918" s="181" t="s">
        <v>942</v>
      </c>
      <c r="AC1918" s="183">
        <v>1</v>
      </c>
    </row>
    <row r="1919" spans="1:29">
      <c r="A1919" s="181" t="s">
        <v>117</v>
      </c>
      <c r="B1919" s="183">
        <v>102</v>
      </c>
      <c r="C1919" s="183">
        <v>102103</v>
      </c>
      <c r="D1919" s="183">
        <v>5670</v>
      </c>
      <c r="E1919" s="184">
        <v>288.62</v>
      </c>
      <c r="F1919" s="182">
        <v>43739</v>
      </c>
      <c r="G1919" s="181" t="s">
        <v>938</v>
      </c>
      <c r="H1919" s="181" t="s">
        <v>1184</v>
      </c>
      <c r="K1919" s="183">
        <v>1096290</v>
      </c>
      <c r="L1919" s="183">
        <v>346535</v>
      </c>
      <c r="Q1919" s="181" t="s">
        <v>944</v>
      </c>
      <c r="U1919" s="183">
        <v>10</v>
      </c>
      <c r="V1919" s="183">
        <v>19</v>
      </c>
      <c r="X1919" s="183">
        <v>3091141</v>
      </c>
      <c r="Y1919" s="181" t="s">
        <v>941</v>
      </c>
      <c r="Z1919" s="183">
        <v>102</v>
      </c>
      <c r="AA1919" s="181" t="s">
        <v>945</v>
      </c>
      <c r="AB1919" s="181" t="s">
        <v>942</v>
      </c>
      <c r="AC1919" s="183">
        <v>2</v>
      </c>
    </row>
    <row r="1920" spans="1:29">
      <c r="A1920" s="181" t="s">
        <v>117</v>
      </c>
      <c r="B1920" s="183">
        <v>102</v>
      </c>
      <c r="C1920" s="183">
        <v>102103</v>
      </c>
      <c r="D1920" s="183">
        <v>5670</v>
      </c>
      <c r="E1920" s="184">
        <v>10131.780000000001</v>
      </c>
      <c r="F1920" s="182">
        <v>43739</v>
      </c>
      <c r="G1920" s="181" t="s">
        <v>938</v>
      </c>
      <c r="H1920" s="181" t="s">
        <v>953</v>
      </c>
      <c r="K1920" s="183">
        <v>1096295</v>
      </c>
      <c r="L1920" s="183">
        <v>346535</v>
      </c>
      <c r="Q1920" s="181" t="s">
        <v>944</v>
      </c>
      <c r="U1920" s="183">
        <v>10</v>
      </c>
      <c r="V1920" s="183">
        <v>19</v>
      </c>
      <c r="X1920" s="183">
        <v>3002044</v>
      </c>
      <c r="Y1920" s="181" t="s">
        <v>941</v>
      </c>
      <c r="Z1920" s="183">
        <v>102</v>
      </c>
      <c r="AA1920" s="181" t="s">
        <v>945</v>
      </c>
      <c r="AB1920" s="181" t="s">
        <v>942</v>
      </c>
      <c r="AC1920" s="183">
        <v>1</v>
      </c>
    </row>
    <row r="1921" spans="1:29">
      <c r="A1921" s="181" t="s">
        <v>117</v>
      </c>
      <c r="B1921" s="183">
        <v>102</v>
      </c>
      <c r="C1921" s="183">
        <v>102103</v>
      </c>
      <c r="D1921" s="183">
        <v>5670</v>
      </c>
      <c r="E1921" s="184">
        <v>2244.38</v>
      </c>
      <c r="F1921" s="182">
        <v>43739</v>
      </c>
      <c r="G1921" s="181" t="s">
        <v>938</v>
      </c>
      <c r="H1921" s="181" t="s">
        <v>953</v>
      </c>
      <c r="K1921" s="183">
        <v>1096295</v>
      </c>
      <c r="L1921" s="183">
        <v>346535</v>
      </c>
      <c r="Q1921" s="181" t="s">
        <v>944</v>
      </c>
      <c r="U1921" s="183">
        <v>10</v>
      </c>
      <c r="V1921" s="183">
        <v>19</v>
      </c>
      <c r="X1921" s="183">
        <v>3002044</v>
      </c>
      <c r="Y1921" s="181" t="s">
        <v>941</v>
      </c>
      <c r="Z1921" s="183">
        <v>102</v>
      </c>
      <c r="AA1921" s="181" t="s">
        <v>945</v>
      </c>
      <c r="AB1921" s="181" t="s">
        <v>942</v>
      </c>
      <c r="AC1921" s="183">
        <v>2</v>
      </c>
    </row>
    <row r="1922" spans="1:29">
      <c r="A1922" s="181" t="s">
        <v>117</v>
      </c>
      <c r="B1922" s="183">
        <v>102</v>
      </c>
      <c r="C1922" s="183">
        <v>102103</v>
      </c>
      <c r="D1922" s="183">
        <v>5670</v>
      </c>
      <c r="E1922" s="184">
        <v>9675.3799999999992</v>
      </c>
      <c r="F1922" s="182">
        <v>43739</v>
      </c>
      <c r="G1922" s="181" t="s">
        <v>938</v>
      </c>
      <c r="H1922" s="181" t="s">
        <v>953</v>
      </c>
      <c r="K1922" s="183">
        <v>1096295</v>
      </c>
      <c r="L1922" s="183">
        <v>346535</v>
      </c>
      <c r="Q1922" s="181" t="s">
        <v>944</v>
      </c>
      <c r="U1922" s="183">
        <v>10</v>
      </c>
      <c r="V1922" s="183">
        <v>19</v>
      </c>
      <c r="X1922" s="183">
        <v>3002044</v>
      </c>
      <c r="Y1922" s="181" t="s">
        <v>941</v>
      </c>
      <c r="Z1922" s="183">
        <v>102</v>
      </c>
      <c r="AA1922" s="181" t="s">
        <v>945</v>
      </c>
      <c r="AB1922" s="181" t="s">
        <v>942</v>
      </c>
      <c r="AC1922" s="183">
        <v>3</v>
      </c>
    </row>
    <row r="1923" spans="1:29">
      <c r="A1923" s="181" t="s">
        <v>117</v>
      </c>
      <c r="B1923" s="183">
        <v>102</v>
      </c>
      <c r="C1923" s="183">
        <v>102103</v>
      </c>
      <c r="D1923" s="183">
        <v>5670</v>
      </c>
      <c r="E1923" s="184">
        <v>499.63</v>
      </c>
      <c r="F1923" s="182">
        <v>43739</v>
      </c>
      <c r="G1923" s="181" t="s">
        <v>938</v>
      </c>
      <c r="H1923" s="181" t="s">
        <v>953</v>
      </c>
      <c r="K1923" s="183">
        <v>1096295</v>
      </c>
      <c r="L1923" s="183">
        <v>346535</v>
      </c>
      <c r="Q1923" s="181" t="s">
        <v>944</v>
      </c>
      <c r="U1923" s="183">
        <v>10</v>
      </c>
      <c r="V1923" s="183">
        <v>19</v>
      </c>
      <c r="X1923" s="183">
        <v>3002044</v>
      </c>
      <c r="Y1923" s="181" t="s">
        <v>941</v>
      </c>
      <c r="Z1923" s="183">
        <v>102</v>
      </c>
      <c r="AA1923" s="181" t="s">
        <v>945</v>
      </c>
      <c r="AB1923" s="181" t="s">
        <v>942</v>
      </c>
      <c r="AC1923" s="183">
        <v>4</v>
      </c>
    </row>
    <row r="1924" spans="1:29">
      <c r="A1924" s="181" t="s">
        <v>117</v>
      </c>
      <c r="B1924" s="183">
        <v>102</v>
      </c>
      <c r="C1924" s="183">
        <v>102103</v>
      </c>
      <c r="D1924" s="183">
        <v>5670</v>
      </c>
      <c r="E1924" s="184">
        <v>2268.19</v>
      </c>
      <c r="F1924" s="182">
        <v>43739</v>
      </c>
      <c r="G1924" s="181" t="s">
        <v>938</v>
      </c>
      <c r="H1924" s="181" t="s">
        <v>953</v>
      </c>
      <c r="K1924" s="183">
        <v>1096295</v>
      </c>
      <c r="L1924" s="183">
        <v>346535</v>
      </c>
      <c r="Q1924" s="181" t="s">
        <v>944</v>
      </c>
      <c r="U1924" s="183">
        <v>10</v>
      </c>
      <c r="V1924" s="183">
        <v>19</v>
      </c>
      <c r="X1924" s="183">
        <v>3002044</v>
      </c>
      <c r="Y1924" s="181" t="s">
        <v>941</v>
      </c>
      <c r="Z1924" s="183">
        <v>102</v>
      </c>
      <c r="AA1924" s="181" t="s">
        <v>945</v>
      </c>
      <c r="AB1924" s="181" t="s">
        <v>942</v>
      </c>
      <c r="AC1924" s="183">
        <v>5</v>
      </c>
    </row>
    <row r="1925" spans="1:29">
      <c r="A1925" s="181" t="s">
        <v>117</v>
      </c>
      <c r="B1925" s="183">
        <v>102</v>
      </c>
      <c r="C1925" s="183">
        <v>102103</v>
      </c>
      <c r="D1925" s="183">
        <v>5670</v>
      </c>
      <c r="E1925" s="184">
        <v>677.9</v>
      </c>
      <c r="F1925" s="182">
        <v>43739</v>
      </c>
      <c r="G1925" s="181" t="s">
        <v>938</v>
      </c>
      <c r="H1925" s="181" t="s">
        <v>953</v>
      </c>
      <c r="K1925" s="183">
        <v>1096295</v>
      </c>
      <c r="L1925" s="183">
        <v>346535</v>
      </c>
      <c r="Q1925" s="181" t="s">
        <v>944</v>
      </c>
      <c r="U1925" s="183">
        <v>10</v>
      </c>
      <c r="V1925" s="183">
        <v>19</v>
      </c>
      <c r="X1925" s="183">
        <v>3002044</v>
      </c>
      <c r="Y1925" s="181" t="s">
        <v>941</v>
      </c>
      <c r="Z1925" s="183">
        <v>102</v>
      </c>
      <c r="AA1925" s="181" t="s">
        <v>945</v>
      </c>
      <c r="AB1925" s="181" t="s">
        <v>942</v>
      </c>
      <c r="AC1925" s="183">
        <v>6</v>
      </c>
    </row>
    <row r="1926" spans="1:29">
      <c r="A1926" s="181" t="s">
        <v>117</v>
      </c>
      <c r="B1926" s="183">
        <v>102</v>
      </c>
      <c r="C1926" s="183">
        <v>102103</v>
      </c>
      <c r="D1926" s="183">
        <v>5670</v>
      </c>
      <c r="E1926" s="184">
        <v>232.8</v>
      </c>
      <c r="F1926" s="182">
        <v>43739</v>
      </c>
      <c r="G1926" s="181" t="s">
        <v>938</v>
      </c>
      <c r="H1926" s="181" t="s">
        <v>953</v>
      </c>
      <c r="K1926" s="183">
        <v>1096295</v>
      </c>
      <c r="L1926" s="183">
        <v>346535</v>
      </c>
      <c r="Q1926" s="181" t="s">
        <v>944</v>
      </c>
      <c r="U1926" s="183">
        <v>10</v>
      </c>
      <c r="V1926" s="183">
        <v>19</v>
      </c>
      <c r="X1926" s="183">
        <v>3002044</v>
      </c>
      <c r="Y1926" s="181" t="s">
        <v>941</v>
      </c>
      <c r="Z1926" s="183">
        <v>102</v>
      </c>
      <c r="AA1926" s="181" t="s">
        <v>945</v>
      </c>
      <c r="AB1926" s="181" t="s">
        <v>942</v>
      </c>
      <c r="AC1926" s="183">
        <v>7</v>
      </c>
    </row>
    <row r="1927" spans="1:29">
      <c r="A1927" s="181" t="s">
        <v>117</v>
      </c>
      <c r="B1927" s="183">
        <v>102</v>
      </c>
      <c r="C1927" s="183">
        <v>102103</v>
      </c>
      <c r="D1927" s="183">
        <v>5670</v>
      </c>
      <c r="E1927" s="184">
        <v>2499.94</v>
      </c>
      <c r="F1927" s="182">
        <v>43739</v>
      </c>
      <c r="G1927" s="181" t="s">
        <v>938</v>
      </c>
      <c r="H1927" s="181" t="s">
        <v>953</v>
      </c>
      <c r="K1927" s="183">
        <v>1096295</v>
      </c>
      <c r="L1927" s="183">
        <v>346535</v>
      </c>
      <c r="Q1927" s="181" t="s">
        <v>944</v>
      </c>
      <c r="U1927" s="183">
        <v>10</v>
      </c>
      <c r="V1927" s="183">
        <v>19</v>
      </c>
      <c r="X1927" s="183">
        <v>3002044</v>
      </c>
      <c r="Y1927" s="181" t="s">
        <v>941</v>
      </c>
      <c r="Z1927" s="183">
        <v>102</v>
      </c>
      <c r="AA1927" s="181" t="s">
        <v>945</v>
      </c>
      <c r="AB1927" s="181" t="s">
        <v>942</v>
      </c>
      <c r="AC1927" s="183">
        <v>8</v>
      </c>
    </row>
    <row r="1928" spans="1:29">
      <c r="A1928" s="181" t="s">
        <v>117</v>
      </c>
      <c r="B1928" s="183">
        <v>102</v>
      </c>
      <c r="C1928" s="183">
        <v>102103</v>
      </c>
      <c r="D1928" s="183">
        <v>5670</v>
      </c>
      <c r="E1928" s="184">
        <v>5409.47</v>
      </c>
      <c r="F1928" s="182">
        <v>43748</v>
      </c>
      <c r="G1928" s="181" t="s">
        <v>938</v>
      </c>
      <c r="H1928" s="181" t="s">
        <v>1185</v>
      </c>
      <c r="K1928" s="183">
        <v>1099255</v>
      </c>
      <c r="L1928" s="183">
        <v>347730</v>
      </c>
      <c r="Q1928" s="181" t="s">
        <v>944</v>
      </c>
      <c r="U1928" s="183">
        <v>10</v>
      </c>
      <c r="V1928" s="183">
        <v>19</v>
      </c>
      <c r="X1928" s="183">
        <v>3085943</v>
      </c>
      <c r="Y1928" s="181" t="s">
        <v>941</v>
      </c>
      <c r="Z1928" s="183">
        <v>102</v>
      </c>
      <c r="AA1928" s="181" t="s">
        <v>945</v>
      </c>
      <c r="AB1928" s="181" t="s">
        <v>942</v>
      </c>
      <c r="AC1928" s="183">
        <v>1</v>
      </c>
    </row>
    <row r="1929" spans="1:29">
      <c r="A1929" s="181" t="s">
        <v>117</v>
      </c>
      <c r="B1929" s="183">
        <v>102</v>
      </c>
      <c r="C1929" s="183">
        <v>102103</v>
      </c>
      <c r="D1929" s="183">
        <v>5670</v>
      </c>
      <c r="E1929" s="184">
        <v>1645.68</v>
      </c>
      <c r="F1929" s="182">
        <v>43748</v>
      </c>
      <c r="G1929" s="181" t="s">
        <v>938</v>
      </c>
      <c r="H1929" s="181" t="s">
        <v>1185</v>
      </c>
      <c r="K1929" s="183">
        <v>1099255</v>
      </c>
      <c r="L1929" s="183">
        <v>347730</v>
      </c>
      <c r="Q1929" s="181" t="s">
        <v>944</v>
      </c>
      <c r="U1929" s="183">
        <v>10</v>
      </c>
      <c r="V1929" s="183">
        <v>19</v>
      </c>
      <c r="X1929" s="183">
        <v>3085943</v>
      </c>
      <c r="Y1929" s="181" t="s">
        <v>941</v>
      </c>
      <c r="Z1929" s="183">
        <v>102</v>
      </c>
      <c r="AA1929" s="181" t="s">
        <v>945</v>
      </c>
      <c r="AB1929" s="181" t="s">
        <v>942</v>
      </c>
      <c r="AC1929" s="183">
        <v>2</v>
      </c>
    </row>
    <row r="1930" spans="1:29">
      <c r="A1930" s="181" t="s">
        <v>117</v>
      </c>
      <c r="B1930" s="183">
        <v>102</v>
      </c>
      <c r="C1930" s="183">
        <v>102103</v>
      </c>
      <c r="D1930" s="183">
        <v>5670</v>
      </c>
      <c r="E1930" s="184">
        <v>501.8</v>
      </c>
      <c r="F1930" s="182">
        <v>43759</v>
      </c>
      <c r="G1930" s="181" t="s">
        <v>938</v>
      </c>
      <c r="H1930" s="181" t="s">
        <v>1184</v>
      </c>
      <c r="K1930" s="183">
        <v>1101465</v>
      </c>
      <c r="L1930" s="183">
        <v>348626</v>
      </c>
      <c r="Q1930" s="181" t="s">
        <v>944</v>
      </c>
      <c r="U1930" s="183">
        <v>10</v>
      </c>
      <c r="V1930" s="183">
        <v>19</v>
      </c>
      <c r="X1930" s="183">
        <v>3091141</v>
      </c>
      <c r="Y1930" s="181" t="s">
        <v>941</v>
      </c>
      <c r="Z1930" s="183">
        <v>102</v>
      </c>
      <c r="AA1930" s="181" t="s">
        <v>945</v>
      </c>
      <c r="AB1930" s="181" t="s">
        <v>942</v>
      </c>
      <c r="AC1930" s="183">
        <v>1</v>
      </c>
    </row>
    <row r="1931" spans="1:29">
      <c r="A1931" s="181" t="s">
        <v>117</v>
      </c>
      <c r="B1931" s="183">
        <v>102</v>
      </c>
      <c r="C1931" s="183">
        <v>102103</v>
      </c>
      <c r="D1931" s="183">
        <v>5670</v>
      </c>
      <c r="E1931" s="184">
        <v>288.62</v>
      </c>
      <c r="F1931" s="182">
        <v>43759</v>
      </c>
      <c r="G1931" s="181" t="s">
        <v>938</v>
      </c>
      <c r="H1931" s="181" t="s">
        <v>1184</v>
      </c>
      <c r="K1931" s="183">
        <v>1101465</v>
      </c>
      <c r="L1931" s="183">
        <v>348626</v>
      </c>
      <c r="Q1931" s="181" t="s">
        <v>944</v>
      </c>
      <c r="U1931" s="183">
        <v>10</v>
      </c>
      <c r="V1931" s="183">
        <v>19</v>
      </c>
      <c r="X1931" s="183">
        <v>3091141</v>
      </c>
      <c r="Y1931" s="181" t="s">
        <v>941</v>
      </c>
      <c r="Z1931" s="183">
        <v>102</v>
      </c>
      <c r="AA1931" s="181" t="s">
        <v>945</v>
      </c>
      <c r="AB1931" s="181" t="s">
        <v>942</v>
      </c>
      <c r="AC1931" s="183">
        <v>2</v>
      </c>
    </row>
    <row r="1932" spans="1:29">
      <c r="A1932" s="181" t="s">
        <v>117</v>
      </c>
      <c r="B1932" s="183">
        <v>102</v>
      </c>
      <c r="C1932" s="183">
        <v>102101</v>
      </c>
      <c r="D1932" s="183">
        <v>5670</v>
      </c>
      <c r="E1932" s="184">
        <v>-22.13</v>
      </c>
      <c r="F1932" s="182">
        <v>43769</v>
      </c>
      <c r="G1932" s="181" t="s">
        <v>938</v>
      </c>
      <c r="H1932" s="181" t="s">
        <v>1012</v>
      </c>
      <c r="I1932" s="181" t="s">
        <v>1180</v>
      </c>
      <c r="K1932" s="183">
        <v>366919</v>
      </c>
      <c r="L1932" s="183">
        <v>349670</v>
      </c>
      <c r="Q1932" s="181" t="s">
        <v>940</v>
      </c>
      <c r="U1932" s="183">
        <v>10</v>
      </c>
      <c r="V1932" s="183">
        <v>19</v>
      </c>
      <c r="Y1932" s="181" t="s">
        <v>941</v>
      </c>
      <c r="Z1932" s="183">
        <v>102</v>
      </c>
      <c r="AA1932" s="181" t="s">
        <v>22</v>
      </c>
      <c r="AB1932" s="181" t="s">
        <v>942</v>
      </c>
      <c r="AC1932" s="183">
        <v>10</v>
      </c>
    </row>
    <row r="1933" spans="1:29">
      <c r="A1933" s="181" t="s">
        <v>117</v>
      </c>
      <c r="B1933" s="183">
        <v>102</v>
      </c>
      <c r="C1933" s="183">
        <v>102103</v>
      </c>
      <c r="D1933" s="183">
        <v>5670</v>
      </c>
      <c r="E1933" s="184">
        <v>-218.34</v>
      </c>
      <c r="F1933" s="182">
        <v>43769</v>
      </c>
      <c r="G1933" s="181" t="s">
        <v>938</v>
      </c>
      <c r="H1933" s="181" t="s">
        <v>1013</v>
      </c>
      <c r="I1933" s="181" t="s">
        <v>1180</v>
      </c>
      <c r="K1933" s="183">
        <v>366920</v>
      </c>
      <c r="L1933" s="183">
        <v>349672</v>
      </c>
      <c r="Q1933" s="181" t="s">
        <v>940</v>
      </c>
      <c r="U1933" s="183">
        <v>10</v>
      </c>
      <c r="V1933" s="183">
        <v>19</v>
      </c>
      <c r="Y1933" s="181" t="s">
        <v>941</v>
      </c>
      <c r="Z1933" s="183">
        <v>102</v>
      </c>
      <c r="AA1933" s="181" t="s">
        <v>22</v>
      </c>
      <c r="AB1933" s="181" t="s">
        <v>942</v>
      </c>
      <c r="AC1933" s="183">
        <v>10</v>
      </c>
    </row>
    <row r="1934" spans="1:29">
      <c r="A1934" s="181" t="s">
        <v>117</v>
      </c>
      <c r="B1934" s="183">
        <v>102</v>
      </c>
      <c r="C1934" s="183">
        <v>102103</v>
      </c>
      <c r="D1934" s="183">
        <v>5670</v>
      </c>
      <c r="E1934" s="184">
        <v>-119.2</v>
      </c>
      <c r="F1934" s="182">
        <v>43769</v>
      </c>
      <c r="G1934" s="181" t="s">
        <v>938</v>
      </c>
      <c r="H1934" s="181" t="s">
        <v>1014</v>
      </c>
      <c r="I1934" s="181" t="s">
        <v>1180</v>
      </c>
      <c r="K1934" s="183">
        <v>366921</v>
      </c>
      <c r="L1934" s="183">
        <v>349674</v>
      </c>
      <c r="Q1934" s="181" t="s">
        <v>940</v>
      </c>
      <c r="U1934" s="183">
        <v>10</v>
      </c>
      <c r="V1934" s="183">
        <v>19</v>
      </c>
      <c r="Y1934" s="181" t="s">
        <v>941</v>
      </c>
      <c r="Z1934" s="183">
        <v>804</v>
      </c>
      <c r="AA1934" s="181" t="s">
        <v>22</v>
      </c>
      <c r="AB1934" s="181" t="s">
        <v>942</v>
      </c>
      <c r="AC1934" s="183">
        <v>10</v>
      </c>
    </row>
    <row r="1935" spans="1:29">
      <c r="A1935" s="181" t="s">
        <v>117</v>
      </c>
      <c r="B1935" s="183">
        <v>102</v>
      </c>
      <c r="C1935" s="183">
        <v>102103</v>
      </c>
      <c r="D1935" s="183">
        <v>5670</v>
      </c>
      <c r="E1935" s="184">
        <v>-84.74</v>
      </c>
      <c r="F1935" s="182">
        <v>43769</v>
      </c>
      <c r="G1935" s="181" t="s">
        <v>938</v>
      </c>
      <c r="H1935" s="181" t="s">
        <v>1015</v>
      </c>
      <c r="I1935" s="181" t="s">
        <v>1180</v>
      </c>
      <c r="K1935" s="183">
        <v>366924</v>
      </c>
      <c r="L1935" s="183">
        <v>349683</v>
      </c>
      <c r="Q1935" s="181" t="s">
        <v>940</v>
      </c>
      <c r="U1935" s="183">
        <v>10</v>
      </c>
      <c r="V1935" s="183">
        <v>19</v>
      </c>
      <c r="Y1935" s="181" t="s">
        <v>941</v>
      </c>
      <c r="Z1935" s="183">
        <v>102</v>
      </c>
      <c r="AA1935" s="181" t="s">
        <v>22</v>
      </c>
      <c r="AB1935" s="181" t="s">
        <v>942</v>
      </c>
      <c r="AC1935" s="183">
        <v>10</v>
      </c>
    </row>
    <row r="1936" spans="1:29">
      <c r="A1936" s="181" t="s">
        <v>117</v>
      </c>
      <c r="B1936" s="183">
        <v>102</v>
      </c>
      <c r="C1936" s="183">
        <v>102103</v>
      </c>
      <c r="D1936" s="183">
        <v>5670</v>
      </c>
      <c r="E1936" s="184">
        <v>-42836.92</v>
      </c>
      <c r="F1936" s="182">
        <v>43769</v>
      </c>
      <c r="G1936" s="181" t="s">
        <v>938</v>
      </c>
      <c r="H1936" s="181" t="s">
        <v>1186</v>
      </c>
      <c r="I1936" s="181" t="s">
        <v>1186</v>
      </c>
      <c r="K1936" s="183">
        <v>367139</v>
      </c>
      <c r="L1936" s="183">
        <v>350846</v>
      </c>
      <c r="Q1936" s="181" t="s">
        <v>940</v>
      </c>
      <c r="U1936" s="183">
        <v>10</v>
      </c>
      <c r="V1936" s="183">
        <v>19</v>
      </c>
      <c r="Y1936" s="181" t="s">
        <v>941</v>
      </c>
      <c r="Z1936" s="183">
        <v>102</v>
      </c>
      <c r="AA1936" s="181" t="s">
        <v>22</v>
      </c>
      <c r="AB1936" s="181" t="s">
        <v>942</v>
      </c>
      <c r="AC1936" s="183">
        <v>1</v>
      </c>
    </row>
    <row r="1937" spans="1:29">
      <c r="A1937" s="181" t="s">
        <v>117</v>
      </c>
      <c r="B1937" s="183">
        <v>102</v>
      </c>
      <c r="C1937" s="183">
        <v>102101</v>
      </c>
      <c r="D1937" s="183">
        <v>5670</v>
      </c>
      <c r="E1937" s="184">
        <v>1159.8399999999999</v>
      </c>
      <c r="F1937" s="182">
        <v>43769</v>
      </c>
      <c r="G1937" s="181" t="s">
        <v>938</v>
      </c>
      <c r="H1937" s="181" t="s">
        <v>1186</v>
      </c>
      <c r="I1937" s="181" t="s">
        <v>1186</v>
      </c>
      <c r="K1937" s="183">
        <v>367139</v>
      </c>
      <c r="L1937" s="183">
        <v>350846</v>
      </c>
      <c r="Q1937" s="181" t="s">
        <v>940</v>
      </c>
      <c r="U1937" s="183">
        <v>10</v>
      </c>
      <c r="V1937" s="183">
        <v>19</v>
      </c>
      <c r="Y1937" s="181" t="s">
        <v>941</v>
      </c>
      <c r="Z1937" s="183">
        <v>102</v>
      </c>
      <c r="AA1937" s="181" t="s">
        <v>22</v>
      </c>
      <c r="AB1937" s="181" t="s">
        <v>942</v>
      </c>
      <c r="AC1937" s="183">
        <v>2</v>
      </c>
    </row>
    <row r="1938" spans="1:29">
      <c r="A1938" s="181" t="s">
        <v>117</v>
      </c>
      <c r="B1938" s="183">
        <v>102</v>
      </c>
      <c r="C1938" s="183">
        <v>102102</v>
      </c>
      <c r="D1938" s="183">
        <v>5670</v>
      </c>
      <c r="E1938" s="184">
        <v>231.97</v>
      </c>
      <c r="F1938" s="182">
        <v>43769</v>
      </c>
      <c r="G1938" s="181" t="s">
        <v>938</v>
      </c>
      <c r="H1938" s="181" t="s">
        <v>1186</v>
      </c>
      <c r="I1938" s="181" t="s">
        <v>1186</v>
      </c>
      <c r="K1938" s="183">
        <v>367139</v>
      </c>
      <c r="L1938" s="183">
        <v>350846</v>
      </c>
      <c r="Q1938" s="181" t="s">
        <v>940</v>
      </c>
      <c r="U1938" s="183">
        <v>10</v>
      </c>
      <c r="V1938" s="183">
        <v>19</v>
      </c>
      <c r="Y1938" s="181" t="s">
        <v>941</v>
      </c>
      <c r="Z1938" s="183">
        <v>102</v>
      </c>
      <c r="AA1938" s="181" t="s">
        <v>22</v>
      </c>
      <c r="AB1938" s="181" t="s">
        <v>942</v>
      </c>
      <c r="AC1938" s="183">
        <v>3</v>
      </c>
    </row>
    <row r="1939" spans="1:29">
      <c r="A1939" s="181" t="s">
        <v>117</v>
      </c>
      <c r="B1939" s="183">
        <v>102</v>
      </c>
      <c r="C1939" s="183">
        <v>102103</v>
      </c>
      <c r="D1939" s="183">
        <v>5670</v>
      </c>
      <c r="E1939" s="184">
        <v>386.61</v>
      </c>
      <c r="F1939" s="182">
        <v>43769</v>
      </c>
      <c r="G1939" s="181" t="s">
        <v>938</v>
      </c>
      <c r="H1939" s="181" t="s">
        <v>1186</v>
      </c>
      <c r="I1939" s="181" t="s">
        <v>1186</v>
      </c>
      <c r="K1939" s="183">
        <v>367139</v>
      </c>
      <c r="L1939" s="183">
        <v>350846</v>
      </c>
      <c r="Q1939" s="181" t="s">
        <v>940</v>
      </c>
      <c r="U1939" s="183">
        <v>10</v>
      </c>
      <c r="V1939" s="183">
        <v>19</v>
      </c>
      <c r="Y1939" s="181" t="s">
        <v>941</v>
      </c>
      <c r="Z1939" s="183">
        <v>102</v>
      </c>
      <c r="AA1939" s="181" t="s">
        <v>22</v>
      </c>
      <c r="AB1939" s="181" t="s">
        <v>942</v>
      </c>
      <c r="AC1939" s="183">
        <v>4</v>
      </c>
    </row>
    <row r="1940" spans="1:29">
      <c r="A1940" s="181" t="s">
        <v>117</v>
      </c>
      <c r="B1940" s="183">
        <v>102</v>
      </c>
      <c r="C1940" s="183">
        <v>102104</v>
      </c>
      <c r="D1940" s="183">
        <v>5670</v>
      </c>
      <c r="E1940" s="184">
        <v>773.23</v>
      </c>
      <c r="F1940" s="182">
        <v>43769</v>
      </c>
      <c r="G1940" s="181" t="s">
        <v>938</v>
      </c>
      <c r="H1940" s="181" t="s">
        <v>1186</v>
      </c>
      <c r="I1940" s="181" t="s">
        <v>1186</v>
      </c>
      <c r="K1940" s="183">
        <v>367139</v>
      </c>
      <c r="L1940" s="183">
        <v>350846</v>
      </c>
      <c r="Q1940" s="181" t="s">
        <v>940</v>
      </c>
      <c r="U1940" s="183">
        <v>10</v>
      </c>
      <c r="V1940" s="183">
        <v>19</v>
      </c>
      <c r="Y1940" s="181" t="s">
        <v>941</v>
      </c>
      <c r="Z1940" s="183">
        <v>102</v>
      </c>
      <c r="AA1940" s="181" t="s">
        <v>22</v>
      </c>
      <c r="AB1940" s="181" t="s">
        <v>942</v>
      </c>
      <c r="AC1940" s="183">
        <v>5</v>
      </c>
    </row>
    <row r="1941" spans="1:29">
      <c r="A1941" s="181" t="s">
        <v>117</v>
      </c>
      <c r="B1941" s="183">
        <v>102</v>
      </c>
      <c r="C1941" s="183">
        <v>102105</v>
      </c>
      <c r="D1941" s="183">
        <v>5670</v>
      </c>
      <c r="E1941" s="184">
        <v>850.55</v>
      </c>
      <c r="F1941" s="182">
        <v>43769</v>
      </c>
      <c r="G1941" s="181" t="s">
        <v>938</v>
      </c>
      <c r="H1941" s="181" t="s">
        <v>1186</v>
      </c>
      <c r="I1941" s="181" t="s">
        <v>1186</v>
      </c>
      <c r="K1941" s="183">
        <v>367139</v>
      </c>
      <c r="L1941" s="183">
        <v>350846</v>
      </c>
      <c r="Q1941" s="181" t="s">
        <v>940</v>
      </c>
      <c r="U1941" s="183">
        <v>10</v>
      </c>
      <c r="V1941" s="183">
        <v>19</v>
      </c>
      <c r="Y1941" s="181" t="s">
        <v>941</v>
      </c>
      <c r="Z1941" s="183">
        <v>102</v>
      </c>
      <c r="AA1941" s="181" t="s">
        <v>22</v>
      </c>
      <c r="AB1941" s="181" t="s">
        <v>942</v>
      </c>
      <c r="AC1941" s="183">
        <v>6</v>
      </c>
    </row>
    <row r="1942" spans="1:29">
      <c r="A1942" s="181" t="s">
        <v>117</v>
      </c>
      <c r="B1942" s="183">
        <v>102</v>
      </c>
      <c r="C1942" s="183">
        <v>102106</v>
      </c>
      <c r="D1942" s="183">
        <v>5670</v>
      </c>
      <c r="E1942" s="184">
        <v>2551.66</v>
      </c>
      <c r="F1942" s="182">
        <v>43769</v>
      </c>
      <c r="G1942" s="181" t="s">
        <v>938</v>
      </c>
      <c r="H1942" s="181" t="s">
        <v>1186</v>
      </c>
      <c r="I1942" s="181" t="s">
        <v>1186</v>
      </c>
      <c r="K1942" s="183">
        <v>367139</v>
      </c>
      <c r="L1942" s="183">
        <v>350846</v>
      </c>
      <c r="Q1942" s="181" t="s">
        <v>940</v>
      </c>
      <c r="U1942" s="183">
        <v>10</v>
      </c>
      <c r="V1942" s="183">
        <v>19</v>
      </c>
      <c r="Y1942" s="181" t="s">
        <v>941</v>
      </c>
      <c r="Z1942" s="183">
        <v>102</v>
      </c>
      <c r="AA1942" s="181" t="s">
        <v>22</v>
      </c>
      <c r="AB1942" s="181" t="s">
        <v>942</v>
      </c>
      <c r="AC1942" s="183">
        <v>7</v>
      </c>
    </row>
    <row r="1943" spans="1:29">
      <c r="A1943" s="181" t="s">
        <v>117</v>
      </c>
      <c r="B1943" s="183">
        <v>102</v>
      </c>
      <c r="C1943" s="183">
        <v>102107</v>
      </c>
      <c r="D1943" s="183">
        <v>5670</v>
      </c>
      <c r="E1943" s="184">
        <v>463.94</v>
      </c>
      <c r="F1943" s="182">
        <v>43769</v>
      </c>
      <c r="G1943" s="181" t="s">
        <v>938</v>
      </c>
      <c r="H1943" s="181" t="s">
        <v>1186</v>
      </c>
      <c r="I1943" s="181" t="s">
        <v>1186</v>
      </c>
      <c r="K1943" s="183">
        <v>367139</v>
      </c>
      <c r="L1943" s="183">
        <v>350846</v>
      </c>
      <c r="Q1943" s="181" t="s">
        <v>940</v>
      </c>
      <c r="U1943" s="183">
        <v>10</v>
      </c>
      <c r="V1943" s="183">
        <v>19</v>
      </c>
      <c r="Y1943" s="181" t="s">
        <v>941</v>
      </c>
      <c r="Z1943" s="183">
        <v>102</v>
      </c>
      <c r="AA1943" s="181" t="s">
        <v>22</v>
      </c>
      <c r="AB1943" s="181" t="s">
        <v>942</v>
      </c>
      <c r="AC1943" s="183">
        <v>8</v>
      </c>
    </row>
    <row r="1944" spans="1:29">
      <c r="A1944" s="181" t="s">
        <v>117</v>
      </c>
      <c r="B1944" s="183">
        <v>102</v>
      </c>
      <c r="C1944" s="183">
        <v>102108</v>
      </c>
      <c r="D1944" s="183">
        <v>5670</v>
      </c>
      <c r="E1944" s="184">
        <v>309.29000000000002</v>
      </c>
      <c r="F1944" s="182">
        <v>43769</v>
      </c>
      <c r="G1944" s="181" t="s">
        <v>938</v>
      </c>
      <c r="H1944" s="181" t="s">
        <v>1186</v>
      </c>
      <c r="I1944" s="181" t="s">
        <v>1186</v>
      </c>
      <c r="K1944" s="183">
        <v>367139</v>
      </c>
      <c r="L1944" s="183">
        <v>350846</v>
      </c>
      <c r="Q1944" s="181" t="s">
        <v>940</v>
      </c>
      <c r="U1944" s="183">
        <v>10</v>
      </c>
      <c r="V1944" s="183">
        <v>19</v>
      </c>
      <c r="Y1944" s="181" t="s">
        <v>941</v>
      </c>
      <c r="Z1944" s="183">
        <v>102</v>
      </c>
      <c r="AA1944" s="181" t="s">
        <v>22</v>
      </c>
      <c r="AB1944" s="181" t="s">
        <v>942</v>
      </c>
      <c r="AC1944" s="183">
        <v>9</v>
      </c>
    </row>
    <row r="1945" spans="1:29">
      <c r="A1945" s="181" t="s">
        <v>117</v>
      </c>
      <c r="B1945" s="183">
        <v>102</v>
      </c>
      <c r="C1945" s="183">
        <v>102109</v>
      </c>
      <c r="D1945" s="183">
        <v>5670</v>
      </c>
      <c r="E1945" s="184">
        <v>231.97</v>
      </c>
      <c r="F1945" s="182">
        <v>43769</v>
      </c>
      <c r="G1945" s="181" t="s">
        <v>938</v>
      </c>
      <c r="H1945" s="181" t="s">
        <v>1186</v>
      </c>
      <c r="I1945" s="181" t="s">
        <v>1186</v>
      </c>
      <c r="K1945" s="183">
        <v>367139</v>
      </c>
      <c r="L1945" s="183">
        <v>350846</v>
      </c>
      <c r="Q1945" s="181" t="s">
        <v>940</v>
      </c>
      <c r="U1945" s="183">
        <v>10</v>
      </c>
      <c r="V1945" s="183">
        <v>19</v>
      </c>
      <c r="Y1945" s="181" t="s">
        <v>941</v>
      </c>
      <c r="Z1945" s="183">
        <v>102</v>
      </c>
      <c r="AA1945" s="181" t="s">
        <v>22</v>
      </c>
      <c r="AB1945" s="181" t="s">
        <v>942</v>
      </c>
      <c r="AC1945" s="183">
        <v>10</v>
      </c>
    </row>
    <row r="1946" spans="1:29">
      <c r="A1946" s="181" t="s">
        <v>117</v>
      </c>
      <c r="B1946" s="183">
        <v>102</v>
      </c>
      <c r="C1946" s="183">
        <v>102103</v>
      </c>
      <c r="D1946" s="183">
        <v>5670</v>
      </c>
      <c r="E1946" s="184">
        <v>5411.94</v>
      </c>
      <c r="F1946" s="182">
        <v>43769</v>
      </c>
      <c r="G1946" s="181" t="s">
        <v>938</v>
      </c>
      <c r="H1946" s="181" t="s">
        <v>1185</v>
      </c>
      <c r="K1946" s="183">
        <v>1104857</v>
      </c>
      <c r="L1946" s="183">
        <v>350082</v>
      </c>
      <c r="Q1946" s="181" t="s">
        <v>944</v>
      </c>
      <c r="U1946" s="183">
        <v>10</v>
      </c>
      <c r="V1946" s="183">
        <v>19</v>
      </c>
      <c r="X1946" s="183">
        <v>3085943</v>
      </c>
      <c r="Y1946" s="181" t="s">
        <v>941</v>
      </c>
      <c r="Z1946" s="183">
        <v>102</v>
      </c>
      <c r="AA1946" s="181" t="s">
        <v>945</v>
      </c>
      <c r="AB1946" s="181" t="s">
        <v>942</v>
      </c>
      <c r="AC1946" s="183">
        <v>1</v>
      </c>
    </row>
    <row r="1947" spans="1:29">
      <c r="A1947" s="181" t="s">
        <v>117</v>
      </c>
      <c r="B1947" s="183">
        <v>102</v>
      </c>
      <c r="C1947" s="183">
        <v>102103</v>
      </c>
      <c r="D1947" s="183">
        <v>5670</v>
      </c>
      <c r="E1947" s="184">
        <v>1660.86</v>
      </c>
      <c r="F1947" s="182">
        <v>43769</v>
      </c>
      <c r="G1947" s="181" t="s">
        <v>938</v>
      </c>
      <c r="H1947" s="181" t="s">
        <v>1185</v>
      </c>
      <c r="K1947" s="183">
        <v>1104857</v>
      </c>
      <c r="L1947" s="183">
        <v>350082</v>
      </c>
      <c r="Q1947" s="181" t="s">
        <v>944</v>
      </c>
      <c r="U1947" s="183">
        <v>10</v>
      </c>
      <c r="V1947" s="183">
        <v>19</v>
      </c>
      <c r="X1947" s="183">
        <v>3085943</v>
      </c>
      <c r="Y1947" s="181" t="s">
        <v>941</v>
      </c>
      <c r="Z1947" s="183">
        <v>102</v>
      </c>
      <c r="AA1947" s="181" t="s">
        <v>945</v>
      </c>
      <c r="AB1947" s="181" t="s">
        <v>942</v>
      </c>
      <c r="AC1947" s="183">
        <v>2</v>
      </c>
    </row>
    <row r="1948" spans="1:29">
      <c r="A1948" s="181" t="s">
        <v>117</v>
      </c>
      <c r="B1948" s="183">
        <v>102</v>
      </c>
      <c r="C1948" s="183">
        <v>102103</v>
      </c>
      <c r="D1948" s="183">
        <v>5670</v>
      </c>
      <c r="E1948" s="184">
        <v>10237.91</v>
      </c>
      <c r="F1948" s="182">
        <v>43769</v>
      </c>
      <c r="G1948" s="181" t="s">
        <v>938</v>
      </c>
      <c r="H1948" s="181" t="s">
        <v>953</v>
      </c>
      <c r="K1948" s="183">
        <v>1105128</v>
      </c>
      <c r="L1948" s="183">
        <v>350260</v>
      </c>
      <c r="Q1948" s="181" t="s">
        <v>944</v>
      </c>
      <c r="U1948" s="183">
        <v>10</v>
      </c>
      <c r="V1948" s="183">
        <v>19</v>
      </c>
      <c r="X1948" s="183">
        <v>3002044</v>
      </c>
      <c r="Y1948" s="181" t="s">
        <v>941</v>
      </c>
      <c r="Z1948" s="183">
        <v>102</v>
      </c>
      <c r="AA1948" s="181" t="s">
        <v>945</v>
      </c>
      <c r="AB1948" s="181" t="s">
        <v>942</v>
      </c>
      <c r="AC1948" s="183">
        <v>1</v>
      </c>
    </row>
    <row r="1949" spans="1:29">
      <c r="A1949" s="181" t="s">
        <v>117</v>
      </c>
      <c r="B1949" s="183">
        <v>102</v>
      </c>
      <c r="C1949" s="183">
        <v>102103</v>
      </c>
      <c r="D1949" s="183">
        <v>5670</v>
      </c>
      <c r="E1949" s="184">
        <v>2267.89</v>
      </c>
      <c r="F1949" s="182">
        <v>43769</v>
      </c>
      <c r="G1949" s="181" t="s">
        <v>938</v>
      </c>
      <c r="H1949" s="181" t="s">
        <v>953</v>
      </c>
      <c r="K1949" s="183">
        <v>1105128</v>
      </c>
      <c r="L1949" s="183">
        <v>350260</v>
      </c>
      <c r="Q1949" s="181" t="s">
        <v>944</v>
      </c>
      <c r="U1949" s="183">
        <v>10</v>
      </c>
      <c r="V1949" s="183">
        <v>19</v>
      </c>
      <c r="X1949" s="183">
        <v>3002044</v>
      </c>
      <c r="Y1949" s="181" t="s">
        <v>941</v>
      </c>
      <c r="Z1949" s="183">
        <v>102</v>
      </c>
      <c r="AA1949" s="181" t="s">
        <v>945</v>
      </c>
      <c r="AB1949" s="181" t="s">
        <v>942</v>
      </c>
      <c r="AC1949" s="183">
        <v>2</v>
      </c>
    </row>
    <row r="1950" spans="1:29">
      <c r="A1950" s="181" t="s">
        <v>117</v>
      </c>
      <c r="B1950" s="183">
        <v>102</v>
      </c>
      <c r="C1950" s="183">
        <v>102103</v>
      </c>
      <c r="D1950" s="183">
        <v>5670</v>
      </c>
      <c r="E1950" s="184">
        <v>9769.43</v>
      </c>
      <c r="F1950" s="182">
        <v>43769</v>
      </c>
      <c r="G1950" s="181" t="s">
        <v>938</v>
      </c>
      <c r="H1950" s="181" t="s">
        <v>953</v>
      </c>
      <c r="K1950" s="183">
        <v>1105128</v>
      </c>
      <c r="L1950" s="183">
        <v>350260</v>
      </c>
      <c r="Q1950" s="181" t="s">
        <v>944</v>
      </c>
      <c r="U1950" s="183">
        <v>10</v>
      </c>
      <c r="V1950" s="183">
        <v>19</v>
      </c>
      <c r="X1950" s="183">
        <v>3002044</v>
      </c>
      <c r="Y1950" s="181" t="s">
        <v>941</v>
      </c>
      <c r="Z1950" s="183">
        <v>102</v>
      </c>
      <c r="AA1950" s="181" t="s">
        <v>945</v>
      </c>
      <c r="AB1950" s="181" t="s">
        <v>942</v>
      </c>
      <c r="AC1950" s="183">
        <v>3</v>
      </c>
    </row>
    <row r="1951" spans="1:29">
      <c r="A1951" s="181" t="s">
        <v>117</v>
      </c>
      <c r="B1951" s="183">
        <v>102</v>
      </c>
      <c r="C1951" s="183">
        <v>102103</v>
      </c>
      <c r="D1951" s="183">
        <v>5670</v>
      </c>
      <c r="E1951" s="184">
        <v>493</v>
      </c>
      <c r="F1951" s="182">
        <v>43769</v>
      </c>
      <c r="G1951" s="181" t="s">
        <v>938</v>
      </c>
      <c r="H1951" s="181" t="s">
        <v>953</v>
      </c>
      <c r="K1951" s="183">
        <v>1105128</v>
      </c>
      <c r="L1951" s="183">
        <v>350260</v>
      </c>
      <c r="Q1951" s="181" t="s">
        <v>944</v>
      </c>
      <c r="U1951" s="183">
        <v>10</v>
      </c>
      <c r="V1951" s="183">
        <v>19</v>
      </c>
      <c r="X1951" s="183">
        <v>3002044</v>
      </c>
      <c r="Y1951" s="181" t="s">
        <v>941</v>
      </c>
      <c r="Z1951" s="183">
        <v>102</v>
      </c>
      <c r="AA1951" s="181" t="s">
        <v>945</v>
      </c>
      <c r="AB1951" s="181" t="s">
        <v>942</v>
      </c>
      <c r="AC1951" s="183">
        <v>4</v>
      </c>
    </row>
    <row r="1952" spans="1:29">
      <c r="A1952" s="181" t="s">
        <v>117</v>
      </c>
      <c r="B1952" s="183">
        <v>102</v>
      </c>
      <c r="C1952" s="183">
        <v>102103</v>
      </c>
      <c r="D1952" s="183">
        <v>5670</v>
      </c>
      <c r="E1952" s="184">
        <v>2238.17</v>
      </c>
      <c r="F1952" s="182">
        <v>43769</v>
      </c>
      <c r="G1952" s="181" t="s">
        <v>938</v>
      </c>
      <c r="H1952" s="181" t="s">
        <v>953</v>
      </c>
      <c r="K1952" s="183">
        <v>1105128</v>
      </c>
      <c r="L1952" s="183">
        <v>350260</v>
      </c>
      <c r="Q1952" s="181" t="s">
        <v>944</v>
      </c>
      <c r="U1952" s="183">
        <v>10</v>
      </c>
      <c r="V1952" s="183">
        <v>19</v>
      </c>
      <c r="X1952" s="183">
        <v>3002044</v>
      </c>
      <c r="Y1952" s="181" t="s">
        <v>941</v>
      </c>
      <c r="Z1952" s="183">
        <v>102</v>
      </c>
      <c r="AA1952" s="181" t="s">
        <v>945</v>
      </c>
      <c r="AB1952" s="181" t="s">
        <v>942</v>
      </c>
      <c r="AC1952" s="183">
        <v>5</v>
      </c>
    </row>
    <row r="1953" spans="1:29">
      <c r="A1953" s="181" t="s">
        <v>117</v>
      </c>
      <c r="B1953" s="183">
        <v>102</v>
      </c>
      <c r="C1953" s="183">
        <v>102103</v>
      </c>
      <c r="D1953" s="183">
        <v>5670</v>
      </c>
      <c r="E1953" s="184">
        <v>613.65</v>
      </c>
      <c r="F1953" s="182">
        <v>43769</v>
      </c>
      <c r="G1953" s="181" t="s">
        <v>938</v>
      </c>
      <c r="H1953" s="181" t="s">
        <v>953</v>
      </c>
      <c r="K1953" s="183">
        <v>1105128</v>
      </c>
      <c r="L1953" s="183">
        <v>350260</v>
      </c>
      <c r="Q1953" s="181" t="s">
        <v>944</v>
      </c>
      <c r="U1953" s="183">
        <v>10</v>
      </c>
      <c r="V1953" s="183">
        <v>19</v>
      </c>
      <c r="X1953" s="183">
        <v>3002044</v>
      </c>
      <c r="Y1953" s="181" t="s">
        <v>941</v>
      </c>
      <c r="Z1953" s="183">
        <v>102</v>
      </c>
      <c r="AA1953" s="181" t="s">
        <v>945</v>
      </c>
      <c r="AB1953" s="181" t="s">
        <v>942</v>
      </c>
      <c r="AC1953" s="183">
        <v>6</v>
      </c>
    </row>
    <row r="1954" spans="1:29">
      <c r="A1954" s="181" t="s">
        <v>117</v>
      </c>
      <c r="B1954" s="183">
        <v>102</v>
      </c>
      <c r="C1954" s="183">
        <v>102103</v>
      </c>
      <c r="D1954" s="183">
        <v>5670</v>
      </c>
      <c r="E1954" s="184">
        <v>230.4</v>
      </c>
      <c r="F1954" s="182">
        <v>43769</v>
      </c>
      <c r="G1954" s="181" t="s">
        <v>938</v>
      </c>
      <c r="H1954" s="181" t="s">
        <v>953</v>
      </c>
      <c r="K1954" s="183">
        <v>1105128</v>
      </c>
      <c r="L1954" s="183">
        <v>350260</v>
      </c>
      <c r="Q1954" s="181" t="s">
        <v>944</v>
      </c>
      <c r="U1954" s="183">
        <v>10</v>
      </c>
      <c r="V1954" s="183">
        <v>19</v>
      </c>
      <c r="X1954" s="183">
        <v>3002044</v>
      </c>
      <c r="Y1954" s="181" t="s">
        <v>941</v>
      </c>
      <c r="Z1954" s="183">
        <v>102</v>
      </c>
      <c r="AA1954" s="181" t="s">
        <v>945</v>
      </c>
      <c r="AB1954" s="181" t="s">
        <v>942</v>
      </c>
      <c r="AC1954" s="183">
        <v>7</v>
      </c>
    </row>
    <row r="1955" spans="1:29">
      <c r="A1955" s="181" t="s">
        <v>117</v>
      </c>
      <c r="B1955" s="183">
        <v>102</v>
      </c>
      <c r="C1955" s="183">
        <v>102103</v>
      </c>
      <c r="D1955" s="183">
        <v>5670</v>
      </c>
      <c r="E1955" s="184">
        <v>2490.38</v>
      </c>
      <c r="F1955" s="182">
        <v>43769</v>
      </c>
      <c r="G1955" s="181" t="s">
        <v>938</v>
      </c>
      <c r="H1955" s="181" t="s">
        <v>953</v>
      </c>
      <c r="K1955" s="183">
        <v>1105128</v>
      </c>
      <c r="L1955" s="183">
        <v>350260</v>
      </c>
      <c r="Q1955" s="181" t="s">
        <v>944</v>
      </c>
      <c r="U1955" s="183">
        <v>10</v>
      </c>
      <c r="V1955" s="183">
        <v>19</v>
      </c>
      <c r="X1955" s="183">
        <v>3002044</v>
      </c>
      <c r="Y1955" s="181" t="s">
        <v>941</v>
      </c>
      <c r="Z1955" s="183">
        <v>102</v>
      </c>
      <c r="AA1955" s="181" t="s">
        <v>945</v>
      </c>
      <c r="AB1955" s="181" t="s">
        <v>942</v>
      </c>
      <c r="AC1955" s="183">
        <v>8</v>
      </c>
    </row>
    <row r="1956" spans="1:29">
      <c r="A1956" s="181" t="s">
        <v>117</v>
      </c>
      <c r="B1956" s="183">
        <v>102</v>
      </c>
      <c r="C1956" s="183">
        <v>102103</v>
      </c>
      <c r="D1956" s="183">
        <v>5670</v>
      </c>
      <c r="E1956" s="184">
        <v>-66.39</v>
      </c>
      <c r="F1956" s="182">
        <v>43799</v>
      </c>
      <c r="G1956" s="181" t="s">
        <v>938</v>
      </c>
      <c r="H1956" s="181" t="s">
        <v>1021</v>
      </c>
      <c r="I1956" s="181" t="s">
        <v>1180</v>
      </c>
      <c r="K1956" s="183">
        <v>367237</v>
      </c>
      <c r="L1956" s="183">
        <v>352179</v>
      </c>
      <c r="Q1956" s="181" t="s">
        <v>940</v>
      </c>
      <c r="U1956" s="183">
        <v>11</v>
      </c>
      <c r="V1956" s="183">
        <v>19</v>
      </c>
      <c r="Y1956" s="181" t="s">
        <v>941</v>
      </c>
      <c r="Z1956" s="183">
        <v>102</v>
      </c>
      <c r="AA1956" s="181" t="s">
        <v>22</v>
      </c>
      <c r="AB1956" s="181" t="s">
        <v>942</v>
      </c>
      <c r="AC1956" s="183">
        <v>5</v>
      </c>
    </row>
    <row r="1957" spans="1:29">
      <c r="A1957" s="181" t="s">
        <v>117</v>
      </c>
      <c r="B1957" s="183">
        <v>102</v>
      </c>
      <c r="C1957" s="183">
        <v>102101</v>
      </c>
      <c r="D1957" s="183">
        <v>5670</v>
      </c>
      <c r="E1957" s="184">
        <v>66.39</v>
      </c>
      <c r="F1957" s="182">
        <v>43799</v>
      </c>
      <c r="G1957" s="181" t="s">
        <v>938</v>
      </c>
      <c r="H1957" s="181" t="s">
        <v>1021</v>
      </c>
      <c r="I1957" s="181" t="s">
        <v>1180</v>
      </c>
      <c r="K1957" s="183">
        <v>367237</v>
      </c>
      <c r="L1957" s="183">
        <v>352179</v>
      </c>
      <c r="Q1957" s="181" t="s">
        <v>940</v>
      </c>
      <c r="U1957" s="183">
        <v>11</v>
      </c>
      <c r="V1957" s="183">
        <v>19</v>
      </c>
      <c r="Y1957" s="181" t="s">
        <v>941</v>
      </c>
      <c r="Z1957" s="183">
        <v>102</v>
      </c>
      <c r="AA1957" s="181" t="s">
        <v>22</v>
      </c>
      <c r="AB1957" s="181" t="s">
        <v>942</v>
      </c>
      <c r="AC1957" s="183">
        <v>12</v>
      </c>
    </row>
    <row r="1958" spans="1:29">
      <c r="A1958" s="181" t="s">
        <v>117</v>
      </c>
      <c r="B1958" s="183">
        <v>102</v>
      </c>
      <c r="C1958" s="183">
        <v>102103</v>
      </c>
      <c r="D1958" s="183">
        <v>5670</v>
      </c>
      <c r="E1958" s="184">
        <v>-22.13</v>
      </c>
      <c r="F1958" s="182">
        <v>43799</v>
      </c>
      <c r="G1958" s="181" t="s">
        <v>938</v>
      </c>
      <c r="H1958" s="181" t="s">
        <v>1022</v>
      </c>
      <c r="I1958" s="181" t="s">
        <v>1180</v>
      </c>
      <c r="K1958" s="183">
        <v>367238</v>
      </c>
      <c r="L1958" s="183">
        <v>352181</v>
      </c>
      <c r="Q1958" s="181" t="s">
        <v>940</v>
      </c>
      <c r="U1958" s="183">
        <v>11</v>
      </c>
      <c r="V1958" s="183">
        <v>19</v>
      </c>
      <c r="Y1958" s="181" t="s">
        <v>941</v>
      </c>
      <c r="Z1958" s="183">
        <v>102</v>
      </c>
      <c r="AA1958" s="181" t="s">
        <v>22</v>
      </c>
      <c r="AB1958" s="181" t="s">
        <v>942</v>
      </c>
      <c r="AC1958" s="183">
        <v>10</v>
      </c>
    </row>
    <row r="1959" spans="1:29">
      <c r="A1959" s="181" t="s">
        <v>117</v>
      </c>
      <c r="B1959" s="183">
        <v>102</v>
      </c>
      <c r="C1959" s="183">
        <v>102103</v>
      </c>
      <c r="D1959" s="183">
        <v>5670</v>
      </c>
      <c r="E1959" s="184">
        <v>-218.34</v>
      </c>
      <c r="F1959" s="182">
        <v>43799</v>
      </c>
      <c r="G1959" s="181" t="s">
        <v>938</v>
      </c>
      <c r="H1959" s="181" t="s">
        <v>1023</v>
      </c>
      <c r="I1959" s="181" t="s">
        <v>1180</v>
      </c>
      <c r="K1959" s="183">
        <v>367239</v>
      </c>
      <c r="L1959" s="183">
        <v>352182</v>
      </c>
      <c r="Q1959" s="181" t="s">
        <v>940</v>
      </c>
      <c r="U1959" s="183">
        <v>11</v>
      </c>
      <c r="V1959" s="183">
        <v>19</v>
      </c>
      <c r="Y1959" s="181" t="s">
        <v>941</v>
      </c>
      <c r="Z1959" s="183">
        <v>102</v>
      </c>
      <c r="AA1959" s="181" t="s">
        <v>22</v>
      </c>
      <c r="AB1959" s="181" t="s">
        <v>942</v>
      </c>
      <c r="AC1959" s="183">
        <v>10</v>
      </c>
    </row>
    <row r="1960" spans="1:29">
      <c r="A1960" s="181" t="s">
        <v>117</v>
      </c>
      <c r="B1960" s="183">
        <v>102</v>
      </c>
      <c r="C1960" s="183">
        <v>102103</v>
      </c>
      <c r="D1960" s="183">
        <v>5670</v>
      </c>
      <c r="E1960" s="184">
        <v>-119.2</v>
      </c>
      <c r="F1960" s="182">
        <v>43799</v>
      </c>
      <c r="G1960" s="181" t="s">
        <v>938</v>
      </c>
      <c r="H1960" s="181" t="s">
        <v>1024</v>
      </c>
      <c r="I1960" s="181" t="s">
        <v>1180</v>
      </c>
      <c r="K1960" s="183">
        <v>367240</v>
      </c>
      <c r="L1960" s="183">
        <v>352184</v>
      </c>
      <c r="Q1960" s="181" t="s">
        <v>940</v>
      </c>
      <c r="U1960" s="183">
        <v>11</v>
      </c>
      <c r="V1960" s="183">
        <v>19</v>
      </c>
      <c r="Y1960" s="181" t="s">
        <v>941</v>
      </c>
      <c r="Z1960" s="183">
        <v>804</v>
      </c>
      <c r="AA1960" s="181" t="s">
        <v>22</v>
      </c>
      <c r="AB1960" s="181" t="s">
        <v>942</v>
      </c>
      <c r="AC1960" s="183">
        <v>10</v>
      </c>
    </row>
    <row r="1961" spans="1:29">
      <c r="A1961" s="181" t="s">
        <v>117</v>
      </c>
      <c r="B1961" s="183">
        <v>102</v>
      </c>
      <c r="C1961" s="183">
        <v>102103</v>
      </c>
      <c r="D1961" s="183">
        <v>5670</v>
      </c>
      <c r="E1961" s="184">
        <v>-84.74</v>
      </c>
      <c r="F1961" s="182">
        <v>43799</v>
      </c>
      <c r="G1961" s="181" t="s">
        <v>938</v>
      </c>
      <c r="H1961" s="181" t="s">
        <v>1025</v>
      </c>
      <c r="I1961" s="181" t="s">
        <v>1180</v>
      </c>
      <c r="K1961" s="183">
        <v>367241</v>
      </c>
      <c r="L1961" s="183">
        <v>352185</v>
      </c>
      <c r="Q1961" s="181" t="s">
        <v>940</v>
      </c>
      <c r="U1961" s="183">
        <v>11</v>
      </c>
      <c r="V1961" s="183">
        <v>19</v>
      </c>
      <c r="Y1961" s="181" t="s">
        <v>941</v>
      </c>
      <c r="Z1961" s="183">
        <v>102</v>
      </c>
      <c r="AA1961" s="181" t="s">
        <v>22</v>
      </c>
      <c r="AB1961" s="181" t="s">
        <v>942</v>
      </c>
      <c r="AC1961" s="183">
        <v>10</v>
      </c>
    </row>
    <row r="1962" spans="1:29">
      <c r="A1962" s="181" t="s">
        <v>117</v>
      </c>
      <c r="B1962" s="183">
        <v>102</v>
      </c>
      <c r="C1962" s="183">
        <v>102103</v>
      </c>
      <c r="D1962" s="183">
        <v>5670</v>
      </c>
      <c r="E1962" s="184">
        <v>-126.6</v>
      </c>
      <c r="F1962" s="182">
        <v>43799</v>
      </c>
      <c r="G1962" s="181" t="s">
        <v>938</v>
      </c>
      <c r="H1962" s="181" t="s">
        <v>1026</v>
      </c>
      <c r="I1962" s="181" t="s">
        <v>1180</v>
      </c>
      <c r="K1962" s="183">
        <v>367249</v>
      </c>
      <c r="L1962" s="183">
        <v>352433</v>
      </c>
      <c r="Q1962" s="181" t="s">
        <v>940</v>
      </c>
      <c r="U1962" s="183">
        <v>11</v>
      </c>
      <c r="V1962" s="183">
        <v>19</v>
      </c>
      <c r="Y1962" s="181" t="s">
        <v>941</v>
      </c>
      <c r="Z1962" s="183">
        <v>102</v>
      </c>
      <c r="AA1962" s="181" t="s">
        <v>22</v>
      </c>
      <c r="AB1962" s="181" t="s">
        <v>942</v>
      </c>
      <c r="AC1962" s="183">
        <v>10</v>
      </c>
    </row>
    <row r="1963" spans="1:29">
      <c r="A1963" s="181" t="s">
        <v>117</v>
      </c>
      <c r="B1963" s="183">
        <v>102</v>
      </c>
      <c r="C1963" s="183">
        <v>102103</v>
      </c>
      <c r="D1963" s="183">
        <v>5670</v>
      </c>
      <c r="E1963" s="184">
        <v>-126.6</v>
      </c>
      <c r="F1963" s="182">
        <v>43799</v>
      </c>
      <c r="G1963" s="181" t="s">
        <v>938</v>
      </c>
      <c r="H1963" s="181" t="s">
        <v>1027</v>
      </c>
      <c r="I1963" s="181" t="s">
        <v>1180</v>
      </c>
      <c r="K1963" s="183">
        <v>367250</v>
      </c>
      <c r="L1963" s="183">
        <v>352435</v>
      </c>
      <c r="Q1963" s="181" t="s">
        <v>940</v>
      </c>
      <c r="U1963" s="183">
        <v>11</v>
      </c>
      <c r="V1963" s="183">
        <v>19</v>
      </c>
      <c r="Y1963" s="181" t="s">
        <v>941</v>
      </c>
      <c r="Z1963" s="183">
        <v>102</v>
      </c>
      <c r="AA1963" s="181" t="s">
        <v>22</v>
      </c>
      <c r="AB1963" s="181" t="s">
        <v>942</v>
      </c>
      <c r="AC1963" s="183">
        <v>10</v>
      </c>
    </row>
    <row r="1964" spans="1:29">
      <c r="A1964" s="181" t="s">
        <v>117</v>
      </c>
      <c r="B1964" s="183">
        <v>102</v>
      </c>
      <c r="C1964" s="183">
        <v>102103</v>
      </c>
      <c r="D1964" s="183">
        <v>5670</v>
      </c>
      <c r="E1964" s="184">
        <v>-115.8</v>
      </c>
      <c r="F1964" s="182">
        <v>43799</v>
      </c>
      <c r="G1964" s="181" t="s">
        <v>938</v>
      </c>
      <c r="H1964" s="181" t="s">
        <v>1028</v>
      </c>
      <c r="I1964" s="181" t="s">
        <v>1180</v>
      </c>
      <c r="K1964" s="183">
        <v>367251</v>
      </c>
      <c r="L1964" s="183">
        <v>352438</v>
      </c>
      <c r="Q1964" s="181" t="s">
        <v>940</v>
      </c>
      <c r="U1964" s="183">
        <v>11</v>
      </c>
      <c r="V1964" s="183">
        <v>19</v>
      </c>
      <c r="Y1964" s="181" t="s">
        <v>941</v>
      </c>
      <c r="Z1964" s="183">
        <v>807</v>
      </c>
      <c r="AA1964" s="181" t="s">
        <v>22</v>
      </c>
      <c r="AB1964" s="181" t="s">
        <v>942</v>
      </c>
      <c r="AC1964" s="183">
        <v>10</v>
      </c>
    </row>
    <row r="1965" spans="1:29">
      <c r="A1965" s="181" t="s">
        <v>117</v>
      </c>
      <c r="B1965" s="183">
        <v>102</v>
      </c>
      <c r="C1965" s="183">
        <v>102103</v>
      </c>
      <c r="D1965" s="183">
        <v>5670</v>
      </c>
      <c r="E1965" s="184">
        <v>-115.8</v>
      </c>
      <c r="F1965" s="182">
        <v>43799</v>
      </c>
      <c r="G1965" s="181" t="s">
        <v>938</v>
      </c>
      <c r="H1965" s="181" t="s">
        <v>1029</v>
      </c>
      <c r="I1965" s="181" t="s">
        <v>1180</v>
      </c>
      <c r="K1965" s="183">
        <v>367252</v>
      </c>
      <c r="L1965" s="183">
        <v>352439</v>
      </c>
      <c r="Q1965" s="181" t="s">
        <v>940</v>
      </c>
      <c r="U1965" s="183">
        <v>11</v>
      </c>
      <c r="V1965" s="183">
        <v>19</v>
      </c>
      <c r="Y1965" s="181" t="s">
        <v>941</v>
      </c>
      <c r="Z1965" s="183">
        <v>807</v>
      </c>
      <c r="AA1965" s="181" t="s">
        <v>22</v>
      </c>
      <c r="AB1965" s="181" t="s">
        <v>942</v>
      </c>
      <c r="AC1965" s="183">
        <v>10</v>
      </c>
    </row>
    <row r="1966" spans="1:29">
      <c r="A1966" s="181" t="s">
        <v>117</v>
      </c>
      <c r="B1966" s="183">
        <v>102</v>
      </c>
      <c r="C1966" s="183">
        <v>102103</v>
      </c>
      <c r="D1966" s="183">
        <v>5670</v>
      </c>
      <c r="E1966" s="184">
        <v>271.66000000000003</v>
      </c>
      <c r="F1966" s="182">
        <v>43799</v>
      </c>
      <c r="G1966" s="181" t="s">
        <v>938</v>
      </c>
      <c r="H1966" s="181" t="s">
        <v>1144</v>
      </c>
      <c r="I1966" s="181" t="s">
        <v>1189</v>
      </c>
      <c r="K1966" s="183">
        <v>367338</v>
      </c>
      <c r="L1966" s="183">
        <v>353130</v>
      </c>
      <c r="P1966" s="181" t="s">
        <v>989</v>
      </c>
      <c r="Q1966" s="181" t="s">
        <v>940</v>
      </c>
      <c r="U1966" s="183">
        <v>11</v>
      </c>
      <c r="V1966" s="183">
        <v>19</v>
      </c>
      <c r="Y1966" s="181" t="s">
        <v>941</v>
      </c>
      <c r="Z1966" s="183">
        <v>315</v>
      </c>
      <c r="AA1966" s="181" t="s">
        <v>22</v>
      </c>
      <c r="AB1966" s="181" t="s">
        <v>942</v>
      </c>
      <c r="AC1966" s="183">
        <v>461</v>
      </c>
    </row>
    <row r="1967" spans="1:29">
      <c r="A1967" s="181" t="s">
        <v>117</v>
      </c>
      <c r="B1967" s="183">
        <v>102</v>
      </c>
      <c r="C1967" s="183">
        <v>102103</v>
      </c>
      <c r="D1967" s="183">
        <v>5670</v>
      </c>
      <c r="E1967" s="184">
        <v>803.05</v>
      </c>
      <c r="F1967" s="182">
        <v>43799</v>
      </c>
      <c r="G1967" s="181" t="s">
        <v>938</v>
      </c>
      <c r="H1967" s="181" t="s">
        <v>1144</v>
      </c>
      <c r="I1967" s="181" t="s">
        <v>1190</v>
      </c>
      <c r="K1967" s="183">
        <v>367338</v>
      </c>
      <c r="L1967" s="183">
        <v>353130</v>
      </c>
      <c r="P1967" s="181" t="s">
        <v>989</v>
      </c>
      <c r="Q1967" s="181" t="s">
        <v>940</v>
      </c>
      <c r="U1967" s="183">
        <v>11</v>
      </c>
      <c r="V1967" s="183">
        <v>19</v>
      </c>
      <c r="Y1967" s="181" t="s">
        <v>941</v>
      </c>
      <c r="Z1967" s="183">
        <v>315</v>
      </c>
      <c r="AA1967" s="181" t="s">
        <v>22</v>
      </c>
      <c r="AB1967" s="181" t="s">
        <v>942</v>
      </c>
      <c r="AC1967" s="183">
        <v>469</v>
      </c>
    </row>
    <row r="1968" spans="1:29">
      <c r="A1968" s="181" t="s">
        <v>117</v>
      </c>
      <c r="B1968" s="183">
        <v>102</v>
      </c>
      <c r="C1968" s="183">
        <v>102103</v>
      </c>
      <c r="D1968" s="183">
        <v>5670</v>
      </c>
      <c r="E1968" s="184">
        <v>-28315.32</v>
      </c>
      <c r="F1968" s="182">
        <v>43799</v>
      </c>
      <c r="G1968" s="181" t="s">
        <v>938</v>
      </c>
      <c r="H1968" s="181" t="s">
        <v>1186</v>
      </c>
      <c r="I1968" s="181" t="s">
        <v>1186</v>
      </c>
      <c r="K1968" s="183">
        <v>367428</v>
      </c>
      <c r="L1968" s="183">
        <v>353469</v>
      </c>
      <c r="Q1968" s="181" t="s">
        <v>940</v>
      </c>
      <c r="U1968" s="183">
        <v>11</v>
      </c>
      <c r="V1968" s="183">
        <v>19</v>
      </c>
      <c r="Y1968" s="181" t="s">
        <v>941</v>
      </c>
      <c r="Z1968" s="183">
        <v>102</v>
      </c>
      <c r="AA1968" s="181" t="s">
        <v>22</v>
      </c>
      <c r="AB1968" s="181" t="s">
        <v>942</v>
      </c>
      <c r="AC1968" s="183">
        <v>1</v>
      </c>
    </row>
    <row r="1969" spans="1:29">
      <c r="A1969" s="181" t="s">
        <v>117</v>
      </c>
      <c r="B1969" s="183">
        <v>102</v>
      </c>
      <c r="C1969" s="183">
        <v>102101</v>
      </c>
      <c r="D1969" s="183">
        <v>5670</v>
      </c>
      <c r="E1969" s="184">
        <v>766.66</v>
      </c>
      <c r="F1969" s="182">
        <v>43799</v>
      </c>
      <c r="G1969" s="181" t="s">
        <v>938</v>
      </c>
      <c r="H1969" s="181" t="s">
        <v>1186</v>
      </c>
      <c r="I1969" s="181" t="s">
        <v>1186</v>
      </c>
      <c r="K1969" s="183">
        <v>367428</v>
      </c>
      <c r="L1969" s="183">
        <v>353469</v>
      </c>
      <c r="Q1969" s="181" t="s">
        <v>940</v>
      </c>
      <c r="U1969" s="183">
        <v>11</v>
      </c>
      <c r="V1969" s="183">
        <v>19</v>
      </c>
      <c r="Y1969" s="181" t="s">
        <v>941</v>
      </c>
      <c r="Z1969" s="183">
        <v>102</v>
      </c>
      <c r="AA1969" s="181" t="s">
        <v>22</v>
      </c>
      <c r="AB1969" s="181" t="s">
        <v>942</v>
      </c>
      <c r="AC1969" s="183">
        <v>2</v>
      </c>
    </row>
    <row r="1970" spans="1:29">
      <c r="A1970" s="181" t="s">
        <v>117</v>
      </c>
      <c r="B1970" s="183">
        <v>102</v>
      </c>
      <c r="C1970" s="183">
        <v>102102</v>
      </c>
      <c r="D1970" s="183">
        <v>5670</v>
      </c>
      <c r="E1970" s="184">
        <v>153.33000000000001</v>
      </c>
      <c r="F1970" s="182">
        <v>43799</v>
      </c>
      <c r="G1970" s="181" t="s">
        <v>938</v>
      </c>
      <c r="H1970" s="181" t="s">
        <v>1186</v>
      </c>
      <c r="I1970" s="181" t="s">
        <v>1186</v>
      </c>
      <c r="K1970" s="183">
        <v>367428</v>
      </c>
      <c r="L1970" s="183">
        <v>353469</v>
      </c>
      <c r="Q1970" s="181" t="s">
        <v>940</v>
      </c>
      <c r="U1970" s="183">
        <v>11</v>
      </c>
      <c r="V1970" s="183">
        <v>19</v>
      </c>
      <c r="Y1970" s="181" t="s">
        <v>941</v>
      </c>
      <c r="Z1970" s="183">
        <v>102</v>
      </c>
      <c r="AA1970" s="181" t="s">
        <v>22</v>
      </c>
      <c r="AB1970" s="181" t="s">
        <v>942</v>
      </c>
      <c r="AC1970" s="183">
        <v>3</v>
      </c>
    </row>
    <row r="1971" spans="1:29">
      <c r="A1971" s="181" t="s">
        <v>117</v>
      </c>
      <c r="B1971" s="183">
        <v>102</v>
      </c>
      <c r="C1971" s="183">
        <v>102103</v>
      </c>
      <c r="D1971" s="183">
        <v>5670</v>
      </c>
      <c r="E1971" s="184">
        <v>255.55</v>
      </c>
      <c r="F1971" s="182">
        <v>43799</v>
      </c>
      <c r="G1971" s="181" t="s">
        <v>938</v>
      </c>
      <c r="H1971" s="181" t="s">
        <v>1186</v>
      </c>
      <c r="I1971" s="181" t="s">
        <v>1186</v>
      </c>
      <c r="K1971" s="183">
        <v>367428</v>
      </c>
      <c r="L1971" s="183">
        <v>353469</v>
      </c>
      <c r="Q1971" s="181" t="s">
        <v>940</v>
      </c>
      <c r="U1971" s="183">
        <v>11</v>
      </c>
      <c r="V1971" s="183">
        <v>19</v>
      </c>
      <c r="Y1971" s="181" t="s">
        <v>941</v>
      </c>
      <c r="Z1971" s="183">
        <v>102</v>
      </c>
      <c r="AA1971" s="181" t="s">
        <v>22</v>
      </c>
      <c r="AB1971" s="181" t="s">
        <v>942</v>
      </c>
      <c r="AC1971" s="183">
        <v>4</v>
      </c>
    </row>
    <row r="1972" spans="1:29">
      <c r="A1972" s="181" t="s">
        <v>117</v>
      </c>
      <c r="B1972" s="183">
        <v>102</v>
      </c>
      <c r="C1972" s="183">
        <v>102104</v>
      </c>
      <c r="D1972" s="183">
        <v>5670</v>
      </c>
      <c r="E1972" s="184">
        <v>511.11</v>
      </c>
      <c r="F1972" s="182">
        <v>43799</v>
      </c>
      <c r="G1972" s="181" t="s">
        <v>938</v>
      </c>
      <c r="H1972" s="181" t="s">
        <v>1186</v>
      </c>
      <c r="I1972" s="181" t="s">
        <v>1186</v>
      </c>
      <c r="K1972" s="183">
        <v>367428</v>
      </c>
      <c r="L1972" s="183">
        <v>353469</v>
      </c>
      <c r="Q1972" s="181" t="s">
        <v>940</v>
      </c>
      <c r="U1972" s="183">
        <v>11</v>
      </c>
      <c r="V1972" s="183">
        <v>19</v>
      </c>
      <c r="Y1972" s="181" t="s">
        <v>941</v>
      </c>
      <c r="Z1972" s="183">
        <v>102</v>
      </c>
      <c r="AA1972" s="181" t="s">
        <v>22</v>
      </c>
      <c r="AB1972" s="181" t="s">
        <v>942</v>
      </c>
      <c r="AC1972" s="183">
        <v>5</v>
      </c>
    </row>
    <row r="1973" spans="1:29">
      <c r="A1973" s="181" t="s">
        <v>117</v>
      </c>
      <c r="B1973" s="183">
        <v>102</v>
      </c>
      <c r="C1973" s="183">
        <v>102105</v>
      </c>
      <c r="D1973" s="183">
        <v>5670</v>
      </c>
      <c r="E1973" s="184">
        <v>562.22</v>
      </c>
      <c r="F1973" s="182">
        <v>43799</v>
      </c>
      <c r="G1973" s="181" t="s">
        <v>938</v>
      </c>
      <c r="H1973" s="181" t="s">
        <v>1186</v>
      </c>
      <c r="I1973" s="181" t="s">
        <v>1186</v>
      </c>
      <c r="K1973" s="183">
        <v>367428</v>
      </c>
      <c r="L1973" s="183">
        <v>353469</v>
      </c>
      <c r="Q1973" s="181" t="s">
        <v>940</v>
      </c>
      <c r="U1973" s="183">
        <v>11</v>
      </c>
      <c r="V1973" s="183">
        <v>19</v>
      </c>
      <c r="Y1973" s="181" t="s">
        <v>941</v>
      </c>
      <c r="Z1973" s="183">
        <v>102</v>
      </c>
      <c r="AA1973" s="181" t="s">
        <v>22</v>
      </c>
      <c r="AB1973" s="181" t="s">
        <v>942</v>
      </c>
      <c r="AC1973" s="183">
        <v>6</v>
      </c>
    </row>
    <row r="1974" spans="1:29">
      <c r="A1974" s="181" t="s">
        <v>117</v>
      </c>
      <c r="B1974" s="183">
        <v>102</v>
      </c>
      <c r="C1974" s="183">
        <v>102106</v>
      </c>
      <c r="D1974" s="183">
        <v>5670</v>
      </c>
      <c r="E1974" s="184">
        <v>1686.65</v>
      </c>
      <c r="F1974" s="182">
        <v>43799</v>
      </c>
      <c r="G1974" s="181" t="s">
        <v>938</v>
      </c>
      <c r="H1974" s="181" t="s">
        <v>1186</v>
      </c>
      <c r="I1974" s="181" t="s">
        <v>1186</v>
      </c>
      <c r="K1974" s="183">
        <v>367428</v>
      </c>
      <c r="L1974" s="183">
        <v>353469</v>
      </c>
      <c r="Q1974" s="181" t="s">
        <v>940</v>
      </c>
      <c r="U1974" s="183">
        <v>11</v>
      </c>
      <c r="V1974" s="183">
        <v>19</v>
      </c>
      <c r="Y1974" s="181" t="s">
        <v>941</v>
      </c>
      <c r="Z1974" s="183">
        <v>102</v>
      </c>
      <c r="AA1974" s="181" t="s">
        <v>22</v>
      </c>
      <c r="AB1974" s="181" t="s">
        <v>942</v>
      </c>
      <c r="AC1974" s="183">
        <v>7</v>
      </c>
    </row>
    <row r="1975" spans="1:29">
      <c r="A1975" s="181" t="s">
        <v>117</v>
      </c>
      <c r="B1975" s="183">
        <v>102</v>
      </c>
      <c r="C1975" s="183">
        <v>102107</v>
      </c>
      <c r="D1975" s="183">
        <v>5670</v>
      </c>
      <c r="E1975" s="184">
        <v>306.66000000000003</v>
      </c>
      <c r="F1975" s="182">
        <v>43799</v>
      </c>
      <c r="G1975" s="181" t="s">
        <v>938</v>
      </c>
      <c r="H1975" s="181" t="s">
        <v>1186</v>
      </c>
      <c r="I1975" s="181" t="s">
        <v>1186</v>
      </c>
      <c r="K1975" s="183">
        <v>367428</v>
      </c>
      <c r="L1975" s="183">
        <v>353469</v>
      </c>
      <c r="Q1975" s="181" t="s">
        <v>940</v>
      </c>
      <c r="U1975" s="183">
        <v>11</v>
      </c>
      <c r="V1975" s="183">
        <v>19</v>
      </c>
      <c r="Y1975" s="181" t="s">
        <v>941</v>
      </c>
      <c r="Z1975" s="183">
        <v>102</v>
      </c>
      <c r="AA1975" s="181" t="s">
        <v>22</v>
      </c>
      <c r="AB1975" s="181" t="s">
        <v>942</v>
      </c>
      <c r="AC1975" s="183">
        <v>8</v>
      </c>
    </row>
    <row r="1976" spans="1:29">
      <c r="A1976" s="181" t="s">
        <v>117</v>
      </c>
      <c r="B1976" s="183">
        <v>102</v>
      </c>
      <c r="C1976" s="183">
        <v>102108</v>
      </c>
      <c r="D1976" s="183">
        <v>5670</v>
      </c>
      <c r="E1976" s="184">
        <v>204.44</v>
      </c>
      <c r="F1976" s="182">
        <v>43799</v>
      </c>
      <c r="G1976" s="181" t="s">
        <v>938</v>
      </c>
      <c r="H1976" s="181" t="s">
        <v>1186</v>
      </c>
      <c r="I1976" s="181" t="s">
        <v>1186</v>
      </c>
      <c r="K1976" s="183">
        <v>367428</v>
      </c>
      <c r="L1976" s="183">
        <v>353469</v>
      </c>
      <c r="Q1976" s="181" t="s">
        <v>940</v>
      </c>
      <c r="U1976" s="183">
        <v>11</v>
      </c>
      <c r="V1976" s="183">
        <v>19</v>
      </c>
      <c r="Y1976" s="181" t="s">
        <v>941</v>
      </c>
      <c r="Z1976" s="183">
        <v>102</v>
      </c>
      <c r="AA1976" s="181" t="s">
        <v>22</v>
      </c>
      <c r="AB1976" s="181" t="s">
        <v>942</v>
      </c>
      <c r="AC1976" s="183">
        <v>9</v>
      </c>
    </row>
    <row r="1977" spans="1:29">
      <c r="A1977" s="181" t="s">
        <v>117</v>
      </c>
      <c r="B1977" s="183">
        <v>102</v>
      </c>
      <c r="C1977" s="183">
        <v>102109</v>
      </c>
      <c r="D1977" s="183">
        <v>5670</v>
      </c>
      <c r="E1977" s="184">
        <v>153.33000000000001</v>
      </c>
      <c r="F1977" s="182">
        <v>43799</v>
      </c>
      <c r="G1977" s="181" t="s">
        <v>938</v>
      </c>
      <c r="H1977" s="181" t="s">
        <v>1186</v>
      </c>
      <c r="I1977" s="181" t="s">
        <v>1186</v>
      </c>
      <c r="K1977" s="183">
        <v>367428</v>
      </c>
      <c r="L1977" s="183">
        <v>353469</v>
      </c>
      <c r="Q1977" s="181" t="s">
        <v>940</v>
      </c>
      <c r="U1977" s="183">
        <v>11</v>
      </c>
      <c r="V1977" s="183">
        <v>19</v>
      </c>
      <c r="Y1977" s="181" t="s">
        <v>941</v>
      </c>
      <c r="Z1977" s="183">
        <v>102</v>
      </c>
      <c r="AA1977" s="181" t="s">
        <v>22</v>
      </c>
      <c r="AB1977" s="181" t="s">
        <v>942</v>
      </c>
      <c r="AC1977" s="183">
        <v>10</v>
      </c>
    </row>
    <row r="1978" spans="1:29">
      <c r="A1978" s="181" t="s">
        <v>117</v>
      </c>
      <c r="B1978" s="183">
        <v>102</v>
      </c>
      <c r="C1978" s="183">
        <v>102103</v>
      </c>
      <c r="D1978" s="183">
        <v>5670</v>
      </c>
      <c r="E1978" s="184">
        <v>10228.16</v>
      </c>
      <c r="F1978" s="182">
        <v>43799</v>
      </c>
      <c r="G1978" s="181" t="s">
        <v>938</v>
      </c>
      <c r="H1978" s="181" t="s">
        <v>953</v>
      </c>
      <c r="K1978" s="183">
        <v>1113740</v>
      </c>
      <c r="L1978" s="183">
        <v>352821</v>
      </c>
      <c r="Q1978" s="181" t="s">
        <v>944</v>
      </c>
      <c r="U1978" s="183">
        <v>11</v>
      </c>
      <c r="V1978" s="183">
        <v>19</v>
      </c>
      <c r="X1978" s="183">
        <v>3002044</v>
      </c>
      <c r="Y1978" s="181" t="s">
        <v>941</v>
      </c>
      <c r="Z1978" s="183">
        <v>102</v>
      </c>
      <c r="AA1978" s="181" t="s">
        <v>945</v>
      </c>
      <c r="AB1978" s="181" t="s">
        <v>942</v>
      </c>
      <c r="AC1978" s="183">
        <v>1</v>
      </c>
    </row>
    <row r="1979" spans="1:29">
      <c r="A1979" s="181" t="s">
        <v>117</v>
      </c>
      <c r="B1979" s="183">
        <v>102</v>
      </c>
      <c r="C1979" s="183">
        <v>102103</v>
      </c>
      <c r="D1979" s="183">
        <v>5670</v>
      </c>
      <c r="E1979" s="184">
        <v>2265.73</v>
      </c>
      <c r="F1979" s="182">
        <v>43799</v>
      </c>
      <c r="G1979" s="181" t="s">
        <v>938</v>
      </c>
      <c r="H1979" s="181" t="s">
        <v>953</v>
      </c>
      <c r="K1979" s="183">
        <v>1113740</v>
      </c>
      <c r="L1979" s="183">
        <v>352821</v>
      </c>
      <c r="Q1979" s="181" t="s">
        <v>944</v>
      </c>
      <c r="U1979" s="183">
        <v>11</v>
      </c>
      <c r="V1979" s="183">
        <v>19</v>
      </c>
      <c r="X1979" s="183">
        <v>3002044</v>
      </c>
      <c r="Y1979" s="181" t="s">
        <v>941</v>
      </c>
      <c r="Z1979" s="183">
        <v>102</v>
      </c>
      <c r="AA1979" s="181" t="s">
        <v>945</v>
      </c>
      <c r="AB1979" s="181" t="s">
        <v>942</v>
      </c>
      <c r="AC1979" s="183">
        <v>2</v>
      </c>
    </row>
    <row r="1980" spans="1:29">
      <c r="A1980" s="181" t="s">
        <v>117</v>
      </c>
      <c r="B1980" s="183">
        <v>102</v>
      </c>
      <c r="C1980" s="183">
        <v>102103</v>
      </c>
      <c r="D1980" s="183">
        <v>5670</v>
      </c>
      <c r="E1980" s="184">
        <v>9759.94</v>
      </c>
      <c r="F1980" s="182">
        <v>43799</v>
      </c>
      <c r="G1980" s="181" t="s">
        <v>938</v>
      </c>
      <c r="H1980" s="181" t="s">
        <v>953</v>
      </c>
      <c r="K1980" s="183">
        <v>1113740</v>
      </c>
      <c r="L1980" s="183">
        <v>352821</v>
      </c>
      <c r="Q1980" s="181" t="s">
        <v>944</v>
      </c>
      <c r="U1980" s="183">
        <v>11</v>
      </c>
      <c r="V1980" s="183">
        <v>19</v>
      </c>
      <c r="X1980" s="183">
        <v>3002044</v>
      </c>
      <c r="Y1980" s="181" t="s">
        <v>941</v>
      </c>
      <c r="Z1980" s="183">
        <v>102</v>
      </c>
      <c r="AA1980" s="181" t="s">
        <v>945</v>
      </c>
      <c r="AB1980" s="181" t="s">
        <v>942</v>
      </c>
      <c r="AC1980" s="183">
        <v>3</v>
      </c>
    </row>
    <row r="1981" spans="1:29">
      <c r="A1981" s="181" t="s">
        <v>117</v>
      </c>
      <c r="B1981" s="183">
        <v>102</v>
      </c>
      <c r="C1981" s="183">
        <v>102103</v>
      </c>
      <c r="D1981" s="183">
        <v>5670</v>
      </c>
      <c r="E1981" s="184">
        <v>474.3</v>
      </c>
      <c r="F1981" s="182">
        <v>43799</v>
      </c>
      <c r="G1981" s="181" t="s">
        <v>938</v>
      </c>
      <c r="H1981" s="181" t="s">
        <v>953</v>
      </c>
      <c r="K1981" s="183">
        <v>1113740</v>
      </c>
      <c r="L1981" s="183">
        <v>352821</v>
      </c>
      <c r="Q1981" s="181" t="s">
        <v>944</v>
      </c>
      <c r="U1981" s="183">
        <v>11</v>
      </c>
      <c r="V1981" s="183">
        <v>19</v>
      </c>
      <c r="X1981" s="183">
        <v>3002044</v>
      </c>
      <c r="Y1981" s="181" t="s">
        <v>941</v>
      </c>
      <c r="Z1981" s="183">
        <v>102</v>
      </c>
      <c r="AA1981" s="181" t="s">
        <v>945</v>
      </c>
      <c r="AB1981" s="181" t="s">
        <v>942</v>
      </c>
      <c r="AC1981" s="183">
        <v>4</v>
      </c>
    </row>
    <row r="1982" spans="1:29">
      <c r="A1982" s="181" t="s">
        <v>117</v>
      </c>
      <c r="B1982" s="183">
        <v>102</v>
      </c>
      <c r="C1982" s="183">
        <v>102103</v>
      </c>
      <c r="D1982" s="183">
        <v>5670</v>
      </c>
      <c r="E1982" s="184">
        <v>2197.98</v>
      </c>
      <c r="F1982" s="182">
        <v>43799</v>
      </c>
      <c r="G1982" s="181" t="s">
        <v>938</v>
      </c>
      <c r="H1982" s="181" t="s">
        <v>953</v>
      </c>
      <c r="K1982" s="183">
        <v>1113740</v>
      </c>
      <c r="L1982" s="183">
        <v>352821</v>
      </c>
      <c r="Q1982" s="181" t="s">
        <v>944</v>
      </c>
      <c r="U1982" s="183">
        <v>11</v>
      </c>
      <c r="V1982" s="183">
        <v>19</v>
      </c>
      <c r="X1982" s="183">
        <v>3002044</v>
      </c>
      <c r="Y1982" s="181" t="s">
        <v>941</v>
      </c>
      <c r="Z1982" s="183">
        <v>102</v>
      </c>
      <c r="AA1982" s="181" t="s">
        <v>945</v>
      </c>
      <c r="AB1982" s="181" t="s">
        <v>942</v>
      </c>
      <c r="AC1982" s="183">
        <v>5</v>
      </c>
    </row>
    <row r="1983" spans="1:29">
      <c r="A1983" s="181" t="s">
        <v>117</v>
      </c>
      <c r="B1983" s="183">
        <v>102</v>
      </c>
      <c r="C1983" s="183">
        <v>102103</v>
      </c>
      <c r="D1983" s="183">
        <v>5670</v>
      </c>
      <c r="E1983" s="184">
        <v>608.5</v>
      </c>
      <c r="F1983" s="182">
        <v>43799</v>
      </c>
      <c r="G1983" s="181" t="s">
        <v>938</v>
      </c>
      <c r="H1983" s="181" t="s">
        <v>953</v>
      </c>
      <c r="K1983" s="183">
        <v>1113740</v>
      </c>
      <c r="L1983" s="183">
        <v>352821</v>
      </c>
      <c r="Q1983" s="181" t="s">
        <v>944</v>
      </c>
      <c r="U1983" s="183">
        <v>11</v>
      </c>
      <c r="V1983" s="183">
        <v>19</v>
      </c>
      <c r="X1983" s="183">
        <v>3002044</v>
      </c>
      <c r="Y1983" s="181" t="s">
        <v>941</v>
      </c>
      <c r="Z1983" s="183">
        <v>102</v>
      </c>
      <c r="AA1983" s="181" t="s">
        <v>945</v>
      </c>
      <c r="AB1983" s="181" t="s">
        <v>942</v>
      </c>
      <c r="AC1983" s="183">
        <v>6</v>
      </c>
    </row>
    <row r="1984" spans="1:29">
      <c r="A1984" s="181" t="s">
        <v>117</v>
      </c>
      <c r="B1984" s="183">
        <v>102</v>
      </c>
      <c r="C1984" s="183">
        <v>102103</v>
      </c>
      <c r="D1984" s="183">
        <v>5670</v>
      </c>
      <c r="E1984" s="184">
        <v>216</v>
      </c>
      <c r="F1984" s="182">
        <v>43799</v>
      </c>
      <c r="G1984" s="181" t="s">
        <v>938</v>
      </c>
      <c r="H1984" s="181" t="s">
        <v>953</v>
      </c>
      <c r="K1984" s="183">
        <v>1113740</v>
      </c>
      <c r="L1984" s="183">
        <v>352821</v>
      </c>
      <c r="Q1984" s="181" t="s">
        <v>944</v>
      </c>
      <c r="U1984" s="183">
        <v>11</v>
      </c>
      <c r="V1984" s="183">
        <v>19</v>
      </c>
      <c r="X1984" s="183">
        <v>3002044</v>
      </c>
      <c r="Y1984" s="181" t="s">
        <v>941</v>
      </c>
      <c r="Z1984" s="183">
        <v>102</v>
      </c>
      <c r="AA1984" s="181" t="s">
        <v>945</v>
      </c>
      <c r="AB1984" s="181" t="s">
        <v>942</v>
      </c>
      <c r="AC1984" s="183">
        <v>7</v>
      </c>
    </row>
    <row r="1985" spans="1:29">
      <c r="A1985" s="181" t="s">
        <v>117</v>
      </c>
      <c r="B1985" s="183">
        <v>102</v>
      </c>
      <c r="C1985" s="183">
        <v>102103</v>
      </c>
      <c r="D1985" s="183">
        <v>5670</v>
      </c>
      <c r="E1985" s="184">
        <v>2485.6</v>
      </c>
      <c r="F1985" s="182">
        <v>43799</v>
      </c>
      <c r="G1985" s="181" t="s">
        <v>938</v>
      </c>
      <c r="H1985" s="181" t="s">
        <v>953</v>
      </c>
      <c r="K1985" s="183">
        <v>1113740</v>
      </c>
      <c r="L1985" s="183">
        <v>352821</v>
      </c>
      <c r="Q1985" s="181" t="s">
        <v>944</v>
      </c>
      <c r="U1985" s="183">
        <v>11</v>
      </c>
      <c r="V1985" s="183">
        <v>19</v>
      </c>
      <c r="X1985" s="183">
        <v>3002044</v>
      </c>
      <c r="Y1985" s="181" t="s">
        <v>941</v>
      </c>
      <c r="Z1985" s="183">
        <v>102</v>
      </c>
      <c r="AA1985" s="181" t="s">
        <v>945</v>
      </c>
      <c r="AB1985" s="181" t="s">
        <v>942</v>
      </c>
      <c r="AC1985" s="183">
        <v>8</v>
      </c>
    </row>
    <row r="1986" spans="1:29">
      <c r="A1986" s="181" t="s">
        <v>117</v>
      </c>
      <c r="B1986" s="183">
        <v>102</v>
      </c>
      <c r="C1986" s="183">
        <v>102103</v>
      </c>
      <c r="D1986" s="183">
        <v>5670</v>
      </c>
      <c r="E1986" s="184">
        <v>-271.66000000000003</v>
      </c>
      <c r="F1986" s="182">
        <v>43800</v>
      </c>
      <c r="G1986" s="181" t="s">
        <v>938</v>
      </c>
      <c r="H1986" s="181" t="s">
        <v>1144</v>
      </c>
      <c r="I1986" s="181" t="s">
        <v>1184</v>
      </c>
      <c r="K1986" s="183">
        <v>367338</v>
      </c>
      <c r="L1986" s="183">
        <v>353130</v>
      </c>
      <c r="P1986" s="181" t="s">
        <v>989</v>
      </c>
      <c r="Q1986" s="181" t="s">
        <v>940</v>
      </c>
      <c r="U1986" s="183">
        <v>12</v>
      </c>
      <c r="V1986" s="183">
        <v>19</v>
      </c>
      <c r="Y1986" s="181" t="s">
        <v>941</v>
      </c>
      <c r="Z1986" s="183">
        <v>315</v>
      </c>
      <c r="AA1986" s="181" t="s">
        <v>22</v>
      </c>
      <c r="AB1986" s="181" t="s">
        <v>942</v>
      </c>
      <c r="AC1986" s="183">
        <v>461</v>
      </c>
    </row>
    <row r="1987" spans="1:29">
      <c r="A1987" s="181" t="s">
        <v>117</v>
      </c>
      <c r="B1987" s="183">
        <v>102</v>
      </c>
      <c r="C1987" s="183">
        <v>102103</v>
      </c>
      <c r="D1987" s="183">
        <v>5670</v>
      </c>
      <c r="E1987" s="184">
        <v>-803.05</v>
      </c>
      <c r="F1987" s="182">
        <v>43800</v>
      </c>
      <c r="G1987" s="181" t="s">
        <v>938</v>
      </c>
      <c r="H1987" s="181" t="s">
        <v>1144</v>
      </c>
      <c r="I1987" s="181" t="s">
        <v>1184</v>
      </c>
      <c r="K1987" s="183">
        <v>367338</v>
      </c>
      <c r="L1987" s="183">
        <v>353130</v>
      </c>
      <c r="P1987" s="181" t="s">
        <v>989</v>
      </c>
      <c r="Q1987" s="181" t="s">
        <v>940</v>
      </c>
      <c r="U1987" s="183">
        <v>12</v>
      </c>
      <c r="V1987" s="183">
        <v>19</v>
      </c>
      <c r="Y1987" s="181" t="s">
        <v>941</v>
      </c>
      <c r="Z1987" s="183">
        <v>315</v>
      </c>
      <c r="AA1987" s="181" t="s">
        <v>22</v>
      </c>
      <c r="AB1987" s="181" t="s">
        <v>942</v>
      </c>
      <c r="AC1987" s="183">
        <v>469</v>
      </c>
    </row>
    <row r="1988" spans="1:29">
      <c r="A1988" s="181" t="s">
        <v>117</v>
      </c>
      <c r="B1988" s="183">
        <v>102</v>
      </c>
      <c r="C1988" s="183">
        <v>102103</v>
      </c>
      <c r="D1988" s="183">
        <v>5670</v>
      </c>
      <c r="E1988" s="184">
        <v>271.66000000000003</v>
      </c>
      <c r="F1988" s="182">
        <v>43801</v>
      </c>
      <c r="G1988" s="181" t="s">
        <v>938</v>
      </c>
      <c r="H1988" s="181" t="s">
        <v>1184</v>
      </c>
      <c r="K1988" s="183">
        <v>1113510</v>
      </c>
      <c r="L1988" s="183">
        <v>352651</v>
      </c>
      <c r="Q1988" s="181" t="s">
        <v>944</v>
      </c>
      <c r="U1988" s="183">
        <v>12</v>
      </c>
      <c r="V1988" s="183">
        <v>19</v>
      </c>
      <c r="X1988" s="183">
        <v>3091141</v>
      </c>
      <c r="Y1988" s="181" t="s">
        <v>941</v>
      </c>
      <c r="Z1988" s="183">
        <v>102</v>
      </c>
      <c r="AA1988" s="181" t="s">
        <v>945</v>
      </c>
      <c r="AB1988" s="181" t="s">
        <v>942</v>
      </c>
      <c r="AC1988" s="183">
        <v>1</v>
      </c>
    </row>
    <row r="1989" spans="1:29">
      <c r="A1989" s="181" t="s">
        <v>117</v>
      </c>
      <c r="B1989" s="183">
        <v>102</v>
      </c>
      <c r="C1989" s="183">
        <v>102103</v>
      </c>
      <c r="D1989" s="183">
        <v>5670</v>
      </c>
      <c r="E1989" s="184">
        <v>803.05</v>
      </c>
      <c r="F1989" s="182">
        <v>43801</v>
      </c>
      <c r="G1989" s="181" t="s">
        <v>938</v>
      </c>
      <c r="H1989" s="181" t="s">
        <v>1184</v>
      </c>
      <c r="K1989" s="183">
        <v>1113511</v>
      </c>
      <c r="L1989" s="183">
        <v>352651</v>
      </c>
      <c r="Q1989" s="181" t="s">
        <v>944</v>
      </c>
      <c r="U1989" s="183">
        <v>12</v>
      </c>
      <c r="V1989" s="183">
        <v>19</v>
      </c>
      <c r="X1989" s="183">
        <v>3091141</v>
      </c>
      <c r="Y1989" s="181" t="s">
        <v>941</v>
      </c>
      <c r="Z1989" s="183">
        <v>102</v>
      </c>
      <c r="AA1989" s="181" t="s">
        <v>945</v>
      </c>
      <c r="AB1989" s="181" t="s">
        <v>942</v>
      </c>
      <c r="AC1989" s="183">
        <v>1</v>
      </c>
    </row>
    <row r="1990" spans="1:29">
      <c r="A1990" s="181" t="s">
        <v>117</v>
      </c>
      <c r="B1990" s="183">
        <v>102</v>
      </c>
      <c r="C1990" s="183">
        <v>102103</v>
      </c>
      <c r="D1990" s="183">
        <v>5670</v>
      </c>
      <c r="E1990" s="184">
        <v>8101.82</v>
      </c>
      <c r="F1990" s="182">
        <v>43811</v>
      </c>
      <c r="G1990" s="181" t="s">
        <v>938</v>
      </c>
      <c r="H1990" s="181" t="s">
        <v>1185</v>
      </c>
      <c r="K1990" s="183">
        <v>1117081</v>
      </c>
      <c r="L1990" s="183">
        <v>354073</v>
      </c>
      <c r="Q1990" s="181" t="s">
        <v>944</v>
      </c>
      <c r="U1990" s="183">
        <v>12</v>
      </c>
      <c r="V1990" s="183">
        <v>19</v>
      </c>
      <c r="X1990" s="183">
        <v>3085943</v>
      </c>
      <c r="Y1990" s="181" t="s">
        <v>941</v>
      </c>
      <c r="Z1990" s="183">
        <v>102</v>
      </c>
      <c r="AA1990" s="181" t="s">
        <v>945</v>
      </c>
      <c r="AB1990" s="181" t="s">
        <v>942</v>
      </c>
      <c r="AC1990" s="183">
        <v>1</v>
      </c>
    </row>
    <row r="1991" spans="1:29">
      <c r="A1991" s="181" t="s">
        <v>117</v>
      </c>
      <c r="B1991" s="183">
        <v>102</v>
      </c>
      <c r="C1991" s="183">
        <v>102103</v>
      </c>
      <c r="D1991" s="183">
        <v>5670</v>
      </c>
      <c r="E1991" s="184">
        <v>1631.14</v>
      </c>
      <c r="F1991" s="182">
        <v>43811</v>
      </c>
      <c r="G1991" s="181" t="s">
        <v>938</v>
      </c>
      <c r="H1991" s="181" t="s">
        <v>1185</v>
      </c>
      <c r="K1991" s="183">
        <v>1117081</v>
      </c>
      <c r="L1991" s="183">
        <v>354073</v>
      </c>
      <c r="Q1991" s="181" t="s">
        <v>944</v>
      </c>
      <c r="U1991" s="183">
        <v>12</v>
      </c>
      <c r="V1991" s="183">
        <v>19</v>
      </c>
      <c r="X1991" s="183">
        <v>3085943</v>
      </c>
      <c r="Y1991" s="181" t="s">
        <v>941</v>
      </c>
      <c r="Z1991" s="183">
        <v>102</v>
      </c>
      <c r="AA1991" s="181" t="s">
        <v>945</v>
      </c>
      <c r="AB1991" s="181" t="s">
        <v>942</v>
      </c>
      <c r="AC1991" s="183">
        <v>2</v>
      </c>
    </row>
    <row r="1992" spans="1:29">
      <c r="A1992" s="181" t="s">
        <v>117</v>
      </c>
      <c r="B1992" s="183">
        <v>102</v>
      </c>
      <c r="C1992" s="183">
        <v>102103</v>
      </c>
      <c r="D1992" s="183">
        <v>5670</v>
      </c>
      <c r="E1992" s="184">
        <v>-22.13</v>
      </c>
      <c r="F1992" s="182">
        <v>43830</v>
      </c>
      <c r="G1992" s="181" t="s">
        <v>938</v>
      </c>
      <c r="H1992" s="181" t="s">
        <v>1036</v>
      </c>
      <c r="I1992" s="181" t="s">
        <v>1180</v>
      </c>
      <c r="K1992" s="183">
        <v>367552</v>
      </c>
      <c r="L1992" s="183">
        <v>355092</v>
      </c>
      <c r="Q1992" s="181" t="s">
        <v>940</v>
      </c>
      <c r="U1992" s="183">
        <v>12</v>
      </c>
      <c r="V1992" s="183">
        <v>19</v>
      </c>
      <c r="Y1992" s="181" t="s">
        <v>941</v>
      </c>
      <c r="Z1992" s="183">
        <v>102</v>
      </c>
      <c r="AA1992" s="181" t="s">
        <v>22</v>
      </c>
      <c r="AB1992" s="181" t="s">
        <v>942</v>
      </c>
      <c r="AC1992" s="183">
        <v>10</v>
      </c>
    </row>
    <row r="1993" spans="1:29">
      <c r="A1993" s="181" t="s">
        <v>117</v>
      </c>
      <c r="B1993" s="183">
        <v>102</v>
      </c>
      <c r="C1993" s="183">
        <v>102103</v>
      </c>
      <c r="D1993" s="183">
        <v>5670</v>
      </c>
      <c r="E1993" s="184">
        <v>-218.34</v>
      </c>
      <c r="F1993" s="182">
        <v>43830</v>
      </c>
      <c r="G1993" s="181" t="s">
        <v>938</v>
      </c>
      <c r="H1993" s="181" t="s">
        <v>1037</v>
      </c>
      <c r="I1993" s="181" t="s">
        <v>1180</v>
      </c>
      <c r="K1993" s="183">
        <v>367553</v>
      </c>
      <c r="L1993" s="183">
        <v>355094</v>
      </c>
      <c r="Q1993" s="181" t="s">
        <v>940</v>
      </c>
      <c r="U1993" s="183">
        <v>12</v>
      </c>
      <c r="V1993" s="183">
        <v>19</v>
      </c>
      <c r="Y1993" s="181" t="s">
        <v>941</v>
      </c>
      <c r="Z1993" s="183">
        <v>102</v>
      </c>
      <c r="AA1993" s="181" t="s">
        <v>22</v>
      </c>
      <c r="AB1993" s="181" t="s">
        <v>942</v>
      </c>
      <c r="AC1993" s="183">
        <v>10</v>
      </c>
    </row>
    <row r="1994" spans="1:29">
      <c r="A1994" s="181" t="s">
        <v>117</v>
      </c>
      <c r="B1994" s="183">
        <v>102</v>
      </c>
      <c r="C1994" s="183">
        <v>102103</v>
      </c>
      <c r="D1994" s="183">
        <v>5670</v>
      </c>
      <c r="E1994" s="184">
        <v>-119.2</v>
      </c>
      <c r="F1994" s="182">
        <v>43830</v>
      </c>
      <c r="G1994" s="181" t="s">
        <v>938</v>
      </c>
      <c r="H1994" s="181" t="s">
        <v>1038</v>
      </c>
      <c r="I1994" s="181" t="s">
        <v>1180</v>
      </c>
      <c r="K1994" s="183">
        <v>367554</v>
      </c>
      <c r="L1994" s="183">
        <v>355095</v>
      </c>
      <c r="Q1994" s="181" t="s">
        <v>940</v>
      </c>
      <c r="U1994" s="183">
        <v>12</v>
      </c>
      <c r="V1994" s="183">
        <v>19</v>
      </c>
      <c r="Y1994" s="181" t="s">
        <v>941</v>
      </c>
      <c r="Z1994" s="183">
        <v>804</v>
      </c>
      <c r="AA1994" s="181" t="s">
        <v>22</v>
      </c>
      <c r="AB1994" s="181" t="s">
        <v>942</v>
      </c>
      <c r="AC1994" s="183">
        <v>10</v>
      </c>
    </row>
    <row r="1995" spans="1:29">
      <c r="A1995" s="181" t="s">
        <v>117</v>
      </c>
      <c r="B1995" s="183">
        <v>102</v>
      </c>
      <c r="C1995" s="183">
        <v>102103</v>
      </c>
      <c r="D1995" s="183">
        <v>5670</v>
      </c>
      <c r="E1995" s="184">
        <v>-84.74</v>
      </c>
      <c r="F1995" s="182">
        <v>43830</v>
      </c>
      <c r="G1995" s="181" t="s">
        <v>938</v>
      </c>
      <c r="H1995" s="181" t="s">
        <v>1039</v>
      </c>
      <c r="I1995" s="181" t="s">
        <v>1180</v>
      </c>
      <c r="K1995" s="183">
        <v>367555</v>
      </c>
      <c r="L1995" s="183">
        <v>355097</v>
      </c>
      <c r="Q1995" s="181" t="s">
        <v>940</v>
      </c>
      <c r="U1995" s="183">
        <v>12</v>
      </c>
      <c r="V1995" s="183">
        <v>19</v>
      </c>
      <c r="Y1995" s="181" t="s">
        <v>941</v>
      </c>
      <c r="Z1995" s="183">
        <v>102</v>
      </c>
      <c r="AA1995" s="181" t="s">
        <v>22</v>
      </c>
      <c r="AB1995" s="181" t="s">
        <v>942</v>
      </c>
      <c r="AC1995" s="183">
        <v>10</v>
      </c>
    </row>
    <row r="1996" spans="1:29">
      <c r="A1996" s="181" t="s">
        <v>117</v>
      </c>
      <c r="B1996" s="183">
        <v>102</v>
      </c>
      <c r="C1996" s="183">
        <v>102103</v>
      </c>
      <c r="D1996" s="183">
        <v>5670</v>
      </c>
      <c r="E1996" s="184">
        <v>-126.6</v>
      </c>
      <c r="F1996" s="182">
        <v>43830</v>
      </c>
      <c r="G1996" s="181" t="s">
        <v>938</v>
      </c>
      <c r="H1996" s="181" t="s">
        <v>1040</v>
      </c>
      <c r="I1996" s="181" t="s">
        <v>1180</v>
      </c>
      <c r="K1996" s="183">
        <v>367556</v>
      </c>
      <c r="L1996" s="183">
        <v>355098</v>
      </c>
      <c r="Q1996" s="181" t="s">
        <v>940</v>
      </c>
      <c r="U1996" s="183">
        <v>12</v>
      </c>
      <c r="V1996" s="183">
        <v>19</v>
      </c>
      <c r="Y1996" s="181" t="s">
        <v>941</v>
      </c>
      <c r="Z1996" s="183">
        <v>102</v>
      </c>
      <c r="AA1996" s="181" t="s">
        <v>22</v>
      </c>
      <c r="AB1996" s="181" t="s">
        <v>942</v>
      </c>
      <c r="AC1996" s="183">
        <v>10</v>
      </c>
    </row>
    <row r="1997" spans="1:29">
      <c r="A1997" s="181" t="s">
        <v>117</v>
      </c>
      <c r="B1997" s="183">
        <v>102</v>
      </c>
      <c r="C1997" s="183">
        <v>102103</v>
      </c>
      <c r="D1997" s="183">
        <v>5670</v>
      </c>
      <c r="E1997" s="184">
        <v>-115.8</v>
      </c>
      <c r="F1997" s="182">
        <v>43830</v>
      </c>
      <c r="G1997" s="181" t="s">
        <v>938</v>
      </c>
      <c r="H1997" s="181" t="s">
        <v>1041</v>
      </c>
      <c r="I1997" s="181" t="s">
        <v>1180</v>
      </c>
      <c r="K1997" s="183">
        <v>367557</v>
      </c>
      <c r="L1997" s="183">
        <v>355101</v>
      </c>
      <c r="Q1997" s="181" t="s">
        <v>940</v>
      </c>
      <c r="U1997" s="183">
        <v>12</v>
      </c>
      <c r="V1997" s="183">
        <v>19</v>
      </c>
      <c r="Y1997" s="181" t="s">
        <v>941</v>
      </c>
      <c r="Z1997" s="183">
        <v>807</v>
      </c>
      <c r="AA1997" s="181" t="s">
        <v>22</v>
      </c>
      <c r="AB1997" s="181" t="s">
        <v>942</v>
      </c>
      <c r="AC1997" s="183">
        <v>10</v>
      </c>
    </row>
    <row r="1998" spans="1:29">
      <c r="A1998" s="181" t="s">
        <v>117</v>
      </c>
      <c r="B1998" s="183">
        <v>102</v>
      </c>
      <c r="C1998" s="183">
        <v>102103</v>
      </c>
      <c r="D1998" s="183">
        <v>5670</v>
      </c>
      <c r="E1998" s="184">
        <v>-45612.61</v>
      </c>
      <c r="F1998" s="182">
        <v>43830</v>
      </c>
      <c r="G1998" s="181" t="s">
        <v>938</v>
      </c>
      <c r="H1998" s="181" t="s">
        <v>1186</v>
      </c>
      <c r="I1998" s="181" t="s">
        <v>1186</v>
      </c>
      <c r="K1998" s="183">
        <v>367805</v>
      </c>
      <c r="L1998" s="183">
        <v>356689</v>
      </c>
      <c r="Q1998" s="181" t="s">
        <v>940</v>
      </c>
      <c r="U1998" s="183">
        <v>12</v>
      </c>
      <c r="V1998" s="183">
        <v>19</v>
      </c>
      <c r="Y1998" s="181" t="s">
        <v>941</v>
      </c>
      <c r="Z1998" s="183">
        <v>102</v>
      </c>
      <c r="AA1998" s="181" t="s">
        <v>22</v>
      </c>
      <c r="AB1998" s="181" t="s">
        <v>942</v>
      </c>
      <c r="AC1998" s="183">
        <v>1</v>
      </c>
    </row>
    <row r="1999" spans="1:29">
      <c r="A1999" s="181" t="s">
        <v>117</v>
      </c>
      <c r="B1999" s="183">
        <v>102</v>
      </c>
      <c r="C1999" s="183">
        <v>102101</v>
      </c>
      <c r="D1999" s="183">
        <v>5670</v>
      </c>
      <c r="E1999" s="184">
        <v>1235</v>
      </c>
      <c r="F1999" s="182">
        <v>43830</v>
      </c>
      <c r="G1999" s="181" t="s">
        <v>938</v>
      </c>
      <c r="H1999" s="181" t="s">
        <v>1186</v>
      </c>
      <c r="I1999" s="181" t="s">
        <v>1186</v>
      </c>
      <c r="K1999" s="183">
        <v>367805</v>
      </c>
      <c r="L1999" s="183">
        <v>356689</v>
      </c>
      <c r="Q1999" s="181" t="s">
        <v>940</v>
      </c>
      <c r="U1999" s="183">
        <v>12</v>
      </c>
      <c r="V1999" s="183">
        <v>19</v>
      </c>
      <c r="Y1999" s="181" t="s">
        <v>941</v>
      </c>
      <c r="Z1999" s="183">
        <v>102</v>
      </c>
      <c r="AA1999" s="181" t="s">
        <v>22</v>
      </c>
      <c r="AB1999" s="181" t="s">
        <v>942</v>
      </c>
      <c r="AC1999" s="183">
        <v>2</v>
      </c>
    </row>
    <row r="2000" spans="1:29">
      <c r="A2000" s="181" t="s">
        <v>117</v>
      </c>
      <c r="B2000" s="183">
        <v>102</v>
      </c>
      <c r="C2000" s="183">
        <v>102102</v>
      </c>
      <c r="D2000" s="183">
        <v>5670</v>
      </c>
      <c r="E2000" s="184">
        <v>247</v>
      </c>
      <c r="F2000" s="182">
        <v>43830</v>
      </c>
      <c r="G2000" s="181" t="s">
        <v>938</v>
      </c>
      <c r="H2000" s="181" t="s">
        <v>1186</v>
      </c>
      <c r="I2000" s="181" t="s">
        <v>1186</v>
      </c>
      <c r="K2000" s="183">
        <v>367805</v>
      </c>
      <c r="L2000" s="183">
        <v>356689</v>
      </c>
      <c r="Q2000" s="181" t="s">
        <v>940</v>
      </c>
      <c r="U2000" s="183">
        <v>12</v>
      </c>
      <c r="V2000" s="183">
        <v>19</v>
      </c>
      <c r="Y2000" s="181" t="s">
        <v>941</v>
      </c>
      <c r="Z2000" s="183">
        <v>102</v>
      </c>
      <c r="AA2000" s="181" t="s">
        <v>22</v>
      </c>
      <c r="AB2000" s="181" t="s">
        <v>942</v>
      </c>
      <c r="AC2000" s="183">
        <v>3</v>
      </c>
    </row>
    <row r="2001" spans="1:29">
      <c r="A2001" s="181" t="s">
        <v>117</v>
      </c>
      <c r="B2001" s="183">
        <v>102</v>
      </c>
      <c r="C2001" s="183">
        <v>102103</v>
      </c>
      <c r="D2001" s="183">
        <v>5670</v>
      </c>
      <c r="E2001" s="184">
        <v>411.67</v>
      </c>
      <c r="F2001" s="182">
        <v>43830</v>
      </c>
      <c r="G2001" s="181" t="s">
        <v>938</v>
      </c>
      <c r="H2001" s="181" t="s">
        <v>1186</v>
      </c>
      <c r="I2001" s="181" t="s">
        <v>1186</v>
      </c>
      <c r="K2001" s="183">
        <v>367805</v>
      </c>
      <c r="L2001" s="183">
        <v>356689</v>
      </c>
      <c r="Q2001" s="181" t="s">
        <v>940</v>
      </c>
      <c r="U2001" s="183">
        <v>12</v>
      </c>
      <c r="V2001" s="183">
        <v>19</v>
      </c>
      <c r="Y2001" s="181" t="s">
        <v>941</v>
      </c>
      <c r="Z2001" s="183">
        <v>102</v>
      </c>
      <c r="AA2001" s="181" t="s">
        <v>22</v>
      </c>
      <c r="AB2001" s="181" t="s">
        <v>942</v>
      </c>
      <c r="AC2001" s="183">
        <v>4</v>
      </c>
    </row>
    <row r="2002" spans="1:29">
      <c r="A2002" s="181" t="s">
        <v>117</v>
      </c>
      <c r="B2002" s="183">
        <v>102</v>
      </c>
      <c r="C2002" s="183">
        <v>102104</v>
      </c>
      <c r="D2002" s="183">
        <v>5670</v>
      </c>
      <c r="E2002" s="184">
        <v>823.33</v>
      </c>
      <c r="F2002" s="182">
        <v>43830</v>
      </c>
      <c r="G2002" s="181" t="s">
        <v>938</v>
      </c>
      <c r="H2002" s="181" t="s">
        <v>1186</v>
      </c>
      <c r="I2002" s="181" t="s">
        <v>1186</v>
      </c>
      <c r="K2002" s="183">
        <v>367805</v>
      </c>
      <c r="L2002" s="183">
        <v>356689</v>
      </c>
      <c r="Q2002" s="181" t="s">
        <v>940</v>
      </c>
      <c r="U2002" s="183">
        <v>12</v>
      </c>
      <c r="V2002" s="183">
        <v>19</v>
      </c>
      <c r="Y2002" s="181" t="s">
        <v>941</v>
      </c>
      <c r="Z2002" s="183">
        <v>102</v>
      </c>
      <c r="AA2002" s="181" t="s">
        <v>22</v>
      </c>
      <c r="AB2002" s="181" t="s">
        <v>942</v>
      </c>
      <c r="AC2002" s="183">
        <v>5</v>
      </c>
    </row>
    <row r="2003" spans="1:29">
      <c r="A2003" s="181" t="s">
        <v>117</v>
      </c>
      <c r="B2003" s="183">
        <v>102</v>
      </c>
      <c r="C2003" s="183">
        <v>102105</v>
      </c>
      <c r="D2003" s="183">
        <v>5670</v>
      </c>
      <c r="E2003" s="184">
        <v>905.67</v>
      </c>
      <c r="F2003" s="182">
        <v>43830</v>
      </c>
      <c r="G2003" s="181" t="s">
        <v>938</v>
      </c>
      <c r="H2003" s="181" t="s">
        <v>1186</v>
      </c>
      <c r="I2003" s="181" t="s">
        <v>1186</v>
      </c>
      <c r="K2003" s="183">
        <v>367805</v>
      </c>
      <c r="L2003" s="183">
        <v>356689</v>
      </c>
      <c r="Q2003" s="181" t="s">
        <v>940</v>
      </c>
      <c r="U2003" s="183">
        <v>12</v>
      </c>
      <c r="V2003" s="183">
        <v>19</v>
      </c>
      <c r="Y2003" s="181" t="s">
        <v>941</v>
      </c>
      <c r="Z2003" s="183">
        <v>102</v>
      </c>
      <c r="AA2003" s="181" t="s">
        <v>22</v>
      </c>
      <c r="AB2003" s="181" t="s">
        <v>942</v>
      </c>
      <c r="AC2003" s="183">
        <v>6</v>
      </c>
    </row>
    <row r="2004" spans="1:29">
      <c r="A2004" s="181" t="s">
        <v>117</v>
      </c>
      <c r="B2004" s="183">
        <v>102</v>
      </c>
      <c r="C2004" s="183">
        <v>102106</v>
      </c>
      <c r="D2004" s="183">
        <v>5670</v>
      </c>
      <c r="E2004" s="184">
        <v>2717</v>
      </c>
      <c r="F2004" s="182">
        <v>43830</v>
      </c>
      <c r="G2004" s="181" t="s">
        <v>938</v>
      </c>
      <c r="H2004" s="181" t="s">
        <v>1186</v>
      </c>
      <c r="I2004" s="181" t="s">
        <v>1186</v>
      </c>
      <c r="K2004" s="183">
        <v>367805</v>
      </c>
      <c r="L2004" s="183">
        <v>356689</v>
      </c>
      <c r="Q2004" s="181" t="s">
        <v>940</v>
      </c>
      <c r="U2004" s="183">
        <v>12</v>
      </c>
      <c r="V2004" s="183">
        <v>19</v>
      </c>
      <c r="Y2004" s="181" t="s">
        <v>941</v>
      </c>
      <c r="Z2004" s="183">
        <v>102</v>
      </c>
      <c r="AA2004" s="181" t="s">
        <v>22</v>
      </c>
      <c r="AB2004" s="181" t="s">
        <v>942</v>
      </c>
      <c r="AC2004" s="183">
        <v>7</v>
      </c>
    </row>
    <row r="2005" spans="1:29">
      <c r="A2005" s="181" t="s">
        <v>117</v>
      </c>
      <c r="B2005" s="183">
        <v>102</v>
      </c>
      <c r="C2005" s="183">
        <v>102107</v>
      </c>
      <c r="D2005" s="183">
        <v>5670</v>
      </c>
      <c r="E2005" s="184">
        <v>494</v>
      </c>
      <c r="F2005" s="182">
        <v>43830</v>
      </c>
      <c r="G2005" s="181" t="s">
        <v>938</v>
      </c>
      <c r="H2005" s="181" t="s">
        <v>1186</v>
      </c>
      <c r="I2005" s="181" t="s">
        <v>1186</v>
      </c>
      <c r="K2005" s="183">
        <v>367805</v>
      </c>
      <c r="L2005" s="183">
        <v>356689</v>
      </c>
      <c r="Q2005" s="181" t="s">
        <v>940</v>
      </c>
      <c r="U2005" s="183">
        <v>12</v>
      </c>
      <c r="V2005" s="183">
        <v>19</v>
      </c>
      <c r="Y2005" s="181" t="s">
        <v>941</v>
      </c>
      <c r="Z2005" s="183">
        <v>102</v>
      </c>
      <c r="AA2005" s="181" t="s">
        <v>22</v>
      </c>
      <c r="AB2005" s="181" t="s">
        <v>942</v>
      </c>
      <c r="AC2005" s="183">
        <v>8</v>
      </c>
    </row>
    <row r="2006" spans="1:29">
      <c r="A2006" s="181" t="s">
        <v>117</v>
      </c>
      <c r="B2006" s="183">
        <v>102</v>
      </c>
      <c r="C2006" s="183">
        <v>102108</v>
      </c>
      <c r="D2006" s="183">
        <v>5670</v>
      </c>
      <c r="E2006" s="184">
        <v>329.33</v>
      </c>
      <c r="F2006" s="182">
        <v>43830</v>
      </c>
      <c r="G2006" s="181" t="s">
        <v>938</v>
      </c>
      <c r="H2006" s="181" t="s">
        <v>1186</v>
      </c>
      <c r="I2006" s="181" t="s">
        <v>1186</v>
      </c>
      <c r="K2006" s="183">
        <v>367805</v>
      </c>
      <c r="L2006" s="183">
        <v>356689</v>
      </c>
      <c r="Q2006" s="181" t="s">
        <v>940</v>
      </c>
      <c r="U2006" s="183">
        <v>12</v>
      </c>
      <c r="V2006" s="183">
        <v>19</v>
      </c>
      <c r="Y2006" s="181" t="s">
        <v>941</v>
      </c>
      <c r="Z2006" s="183">
        <v>102</v>
      </c>
      <c r="AA2006" s="181" t="s">
        <v>22</v>
      </c>
      <c r="AB2006" s="181" t="s">
        <v>942</v>
      </c>
      <c r="AC2006" s="183">
        <v>9</v>
      </c>
    </row>
    <row r="2007" spans="1:29">
      <c r="A2007" s="181" t="s">
        <v>117</v>
      </c>
      <c r="B2007" s="183">
        <v>102</v>
      </c>
      <c r="C2007" s="183">
        <v>102109</v>
      </c>
      <c r="D2007" s="183">
        <v>5670</v>
      </c>
      <c r="E2007" s="184">
        <v>247</v>
      </c>
      <c r="F2007" s="182">
        <v>43830</v>
      </c>
      <c r="G2007" s="181" t="s">
        <v>938</v>
      </c>
      <c r="H2007" s="181" t="s">
        <v>1186</v>
      </c>
      <c r="I2007" s="181" t="s">
        <v>1186</v>
      </c>
      <c r="K2007" s="183">
        <v>367805</v>
      </c>
      <c r="L2007" s="183">
        <v>356689</v>
      </c>
      <c r="Q2007" s="181" t="s">
        <v>940</v>
      </c>
      <c r="U2007" s="183">
        <v>12</v>
      </c>
      <c r="V2007" s="183">
        <v>19</v>
      </c>
      <c r="Y2007" s="181" t="s">
        <v>941</v>
      </c>
      <c r="Z2007" s="183">
        <v>102</v>
      </c>
      <c r="AA2007" s="181" t="s">
        <v>22</v>
      </c>
      <c r="AB2007" s="181" t="s">
        <v>942</v>
      </c>
      <c r="AC2007" s="183">
        <v>10</v>
      </c>
    </row>
    <row r="2008" spans="1:29">
      <c r="A2008" s="181" t="s">
        <v>117</v>
      </c>
      <c r="B2008" s="183">
        <v>102</v>
      </c>
      <c r="C2008" s="183">
        <v>102103</v>
      </c>
      <c r="D2008" s="183">
        <v>5670</v>
      </c>
      <c r="E2008" s="184">
        <v>10376.09</v>
      </c>
      <c r="F2008" s="182">
        <v>43830</v>
      </c>
      <c r="G2008" s="181" t="s">
        <v>938</v>
      </c>
      <c r="H2008" s="181" t="s">
        <v>953</v>
      </c>
      <c r="K2008" s="183">
        <v>1122378</v>
      </c>
      <c r="L2008" s="183">
        <v>355453</v>
      </c>
      <c r="Q2008" s="181" t="s">
        <v>944</v>
      </c>
      <c r="U2008" s="183">
        <v>12</v>
      </c>
      <c r="V2008" s="183">
        <v>19</v>
      </c>
      <c r="X2008" s="183">
        <v>3002044</v>
      </c>
      <c r="Y2008" s="181" t="s">
        <v>941</v>
      </c>
      <c r="Z2008" s="183">
        <v>102</v>
      </c>
      <c r="AA2008" s="181" t="s">
        <v>945</v>
      </c>
      <c r="AB2008" s="181" t="s">
        <v>942</v>
      </c>
      <c r="AC2008" s="183">
        <v>1</v>
      </c>
    </row>
    <row r="2009" spans="1:29">
      <c r="A2009" s="181" t="s">
        <v>117</v>
      </c>
      <c r="B2009" s="183">
        <v>102</v>
      </c>
      <c r="C2009" s="183">
        <v>102103</v>
      </c>
      <c r="D2009" s="183">
        <v>5670</v>
      </c>
      <c r="E2009" s="184">
        <v>2298.5</v>
      </c>
      <c r="F2009" s="182">
        <v>43830</v>
      </c>
      <c r="G2009" s="181" t="s">
        <v>938</v>
      </c>
      <c r="H2009" s="181" t="s">
        <v>953</v>
      </c>
      <c r="K2009" s="183">
        <v>1122378</v>
      </c>
      <c r="L2009" s="183">
        <v>355453</v>
      </c>
      <c r="Q2009" s="181" t="s">
        <v>944</v>
      </c>
      <c r="U2009" s="183">
        <v>12</v>
      </c>
      <c r="V2009" s="183">
        <v>19</v>
      </c>
      <c r="X2009" s="183">
        <v>3002044</v>
      </c>
      <c r="Y2009" s="181" t="s">
        <v>941</v>
      </c>
      <c r="Z2009" s="183">
        <v>102</v>
      </c>
      <c r="AA2009" s="181" t="s">
        <v>945</v>
      </c>
      <c r="AB2009" s="181" t="s">
        <v>942</v>
      </c>
      <c r="AC2009" s="183">
        <v>2</v>
      </c>
    </row>
    <row r="2010" spans="1:29">
      <c r="A2010" s="181" t="s">
        <v>117</v>
      </c>
      <c r="B2010" s="183">
        <v>102</v>
      </c>
      <c r="C2010" s="183">
        <v>102103</v>
      </c>
      <c r="D2010" s="183">
        <v>5670</v>
      </c>
      <c r="E2010" s="184">
        <v>9903.89</v>
      </c>
      <c r="F2010" s="182">
        <v>43830</v>
      </c>
      <c r="G2010" s="181" t="s">
        <v>938</v>
      </c>
      <c r="H2010" s="181" t="s">
        <v>953</v>
      </c>
      <c r="K2010" s="183">
        <v>1122378</v>
      </c>
      <c r="L2010" s="183">
        <v>355453</v>
      </c>
      <c r="Q2010" s="181" t="s">
        <v>944</v>
      </c>
      <c r="U2010" s="183">
        <v>12</v>
      </c>
      <c r="V2010" s="183">
        <v>19</v>
      </c>
      <c r="X2010" s="183">
        <v>3002044</v>
      </c>
      <c r="Y2010" s="181" t="s">
        <v>941</v>
      </c>
      <c r="Z2010" s="183">
        <v>102</v>
      </c>
      <c r="AA2010" s="181" t="s">
        <v>945</v>
      </c>
      <c r="AB2010" s="181" t="s">
        <v>942</v>
      </c>
      <c r="AC2010" s="183">
        <v>3</v>
      </c>
    </row>
    <row r="2011" spans="1:29">
      <c r="A2011" s="181" t="s">
        <v>117</v>
      </c>
      <c r="B2011" s="183">
        <v>102</v>
      </c>
      <c r="C2011" s="183">
        <v>102103</v>
      </c>
      <c r="D2011" s="183">
        <v>5670</v>
      </c>
      <c r="E2011" s="184">
        <v>492.66</v>
      </c>
      <c r="F2011" s="182">
        <v>43830</v>
      </c>
      <c r="G2011" s="181" t="s">
        <v>938</v>
      </c>
      <c r="H2011" s="181" t="s">
        <v>953</v>
      </c>
      <c r="K2011" s="183">
        <v>1122378</v>
      </c>
      <c r="L2011" s="183">
        <v>355453</v>
      </c>
      <c r="Q2011" s="181" t="s">
        <v>944</v>
      </c>
      <c r="U2011" s="183">
        <v>12</v>
      </c>
      <c r="V2011" s="183">
        <v>19</v>
      </c>
      <c r="X2011" s="183">
        <v>3002044</v>
      </c>
      <c r="Y2011" s="181" t="s">
        <v>941</v>
      </c>
      <c r="Z2011" s="183">
        <v>102</v>
      </c>
      <c r="AA2011" s="181" t="s">
        <v>945</v>
      </c>
      <c r="AB2011" s="181" t="s">
        <v>942</v>
      </c>
      <c r="AC2011" s="183">
        <v>4</v>
      </c>
    </row>
    <row r="2012" spans="1:29">
      <c r="A2012" s="181" t="s">
        <v>117</v>
      </c>
      <c r="B2012" s="183">
        <v>102</v>
      </c>
      <c r="C2012" s="183">
        <v>102103</v>
      </c>
      <c r="D2012" s="183">
        <v>5670</v>
      </c>
      <c r="E2012" s="184">
        <v>2264.1799999999998</v>
      </c>
      <c r="F2012" s="182">
        <v>43830</v>
      </c>
      <c r="G2012" s="181" t="s">
        <v>938</v>
      </c>
      <c r="H2012" s="181" t="s">
        <v>953</v>
      </c>
      <c r="K2012" s="183">
        <v>1122378</v>
      </c>
      <c r="L2012" s="183">
        <v>355453</v>
      </c>
      <c r="Q2012" s="181" t="s">
        <v>944</v>
      </c>
      <c r="U2012" s="183">
        <v>12</v>
      </c>
      <c r="V2012" s="183">
        <v>19</v>
      </c>
      <c r="X2012" s="183">
        <v>3002044</v>
      </c>
      <c r="Y2012" s="181" t="s">
        <v>941</v>
      </c>
      <c r="Z2012" s="183">
        <v>102</v>
      </c>
      <c r="AA2012" s="181" t="s">
        <v>945</v>
      </c>
      <c r="AB2012" s="181" t="s">
        <v>942</v>
      </c>
      <c r="AC2012" s="183">
        <v>5</v>
      </c>
    </row>
    <row r="2013" spans="1:29">
      <c r="A2013" s="181" t="s">
        <v>117</v>
      </c>
      <c r="B2013" s="183">
        <v>102</v>
      </c>
      <c r="C2013" s="183">
        <v>102103</v>
      </c>
      <c r="D2013" s="183">
        <v>5670</v>
      </c>
      <c r="E2013" s="184">
        <v>621.48</v>
      </c>
      <c r="F2013" s="182">
        <v>43830</v>
      </c>
      <c r="G2013" s="181" t="s">
        <v>938</v>
      </c>
      <c r="H2013" s="181" t="s">
        <v>953</v>
      </c>
      <c r="K2013" s="183">
        <v>1122378</v>
      </c>
      <c r="L2013" s="183">
        <v>355453</v>
      </c>
      <c r="Q2013" s="181" t="s">
        <v>944</v>
      </c>
      <c r="U2013" s="183">
        <v>12</v>
      </c>
      <c r="V2013" s="183">
        <v>19</v>
      </c>
      <c r="X2013" s="183">
        <v>3002044</v>
      </c>
      <c r="Y2013" s="181" t="s">
        <v>941</v>
      </c>
      <c r="Z2013" s="183">
        <v>102</v>
      </c>
      <c r="AA2013" s="181" t="s">
        <v>945</v>
      </c>
      <c r="AB2013" s="181" t="s">
        <v>942</v>
      </c>
      <c r="AC2013" s="183">
        <v>6</v>
      </c>
    </row>
    <row r="2014" spans="1:29">
      <c r="A2014" s="181" t="s">
        <v>117</v>
      </c>
      <c r="B2014" s="183">
        <v>102</v>
      </c>
      <c r="C2014" s="183">
        <v>102103</v>
      </c>
      <c r="D2014" s="183">
        <v>5670</v>
      </c>
      <c r="E2014" s="184">
        <v>216</v>
      </c>
      <c r="F2014" s="182">
        <v>43830</v>
      </c>
      <c r="G2014" s="181" t="s">
        <v>938</v>
      </c>
      <c r="H2014" s="181" t="s">
        <v>953</v>
      </c>
      <c r="K2014" s="183">
        <v>1122378</v>
      </c>
      <c r="L2014" s="183">
        <v>355453</v>
      </c>
      <c r="Q2014" s="181" t="s">
        <v>944</v>
      </c>
      <c r="U2014" s="183">
        <v>12</v>
      </c>
      <c r="V2014" s="183">
        <v>19</v>
      </c>
      <c r="X2014" s="183">
        <v>3002044</v>
      </c>
      <c r="Y2014" s="181" t="s">
        <v>941</v>
      </c>
      <c r="Z2014" s="183">
        <v>102</v>
      </c>
      <c r="AA2014" s="181" t="s">
        <v>945</v>
      </c>
      <c r="AB2014" s="181" t="s">
        <v>942</v>
      </c>
      <c r="AC2014" s="183">
        <v>7</v>
      </c>
    </row>
    <row r="2015" spans="1:29">
      <c r="A2015" s="181" t="s">
        <v>117</v>
      </c>
      <c r="B2015" s="183">
        <v>102</v>
      </c>
      <c r="C2015" s="183">
        <v>102103</v>
      </c>
      <c r="D2015" s="183">
        <v>5670</v>
      </c>
      <c r="E2015" s="184">
        <v>2523.84</v>
      </c>
      <c r="F2015" s="182">
        <v>43830</v>
      </c>
      <c r="G2015" s="181" t="s">
        <v>938</v>
      </c>
      <c r="H2015" s="181" t="s">
        <v>953</v>
      </c>
      <c r="K2015" s="183">
        <v>1122378</v>
      </c>
      <c r="L2015" s="183">
        <v>355453</v>
      </c>
      <c r="Q2015" s="181" t="s">
        <v>944</v>
      </c>
      <c r="U2015" s="183">
        <v>12</v>
      </c>
      <c r="V2015" s="183">
        <v>19</v>
      </c>
      <c r="X2015" s="183">
        <v>3002044</v>
      </c>
      <c r="Y2015" s="181" t="s">
        <v>941</v>
      </c>
      <c r="Z2015" s="183">
        <v>102</v>
      </c>
      <c r="AA2015" s="181" t="s">
        <v>945</v>
      </c>
      <c r="AB2015" s="181" t="s">
        <v>942</v>
      </c>
      <c r="AC2015" s="183">
        <v>8</v>
      </c>
    </row>
    <row r="2016" spans="1:29">
      <c r="A2016" s="181" t="s">
        <v>117</v>
      </c>
      <c r="B2016" s="183">
        <v>102</v>
      </c>
      <c r="C2016" s="183">
        <v>102103</v>
      </c>
      <c r="D2016" s="183">
        <v>5670</v>
      </c>
      <c r="E2016" s="184">
        <v>537.98</v>
      </c>
      <c r="F2016" s="182">
        <v>43830</v>
      </c>
      <c r="G2016" s="181" t="s">
        <v>938</v>
      </c>
      <c r="H2016" s="181" t="s">
        <v>1184</v>
      </c>
      <c r="K2016" s="183">
        <v>1122379</v>
      </c>
      <c r="L2016" s="183">
        <v>355453</v>
      </c>
      <c r="Q2016" s="181" t="s">
        <v>944</v>
      </c>
      <c r="U2016" s="183">
        <v>12</v>
      </c>
      <c r="V2016" s="183">
        <v>19</v>
      </c>
      <c r="X2016" s="183">
        <v>3091141</v>
      </c>
      <c r="Y2016" s="181" t="s">
        <v>941</v>
      </c>
      <c r="Z2016" s="183">
        <v>102</v>
      </c>
      <c r="AA2016" s="181" t="s">
        <v>945</v>
      </c>
      <c r="AB2016" s="181" t="s">
        <v>942</v>
      </c>
      <c r="AC2016" s="183">
        <v>1</v>
      </c>
    </row>
    <row r="2017" spans="1:29">
      <c r="A2017" s="181" t="s">
        <v>117</v>
      </c>
      <c r="B2017" s="183">
        <v>102</v>
      </c>
      <c r="C2017" s="183">
        <v>102103</v>
      </c>
      <c r="D2017" s="183">
        <v>5670</v>
      </c>
      <c r="E2017" s="184">
        <v>271.66000000000003</v>
      </c>
      <c r="F2017" s="182">
        <v>43830</v>
      </c>
      <c r="G2017" s="181" t="s">
        <v>938</v>
      </c>
      <c r="H2017" s="181" t="s">
        <v>1184</v>
      </c>
      <c r="K2017" s="183">
        <v>1122379</v>
      </c>
      <c r="L2017" s="183">
        <v>355453</v>
      </c>
      <c r="Q2017" s="181" t="s">
        <v>944</v>
      </c>
      <c r="U2017" s="183">
        <v>12</v>
      </c>
      <c r="V2017" s="183">
        <v>19</v>
      </c>
      <c r="X2017" s="183">
        <v>3091141</v>
      </c>
      <c r="Y2017" s="181" t="s">
        <v>941</v>
      </c>
      <c r="Z2017" s="183">
        <v>102</v>
      </c>
      <c r="AA2017" s="181" t="s">
        <v>945</v>
      </c>
      <c r="AB2017" s="181" t="s">
        <v>942</v>
      </c>
      <c r="AC2017" s="183">
        <v>2</v>
      </c>
    </row>
    <row r="2018" spans="1:29">
      <c r="A2018" s="181" t="s">
        <v>117</v>
      </c>
      <c r="B2018" s="183">
        <v>102</v>
      </c>
      <c r="C2018" s="183">
        <v>102103</v>
      </c>
      <c r="D2018" s="183">
        <v>5670</v>
      </c>
      <c r="E2018" s="184">
        <v>5429.04</v>
      </c>
      <c r="F2018" s="182">
        <v>43830</v>
      </c>
      <c r="G2018" s="181" t="s">
        <v>938</v>
      </c>
      <c r="H2018" s="181" t="s">
        <v>1185</v>
      </c>
      <c r="K2018" s="183">
        <v>1122380</v>
      </c>
      <c r="L2018" s="183">
        <v>355453</v>
      </c>
      <c r="Q2018" s="181" t="s">
        <v>944</v>
      </c>
      <c r="U2018" s="183">
        <v>12</v>
      </c>
      <c r="V2018" s="183">
        <v>19</v>
      </c>
      <c r="X2018" s="183">
        <v>3085943</v>
      </c>
      <c r="Y2018" s="181" t="s">
        <v>941</v>
      </c>
      <c r="Z2018" s="183">
        <v>102</v>
      </c>
      <c r="AA2018" s="181" t="s">
        <v>945</v>
      </c>
      <c r="AB2018" s="181" t="s">
        <v>942</v>
      </c>
      <c r="AC2018" s="183">
        <v>1</v>
      </c>
    </row>
    <row r="2019" spans="1:29">
      <c r="A2019" s="181" t="s">
        <v>117</v>
      </c>
      <c r="B2019" s="183">
        <v>102</v>
      </c>
      <c r="C2019" s="183">
        <v>102103</v>
      </c>
      <c r="D2019" s="183">
        <v>5670</v>
      </c>
      <c r="E2019" s="184">
        <v>1631.14</v>
      </c>
      <c r="F2019" s="182">
        <v>43830</v>
      </c>
      <c r="G2019" s="181" t="s">
        <v>938</v>
      </c>
      <c r="H2019" s="181" t="s">
        <v>1185</v>
      </c>
      <c r="K2019" s="183">
        <v>1122380</v>
      </c>
      <c r="L2019" s="183">
        <v>355453</v>
      </c>
      <c r="Q2019" s="181" t="s">
        <v>944</v>
      </c>
      <c r="U2019" s="183">
        <v>12</v>
      </c>
      <c r="V2019" s="183">
        <v>19</v>
      </c>
      <c r="X2019" s="183">
        <v>3085943</v>
      </c>
      <c r="Y2019" s="181" t="s">
        <v>941</v>
      </c>
      <c r="Z2019" s="183">
        <v>102</v>
      </c>
      <c r="AA2019" s="181" t="s">
        <v>945</v>
      </c>
      <c r="AB2019" s="181" t="s">
        <v>942</v>
      </c>
      <c r="AC2019" s="183">
        <v>2</v>
      </c>
    </row>
    <row r="2020" spans="1:29">
      <c r="A2020" s="181" t="s">
        <v>117</v>
      </c>
      <c r="B2020" s="183">
        <v>102</v>
      </c>
      <c r="C2020" s="183">
        <v>102103</v>
      </c>
      <c r="D2020" s="183">
        <v>5670</v>
      </c>
      <c r="E2020" s="184">
        <v>240</v>
      </c>
      <c r="F2020" s="182">
        <v>43861</v>
      </c>
      <c r="G2020" s="181" t="s">
        <v>938</v>
      </c>
      <c r="H2020" s="181" t="s">
        <v>1050</v>
      </c>
      <c r="I2020" s="181" t="s">
        <v>953</v>
      </c>
      <c r="K2020" s="183">
        <v>368000</v>
      </c>
      <c r="L2020" s="183">
        <v>358507</v>
      </c>
      <c r="P2020" s="181" t="s">
        <v>989</v>
      </c>
      <c r="Q2020" s="181" t="s">
        <v>940</v>
      </c>
      <c r="U2020" s="183">
        <v>1</v>
      </c>
      <c r="V2020" s="183">
        <v>20</v>
      </c>
      <c r="Y2020" s="181" t="s">
        <v>941</v>
      </c>
      <c r="Z2020" s="183">
        <v>403</v>
      </c>
      <c r="AA2020" s="181" t="s">
        <v>22</v>
      </c>
      <c r="AB2020" s="181" t="s">
        <v>942</v>
      </c>
      <c r="AC2020" s="183">
        <v>176</v>
      </c>
    </row>
    <row r="2021" spans="1:29">
      <c r="A2021" s="181" t="s">
        <v>117</v>
      </c>
      <c r="B2021" s="183">
        <v>102</v>
      </c>
      <c r="C2021" s="183">
        <v>102103</v>
      </c>
      <c r="D2021" s="183">
        <v>5670</v>
      </c>
      <c r="E2021" s="184">
        <v>493</v>
      </c>
      <c r="F2021" s="182">
        <v>43861</v>
      </c>
      <c r="G2021" s="181" t="s">
        <v>938</v>
      </c>
      <c r="H2021" s="181" t="s">
        <v>1050</v>
      </c>
      <c r="I2021" s="181" t="s">
        <v>953</v>
      </c>
      <c r="K2021" s="183">
        <v>368000</v>
      </c>
      <c r="L2021" s="183">
        <v>358507</v>
      </c>
      <c r="P2021" s="181" t="s">
        <v>989</v>
      </c>
      <c r="Q2021" s="181" t="s">
        <v>940</v>
      </c>
      <c r="U2021" s="183">
        <v>1</v>
      </c>
      <c r="V2021" s="183">
        <v>20</v>
      </c>
      <c r="Y2021" s="181" t="s">
        <v>941</v>
      </c>
      <c r="Z2021" s="183">
        <v>403</v>
      </c>
      <c r="AA2021" s="181" t="s">
        <v>22</v>
      </c>
      <c r="AB2021" s="181" t="s">
        <v>942</v>
      </c>
      <c r="AC2021" s="183">
        <v>188</v>
      </c>
    </row>
    <row r="2022" spans="1:29">
      <c r="A2022" s="181" t="s">
        <v>117</v>
      </c>
      <c r="B2022" s="183">
        <v>102</v>
      </c>
      <c r="C2022" s="183">
        <v>102103</v>
      </c>
      <c r="D2022" s="183">
        <v>5670</v>
      </c>
      <c r="E2022" s="184">
        <v>629.79999999999995</v>
      </c>
      <c r="F2022" s="182">
        <v>43861</v>
      </c>
      <c r="G2022" s="181" t="s">
        <v>938</v>
      </c>
      <c r="H2022" s="181" t="s">
        <v>1050</v>
      </c>
      <c r="I2022" s="181" t="s">
        <v>953</v>
      </c>
      <c r="K2022" s="183">
        <v>368000</v>
      </c>
      <c r="L2022" s="183">
        <v>358507</v>
      </c>
      <c r="P2022" s="181" t="s">
        <v>989</v>
      </c>
      <c r="Q2022" s="181" t="s">
        <v>940</v>
      </c>
      <c r="U2022" s="183">
        <v>1</v>
      </c>
      <c r="V2022" s="183">
        <v>20</v>
      </c>
      <c r="Y2022" s="181" t="s">
        <v>941</v>
      </c>
      <c r="Z2022" s="183">
        <v>403</v>
      </c>
      <c r="AA2022" s="181" t="s">
        <v>22</v>
      </c>
      <c r="AB2022" s="181" t="s">
        <v>942</v>
      </c>
      <c r="AC2022" s="183">
        <v>189</v>
      </c>
    </row>
    <row r="2023" spans="1:29">
      <c r="A2023" s="181" t="s">
        <v>117</v>
      </c>
      <c r="B2023" s="183">
        <v>102</v>
      </c>
      <c r="C2023" s="183">
        <v>102103</v>
      </c>
      <c r="D2023" s="183">
        <v>5670</v>
      </c>
      <c r="E2023" s="184">
        <v>2331.37</v>
      </c>
      <c r="F2023" s="182">
        <v>43861</v>
      </c>
      <c r="G2023" s="181" t="s">
        <v>938</v>
      </c>
      <c r="H2023" s="181" t="s">
        <v>1050</v>
      </c>
      <c r="I2023" s="181" t="s">
        <v>953</v>
      </c>
      <c r="K2023" s="183">
        <v>368000</v>
      </c>
      <c r="L2023" s="183">
        <v>358507</v>
      </c>
      <c r="P2023" s="181" t="s">
        <v>989</v>
      </c>
      <c r="Q2023" s="181" t="s">
        <v>940</v>
      </c>
      <c r="U2023" s="183">
        <v>1</v>
      </c>
      <c r="V2023" s="183">
        <v>20</v>
      </c>
      <c r="Y2023" s="181" t="s">
        <v>941</v>
      </c>
      <c r="Z2023" s="183">
        <v>403</v>
      </c>
      <c r="AA2023" s="181" t="s">
        <v>22</v>
      </c>
      <c r="AB2023" s="181" t="s">
        <v>942</v>
      </c>
      <c r="AC2023" s="183">
        <v>195</v>
      </c>
    </row>
    <row r="2024" spans="1:29">
      <c r="A2024" s="181" t="s">
        <v>117</v>
      </c>
      <c r="B2024" s="183">
        <v>102</v>
      </c>
      <c r="C2024" s="183">
        <v>102103</v>
      </c>
      <c r="D2024" s="183">
        <v>5670</v>
      </c>
      <c r="E2024" s="184">
        <v>2359.39</v>
      </c>
      <c r="F2024" s="182">
        <v>43861</v>
      </c>
      <c r="G2024" s="181" t="s">
        <v>938</v>
      </c>
      <c r="H2024" s="181" t="s">
        <v>1050</v>
      </c>
      <c r="I2024" s="181" t="s">
        <v>953</v>
      </c>
      <c r="K2024" s="183">
        <v>368000</v>
      </c>
      <c r="L2024" s="183">
        <v>358507</v>
      </c>
      <c r="P2024" s="181" t="s">
        <v>989</v>
      </c>
      <c r="Q2024" s="181" t="s">
        <v>940</v>
      </c>
      <c r="U2024" s="183">
        <v>1</v>
      </c>
      <c r="V2024" s="183">
        <v>20</v>
      </c>
      <c r="Y2024" s="181" t="s">
        <v>941</v>
      </c>
      <c r="Z2024" s="183">
        <v>403</v>
      </c>
      <c r="AA2024" s="181" t="s">
        <v>22</v>
      </c>
      <c r="AB2024" s="181" t="s">
        <v>942</v>
      </c>
      <c r="AC2024" s="183">
        <v>196</v>
      </c>
    </row>
    <row r="2025" spans="1:29">
      <c r="A2025" s="181" t="s">
        <v>117</v>
      </c>
      <c r="B2025" s="183">
        <v>102</v>
      </c>
      <c r="C2025" s="183">
        <v>102103</v>
      </c>
      <c r="D2025" s="183">
        <v>5670</v>
      </c>
      <c r="E2025" s="184">
        <v>2562.08</v>
      </c>
      <c r="F2025" s="182">
        <v>43861</v>
      </c>
      <c r="G2025" s="181" t="s">
        <v>938</v>
      </c>
      <c r="H2025" s="181" t="s">
        <v>1050</v>
      </c>
      <c r="I2025" s="181" t="s">
        <v>953</v>
      </c>
      <c r="K2025" s="183">
        <v>368000</v>
      </c>
      <c r="L2025" s="183">
        <v>358507</v>
      </c>
      <c r="P2025" s="181" t="s">
        <v>989</v>
      </c>
      <c r="Q2025" s="181" t="s">
        <v>940</v>
      </c>
      <c r="U2025" s="183">
        <v>1</v>
      </c>
      <c r="V2025" s="183">
        <v>20</v>
      </c>
      <c r="Y2025" s="181" t="s">
        <v>941</v>
      </c>
      <c r="Z2025" s="183">
        <v>403</v>
      </c>
      <c r="AA2025" s="181" t="s">
        <v>22</v>
      </c>
      <c r="AB2025" s="181" t="s">
        <v>942</v>
      </c>
      <c r="AC2025" s="183">
        <v>197</v>
      </c>
    </row>
    <row r="2026" spans="1:29">
      <c r="A2026" s="181" t="s">
        <v>117</v>
      </c>
      <c r="B2026" s="183">
        <v>102</v>
      </c>
      <c r="C2026" s="183">
        <v>102103</v>
      </c>
      <c r="D2026" s="183">
        <v>5670</v>
      </c>
      <c r="E2026" s="184">
        <v>10117.61</v>
      </c>
      <c r="F2026" s="182">
        <v>43861</v>
      </c>
      <c r="G2026" s="181" t="s">
        <v>938</v>
      </c>
      <c r="H2026" s="181" t="s">
        <v>1050</v>
      </c>
      <c r="I2026" s="181" t="s">
        <v>953</v>
      </c>
      <c r="K2026" s="183">
        <v>368000</v>
      </c>
      <c r="L2026" s="183">
        <v>358507</v>
      </c>
      <c r="P2026" s="181" t="s">
        <v>989</v>
      </c>
      <c r="Q2026" s="181" t="s">
        <v>940</v>
      </c>
      <c r="U2026" s="183">
        <v>1</v>
      </c>
      <c r="V2026" s="183">
        <v>20</v>
      </c>
      <c r="Y2026" s="181" t="s">
        <v>941</v>
      </c>
      <c r="Z2026" s="183">
        <v>403</v>
      </c>
      <c r="AA2026" s="181" t="s">
        <v>22</v>
      </c>
      <c r="AB2026" s="181" t="s">
        <v>942</v>
      </c>
      <c r="AC2026" s="183">
        <v>200</v>
      </c>
    </row>
    <row r="2027" spans="1:29">
      <c r="A2027" s="181" t="s">
        <v>117</v>
      </c>
      <c r="B2027" s="183">
        <v>102</v>
      </c>
      <c r="C2027" s="183">
        <v>102103</v>
      </c>
      <c r="D2027" s="183">
        <v>5670</v>
      </c>
      <c r="E2027" s="184">
        <v>10650.96</v>
      </c>
      <c r="F2027" s="182">
        <v>43861</v>
      </c>
      <c r="G2027" s="181" t="s">
        <v>938</v>
      </c>
      <c r="H2027" s="181" t="s">
        <v>1050</v>
      </c>
      <c r="I2027" s="181" t="s">
        <v>953</v>
      </c>
      <c r="K2027" s="183">
        <v>368000</v>
      </c>
      <c r="L2027" s="183">
        <v>358507</v>
      </c>
      <c r="P2027" s="181" t="s">
        <v>989</v>
      </c>
      <c r="Q2027" s="181" t="s">
        <v>940</v>
      </c>
      <c r="U2027" s="183">
        <v>1</v>
      </c>
      <c r="V2027" s="183">
        <v>20</v>
      </c>
      <c r="Y2027" s="181" t="s">
        <v>941</v>
      </c>
      <c r="Z2027" s="183">
        <v>403</v>
      </c>
      <c r="AA2027" s="181" t="s">
        <v>22</v>
      </c>
      <c r="AB2027" s="181" t="s">
        <v>942</v>
      </c>
      <c r="AC2027" s="183">
        <v>201</v>
      </c>
    </row>
    <row r="2028" spans="1:29">
      <c r="A2028" s="181" t="s">
        <v>117</v>
      </c>
      <c r="B2028" s="183">
        <v>102</v>
      </c>
      <c r="C2028" s="183">
        <v>102103</v>
      </c>
      <c r="D2028" s="183">
        <v>5670</v>
      </c>
      <c r="E2028" s="184">
        <v>-218.34</v>
      </c>
      <c r="F2028" s="182">
        <v>43861</v>
      </c>
      <c r="G2028" s="181" t="s">
        <v>938</v>
      </c>
      <c r="H2028" s="181" t="s">
        <v>1051</v>
      </c>
      <c r="I2028" s="181" t="s">
        <v>1180</v>
      </c>
      <c r="K2028" s="183">
        <v>368057</v>
      </c>
      <c r="L2028" s="183">
        <v>358757</v>
      </c>
      <c r="Q2028" s="181" t="s">
        <v>940</v>
      </c>
      <c r="U2028" s="183">
        <v>1</v>
      </c>
      <c r="V2028" s="183">
        <v>20</v>
      </c>
      <c r="Y2028" s="181" t="s">
        <v>941</v>
      </c>
      <c r="Z2028" s="183">
        <v>102</v>
      </c>
      <c r="AA2028" s="181" t="s">
        <v>22</v>
      </c>
      <c r="AB2028" s="181" t="s">
        <v>942</v>
      </c>
      <c r="AC2028" s="183">
        <v>10</v>
      </c>
    </row>
    <row r="2029" spans="1:29">
      <c r="A2029" s="181" t="s">
        <v>117</v>
      </c>
      <c r="B2029" s="183">
        <v>102</v>
      </c>
      <c r="C2029" s="183">
        <v>102103</v>
      </c>
      <c r="D2029" s="183">
        <v>5670</v>
      </c>
      <c r="E2029" s="184">
        <v>-119.2</v>
      </c>
      <c r="F2029" s="182">
        <v>43861</v>
      </c>
      <c r="G2029" s="181" t="s">
        <v>938</v>
      </c>
      <c r="H2029" s="181" t="s">
        <v>1052</v>
      </c>
      <c r="I2029" s="181" t="s">
        <v>1180</v>
      </c>
      <c r="K2029" s="183">
        <v>368058</v>
      </c>
      <c r="L2029" s="183">
        <v>358760</v>
      </c>
      <c r="Q2029" s="181" t="s">
        <v>940</v>
      </c>
      <c r="U2029" s="183">
        <v>1</v>
      </c>
      <c r="V2029" s="183">
        <v>20</v>
      </c>
      <c r="Y2029" s="181" t="s">
        <v>941</v>
      </c>
      <c r="Z2029" s="183">
        <v>804</v>
      </c>
      <c r="AA2029" s="181" t="s">
        <v>22</v>
      </c>
      <c r="AB2029" s="181" t="s">
        <v>942</v>
      </c>
      <c r="AC2029" s="183">
        <v>10</v>
      </c>
    </row>
    <row r="2030" spans="1:29">
      <c r="A2030" s="181" t="s">
        <v>117</v>
      </c>
      <c r="B2030" s="183">
        <v>102</v>
      </c>
      <c r="C2030" s="183">
        <v>102103</v>
      </c>
      <c r="D2030" s="183">
        <v>5670</v>
      </c>
      <c r="E2030" s="184">
        <v>-115.8</v>
      </c>
      <c r="F2030" s="182">
        <v>43861</v>
      </c>
      <c r="G2030" s="181" t="s">
        <v>938</v>
      </c>
      <c r="H2030" s="181" t="s">
        <v>1053</v>
      </c>
      <c r="I2030" s="181" t="s">
        <v>1180</v>
      </c>
      <c r="K2030" s="183">
        <v>368059</v>
      </c>
      <c r="L2030" s="183">
        <v>358761</v>
      </c>
      <c r="Q2030" s="181" t="s">
        <v>940</v>
      </c>
      <c r="U2030" s="183">
        <v>1</v>
      </c>
      <c r="V2030" s="183">
        <v>20</v>
      </c>
      <c r="Y2030" s="181" t="s">
        <v>941</v>
      </c>
      <c r="Z2030" s="183">
        <v>807</v>
      </c>
      <c r="AA2030" s="181" t="s">
        <v>22</v>
      </c>
      <c r="AB2030" s="181" t="s">
        <v>942</v>
      </c>
      <c r="AC2030" s="183">
        <v>10</v>
      </c>
    </row>
    <row r="2031" spans="1:29">
      <c r="A2031" s="181" t="s">
        <v>117</v>
      </c>
      <c r="B2031" s="183">
        <v>102</v>
      </c>
      <c r="C2031" s="183">
        <v>102103</v>
      </c>
      <c r="D2031" s="183">
        <v>5670</v>
      </c>
      <c r="E2031" s="184">
        <v>-28930.87</v>
      </c>
      <c r="F2031" s="182">
        <v>43861</v>
      </c>
      <c r="G2031" s="181" t="s">
        <v>938</v>
      </c>
      <c r="H2031" s="181" t="s">
        <v>1186</v>
      </c>
      <c r="I2031" s="181" t="s">
        <v>1186</v>
      </c>
      <c r="K2031" s="183">
        <v>368190</v>
      </c>
      <c r="L2031" s="183">
        <v>359083</v>
      </c>
      <c r="Q2031" s="181" t="s">
        <v>940</v>
      </c>
      <c r="U2031" s="183">
        <v>1</v>
      </c>
      <c r="V2031" s="183">
        <v>20</v>
      </c>
      <c r="Y2031" s="181" t="s">
        <v>941</v>
      </c>
      <c r="Z2031" s="183">
        <v>102</v>
      </c>
      <c r="AA2031" s="181" t="s">
        <v>22</v>
      </c>
      <c r="AB2031" s="181" t="s">
        <v>942</v>
      </c>
      <c r="AC2031" s="183">
        <v>1</v>
      </c>
    </row>
    <row r="2032" spans="1:29">
      <c r="A2032" s="181" t="s">
        <v>117</v>
      </c>
      <c r="B2032" s="183">
        <v>102</v>
      </c>
      <c r="C2032" s="183">
        <v>102114</v>
      </c>
      <c r="D2032" s="183">
        <v>5670</v>
      </c>
      <c r="E2032" s="184">
        <v>153.34</v>
      </c>
      <c r="F2032" s="182">
        <v>43861</v>
      </c>
      <c r="G2032" s="181" t="s">
        <v>938</v>
      </c>
      <c r="H2032" s="181" t="s">
        <v>1186</v>
      </c>
      <c r="I2032" s="181" t="s">
        <v>1186</v>
      </c>
      <c r="K2032" s="183">
        <v>368190</v>
      </c>
      <c r="L2032" s="183">
        <v>359083</v>
      </c>
      <c r="Q2032" s="181" t="s">
        <v>940</v>
      </c>
      <c r="U2032" s="183">
        <v>1</v>
      </c>
      <c r="V2032" s="183">
        <v>20</v>
      </c>
      <c r="Y2032" s="181" t="s">
        <v>941</v>
      </c>
      <c r="Z2032" s="183">
        <v>102</v>
      </c>
      <c r="AA2032" s="181" t="s">
        <v>22</v>
      </c>
      <c r="AB2032" s="181" t="s">
        <v>942</v>
      </c>
      <c r="AC2032" s="183">
        <v>28</v>
      </c>
    </row>
    <row r="2033" spans="1:29">
      <c r="A2033" s="181" t="s">
        <v>117</v>
      </c>
      <c r="B2033" s="183">
        <v>102</v>
      </c>
      <c r="C2033" s="183">
        <v>102101</v>
      </c>
      <c r="D2033" s="183">
        <v>5670</v>
      </c>
      <c r="E2033" s="184">
        <v>817.83</v>
      </c>
      <c r="F2033" s="182">
        <v>43861</v>
      </c>
      <c r="G2033" s="181" t="s">
        <v>938</v>
      </c>
      <c r="H2033" s="181" t="s">
        <v>1186</v>
      </c>
      <c r="I2033" s="181" t="s">
        <v>1186</v>
      </c>
      <c r="K2033" s="183">
        <v>368190</v>
      </c>
      <c r="L2033" s="183">
        <v>359083</v>
      </c>
      <c r="Q2033" s="181" t="s">
        <v>940</v>
      </c>
      <c r="U2033" s="183">
        <v>1</v>
      </c>
      <c r="V2033" s="183">
        <v>20</v>
      </c>
      <c r="Y2033" s="181" t="s">
        <v>941</v>
      </c>
      <c r="Z2033" s="183">
        <v>102</v>
      </c>
      <c r="AA2033" s="181" t="s">
        <v>22</v>
      </c>
      <c r="AB2033" s="181" t="s">
        <v>942</v>
      </c>
      <c r="AC2033" s="183">
        <v>29</v>
      </c>
    </row>
    <row r="2034" spans="1:29">
      <c r="A2034" s="181" t="s">
        <v>117</v>
      </c>
      <c r="B2034" s="183">
        <v>102</v>
      </c>
      <c r="C2034" s="183">
        <v>102102</v>
      </c>
      <c r="D2034" s="183">
        <v>5670</v>
      </c>
      <c r="E2034" s="184">
        <v>102.23</v>
      </c>
      <c r="F2034" s="182">
        <v>43861</v>
      </c>
      <c r="G2034" s="181" t="s">
        <v>938</v>
      </c>
      <c r="H2034" s="181" t="s">
        <v>1186</v>
      </c>
      <c r="I2034" s="181" t="s">
        <v>1186</v>
      </c>
      <c r="K2034" s="183">
        <v>368190</v>
      </c>
      <c r="L2034" s="183">
        <v>359083</v>
      </c>
      <c r="Q2034" s="181" t="s">
        <v>940</v>
      </c>
      <c r="U2034" s="183">
        <v>1</v>
      </c>
      <c r="V2034" s="183">
        <v>20</v>
      </c>
      <c r="Y2034" s="181" t="s">
        <v>941</v>
      </c>
      <c r="Z2034" s="183">
        <v>102</v>
      </c>
      <c r="AA2034" s="181" t="s">
        <v>22</v>
      </c>
      <c r="AB2034" s="181" t="s">
        <v>942</v>
      </c>
      <c r="AC2034" s="183">
        <v>30</v>
      </c>
    </row>
    <row r="2035" spans="1:29">
      <c r="A2035" s="181" t="s">
        <v>117</v>
      </c>
      <c r="B2035" s="183">
        <v>102</v>
      </c>
      <c r="C2035" s="183">
        <v>102115</v>
      </c>
      <c r="D2035" s="183">
        <v>5670</v>
      </c>
      <c r="E2035" s="184">
        <v>51.11</v>
      </c>
      <c r="F2035" s="182">
        <v>43861</v>
      </c>
      <c r="G2035" s="181" t="s">
        <v>938</v>
      </c>
      <c r="H2035" s="181" t="s">
        <v>1186</v>
      </c>
      <c r="I2035" s="181" t="s">
        <v>1186</v>
      </c>
      <c r="K2035" s="183">
        <v>368190</v>
      </c>
      <c r="L2035" s="183">
        <v>359083</v>
      </c>
      <c r="Q2035" s="181" t="s">
        <v>940</v>
      </c>
      <c r="U2035" s="183">
        <v>1</v>
      </c>
      <c r="V2035" s="183">
        <v>20</v>
      </c>
      <c r="Y2035" s="181" t="s">
        <v>941</v>
      </c>
      <c r="Z2035" s="183">
        <v>102</v>
      </c>
      <c r="AA2035" s="181" t="s">
        <v>22</v>
      </c>
      <c r="AB2035" s="181" t="s">
        <v>942</v>
      </c>
      <c r="AC2035" s="183">
        <v>31</v>
      </c>
    </row>
    <row r="2036" spans="1:29">
      <c r="A2036" s="181" t="s">
        <v>117</v>
      </c>
      <c r="B2036" s="183">
        <v>102</v>
      </c>
      <c r="C2036" s="183">
        <v>102103</v>
      </c>
      <c r="D2036" s="183">
        <v>5670</v>
      </c>
      <c r="E2036" s="184">
        <v>306.69</v>
      </c>
      <c r="F2036" s="182">
        <v>43861</v>
      </c>
      <c r="G2036" s="181" t="s">
        <v>938</v>
      </c>
      <c r="H2036" s="181" t="s">
        <v>1186</v>
      </c>
      <c r="I2036" s="181" t="s">
        <v>1186</v>
      </c>
      <c r="K2036" s="183">
        <v>368190</v>
      </c>
      <c r="L2036" s="183">
        <v>359083</v>
      </c>
      <c r="Q2036" s="181" t="s">
        <v>940</v>
      </c>
      <c r="U2036" s="183">
        <v>1</v>
      </c>
      <c r="V2036" s="183">
        <v>20</v>
      </c>
      <c r="Y2036" s="181" t="s">
        <v>941</v>
      </c>
      <c r="Z2036" s="183">
        <v>102</v>
      </c>
      <c r="AA2036" s="181" t="s">
        <v>22</v>
      </c>
      <c r="AB2036" s="181" t="s">
        <v>942</v>
      </c>
      <c r="AC2036" s="183">
        <v>32</v>
      </c>
    </row>
    <row r="2037" spans="1:29">
      <c r="A2037" s="181" t="s">
        <v>117</v>
      </c>
      <c r="B2037" s="183">
        <v>102</v>
      </c>
      <c r="C2037" s="183">
        <v>102104</v>
      </c>
      <c r="D2037" s="183">
        <v>5670</v>
      </c>
      <c r="E2037" s="184">
        <v>562.26</v>
      </c>
      <c r="F2037" s="182">
        <v>43861</v>
      </c>
      <c r="G2037" s="181" t="s">
        <v>938</v>
      </c>
      <c r="H2037" s="181" t="s">
        <v>1186</v>
      </c>
      <c r="I2037" s="181" t="s">
        <v>1186</v>
      </c>
      <c r="K2037" s="183">
        <v>368190</v>
      </c>
      <c r="L2037" s="183">
        <v>359083</v>
      </c>
      <c r="Q2037" s="181" t="s">
        <v>940</v>
      </c>
      <c r="U2037" s="183">
        <v>1</v>
      </c>
      <c r="V2037" s="183">
        <v>20</v>
      </c>
      <c r="Y2037" s="181" t="s">
        <v>941</v>
      </c>
      <c r="Z2037" s="183">
        <v>102</v>
      </c>
      <c r="AA2037" s="181" t="s">
        <v>22</v>
      </c>
      <c r="AB2037" s="181" t="s">
        <v>942</v>
      </c>
      <c r="AC2037" s="183">
        <v>33</v>
      </c>
    </row>
    <row r="2038" spans="1:29">
      <c r="A2038" s="181" t="s">
        <v>117</v>
      </c>
      <c r="B2038" s="183">
        <v>102</v>
      </c>
      <c r="C2038" s="183">
        <v>102105</v>
      </c>
      <c r="D2038" s="183">
        <v>5670</v>
      </c>
      <c r="E2038" s="184">
        <v>562.26</v>
      </c>
      <c r="F2038" s="182">
        <v>43861</v>
      </c>
      <c r="G2038" s="181" t="s">
        <v>938</v>
      </c>
      <c r="H2038" s="181" t="s">
        <v>1186</v>
      </c>
      <c r="I2038" s="181" t="s">
        <v>1186</v>
      </c>
      <c r="K2038" s="183">
        <v>368190</v>
      </c>
      <c r="L2038" s="183">
        <v>359083</v>
      </c>
      <c r="Q2038" s="181" t="s">
        <v>940</v>
      </c>
      <c r="U2038" s="183">
        <v>1</v>
      </c>
      <c r="V2038" s="183">
        <v>20</v>
      </c>
      <c r="Y2038" s="181" t="s">
        <v>941</v>
      </c>
      <c r="Z2038" s="183">
        <v>102</v>
      </c>
      <c r="AA2038" s="181" t="s">
        <v>22</v>
      </c>
      <c r="AB2038" s="181" t="s">
        <v>942</v>
      </c>
      <c r="AC2038" s="183">
        <v>34</v>
      </c>
    </row>
    <row r="2039" spans="1:29">
      <c r="A2039" s="181" t="s">
        <v>117</v>
      </c>
      <c r="B2039" s="183">
        <v>102</v>
      </c>
      <c r="C2039" s="183">
        <v>102106</v>
      </c>
      <c r="D2039" s="183">
        <v>5670</v>
      </c>
      <c r="E2039" s="184">
        <v>1840.13</v>
      </c>
      <c r="F2039" s="182">
        <v>43861</v>
      </c>
      <c r="G2039" s="181" t="s">
        <v>938</v>
      </c>
      <c r="H2039" s="181" t="s">
        <v>1186</v>
      </c>
      <c r="I2039" s="181" t="s">
        <v>1186</v>
      </c>
      <c r="K2039" s="183">
        <v>368190</v>
      </c>
      <c r="L2039" s="183">
        <v>359083</v>
      </c>
      <c r="Q2039" s="181" t="s">
        <v>940</v>
      </c>
      <c r="U2039" s="183">
        <v>1</v>
      </c>
      <c r="V2039" s="183">
        <v>20</v>
      </c>
      <c r="Y2039" s="181" t="s">
        <v>941</v>
      </c>
      <c r="Z2039" s="183">
        <v>102</v>
      </c>
      <c r="AA2039" s="181" t="s">
        <v>22</v>
      </c>
      <c r="AB2039" s="181" t="s">
        <v>942</v>
      </c>
      <c r="AC2039" s="183">
        <v>35</v>
      </c>
    </row>
    <row r="2040" spans="1:29">
      <c r="A2040" s="181" t="s">
        <v>117</v>
      </c>
      <c r="B2040" s="183">
        <v>102</v>
      </c>
      <c r="C2040" s="183">
        <v>102116</v>
      </c>
      <c r="D2040" s="183">
        <v>5670</v>
      </c>
      <c r="E2040" s="184">
        <v>102.23</v>
      </c>
      <c r="F2040" s="182">
        <v>43861</v>
      </c>
      <c r="G2040" s="181" t="s">
        <v>938</v>
      </c>
      <c r="H2040" s="181" t="s">
        <v>1186</v>
      </c>
      <c r="I2040" s="181" t="s">
        <v>1186</v>
      </c>
      <c r="K2040" s="183">
        <v>368190</v>
      </c>
      <c r="L2040" s="183">
        <v>359083</v>
      </c>
      <c r="Q2040" s="181" t="s">
        <v>940</v>
      </c>
      <c r="U2040" s="183">
        <v>1</v>
      </c>
      <c r="V2040" s="183">
        <v>20</v>
      </c>
      <c r="Y2040" s="181" t="s">
        <v>941</v>
      </c>
      <c r="Z2040" s="183">
        <v>102</v>
      </c>
      <c r="AA2040" s="181" t="s">
        <v>22</v>
      </c>
      <c r="AB2040" s="181" t="s">
        <v>942</v>
      </c>
      <c r="AC2040" s="183">
        <v>36</v>
      </c>
    </row>
    <row r="2041" spans="1:29">
      <c r="A2041" s="181" t="s">
        <v>117</v>
      </c>
      <c r="B2041" s="183">
        <v>102</v>
      </c>
      <c r="C2041" s="183">
        <v>102107</v>
      </c>
      <c r="D2041" s="183">
        <v>5670</v>
      </c>
      <c r="E2041" s="184">
        <v>102.23</v>
      </c>
      <c r="F2041" s="182">
        <v>43861</v>
      </c>
      <c r="G2041" s="181" t="s">
        <v>938</v>
      </c>
      <c r="H2041" s="181" t="s">
        <v>1186</v>
      </c>
      <c r="I2041" s="181" t="s">
        <v>1186</v>
      </c>
      <c r="K2041" s="183">
        <v>368190</v>
      </c>
      <c r="L2041" s="183">
        <v>359083</v>
      </c>
      <c r="Q2041" s="181" t="s">
        <v>940</v>
      </c>
      <c r="U2041" s="183">
        <v>1</v>
      </c>
      <c r="V2041" s="183">
        <v>20</v>
      </c>
      <c r="Y2041" s="181" t="s">
        <v>941</v>
      </c>
      <c r="Z2041" s="183">
        <v>102</v>
      </c>
      <c r="AA2041" s="181" t="s">
        <v>22</v>
      </c>
      <c r="AB2041" s="181" t="s">
        <v>942</v>
      </c>
      <c r="AC2041" s="183">
        <v>37</v>
      </c>
    </row>
    <row r="2042" spans="1:29">
      <c r="A2042" s="181" t="s">
        <v>117</v>
      </c>
      <c r="B2042" s="183">
        <v>102</v>
      </c>
      <c r="C2042" s="183">
        <v>102117</v>
      </c>
      <c r="D2042" s="183">
        <v>5670</v>
      </c>
      <c r="E2042" s="184">
        <v>51.11</v>
      </c>
      <c r="F2042" s="182">
        <v>43861</v>
      </c>
      <c r="G2042" s="181" t="s">
        <v>938</v>
      </c>
      <c r="H2042" s="181" t="s">
        <v>1186</v>
      </c>
      <c r="I2042" s="181" t="s">
        <v>1186</v>
      </c>
      <c r="K2042" s="183">
        <v>368190</v>
      </c>
      <c r="L2042" s="183">
        <v>359083</v>
      </c>
      <c r="Q2042" s="181" t="s">
        <v>940</v>
      </c>
      <c r="U2042" s="183">
        <v>1</v>
      </c>
      <c r="V2042" s="183">
        <v>20</v>
      </c>
      <c r="Y2042" s="181" t="s">
        <v>941</v>
      </c>
      <c r="Z2042" s="183">
        <v>102</v>
      </c>
      <c r="AA2042" s="181" t="s">
        <v>22</v>
      </c>
      <c r="AB2042" s="181" t="s">
        <v>942</v>
      </c>
      <c r="AC2042" s="183">
        <v>38</v>
      </c>
    </row>
    <row r="2043" spans="1:29">
      <c r="A2043" s="181" t="s">
        <v>117</v>
      </c>
      <c r="B2043" s="183">
        <v>102</v>
      </c>
      <c r="C2043" s="183">
        <v>102118</v>
      </c>
      <c r="D2043" s="183">
        <v>5670</v>
      </c>
      <c r="E2043" s="184">
        <v>153.34</v>
      </c>
      <c r="F2043" s="182">
        <v>43861</v>
      </c>
      <c r="G2043" s="181" t="s">
        <v>938</v>
      </c>
      <c r="H2043" s="181" t="s">
        <v>1186</v>
      </c>
      <c r="I2043" s="181" t="s">
        <v>1186</v>
      </c>
      <c r="K2043" s="183">
        <v>368190</v>
      </c>
      <c r="L2043" s="183">
        <v>359083</v>
      </c>
      <c r="Q2043" s="181" t="s">
        <v>940</v>
      </c>
      <c r="U2043" s="183">
        <v>1</v>
      </c>
      <c r="V2043" s="183">
        <v>20</v>
      </c>
      <c r="Y2043" s="181" t="s">
        <v>941</v>
      </c>
      <c r="Z2043" s="183">
        <v>102</v>
      </c>
      <c r="AA2043" s="181" t="s">
        <v>22</v>
      </c>
      <c r="AB2043" s="181" t="s">
        <v>942</v>
      </c>
      <c r="AC2043" s="183">
        <v>39</v>
      </c>
    </row>
    <row r="2044" spans="1:29">
      <c r="A2044" s="181" t="s">
        <v>117</v>
      </c>
      <c r="B2044" s="183">
        <v>102</v>
      </c>
      <c r="C2044" s="183">
        <v>102108</v>
      </c>
      <c r="D2044" s="183">
        <v>5670</v>
      </c>
      <c r="E2044" s="184">
        <v>204.46</v>
      </c>
      <c r="F2044" s="182">
        <v>43861</v>
      </c>
      <c r="G2044" s="181" t="s">
        <v>938</v>
      </c>
      <c r="H2044" s="181" t="s">
        <v>1186</v>
      </c>
      <c r="I2044" s="181" t="s">
        <v>1186</v>
      </c>
      <c r="K2044" s="183">
        <v>368190</v>
      </c>
      <c r="L2044" s="183">
        <v>359083</v>
      </c>
      <c r="Q2044" s="181" t="s">
        <v>940</v>
      </c>
      <c r="U2044" s="183">
        <v>1</v>
      </c>
      <c r="V2044" s="183">
        <v>20</v>
      </c>
      <c r="Y2044" s="181" t="s">
        <v>941</v>
      </c>
      <c r="Z2044" s="183">
        <v>102</v>
      </c>
      <c r="AA2044" s="181" t="s">
        <v>22</v>
      </c>
      <c r="AB2044" s="181" t="s">
        <v>942</v>
      </c>
      <c r="AC2044" s="183">
        <v>40</v>
      </c>
    </row>
    <row r="2045" spans="1:29">
      <c r="A2045" s="181" t="s">
        <v>117</v>
      </c>
      <c r="B2045" s="183">
        <v>102</v>
      </c>
      <c r="C2045" s="183">
        <v>102109</v>
      </c>
      <c r="D2045" s="183">
        <v>5670</v>
      </c>
      <c r="E2045" s="184">
        <v>153.34</v>
      </c>
      <c r="F2045" s="182">
        <v>43861</v>
      </c>
      <c r="G2045" s="181" t="s">
        <v>938</v>
      </c>
      <c r="H2045" s="181" t="s">
        <v>1186</v>
      </c>
      <c r="I2045" s="181" t="s">
        <v>1186</v>
      </c>
      <c r="K2045" s="183">
        <v>368190</v>
      </c>
      <c r="L2045" s="183">
        <v>359083</v>
      </c>
      <c r="Q2045" s="181" t="s">
        <v>940</v>
      </c>
      <c r="U2045" s="183">
        <v>1</v>
      </c>
      <c r="V2045" s="183">
        <v>20</v>
      </c>
      <c r="Y2045" s="181" t="s">
        <v>941</v>
      </c>
      <c r="Z2045" s="183">
        <v>102</v>
      </c>
      <c r="AA2045" s="181" t="s">
        <v>22</v>
      </c>
      <c r="AB2045" s="181" t="s">
        <v>942</v>
      </c>
      <c r="AC2045" s="183">
        <v>41</v>
      </c>
    </row>
    <row r="2046" spans="1:29">
      <c r="A2046" s="181" t="s">
        <v>117</v>
      </c>
      <c r="B2046" s="183">
        <v>102</v>
      </c>
      <c r="C2046" s="183">
        <v>102120</v>
      </c>
      <c r="D2046" s="183">
        <v>5670</v>
      </c>
      <c r="E2046" s="184">
        <v>51.12</v>
      </c>
      <c r="F2046" s="182">
        <v>43861</v>
      </c>
      <c r="G2046" s="181" t="s">
        <v>938</v>
      </c>
      <c r="H2046" s="181" t="s">
        <v>1186</v>
      </c>
      <c r="I2046" s="181" t="s">
        <v>1186</v>
      </c>
      <c r="K2046" s="183">
        <v>368190</v>
      </c>
      <c r="L2046" s="183">
        <v>359083</v>
      </c>
      <c r="Q2046" s="181" t="s">
        <v>940</v>
      </c>
      <c r="U2046" s="183">
        <v>1</v>
      </c>
      <c r="V2046" s="183">
        <v>20</v>
      </c>
      <c r="Y2046" s="181" t="s">
        <v>941</v>
      </c>
      <c r="Z2046" s="183">
        <v>102</v>
      </c>
      <c r="AA2046" s="181" t="s">
        <v>22</v>
      </c>
      <c r="AB2046" s="181" t="s">
        <v>942</v>
      </c>
      <c r="AC2046" s="183">
        <v>42</v>
      </c>
    </row>
    <row r="2047" spans="1:29">
      <c r="A2047" s="181" t="s">
        <v>117</v>
      </c>
      <c r="B2047" s="183">
        <v>102</v>
      </c>
      <c r="C2047" s="183">
        <v>102114</v>
      </c>
      <c r="D2047" s="183">
        <v>5670</v>
      </c>
      <c r="E2047" s="184">
        <v>-72</v>
      </c>
      <c r="F2047" s="182">
        <v>43861</v>
      </c>
      <c r="G2047" s="181" t="s">
        <v>938</v>
      </c>
      <c r="H2047" s="181" t="s">
        <v>946</v>
      </c>
      <c r="I2047" s="181" t="s">
        <v>946</v>
      </c>
      <c r="K2047" s="183">
        <v>368227</v>
      </c>
      <c r="L2047" s="183">
        <v>359185</v>
      </c>
      <c r="Q2047" s="181" t="s">
        <v>940</v>
      </c>
      <c r="U2047" s="183">
        <v>1</v>
      </c>
      <c r="V2047" s="183">
        <v>20</v>
      </c>
      <c r="Y2047" s="181" t="s">
        <v>941</v>
      </c>
      <c r="Z2047" s="183">
        <v>102</v>
      </c>
      <c r="AA2047" s="181" t="s">
        <v>22</v>
      </c>
      <c r="AB2047" s="181" t="s">
        <v>942</v>
      </c>
      <c r="AC2047" s="183">
        <v>6</v>
      </c>
    </row>
    <row r="2048" spans="1:29">
      <c r="A2048" s="181" t="s">
        <v>117</v>
      </c>
      <c r="B2048" s="183">
        <v>102</v>
      </c>
      <c r="C2048" s="183">
        <v>102115</v>
      </c>
      <c r="D2048" s="183">
        <v>5670</v>
      </c>
      <c r="E2048" s="184">
        <v>-24</v>
      </c>
      <c r="F2048" s="182">
        <v>43861</v>
      </c>
      <c r="G2048" s="181" t="s">
        <v>938</v>
      </c>
      <c r="H2048" s="181" t="s">
        <v>946</v>
      </c>
      <c r="I2048" s="181" t="s">
        <v>946</v>
      </c>
      <c r="K2048" s="183">
        <v>368227</v>
      </c>
      <c r="L2048" s="183">
        <v>359185</v>
      </c>
      <c r="Q2048" s="181" t="s">
        <v>940</v>
      </c>
      <c r="U2048" s="183">
        <v>1</v>
      </c>
      <c r="V2048" s="183">
        <v>20</v>
      </c>
      <c r="Y2048" s="181" t="s">
        <v>941</v>
      </c>
      <c r="Z2048" s="183">
        <v>102</v>
      </c>
      <c r="AA2048" s="181" t="s">
        <v>22</v>
      </c>
      <c r="AB2048" s="181" t="s">
        <v>942</v>
      </c>
      <c r="AC2048" s="183">
        <v>15</v>
      </c>
    </row>
    <row r="2049" spans="1:29">
      <c r="A2049" s="181" t="s">
        <v>117</v>
      </c>
      <c r="B2049" s="183">
        <v>102</v>
      </c>
      <c r="C2049" s="183">
        <v>102116</v>
      </c>
      <c r="D2049" s="183">
        <v>5670</v>
      </c>
      <c r="E2049" s="184">
        <v>-26</v>
      </c>
      <c r="F2049" s="182">
        <v>43861</v>
      </c>
      <c r="G2049" s="181" t="s">
        <v>938</v>
      </c>
      <c r="H2049" s="181" t="s">
        <v>946</v>
      </c>
      <c r="I2049" s="181" t="s">
        <v>946</v>
      </c>
      <c r="K2049" s="183">
        <v>368227</v>
      </c>
      <c r="L2049" s="183">
        <v>359185</v>
      </c>
      <c r="Q2049" s="181" t="s">
        <v>940</v>
      </c>
      <c r="U2049" s="183">
        <v>1</v>
      </c>
      <c r="V2049" s="183">
        <v>20</v>
      </c>
      <c r="Y2049" s="181" t="s">
        <v>941</v>
      </c>
      <c r="Z2049" s="183">
        <v>102</v>
      </c>
      <c r="AA2049" s="181" t="s">
        <v>22</v>
      </c>
      <c r="AB2049" s="181" t="s">
        <v>942</v>
      </c>
      <c r="AC2049" s="183">
        <v>23</v>
      </c>
    </row>
    <row r="2050" spans="1:29">
      <c r="A2050" s="181" t="s">
        <v>117</v>
      </c>
      <c r="B2050" s="183">
        <v>102</v>
      </c>
      <c r="C2050" s="183">
        <v>102117</v>
      </c>
      <c r="D2050" s="183">
        <v>5670</v>
      </c>
      <c r="E2050" s="184">
        <v>-24</v>
      </c>
      <c r="F2050" s="182">
        <v>43861</v>
      </c>
      <c r="G2050" s="181" t="s">
        <v>938</v>
      </c>
      <c r="H2050" s="181" t="s">
        <v>946</v>
      </c>
      <c r="I2050" s="181" t="s">
        <v>946</v>
      </c>
      <c r="K2050" s="183">
        <v>368227</v>
      </c>
      <c r="L2050" s="183">
        <v>359185</v>
      </c>
      <c r="Q2050" s="181" t="s">
        <v>940</v>
      </c>
      <c r="U2050" s="183">
        <v>1</v>
      </c>
      <c r="V2050" s="183">
        <v>20</v>
      </c>
      <c r="Y2050" s="181" t="s">
        <v>941</v>
      </c>
      <c r="Z2050" s="183">
        <v>102</v>
      </c>
      <c r="AA2050" s="181" t="s">
        <v>22</v>
      </c>
      <c r="AB2050" s="181" t="s">
        <v>942</v>
      </c>
      <c r="AC2050" s="183">
        <v>32</v>
      </c>
    </row>
    <row r="2051" spans="1:29">
      <c r="A2051" s="181" t="s">
        <v>117</v>
      </c>
      <c r="B2051" s="183">
        <v>102</v>
      </c>
      <c r="C2051" s="183">
        <v>102120</v>
      </c>
      <c r="D2051" s="183">
        <v>5670</v>
      </c>
      <c r="E2051" s="184">
        <v>-24</v>
      </c>
      <c r="F2051" s="182">
        <v>43861</v>
      </c>
      <c r="G2051" s="181" t="s">
        <v>938</v>
      </c>
      <c r="H2051" s="181" t="s">
        <v>946</v>
      </c>
      <c r="I2051" s="181" t="s">
        <v>946</v>
      </c>
      <c r="K2051" s="183">
        <v>368227</v>
      </c>
      <c r="L2051" s="183">
        <v>359185</v>
      </c>
      <c r="Q2051" s="181" t="s">
        <v>940</v>
      </c>
      <c r="U2051" s="183">
        <v>1</v>
      </c>
      <c r="V2051" s="183">
        <v>20</v>
      </c>
      <c r="Y2051" s="181" t="s">
        <v>941</v>
      </c>
      <c r="Z2051" s="183">
        <v>102</v>
      </c>
      <c r="AA2051" s="181" t="s">
        <v>22</v>
      </c>
      <c r="AB2051" s="181" t="s">
        <v>942</v>
      </c>
      <c r="AC2051" s="183">
        <v>41</v>
      </c>
    </row>
    <row r="2052" spans="1:29">
      <c r="A2052" s="181" t="s">
        <v>117</v>
      </c>
      <c r="B2052" s="183">
        <v>102</v>
      </c>
      <c r="C2052" s="183">
        <v>102103</v>
      </c>
      <c r="D2052" s="183">
        <v>5670</v>
      </c>
      <c r="E2052" s="184">
        <v>-240</v>
      </c>
      <c r="F2052" s="182">
        <v>43862</v>
      </c>
      <c r="G2052" s="181" t="s">
        <v>938</v>
      </c>
      <c r="H2052" s="181" t="s">
        <v>1050</v>
      </c>
      <c r="I2052" s="181" t="s">
        <v>953</v>
      </c>
      <c r="K2052" s="183">
        <v>368000</v>
      </c>
      <c r="L2052" s="183">
        <v>358507</v>
      </c>
      <c r="P2052" s="181" t="s">
        <v>989</v>
      </c>
      <c r="Q2052" s="181" t="s">
        <v>940</v>
      </c>
      <c r="U2052" s="183">
        <v>2</v>
      </c>
      <c r="V2052" s="183">
        <v>20</v>
      </c>
      <c r="Y2052" s="181" t="s">
        <v>941</v>
      </c>
      <c r="Z2052" s="183">
        <v>403</v>
      </c>
      <c r="AA2052" s="181" t="s">
        <v>22</v>
      </c>
      <c r="AB2052" s="181" t="s">
        <v>942</v>
      </c>
      <c r="AC2052" s="183">
        <v>176</v>
      </c>
    </row>
    <row r="2053" spans="1:29">
      <c r="A2053" s="181" t="s">
        <v>117</v>
      </c>
      <c r="B2053" s="183">
        <v>102</v>
      </c>
      <c r="C2053" s="183">
        <v>102103</v>
      </c>
      <c r="D2053" s="183">
        <v>5670</v>
      </c>
      <c r="E2053" s="184">
        <v>-493</v>
      </c>
      <c r="F2053" s="182">
        <v>43862</v>
      </c>
      <c r="G2053" s="181" t="s">
        <v>938</v>
      </c>
      <c r="H2053" s="181" t="s">
        <v>1050</v>
      </c>
      <c r="I2053" s="181" t="s">
        <v>953</v>
      </c>
      <c r="K2053" s="183">
        <v>368000</v>
      </c>
      <c r="L2053" s="183">
        <v>358507</v>
      </c>
      <c r="P2053" s="181" t="s">
        <v>989</v>
      </c>
      <c r="Q2053" s="181" t="s">
        <v>940</v>
      </c>
      <c r="U2053" s="183">
        <v>2</v>
      </c>
      <c r="V2053" s="183">
        <v>20</v>
      </c>
      <c r="Y2053" s="181" t="s">
        <v>941</v>
      </c>
      <c r="Z2053" s="183">
        <v>403</v>
      </c>
      <c r="AA2053" s="181" t="s">
        <v>22</v>
      </c>
      <c r="AB2053" s="181" t="s">
        <v>942</v>
      </c>
      <c r="AC2053" s="183">
        <v>188</v>
      </c>
    </row>
    <row r="2054" spans="1:29">
      <c r="A2054" s="181" t="s">
        <v>117</v>
      </c>
      <c r="B2054" s="183">
        <v>102</v>
      </c>
      <c r="C2054" s="183">
        <v>102103</v>
      </c>
      <c r="D2054" s="183">
        <v>5670</v>
      </c>
      <c r="E2054" s="184">
        <v>-629.79999999999995</v>
      </c>
      <c r="F2054" s="182">
        <v>43862</v>
      </c>
      <c r="G2054" s="181" t="s">
        <v>938</v>
      </c>
      <c r="H2054" s="181" t="s">
        <v>1050</v>
      </c>
      <c r="I2054" s="181" t="s">
        <v>953</v>
      </c>
      <c r="K2054" s="183">
        <v>368000</v>
      </c>
      <c r="L2054" s="183">
        <v>358507</v>
      </c>
      <c r="P2054" s="181" t="s">
        <v>989</v>
      </c>
      <c r="Q2054" s="181" t="s">
        <v>940</v>
      </c>
      <c r="U2054" s="183">
        <v>2</v>
      </c>
      <c r="V2054" s="183">
        <v>20</v>
      </c>
      <c r="Y2054" s="181" t="s">
        <v>941</v>
      </c>
      <c r="Z2054" s="183">
        <v>403</v>
      </c>
      <c r="AA2054" s="181" t="s">
        <v>22</v>
      </c>
      <c r="AB2054" s="181" t="s">
        <v>942</v>
      </c>
      <c r="AC2054" s="183">
        <v>189</v>
      </c>
    </row>
    <row r="2055" spans="1:29">
      <c r="A2055" s="181" t="s">
        <v>117</v>
      </c>
      <c r="B2055" s="183">
        <v>102</v>
      </c>
      <c r="C2055" s="183">
        <v>102103</v>
      </c>
      <c r="D2055" s="183">
        <v>5670</v>
      </c>
      <c r="E2055" s="184">
        <v>-2331.37</v>
      </c>
      <c r="F2055" s="182">
        <v>43862</v>
      </c>
      <c r="G2055" s="181" t="s">
        <v>938</v>
      </c>
      <c r="H2055" s="181" t="s">
        <v>1050</v>
      </c>
      <c r="I2055" s="181" t="s">
        <v>953</v>
      </c>
      <c r="K2055" s="183">
        <v>368000</v>
      </c>
      <c r="L2055" s="183">
        <v>358507</v>
      </c>
      <c r="P2055" s="181" t="s">
        <v>989</v>
      </c>
      <c r="Q2055" s="181" t="s">
        <v>940</v>
      </c>
      <c r="U2055" s="183">
        <v>2</v>
      </c>
      <c r="V2055" s="183">
        <v>20</v>
      </c>
      <c r="Y2055" s="181" t="s">
        <v>941</v>
      </c>
      <c r="Z2055" s="183">
        <v>403</v>
      </c>
      <c r="AA2055" s="181" t="s">
        <v>22</v>
      </c>
      <c r="AB2055" s="181" t="s">
        <v>942</v>
      </c>
      <c r="AC2055" s="183">
        <v>195</v>
      </c>
    </row>
    <row r="2056" spans="1:29">
      <c r="A2056" s="181" t="s">
        <v>117</v>
      </c>
      <c r="B2056" s="183">
        <v>102</v>
      </c>
      <c r="C2056" s="183">
        <v>102103</v>
      </c>
      <c r="D2056" s="183">
        <v>5670</v>
      </c>
      <c r="E2056" s="184">
        <v>-2359.39</v>
      </c>
      <c r="F2056" s="182">
        <v>43862</v>
      </c>
      <c r="G2056" s="181" t="s">
        <v>938</v>
      </c>
      <c r="H2056" s="181" t="s">
        <v>1050</v>
      </c>
      <c r="I2056" s="181" t="s">
        <v>953</v>
      </c>
      <c r="K2056" s="183">
        <v>368000</v>
      </c>
      <c r="L2056" s="183">
        <v>358507</v>
      </c>
      <c r="P2056" s="181" t="s">
        <v>989</v>
      </c>
      <c r="Q2056" s="181" t="s">
        <v>940</v>
      </c>
      <c r="U2056" s="183">
        <v>2</v>
      </c>
      <c r="V2056" s="183">
        <v>20</v>
      </c>
      <c r="Y2056" s="181" t="s">
        <v>941</v>
      </c>
      <c r="Z2056" s="183">
        <v>403</v>
      </c>
      <c r="AA2056" s="181" t="s">
        <v>22</v>
      </c>
      <c r="AB2056" s="181" t="s">
        <v>942</v>
      </c>
      <c r="AC2056" s="183">
        <v>196</v>
      </c>
    </row>
    <row r="2057" spans="1:29">
      <c r="A2057" s="181" t="s">
        <v>117</v>
      </c>
      <c r="B2057" s="183">
        <v>102</v>
      </c>
      <c r="C2057" s="183">
        <v>102103</v>
      </c>
      <c r="D2057" s="183">
        <v>5670</v>
      </c>
      <c r="E2057" s="184">
        <v>-2562.08</v>
      </c>
      <c r="F2057" s="182">
        <v>43862</v>
      </c>
      <c r="G2057" s="181" t="s">
        <v>938</v>
      </c>
      <c r="H2057" s="181" t="s">
        <v>1050</v>
      </c>
      <c r="I2057" s="181" t="s">
        <v>953</v>
      </c>
      <c r="K2057" s="183">
        <v>368000</v>
      </c>
      <c r="L2057" s="183">
        <v>358507</v>
      </c>
      <c r="P2057" s="181" t="s">
        <v>989</v>
      </c>
      <c r="Q2057" s="181" t="s">
        <v>940</v>
      </c>
      <c r="U2057" s="183">
        <v>2</v>
      </c>
      <c r="V2057" s="183">
        <v>20</v>
      </c>
      <c r="Y2057" s="181" t="s">
        <v>941</v>
      </c>
      <c r="Z2057" s="183">
        <v>403</v>
      </c>
      <c r="AA2057" s="181" t="s">
        <v>22</v>
      </c>
      <c r="AB2057" s="181" t="s">
        <v>942</v>
      </c>
      <c r="AC2057" s="183">
        <v>197</v>
      </c>
    </row>
    <row r="2058" spans="1:29">
      <c r="A2058" s="181" t="s">
        <v>117</v>
      </c>
      <c r="B2058" s="183">
        <v>102</v>
      </c>
      <c r="C2058" s="183">
        <v>102103</v>
      </c>
      <c r="D2058" s="183">
        <v>5670</v>
      </c>
      <c r="E2058" s="184">
        <v>-10117.61</v>
      </c>
      <c r="F2058" s="182">
        <v>43862</v>
      </c>
      <c r="G2058" s="181" t="s">
        <v>938</v>
      </c>
      <c r="H2058" s="181" t="s">
        <v>1050</v>
      </c>
      <c r="I2058" s="181" t="s">
        <v>953</v>
      </c>
      <c r="K2058" s="183">
        <v>368000</v>
      </c>
      <c r="L2058" s="183">
        <v>358507</v>
      </c>
      <c r="P2058" s="181" t="s">
        <v>989</v>
      </c>
      <c r="Q2058" s="181" t="s">
        <v>940</v>
      </c>
      <c r="U2058" s="183">
        <v>2</v>
      </c>
      <c r="V2058" s="183">
        <v>20</v>
      </c>
      <c r="Y2058" s="181" t="s">
        <v>941</v>
      </c>
      <c r="Z2058" s="183">
        <v>403</v>
      </c>
      <c r="AA2058" s="181" t="s">
        <v>22</v>
      </c>
      <c r="AB2058" s="181" t="s">
        <v>942</v>
      </c>
      <c r="AC2058" s="183">
        <v>200</v>
      </c>
    </row>
    <row r="2059" spans="1:29">
      <c r="A2059" s="181" t="s">
        <v>117</v>
      </c>
      <c r="B2059" s="183">
        <v>102</v>
      </c>
      <c r="C2059" s="183">
        <v>102103</v>
      </c>
      <c r="D2059" s="183">
        <v>5670</v>
      </c>
      <c r="E2059" s="184">
        <v>-10650.96</v>
      </c>
      <c r="F2059" s="182">
        <v>43862</v>
      </c>
      <c r="G2059" s="181" t="s">
        <v>938</v>
      </c>
      <c r="H2059" s="181" t="s">
        <v>1050</v>
      </c>
      <c r="I2059" s="181" t="s">
        <v>953</v>
      </c>
      <c r="K2059" s="183">
        <v>368000</v>
      </c>
      <c r="L2059" s="183">
        <v>358507</v>
      </c>
      <c r="P2059" s="181" t="s">
        <v>989</v>
      </c>
      <c r="Q2059" s="181" t="s">
        <v>940</v>
      </c>
      <c r="U2059" s="183">
        <v>2</v>
      </c>
      <c r="V2059" s="183">
        <v>20</v>
      </c>
      <c r="Y2059" s="181" t="s">
        <v>941</v>
      </c>
      <c r="Z2059" s="183">
        <v>403</v>
      </c>
      <c r="AA2059" s="181" t="s">
        <v>22</v>
      </c>
      <c r="AB2059" s="181" t="s">
        <v>942</v>
      </c>
      <c r="AC2059" s="183">
        <v>201</v>
      </c>
    </row>
    <row r="2060" spans="1:29">
      <c r="A2060" s="181" t="s">
        <v>117</v>
      </c>
      <c r="B2060" s="183">
        <v>102</v>
      </c>
      <c r="C2060" s="183">
        <v>102103</v>
      </c>
      <c r="D2060" s="183">
        <v>5670</v>
      </c>
      <c r="E2060" s="184">
        <v>10650.96</v>
      </c>
      <c r="F2060" s="182">
        <v>43865</v>
      </c>
      <c r="G2060" s="181" t="s">
        <v>938</v>
      </c>
      <c r="H2060" s="181" t="s">
        <v>953</v>
      </c>
      <c r="K2060" s="183">
        <v>1131536</v>
      </c>
      <c r="L2060" s="183">
        <v>358404</v>
      </c>
      <c r="Q2060" s="181" t="s">
        <v>944</v>
      </c>
      <c r="U2060" s="183">
        <v>2</v>
      </c>
      <c r="V2060" s="183">
        <v>20</v>
      </c>
      <c r="X2060" s="183">
        <v>3002044</v>
      </c>
      <c r="Y2060" s="181" t="s">
        <v>941</v>
      </c>
      <c r="Z2060" s="183">
        <v>102</v>
      </c>
      <c r="AA2060" s="181" t="s">
        <v>945</v>
      </c>
      <c r="AB2060" s="181" t="s">
        <v>942</v>
      </c>
      <c r="AC2060" s="183">
        <v>1</v>
      </c>
    </row>
    <row r="2061" spans="1:29">
      <c r="A2061" s="181" t="s">
        <v>117</v>
      </c>
      <c r="B2061" s="183">
        <v>102</v>
      </c>
      <c r="C2061" s="183">
        <v>102103</v>
      </c>
      <c r="D2061" s="183">
        <v>5670</v>
      </c>
      <c r="E2061" s="184">
        <v>2359.39</v>
      </c>
      <c r="F2061" s="182">
        <v>43865</v>
      </c>
      <c r="G2061" s="181" t="s">
        <v>938</v>
      </c>
      <c r="H2061" s="181" t="s">
        <v>953</v>
      </c>
      <c r="K2061" s="183">
        <v>1131536</v>
      </c>
      <c r="L2061" s="183">
        <v>358404</v>
      </c>
      <c r="Q2061" s="181" t="s">
        <v>944</v>
      </c>
      <c r="U2061" s="183">
        <v>2</v>
      </c>
      <c r="V2061" s="183">
        <v>20</v>
      </c>
      <c r="X2061" s="183">
        <v>3002044</v>
      </c>
      <c r="Y2061" s="181" t="s">
        <v>941</v>
      </c>
      <c r="Z2061" s="183">
        <v>102</v>
      </c>
      <c r="AA2061" s="181" t="s">
        <v>945</v>
      </c>
      <c r="AB2061" s="181" t="s">
        <v>942</v>
      </c>
      <c r="AC2061" s="183">
        <v>2</v>
      </c>
    </row>
    <row r="2062" spans="1:29">
      <c r="A2062" s="181" t="s">
        <v>117</v>
      </c>
      <c r="B2062" s="183">
        <v>102</v>
      </c>
      <c r="C2062" s="183">
        <v>102103</v>
      </c>
      <c r="D2062" s="183">
        <v>5670</v>
      </c>
      <c r="E2062" s="184">
        <v>10117.61</v>
      </c>
      <c r="F2062" s="182">
        <v>43865</v>
      </c>
      <c r="G2062" s="181" t="s">
        <v>938</v>
      </c>
      <c r="H2062" s="181" t="s">
        <v>953</v>
      </c>
      <c r="K2062" s="183">
        <v>1131536</v>
      </c>
      <c r="L2062" s="183">
        <v>358404</v>
      </c>
      <c r="Q2062" s="181" t="s">
        <v>944</v>
      </c>
      <c r="U2062" s="183">
        <v>2</v>
      </c>
      <c r="V2062" s="183">
        <v>20</v>
      </c>
      <c r="X2062" s="183">
        <v>3002044</v>
      </c>
      <c r="Y2062" s="181" t="s">
        <v>941</v>
      </c>
      <c r="Z2062" s="183">
        <v>102</v>
      </c>
      <c r="AA2062" s="181" t="s">
        <v>945</v>
      </c>
      <c r="AB2062" s="181" t="s">
        <v>942</v>
      </c>
      <c r="AC2062" s="183">
        <v>3</v>
      </c>
    </row>
    <row r="2063" spans="1:29">
      <c r="A2063" s="181" t="s">
        <v>117</v>
      </c>
      <c r="B2063" s="183">
        <v>102</v>
      </c>
      <c r="C2063" s="183">
        <v>102103</v>
      </c>
      <c r="D2063" s="183">
        <v>5670</v>
      </c>
      <c r="E2063" s="184">
        <v>493</v>
      </c>
      <c r="F2063" s="182">
        <v>43865</v>
      </c>
      <c r="G2063" s="181" t="s">
        <v>938</v>
      </c>
      <c r="H2063" s="181" t="s">
        <v>953</v>
      </c>
      <c r="K2063" s="183">
        <v>1131536</v>
      </c>
      <c r="L2063" s="183">
        <v>358404</v>
      </c>
      <c r="Q2063" s="181" t="s">
        <v>944</v>
      </c>
      <c r="U2063" s="183">
        <v>2</v>
      </c>
      <c r="V2063" s="183">
        <v>20</v>
      </c>
      <c r="X2063" s="183">
        <v>3002044</v>
      </c>
      <c r="Y2063" s="181" t="s">
        <v>941</v>
      </c>
      <c r="Z2063" s="183">
        <v>102</v>
      </c>
      <c r="AA2063" s="181" t="s">
        <v>945</v>
      </c>
      <c r="AB2063" s="181" t="s">
        <v>942</v>
      </c>
      <c r="AC2063" s="183">
        <v>4</v>
      </c>
    </row>
    <row r="2064" spans="1:29">
      <c r="A2064" s="181" t="s">
        <v>117</v>
      </c>
      <c r="B2064" s="183">
        <v>102</v>
      </c>
      <c r="C2064" s="183">
        <v>102103</v>
      </c>
      <c r="D2064" s="183">
        <v>5670</v>
      </c>
      <c r="E2064" s="184">
        <v>2331.37</v>
      </c>
      <c r="F2064" s="182">
        <v>43865</v>
      </c>
      <c r="G2064" s="181" t="s">
        <v>938</v>
      </c>
      <c r="H2064" s="181" t="s">
        <v>953</v>
      </c>
      <c r="K2064" s="183">
        <v>1131536</v>
      </c>
      <c r="L2064" s="183">
        <v>358404</v>
      </c>
      <c r="Q2064" s="181" t="s">
        <v>944</v>
      </c>
      <c r="U2064" s="183">
        <v>2</v>
      </c>
      <c r="V2064" s="183">
        <v>20</v>
      </c>
      <c r="X2064" s="183">
        <v>3002044</v>
      </c>
      <c r="Y2064" s="181" t="s">
        <v>941</v>
      </c>
      <c r="Z2064" s="183">
        <v>102</v>
      </c>
      <c r="AA2064" s="181" t="s">
        <v>945</v>
      </c>
      <c r="AB2064" s="181" t="s">
        <v>942</v>
      </c>
      <c r="AC2064" s="183">
        <v>5</v>
      </c>
    </row>
    <row r="2065" spans="1:29">
      <c r="A2065" s="181" t="s">
        <v>117</v>
      </c>
      <c r="B2065" s="183">
        <v>102</v>
      </c>
      <c r="C2065" s="183">
        <v>102103</v>
      </c>
      <c r="D2065" s="183">
        <v>5670</v>
      </c>
      <c r="E2065" s="184">
        <v>629.79999999999995</v>
      </c>
      <c r="F2065" s="182">
        <v>43865</v>
      </c>
      <c r="G2065" s="181" t="s">
        <v>938</v>
      </c>
      <c r="H2065" s="181" t="s">
        <v>953</v>
      </c>
      <c r="K2065" s="183">
        <v>1131536</v>
      </c>
      <c r="L2065" s="183">
        <v>358404</v>
      </c>
      <c r="Q2065" s="181" t="s">
        <v>944</v>
      </c>
      <c r="U2065" s="183">
        <v>2</v>
      </c>
      <c r="V2065" s="183">
        <v>20</v>
      </c>
      <c r="X2065" s="183">
        <v>3002044</v>
      </c>
      <c r="Y2065" s="181" t="s">
        <v>941</v>
      </c>
      <c r="Z2065" s="183">
        <v>102</v>
      </c>
      <c r="AA2065" s="181" t="s">
        <v>945</v>
      </c>
      <c r="AB2065" s="181" t="s">
        <v>942</v>
      </c>
      <c r="AC2065" s="183">
        <v>6</v>
      </c>
    </row>
    <row r="2066" spans="1:29">
      <c r="A2066" s="181" t="s">
        <v>117</v>
      </c>
      <c r="B2066" s="183">
        <v>102</v>
      </c>
      <c r="C2066" s="183">
        <v>102103</v>
      </c>
      <c r="D2066" s="183">
        <v>5670</v>
      </c>
      <c r="E2066" s="184">
        <v>240</v>
      </c>
      <c r="F2066" s="182">
        <v>43865</v>
      </c>
      <c r="G2066" s="181" t="s">
        <v>938</v>
      </c>
      <c r="H2066" s="181" t="s">
        <v>953</v>
      </c>
      <c r="K2066" s="183">
        <v>1131536</v>
      </c>
      <c r="L2066" s="183">
        <v>358404</v>
      </c>
      <c r="Q2066" s="181" t="s">
        <v>944</v>
      </c>
      <c r="U2066" s="183">
        <v>2</v>
      </c>
      <c r="V2066" s="183">
        <v>20</v>
      </c>
      <c r="X2066" s="183">
        <v>3002044</v>
      </c>
      <c r="Y2066" s="181" t="s">
        <v>941</v>
      </c>
      <c r="Z2066" s="183">
        <v>102</v>
      </c>
      <c r="AA2066" s="181" t="s">
        <v>945</v>
      </c>
      <c r="AB2066" s="181" t="s">
        <v>942</v>
      </c>
      <c r="AC2066" s="183">
        <v>7</v>
      </c>
    </row>
    <row r="2067" spans="1:29">
      <c r="A2067" s="181" t="s">
        <v>117</v>
      </c>
      <c r="B2067" s="183">
        <v>102</v>
      </c>
      <c r="C2067" s="183">
        <v>102103</v>
      </c>
      <c r="D2067" s="183">
        <v>5670</v>
      </c>
      <c r="E2067" s="184">
        <v>2562.08</v>
      </c>
      <c r="F2067" s="182">
        <v>43865</v>
      </c>
      <c r="G2067" s="181" t="s">
        <v>938</v>
      </c>
      <c r="H2067" s="181" t="s">
        <v>953</v>
      </c>
      <c r="K2067" s="183">
        <v>1131536</v>
      </c>
      <c r="L2067" s="183">
        <v>358404</v>
      </c>
      <c r="Q2067" s="181" t="s">
        <v>944</v>
      </c>
      <c r="U2067" s="183">
        <v>2</v>
      </c>
      <c r="V2067" s="183">
        <v>20</v>
      </c>
      <c r="X2067" s="183">
        <v>3002044</v>
      </c>
      <c r="Y2067" s="181" t="s">
        <v>941</v>
      </c>
      <c r="Z2067" s="183">
        <v>102</v>
      </c>
      <c r="AA2067" s="181" t="s">
        <v>945</v>
      </c>
      <c r="AB2067" s="181" t="s">
        <v>942</v>
      </c>
      <c r="AC2067" s="183">
        <v>8</v>
      </c>
    </row>
    <row r="2068" spans="1:29">
      <c r="A2068" s="181" t="s">
        <v>117</v>
      </c>
      <c r="B2068" s="183">
        <v>102</v>
      </c>
      <c r="C2068" s="183">
        <v>102103</v>
      </c>
      <c r="D2068" s="183">
        <v>5670</v>
      </c>
      <c r="E2068" s="184">
        <v>5412.41</v>
      </c>
      <c r="F2068" s="182">
        <v>43867</v>
      </c>
      <c r="G2068" s="181" t="s">
        <v>938</v>
      </c>
      <c r="H2068" s="181" t="s">
        <v>1185</v>
      </c>
      <c r="K2068" s="183">
        <v>1132502</v>
      </c>
      <c r="L2068" s="183">
        <v>358619</v>
      </c>
      <c r="Q2068" s="181" t="s">
        <v>944</v>
      </c>
      <c r="U2068" s="183">
        <v>2</v>
      </c>
      <c r="V2068" s="183">
        <v>20</v>
      </c>
      <c r="X2068" s="183">
        <v>3085943</v>
      </c>
      <c r="Y2068" s="181" t="s">
        <v>941</v>
      </c>
      <c r="Z2068" s="183">
        <v>102</v>
      </c>
      <c r="AA2068" s="181" t="s">
        <v>945</v>
      </c>
      <c r="AB2068" s="181" t="s">
        <v>942</v>
      </c>
      <c r="AC2068" s="183">
        <v>1</v>
      </c>
    </row>
    <row r="2069" spans="1:29">
      <c r="A2069" s="181" t="s">
        <v>117</v>
      </c>
      <c r="B2069" s="183">
        <v>102</v>
      </c>
      <c r="C2069" s="183">
        <v>102103</v>
      </c>
      <c r="D2069" s="183">
        <v>5670</v>
      </c>
      <c r="E2069" s="184">
        <v>1631.14</v>
      </c>
      <c r="F2069" s="182">
        <v>43867</v>
      </c>
      <c r="G2069" s="181" t="s">
        <v>938</v>
      </c>
      <c r="H2069" s="181" t="s">
        <v>1185</v>
      </c>
      <c r="K2069" s="183">
        <v>1132502</v>
      </c>
      <c r="L2069" s="183">
        <v>358619</v>
      </c>
      <c r="Q2069" s="181" t="s">
        <v>944</v>
      </c>
      <c r="U2069" s="183">
        <v>2</v>
      </c>
      <c r="V2069" s="183">
        <v>20</v>
      </c>
      <c r="X2069" s="183">
        <v>3085943</v>
      </c>
      <c r="Y2069" s="181" t="s">
        <v>941</v>
      </c>
      <c r="Z2069" s="183">
        <v>102</v>
      </c>
      <c r="AA2069" s="181" t="s">
        <v>945</v>
      </c>
      <c r="AB2069" s="181" t="s">
        <v>942</v>
      </c>
      <c r="AC2069" s="183">
        <v>2</v>
      </c>
    </row>
    <row r="2070" spans="1:29">
      <c r="A2070" s="181" t="s">
        <v>117</v>
      </c>
      <c r="B2070" s="183">
        <v>102</v>
      </c>
      <c r="C2070" s="183">
        <v>102103</v>
      </c>
      <c r="D2070" s="183">
        <v>5670</v>
      </c>
      <c r="E2070" s="184">
        <v>537.98</v>
      </c>
      <c r="F2070" s="182">
        <v>43873</v>
      </c>
      <c r="G2070" s="181" t="s">
        <v>938</v>
      </c>
      <c r="H2070" s="181" t="s">
        <v>1184</v>
      </c>
      <c r="K2070" s="183">
        <v>1133829</v>
      </c>
      <c r="L2070" s="183">
        <v>359255</v>
      </c>
      <c r="Q2070" s="181" t="s">
        <v>944</v>
      </c>
      <c r="U2070" s="183">
        <v>2</v>
      </c>
      <c r="V2070" s="183">
        <v>20</v>
      </c>
      <c r="X2070" s="183">
        <v>3091141</v>
      </c>
      <c r="Y2070" s="181" t="s">
        <v>941</v>
      </c>
      <c r="Z2070" s="183">
        <v>102</v>
      </c>
      <c r="AA2070" s="181" t="s">
        <v>945</v>
      </c>
      <c r="AB2070" s="181" t="s">
        <v>942</v>
      </c>
      <c r="AC2070" s="183">
        <v>1</v>
      </c>
    </row>
    <row r="2071" spans="1:29">
      <c r="A2071" s="181" t="s">
        <v>117</v>
      </c>
      <c r="B2071" s="183">
        <v>102</v>
      </c>
      <c r="C2071" s="183">
        <v>102103</v>
      </c>
      <c r="D2071" s="183">
        <v>5670</v>
      </c>
      <c r="E2071" s="184">
        <v>271.66000000000003</v>
      </c>
      <c r="F2071" s="182">
        <v>43873</v>
      </c>
      <c r="G2071" s="181" t="s">
        <v>938</v>
      </c>
      <c r="H2071" s="181" t="s">
        <v>1184</v>
      </c>
      <c r="K2071" s="183">
        <v>1133829</v>
      </c>
      <c r="L2071" s="183">
        <v>359255</v>
      </c>
      <c r="Q2071" s="181" t="s">
        <v>944</v>
      </c>
      <c r="U2071" s="183">
        <v>2</v>
      </c>
      <c r="V2071" s="183">
        <v>20</v>
      </c>
      <c r="X2071" s="183">
        <v>3091141</v>
      </c>
      <c r="Y2071" s="181" t="s">
        <v>941</v>
      </c>
      <c r="Z2071" s="183">
        <v>102</v>
      </c>
      <c r="AA2071" s="181" t="s">
        <v>945</v>
      </c>
      <c r="AB2071" s="181" t="s">
        <v>942</v>
      </c>
      <c r="AC2071" s="183">
        <v>2</v>
      </c>
    </row>
    <row r="2072" spans="1:29">
      <c r="A2072" s="181" t="s">
        <v>117</v>
      </c>
      <c r="B2072" s="183">
        <v>102</v>
      </c>
      <c r="C2072" s="183">
        <v>102103</v>
      </c>
      <c r="D2072" s="183">
        <v>5670</v>
      </c>
      <c r="E2072" s="184">
        <v>-218.34</v>
      </c>
      <c r="F2072" s="182">
        <v>43890</v>
      </c>
      <c r="G2072" s="181" t="s">
        <v>938</v>
      </c>
      <c r="H2072" s="181" t="s">
        <v>1058</v>
      </c>
      <c r="I2072" s="181" t="s">
        <v>1180</v>
      </c>
      <c r="K2072" s="183">
        <v>368416</v>
      </c>
      <c r="L2072" s="183">
        <v>360702</v>
      </c>
      <c r="Q2072" s="181" t="s">
        <v>940</v>
      </c>
      <c r="U2072" s="183">
        <v>2</v>
      </c>
      <c r="V2072" s="183">
        <v>20</v>
      </c>
      <c r="Y2072" s="181" t="s">
        <v>941</v>
      </c>
      <c r="Z2072" s="183">
        <v>102</v>
      </c>
      <c r="AA2072" s="181" t="s">
        <v>22</v>
      </c>
      <c r="AB2072" s="181" t="s">
        <v>942</v>
      </c>
      <c r="AC2072" s="183">
        <v>10</v>
      </c>
    </row>
    <row r="2073" spans="1:29">
      <c r="A2073" s="181" t="s">
        <v>117</v>
      </c>
      <c r="B2073" s="183">
        <v>102</v>
      </c>
      <c r="C2073" s="183">
        <v>102103</v>
      </c>
      <c r="D2073" s="183">
        <v>5670</v>
      </c>
      <c r="E2073" s="184">
        <v>-119.2</v>
      </c>
      <c r="F2073" s="182">
        <v>43890</v>
      </c>
      <c r="G2073" s="181" t="s">
        <v>938</v>
      </c>
      <c r="H2073" s="181" t="s">
        <v>1059</v>
      </c>
      <c r="I2073" s="181" t="s">
        <v>1180</v>
      </c>
      <c r="K2073" s="183">
        <v>368417</v>
      </c>
      <c r="L2073" s="183">
        <v>360703</v>
      </c>
      <c r="Q2073" s="181" t="s">
        <v>940</v>
      </c>
      <c r="U2073" s="183">
        <v>2</v>
      </c>
      <c r="V2073" s="183">
        <v>20</v>
      </c>
      <c r="Y2073" s="181" t="s">
        <v>941</v>
      </c>
      <c r="Z2073" s="183">
        <v>804</v>
      </c>
      <c r="AA2073" s="181" t="s">
        <v>22</v>
      </c>
      <c r="AB2073" s="181" t="s">
        <v>942</v>
      </c>
      <c r="AC2073" s="183">
        <v>10</v>
      </c>
    </row>
    <row r="2074" spans="1:29">
      <c r="A2074" s="181" t="s">
        <v>117</v>
      </c>
      <c r="B2074" s="183">
        <v>102</v>
      </c>
      <c r="C2074" s="183">
        <v>102103</v>
      </c>
      <c r="D2074" s="183">
        <v>5670</v>
      </c>
      <c r="E2074" s="184">
        <v>-115.8</v>
      </c>
      <c r="F2074" s="182">
        <v>43890</v>
      </c>
      <c r="G2074" s="181" t="s">
        <v>938</v>
      </c>
      <c r="H2074" s="181" t="s">
        <v>1060</v>
      </c>
      <c r="I2074" s="181" t="s">
        <v>1180</v>
      </c>
      <c r="K2074" s="183">
        <v>368418</v>
      </c>
      <c r="L2074" s="183">
        <v>360704</v>
      </c>
      <c r="Q2074" s="181" t="s">
        <v>940</v>
      </c>
      <c r="U2074" s="183">
        <v>2</v>
      </c>
      <c r="V2074" s="183">
        <v>20</v>
      </c>
      <c r="Y2074" s="181" t="s">
        <v>941</v>
      </c>
      <c r="Z2074" s="183">
        <v>807</v>
      </c>
      <c r="AA2074" s="181" t="s">
        <v>22</v>
      </c>
      <c r="AB2074" s="181" t="s">
        <v>942</v>
      </c>
      <c r="AC2074" s="183">
        <v>10</v>
      </c>
    </row>
    <row r="2075" spans="1:29">
      <c r="A2075" s="181" t="s">
        <v>117</v>
      </c>
      <c r="B2075" s="183">
        <v>102</v>
      </c>
      <c r="C2075" s="183">
        <v>102103</v>
      </c>
      <c r="D2075" s="183">
        <v>5670</v>
      </c>
      <c r="E2075" s="184">
        <v>6140.6</v>
      </c>
      <c r="F2075" s="182">
        <v>43890</v>
      </c>
      <c r="G2075" s="181" t="s">
        <v>938</v>
      </c>
      <c r="H2075" s="181" t="s">
        <v>1158</v>
      </c>
      <c r="I2075" s="181" t="s">
        <v>1185</v>
      </c>
      <c r="K2075" s="183">
        <v>368478</v>
      </c>
      <c r="L2075" s="183">
        <v>361050</v>
      </c>
      <c r="P2075" s="181" t="s">
        <v>989</v>
      </c>
      <c r="Q2075" s="181" t="s">
        <v>940</v>
      </c>
      <c r="U2075" s="183">
        <v>2</v>
      </c>
      <c r="V2075" s="183">
        <v>20</v>
      </c>
      <c r="Y2075" s="181" t="s">
        <v>941</v>
      </c>
      <c r="Z2075" s="183">
        <v>867</v>
      </c>
      <c r="AA2075" s="181" t="s">
        <v>22</v>
      </c>
      <c r="AB2075" s="181" t="s">
        <v>942</v>
      </c>
      <c r="AC2075" s="183">
        <v>2</v>
      </c>
    </row>
    <row r="2076" spans="1:29">
      <c r="A2076" s="181" t="s">
        <v>117</v>
      </c>
      <c r="B2076" s="183">
        <v>102</v>
      </c>
      <c r="C2076" s="183">
        <v>102103</v>
      </c>
      <c r="D2076" s="183">
        <v>5670</v>
      </c>
      <c r="E2076" s="184">
        <v>2023.1</v>
      </c>
      <c r="F2076" s="182">
        <v>43890</v>
      </c>
      <c r="G2076" s="181" t="s">
        <v>938</v>
      </c>
      <c r="H2076" s="181" t="s">
        <v>1158</v>
      </c>
      <c r="I2076" s="181" t="s">
        <v>1185</v>
      </c>
      <c r="K2076" s="183">
        <v>368478</v>
      </c>
      <c r="L2076" s="183">
        <v>361050</v>
      </c>
      <c r="P2076" s="181" t="s">
        <v>989</v>
      </c>
      <c r="Q2076" s="181" t="s">
        <v>940</v>
      </c>
      <c r="U2076" s="183">
        <v>2</v>
      </c>
      <c r="V2076" s="183">
        <v>20</v>
      </c>
      <c r="Y2076" s="181" t="s">
        <v>941</v>
      </c>
      <c r="Z2076" s="183">
        <v>867</v>
      </c>
      <c r="AA2076" s="181" t="s">
        <v>22</v>
      </c>
      <c r="AB2076" s="181" t="s">
        <v>942</v>
      </c>
      <c r="AC2076" s="183">
        <v>3</v>
      </c>
    </row>
    <row r="2077" spans="1:29">
      <c r="A2077" s="181" t="s">
        <v>117</v>
      </c>
      <c r="B2077" s="183">
        <v>102</v>
      </c>
      <c r="C2077" s="183">
        <v>102103</v>
      </c>
      <c r="D2077" s="183">
        <v>5670</v>
      </c>
      <c r="E2077" s="184">
        <v>-44730.080000000002</v>
      </c>
      <c r="F2077" s="182">
        <v>43890</v>
      </c>
      <c r="G2077" s="181" t="s">
        <v>938</v>
      </c>
      <c r="H2077" s="181" t="s">
        <v>1186</v>
      </c>
      <c r="I2077" s="181" t="s">
        <v>1186</v>
      </c>
      <c r="K2077" s="183">
        <v>368565</v>
      </c>
      <c r="L2077" s="183">
        <v>361273</v>
      </c>
      <c r="Q2077" s="181" t="s">
        <v>940</v>
      </c>
      <c r="U2077" s="183">
        <v>2</v>
      </c>
      <c r="V2077" s="183">
        <v>20</v>
      </c>
      <c r="Y2077" s="181" t="s">
        <v>941</v>
      </c>
      <c r="Z2077" s="183">
        <v>102</v>
      </c>
      <c r="AA2077" s="181" t="s">
        <v>22</v>
      </c>
      <c r="AB2077" s="181" t="s">
        <v>942</v>
      </c>
      <c r="AC2077" s="183">
        <v>1</v>
      </c>
    </row>
    <row r="2078" spans="1:29">
      <c r="A2078" s="181" t="s">
        <v>117</v>
      </c>
      <c r="B2078" s="183">
        <v>102</v>
      </c>
      <c r="C2078" s="183">
        <v>102114</v>
      </c>
      <c r="D2078" s="183">
        <v>5670</v>
      </c>
      <c r="E2078" s="184">
        <v>237.09</v>
      </c>
      <c r="F2078" s="182">
        <v>43890</v>
      </c>
      <c r="G2078" s="181" t="s">
        <v>938</v>
      </c>
      <c r="H2078" s="181" t="s">
        <v>1186</v>
      </c>
      <c r="I2078" s="181" t="s">
        <v>1186</v>
      </c>
      <c r="K2078" s="183">
        <v>368565</v>
      </c>
      <c r="L2078" s="183">
        <v>361273</v>
      </c>
      <c r="Q2078" s="181" t="s">
        <v>940</v>
      </c>
      <c r="U2078" s="183">
        <v>2</v>
      </c>
      <c r="V2078" s="183">
        <v>20</v>
      </c>
      <c r="Y2078" s="181" t="s">
        <v>941</v>
      </c>
      <c r="Z2078" s="183">
        <v>102</v>
      </c>
      <c r="AA2078" s="181" t="s">
        <v>22</v>
      </c>
      <c r="AB2078" s="181" t="s">
        <v>942</v>
      </c>
      <c r="AC2078" s="183">
        <v>28</v>
      </c>
    </row>
    <row r="2079" spans="1:29">
      <c r="A2079" s="181" t="s">
        <v>117</v>
      </c>
      <c r="B2079" s="183">
        <v>102</v>
      </c>
      <c r="C2079" s="183">
        <v>102101</v>
      </c>
      <c r="D2079" s="183">
        <v>5670</v>
      </c>
      <c r="E2079" s="184">
        <v>1264.45</v>
      </c>
      <c r="F2079" s="182">
        <v>43890</v>
      </c>
      <c r="G2079" s="181" t="s">
        <v>938</v>
      </c>
      <c r="H2079" s="181" t="s">
        <v>1186</v>
      </c>
      <c r="I2079" s="181" t="s">
        <v>1186</v>
      </c>
      <c r="K2079" s="183">
        <v>368565</v>
      </c>
      <c r="L2079" s="183">
        <v>361273</v>
      </c>
      <c r="Q2079" s="181" t="s">
        <v>940</v>
      </c>
      <c r="U2079" s="183">
        <v>2</v>
      </c>
      <c r="V2079" s="183">
        <v>20</v>
      </c>
      <c r="Y2079" s="181" t="s">
        <v>941</v>
      </c>
      <c r="Z2079" s="183">
        <v>102</v>
      </c>
      <c r="AA2079" s="181" t="s">
        <v>22</v>
      </c>
      <c r="AB2079" s="181" t="s">
        <v>942</v>
      </c>
      <c r="AC2079" s="183">
        <v>29</v>
      </c>
    </row>
    <row r="2080" spans="1:29">
      <c r="A2080" s="181" t="s">
        <v>117</v>
      </c>
      <c r="B2080" s="183">
        <v>102</v>
      </c>
      <c r="C2080" s="183">
        <v>102102</v>
      </c>
      <c r="D2080" s="183">
        <v>5670</v>
      </c>
      <c r="E2080" s="184">
        <v>158.06</v>
      </c>
      <c r="F2080" s="182">
        <v>43890</v>
      </c>
      <c r="G2080" s="181" t="s">
        <v>938</v>
      </c>
      <c r="H2080" s="181" t="s">
        <v>1186</v>
      </c>
      <c r="I2080" s="181" t="s">
        <v>1186</v>
      </c>
      <c r="K2080" s="183">
        <v>368565</v>
      </c>
      <c r="L2080" s="183">
        <v>361273</v>
      </c>
      <c r="Q2080" s="181" t="s">
        <v>940</v>
      </c>
      <c r="U2080" s="183">
        <v>2</v>
      </c>
      <c r="V2080" s="183">
        <v>20</v>
      </c>
      <c r="Y2080" s="181" t="s">
        <v>941</v>
      </c>
      <c r="Z2080" s="183">
        <v>102</v>
      </c>
      <c r="AA2080" s="181" t="s">
        <v>22</v>
      </c>
      <c r="AB2080" s="181" t="s">
        <v>942</v>
      </c>
      <c r="AC2080" s="183">
        <v>30</v>
      </c>
    </row>
    <row r="2081" spans="1:29">
      <c r="A2081" s="181" t="s">
        <v>117</v>
      </c>
      <c r="B2081" s="183">
        <v>102</v>
      </c>
      <c r="C2081" s="183">
        <v>102115</v>
      </c>
      <c r="D2081" s="183">
        <v>5670</v>
      </c>
      <c r="E2081" s="184">
        <v>79.03</v>
      </c>
      <c r="F2081" s="182">
        <v>43890</v>
      </c>
      <c r="G2081" s="181" t="s">
        <v>938</v>
      </c>
      <c r="H2081" s="181" t="s">
        <v>1186</v>
      </c>
      <c r="I2081" s="181" t="s">
        <v>1186</v>
      </c>
      <c r="K2081" s="183">
        <v>368565</v>
      </c>
      <c r="L2081" s="183">
        <v>361273</v>
      </c>
      <c r="Q2081" s="181" t="s">
        <v>940</v>
      </c>
      <c r="U2081" s="183">
        <v>2</v>
      </c>
      <c r="V2081" s="183">
        <v>20</v>
      </c>
      <c r="Y2081" s="181" t="s">
        <v>941</v>
      </c>
      <c r="Z2081" s="183">
        <v>102</v>
      </c>
      <c r="AA2081" s="181" t="s">
        <v>22</v>
      </c>
      <c r="AB2081" s="181" t="s">
        <v>942</v>
      </c>
      <c r="AC2081" s="183">
        <v>31</v>
      </c>
    </row>
    <row r="2082" spans="1:29">
      <c r="A2082" s="181" t="s">
        <v>117</v>
      </c>
      <c r="B2082" s="183">
        <v>102</v>
      </c>
      <c r="C2082" s="183">
        <v>102103</v>
      </c>
      <c r="D2082" s="183">
        <v>5670</v>
      </c>
      <c r="E2082" s="184">
        <v>474.17</v>
      </c>
      <c r="F2082" s="182">
        <v>43890</v>
      </c>
      <c r="G2082" s="181" t="s">
        <v>938</v>
      </c>
      <c r="H2082" s="181" t="s">
        <v>1186</v>
      </c>
      <c r="I2082" s="181" t="s">
        <v>1186</v>
      </c>
      <c r="K2082" s="183">
        <v>368565</v>
      </c>
      <c r="L2082" s="183">
        <v>361273</v>
      </c>
      <c r="Q2082" s="181" t="s">
        <v>940</v>
      </c>
      <c r="U2082" s="183">
        <v>2</v>
      </c>
      <c r="V2082" s="183">
        <v>20</v>
      </c>
      <c r="Y2082" s="181" t="s">
        <v>941</v>
      </c>
      <c r="Z2082" s="183">
        <v>102</v>
      </c>
      <c r="AA2082" s="181" t="s">
        <v>22</v>
      </c>
      <c r="AB2082" s="181" t="s">
        <v>942</v>
      </c>
      <c r="AC2082" s="183">
        <v>32</v>
      </c>
    </row>
    <row r="2083" spans="1:29">
      <c r="A2083" s="181" t="s">
        <v>117</v>
      </c>
      <c r="B2083" s="183">
        <v>102</v>
      </c>
      <c r="C2083" s="183">
        <v>102104</v>
      </c>
      <c r="D2083" s="183">
        <v>5670</v>
      </c>
      <c r="E2083" s="184">
        <v>869.31</v>
      </c>
      <c r="F2083" s="182">
        <v>43890</v>
      </c>
      <c r="G2083" s="181" t="s">
        <v>938</v>
      </c>
      <c r="H2083" s="181" t="s">
        <v>1186</v>
      </c>
      <c r="I2083" s="181" t="s">
        <v>1186</v>
      </c>
      <c r="K2083" s="183">
        <v>368565</v>
      </c>
      <c r="L2083" s="183">
        <v>361273</v>
      </c>
      <c r="Q2083" s="181" t="s">
        <v>940</v>
      </c>
      <c r="U2083" s="183">
        <v>2</v>
      </c>
      <c r="V2083" s="183">
        <v>20</v>
      </c>
      <c r="Y2083" s="181" t="s">
        <v>941</v>
      </c>
      <c r="Z2083" s="183">
        <v>102</v>
      </c>
      <c r="AA2083" s="181" t="s">
        <v>22</v>
      </c>
      <c r="AB2083" s="181" t="s">
        <v>942</v>
      </c>
      <c r="AC2083" s="183">
        <v>33</v>
      </c>
    </row>
    <row r="2084" spans="1:29">
      <c r="A2084" s="181" t="s">
        <v>117</v>
      </c>
      <c r="B2084" s="183">
        <v>102</v>
      </c>
      <c r="C2084" s="183">
        <v>102105</v>
      </c>
      <c r="D2084" s="183">
        <v>5670</v>
      </c>
      <c r="E2084" s="184">
        <v>869.31</v>
      </c>
      <c r="F2084" s="182">
        <v>43890</v>
      </c>
      <c r="G2084" s="181" t="s">
        <v>938</v>
      </c>
      <c r="H2084" s="181" t="s">
        <v>1186</v>
      </c>
      <c r="I2084" s="181" t="s">
        <v>1186</v>
      </c>
      <c r="K2084" s="183">
        <v>368565</v>
      </c>
      <c r="L2084" s="183">
        <v>361273</v>
      </c>
      <c r="Q2084" s="181" t="s">
        <v>940</v>
      </c>
      <c r="U2084" s="183">
        <v>2</v>
      </c>
      <c r="V2084" s="183">
        <v>20</v>
      </c>
      <c r="Y2084" s="181" t="s">
        <v>941</v>
      </c>
      <c r="Z2084" s="183">
        <v>102</v>
      </c>
      <c r="AA2084" s="181" t="s">
        <v>22</v>
      </c>
      <c r="AB2084" s="181" t="s">
        <v>942</v>
      </c>
      <c r="AC2084" s="183">
        <v>34</v>
      </c>
    </row>
    <row r="2085" spans="1:29">
      <c r="A2085" s="181" t="s">
        <v>117</v>
      </c>
      <c r="B2085" s="183">
        <v>102</v>
      </c>
      <c r="C2085" s="183">
        <v>102106</v>
      </c>
      <c r="D2085" s="183">
        <v>5670</v>
      </c>
      <c r="E2085" s="184">
        <v>2845.02</v>
      </c>
      <c r="F2085" s="182">
        <v>43890</v>
      </c>
      <c r="G2085" s="181" t="s">
        <v>938</v>
      </c>
      <c r="H2085" s="181" t="s">
        <v>1186</v>
      </c>
      <c r="I2085" s="181" t="s">
        <v>1186</v>
      </c>
      <c r="K2085" s="183">
        <v>368565</v>
      </c>
      <c r="L2085" s="183">
        <v>361273</v>
      </c>
      <c r="Q2085" s="181" t="s">
        <v>940</v>
      </c>
      <c r="U2085" s="183">
        <v>2</v>
      </c>
      <c r="V2085" s="183">
        <v>20</v>
      </c>
      <c r="Y2085" s="181" t="s">
        <v>941</v>
      </c>
      <c r="Z2085" s="183">
        <v>102</v>
      </c>
      <c r="AA2085" s="181" t="s">
        <v>22</v>
      </c>
      <c r="AB2085" s="181" t="s">
        <v>942</v>
      </c>
      <c r="AC2085" s="183">
        <v>35</v>
      </c>
    </row>
    <row r="2086" spans="1:29">
      <c r="A2086" s="181" t="s">
        <v>117</v>
      </c>
      <c r="B2086" s="183">
        <v>102</v>
      </c>
      <c r="C2086" s="183">
        <v>102116</v>
      </c>
      <c r="D2086" s="183">
        <v>5670</v>
      </c>
      <c r="E2086" s="184">
        <v>158.06</v>
      </c>
      <c r="F2086" s="182">
        <v>43890</v>
      </c>
      <c r="G2086" s="181" t="s">
        <v>938</v>
      </c>
      <c r="H2086" s="181" t="s">
        <v>1186</v>
      </c>
      <c r="I2086" s="181" t="s">
        <v>1186</v>
      </c>
      <c r="K2086" s="183">
        <v>368565</v>
      </c>
      <c r="L2086" s="183">
        <v>361273</v>
      </c>
      <c r="Q2086" s="181" t="s">
        <v>940</v>
      </c>
      <c r="U2086" s="183">
        <v>2</v>
      </c>
      <c r="V2086" s="183">
        <v>20</v>
      </c>
      <c r="Y2086" s="181" t="s">
        <v>941</v>
      </c>
      <c r="Z2086" s="183">
        <v>102</v>
      </c>
      <c r="AA2086" s="181" t="s">
        <v>22</v>
      </c>
      <c r="AB2086" s="181" t="s">
        <v>942</v>
      </c>
      <c r="AC2086" s="183">
        <v>36</v>
      </c>
    </row>
    <row r="2087" spans="1:29">
      <c r="A2087" s="181" t="s">
        <v>117</v>
      </c>
      <c r="B2087" s="183">
        <v>102</v>
      </c>
      <c r="C2087" s="183">
        <v>102107</v>
      </c>
      <c r="D2087" s="183">
        <v>5670</v>
      </c>
      <c r="E2087" s="184">
        <v>158.06</v>
      </c>
      <c r="F2087" s="182">
        <v>43890</v>
      </c>
      <c r="G2087" s="181" t="s">
        <v>938</v>
      </c>
      <c r="H2087" s="181" t="s">
        <v>1186</v>
      </c>
      <c r="I2087" s="181" t="s">
        <v>1186</v>
      </c>
      <c r="K2087" s="183">
        <v>368565</v>
      </c>
      <c r="L2087" s="183">
        <v>361273</v>
      </c>
      <c r="Q2087" s="181" t="s">
        <v>940</v>
      </c>
      <c r="U2087" s="183">
        <v>2</v>
      </c>
      <c r="V2087" s="183">
        <v>20</v>
      </c>
      <c r="Y2087" s="181" t="s">
        <v>941</v>
      </c>
      <c r="Z2087" s="183">
        <v>102</v>
      </c>
      <c r="AA2087" s="181" t="s">
        <v>22</v>
      </c>
      <c r="AB2087" s="181" t="s">
        <v>942</v>
      </c>
      <c r="AC2087" s="183">
        <v>37</v>
      </c>
    </row>
    <row r="2088" spans="1:29">
      <c r="A2088" s="181" t="s">
        <v>117</v>
      </c>
      <c r="B2088" s="183">
        <v>102</v>
      </c>
      <c r="C2088" s="183">
        <v>102117</v>
      </c>
      <c r="D2088" s="183">
        <v>5670</v>
      </c>
      <c r="E2088" s="184">
        <v>79.03</v>
      </c>
      <c r="F2088" s="182">
        <v>43890</v>
      </c>
      <c r="G2088" s="181" t="s">
        <v>938</v>
      </c>
      <c r="H2088" s="181" t="s">
        <v>1186</v>
      </c>
      <c r="I2088" s="181" t="s">
        <v>1186</v>
      </c>
      <c r="K2088" s="183">
        <v>368565</v>
      </c>
      <c r="L2088" s="183">
        <v>361273</v>
      </c>
      <c r="Q2088" s="181" t="s">
        <v>940</v>
      </c>
      <c r="U2088" s="183">
        <v>2</v>
      </c>
      <c r="V2088" s="183">
        <v>20</v>
      </c>
      <c r="Y2088" s="181" t="s">
        <v>941</v>
      </c>
      <c r="Z2088" s="183">
        <v>102</v>
      </c>
      <c r="AA2088" s="181" t="s">
        <v>22</v>
      </c>
      <c r="AB2088" s="181" t="s">
        <v>942</v>
      </c>
      <c r="AC2088" s="183">
        <v>38</v>
      </c>
    </row>
    <row r="2089" spans="1:29">
      <c r="A2089" s="181" t="s">
        <v>117</v>
      </c>
      <c r="B2089" s="183">
        <v>102</v>
      </c>
      <c r="C2089" s="183">
        <v>102118</v>
      </c>
      <c r="D2089" s="183">
        <v>5670</v>
      </c>
      <c r="E2089" s="184">
        <v>237.09</v>
      </c>
      <c r="F2089" s="182">
        <v>43890</v>
      </c>
      <c r="G2089" s="181" t="s">
        <v>938</v>
      </c>
      <c r="H2089" s="181" t="s">
        <v>1186</v>
      </c>
      <c r="I2089" s="181" t="s">
        <v>1186</v>
      </c>
      <c r="K2089" s="183">
        <v>368565</v>
      </c>
      <c r="L2089" s="183">
        <v>361273</v>
      </c>
      <c r="Q2089" s="181" t="s">
        <v>940</v>
      </c>
      <c r="U2089" s="183">
        <v>2</v>
      </c>
      <c r="V2089" s="183">
        <v>20</v>
      </c>
      <c r="Y2089" s="181" t="s">
        <v>941</v>
      </c>
      <c r="Z2089" s="183">
        <v>102</v>
      </c>
      <c r="AA2089" s="181" t="s">
        <v>22</v>
      </c>
      <c r="AB2089" s="181" t="s">
        <v>942</v>
      </c>
      <c r="AC2089" s="183">
        <v>39</v>
      </c>
    </row>
    <row r="2090" spans="1:29">
      <c r="A2090" s="181" t="s">
        <v>117</v>
      </c>
      <c r="B2090" s="183">
        <v>102</v>
      </c>
      <c r="C2090" s="183">
        <v>102108</v>
      </c>
      <c r="D2090" s="183">
        <v>5670</v>
      </c>
      <c r="E2090" s="184">
        <v>316.11</v>
      </c>
      <c r="F2090" s="182">
        <v>43890</v>
      </c>
      <c r="G2090" s="181" t="s">
        <v>938</v>
      </c>
      <c r="H2090" s="181" t="s">
        <v>1186</v>
      </c>
      <c r="I2090" s="181" t="s">
        <v>1186</v>
      </c>
      <c r="K2090" s="183">
        <v>368565</v>
      </c>
      <c r="L2090" s="183">
        <v>361273</v>
      </c>
      <c r="Q2090" s="181" t="s">
        <v>940</v>
      </c>
      <c r="U2090" s="183">
        <v>2</v>
      </c>
      <c r="V2090" s="183">
        <v>20</v>
      </c>
      <c r="Y2090" s="181" t="s">
        <v>941</v>
      </c>
      <c r="Z2090" s="183">
        <v>102</v>
      </c>
      <c r="AA2090" s="181" t="s">
        <v>22</v>
      </c>
      <c r="AB2090" s="181" t="s">
        <v>942</v>
      </c>
      <c r="AC2090" s="183">
        <v>40</v>
      </c>
    </row>
    <row r="2091" spans="1:29">
      <c r="A2091" s="181" t="s">
        <v>117</v>
      </c>
      <c r="B2091" s="183">
        <v>102</v>
      </c>
      <c r="C2091" s="183">
        <v>102109</v>
      </c>
      <c r="D2091" s="183">
        <v>5670</v>
      </c>
      <c r="E2091" s="184">
        <v>237.09</v>
      </c>
      <c r="F2091" s="182">
        <v>43890</v>
      </c>
      <c r="G2091" s="181" t="s">
        <v>938</v>
      </c>
      <c r="H2091" s="181" t="s">
        <v>1186</v>
      </c>
      <c r="I2091" s="181" t="s">
        <v>1186</v>
      </c>
      <c r="K2091" s="183">
        <v>368565</v>
      </c>
      <c r="L2091" s="183">
        <v>361273</v>
      </c>
      <c r="Q2091" s="181" t="s">
        <v>940</v>
      </c>
      <c r="U2091" s="183">
        <v>2</v>
      </c>
      <c r="V2091" s="183">
        <v>20</v>
      </c>
      <c r="Y2091" s="181" t="s">
        <v>941</v>
      </c>
      <c r="Z2091" s="183">
        <v>102</v>
      </c>
      <c r="AA2091" s="181" t="s">
        <v>22</v>
      </c>
      <c r="AB2091" s="181" t="s">
        <v>942</v>
      </c>
      <c r="AC2091" s="183">
        <v>41</v>
      </c>
    </row>
    <row r="2092" spans="1:29">
      <c r="A2092" s="181" t="s">
        <v>117</v>
      </c>
      <c r="B2092" s="183">
        <v>102</v>
      </c>
      <c r="C2092" s="183">
        <v>102120</v>
      </c>
      <c r="D2092" s="183">
        <v>5670</v>
      </c>
      <c r="E2092" s="184">
        <v>79.010000000000005</v>
      </c>
      <c r="F2092" s="182">
        <v>43890</v>
      </c>
      <c r="G2092" s="181" t="s">
        <v>938</v>
      </c>
      <c r="H2092" s="181" t="s">
        <v>1186</v>
      </c>
      <c r="I2092" s="181" t="s">
        <v>1186</v>
      </c>
      <c r="K2092" s="183">
        <v>368565</v>
      </c>
      <c r="L2092" s="183">
        <v>361273</v>
      </c>
      <c r="Q2092" s="181" t="s">
        <v>940</v>
      </c>
      <c r="U2092" s="183">
        <v>2</v>
      </c>
      <c r="V2092" s="183">
        <v>20</v>
      </c>
      <c r="Y2092" s="181" t="s">
        <v>941</v>
      </c>
      <c r="Z2092" s="183">
        <v>102</v>
      </c>
      <c r="AA2092" s="181" t="s">
        <v>22</v>
      </c>
      <c r="AB2092" s="181" t="s">
        <v>942</v>
      </c>
      <c r="AC2092" s="183">
        <v>42</v>
      </c>
    </row>
    <row r="2093" spans="1:29">
      <c r="A2093" s="181" t="s">
        <v>117</v>
      </c>
      <c r="B2093" s="183">
        <v>102</v>
      </c>
      <c r="C2093" s="183">
        <v>102114</v>
      </c>
      <c r="D2093" s="183">
        <v>5670</v>
      </c>
      <c r="E2093" s="184">
        <v>-112</v>
      </c>
      <c r="F2093" s="182">
        <v>43890</v>
      </c>
      <c r="G2093" s="181" t="s">
        <v>938</v>
      </c>
      <c r="H2093" s="181" t="s">
        <v>947</v>
      </c>
      <c r="I2093" s="181" t="s">
        <v>947</v>
      </c>
      <c r="K2093" s="183">
        <v>368673</v>
      </c>
      <c r="L2093" s="183">
        <v>361618</v>
      </c>
      <c r="Q2093" s="181" t="s">
        <v>940</v>
      </c>
      <c r="U2093" s="183">
        <v>2</v>
      </c>
      <c r="V2093" s="183">
        <v>20</v>
      </c>
      <c r="Y2093" s="181" t="s">
        <v>941</v>
      </c>
      <c r="Z2093" s="183">
        <v>102</v>
      </c>
      <c r="AA2093" s="181" t="s">
        <v>22</v>
      </c>
      <c r="AB2093" s="181" t="s">
        <v>942</v>
      </c>
      <c r="AC2093" s="183">
        <v>6</v>
      </c>
    </row>
    <row r="2094" spans="1:29">
      <c r="A2094" s="181" t="s">
        <v>117</v>
      </c>
      <c r="B2094" s="183">
        <v>102</v>
      </c>
      <c r="C2094" s="183">
        <v>102115</v>
      </c>
      <c r="D2094" s="183">
        <v>5670</v>
      </c>
      <c r="E2094" s="184">
        <v>-37</v>
      </c>
      <c r="F2094" s="182">
        <v>43890</v>
      </c>
      <c r="G2094" s="181" t="s">
        <v>938</v>
      </c>
      <c r="H2094" s="181" t="s">
        <v>947</v>
      </c>
      <c r="I2094" s="181" t="s">
        <v>947</v>
      </c>
      <c r="K2094" s="183">
        <v>368673</v>
      </c>
      <c r="L2094" s="183">
        <v>361618</v>
      </c>
      <c r="Q2094" s="181" t="s">
        <v>940</v>
      </c>
      <c r="U2094" s="183">
        <v>2</v>
      </c>
      <c r="V2094" s="183">
        <v>20</v>
      </c>
      <c r="Y2094" s="181" t="s">
        <v>941</v>
      </c>
      <c r="Z2094" s="183">
        <v>102</v>
      </c>
      <c r="AA2094" s="181" t="s">
        <v>22</v>
      </c>
      <c r="AB2094" s="181" t="s">
        <v>942</v>
      </c>
      <c r="AC2094" s="183">
        <v>16</v>
      </c>
    </row>
    <row r="2095" spans="1:29">
      <c r="A2095" s="181" t="s">
        <v>117</v>
      </c>
      <c r="B2095" s="183">
        <v>102</v>
      </c>
      <c r="C2095" s="183">
        <v>102116</v>
      </c>
      <c r="D2095" s="183">
        <v>5670</v>
      </c>
      <c r="E2095" s="184">
        <v>-40</v>
      </c>
      <c r="F2095" s="182">
        <v>43890</v>
      </c>
      <c r="G2095" s="181" t="s">
        <v>938</v>
      </c>
      <c r="H2095" s="181" t="s">
        <v>947</v>
      </c>
      <c r="I2095" s="181" t="s">
        <v>947</v>
      </c>
      <c r="K2095" s="183">
        <v>368673</v>
      </c>
      <c r="L2095" s="183">
        <v>361618</v>
      </c>
      <c r="Q2095" s="181" t="s">
        <v>940</v>
      </c>
      <c r="U2095" s="183">
        <v>2</v>
      </c>
      <c r="V2095" s="183">
        <v>20</v>
      </c>
      <c r="Y2095" s="181" t="s">
        <v>941</v>
      </c>
      <c r="Z2095" s="183">
        <v>102</v>
      </c>
      <c r="AA2095" s="181" t="s">
        <v>22</v>
      </c>
      <c r="AB2095" s="181" t="s">
        <v>942</v>
      </c>
      <c r="AC2095" s="183">
        <v>30</v>
      </c>
    </row>
    <row r="2096" spans="1:29">
      <c r="A2096" s="181" t="s">
        <v>117</v>
      </c>
      <c r="B2096" s="183">
        <v>102</v>
      </c>
      <c r="C2096" s="183">
        <v>102117</v>
      </c>
      <c r="D2096" s="183">
        <v>5670</v>
      </c>
      <c r="E2096" s="184">
        <v>-37</v>
      </c>
      <c r="F2096" s="182">
        <v>43890</v>
      </c>
      <c r="G2096" s="181" t="s">
        <v>938</v>
      </c>
      <c r="H2096" s="181" t="s">
        <v>947</v>
      </c>
      <c r="I2096" s="181" t="s">
        <v>947</v>
      </c>
      <c r="K2096" s="183">
        <v>368673</v>
      </c>
      <c r="L2096" s="183">
        <v>361618</v>
      </c>
      <c r="Q2096" s="181" t="s">
        <v>940</v>
      </c>
      <c r="U2096" s="183">
        <v>2</v>
      </c>
      <c r="V2096" s="183">
        <v>20</v>
      </c>
      <c r="Y2096" s="181" t="s">
        <v>941</v>
      </c>
      <c r="Z2096" s="183">
        <v>102</v>
      </c>
      <c r="AA2096" s="181" t="s">
        <v>22</v>
      </c>
      <c r="AB2096" s="181" t="s">
        <v>942</v>
      </c>
      <c r="AC2096" s="183">
        <v>43</v>
      </c>
    </row>
    <row r="2097" spans="1:29">
      <c r="A2097" s="181" t="s">
        <v>117</v>
      </c>
      <c r="B2097" s="183">
        <v>102</v>
      </c>
      <c r="C2097" s="183">
        <v>102120</v>
      </c>
      <c r="D2097" s="183">
        <v>5670</v>
      </c>
      <c r="E2097" s="184">
        <v>-37</v>
      </c>
      <c r="F2097" s="182">
        <v>43890</v>
      </c>
      <c r="G2097" s="181" t="s">
        <v>938</v>
      </c>
      <c r="H2097" s="181" t="s">
        <v>947</v>
      </c>
      <c r="I2097" s="181" t="s">
        <v>947</v>
      </c>
      <c r="K2097" s="183">
        <v>368673</v>
      </c>
      <c r="L2097" s="183">
        <v>361618</v>
      </c>
      <c r="Q2097" s="181" t="s">
        <v>940</v>
      </c>
      <c r="U2097" s="183">
        <v>2</v>
      </c>
      <c r="V2097" s="183">
        <v>20</v>
      </c>
      <c r="Y2097" s="181" t="s">
        <v>941</v>
      </c>
      <c r="Z2097" s="183">
        <v>102</v>
      </c>
      <c r="AA2097" s="181" t="s">
        <v>22</v>
      </c>
      <c r="AB2097" s="181" t="s">
        <v>942</v>
      </c>
      <c r="AC2097" s="183">
        <v>52</v>
      </c>
    </row>
    <row r="2098" spans="1:29">
      <c r="A2098" s="181" t="s">
        <v>117</v>
      </c>
      <c r="B2098" s="183">
        <v>102</v>
      </c>
      <c r="C2098" s="183">
        <v>102103</v>
      </c>
      <c r="D2098" s="183">
        <v>5670</v>
      </c>
      <c r="E2098" s="184">
        <v>10538.49</v>
      </c>
      <c r="F2098" s="182">
        <v>43890</v>
      </c>
      <c r="G2098" s="181" t="s">
        <v>938</v>
      </c>
      <c r="H2098" s="181" t="s">
        <v>953</v>
      </c>
      <c r="K2098" s="183">
        <v>1140555</v>
      </c>
      <c r="L2098" s="183">
        <v>361191</v>
      </c>
      <c r="Q2098" s="181" t="s">
        <v>944</v>
      </c>
      <c r="U2098" s="183">
        <v>2</v>
      </c>
      <c r="V2098" s="183">
        <v>20</v>
      </c>
      <c r="X2098" s="183">
        <v>3002044</v>
      </c>
      <c r="Y2098" s="181" t="s">
        <v>941</v>
      </c>
      <c r="Z2098" s="183">
        <v>102</v>
      </c>
      <c r="AA2098" s="181" t="s">
        <v>945</v>
      </c>
      <c r="AB2098" s="181" t="s">
        <v>942</v>
      </c>
      <c r="AC2098" s="183">
        <v>1</v>
      </c>
    </row>
    <row r="2099" spans="1:29">
      <c r="A2099" s="181" t="s">
        <v>117</v>
      </c>
      <c r="B2099" s="183">
        <v>102</v>
      </c>
      <c r="C2099" s="183">
        <v>102103</v>
      </c>
      <c r="D2099" s="183">
        <v>5670</v>
      </c>
      <c r="E2099" s="184">
        <v>2334.4699999999998</v>
      </c>
      <c r="F2099" s="182">
        <v>43890</v>
      </c>
      <c r="G2099" s="181" t="s">
        <v>938</v>
      </c>
      <c r="H2099" s="181" t="s">
        <v>953</v>
      </c>
      <c r="K2099" s="183">
        <v>1140555</v>
      </c>
      <c r="L2099" s="183">
        <v>361191</v>
      </c>
      <c r="Q2099" s="181" t="s">
        <v>944</v>
      </c>
      <c r="U2099" s="183">
        <v>2</v>
      </c>
      <c r="V2099" s="183">
        <v>20</v>
      </c>
      <c r="X2099" s="183">
        <v>3002044</v>
      </c>
      <c r="Y2099" s="181" t="s">
        <v>941</v>
      </c>
      <c r="Z2099" s="183">
        <v>102</v>
      </c>
      <c r="AA2099" s="181" t="s">
        <v>945</v>
      </c>
      <c r="AB2099" s="181" t="s">
        <v>942</v>
      </c>
      <c r="AC2099" s="183">
        <v>2</v>
      </c>
    </row>
    <row r="2100" spans="1:29">
      <c r="A2100" s="181" t="s">
        <v>117</v>
      </c>
      <c r="B2100" s="183">
        <v>102</v>
      </c>
      <c r="C2100" s="183">
        <v>102103</v>
      </c>
      <c r="D2100" s="183">
        <v>5670</v>
      </c>
      <c r="E2100" s="184">
        <v>10048.68</v>
      </c>
      <c r="F2100" s="182">
        <v>43890</v>
      </c>
      <c r="G2100" s="181" t="s">
        <v>938</v>
      </c>
      <c r="H2100" s="181" t="s">
        <v>953</v>
      </c>
      <c r="K2100" s="183">
        <v>1140555</v>
      </c>
      <c r="L2100" s="183">
        <v>361191</v>
      </c>
      <c r="Q2100" s="181" t="s">
        <v>944</v>
      </c>
      <c r="U2100" s="183">
        <v>2</v>
      </c>
      <c r="V2100" s="183">
        <v>20</v>
      </c>
      <c r="X2100" s="183">
        <v>3002044</v>
      </c>
      <c r="Y2100" s="181" t="s">
        <v>941</v>
      </c>
      <c r="Z2100" s="183">
        <v>102</v>
      </c>
      <c r="AA2100" s="181" t="s">
        <v>945</v>
      </c>
      <c r="AB2100" s="181" t="s">
        <v>942</v>
      </c>
      <c r="AC2100" s="183">
        <v>3</v>
      </c>
    </row>
    <row r="2101" spans="1:29">
      <c r="A2101" s="181" t="s">
        <v>117</v>
      </c>
      <c r="B2101" s="183">
        <v>102</v>
      </c>
      <c r="C2101" s="183">
        <v>102103</v>
      </c>
      <c r="D2101" s="183">
        <v>5670</v>
      </c>
      <c r="E2101" s="184">
        <v>490.79</v>
      </c>
      <c r="F2101" s="182">
        <v>43890</v>
      </c>
      <c r="G2101" s="181" t="s">
        <v>938</v>
      </c>
      <c r="H2101" s="181" t="s">
        <v>953</v>
      </c>
      <c r="K2101" s="183">
        <v>1140555</v>
      </c>
      <c r="L2101" s="183">
        <v>361191</v>
      </c>
      <c r="Q2101" s="181" t="s">
        <v>944</v>
      </c>
      <c r="U2101" s="183">
        <v>2</v>
      </c>
      <c r="V2101" s="183">
        <v>20</v>
      </c>
      <c r="X2101" s="183">
        <v>3002044</v>
      </c>
      <c r="Y2101" s="181" t="s">
        <v>941</v>
      </c>
      <c r="Z2101" s="183">
        <v>102</v>
      </c>
      <c r="AA2101" s="181" t="s">
        <v>945</v>
      </c>
      <c r="AB2101" s="181" t="s">
        <v>942</v>
      </c>
      <c r="AC2101" s="183">
        <v>4</v>
      </c>
    </row>
    <row r="2102" spans="1:29">
      <c r="A2102" s="181" t="s">
        <v>117</v>
      </c>
      <c r="B2102" s="183">
        <v>102</v>
      </c>
      <c r="C2102" s="183">
        <v>102103</v>
      </c>
      <c r="D2102" s="183">
        <v>5670</v>
      </c>
      <c r="E2102" s="184">
        <v>2344.25</v>
      </c>
      <c r="F2102" s="182">
        <v>43890</v>
      </c>
      <c r="G2102" s="181" t="s">
        <v>938</v>
      </c>
      <c r="H2102" s="181" t="s">
        <v>953</v>
      </c>
      <c r="K2102" s="183">
        <v>1140555</v>
      </c>
      <c r="L2102" s="183">
        <v>361191</v>
      </c>
      <c r="Q2102" s="181" t="s">
        <v>944</v>
      </c>
      <c r="U2102" s="183">
        <v>2</v>
      </c>
      <c r="V2102" s="183">
        <v>20</v>
      </c>
      <c r="X2102" s="183">
        <v>3002044</v>
      </c>
      <c r="Y2102" s="181" t="s">
        <v>941</v>
      </c>
      <c r="Z2102" s="183">
        <v>102</v>
      </c>
      <c r="AA2102" s="181" t="s">
        <v>945</v>
      </c>
      <c r="AB2102" s="181" t="s">
        <v>942</v>
      </c>
      <c r="AC2102" s="183">
        <v>5</v>
      </c>
    </row>
    <row r="2103" spans="1:29">
      <c r="A2103" s="181" t="s">
        <v>117</v>
      </c>
      <c r="B2103" s="183">
        <v>102</v>
      </c>
      <c r="C2103" s="183">
        <v>102103</v>
      </c>
      <c r="D2103" s="183">
        <v>5670</v>
      </c>
      <c r="E2103" s="184">
        <v>634.09</v>
      </c>
      <c r="F2103" s="182">
        <v>43890</v>
      </c>
      <c r="G2103" s="181" t="s">
        <v>938</v>
      </c>
      <c r="H2103" s="181" t="s">
        <v>953</v>
      </c>
      <c r="K2103" s="183">
        <v>1140555</v>
      </c>
      <c r="L2103" s="183">
        <v>361191</v>
      </c>
      <c r="Q2103" s="181" t="s">
        <v>944</v>
      </c>
      <c r="U2103" s="183">
        <v>2</v>
      </c>
      <c r="V2103" s="183">
        <v>20</v>
      </c>
      <c r="X2103" s="183">
        <v>3002044</v>
      </c>
      <c r="Y2103" s="181" t="s">
        <v>941</v>
      </c>
      <c r="Z2103" s="183">
        <v>102</v>
      </c>
      <c r="AA2103" s="181" t="s">
        <v>945</v>
      </c>
      <c r="AB2103" s="181" t="s">
        <v>942</v>
      </c>
      <c r="AC2103" s="183">
        <v>6</v>
      </c>
    </row>
    <row r="2104" spans="1:29">
      <c r="A2104" s="181" t="s">
        <v>117</v>
      </c>
      <c r="B2104" s="183">
        <v>102</v>
      </c>
      <c r="C2104" s="183">
        <v>102103</v>
      </c>
      <c r="D2104" s="183">
        <v>5670</v>
      </c>
      <c r="E2104" s="184">
        <v>232.8</v>
      </c>
      <c r="F2104" s="182">
        <v>43890</v>
      </c>
      <c r="G2104" s="181" t="s">
        <v>938</v>
      </c>
      <c r="H2104" s="181" t="s">
        <v>953</v>
      </c>
      <c r="K2104" s="183">
        <v>1140555</v>
      </c>
      <c r="L2104" s="183">
        <v>361191</v>
      </c>
      <c r="Q2104" s="181" t="s">
        <v>944</v>
      </c>
      <c r="U2104" s="183">
        <v>2</v>
      </c>
      <c r="V2104" s="183">
        <v>20</v>
      </c>
      <c r="X2104" s="183">
        <v>3002044</v>
      </c>
      <c r="Y2104" s="181" t="s">
        <v>941</v>
      </c>
      <c r="Z2104" s="183">
        <v>102</v>
      </c>
      <c r="AA2104" s="181" t="s">
        <v>945</v>
      </c>
      <c r="AB2104" s="181" t="s">
        <v>942</v>
      </c>
      <c r="AC2104" s="183">
        <v>7</v>
      </c>
    </row>
    <row r="2105" spans="1:29">
      <c r="A2105" s="181" t="s">
        <v>117</v>
      </c>
      <c r="B2105" s="183">
        <v>102</v>
      </c>
      <c r="C2105" s="183">
        <v>102103</v>
      </c>
      <c r="D2105" s="183">
        <v>5670</v>
      </c>
      <c r="E2105" s="184">
        <v>2542.96</v>
      </c>
      <c r="F2105" s="182">
        <v>43890</v>
      </c>
      <c r="G2105" s="181" t="s">
        <v>938</v>
      </c>
      <c r="H2105" s="181" t="s">
        <v>953</v>
      </c>
      <c r="K2105" s="183">
        <v>1140555</v>
      </c>
      <c r="L2105" s="183">
        <v>361191</v>
      </c>
      <c r="Q2105" s="181" t="s">
        <v>944</v>
      </c>
      <c r="U2105" s="183">
        <v>2</v>
      </c>
      <c r="V2105" s="183">
        <v>20</v>
      </c>
      <c r="X2105" s="183">
        <v>3002044</v>
      </c>
      <c r="Y2105" s="181" t="s">
        <v>941</v>
      </c>
      <c r="Z2105" s="183">
        <v>102</v>
      </c>
      <c r="AA2105" s="181" t="s">
        <v>945</v>
      </c>
      <c r="AB2105" s="181" t="s">
        <v>942</v>
      </c>
      <c r="AC2105" s="183">
        <v>8</v>
      </c>
    </row>
    <row r="2106" spans="1:29">
      <c r="A2106" s="181" t="s">
        <v>117</v>
      </c>
      <c r="B2106" s="183">
        <v>102</v>
      </c>
      <c r="C2106" s="183">
        <v>102103</v>
      </c>
      <c r="D2106" s="183">
        <v>5670</v>
      </c>
      <c r="E2106" s="184">
        <v>-6140.6</v>
      </c>
      <c r="F2106" s="182">
        <v>43891</v>
      </c>
      <c r="G2106" s="181" t="s">
        <v>938</v>
      </c>
      <c r="H2106" s="181" t="s">
        <v>1158</v>
      </c>
      <c r="I2106" s="181" t="s">
        <v>1185</v>
      </c>
      <c r="K2106" s="183">
        <v>368478</v>
      </c>
      <c r="L2106" s="183">
        <v>361050</v>
      </c>
      <c r="P2106" s="181" t="s">
        <v>989</v>
      </c>
      <c r="Q2106" s="181" t="s">
        <v>940</v>
      </c>
      <c r="U2106" s="183">
        <v>3</v>
      </c>
      <c r="V2106" s="183">
        <v>20</v>
      </c>
      <c r="Y2106" s="181" t="s">
        <v>941</v>
      </c>
      <c r="Z2106" s="183">
        <v>867</v>
      </c>
      <c r="AA2106" s="181" t="s">
        <v>22</v>
      </c>
      <c r="AB2106" s="181" t="s">
        <v>942</v>
      </c>
      <c r="AC2106" s="183">
        <v>2</v>
      </c>
    </row>
    <row r="2107" spans="1:29">
      <c r="A2107" s="181" t="s">
        <v>117</v>
      </c>
      <c r="B2107" s="183">
        <v>102</v>
      </c>
      <c r="C2107" s="183">
        <v>102103</v>
      </c>
      <c r="D2107" s="183">
        <v>5670</v>
      </c>
      <c r="E2107" s="184">
        <v>-2023.1</v>
      </c>
      <c r="F2107" s="182">
        <v>43891</v>
      </c>
      <c r="G2107" s="181" t="s">
        <v>938</v>
      </c>
      <c r="H2107" s="181" t="s">
        <v>1158</v>
      </c>
      <c r="I2107" s="181" t="s">
        <v>1185</v>
      </c>
      <c r="K2107" s="183">
        <v>368478</v>
      </c>
      <c r="L2107" s="183">
        <v>361050</v>
      </c>
      <c r="P2107" s="181" t="s">
        <v>989</v>
      </c>
      <c r="Q2107" s="181" t="s">
        <v>940</v>
      </c>
      <c r="U2107" s="183">
        <v>3</v>
      </c>
      <c r="V2107" s="183">
        <v>20</v>
      </c>
      <c r="Y2107" s="181" t="s">
        <v>941</v>
      </c>
      <c r="Z2107" s="183">
        <v>867</v>
      </c>
      <c r="AA2107" s="181" t="s">
        <v>22</v>
      </c>
      <c r="AB2107" s="181" t="s">
        <v>942</v>
      </c>
      <c r="AC2107" s="183">
        <v>3</v>
      </c>
    </row>
    <row r="2108" spans="1:29">
      <c r="A2108" s="181" t="s">
        <v>117</v>
      </c>
      <c r="B2108" s="183">
        <v>102</v>
      </c>
      <c r="C2108" s="183">
        <v>102103</v>
      </c>
      <c r="D2108" s="183">
        <v>5670</v>
      </c>
      <c r="E2108" s="184">
        <v>6140.6</v>
      </c>
      <c r="F2108" s="182">
        <v>43892</v>
      </c>
      <c r="G2108" s="181" t="s">
        <v>938</v>
      </c>
      <c r="H2108" s="181" t="s">
        <v>1185</v>
      </c>
      <c r="K2108" s="183">
        <v>1138822</v>
      </c>
      <c r="L2108" s="183">
        <v>360632</v>
      </c>
      <c r="Q2108" s="181" t="s">
        <v>944</v>
      </c>
      <c r="U2108" s="183">
        <v>3</v>
      </c>
      <c r="V2108" s="183">
        <v>20</v>
      </c>
      <c r="X2108" s="183">
        <v>3085943</v>
      </c>
      <c r="Y2108" s="181" t="s">
        <v>941</v>
      </c>
      <c r="Z2108" s="183">
        <v>102</v>
      </c>
      <c r="AA2108" s="181" t="s">
        <v>945</v>
      </c>
      <c r="AB2108" s="181" t="s">
        <v>942</v>
      </c>
      <c r="AC2108" s="183">
        <v>1</v>
      </c>
    </row>
    <row r="2109" spans="1:29">
      <c r="A2109" s="181" t="s">
        <v>117</v>
      </c>
      <c r="B2109" s="183">
        <v>102</v>
      </c>
      <c r="C2109" s="183">
        <v>102103</v>
      </c>
      <c r="D2109" s="183">
        <v>5670</v>
      </c>
      <c r="E2109" s="184">
        <v>2023.1</v>
      </c>
      <c r="F2109" s="182">
        <v>43892</v>
      </c>
      <c r="G2109" s="181" t="s">
        <v>938</v>
      </c>
      <c r="H2109" s="181" t="s">
        <v>1185</v>
      </c>
      <c r="K2109" s="183">
        <v>1138822</v>
      </c>
      <c r="L2109" s="183">
        <v>360632</v>
      </c>
      <c r="Q2109" s="181" t="s">
        <v>944</v>
      </c>
      <c r="U2109" s="183">
        <v>3</v>
      </c>
      <c r="V2109" s="183">
        <v>20</v>
      </c>
      <c r="X2109" s="183">
        <v>3085943</v>
      </c>
      <c r="Y2109" s="181" t="s">
        <v>941</v>
      </c>
      <c r="Z2109" s="183">
        <v>102</v>
      </c>
      <c r="AA2109" s="181" t="s">
        <v>945</v>
      </c>
      <c r="AB2109" s="181" t="s">
        <v>942</v>
      </c>
      <c r="AC2109" s="183">
        <v>2</v>
      </c>
    </row>
    <row r="2110" spans="1:29">
      <c r="A2110" s="181" t="s">
        <v>117</v>
      </c>
      <c r="B2110" s="183">
        <v>102</v>
      </c>
      <c r="C2110" s="183">
        <v>102103</v>
      </c>
      <c r="D2110" s="183">
        <v>5670</v>
      </c>
      <c r="E2110" s="184">
        <v>709.44</v>
      </c>
      <c r="F2110" s="182">
        <v>43896</v>
      </c>
      <c r="G2110" s="181" t="s">
        <v>938</v>
      </c>
      <c r="H2110" s="181" t="s">
        <v>1184</v>
      </c>
      <c r="K2110" s="183">
        <v>1140393</v>
      </c>
      <c r="L2110" s="183">
        <v>361081</v>
      </c>
      <c r="Q2110" s="181" t="s">
        <v>944</v>
      </c>
      <c r="U2110" s="183">
        <v>3</v>
      </c>
      <c r="V2110" s="183">
        <v>20</v>
      </c>
      <c r="X2110" s="183">
        <v>3091141</v>
      </c>
      <c r="Y2110" s="181" t="s">
        <v>941</v>
      </c>
      <c r="Z2110" s="183">
        <v>102</v>
      </c>
      <c r="AA2110" s="181" t="s">
        <v>945</v>
      </c>
      <c r="AB2110" s="181" t="s">
        <v>942</v>
      </c>
      <c r="AC2110" s="183">
        <v>1</v>
      </c>
    </row>
    <row r="2111" spans="1:29">
      <c r="A2111" s="181" t="s">
        <v>117</v>
      </c>
      <c r="B2111" s="183">
        <v>102</v>
      </c>
      <c r="C2111" s="183">
        <v>102103</v>
      </c>
      <c r="D2111" s="183">
        <v>5670</v>
      </c>
      <c r="E2111" s="184">
        <v>339.6</v>
      </c>
      <c r="F2111" s="182">
        <v>43896</v>
      </c>
      <c r="G2111" s="181" t="s">
        <v>938</v>
      </c>
      <c r="H2111" s="181" t="s">
        <v>1184</v>
      </c>
      <c r="K2111" s="183">
        <v>1140393</v>
      </c>
      <c r="L2111" s="183">
        <v>361081</v>
      </c>
      <c r="Q2111" s="181" t="s">
        <v>944</v>
      </c>
      <c r="U2111" s="183">
        <v>3</v>
      </c>
      <c r="V2111" s="183">
        <v>20</v>
      </c>
      <c r="X2111" s="183">
        <v>3091141</v>
      </c>
      <c r="Y2111" s="181" t="s">
        <v>941</v>
      </c>
      <c r="Z2111" s="183">
        <v>102</v>
      </c>
      <c r="AA2111" s="181" t="s">
        <v>945</v>
      </c>
      <c r="AB2111" s="181" t="s">
        <v>942</v>
      </c>
      <c r="AC2111" s="183">
        <v>2</v>
      </c>
    </row>
    <row r="2112" spans="1:29">
      <c r="A2112" s="181" t="s">
        <v>117</v>
      </c>
      <c r="B2112" s="183">
        <v>102</v>
      </c>
      <c r="C2112" s="183">
        <v>102103</v>
      </c>
      <c r="D2112" s="183">
        <v>5670</v>
      </c>
      <c r="E2112" s="184">
        <v>-218.34</v>
      </c>
      <c r="F2112" s="182">
        <v>43921</v>
      </c>
      <c r="G2112" s="181" t="s">
        <v>938</v>
      </c>
      <c r="H2112" s="181" t="s">
        <v>1065</v>
      </c>
      <c r="I2112" s="181" t="s">
        <v>1180</v>
      </c>
      <c r="K2112" s="183">
        <v>368751</v>
      </c>
      <c r="L2112" s="183">
        <v>362453</v>
      </c>
      <c r="P2112" s="181" t="s">
        <v>945</v>
      </c>
      <c r="Q2112" s="181" t="s">
        <v>940</v>
      </c>
      <c r="U2112" s="183">
        <v>3</v>
      </c>
      <c r="V2112" s="183">
        <v>20</v>
      </c>
      <c r="Y2112" s="181" t="s">
        <v>941</v>
      </c>
      <c r="Z2112" s="183">
        <v>102</v>
      </c>
      <c r="AA2112" s="181" t="s">
        <v>22</v>
      </c>
      <c r="AB2112" s="181" t="s">
        <v>942</v>
      </c>
      <c r="AC2112" s="183">
        <v>10</v>
      </c>
    </row>
    <row r="2113" spans="1:29">
      <c r="A2113" s="181" t="s">
        <v>117</v>
      </c>
      <c r="B2113" s="183">
        <v>102</v>
      </c>
      <c r="C2113" s="183">
        <v>102103</v>
      </c>
      <c r="D2113" s="183">
        <v>5670</v>
      </c>
      <c r="E2113" s="184">
        <v>218.34</v>
      </c>
      <c r="F2113" s="182">
        <v>43921</v>
      </c>
      <c r="G2113" s="181" t="s">
        <v>938</v>
      </c>
      <c r="H2113" s="181" t="s">
        <v>1065</v>
      </c>
      <c r="I2113" s="181" t="s">
        <v>1180</v>
      </c>
      <c r="K2113" s="183">
        <v>368751</v>
      </c>
      <c r="L2113" s="183">
        <v>362453</v>
      </c>
      <c r="P2113" s="181" t="s">
        <v>945</v>
      </c>
      <c r="Q2113" s="181" t="s">
        <v>940</v>
      </c>
      <c r="U2113" s="183">
        <v>3</v>
      </c>
      <c r="V2113" s="183">
        <v>20</v>
      </c>
      <c r="Y2113" s="181" t="s">
        <v>941</v>
      </c>
      <c r="Z2113" s="183">
        <v>102</v>
      </c>
      <c r="AA2113" s="181" t="s">
        <v>22</v>
      </c>
      <c r="AB2113" s="181" t="s">
        <v>942</v>
      </c>
      <c r="AC2113" s="183">
        <v>23</v>
      </c>
    </row>
    <row r="2114" spans="1:29">
      <c r="A2114" s="181" t="s">
        <v>117</v>
      </c>
      <c r="B2114" s="183">
        <v>102</v>
      </c>
      <c r="C2114" s="183">
        <v>102103</v>
      </c>
      <c r="D2114" s="183">
        <v>5670</v>
      </c>
      <c r="E2114" s="184">
        <v>-218.34</v>
      </c>
      <c r="F2114" s="182">
        <v>43921</v>
      </c>
      <c r="G2114" s="181" t="s">
        <v>938</v>
      </c>
      <c r="H2114" s="181" t="s">
        <v>1065</v>
      </c>
      <c r="I2114" s="181" t="s">
        <v>1180</v>
      </c>
      <c r="K2114" s="183">
        <v>368752</v>
      </c>
      <c r="L2114" s="183">
        <v>362464</v>
      </c>
      <c r="Q2114" s="181" t="s">
        <v>940</v>
      </c>
      <c r="U2114" s="183">
        <v>3</v>
      </c>
      <c r="V2114" s="183">
        <v>20</v>
      </c>
      <c r="Y2114" s="181" t="s">
        <v>941</v>
      </c>
      <c r="Z2114" s="183">
        <v>102</v>
      </c>
      <c r="AA2114" s="181" t="s">
        <v>22</v>
      </c>
      <c r="AB2114" s="181" t="s">
        <v>942</v>
      </c>
      <c r="AC2114" s="183">
        <v>10</v>
      </c>
    </row>
    <row r="2115" spans="1:29">
      <c r="A2115" s="181" t="s">
        <v>117</v>
      </c>
      <c r="B2115" s="183">
        <v>102</v>
      </c>
      <c r="C2115" s="183">
        <v>102103</v>
      </c>
      <c r="D2115" s="183">
        <v>5670</v>
      </c>
      <c r="E2115" s="184">
        <v>-119.2</v>
      </c>
      <c r="F2115" s="182">
        <v>43921</v>
      </c>
      <c r="G2115" s="181" t="s">
        <v>938</v>
      </c>
      <c r="H2115" s="181" t="s">
        <v>1066</v>
      </c>
      <c r="I2115" s="181" t="s">
        <v>1180</v>
      </c>
      <c r="K2115" s="183">
        <v>368753</v>
      </c>
      <c r="L2115" s="183">
        <v>362465</v>
      </c>
      <c r="Q2115" s="181" t="s">
        <v>940</v>
      </c>
      <c r="U2115" s="183">
        <v>3</v>
      </c>
      <c r="V2115" s="183">
        <v>20</v>
      </c>
      <c r="Y2115" s="181" t="s">
        <v>941</v>
      </c>
      <c r="Z2115" s="183">
        <v>804</v>
      </c>
      <c r="AA2115" s="181" t="s">
        <v>22</v>
      </c>
      <c r="AB2115" s="181" t="s">
        <v>942</v>
      </c>
      <c r="AC2115" s="183">
        <v>10</v>
      </c>
    </row>
    <row r="2116" spans="1:29">
      <c r="A2116" s="181" t="s">
        <v>117</v>
      </c>
      <c r="B2116" s="183">
        <v>102</v>
      </c>
      <c r="C2116" s="183">
        <v>102103</v>
      </c>
      <c r="D2116" s="183">
        <v>5670</v>
      </c>
      <c r="E2116" s="184">
        <v>-115.8</v>
      </c>
      <c r="F2116" s="182">
        <v>43921</v>
      </c>
      <c r="G2116" s="181" t="s">
        <v>938</v>
      </c>
      <c r="H2116" s="181" t="s">
        <v>1067</v>
      </c>
      <c r="I2116" s="181" t="s">
        <v>1180</v>
      </c>
      <c r="K2116" s="183">
        <v>368754</v>
      </c>
      <c r="L2116" s="183">
        <v>362467</v>
      </c>
      <c r="Q2116" s="181" t="s">
        <v>940</v>
      </c>
      <c r="U2116" s="183">
        <v>3</v>
      </c>
      <c r="V2116" s="183">
        <v>20</v>
      </c>
      <c r="Y2116" s="181" t="s">
        <v>941</v>
      </c>
      <c r="Z2116" s="183">
        <v>807</v>
      </c>
      <c r="AA2116" s="181" t="s">
        <v>22</v>
      </c>
      <c r="AB2116" s="181" t="s">
        <v>942</v>
      </c>
      <c r="AC2116" s="183">
        <v>10</v>
      </c>
    </row>
    <row r="2117" spans="1:29">
      <c r="A2117" s="181" t="s">
        <v>117</v>
      </c>
      <c r="B2117" s="183">
        <v>102</v>
      </c>
      <c r="C2117" s="183">
        <v>102103</v>
      </c>
      <c r="D2117" s="183">
        <v>5670</v>
      </c>
      <c r="E2117" s="184">
        <v>-38776.35</v>
      </c>
      <c r="F2117" s="182">
        <v>43921</v>
      </c>
      <c r="G2117" s="181" t="s">
        <v>938</v>
      </c>
      <c r="H2117" s="181" t="s">
        <v>1186</v>
      </c>
      <c r="I2117" s="181" t="s">
        <v>1186</v>
      </c>
      <c r="K2117" s="183">
        <v>368962</v>
      </c>
      <c r="L2117" s="183">
        <v>364553</v>
      </c>
      <c r="Q2117" s="181" t="s">
        <v>940</v>
      </c>
      <c r="U2117" s="183">
        <v>3</v>
      </c>
      <c r="V2117" s="183">
        <v>20</v>
      </c>
      <c r="Y2117" s="181" t="s">
        <v>941</v>
      </c>
      <c r="Z2117" s="183">
        <v>102</v>
      </c>
      <c r="AA2117" s="181" t="s">
        <v>22</v>
      </c>
      <c r="AB2117" s="181" t="s">
        <v>942</v>
      </c>
      <c r="AC2117" s="183">
        <v>1</v>
      </c>
    </row>
    <row r="2118" spans="1:29">
      <c r="A2118" s="181" t="s">
        <v>117</v>
      </c>
      <c r="B2118" s="183">
        <v>102</v>
      </c>
      <c r="C2118" s="183">
        <v>102114</v>
      </c>
      <c r="D2118" s="183">
        <v>5670</v>
      </c>
      <c r="E2118" s="184">
        <v>205.53</v>
      </c>
      <c r="F2118" s="182">
        <v>43921</v>
      </c>
      <c r="G2118" s="181" t="s">
        <v>938</v>
      </c>
      <c r="H2118" s="181" t="s">
        <v>1186</v>
      </c>
      <c r="I2118" s="181" t="s">
        <v>1186</v>
      </c>
      <c r="K2118" s="183">
        <v>368962</v>
      </c>
      <c r="L2118" s="183">
        <v>364553</v>
      </c>
      <c r="Q2118" s="181" t="s">
        <v>940</v>
      </c>
      <c r="U2118" s="183">
        <v>3</v>
      </c>
      <c r="V2118" s="183">
        <v>20</v>
      </c>
      <c r="Y2118" s="181" t="s">
        <v>941</v>
      </c>
      <c r="Z2118" s="183">
        <v>102</v>
      </c>
      <c r="AA2118" s="181" t="s">
        <v>22</v>
      </c>
      <c r="AB2118" s="181" t="s">
        <v>942</v>
      </c>
      <c r="AC2118" s="183">
        <v>28</v>
      </c>
    </row>
    <row r="2119" spans="1:29">
      <c r="A2119" s="181" t="s">
        <v>117</v>
      </c>
      <c r="B2119" s="183">
        <v>102</v>
      </c>
      <c r="C2119" s="183">
        <v>102101</v>
      </c>
      <c r="D2119" s="183">
        <v>5670</v>
      </c>
      <c r="E2119" s="184">
        <v>1096.1500000000001</v>
      </c>
      <c r="F2119" s="182">
        <v>43921</v>
      </c>
      <c r="G2119" s="181" t="s">
        <v>938</v>
      </c>
      <c r="H2119" s="181" t="s">
        <v>1186</v>
      </c>
      <c r="I2119" s="181" t="s">
        <v>1186</v>
      </c>
      <c r="K2119" s="183">
        <v>368962</v>
      </c>
      <c r="L2119" s="183">
        <v>364553</v>
      </c>
      <c r="Q2119" s="181" t="s">
        <v>940</v>
      </c>
      <c r="U2119" s="183">
        <v>3</v>
      </c>
      <c r="V2119" s="183">
        <v>20</v>
      </c>
      <c r="Y2119" s="181" t="s">
        <v>941</v>
      </c>
      <c r="Z2119" s="183">
        <v>102</v>
      </c>
      <c r="AA2119" s="181" t="s">
        <v>22</v>
      </c>
      <c r="AB2119" s="181" t="s">
        <v>942</v>
      </c>
      <c r="AC2119" s="183">
        <v>29</v>
      </c>
    </row>
    <row r="2120" spans="1:29">
      <c r="A2120" s="181" t="s">
        <v>117</v>
      </c>
      <c r="B2120" s="183">
        <v>102</v>
      </c>
      <c r="C2120" s="183">
        <v>102102</v>
      </c>
      <c r="D2120" s="183">
        <v>5670</v>
      </c>
      <c r="E2120" s="184">
        <v>137.02000000000001</v>
      </c>
      <c r="F2120" s="182">
        <v>43921</v>
      </c>
      <c r="G2120" s="181" t="s">
        <v>938</v>
      </c>
      <c r="H2120" s="181" t="s">
        <v>1186</v>
      </c>
      <c r="I2120" s="181" t="s">
        <v>1186</v>
      </c>
      <c r="K2120" s="183">
        <v>368962</v>
      </c>
      <c r="L2120" s="183">
        <v>364553</v>
      </c>
      <c r="Q2120" s="181" t="s">
        <v>940</v>
      </c>
      <c r="U2120" s="183">
        <v>3</v>
      </c>
      <c r="V2120" s="183">
        <v>20</v>
      </c>
      <c r="Y2120" s="181" t="s">
        <v>941</v>
      </c>
      <c r="Z2120" s="183">
        <v>102</v>
      </c>
      <c r="AA2120" s="181" t="s">
        <v>22</v>
      </c>
      <c r="AB2120" s="181" t="s">
        <v>942</v>
      </c>
      <c r="AC2120" s="183">
        <v>30</v>
      </c>
    </row>
    <row r="2121" spans="1:29">
      <c r="A2121" s="181" t="s">
        <v>117</v>
      </c>
      <c r="B2121" s="183">
        <v>102</v>
      </c>
      <c r="C2121" s="183">
        <v>102115</v>
      </c>
      <c r="D2121" s="183">
        <v>5670</v>
      </c>
      <c r="E2121" s="184">
        <v>68.510000000000005</v>
      </c>
      <c r="F2121" s="182">
        <v>43921</v>
      </c>
      <c r="G2121" s="181" t="s">
        <v>938</v>
      </c>
      <c r="H2121" s="181" t="s">
        <v>1186</v>
      </c>
      <c r="I2121" s="181" t="s">
        <v>1186</v>
      </c>
      <c r="K2121" s="183">
        <v>368962</v>
      </c>
      <c r="L2121" s="183">
        <v>364553</v>
      </c>
      <c r="Q2121" s="181" t="s">
        <v>940</v>
      </c>
      <c r="U2121" s="183">
        <v>3</v>
      </c>
      <c r="V2121" s="183">
        <v>20</v>
      </c>
      <c r="Y2121" s="181" t="s">
        <v>941</v>
      </c>
      <c r="Z2121" s="183">
        <v>102</v>
      </c>
      <c r="AA2121" s="181" t="s">
        <v>22</v>
      </c>
      <c r="AB2121" s="181" t="s">
        <v>942</v>
      </c>
      <c r="AC2121" s="183">
        <v>31</v>
      </c>
    </row>
    <row r="2122" spans="1:29">
      <c r="A2122" s="181" t="s">
        <v>117</v>
      </c>
      <c r="B2122" s="183">
        <v>102</v>
      </c>
      <c r="C2122" s="183">
        <v>102103</v>
      </c>
      <c r="D2122" s="183">
        <v>5670</v>
      </c>
      <c r="E2122" s="184">
        <v>411.06</v>
      </c>
      <c r="F2122" s="182">
        <v>43921</v>
      </c>
      <c r="G2122" s="181" t="s">
        <v>938</v>
      </c>
      <c r="H2122" s="181" t="s">
        <v>1186</v>
      </c>
      <c r="I2122" s="181" t="s">
        <v>1186</v>
      </c>
      <c r="K2122" s="183">
        <v>368962</v>
      </c>
      <c r="L2122" s="183">
        <v>364553</v>
      </c>
      <c r="Q2122" s="181" t="s">
        <v>940</v>
      </c>
      <c r="U2122" s="183">
        <v>3</v>
      </c>
      <c r="V2122" s="183">
        <v>20</v>
      </c>
      <c r="Y2122" s="181" t="s">
        <v>941</v>
      </c>
      <c r="Z2122" s="183">
        <v>102</v>
      </c>
      <c r="AA2122" s="181" t="s">
        <v>22</v>
      </c>
      <c r="AB2122" s="181" t="s">
        <v>942</v>
      </c>
      <c r="AC2122" s="183">
        <v>32</v>
      </c>
    </row>
    <row r="2123" spans="1:29">
      <c r="A2123" s="181" t="s">
        <v>117</v>
      </c>
      <c r="B2123" s="183">
        <v>102</v>
      </c>
      <c r="C2123" s="183">
        <v>102104</v>
      </c>
      <c r="D2123" s="183">
        <v>5670</v>
      </c>
      <c r="E2123" s="184">
        <v>753.6</v>
      </c>
      <c r="F2123" s="182">
        <v>43921</v>
      </c>
      <c r="G2123" s="181" t="s">
        <v>938</v>
      </c>
      <c r="H2123" s="181" t="s">
        <v>1186</v>
      </c>
      <c r="I2123" s="181" t="s">
        <v>1186</v>
      </c>
      <c r="K2123" s="183">
        <v>368962</v>
      </c>
      <c r="L2123" s="183">
        <v>364553</v>
      </c>
      <c r="Q2123" s="181" t="s">
        <v>940</v>
      </c>
      <c r="U2123" s="183">
        <v>3</v>
      </c>
      <c r="V2123" s="183">
        <v>20</v>
      </c>
      <c r="Y2123" s="181" t="s">
        <v>941</v>
      </c>
      <c r="Z2123" s="183">
        <v>102</v>
      </c>
      <c r="AA2123" s="181" t="s">
        <v>22</v>
      </c>
      <c r="AB2123" s="181" t="s">
        <v>942</v>
      </c>
      <c r="AC2123" s="183">
        <v>33</v>
      </c>
    </row>
    <row r="2124" spans="1:29">
      <c r="A2124" s="181" t="s">
        <v>117</v>
      </c>
      <c r="B2124" s="183">
        <v>102</v>
      </c>
      <c r="C2124" s="183">
        <v>102105</v>
      </c>
      <c r="D2124" s="183">
        <v>5670</v>
      </c>
      <c r="E2124" s="184">
        <v>753.6</v>
      </c>
      <c r="F2124" s="182">
        <v>43921</v>
      </c>
      <c r="G2124" s="181" t="s">
        <v>938</v>
      </c>
      <c r="H2124" s="181" t="s">
        <v>1186</v>
      </c>
      <c r="I2124" s="181" t="s">
        <v>1186</v>
      </c>
      <c r="K2124" s="183">
        <v>368962</v>
      </c>
      <c r="L2124" s="183">
        <v>364553</v>
      </c>
      <c r="Q2124" s="181" t="s">
        <v>940</v>
      </c>
      <c r="U2124" s="183">
        <v>3</v>
      </c>
      <c r="V2124" s="183">
        <v>20</v>
      </c>
      <c r="Y2124" s="181" t="s">
        <v>941</v>
      </c>
      <c r="Z2124" s="183">
        <v>102</v>
      </c>
      <c r="AA2124" s="181" t="s">
        <v>22</v>
      </c>
      <c r="AB2124" s="181" t="s">
        <v>942</v>
      </c>
      <c r="AC2124" s="183">
        <v>34</v>
      </c>
    </row>
    <row r="2125" spans="1:29">
      <c r="A2125" s="181" t="s">
        <v>117</v>
      </c>
      <c r="B2125" s="183">
        <v>102</v>
      </c>
      <c r="C2125" s="183">
        <v>102106</v>
      </c>
      <c r="D2125" s="183">
        <v>5670</v>
      </c>
      <c r="E2125" s="184">
        <v>2466.34</v>
      </c>
      <c r="F2125" s="182">
        <v>43921</v>
      </c>
      <c r="G2125" s="181" t="s">
        <v>938</v>
      </c>
      <c r="H2125" s="181" t="s">
        <v>1186</v>
      </c>
      <c r="I2125" s="181" t="s">
        <v>1186</v>
      </c>
      <c r="K2125" s="183">
        <v>368962</v>
      </c>
      <c r="L2125" s="183">
        <v>364553</v>
      </c>
      <c r="Q2125" s="181" t="s">
        <v>940</v>
      </c>
      <c r="U2125" s="183">
        <v>3</v>
      </c>
      <c r="V2125" s="183">
        <v>20</v>
      </c>
      <c r="Y2125" s="181" t="s">
        <v>941</v>
      </c>
      <c r="Z2125" s="183">
        <v>102</v>
      </c>
      <c r="AA2125" s="181" t="s">
        <v>22</v>
      </c>
      <c r="AB2125" s="181" t="s">
        <v>942</v>
      </c>
      <c r="AC2125" s="183">
        <v>35</v>
      </c>
    </row>
    <row r="2126" spans="1:29">
      <c r="A2126" s="181" t="s">
        <v>117</v>
      </c>
      <c r="B2126" s="183">
        <v>102</v>
      </c>
      <c r="C2126" s="183">
        <v>102116</v>
      </c>
      <c r="D2126" s="183">
        <v>5670</v>
      </c>
      <c r="E2126" s="184">
        <v>137.02000000000001</v>
      </c>
      <c r="F2126" s="182">
        <v>43921</v>
      </c>
      <c r="G2126" s="181" t="s">
        <v>938</v>
      </c>
      <c r="H2126" s="181" t="s">
        <v>1186</v>
      </c>
      <c r="I2126" s="181" t="s">
        <v>1186</v>
      </c>
      <c r="K2126" s="183">
        <v>368962</v>
      </c>
      <c r="L2126" s="183">
        <v>364553</v>
      </c>
      <c r="Q2126" s="181" t="s">
        <v>940</v>
      </c>
      <c r="U2126" s="183">
        <v>3</v>
      </c>
      <c r="V2126" s="183">
        <v>20</v>
      </c>
      <c r="Y2126" s="181" t="s">
        <v>941</v>
      </c>
      <c r="Z2126" s="183">
        <v>102</v>
      </c>
      <c r="AA2126" s="181" t="s">
        <v>22</v>
      </c>
      <c r="AB2126" s="181" t="s">
        <v>942</v>
      </c>
      <c r="AC2126" s="183">
        <v>36</v>
      </c>
    </row>
    <row r="2127" spans="1:29">
      <c r="A2127" s="181" t="s">
        <v>117</v>
      </c>
      <c r="B2127" s="183">
        <v>102</v>
      </c>
      <c r="C2127" s="183">
        <v>102107</v>
      </c>
      <c r="D2127" s="183">
        <v>5670</v>
      </c>
      <c r="E2127" s="184">
        <v>137.02000000000001</v>
      </c>
      <c r="F2127" s="182">
        <v>43921</v>
      </c>
      <c r="G2127" s="181" t="s">
        <v>938</v>
      </c>
      <c r="H2127" s="181" t="s">
        <v>1186</v>
      </c>
      <c r="I2127" s="181" t="s">
        <v>1186</v>
      </c>
      <c r="K2127" s="183">
        <v>368962</v>
      </c>
      <c r="L2127" s="183">
        <v>364553</v>
      </c>
      <c r="Q2127" s="181" t="s">
        <v>940</v>
      </c>
      <c r="U2127" s="183">
        <v>3</v>
      </c>
      <c r="V2127" s="183">
        <v>20</v>
      </c>
      <c r="Y2127" s="181" t="s">
        <v>941</v>
      </c>
      <c r="Z2127" s="183">
        <v>102</v>
      </c>
      <c r="AA2127" s="181" t="s">
        <v>22</v>
      </c>
      <c r="AB2127" s="181" t="s">
        <v>942</v>
      </c>
      <c r="AC2127" s="183">
        <v>37</v>
      </c>
    </row>
    <row r="2128" spans="1:29">
      <c r="A2128" s="181" t="s">
        <v>117</v>
      </c>
      <c r="B2128" s="183">
        <v>102</v>
      </c>
      <c r="C2128" s="183">
        <v>102117</v>
      </c>
      <c r="D2128" s="183">
        <v>5670</v>
      </c>
      <c r="E2128" s="184">
        <v>68.510000000000005</v>
      </c>
      <c r="F2128" s="182">
        <v>43921</v>
      </c>
      <c r="G2128" s="181" t="s">
        <v>938</v>
      </c>
      <c r="H2128" s="181" t="s">
        <v>1186</v>
      </c>
      <c r="I2128" s="181" t="s">
        <v>1186</v>
      </c>
      <c r="K2128" s="183">
        <v>368962</v>
      </c>
      <c r="L2128" s="183">
        <v>364553</v>
      </c>
      <c r="Q2128" s="181" t="s">
        <v>940</v>
      </c>
      <c r="U2128" s="183">
        <v>3</v>
      </c>
      <c r="V2128" s="183">
        <v>20</v>
      </c>
      <c r="Y2128" s="181" t="s">
        <v>941</v>
      </c>
      <c r="Z2128" s="183">
        <v>102</v>
      </c>
      <c r="AA2128" s="181" t="s">
        <v>22</v>
      </c>
      <c r="AB2128" s="181" t="s">
        <v>942</v>
      </c>
      <c r="AC2128" s="183">
        <v>38</v>
      </c>
    </row>
    <row r="2129" spans="1:29">
      <c r="A2129" s="181" t="s">
        <v>117</v>
      </c>
      <c r="B2129" s="183">
        <v>102</v>
      </c>
      <c r="C2129" s="183">
        <v>102118</v>
      </c>
      <c r="D2129" s="183">
        <v>5670</v>
      </c>
      <c r="E2129" s="184">
        <v>205.53</v>
      </c>
      <c r="F2129" s="182">
        <v>43921</v>
      </c>
      <c r="G2129" s="181" t="s">
        <v>938</v>
      </c>
      <c r="H2129" s="181" t="s">
        <v>1186</v>
      </c>
      <c r="I2129" s="181" t="s">
        <v>1186</v>
      </c>
      <c r="K2129" s="183">
        <v>368962</v>
      </c>
      <c r="L2129" s="183">
        <v>364553</v>
      </c>
      <c r="Q2129" s="181" t="s">
        <v>940</v>
      </c>
      <c r="U2129" s="183">
        <v>3</v>
      </c>
      <c r="V2129" s="183">
        <v>20</v>
      </c>
      <c r="Y2129" s="181" t="s">
        <v>941</v>
      </c>
      <c r="Z2129" s="183">
        <v>102</v>
      </c>
      <c r="AA2129" s="181" t="s">
        <v>22</v>
      </c>
      <c r="AB2129" s="181" t="s">
        <v>942</v>
      </c>
      <c r="AC2129" s="183">
        <v>39</v>
      </c>
    </row>
    <row r="2130" spans="1:29">
      <c r="A2130" s="181" t="s">
        <v>117</v>
      </c>
      <c r="B2130" s="183">
        <v>102</v>
      </c>
      <c r="C2130" s="183">
        <v>102108</v>
      </c>
      <c r="D2130" s="183">
        <v>5670</v>
      </c>
      <c r="E2130" s="184">
        <v>274.04000000000002</v>
      </c>
      <c r="F2130" s="182">
        <v>43921</v>
      </c>
      <c r="G2130" s="181" t="s">
        <v>938</v>
      </c>
      <c r="H2130" s="181" t="s">
        <v>1186</v>
      </c>
      <c r="I2130" s="181" t="s">
        <v>1186</v>
      </c>
      <c r="K2130" s="183">
        <v>368962</v>
      </c>
      <c r="L2130" s="183">
        <v>364553</v>
      </c>
      <c r="Q2130" s="181" t="s">
        <v>940</v>
      </c>
      <c r="U2130" s="183">
        <v>3</v>
      </c>
      <c r="V2130" s="183">
        <v>20</v>
      </c>
      <c r="Y2130" s="181" t="s">
        <v>941</v>
      </c>
      <c r="Z2130" s="183">
        <v>102</v>
      </c>
      <c r="AA2130" s="181" t="s">
        <v>22</v>
      </c>
      <c r="AB2130" s="181" t="s">
        <v>942</v>
      </c>
      <c r="AC2130" s="183">
        <v>40</v>
      </c>
    </row>
    <row r="2131" spans="1:29">
      <c r="A2131" s="181" t="s">
        <v>117</v>
      </c>
      <c r="B2131" s="183">
        <v>102</v>
      </c>
      <c r="C2131" s="183">
        <v>102109</v>
      </c>
      <c r="D2131" s="183">
        <v>5670</v>
      </c>
      <c r="E2131" s="184">
        <v>205.53</v>
      </c>
      <c r="F2131" s="182">
        <v>43921</v>
      </c>
      <c r="G2131" s="181" t="s">
        <v>938</v>
      </c>
      <c r="H2131" s="181" t="s">
        <v>1186</v>
      </c>
      <c r="I2131" s="181" t="s">
        <v>1186</v>
      </c>
      <c r="K2131" s="183">
        <v>368962</v>
      </c>
      <c r="L2131" s="183">
        <v>364553</v>
      </c>
      <c r="Q2131" s="181" t="s">
        <v>940</v>
      </c>
      <c r="U2131" s="183">
        <v>3</v>
      </c>
      <c r="V2131" s="183">
        <v>20</v>
      </c>
      <c r="Y2131" s="181" t="s">
        <v>941</v>
      </c>
      <c r="Z2131" s="183">
        <v>102</v>
      </c>
      <c r="AA2131" s="181" t="s">
        <v>22</v>
      </c>
      <c r="AB2131" s="181" t="s">
        <v>942</v>
      </c>
      <c r="AC2131" s="183">
        <v>41</v>
      </c>
    </row>
    <row r="2132" spans="1:29">
      <c r="A2132" s="181" t="s">
        <v>117</v>
      </c>
      <c r="B2132" s="183">
        <v>102</v>
      </c>
      <c r="C2132" s="183">
        <v>102120</v>
      </c>
      <c r="D2132" s="183">
        <v>5670</v>
      </c>
      <c r="E2132" s="184">
        <v>68.47</v>
      </c>
      <c r="F2132" s="182">
        <v>43921</v>
      </c>
      <c r="G2132" s="181" t="s">
        <v>938</v>
      </c>
      <c r="H2132" s="181" t="s">
        <v>1186</v>
      </c>
      <c r="I2132" s="181" t="s">
        <v>1186</v>
      </c>
      <c r="K2132" s="183">
        <v>368962</v>
      </c>
      <c r="L2132" s="183">
        <v>364553</v>
      </c>
      <c r="Q2132" s="181" t="s">
        <v>940</v>
      </c>
      <c r="U2132" s="183">
        <v>3</v>
      </c>
      <c r="V2132" s="183">
        <v>20</v>
      </c>
      <c r="Y2132" s="181" t="s">
        <v>941</v>
      </c>
      <c r="Z2132" s="183">
        <v>102</v>
      </c>
      <c r="AA2132" s="181" t="s">
        <v>22</v>
      </c>
      <c r="AB2132" s="181" t="s">
        <v>942</v>
      </c>
      <c r="AC2132" s="183">
        <v>42</v>
      </c>
    </row>
    <row r="2133" spans="1:29">
      <c r="A2133" s="181" t="s">
        <v>117</v>
      </c>
      <c r="B2133" s="183">
        <v>102</v>
      </c>
      <c r="C2133" s="183">
        <v>102114</v>
      </c>
      <c r="D2133" s="183">
        <v>5670</v>
      </c>
      <c r="E2133" s="184">
        <v>-97.03</v>
      </c>
      <c r="F2133" s="182">
        <v>43921</v>
      </c>
      <c r="G2133" s="181" t="s">
        <v>938</v>
      </c>
      <c r="H2133" s="181" t="s">
        <v>948</v>
      </c>
      <c r="I2133" s="181" t="s">
        <v>948</v>
      </c>
      <c r="K2133" s="183">
        <v>368991</v>
      </c>
      <c r="L2133" s="183">
        <v>364702</v>
      </c>
      <c r="Q2133" s="181" t="s">
        <v>940</v>
      </c>
      <c r="U2133" s="183">
        <v>3</v>
      </c>
      <c r="V2133" s="183">
        <v>20</v>
      </c>
      <c r="Y2133" s="181" t="s">
        <v>941</v>
      </c>
      <c r="Z2133" s="183">
        <v>102</v>
      </c>
      <c r="AA2133" s="181" t="s">
        <v>22</v>
      </c>
      <c r="AB2133" s="181" t="s">
        <v>942</v>
      </c>
      <c r="AC2133" s="183">
        <v>6</v>
      </c>
    </row>
    <row r="2134" spans="1:29">
      <c r="A2134" s="181" t="s">
        <v>117</v>
      </c>
      <c r="B2134" s="183">
        <v>102</v>
      </c>
      <c r="C2134" s="183">
        <v>102115</v>
      </c>
      <c r="D2134" s="183">
        <v>5670</v>
      </c>
      <c r="E2134" s="184">
        <v>-32.340000000000003</v>
      </c>
      <c r="F2134" s="182">
        <v>43921</v>
      </c>
      <c r="G2134" s="181" t="s">
        <v>938</v>
      </c>
      <c r="H2134" s="181" t="s">
        <v>948</v>
      </c>
      <c r="I2134" s="181" t="s">
        <v>948</v>
      </c>
      <c r="K2134" s="183">
        <v>368991</v>
      </c>
      <c r="L2134" s="183">
        <v>364702</v>
      </c>
      <c r="Q2134" s="181" t="s">
        <v>940</v>
      </c>
      <c r="U2134" s="183">
        <v>3</v>
      </c>
      <c r="V2134" s="183">
        <v>20</v>
      </c>
      <c r="Y2134" s="181" t="s">
        <v>941</v>
      </c>
      <c r="Z2134" s="183">
        <v>102</v>
      </c>
      <c r="AA2134" s="181" t="s">
        <v>22</v>
      </c>
      <c r="AB2134" s="181" t="s">
        <v>942</v>
      </c>
      <c r="AC2134" s="183">
        <v>20</v>
      </c>
    </row>
    <row r="2135" spans="1:29">
      <c r="A2135" s="181" t="s">
        <v>117</v>
      </c>
      <c r="B2135" s="183">
        <v>102</v>
      </c>
      <c r="C2135" s="183">
        <v>102116</v>
      </c>
      <c r="D2135" s="183">
        <v>5670</v>
      </c>
      <c r="E2135" s="184">
        <v>-34.42</v>
      </c>
      <c r="F2135" s="182">
        <v>43921</v>
      </c>
      <c r="G2135" s="181" t="s">
        <v>938</v>
      </c>
      <c r="H2135" s="181" t="s">
        <v>948</v>
      </c>
      <c r="I2135" s="181" t="s">
        <v>948</v>
      </c>
      <c r="K2135" s="183">
        <v>368991</v>
      </c>
      <c r="L2135" s="183">
        <v>364702</v>
      </c>
      <c r="Q2135" s="181" t="s">
        <v>940</v>
      </c>
      <c r="U2135" s="183">
        <v>3</v>
      </c>
      <c r="V2135" s="183">
        <v>20</v>
      </c>
      <c r="Y2135" s="181" t="s">
        <v>941</v>
      </c>
      <c r="Z2135" s="183">
        <v>102</v>
      </c>
      <c r="AA2135" s="181" t="s">
        <v>22</v>
      </c>
      <c r="AB2135" s="181" t="s">
        <v>942</v>
      </c>
      <c r="AC2135" s="183">
        <v>33</v>
      </c>
    </row>
    <row r="2136" spans="1:29">
      <c r="A2136" s="181" t="s">
        <v>117</v>
      </c>
      <c r="B2136" s="183">
        <v>102</v>
      </c>
      <c r="C2136" s="183">
        <v>102117</v>
      </c>
      <c r="D2136" s="183">
        <v>5670</v>
      </c>
      <c r="E2136" s="184">
        <v>-32.340000000000003</v>
      </c>
      <c r="F2136" s="182">
        <v>43921</v>
      </c>
      <c r="G2136" s="181" t="s">
        <v>938</v>
      </c>
      <c r="H2136" s="181" t="s">
        <v>948</v>
      </c>
      <c r="I2136" s="181" t="s">
        <v>948</v>
      </c>
      <c r="K2136" s="183">
        <v>368991</v>
      </c>
      <c r="L2136" s="183">
        <v>364702</v>
      </c>
      <c r="Q2136" s="181" t="s">
        <v>940</v>
      </c>
      <c r="U2136" s="183">
        <v>3</v>
      </c>
      <c r="V2136" s="183">
        <v>20</v>
      </c>
      <c r="Y2136" s="181" t="s">
        <v>941</v>
      </c>
      <c r="Z2136" s="183">
        <v>102</v>
      </c>
      <c r="AA2136" s="181" t="s">
        <v>22</v>
      </c>
      <c r="AB2136" s="181" t="s">
        <v>942</v>
      </c>
      <c r="AC2136" s="183">
        <v>54</v>
      </c>
    </row>
    <row r="2137" spans="1:29">
      <c r="A2137" s="181" t="s">
        <v>117</v>
      </c>
      <c r="B2137" s="183">
        <v>102</v>
      </c>
      <c r="C2137" s="183">
        <v>102120</v>
      </c>
      <c r="D2137" s="183">
        <v>5670</v>
      </c>
      <c r="E2137" s="184">
        <v>-32.32</v>
      </c>
      <c r="F2137" s="182">
        <v>43921</v>
      </c>
      <c r="G2137" s="181" t="s">
        <v>938</v>
      </c>
      <c r="H2137" s="181" t="s">
        <v>948</v>
      </c>
      <c r="I2137" s="181" t="s">
        <v>948</v>
      </c>
      <c r="K2137" s="183">
        <v>368991</v>
      </c>
      <c r="L2137" s="183">
        <v>364702</v>
      </c>
      <c r="Q2137" s="181" t="s">
        <v>940</v>
      </c>
      <c r="U2137" s="183">
        <v>3</v>
      </c>
      <c r="V2137" s="183">
        <v>20</v>
      </c>
      <c r="Y2137" s="181" t="s">
        <v>941</v>
      </c>
      <c r="Z2137" s="183">
        <v>102</v>
      </c>
      <c r="AA2137" s="181" t="s">
        <v>22</v>
      </c>
      <c r="AB2137" s="181" t="s">
        <v>942</v>
      </c>
      <c r="AC2137" s="183">
        <v>63</v>
      </c>
    </row>
    <row r="2138" spans="1:29">
      <c r="A2138" s="181" t="s">
        <v>117</v>
      </c>
      <c r="B2138" s="183">
        <v>102</v>
      </c>
      <c r="C2138" s="183">
        <v>102103</v>
      </c>
      <c r="D2138" s="183">
        <v>5670</v>
      </c>
      <c r="E2138" s="184">
        <v>10538.49</v>
      </c>
      <c r="F2138" s="182">
        <v>43921</v>
      </c>
      <c r="G2138" s="181" t="s">
        <v>938</v>
      </c>
      <c r="H2138" s="181" t="s">
        <v>953</v>
      </c>
      <c r="K2138" s="183">
        <v>1150757</v>
      </c>
      <c r="L2138" s="183">
        <v>363419</v>
      </c>
      <c r="Q2138" s="181" t="s">
        <v>944</v>
      </c>
      <c r="U2138" s="183">
        <v>3</v>
      </c>
      <c r="V2138" s="183">
        <v>20</v>
      </c>
      <c r="X2138" s="183">
        <v>3002044</v>
      </c>
      <c r="Y2138" s="181" t="s">
        <v>941</v>
      </c>
      <c r="Z2138" s="183">
        <v>102</v>
      </c>
      <c r="AA2138" s="181" t="s">
        <v>945</v>
      </c>
      <c r="AB2138" s="181" t="s">
        <v>942</v>
      </c>
      <c r="AC2138" s="183">
        <v>1</v>
      </c>
    </row>
    <row r="2139" spans="1:29">
      <c r="A2139" s="181" t="s">
        <v>117</v>
      </c>
      <c r="B2139" s="183">
        <v>102</v>
      </c>
      <c r="C2139" s="183">
        <v>102103</v>
      </c>
      <c r="D2139" s="183">
        <v>5670</v>
      </c>
      <c r="E2139" s="184">
        <v>2334.4699999999998</v>
      </c>
      <c r="F2139" s="182">
        <v>43921</v>
      </c>
      <c r="G2139" s="181" t="s">
        <v>938</v>
      </c>
      <c r="H2139" s="181" t="s">
        <v>953</v>
      </c>
      <c r="K2139" s="183">
        <v>1150757</v>
      </c>
      <c r="L2139" s="183">
        <v>363419</v>
      </c>
      <c r="Q2139" s="181" t="s">
        <v>944</v>
      </c>
      <c r="U2139" s="183">
        <v>3</v>
      </c>
      <c r="V2139" s="183">
        <v>20</v>
      </c>
      <c r="X2139" s="183">
        <v>3002044</v>
      </c>
      <c r="Y2139" s="181" t="s">
        <v>941</v>
      </c>
      <c r="Z2139" s="183">
        <v>102</v>
      </c>
      <c r="AA2139" s="181" t="s">
        <v>945</v>
      </c>
      <c r="AB2139" s="181" t="s">
        <v>942</v>
      </c>
      <c r="AC2139" s="183">
        <v>2</v>
      </c>
    </row>
    <row r="2140" spans="1:29">
      <c r="A2140" s="181" t="s">
        <v>117</v>
      </c>
      <c r="B2140" s="183">
        <v>102</v>
      </c>
      <c r="C2140" s="183">
        <v>102103</v>
      </c>
      <c r="D2140" s="183">
        <v>5670</v>
      </c>
      <c r="E2140" s="184">
        <v>10048.68</v>
      </c>
      <c r="F2140" s="182">
        <v>43921</v>
      </c>
      <c r="G2140" s="181" t="s">
        <v>938</v>
      </c>
      <c r="H2140" s="181" t="s">
        <v>953</v>
      </c>
      <c r="K2140" s="183">
        <v>1150757</v>
      </c>
      <c r="L2140" s="183">
        <v>363419</v>
      </c>
      <c r="Q2140" s="181" t="s">
        <v>944</v>
      </c>
      <c r="U2140" s="183">
        <v>3</v>
      </c>
      <c r="V2140" s="183">
        <v>20</v>
      </c>
      <c r="X2140" s="183">
        <v>3002044</v>
      </c>
      <c r="Y2140" s="181" t="s">
        <v>941</v>
      </c>
      <c r="Z2140" s="183">
        <v>102</v>
      </c>
      <c r="AA2140" s="181" t="s">
        <v>945</v>
      </c>
      <c r="AB2140" s="181" t="s">
        <v>942</v>
      </c>
      <c r="AC2140" s="183">
        <v>3</v>
      </c>
    </row>
    <row r="2141" spans="1:29">
      <c r="A2141" s="181" t="s">
        <v>117</v>
      </c>
      <c r="B2141" s="183">
        <v>102</v>
      </c>
      <c r="C2141" s="183">
        <v>102103</v>
      </c>
      <c r="D2141" s="183">
        <v>5670</v>
      </c>
      <c r="E2141" s="184">
        <v>490.79</v>
      </c>
      <c r="F2141" s="182">
        <v>43921</v>
      </c>
      <c r="G2141" s="181" t="s">
        <v>938</v>
      </c>
      <c r="H2141" s="181" t="s">
        <v>953</v>
      </c>
      <c r="K2141" s="183">
        <v>1150757</v>
      </c>
      <c r="L2141" s="183">
        <v>363419</v>
      </c>
      <c r="Q2141" s="181" t="s">
        <v>944</v>
      </c>
      <c r="U2141" s="183">
        <v>3</v>
      </c>
      <c r="V2141" s="183">
        <v>20</v>
      </c>
      <c r="X2141" s="183">
        <v>3002044</v>
      </c>
      <c r="Y2141" s="181" t="s">
        <v>941</v>
      </c>
      <c r="Z2141" s="183">
        <v>102</v>
      </c>
      <c r="AA2141" s="181" t="s">
        <v>945</v>
      </c>
      <c r="AB2141" s="181" t="s">
        <v>942</v>
      </c>
      <c r="AC2141" s="183">
        <v>4</v>
      </c>
    </row>
    <row r="2142" spans="1:29">
      <c r="A2142" s="181" t="s">
        <v>117</v>
      </c>
      <c r="B2142" s="183">
        <v>102</v>
      </c>
      <c r="C2142" s="183">
        <v>102103</v>
      </c>
      <c r="D2142" s="183">
        <v>5670</v>
      </c>
      <c r="E2142" s="184">
        <v>2344.25</v>
      </c>
      <c r="F2142" s="182">
        <v>43921</v>
      </c>
      <c r="G2142" s="181" t="s">
        <v>938</v>
      </c>
      <c r="H2142" s="181" t="s">
        <v>953</v>
      </c>
      <c r="K2142" s="183">
        <v>1150757</v>
      </c>
      <c r="L2142" s="183">
        <v>363419</v>
      </c>
      <c r="Q2142" s="181" t="s">
        <v>944</v>
      </c>
      <c r="U2142" s="183">
        <v>3</v>
      </c>
      <c r="V2142" s="183">
        <v>20</v>
      </c>
      <c r="X2142" s="183">
        <v>3002044</v>
      </c>
      <c r="Y2142" s="181" t="s">
        <v>941</v>
      </c>
      <c r="Z2142" s="183">
        <v>102</v>
      </c>
      <c r="AA2142" s="181" t="s">
        <v>945</v>
      </c>
      <c r="AB2142" s="181" t="s">
        <v>942</v>
      </c>
      <c r="AC2142" s="183">
        <v>5</v>
      </c>
    </row>
    <row r="2143" spans="1:29">
      <c r="A2143" s="181" t="s">
        <v>117</v>
      </c>
      <c r="B2143" s="183">
        <v>102</v>
      </c>
      <c r="C2143" s="183">
        <v>102103</v>
      </c>
      <c r="D2143" s="183">
        <v>5670</v>
      </c>
      <c r="E2143" s="184">
        <v>634.09</v>
      </c>
      <c r="F2143" s="182">
        <v>43921</v>
      </c>
      <c r="G2143" s="181" t="s">
        <v>938</v>
      </c>
      <c r="H2143" s="181" t="s">
        <v>953</v>
      </c>
      <c r="K2143" s="183">
        <v>1150757</v>
      </c>
      <c r="L2143" s="183">
        <v>363419</v>
      </c>
      <c r="Q2143" s="181" t="s">
        <v>944</v>
      </c>
      <c r="U2143" s="183">
        <v>3</v>
      </c>
      <c r="V2143" s="183">
        <v>20</v>
      </c>
      <c r="X2143" s="183">
        <v>3002044</v>
      </c>
      <c r="Y2143" s="181" t="s">
        <v>941</v>
      </c>
      <c r="Z2143" s="183">
        <v>102</v>
      </c>
      <c r="AA2143" s="181" t="s">
        <v>945</v>
      </c>
      <c r="AB2143" s="181" t="s">
        <v>942</v>
      </c>
      <c r="AC2143" s="183">
        <v>6</v>
      </c>
    </row>
    <row r="2144" spans="1:29">
      <c r="A2144" s="181" t="s">
        <v>117</v>
      </c>
      <c r="B2144" s="183">
        <v>102</v>
      </c>
      <c r="C2144" s="183">
        <v>102103</v>
      </c>
      <c r="D2144" s="183">
        <v>5670</v>
      </c>
      <c r="E2144" s="184">
        <v>232.8</v>
      </c>
      <c r="F2144" s="182">
        <v>43921</v>
      </c>
      <c r="G2144" s="181" t="s">
        <v>938</v>
      </c>
      <c r="H2144" s="181" t="s">
        <v>953</v>
      </c>
      <c r="K2144" s="183">
        <v>1150757</v>
      </c>
      <c r="L2144" s="183">
        <v>363419</v>
      </c>
      <c r="Q2144" s="181" t="s">
        <v>944</v>
      </c>
      <c r="U2144" s="183">
        <v>3</v>
      </c>
      <c r="V2144" s="183">
        <v>20</v>
      </c>
      <c r="X2144" s="183">
        <v>3002044</v>
      </c>
      <c r="Y2144" s="181" t="s">
        <v>941</v>
      </c>
      <c r="Z2144" s="183">
        <v>102</v>
      </c>
      <c r="AA2144" s="181" t="s">
        <v>945</v>
      </c>
      <c r="AB2144" s="181" t="s">
        <v>942</v>
      </c>
      <c r="AC2144" s="183">
        <v>7</v>
      </c>
    </row>
    <row r="2145" spans="1:29">
      <c r="A2145" s="181" t="s">
        <v>117</v>
      </c>
      <c r="B2145" s="183">
        <v>102</v>
      </c>
      <c r="C2145" s="183">
        <v>102103</v>
      </c>
      <c r="D2145" s="183">
        <v>5670</v>
      </c>
      <c r="E2145" s="184">
        <v>2542.96</v>
      </c>
      <c r="F2145" s="182">
        <v>43921</v>
      </c>
      <c r="G2145" s="181" t="s">
        <v>938</v>
      </c>
      <c r="H2145" s="181" t="s">
        <v>953</v>
      </c>
      <c r="K2145" s="183">
        <v>1150757</v>
      </c>
      <c r="L2145" s="183">
        <v>363419</v>
      </c>
      <c r="Q2145" s="181" t="s">
        <v>944</v>
      </c>
      <c r="U2145" s="183">
        <v>3</v>
      </c>
      <c r="V2145" s="183">
        <v>20</v>
      </c>
      <c r="X2145" s="183">
        <v>3002044</v>
      </c>
      <c r="Y2145" s="181" t="s">
        <v>941</v>
      </c>
      <c r="Z2145" s="183">
        <v>102</v>
      </c>
      <c r="AA2145" s="181" t="s">
        <v>945</v>
      </c>
      <c r="AB2145" s="181" t="s">
        <v>942</v>
      </c>
      <c r="AC2145" s="183">
        <v>8</v>
      </c>
    </row>
    <row r="2146" spans="1:29">
      <c r="A2146" s="181" t="s">
        <v>117</v>
      </c>
      <c r="B2146" s="183">
        <v>102</v>
      </c>
      <c r="C2146" s="183">
        <v>102103</v>
      </c>
      <c r="D2146" s="183">
        <v>5670</v>
      </c>
      <c r="E2146" s="184">
        <v>5922.86</v>
      </c>
      <c r="F2146" s="182">
        <v>43921</v>
      </c>
      <c r="G2146" s="181" t="s">
        <v>938</v>
      </c>
      <c r="H2146" s="181" t="s">
        <v>1185</v>
      </c>
      <c r="K2146" s="183">
        <v>1151155</v>
      </c>
      <c r="L2146" s="183">
        <v>363540</v>
      </c>
      <c r="Q2146" s="181" t="s">
        <v>944</v>
      </c>
      <c r="U2146" s="183">
        <v>3</v>
      </c>
      <c r="V2146" s="183">
        <v>20</v>
      </c>
      <c r="X2146" s="183">
        <v>3085943</v>
      </c>
      <c r="Y2146" s="181" t="s">
        <v>941</v>
      </c>
      <c r="Z2146" s="183">
        <v>102</v>
      </c>
      <c r="AA2146" s="181" t="s">
        <v>945</v>
      </c>
      <c r="AB2146" s="181" t="s">
        <v>942</v>
      </c>
      <c r="AC2146" s="183">
        <v>1</v>
      </c>
    </row>
    <row r="2147" spans="1:29">
      <c r="A2147" s="181" t="s">
        <v>117</v>
      </c>
      <c r="B2147" s="183">
        <v>102</v>
      </c>
      <c r="C2147" s="183">
        <v>102103</v>
      </c>
      <c r="D2147" s="183">
        <v>5670</v>
      </c>
      <c r="E2147" s="184">
        <v>2038.24</v>
      </c>
      <c r="F2147" s="182">
        <v>43921</v>
      </c>
      <c r="G2147" s="181" t="s">
        <v>938</v>
      </c>
      <c r="H2147" s="181" t="s">
        <v>1185</v>
      </c>
      <c r="K2147" s="183">
        <v>1151155</v>
      </c>
      <c r="L2147" s="183">
        <v>363540</v>
      </c>
      <c r="Q2147" s="181" t="s">
        <v>944</v>
      </c>
      <c r="U2147" s="183">
        <v>3</v>
      </c>
      <c r="V2147" s="183">
        <v>20</v>
      </c>
      <c r="X2147" s="183">
        <v>3085943</v>
      </c>
      <c r="Y2147" s="181" t="s">
        <v>941</v>
      </c>
      <c r="Z2147" s="183">
        <v>102</v>
      </c>
      <c r="AA2147" s="181" t="s">
        <v>945</v>
      </c>
      <c r="AB2147" s="181" t="s">
        <v>942</v>
      </c>
      <c r="AC2147" s="183">
        <v>2</v>
      </c>
    </row>
    <row r="2148" spans="1:29">
      <c r="A2148" s="181" t="s">
        <v>117</v>
      </c>
      <c r="B2148" s="183">
        <v>102</v>
      </c>
      <c r="C2148" s="183">
        <v>102103</v>
      </c>
      <c r="D2148" s="183">
        <v>5670</v>
      </c>
      <c r="E2148" s="184">
        <v>713.42</v>
      </c>
      <c r="F2148" s="182">
        <v>43921</v>
      </c>
      <c r="G2148" s="181" t="s">
        <v>938</v>
      </c>
      <c r="H2148" s="181" t="s">
        <v>1184</v>
      </c>
      <c r="K2148" s="183">
        <v>1151156</v>
      </c>
      <c r="L2148" s="183">
        <v>363540</v>
      </c>
      <c r="Q2148" s="181" t="s">
        <v>944</v>
      </c>
      <c r="U2148" s="183">
        <v>3</v>
      </c>
      <c r="V2148" s="183">
        <v>20</v>
      </c>
      <c r="X2148" s="183">
        <v>3091141</v>
      </c>
      <c r="Y2148" s="181" t="s">
        <v>941</v>
      </c>
      <c r="Z2148" s="183">
        <v>102</v>
      </c>
      <c r="AA2148" s="181" t="s">
        <v>945</v>
      </c>
      <c r="AB2148" s="181" t="s">
        <v>942</v>
      </c>
      <c r="AC2148" s="183">
        <v>1</v>
      </c>
    </row>
    <row r="2149" spans="1:29">
      <c r="A2149" s="181" t="s">
        <v>117</v>
      </c>
      <c r="B2149" s="183">
        <v>102</v>
      </c>
      <c r="C2149" s="183">
        <v>102103</v>
      </c>
      <c r="D2149" s="183">
        <v>5670</v>
      </c>
      <c r="E2149" s="184">
        <v>339.6</v>
      </c>
      <c r="F2149" s="182">
        <v>43921</v>
      </c>
      <c r="G2149" s="181" t="s">
        <v>938</v>
      </c>
      <c r="H2149" s="181" t="s">
        <v>1184</v>
      </c>
      <c r="K2149" s="183">
        <v>1151156</v>
      </c>
      <c r="L2149" s="183">
        <v>363540</v>
      </c>
      <c r="Q2149" s="181" t="s">
        <v>944</v>
      </c>
      <c r="U2149" s="183">
        <v>3</v>
      </c>
      <c r="V2149" s="183">
        <v>20</v>
      </c>
      <c r="X2149" s="183">
        <v>3091141</v>
      </c>
      <c r="Y2149" s="181" t="s">
        <v>941</v>
      </c>
      <c r="Z2149" s="183">
        <v>102</v>
      </c>
      <c r="AA2149" s="181" t="s">
        <v>945</v>
      </c>
      <c r="AB2149" s="181" t="s">
        <v>942</v>
      </c>
      <c r="AC2149" s="183">
        <v>2</v>
      </c>
    </row>
    <row r="2150" spans="1:29">
      <c r="A2150" s="181" t="s">
        <v>117</v>
      </c>
      <c r="B2150" s="183">
        <v>102</v>
      </c>
      <c r="C2150" s="183">
        <v>102103</v>
      </c>
      <c r="D2150" s="183">
        <v>5670</v>
      </c>
      <c r="E2150" s="184">
        <v>5901.02</v>
      </c>
      <c r="F2150" s="182">
        <v>43949</v>
      </c>
      <c r="G2150" s="181" t="s">
        <v>938</v>
      </c>
      <c r="H2150" s="181" t="s">
        <v>1185</v>
      </c>
      <c r="K2150" s="183">
        <v>1162123</v>
      </c>
      <c r="L2150" s="183">
        <v>365992</v>
      </c>
      <c r="Q2150" s="181" t="s">
        <v>944</v>
      </c>
      <c r="U2150" s="183">
        <v>4</v>
      </c>
      <c r="V2150" s="183">
        <v>20</v>
      </c>
      <c r="X2150" s="183">
        <v>3085943</v>
      </c>
      <c r="Y2150" s="181" t="s">
        <v>941</v>
      </c>
      <c r="Z2150" s="183">
        <v>102</v>
      </c>
      <c r="AA2150" s="181" t="s">
        <v>945</v>
      </c>
      <c r="AB2150" s="181" t="s">
        <v>942</v>
      </c>
      <c r="AC2150" s="183">
        <v>1</v>
      </c>
    </row>
    <row r="2151" spans="1:29">
      <c r="A2151" s="181" t="s">
        <v>117</v>
      </c>
      <c r="B2151" s="183">
        <v>102</v>
      </c>
      <c r="C2151" s="183">
        <v>102103</v>
      </c>
      <c r="D2151" s="183">
        <v>5670</v>
      </c>
      <c r="E2151" s="184">
        <v>2034.5</v>
      </c>
      <c r="F2151" s="182">
        <v>43949</v>
      </c>
      <c r="G2151" s="181" t="s">
        <v>938</v>
      </c>
      <c r="H2151" s="181" t="s">
        <v>1185</v>
      </c>
      <c r="K2151" s="183">
        <v>1162123</v>
      </c>
      <c r="L2151" s="183">
        <v>365992</v>
      </c>
      <c r="Q2151" s="181" t="s">
        <v>944</v>
      </c>
      <c r="U2151" s="183">
        <v>4</v>
      </c>
      <c r="V2151" s="183">
        <v>20</v>
      </c>
      <c r="X2151" s="183">
        <v>3085943</v>
      </c>
      <c r="Y2151" s="181" t="s">
        <v>941</v>
      </c>
      <c r="Z2151" s="183">
        <v>102</v>
      </c>
      <c r="AA2151" s="181" t="s">
        <v>945</v>
      </c>
      <c r="AB2151" s="181" t="s">
        <v>942</v>
      </c>
      <c r="AC2151" s="183">
        <v>2</v>
      </c>
    </row>
    <row r="2152" spans="1:29">
      <c r="A2152" s="181" t="s">
        <v>117</v>
      </c>
      <c r="B2152" s="183">
        <v>102</v>
      </c>
      <c r="C2152" s="183">
        <v>102103</v>
      </c>
      <c r="D2152" s="183">
        <v>5670</v>
      </c>
      <c r="E2152" s="184">
        <v>689.12</v>
      </c>
      <c r="F2152" s="182">
        <v>43949</v>
      </c>
      <c r="G2152" s="181" t="s">
        <v>938</v>
      </c>
      <c r="H2152" s="181" t="s">
        <v>1184</v>
      </c>
      <c r="K2152" s="183">
        <v>1162124</v>
      </c>
      <c r="L2152" s="183">
        <v>365992</v>
      </c>
      <c r="Q2152" s="181" t="s">
        <v>944</v>
      </c>
      <c r="U2152" s="183">
        <v>4</v>
      </c>
      <c r="V2152" s="183">
        <v>20</v>
      </c>
      <c r="X2152" s="183">
        <v>3091141</v>
      </c>
      <c r="Y2152" s="181" t="s">
        <v>941</v>
      </c>
      <c r="Z2152" s="183">
        <v>102</v>
      </c>
      <c r="AA2152" s="181" t="s">
        <v>945</v>
      </c>
      <c r="AB2152" s="181" t="s">
        <v>942</v>
      </c>
      <c r="AC2152" s="183">
        <v>1</v>
      </c>
    </row>
    <row r="2153" spans="1:29">
      <c r="A2153" s="181" t="s">
        <v>117</v>
      </c>
      <c r="B2153" s="183">
        <v>102</v>
      </c>
      <c r="C2153" s="183">
        <v>102103</v>
      </c>
      <c r="D2153" s="183">
        <v>5670</v>
      </c>
      <c r="E2153" s="184">
        <v>373.66</v>
      </c>
      <c r="F2153" s="182">
        <v>43949</v>
      </c>
      <c r="G2153" s="181" t="s">
        <v>938</v>
      </c>
      <c r="H2153" s="181" t="s">
        <v>1184</v>
      </c>
      <c r="K2153" s="183">
        <v>1162124</v>
      </c>
      <c r="L2153" s="183">
        <v>365992</v>
      </c>
      <c r="Q2153" s="181" t="s">
        <v>944</v>
      </c>
      <c r="U2153" s="183">
        <v>4</v>
      </c>
      <c r="V2153" s="183">
        <v>20</v>
      </c>
      <c r="X2153" s="183">
        <v>3091141</v>
      </c>
      <c r="Y2153" s="181" t="s">
        <v>941</v>
      </c>
      <c r="Z2153" s="183">
        <v>102</v>
      </c>
      <c r="AA2153" s="181" t="s">
        <v>945</v>
      </c>
      <c r="AB2153" s="181" t="s">
        <v>942</v>
      </c>
      <c r="AC2153" s="183">
        <v>2</v>
      </c>
    </row>
    <row r="2154" spans="1:29">
      <c r="A2154" s="181" t="s">
        <v>118</v>
      </c>
      <c r="B2154" s="183">
        <v>102</v>
      </c>
      <c r="C2154" s="183">
        <v>102103</v>
      </c>
      <c r="D2154" s="183">
        <v>5675</v>
      </c>
      <c r="E2154" s="184">
        <v>-1036.31</v>
      </c>
      <c r="F2154" s="182">
        <v>43564</v>
      </c>
      <c r="G2154" s="181" t="s">
        <v>938</v>
      </c>
      <c r="H2154" s="181" t="s">
        <v>949</v>
      </c>
      <c r="I2154" s="181" t="s">
        <v>1191</v>
      </c>
      <c r="K2154" s="183">
        <v>364920</v>
      </c>
      <c r="L2154" s="183">
        <v>332361</v>
      </c>
      <c r="Q2154" s="181" t="s">
        <v>940</v>
      </c>
      <c r="U2154" s="183">
        <v>4</v>
      </c>
      <c r="V2154" s="183">
        <v>19</v>
      </c>
      <c r="Y2154" s="181" t="s">
        <v>941</v>
      </c>
      <c r="Z2154" s="183">
        <v>102</v>
      </c>
      <c r="AA2154" s="181" t="s">
        <v>22</v>
      </c>
      <c r="AB2154" s="181" t="s">
        <v>942</v>
      </c>
      <c r="AC2154" s="183">
        <v>14</v>
      </c>
    </row>
    <row r="2155" spans="1:29">
      <c r="A2155" s="181" t="s">
        <v>118</v>
      </c>
      <c r="B2155" s="183">
        <v>102</v>
      </c>
      <c r="C2155" s="183">
        <v>102103</v>
      </c>
      <c r="D2155" s="183">
        <v>5675</v>
      </c>
      <c r="E2155" s="184">
        <v>-958.62</v>
      </c>
      <c r="F2155" s="182">
        <v>43564</v>
      </c>
      <c r="G2155" s="181" t="s">
        <v>938</v>
      </c>
      <c r="H2155" s="181" t="s">
        <v>949</v>
      </c>
      <c r="I2155" s="181" t="s">
        <v>1192</v>
      </c>
      <c r="K2155" s="183">
        <v>364920</v>
      </c>
      <c r="L2155" s="183">
        <v>332361</v>
      </c>
      <c r="Q2155" s="181" t="s">
        <v>940</v>
      </c>
      <c r="U2155" s="183">
        <v>4</v>
      </c>
      <c r="V2155" s="183">
        <v>19</v>
      </c>
      <c r="Y2155" s="181" t="s">
        <v>941</v>
      </c>
      <c r="Z2155" s="183">
        <v>102</v>
      </c>
      <c r="AA2155" s="181" t="s">
        <v>22</v>
      </c>
      <c r="AB2155" s="181" t="s">
        <v>942</v>
      </c>
      <c r="AC2155" s="183">
        <v>15</v>
      </c>
    </row>
    <row r="2156" spans="1:29">
      <c r="A2156" s="181" t="s">
        <v>118</v>
      </c>
      <c r="B2156" s="183">
        <v>102</v>
      </c>
      <c r="C2156" s="183">
        <v>102103</v>
      </c>
      <c r="D2156" s="183">
        <v>5675</v>
      </c>
      <c r="E2156" s="184">
        <v>-450.08</v>
      </c>
      <c r="F2156" s="182">
        <v>43564</v>
      </c>
      <c r="G2156" s="181" t="s">
        <v>938</v>
      </c>
      <c r="H2156" s="181" t="s">
        <v>949</v>
      </c>
      <c r="I2156" s="181" t="s">
        <v>1193</v>
      </c>
      <c r="K2156" s="183">
        <v>364920</v>
      </c>
      <c r="L2156" s="183">
        <v>332361</v>
      </c>
      <c r="Q2156" s="181" t="s">
        <v>940</v>
      </c>
      <c r="U2156" s="183">
        <v>4</v>
      </c>
      <c r="V2156" s="183">
        <v>19</v>
      </c>
      <c r="Y2156" s="181" t="s">
        <v>941</v>
      </c>
      <c r="Z2156" s="183">
        <v>102</v>
      </c>
      <c r="AA2156" s="181" t="s">
        <v>22</v>
      </c>
      <c r="AB2156" s="181" t="s">
        <v>942</v>
      </c>
      <c r="AC2156" s="183">
        <v>16</v>
      </c>
    </row>
    <row r="2157" spans="1:29">
      <c r="A2157" s="181" t="s">
        <v>118</v>
      </c>
      <c r="B2157" s="183">
        <v>102</v>
      </c>
      <c r="C2157" s="183">
        <v>102103</v>
      </c>
      <c r="D2157" s="183">
        <v>5675</v>
      </c>
      <c r="E2157" s="184">
        <v>-271.62</v>
      </c>
      <c r="F2157" s="182">
        <v>43564</v>
      </c>
      <c r="G2157" s="181" t="s">
        <v>938</v>
      </c>
      <c r="H2157" s="181" t="s">
        <v>949</v>
      </c>
      <c r="I2157" s="181" t="s">
        <v>1194</v>
      </c>
      <c r="K2157" s="183">
        <v>364920</v>
      </c>
      <c r="L2157" s="183">
        <v>332361</v>
      </c>
      <c r="Q2157" s="181" t="s">
        <v>940</v>
      </c>
      <c r="U2157" s="183">
        <v>4</v>
      </c>
      <c r="V2157" s="183">
        <v>19</v>
      </c>
      <c r="Y2157" s="181" t="s">
        <v>941</v>
      </c>
      <c r="Z2157" s="183">
        <v>102</v>
      </c>
      <c r="AA2157" s="181" t="s">
        <v>22</v>
      </c>
      <c r="AB2157" s="181" t="s">
        <v>942</v>
      </c>
      <c r="AC2157" s="183">
        <v>17</v>
      </c>
    </row>
    <row r="2158" spans="1:29">
      <c r="A2158" s="181" t="s">
        <v>118</v>
      </c>
      <c r="B2158" s="183">
        <v>102</v>
      </c>
      <c r="C2158" s="183">
        <v>102103</v>
      </c>
      <c r="D2158" s="183">
        <v>5675</v>
      </c>
      <c r="E2158" s="184">
        <v>-371.91</v>
      </c>
      <c r="F2158" s="182">
        <v>43570</v>
      </c>
      <c r="G2158" s="181" t="s">
        <v>938</v>
      </c>
      <c r="H2158" s="181" t="s">
        <v>951</v>
      </c>
      <c r="I2158" s="181" t="s">
        <v>1195</v>
      </c>
      <c r="K2158" s="183">
        <v>365104</v>
      </c>
      <c r="L2158" s="183">
        <v>333670</v>
      </c>
      <c r="Q2158" s="181" t="s">
        <v>940</v>
      </c>
      <c r="U2158" s="183">
        <v>4</v>
      </c>
      <c r="V2158" s="183">
        <v>19</v>
      </c>
      <c r="Y2158" s="181" t="s">
        <v>941</v>
      </c>
      <c r="Z2158" s="183">
        <v>102</v>
      </c>
      <c r="AA2158" s="181" t="s">
        <v>22</v>
      </c>
      <c r="AB2158" s="181" t="s">
        <v>942</v>
      </c>
      <c r="AC2158" s="183">
        <v>19</v>
      </c>
    </row>
    <row r="2159" spans="1:29">
      <c r="A2159" s="181" t="s">
        <v>118</v>
      </c>
      <c r="B2159" s="183">
        <v>102</v>
      </c>
      <c r="C2159" s="183">
        <v>102103</v>
      </c>
      <c r="D2159" s="183">
        <v>5675</v>
      </c>
      <c r="E2159" s="184">
        <v>-153.16</v>
      </c>
      <c r="F2159" s="182">
        <v>43570</v>
      </c>
      <c r="G2159" s="181" t="s">
        <v>938</v>
      </c>
      <c r="H2159" s="181" t="s">
        <v>951</v>
      </c>
      <c r="I2159" s="181" t="s">
        <v>1193</v>
      </c>
      <c r="K2159" s="183">
        <v>365104</v>
      </c>
      <c r="L2159" s="183">
        <v>333670</v>
      </c>
      <c r="Q2159" s="181" t="s">
        <v>940</v>
      </c>
      <c r="U2159" s="183">
        <v>4</v>
      </c>
      <c r="V2159" s="183">
        <v>19</v>
      </c>
      <c r="Y2159" s="181" t="s">
        <v>941</v>
      </c>
      <c r="Z2159" s="183">
        <v>102</v>
      </c>
      <c r="AA2159" s="181" t="s">
        <v>22</v>
      </c>
      <c r="AB2159" s="181" t="s">
        <v>942</v>
      </c>
      <c r="AC2159" s="183">
        <v>20</v>
      </c>
    </row>
    <row r="2160" spans="1:29">
      <c r="A2160" s="181" t="s">
        <v>118</v>
      </c>
      <c r="B2160" s="183">
        <v>102</v>
      </c>
      <c r="C2160" s="183">
        <v>102103</v>
      </c>
      <c r="D2160" s="183">
        <v>5675</v>
      </c>
      <c r="E2160" s="184">
        <v>-157.11000000000001</v>
      </c>
      <c r="F2160" s="182">
        <v>43570</v>
      </c>
      <c r="G2160" s="181" t="s">
        <v>938</v>
      </c>
      <c r="H2160" s="181" t="s">
        <v>951</v>
      </c>
      <c r="I2160" s="181" t="s">
        <v>1194</v>
      </c>
      <c r="K2160" s="183">
        <v>365104</v>
      </c>
      <c r="L2160" s="183">
        <v>333670</v>
      </c>
      <c r="Q2160" s="181" t="s">
        <v>940</v>
      </c>
      <c r="U2160" s="183">
        <v>4</v>
      </c>
      <c r="V2160" s="183">
        <v>19</v>
      </c>
      <c r="Y2160" s="181" t="s">
        <v>941</v>
      </c>
      <c r="Z2160" s="183">
        <v>102</v>
      </c>
      <c r="AA2160" s="181" t="s">
        <v>22</v>
      </c>
      <c r="AB2160" s="181" t="s">
        <v>942</v>
      </c>
      <c r="AC2160" s="183">
        <v>21</v>
      </c>
    </row>
    <row r="2161" spans="1:29">
      <c r="A2161" s="181" t="s">
        <v>118</v>
      </c>
      <c r="B2161" s="183">
        <v>102</v>
      </c>
      <c r="C2161" s="183">
        <v>102103</v>
      </c>
      <c r="D2161" s="183">
        <v>5675</v>
      </c>
      <c r="E2161" s="184">
        <v>-292.62</v>
      </c>
      <c r="F2161" s="182">
        <v>43570</v>
      </c>
      <c r="G2161" s="181" t="s">
        <v>938</v>
      </c>
      <c r="H2161" s="181" t="s">
        <v>951</v>
      </c>
      <c r="I2161" s="181" t="s">
        <v>1192</v>
      </c>
      <c r="K2161" s="183">
        <v>365104</v>
      </c>
      <c r="L2161" s="183">
        <v>333670</v>
      </c>
      <c r="Q2161" s="181" t="s">
        <v>940</v>
      </c>
      <c r="U2161" s="183">
        <v>4</v>
      </c>
      <c r="V2161" s="183">
        <v>19</v>
      </c>
      <c r="Y2161" s="181" t="s">
        <v>941</v>
      </c>
      <c r="Z2161" s="183">
        <v>102</v>
      </c>
      <c r="AA2161" s="181" t="s">
        <v>22</v>
      </c>
      <c r="AB2161" s="181" t="s">
        <v>942</v>
      </c>
      <c r="AC2161" s="183">
        <v>23</v>
      </c>
    </row>
    <row r="2162" spans="1:29">
      <c r="A2162" s="181" t="s">
        <v>118</v>
      </c>
      <c r="B2162" s="183">
        <v>102</v>
      </c>
      <c r="C2162" s="183">
        <v>102103</v>
      </c>
      <c r="D2162" s="183">
        <v>5675</v>
      </c>
      <c r="E2162" s="184">
        <v>-1026.49</v>
      </c>
      <c r="F2162" s="182">
        <v>43578</v>
      </c>
      <c r="G2162" s="181" t="s">
        <v>938</v>
      </c>
      <c r="H2162" s="181" t="s">
        <v>952</v>
      </c>
      <c r="I2162" s="181" t="s">
        <v>1191</v>
      </c>
      <c r="K2162" s="183">
        <v>364993</v>
      </c>
      <c r="L2162" s="183">
        <v>333329</v>
      </c>
      <c r="Q2162" s="181" t="s">
        <v>940</v>
      </c>
      <c r="U2162" s="183">
        <v>4</v>
      </c>
      <c r="V2162" s="183">
        <v>19</v>
      </c>
      <c r="Y2162" s="181" t="s">
        <v>941</v>
      </c>
      <c r="Z2162" s="183">
        <v>102</v>
      </c>
      <c r="AA2162" s="181" t="s">
        <v>22</v>
      </c>
      <c r="AB2162" s="181" t="s">
        <v>942</v>
      </c>
      <c r="AC2162" s="183">
        <v>14</v>
      </c>
    </row>
    <row r="2163" spans="1:29">
      <c r="A2163" s="181" t="s">
        <v>118</v>
      </c>
      <c r="B2163" s="183">
        <v>102</v>
      </c>
      <c r="C2163" s="183">
        <v>102103</v>
      </c>
      <c r="D2163" s="183">
        <v>5675</v>
      </c>
      <c r="E2163" s="184">
        <v>-963.62</v>
      </c>
      <c r="F2163" s="182">
        <v>43578</v>
      </c>
      <c r="G2163" s="181" t="s">
        <v>938</v>
      </c>
      <c r="H2163" s="181" t="s">
        <v>952</v>
      </c>
      <c r="I2163" s="181" t="s">
        <v>1192</v>
      </c>
      <c r="K2163" s="183">
        <v>364993</v>
      </c>
      <c r="L2163" s="183">
        <v>333329</v>
      </c>
      <c r="Q2163" s="181" t="s">
        <v>940</v>
      </c>
      <c r="U2163" s="183">
        <v>4</v>
      </c>
      <c r="V2163" s="183">
        <v>19</v>
      </c>
      <c r="Y2163" s="181" t="s">
        <v>941</v>
      </c>
      <c r="Z2163" s="183">
        <v>102</v>
      </c>
      <c r="AA2163" s="181" t="s">
        <v>22</v>
      </c>
      <c r="AB2163" s="181" t="s">
        <v>942</v>
      </c>
      <c r="AC2163" s="183">
        <v>15</v>
      </c>
    </row>
    <row r="2164" spans="1:29">
      <c r="A2164" s="181" t="s">
        <v>118</v>
      </c>
      <c r="B2164" s="183">
        <v>102</v>
      </c>
      <c r="C2164" s="183">
        <v>102103</v>
      </c>
      <c r="D2164" s="183">
        <v>5675</v>
      </c>
      <c r="E2164" s="184">
        <v>-428.94</v>
      </c>
      <c r="F2164" s="182">
        <v>43578</v>
      </c>
      <c r="G2164" s="181" t="s">
        <v>938</v>
      </c>
      <c r="H2164" s="181" t="s">
        <v>952</v>
      </c>
      <c r="I2164" s="181" t="s">
        <v>1193</v>
      </c>
      <c r="K2164" s="183">
        <v>364993</v>
      </c>
      <c r="L2164" s="183">
        <v>333329</v>
      </c>
      <c r="Q2164" s="181" t="s">
        <v>940</v>
      </c>
      <c r="U2164" s="183">
        <v>4</v>
      </c>
      <c r="V2164" s="183">
        <v>19</v>
      </c>
      <c r="Y2164" s="181" t="s">
        <v>941</v>
      </c>
      <c r="Z2164" s="183">
        <v>102</v>
      </c>
      <c r="AA2164" s="181" t="s">
        <v>22</v>
      </c>
      <c r="AB2164" s="181" t="s">
        <v>942</v>
      </c>
      <c r="AC2164" s="183">
        <v>16</v>
      </c>
    </row>
    <row r="2165" spans="1:29">
      <c r="A2165" s="181" t="s">
        <v>118</v>
      </c>
      <c r="B2165" s="183">
        <v>102</v>
      </c>
      <c r="C2165" s="183">
        <v>102103</v>
      </c>
      <c r="D2165" s="183">
        <v>5675</v>
      </c>
      <c r="E2165" s="184">
        <v>-266.58</v>
      </c>
      <c r="F2165" s="182">
        <v>43578</v>
      </c>
      <c r="G2165" s="181" t="s">
        <v>938</v>
      </c>
      <c r="H2165" s="181" t="s">
        <v>952</v>
      </c>
      <c r="I2165" s="181" t="s">
        <v>1194</v>
      </c>
      <c r="K2165" s="183">
        <v>364993</v>
      </c>
      <c r="L2165" s="183">
        <v>333329</v>
      </c>
      <c r="Q2165" s="181" t="s">
        <v>940</v>
      </c>
      <c r="U2165" s="183">
        <v>4</v>
      </c>
      <c r="V2165" s="183">
        <v>19</v>
      </c>
      <c r="Y2165" s="181" t="s">
        <v>941</v>
      </c>
      <c r="Z2165" s="183">
        <v>102</v>
      </c>
      <c r="AA2165" s="181" t="s">
        <v>22</v>
      </c>
      <c r="AB2165" s="181" t="s">
        <v>942</v>
      </c>
      <c r="AC2165" s="183">
        <v>17</v>
      </c>
    </row>
    <row r="2166" spans="1:29">
      <c r="A2166" s="181" t="s">
        <v>118</v>
      </c>
      <c r="B2166" s="183">
        <v>102</v>
      </c>
      <c r="C2166" s="183">
        <v>102103</v>
      </c>
      <c r="D2166" s="183">
        <v>5675</v>
      </c>
      <c r="E2166" s="184">
        <v>-381.73</v>
      </c>
      <c r="F2166" s="182">
        <v>43585</v>
      </c>
      <c r="G2166" s="181" t="s">
        <v>938</v>
      </c>
      <c r="H2166" s="181" t="s">
        <v>957</v>
      </c>
      <c r="I2166" s="181" t="s">
        <v>1195</v>
      </c>
      <c r="K2166" s="183">
        <v>365015</v>
      </c>
      <c r="L2166" s="183">
        <v>333407</v>
      </c>
      <c r="Q2166" s="181" t="s">
        <v>940</v>
      </c>
      <c r="U2166" s="183">
        <v>4</v>
      </c>
      <c r="V2166" s="183">
        <v>19</v>
      </c>
      <c r="Y2166" s="181" t="s">
        <v>941</v>
      </c>
      <c r="Z2166" s="183">
        <v>102</v>
      </c>
      <c r="AA2166" s="181" t="s">
        <v>22</v>
      </c>
      <c r="AB2166" s="181" t="s">
        <v>942</v>
      </c>
      <c r="AC2166" s="183">
        <v>19</v>
      </c>
    </row>
    <row r="2167" spans="1:29">
      <c r="A2167" s="181" t="s">
        <v>118</v>
      </c>
      <c r="B2167" s="183">
        <v>102</v>
      </c>
      <c r="C2167" s="183">
        <v>102103</v>
      </c>
      <c r="D2167" s="183">
        <v>5675</v>
      </c>
      <c r="E2167" s="184">
        <v>-153.16</v>
      </c>
      <c r="F2167" s="182">
        <v>43585</v>
      </c>
      <c r="G2167" s="181" t="s">
        <v>938</v>
      </c>
      <c r="H2167" s="181" t="s">
        <v>957</v>
      </c>
      <c r="I2167" s="181" t="s">
        <v>1193</v>
      </c>
      <c r="K2167" s="183">
        <v>365015</v>
      </c>
      <c r="L2167" s="183">
        <v>333407</v>
      </c>
      <c r="Q2167" s="181" t="s">
        <v>940</v>
      </c>
      <c r="U2167" s="183">
        <v>4</v>
      </c>
      <c r="V2167" s="183">
        <v>19</v>
      </c>
      <c r="Y2167" s="181" t="s">
        <v>941</v>
      </c>
      <c r="Z2167" s="183">
        <v>102</v>
      </c>
      <c r="AA2167" s="181" t="s">
        <v>22</v>
      </c>
      <c r="AB2167" s="181" t="s">
        <v>942</v>
      </c>
      <c r="AC2167" s="183">
        <v>20</v>
      </c>
    </row>
    <row r="2168" spans="1:29">
      <c r="A2168" s="181" t="s">
        <v>118</v>
      </c>
      <c r="B2168" s="183">
        <v>102</v>
      </c>
      <c r="C2168" s="183">
        <v>102103</v>
      </c>
      <c r="D2168" s="183">
        <v>5675</v>
      </c>
      <c r="E2168" s="184">
        <v>-152.86000000000001</v>
      </c>
      <c r="F2168" s="182">
        <v>43585</v>
      </c>
      <c r="G2168" s="181" t="s">
        <v>938</v>
      </c>
      <c r="H2168" s="181" t="s">
        <v>957</v>
      </c>
      <c r="I2168" s="181" t="s">
        <v>1194</v>
      </c>
      <c r="K2168" s="183">
        <v>365015</v>
      </c>
      <c r="L2168" s="183">
        <v>333407</v>
      </c>
      <c r="Q2168" s="181" t="s">
        <v>940</v>
      </c>
      <c r="U2168" s="183">
        <v>4</v>
      </c>
      <c r="V2168" s="183">
        <v>19</v>
      </c>
      <c r="Y2168" s="181" t="s">
        <v>941</v>
      </c>
      <c r="Z2168" s="183">
        <v>102</v>
      </c>
      <c r="AA2168" s="181" t="s">
        <v>22</v>
      </c>
      <c r="AB2168" s="181" t="s">
        <v>942</v>
      </c>
      <c r="AC2168" s="183">
        <v>21</v>
      </c>
    </row>
    <row r="2169" spans="1:29">
      <c r="A2169" s="181" t="s">
        <v>118</v>
      </c>
      <c r="B2169" s="183">
        <v>102</v>
      </c>
      <c r="C2169" s="183">
        <v>102103</v>
      </c>
      <c r="D2169" s="183">
        <v>5675</v>
      </c>
      <c r="E2169" s="184">
        <v>-286.55</v>
      </c>
      <c r="F2169" s="182">
        <v>43585</v>
      </c>
      <c r="G2169" s="181" t="s">
        <v>938</v>
      </c>
      <c r="H2169" s="181" t="s">
        <v>957</v>
      </c>
      <c r="I2169" s="181" t="s">
        <v>1192</v>
      </c>
      <c r="K2169" s="183">
        <v>365015</v>
      </c>
      <c r="L2169" s="183">
        <v>333407</v>
      </c>
      <c r="Q2169" s="181" t="s">
        <v>940</v>
      </c>
      <c r="U2169" s="183">
        <v>4</v>
      </c>
      <c r="V2169" s="183">
        <v>19</v>
      </c>
      <c r="Y2169" s="181" t="s">
        <v>941</v>
      </c>
      <c r="Z2169" s="183">
        <v>102</v>
      </c>
      <c r="AA2169" s="181" t="s">
        <v>22</v>
      </c>
      <c r="AB2169" s="181" t="s">
        <v>942</v>
      </c>
      <c r="AC2169" s="183">
        <v>23</v>
      </c>
    </row>
    <row r="2170" spans="1:29">
      <c r="A2170" s="181" t="s">
        <v>118</v>
      </c>
      <c r="B2170" s="183">
        <v>102</v>
      </c>
      <c r="C2170" s="183">
        <v>102103</v>
      </c>
      <c r="D2170" s="183">
        <v>5675</v>
      </c>
      <c r="E2170" s="184">
        <v>7351.36</v>
      </c>
      <c r="F2170" s="182">
        <v>43585</v>
      </c>
      <c r="G2170" s="181" t="s">
        <v>938</v>
      </c>
      <c r="H2170" s="181" t="s">
        <v>1196</v>
      </c>
      <c r="I2170" s="181" t="s">
        <v>1196</v>
      </c>
      <c r="K2170" s="183">
        <v>365135</v>
      </c>
      <c r="L2170" s="183">
        <v>333838</v>
      </c>
      <c r="Q2170" s="181" t="s">
        <v>940</v>
      </c>
      <c r="U2170" s="183">
        <v>4</v>
      </c>
      <c r="V2170" s="183">
        <v>19</v>
      </c>
      <c r="Y2170" s="181" t="s">
        <v>941</v>
      </c>
      <c r="Z2170" s="183">
        <v>102</v>
      </c>
      <c r="AA2170" s="181" t="s">
        <v>22</v>
      </c>
      <c r="AB2170" s="181" t="s">
        <v>942</v>
      </c>
      <c r="AC2170" s="183">
        <v>1</v>
      </c>
    </row>
    <row r="2171" spans="1:29">
      <c r="A2171" s="181" t="s">
        <v>118</v>
      </c>
      <c r="B2171" s="183">
        <v>102</v>
      </c>
      <c r="C2171" s="183">
        <v>102101</v>
      </c>
      <c r="D2171" s="183">
        <v>5675</v>
      </c>
      <c r="E2171" s="184">
        <v>-199.04</v>
      </c>
      <c r="F2171" s="182">
        <v>43585</v>
      </c>
      <c r="G2171" s="181" t="s">
        <v>938</v>
      </c>
      <c r="H2171" s="181" t="s">
        <v>1196</v>
      </c>
      <c r="I2171" s="181" t="s">
        <v>1196</v>
      </c>
      <c r="K2171" s="183">
        <v>365135</v>
      </c>
      <c r="L2171" s="183">
        <v>333838</v>
      </c>
      <c r="Q2171" s="181" t="s">
        <v>940</v>
      </c>
      <c r="U2171" s="183">
        <v>4</v>
      </c>
      <c r="V2171" s="183">
        <v>19</v>
      </c>
      <c r="Y2171" s="181" t="s">
        <v>941</v>
      </c>
      <c r="Z2171" s="183">
        <v>102</v>
      </c>
      <c r="AA2171" s="181" t="s">
        <v>22</v>
      </c>
      <c r="AB2171" s="181" t="s">
        <v>942</v>
      </c>
      <c r="AC2171" s="183">
        <v>2</v>
      </c>
    </row>
    <row r="2172" spans="1:29">
      <c r="A2172" s="181" t="s">
        <v>118</v>
      </c>
      <c r="B2172" s="183">
        <v>102</v>
      </c>
      <c r="C2172" s="183">
        <v>102102</v>
      </c>
      <c r="D2172" s="183">
        <v>5675</v>
      </c>
      <c r="E2172" s="184">
        <v>-39.81</v>
      </c>
      <c r="F2172" s="182">
        <v>43585</v>
      </c>
      <c r="G2172" s="181" t="s">
        <v>938</v>
      </c>
      <c r="H2172" s="181" t="s">
        <v>1196</v>
      </c>
      <c r="I2172" s="181" t="s">
        <v>1196</v>
      </c>
      <c r="K2172" s="183">
        <v>365135</v>
      </c>
      <c r="L2172" s="183">
        <v>333838</v>
      </c>
      <c r="Q2172" s="181" t="s">
        <v>940</v>
      </c>
      <c r="U2172" s="183">
        <v>4</v>
      </c>
      <c r="V2172" s="183">
        <v>19</v>
      </c>
      <c r="Y2172" s="181" t="s">
        <v>941</v>
      </c>
      <c r="Z2172" s="183">
        <v>102</v>
      </c>
      <c r="AA2172" s="181" t="s">
        <v>22</v>
      </c>
      <c r="AB2172" s="181" t="s">
        <v>942</v>
      </c>
      <c r="AC2172" s="183">
        <v>3</v>
      </c>
    </row>
    <row r="2173" spans="1:29">
      <c r="A2173" s="181" t="s">
        <v>118</v>
      </c>
      <c r="B2173" s="183">
        <v>102</v>
      </c>
      <c r="C2173" s="183">
        <v>102103</v>
      </c>
      <c r="D2173" s="183">
        <v>5675</v>
      </c>
      <c r="E2173" s="184">
        <v>-66.349999999999994</v>
      </c>
      <c r="F2173" s="182">
        <v>43585</v>
      </c>
      <c r="G2173" s="181" t="s">
        <v>938</v>
      </c>
      <c r="H2173" s="181" t="s">
        <v>1196</v>
      </c>
      <c r="I2173" s="181" t="s">
        <v>1196</v>
      </c>
      <c r="K2173" s="183">
        <v>365135</v>
      </c>
      <c r="L2173" s="183">
        <v>333838</v>
      </c>
      <c r="Q2173" s="181" t="s">
        <v>940</v>
      </c>
      <c r="U2173" s="183">
        <v>4</v>
      </c>
      <c r="V2173" s="183">
        <v>19</v>
      </c>
      <c r="Y2173" s="181" t="s">
        <v>941</v>
      </c>
      <c r="Z2173" s="183">
        <v>102</v>
      </c>
      <c r="AA2173" s="181" t="s">
        <v>22</v>
      </c>
      <c r="AB2173" s="181" t="s">
        <v>942</v>
      </c>
      <c r="AC2173" s="183">
        <v>4</v>
      </c>
    </row>
    <row r="2174" spans="1:29">
      <c r="A2174" s="181" t="s">
        <v>118</v>
      </c>
      <c r="B2174" s="183">
        <v>102</v>
      </c>
      <c r="C2174" s="183">
        <v>102104</v>
      </c>
      <c r="D2174" s="183">
        <v>5675</v>
      </c>
      <c r="E2174" s="184">
        <v>-132.69999999999999</v>
      </c>
      <c r="F2174" s="182">
        <v>43585</v>
      </c>
      <c r="G2174" s="181" t="s">
        <v>938</v>
      </c>
      <c r="H2174" s="181" t="s">
        <v>1196</v>
      </c>
      <c r="I2174" s="181" t="s">
        <v>1196</v>
      </c>
      <c r="K2174" s="183">
        <v>365135</v>
      </c>
      <c r="L2174" s="183">
        <v>333838</v>
      </c>
      <c r="Q2174" s="181" t="s">
        <v>940</v>
      </c>
      <c r="U2174" s="183">
        <v>4</v>
      </c>
      <c r="V2174" s="183">
        <v>19</v>
      </c>
      <c r="Y2174" s="181" t="s">
        <v>941</v>
      </c>
      <c r="Z2174" s="183">
        <v>102</v>
      </c>
      <c r="AA2174" s="181" t="s">
        <v>22</v>
      </c>
      <c r="AB2174" s="181" t="s">
        <v>942</v>
      </c>
      <c r="AC2174" s="183">
        <v>5</v>
      </c>
    </row>
    <row r="2175" spans="1:29">
      <c r="A2175" s="181" t="s">
        <v>118</v>
      </c>
      <c r="B2175" s="183">
        <v>102</v>
      </c>
      <c r="C2175" s="183">
        <v>102105</v>
      </c>
      <c r="D2175" s="183">
        <v>5675</v>
      </c>
      <c r="E2175" s="184">
        <v>-145.97</v>
      </c>
      <c r="F2175" s="182">
        <v>43585</v>
      </c>
      <c r="G2175" s="181" t="s">
        <v>938</v>
      </c>
      <c r="H2175" s="181" t="s">
        <v>1196</v>
      </c>
      <c r="I2175" s="181" t="s">
        <v>1196</v>
      </c>
      <c r="K2175" s="183">
        <v>365135</v>
      </c>
      <c r="L2175" s="183">
        <v>333838</v>
      </c>
      <c r="Q2175" s="181" t="s">
        <v>940</v>
      </c>
      <c r="U2175" s="183">
        <v>4</v>
      </c>
      <c r="V2175" s="183">
        <v>19</v>
      </c>
      <c r="Y2175" s="181" t="s">
        <v>941</v>
      </c>
      <c r="Z2175" s="183">
        <v>102</v>
      </c>
      <c r="AA2175" s="181" t="s">
        <v>22</v>
      </c>
      <c r="AB2175" s="181" t="s">
        <v>942</v>
      </c>
      <c r="AC2175" s="183">
        <v>6</v>
      </c>
    </row>
    <row r="2176" spans="1:29">
      <c r="A2176" s="181" t="s">
        <v>118</v>
      </c>
      <c r="B2176" s="183">
        <v>102</v>
      </c>
      <c r="C2176" s="183">
        <v>102106</v>
      </c>
      <c r="D2176" s="183">
        <v>5675</v>
      </c>
      <c r="E2176" s="184">
        <v>-437.9</v>
      </c>
      <c r="F2176" s="182">
        <v>43585</v>
      </c>
      <c r="G2176" s="181" t="s">
        <v>938</v>
      </c>
      <c r="H2176" s="181" t="s">
        <v>1196</v>
      </c>
      <c r="I2176" s="181" t="s">
        <v>1196</v>
      </c>
      <c r="K2176" s="183">
        <v>365135</v>
      </c>
      <c r="L2176" s="183">
        <v>333838</v>
      </c>
      <c r="Q2176" s="181" t="s">
        <v>940</v>
      </c>
      <c r="U2176" s="183">
        <v>4</v>
      </c>
      <c r="V2176" s="183">
        <v>19</v>
      </c>
      <c r="Y2176" s="181" t="s">
        <v>941</v>
      </c>
      <c r="Z2176" s="183">
        <v>102</v>
      </c>
      <c r="AA2176" s="181" t="s">
        <v>22</v>
      </c>
      <c r="AB2176" s="181" t="s">
        <v>942</v>
      </c>
      <c r="AC2176" s="183">
        <v>7</v>
      </c>
    </row>
    <row r="2177" spans="1:29">
      <c r="A2177" s="181" t="s">
        <v>118</v>
      </c>
      <c r="B2177" s="183">
        <v>102</v>
      </c>
      <c r="C2177" s="183">
        <v>102107</v>
      </c>
      <c r="D2177" s="183">
        <v>5675</v>
      </c>
      <c r="E2177" s="184">
        <v>-79.62</v>
      </c>
      <c r="F2177" s="182">
        <v>43585</v>
      </c>
      <c r="G2177" s="181" t="s">
        <v>938</v>
      </c>
      <c r="H2177" s="181" t="s">
        <v>1196</v>
      </c>
      <c r="I2177" s="181" t="s">
        <v>1196</v>
      </c>
      <c r="K2177" s="183">
        <v>365135</v>
      </c>
      <c r="L2177" s="183">
        <v>333838</v>
      </c>
      <c r="Q2177" s="181" t="s">
        <v>940</v>
      </c>
      <c r="U2177" s="183">
        <v>4</v>
      </c>
      <c r="V2177" s="183">
        <v>19</v>
      </c>
      <c r="Y2177" s="181" t="s">
        <v>941</v>
      </c>
      <c r="Z2177" s="183">
        <v>102</v>
      </c>
      <c r="AA2177" s="181" t="s">
        <v>22</v>
      </c>
      <c r="AB2177" s="181" t="s">
        <v>942</v>
      </c>
      <c r="AC2177" s="183">
        <v>8</v>
      </c>
    </row>
    <row r="2178" spans="1:29">
      <c r="A2178" s="181" t="s">
        <v>118</v>
      </c>
      <c r="B2178" s="183">
        <v>102</v>
      </c>
      <c r="C2178" s="183">
        <v>102108</v>
      </c>
      <c r="D2178" s="183">
        <v>5675</v>
      </c>
      <c r="E2178" s="184">
        <v>-53.08</v>
      </c>
      <c r="F2178" s="182">
        <v>43585</v>
      </c>
      <c r="G2178" s="181" t="s">
        <v>938</v>
      </c>
      <c r="H2178" s="181" t="s">
        <v>1196</v>
      </c>
      <c r="I2178" s="181" t="s">
        <v>1196</v>
      </c>
      <c r="K2178" s="183">
        <v>365135</v>
      </c>
      <c r="L2178" s="183">
        <v>333838</v>
      </c>
      <c r="Q2178" s="181" t="s">
        <v>940</v>
      </c>
      <c r="U2178" s="183">
        <v>4</v>
      </c>
      <c r="V2178" s="183">
        <v>19</v>
      </c>
      <c r="Y2178" s="181" t="s">
        <v>941</v>
      </c>
      <c r="Z2178" s="183">
        <v>102</v>
      </c>
      <c r="AA2178" s="181" t="s">
        <v>22</v>
      </c>
      <c r="AB2178" s="181" t="s">
        <v>942</v>
      </c>
      <c r="AC2178" s="183">
        <v>9</v>
      </c>
    </row>
    <row r="2179" spans="1:29">
      <c r="A2179" s="181" t="s">
        <v>118</v>
      </c>
      <c r="B2179" s="183">
        <v>102</v>
      </c>
      <c r="C2179" s="183">
        <v>102109</v>
      </c>
      <c r="D2179" s="183">
        <v>5675</v>
      </c>
      <c r="E2179" s="184">
        <v>-39.81</v>
      </c>
      <c r="F2179" s="182">
        <v>43585</v>
      </c>
      <c r="G2179" s="181" t="s">
        <v>938</v>
      </c>
      <c r="H2179" s="181" t="s">
        <v>1196</v>
      </c>
      <c r="I2179" s="181" t="s">
        <v>1196</v>
      </c>
      <c r="K2179" s="183">
        <v>365135</v>
      </c>
      <c r="L2179" s="183">
        <v>333838</v>
      </c>
      <c r="Q2179" s="181" t="s">
        <v>940</v>
      </c>
      <c r="U2179" s="183">
        <v>4</v>
      </c>
      <c r="V2179" s="183">
        <v>19</v>
      </c>
      <c r="Y2179" s="181" t="s">
        <v>941</v>
      </c>
      <c r="Z2179" s="183">
        <v>102</v>
      </c>
      <c r="AA2179" s="181" t="s">
        <v>22</v>
      </c>
      <c r="AB2179" s="181" t="s">
        <v>942</v>
      </c>
      <c r="AC2179" s="183">
        <v>10</v>
      </c>
    </row>
    <row r="2180" spans="1:29">
      <c r="A2180" s="181" t="s">
        <v>118</v>
      </c>
      <c r="B2180" s="183">
        <v>102</v>
      </c>
      <c r="C2180" s="183">
        <v>102103</v>
      </c>
      <c r="D2180" s="183">
        <v>5675</v>
      </c>
      <c r="E2180" s="184">
        <v>-1031.79</v>
      </c>
      <c r="F2180" s="182">
        <v>43592</v>
      </c>
      <c r="G2180" s="181" t="s">
        <v>938</v>
      </c>
      <c r="H2180" s="181" t="s">
        <v>959</v>
      </c>
      <c r="I2180" s="181" t="s">
        <v>1191</v>
      </c>
      <c r="K2180" s="183">
        <v>365202</v>
      </c>
      <c r="L2180" s="183">
        <v>334613</v>
      </c>
      <c r="Q2180" s="181" t="s">
        <v>940</v>
      </c>
      <c r="U2180" s="183">
        <v>5</v>
      </c>
      <c r="V2180" s="183">
        <v>19</v>
      </c>
      <c r="Y2180" s="181" t="s">
        <v>941</v>
      </c>
      <c r="Z2180" s="183">
        <v>102</v>
      </c>
      <c r="AA2180" s="181" t="s">
        <v>22</v>
      </c>
      <c r="AB2180" s="181" t="s">
        <v>942</v>
      </c>
      <c r="AC2180" s="183">
        <v>14</v>
      </c>
    </row>
    <row r="2181" spans="1:29">
      <c r="A2181" s="181" t="s">
        <v>118</v>
      </c>
      <c r="B2181" s="183">
        <v>102</v>
      </c>
      <c r="C2181" s="183">
        <v>102103</v>
      </c>
      <c r="D2181" s="183">
        <v>5675</v>
      </c>
      <c r="E2181" s="184">
        <v>-974.23</v>
      </c>
      <c r="F2181" s="182">
        <v>43592</v>
      </c>
      <c r="G2181" s="181" t="s">
        <v>938</v>
      </c>
      <c r="H2181" s="181" t="s">
        <v>959</v>
      </c>
      <c r="I2181" s="181" t="s">
        <v>1192</v>
      </c>
      <c r="K2181" s="183">
        <v>365202</v>
      </c>
      <c r="L2181" s="183">
        <v>334613</v>
      </c>
      <c r="Q2181" s="181" t="s">
        <v>940</v>
      </c>
      <c r="U2181" s="183">
        <v>5</v>
      </c>
      <c r="V2181" s="183">
        <v>19</v>
      </c>
      <c r="Y2181" s="181" t="s">
        <v>941</v>
      </c>
      <c r="Z2181" s="183">
        <v>102</v>
      </c>
      <c r="AA2181" s="181" t="s">
        <v>22</v>
      </c>
      <c r="AB2181" s="181" t="s">
        <v>942</v>
      </c>
      <c r="AC2181" s="183">
        <v>15</v>
      </c>
    </row>
    <row r="2182" spans="1:29">
      <c r="A2182" s="181" t="s">
        <v>118</v>
      </c>
      <c r="B2182" s="183">
        <v>102</v>
      </c>
      <c r="C2182" s="183">
        <v>102103</v>
      </c>
      <c r="D2182" s="183">
        <v>5675</v>
      </c>
      <c r="E2182" s="184">
        <v>-428.94</v>
      </c>
      <c r="F2182" s="182">
        <v>43592</v>
      </c>
      <c r="G2182" s="181" t="s">
        <v>938</v>
      </c>
      <c r="H2182" s="181" t="s">
        <v>959</v>
      </c>
      <c r="I2182" s="181" t="s">
        <v>1193</v>
      </c>
      <c r="K2182" s="183">
        <v>365202</v>
      </c>
      <c r="L2182" s="183">
        <v>334613</v>
      </c>
      <c r="Q2182" s="181" t="s">
        <v>940</v>
      </c>
      <c r="U2182" s="183">
        <v>5</v>
      </c>
      <c r="V2182" s="183">
        <v>19</v>
      </c>
      <c r="Y2182" s="181" t="s">
        <v>941</v>
      </c>
      <c r="Z2182" s="183">
        <v>102</v>
      </c>
      <c r="AA2182" s="181" t="s">
        <v>22</v>
      </c>
      <c r="AB2182" s="181" t="s">
        <v>942</v>
      </c>
      <c r="AC2182" s="183">
        <v>16</v>
      </c>
    </row>
    <row r="2183" spans="1:29">
      <c r="A2183" s="181" t="s">
        <v>118</v>
      </c>
      <c r="B2183" s="183">
        <v>102</v>
      </c>
      <c r="C2183" s="183">
        <v>102103</v>
      </c>
      <c r="D2183" s="183">
        <v>5675</v>
      </c>
      <c r="E2183" s="184">
        <v>-262.66000000000003</v>
      </c>
      <c r="F2183" s="182">
        <v>43592</v>
      </c>
      <c r="G2183" s="181" t="s">
        <v>938</v>
      </c>
      <c r="H2183" s="181" t="s">
        <v>959</v>
      </c>
      <c r="I2183" s="181" t="s">
        <v>1194</v>
      </c>
      <c r="K2183" s="183">
        <v>365202</v>
      </c>
      <c r="L2183" s="183">
        <v>334613</v>
      </c>
      <c r="Q2183" s="181" t="s">
        <v>940</v>
      </c>
      <c r="U2183" s="183">
        <v>5</v>
      </c>
      <c r="V2183" s="183">
        <v>19</v>
      </c>
      <c r="Y2183" s="181" t="s">
        <v>941</v>
      </c>
      <c r="Z2183" s="183">
        <v>102</v>
      </c>
      <c r="AA2183" s="181" t="s">
        <v>22</v>
      </c>
      <c r="AB2183" s="181" t="s">
        <v>942</v>
      </c>
      <c r="AC2183" s="183">
        <v>17</v>
      </c>
    </row>
    <row r="2184" spans="1:29">
      <c r="A2184" s="181" t="s">
        <v>118</v>
      </c>
      <c r="B2184" s="183">
        <v>102</v>
      </c>
      <c r="C2184" s="183">
        <v>102103</v>
      </c>
      <c r="D2184" s="183">
        <v>5675</v>
      </c>
      <c r="E2184" s="184">
        <v>-382.55</v>
      </c>
      <c r="F2184" s="182">
        <v>43600</v>
      </c>
      <c r="G2184" s="181" t="s">
        <v>938</v>
      </c>
      <c r="H2184" s="181" t="s">
        <v>960</v>
      </c>
      <c r="I2184" s="181" t="s">
        <v>1195</v>
      </c>
      <c r="K2184" s="183">
        <v>365211</v>
      </c>
      <c r="L2184" s="183">
        <v>334649</v>
      </c>
      <c r="Q2184" s="181" t="s">
        <v>940</v>
      </c>
      <c r="U2184" s="183">
        <v>5</v>
      </c>
      <c r="V2184" s="183">
        <v>19</v>
      </c>
      <c r="Y2184" s="181" t="s">
        <v>941</v>
      </c>
      <c r="Z2184" s="183">
        <v>102</v>
      </c>
      <c r="AA2184" s="181" t="s">
        <v>22</v>
      </c>
      <c r="AB2184" s="181" t="s">
        <v>942</v>
      </c>
      <c r="AC2184" s="183">
        <v>19</v>
      </c>
    </row>
    <row r="2185" spans="1:29">
      <c r="A2185" s="181" t="s">
        <v>118</v>
      </c>
      <c r="B2185" s="183">
        <v>102</v>
      </c>
      <c r="C2185" s="183">
        <v>102103</v>
      </c>
      <c r="D2185" s="183">
        <v>5675</v>
      </c>
      <c r="E2185" s="184">
        <v>-153.16</v>
      </c>
      <c r="F2185" s="182">
        <v>43600</v>
      </c>
      <c r="G2185" s="181" t="s">
        <v>938</v>
      </c>
      <c r="H2185" s="181" t="s">
        <v>960</v>
      </c>
      <c r="I2185" s="181" t="s">
        <v>1193</v>
      </c>
      <c r="K2185" s="183">
        <v>365211</v>
      </c>
      <c r="L2185" s="183">
        <v>334649</v>
      </c>
      <c r="Q2185" s="181" t="s">
        <v>940</v>
      </c>
      <c r="U2185" s="183">
        <v>5</v>
      </c>
      <c r="V2185" s="183">
        <v>19</v>
      </c>
      <c r="Y2185" s="181" t="s">
        <v>941</v>
      </c>
      <c r="Z2185" s="183">
        <v>102</v>
      </c>
      <c r="AA2185" s="181" t="s">
        <v>22</v>
      </c>
      <c r="AB2185" s="181" t="s">
        <v>942</v>
      </c>
      <c r="AC2185" s="183">
        <v>20</v>
      </c>
    </row>
    <row r="2186" spans="1:29">
      <c r="A2186" s="181" t="s">
        <v>118</v>
      </c>
      <c r="B2186" s="183">
        <v>102</v>
      </c>
      <c r="C2186" s="183">
        <v>102103</v>
      </c>
      <c r="D2186" s="183">
        <v>5675</v>
      </c>
      <c r="E2186" s="184">
        <v>-152.86000000000001</v>
      </c>
      <c r="F2186" s="182">
        <v>43600</v>
      </c>
      <c r="G2186" s="181" t="s">
        <v>938</v>
      </c>
      <c r="H2186" s="181" t="s">
        <v>960</v>
      </c>
      <c r="I2186" s="181" t="s">
        <v>1194</v>
      </c>
      <c r="K2186" s="183">
        <v>365211</v>
      </c>
      <c r="L2186" s="183">
        <v>334649</v>
      </c>
      <c r="Q2186" s="181" t="s">
        <v>940</v>
      </c>
      <c r="U2186" s="183">
        <v>5</v>
      </c>
      <c r="V2186" s="183">
        <v>19</v>
      </c>
      <c r="Y2186" s="181" t="s">
        <v>941</v>
      </c>
      <c r="Z2186" s="183">
        <v>102</v>
      </c>
      <c r="AA2186" s="181" t="s">
        <v>22</v>
      </c>
      <c r="AB2186" s="181" t="s">
        <v>942</v>
      </c>
      <c r="AC2186" s="183">
        <v>21</v>
      </c>
    </row>
    <row r="2187" spans="1:29">
      <c r="A2187" s="181" t="s">
        <v>118</v>
      </c>
      <c r="B2187" s="183">
        <v>102</v>
      </c>
      <c r="C2187" s="183">
        <v>102103</v>
      </c>
      <c r="D2187" s="183">
        <v>5675</v>
      </c>
      <c r="E2187" s="184">
        <v>-286.55</v>
      </c>
      <c r="F2187" s="182">
        <v>43600</v>
      </c>
      <c r="G2187" s="181" t="s">
        <v>938</v>
      </c>
      <c r="H2187" s="181" t="s">
        <v>960</v>
      </c>
      <c r="I2187" s="181" t="s">
        <v>1192</v>
      </c>
      <c r="K2187" s="183">
        <v>365211</v>
      </c>
      <c r="L2187" s="183">
        <v>334649</v>
      </c>
      <c r="Q2187" s="181" t="s">
        <v>940</v>
      </c>
      <c r="U2187" s="183">
        <v>5</v>
      </c>
      <c r="V2187" s="183">
        <v>19</v>
      </c>
      <c r="Y2187" s="181" t="s">
        <v>941</v>
      </c>
      <c r="Z2187" s="183">
        <v>102</v>
      </c>
      <c r="AA2187" s="181" t="s">
        <v>22</v>
      </c>
      <c r="AB2187" s="181" t="s">
        <v>942</v>
      </c>
      <c r="AC2187" s="183">
        <v>23</v>
      </c>
    </row>
    <row r="2188" spans="1:29">
      <c r="A2188" s="181" t="s">
        <v>118</v>
      </c>
      <c r="B2188" s="183">
        <v>102</v>
      </c>
      <c r="C2188" s="183">
        <v>102103</v>
      </c>
      <c r="D2188" s="183">
        <v>5675</v>
      </c>
      <c r="E2188" s="184">
        <v>-1037.08</v>
      </c>
      <c r="F2188" s="182">
        <v>43606</v>
      </c>
      <c r="G2188" s="181" t="s">
        <v>938</v>
      </c>
      <c r="H2188" s="181" t="s">
        <v>961</v>
      </c>
      <c r="I2188" s="181" t="s">
        <v>1191</v>
      </c>
      <c r="K2188" s="183">
        <v>365269</v>
      </c>
      <c r="L2188" s="183">
        <v>335517</v>
      </c>
      <c r="Q2188" s="181" t="s">
        <v>940</v>
      </c>
      <c r="U2188" s="183">
        <v>5</v>
      </c>
      <c r="V2188" s="183">
        <v>19</v>
      </c>
      <c r="Y2188" s="181" t="s">
        <v>941</v>
      </c>
      <c r="Z2188" s="183">
        <v>102</v>
      </c>
      <c r="AA2188" s="181" t="s">
        <v>22</v>
      </c>
      <c r="AB2188" s="181" t="s">
        <v>942</v>
      </c>
      <c r="AC2188" s="183">
        <v>14</v>
      </c>
    </row>
    <row r="2189" spans="1:29">
      <c r="A2189" s="181" t="s">
        <v>118</v>
      </c>
      <c r="B2189" s="183">
        <v>102</v>
      </c>
      <c r="C2189" s="183">
        <v>102103</v>
      </c>
      <c r="D2189" s="183">
        <v>5675</v>
      </c>
      <c r="E2189" s="184">
        <v>-975.14</v>
      </c>
      <c r="F2189" s="182">
        <v>43606</v>
      </c>
      <c r="G2189" s="181" t="s">
        <v>938</v>
      </c>
      <c r="H2189" s="181" t="s">
        <v>961</v>
      </c>
      <c r="I2189" s="181" t="s">
        <v>1192</v>
      </c>
      <c r="K2189" s="183">
        <v>365269</v>
      </c>
      <c r="L2189" s="183">
        <v>335517</v>
      </c>
      <c r="Q2189" s="181" t="s">
        <v>940</v>
      </c>
      <c r="U2189" s="183">
        <v>5</v>
      </c>
      <c r="V2189" s="183">
        <v>19</v>
      </c>
      <c r="Y2189" s="181" t="s">
        <v>941</v>
      </c>
      <c r="Z2189" s="183">
        <v>102</v>
      </c>
      <c r="AA2189" s="181" t="s">
        <v>22</v>
      </c>
      <c r="AB2189" s="181" t="s">
        <v>942</v>
      </c>
      <c r="AC2189" s="183">
        <v>15</v>
      </c>
    </row>
    <row r="2190" spans="1:29">
      <c r="A2190" s="181" t="s">
        <v>118</v>
      </c>
      <c r="B2190" s="183">
        <v>102</v>
      </c>
      <c r="C2190" s="183">
        <v>102103</v>
      </c>
      <c r="D2190" s="183">
        <v>5675</v>
      </c>
      <c r="E2190" s="184">
        <v>-439.32</v>
      </c>
      <c r="F2190" s="182">
        <v>43606</v>
      </c>
      <c r="G2190" s="181" t="s">
        <v>938</v>
      </c>
      <c r="H2190" s="181" t="s">
        <v>961</v>
      </c>
      <c r="I2190" s="181" t="s">
        <v>1193</v>
      </c>
      <c r="K2190" s="183">
        <v>365269</v>
      </c>
      <c r="L2190" s="183">
        <v>335517</v>
      </c>
      <c r="Q2190" s="181" t="s">
        <v>940</v>
      </c>
      <c r="U2190" s="183">
        <v>5</v>
      </c>
      <c r="V2190" s="183">
        <v>19</v>
      </c>
      <c r="Y2190" s="181" t="s">
        <v>941</v>
      </c>
      <c r="Z2190" s="183">
        <v>102</v>
      </c>
      <c r="AA2190" s="181" t="s">
        <v>22</v>
      </c>
      <c r="AB2190" s="181" t="s">
        <v>942</v>
      </c>
      <c r="AC2190" s="183">
        <v>16</v>
      </c>
    </row>
    <row r="2191" spans="1:29">
      <c r="A2191" s="181" t="s">
        <v>118</v>
      </c>
      <c r="B2191" s="183">
        <v>102</v>
      </c>
      <c r="C2191" s="183">
        <v>102103</v>
      </c>
      <c r="D2191" s="183">
        <v>5675</v>
      </c>
      <c r="E2191" s="184">
        <v>-264.33999999999997</v>
      </c>
      <c r="F2191" s="182">
        <v>43606</v>
      </c>
      <c r="G2191" s="181" t="s">
        <v>938</v>
      </c>
      <c r="H2191" s="181" t="s">
        <v>961</v>
      </c>
      <c r="I2191" s="181" t="s">
        <v>1194</v>
      </c>
      <c r="K2191" s="183">
        <v>365269</v>
      </c>
      <c r="L2191" s="183">
        <v>335517</v>
      </c>
      <c r="Q2191" s="181" t="s">
        <v>940</v>
      </c>
      <c r="U2191" s="183">
        <v>5</v>
      </c>
      <c r="V2191" s="183">
        <v>19</v>
      </c>
      <c r="Y2191" s="181" t="s">
        <v>941</v>
      </c>
      <c r="Z2191" s="183">
        <v>102</v>
      </c>
      <c r="AA2191" s="181" t="s">
        <v>22</v>
      </c>
      <c r="AB2191" s="181" t="s">
        <v>942</v>
      </c>
      <c r="AC2191" s="183">
        <v>17</v>
      </c>
    </row>
    <row r="2192" spans="1:29">
      <c r="A2192" s="181" t="s">
        <v>118</v>
      </c>
      <c r="B2192" s="183">
        <v>102</v>
      </c>
      <c r="C2192" s="183">
        <v>102103</v>
      </c>
      <c r="D2192" s="183">
        <v>5675</v>
      </c>
      <c r="E2192" s="184">
        <v>-189.24</v>
      </c>
      <c r="F2192" s="182">
        <v>43616</v>
      </c>
      <c r="G2192" s="181" t="s">
        <v>938</v>
      </c>
      <c r="H2192" s="181" t="s">
        <v>965</v>
      </c>
      <c r="I2192" s="181" t="s">
        <v>966</v>
      </c>
      <c r="K2192" s="183">
        <v>365259</v>
      </c>
      <c r="L2192" s="183">
        <v>335456</v>
      </c>
      <c r="Q2192" s="181" t="s">
        <v>940</v>
      </c>
      <c r="U2192" s="183">
        <v>5</v>
      </c>
      <c r="V2192" s="183">
        <v>19</v>
      </c>
      <c r="Y2192" s="181" t="s">
        <v>941</v>
      </c>
      <c r="Z2192" s="183">
        <v>103</v>
      </c>
      <c r="AA2192" s="181" t="s">
        <v>22</v>
      </c>
      <c r="AB2192" s="181" t="s">
        <v>942</v>
      </c>
      <c r="AC2192" s="183">
        <v>4</v>
      </c>
    </row>
    <row r="2193" spans="1:29">
      <c r="A2193" s="181" t="s">
        <v>118</v>
      </c>
      <c r="B2193" s="183">
        <v>102</v>
      </c>
      <c r="C2193" s="183">
        <v>102103</v>
      </c>
      <c r="D2193" s="183">
        <v>5675</v>
      </c>
      <c r="E2193" s="184">
        <v>-382.55</v>
      </c>
      <c r="F2193" s="182">
        <v>43616</v>
      </c>
      <c r="G2193" s="181" t="s">
        <v>938</v>
      </c>
      <c r="H2193" s="181" t="s">
        <v>967</v>
      </c>
      <c r="I2193" s="181" t="s">
        <v>1195</v>
      </c>
      <c r="K2193" s="183">
        <v>365282</v>
      </c>
      <c r="L2193" s="183">
        <v>335686</v>
      </c>
      <c r="Q2193" s="181" t="s">
        <v>940</v>
      </c>
      <c r="U2193" s="183">
        <v>5</v>
      </c>
      <c r="V2193" s="183">
        <v>19</v>
      </c>
      <c r="Y2193" s="181" t="s">
        <v>941</v>
      </c>
      <c r="Z2193" s="183">
        <v>102</v>
      </c>
      <c r="AA2193" s="181" t="s">
        <v>22</v>
      </c>
      <c r="AB2193" s="181" t="s">
        <v>942</v>
      </c>
      <c r="AC2193" s="183">
        <v>19</v>
      </c>
    </row>
    <row r="2194" spans="1:29">
      <c r="A2194" s="181" t="s">
        <v>118</v>
      </c>
      <c r="B2194" s="183">
        <v>102</v>
      </c>
      <c r="C2194" s="183">
        <v>102103</v>
      </c>
      <c r="D2194" s="183">
        <v>5675</v>
      </c>
      <c r="E2194" s="184">
        <v>-153.16</v>
      </c>
      <c r="F2194" s="182">
        <v>43616</v>
      </c>
      <c r="G2194" s="181" t="s">
        <v>938</v>
      </c>
      <c r="H2194" s="181" t="s">
        <v>967</v>
      </c>
      <c r="I2194" s="181" t="s">
        <v>1193</v>
      </c>
      <c r="K2194" s="183">
        <v>365282</v>
      </c>
      <c r="L2194" s="183">
        <v>335686</v>
      </c>
      <c r="Q2194" s="181" t="s">
        <v>940</v>
      </c>
      <c r="U2194" s="183">
        <v>5</v>
      </c>
      <c r="V2194" s="183">
        <v>19</v>
      </c>
      <c r="Y2194" s="181" t="s">
        <v>941</v>
      </c>
      <c r="Z2194" s="183">
        <v>102</v>
      </c>
      <c r="AA2194" s="181" t="s">
        <v>22</v>
      </c>
      <c r="AB2194" s="181" t="s">
        <v>942</v>
      </c>
      <c r="AC2194" s="183">
        <v>20</v>
      </c>
    </row>
    <row r="2195" spans="1:29">
      <c r="A2195" s="181" t="s">
        <v>118</v>
      </c>
      <c r="B2195" s="183">
        <v>102</v>
      </c>
      <c r="C2195" s="183">
        <v>102103</v>
      </c>
      <c r="D2195" s="183">
        <v>5675</v>
      </c>
      <c r="E2195" s="184">
        <v>-152.86000000000001</v>
      </c>
      <c r="F2195" s="182">
        <v>43616</v>
      </c>
      <c r="G2195" s="181" t="s">
        <v>938</v>
      </c>
      <c r="H2195" s="181" t="s">
        <v>967</v>
      </c>
      <c r="I2195" s="181" t="s">
        <v>1194</v>
      </c>
      <c r="K2195" s="183">
        <v>365282</v>
      </c>
      <c r="L2195" s="183">
        <v>335686</v>
      </c>
      <c r="Q2195" s="181" t="s">
        <v>940</v>
      </c>
      <c r="U2195" s="183">
        <v>5</v>
      </c>
      <c r="V2195" s="183">
        <v>19</v>
      </c>
      <c r="Y2195" s="181" t="s">
        <v>941</v>
      </c>
      <c r="Z2195" s="183">
        <v>102</v>
      </c>
      <c r="AA2195" s="181" t="s">
        <v>22</v>
      </c>
      <c r="AB2195" s="181" t="s">
        <v>942</v>
      </c>
      <c r="AC2195" s="183">
        <v>21</v>
      </c>
    </row>
    <row r="2196" spans="1:29">
      <c r="A2196" s="181" t="s">
        <v>118</v>
      </c>
      <c r="B2196" s="183">
        <v>102</v>
      </c>
      <c r="C2196" s="183">
        <v>102103</v>
      </c>
      <c r="D2196" s="183">
        <v>5675</v>
      </c>
      <c r="E2196" s="184">
        <v>-286.55</v>
      </c>
      <c r="F2196" s="182">
        <v>43616</v>
      </c>
      <c r="G2196" s="181" t="s">
        <v>938</v>
      </c>
      <c r="H2196" s="181" t="s">
        <v>967</v>
      </c>
      <c r="I2196" s="181" t="s">
        <v>1192</v>
      </c>
      <c r="K2196" s="183">
        <v>365282</v>
      </c>
      <c r="L2196" s="183">
        <v>335686</v>
      </c>
      <c r="Q2196" s="181" t="s">
        <v>940</v>
      </c>
      <c r="U2196" s="183">
        <v>5</v>
      </c>
      <c r="V2196" s="183">
        <v>19</v>
      </c>
      <c r="Y2196" s="181" t="s">
        <v>941</v>
      </c>
      <c r="Z2196" s="183">
        <v>102</v>
      </c>
      <c r="AA2196" s="181" t="s">
        <v>22</v>
      </c>
      <c r="AB2196" s="181" t="s">
        <v>942</v>
      </c>
      <c r="AC2196" s="183">
        <v>23</v>
      </c>
    </row>
    <row r="2197" spans="1:29">
      <c r="A2197" s="181" t="s">
        <v>118</v>
      </c>
      <c r="B2197" s="183">
        <v>102</v>
      </c>
      <c r="C2197" s="183">
        <v>102103</v>
      </c>
      <c r="D2197" s="183">
        <v>5675</v>
      </c>
      <c r="E2197" s="184">
        <v>7552.98</v>
      </c>
      <c r="F2197" s="182">
        <v>43616</v>
      </c>
      <c r="G2197" s="181" t="s">
        <v>938</v>
      </c>
      <c r="H2197" s="181" t="s">
        <v>1196</v>
      </c>
      <c r="I2197" s="181" t="s">
        <v>1196</v>
      </c>
      <c r="K2197" s="183">
        <v>365469</v>
      </c>
      <c r="L2197" s="183">
        <v>336420</v>
      </c>
      <c r="Q2197" s="181" t="s">
        <v>940</v>
      </c>
      <c r="U2197" s="183">
        <v>5</v>
      </c>
      <c r="V2197" s="183">
        <v>19</v>
      </c>
      <c r="Y2197" s="181" t="s">
        <v>941</v>
      </c>
      <c r="Z2197" s="183">
        <v>102</v>
      </c>
      <c r="AA2197" s="181" t="s">
        <v>22</v>
      </c>
      <c r="AB2197" s="181" t="s">
        <v>942</v>
      </c>
      <c r="AC2197" s="183">
        <v>1</v>
      </c>
    </row>
    <row r="2198" spans="1:29">
      <c r="A2198" s="181" t="s">
        <v>118</v>
      </c>
      <c r="B2198" s="183">
        <v>102</v>
      </c>
      <c r="C2198" s="183">
        <v>102101</v>
      </c>
      <c r="D2198" s="183">
        <v>5675</v>
      </c>
      <c r="E2198" s="184">
        <v>-204.5</v>
      </c>
      <c r="F2198" s="182">
        <v>43616</v>
      </c>
      <c r="G2198" s="181" t="s">
        <v>938</v>
      </c>
      <c r="H2198" s="181" t="s">
        <v>1196</v>
      </c>
      <c r="I2198" s="181" t="s">
        <v>1196</v>
      </c>
      <c r="K2198" s="183">
        <v>365469</v>
      </c>
      <c r="L2198" s="183">
        <v>336420</v>
      </c>
      <c r="Q2198" s="181" t="s">
        <v>940</v>
      </c>
      <c r="U2198" s="183">
        <v>5</v>
      </c>
      <c r="V2198" s="183">
        <v>19</v>
      </c>
      <c r="Y2198" s="181" t="s">
        <v>941</v>
      </c>
      <c r="Z2198" s="183">
        <v>102</v>
      </c>
      <c r="AA2198" s="181" t="s">
        <v>22</v>
      </c>
      <c r="AB2198" s="181" t="s">
        <v>942</v>
      </c>
      <c r="AC2198" s="183">
        <v>2</v>
      </c>
    </row>
    <row r="2199" spans="1:29">
      <c r="A2199" s="181" t="s">
        <v>118</v>
      </c>
      <c r="B2199" s="183">
        <v>102</v>
      </c>
      <c r="C2199" s="183">
        <v>102102</v>
      </c>
      <c r="D2199" s="183">
        <v>5675</v>
      </c>
      <c r="E2199" s="184">
        <v>-40.9</v>
      </c>
      <c r="F2199" s="182">
        <v>43616</v>
      </c>
      <c r="G2199" s="181" t="s">
        <v>938</v>
      </c>
      <c r="H2199" s="181" t="s">
        <v>1196</v>
      </c>
      <c r="I2199" s="181" t="s">
        <v>1196</v>
      </c>
      <c r="K2199" s="183">
        <v>365469</v>
      </c>
      <c r="L2199" s="183">
        <v>336420</v>
      </c>
      <c r="Q2199" s="181" t="s">
        <v>940</v>
      </c>
      <c r="U2199" s="183">
        <v>5</v>
      </c>
      <c r="V2199" s="183">
        <v>19</v>
      </c>
      <c r="Y2199" s="181" t="s">
        <v>941</v>
      </c>
      <c r="Z2199" s="183">
        <v>102</v>
      </c>
      <c r="AA2199" s="181" t="s">
        <v>22</v>
      </c>
      <c r="AB2199" s="181" t="s">
        <v>942</v>
      </c>
      <c r="AC2199" s="183">
        <v>3</v>
      </c>
    </row>
    <row r="2200" spans="1:29">
      <c r="A2200" s="181" t="s">
        <v>118</v>
      </c>
      <c r="B2200" s="183">
        <v>102</v>
      </c>
      <c r="C2200" s="183">
        <v>102103</v>
      </c>
      <c r="D2200" s="183">
        <v>5675</v>
      </c>
      <c r="E2200" s="184">
        <v>-68.17</v>
      </c>
      <c r="F2200" s="182">
        <v>43616</v>
      </c>
      <c r="G2200" s="181" t="s">
        <v>938</v>
      </c>
      <c r="H2200" s="181" t="s">
        <v>1196</v>
      </c>
      <c r="I2200" s="181" t="s">
        <v>1196</v>
      </c>
      <c r="K2200" s="183">
        <v>365469</v>
      </c>
      <c r="L2200" s="183">
        <v>336420</v>
      </c>
      <c r="Q2200" s="181" t="s">
        <v>940</v>
      </c>
      <c r="U2200" s="183">
        <v>5</v>
      </c>
      <c r="V2200" s="183">
        <v>19</v>
      </c>
      <c r="Y2200" s="181" t="s">
        <v>941</v>
      </c>
      <c r="Z2200" s="183">
        <v>102</v>
      </c>
      <c r="AA2200" s="181" t="s">
        <v>22</v>
      </c>
      <c r="AB2200" s="181" t="s">
        <v>942</v>
      </c>
      <c r="AC2200" s="183">
        <v>4</v>
      </c>
    </row>
    <row r="2201" spans="1:29">
      <c r="A2201" s="181" t="s">
        <v>118</v>
      </c>
      <c r="B2201" s="183">
        <v>102</v>
      </c>
      <c r="C2201" s="183">
        <v>102104</v>
      </c>
      <c r="D2201" s="183">
        <v>5675</v>
      </c>
      <c r="E2201" s="184">
        <v>-136.34</v>
      </c>
      <c r="F2201" s="182">
        <v>43616</v>
      </c>
      <c r="G2201" s="181" t="s">
        <v>938</v>
      </c>
      <c r="H2201" s="181" t="s">
        <v>1196</v>
      </c>
      <c r="I2201" s="181" t="s">
        <v>1196</v>
      </c>
      <c r="K2201" s="183">
        <v>365469</v>
      </c>
      <c r="L2201" s="183">
        <v>336420</v>
      </c>
      <c r="Q2201" s="181" t="s">
        <v>940</v>
      </c>
      <c r="U2201" s="183">
        <v>5</v>
      </c>
      <c r="V2201" s="183">
        <v>19</v>
      </c>
      <c r="Y2201" s="181" t="s">
        <v>941</v>
      </c>
      <c r="Z2201" s="183">
        <v>102</v>
      </c>
      <c r="AA2201" s="181" t="s">
        <v>22</v>
      </c>
      <c r="AB2201" s="181" t="s">
        <v>942</v>
      </c>
      <c r="AC2201" s="183">
        <v>5</v>
      </c>
    </row>
    <row r="2202" spans="1:29">
      <c r="A2202" s="181" t="s">
        <v>118</v>
      </c>
      <c r="B2202" s="183">
        <v>102</v>
      </c>
      <c r="C2202" s="183">
        <v>102105</v>
      </c>
      <c r="D2202" s="183">
        <v>5675</v>
      </c>
      <c r="E2202" s="184">
        <v>-149.97</v>
      </c>
      <c r="F2202" s="182">
        <v>43616</v>
      </c>
      <c r="G2202" s="181" t="s">
        <v>938</v>
      </c>
      <c r="H2202" s="181" t="s">
        <v>1196</v>
      </c>
      <c r="I2202" s="181" t="s">
        <v>1196</v>
      </c>
      <c r="K2202" s="183">
        <v>365469</v>
      </c>
      <c r="L2202" s="183">
        <v>336420</v>
      </c>
      <c r="Q2202" s="181" t="s">
        <v>940</v>
      </c>
      <c r="U2202" s="183">
        <v>5</v>
      </c>
      <c r="V2202" s="183">
        <v>19</v>
      </c>
      <c r="Y2202" s="181" t="s">
        <v>941</v>
      </c>
      <c r="Z2202" s="183">
        <v>102</v>
      </c>
      <c r="AA2202" s="181" t="s">
        <v>22</v>
      </c>
      <c r="AB2202" s="181" t="s">
        <v>942</v>
      </c>
      <c r="AC2202" s="183">
        <v>6</v>
      </c>
    </row>
    <row r="2203" spans="1:29">
      <c r="A2203" s="181" t="s">
        <v>118</v>
      </c>
      <c r="B2203" s="183">
        <v>102</v>
      </c>
      <c r="C2203" s="183">
        <v>102106</v>
      </c>
      <c r="D2203" s="183">
        <v>5675</v>
      </c>
      <c r="E2203" s="184">
        <v>-449.91</v>
      </c>
      <c r="F2203" s="182">
        <v>43616</v>
      </c>
      <c r="G2203" s="181" t="s">
        <v>938</v>
      </c>
      <c r="H2203" s="181" t="s">
        <v>1196</v>
      </c>
      <c r="I2203" s="181" t="s">
        <v>1196</v>
      </c>
      <c r="K2203" s="183">
        <v>365469</v>
      </c>
      <c r="L2203" s="183">
        <v>336420</v>
      </c>
      <c r="Q2203" s="181" t="s">
        <v>940</v>
      </c>
      <c r="U2203" s="183">
        <v>5</v>
      </c>
      <c r="V2203" s="183">
        <v>19</v>
      </c>
      <c r="Y2203" s="181" t="s">
        <v>941</v>
      </c>
      <c r="Z2203" s="183">
        <v>102</v>
      </c>
      <c r="AA2203" s="181" t="s">
        <v>22</v>
      </c>
      <c r="AB2203" s="181" t="s">
        <v>942</v>
      </c>
      <c r="AC2203" s="183">
        <v>7</v>
      </c>
    </row>
    <row r="2204" spans="1:29">
      <c r="A2204" s="181" t="s">
        <v>118</v>
      </c>
      <c r="B2204" s="183">
        <v>102</v>
      </c>
      <c r="C2204" s="183">
        <v>102107</v>
      </c>
      <c r="D2204" s="183">
        <v>5675</v>
      </c>
      <c r="E2204" s="184">
        <v>-81.8</v>
      </c>
      <c r="F2204" s="182">
        <v>43616</v>
      </c>
      <c r="G2204" s="181" t="s">
        <v>938</v>
      </c>
      <c r="H2204" s="181" t="s">
        <v>1196</v>
      </c>
      <c r="I2204" s="181" t="s">
        <v>1196</v>
      </c>
      <c r="K2204" s="183">
        <v>365469</v>
      </c>
      <c r="L2204" s="183">
        <v>336420</v>
      </c>
      <c r="Q2204" s="181" t="s">
        <v>940</v>
      </c>
      <c r="U2204" s="183">
        <v>5</v>
      </c>
      <c r="V2204" s="183">
        <v>19</v>
      </c>
      <c r="Y2204" s="181" t="s">
        <v>941</v>
      </c>
      <c r="Z2204" s="183">
        <v>102</v>
      </c>
      <c r="AA2204" s="181" t="s">
        <v>22</v>
      </c>
      <c r="AB2204" s="181" t="s">
        <v>942</v>
      </c>
      <c r="AC2204" s="183">
        <v>8</v>
      </c>
    </row>
    <row r="2205" spans="1:29">
      <c r="A2205" s="181" t="s">
        <v>118</v>
      </c>
      <c r="B2205" s="183">
        <v>102</v>
      </c>
      <c r="C2205" s="183">
        <v>102108</v>
      </c>
      <c r="D2205" s="183">
        <v>5675</v>
      </c>
      <c r="E2205" s="184">
        <v>-54.53</v>
      </c>
      <c r="F2205" s="182">
        <v>43616</v>
      </c>
      <c r="G2205" s="181" t="s">
        <v>938</v>
      </c>
      <c r="H2205" s="181" t="s">
        <v>1196</v>
      </c>
      <c r="I2205" s="181" t="s">
        <v>1196</v>
      </c>
      <c r="K2205" s="183">
        <v>365469</v>
      </c>
      <c r="L2205" s="183">
        <v>336420</v>
      </c>
      <c r="Q2205" s="181" t="s">
        <v>940</v>
      </c>
      <c r="U2205" s="183">
        <v>5</v>
      </c>
      <c r="V2205" s="183">
        <v>19</v>
      </c>
      <c r="Y2205" s="181" t="s">
        <v>941</v>
      </c>
      <c r="Z2205" s="183">
        <v>102</v>
      </c>
      <c r="AA2205" s="181" t="s">
        <v>22</v>
      </c>
      <c r="AB2205" s="181" t="s">
        <v>942</v>
      </c>
      <c r="AC2205" s="183">
        <v>9</v>
      </c>
    </row>
    <row r="2206" spans="1:29">
      <c r="A2206" s="181" t="s">
        <v>118</v>
      </c>
      <c r="B2206" s="183">
        <v>102</v>
      </c>
      <c r="C2206" s="183">
        <v>102109</v>
      </c>
      <c r="D2206" s="183">
        <v>5675</v>
      </c>
      <c r="E2206" s="184">
        <v>-40.9</v>
      </c>
      <c r="F2206" s="182">
        <v>43616</v>
      </c>
      <c r="G2206" s="181" t="s">
        <v>938</v>
      </c>
      <c r="H2206" s="181" t="s">
        <v>1196</v>
      </c>
      <c r="I2206" s="181" t="s">
        <v>1196</v>
      </c>
      <c r="K2206" s="183">
        <v>365469</v>
      </c>
      <c r="L2206" s="183">
        <v>336420</v>
      </c>
      <c r="Q2206" s="181" t="s">
        <v>940</v>
      </c>
      <c r="U2206" s="183">
        <v>5</v>
      </c>
      <c r="V2206" s="183">
        <v>19</v>
      </c>
      <c r="Y2206" s="181" t="s">
        <v>941</v>
      </c>
      <c r="Z2206" s="183">
        <v>102</v>
      </c>
      <c r="AA2206" s="181" t="s">
        <v>22</v>
      </c>
      <c r="AB2206" s="181" t="s">
        <v>942</v>
      </c>
      <c r="AC2206" s="183">
        <v>10</v>
      </c>
    </row>
    <row r="2207" spans="1:29">
      <c r="A2207" s="181" t="s">
        <v>118</v>
      </c>
      <c r="B2207" s="183">
        <v>102</v>
      </c>
      <c r="C2207" s="183">
        <v>102103</v>
      </c>
      <c r="D2207" s="183">
        <v>5675</v>
      </c>
      <c r="E2207" s="184">
        <v>-982.91</v>
      </c>
      <c r="F2207" s="182">
        <v>43620</v>
      </c>
      <c r="G2207" s="181" t="s">
        <v>938</v>
      </c>
      <c r="H2207" s="181" t="s">
        <v>969</v>
      </c>
      <c r="I2207" s="181" t="s">
        <v>1191</v>
      </c>
      <c r="K2207" s="183">
        <v>365545</v>
      </c>
      <c r="L2207" s="183">
        <v>336815</v>
      </c>
      <c r="Q2207" s="181" t="s">
        <v>940</v>
      </c>
      <c r="U2207" s="183">
        <v>6</v>
      </c>
      <c r="V2207" s="183">
        <v>19</v>
      </c>
      <c r="Y2207" s="181" t="s">
        <v>941</v>
      </c>
      <c r="Z2207" s="183">
        <v>102</v>
      </c>
      <c r="AA2207" s="181" t="s">
        <v>22</v>
      </c>
      <c r="AB2207" s="181" t="s">
        <v>942</v>
      </c>
      <c r="AC2207" s="183">
        <v>14</v>
      </c>
    </row>
    <row r="2208" spans="1:29">
      <c r="A2208" s="181" t="s">
        <v>118</v>
      </c>
      <c r="B2208" s="183">
        <v>102</v>
      </c>
      <c r="C2208" s="183">
        <v>102103</v>
      </c>
      <c r="D2208" s="183">
        <v>5675</v>
      </c>
      <c r="E2208" s="184">
        <v>-950.98</v>
      </c>
      <c r="F2208" s="182">
        <v>43620</v>
      </c>
      <c r="G2208" s="181" t="s">
        <v>938</v>
      </c>
      <c r="H2208" s="181" t="s">
        <v>969</v>
      </c>
      <c r="I2208" s="181" t="s">
        <v>1192</v>
      </c>
      <c r="K2208" s="183">
        <v>365545</v>
      </c>
      <c r="L2208" s="183">
        <v>336815</v>
      </c>
      <c r="Q2208" s="181" t="s">
        <v>940</v>
      </c>
      <c r="U2208" s="183">
        <v>6</v>
      </c>
      <c r="V2208" s="183">
        <v>19</v>
      </c>
      <c r="Y2208" s="181" t="s">
        <v>941</v>
      </c>
      <c r="Z2208" s="183">
        <v>102</v>
      </c>
      <c r="AA2208" s="181" t="s">
        <v>22</v>
      </c>
      <c r="AB2208" s="181" t="s">
        <v>942</v>
      </c>
      <c r="AC2208" s="183">
        <v>15</v>
      </c>
    </row>
    <row r="2209" spans="1:29">
      <c r="A2209" s="181" t="s">
        <v>118</v>
      </c>
      <c r="B2209" s="183">
        <v>102</v>
      </c>
      <c r="C2209" s="183">
        <v>102103</v>
      </c>
      <c r="D2209" s="183">
        <v>5675</v>
      </c>
      <c r="E2209" s="184">
        <v>-419.52</v>
      </c>
      <c r="F2209" s="182">
        <v>43620</v>
      </c>
      <c r="G2209" s="181" t="s">
        <v>938</v>
      </c>
      <c r="H2209" s="181" t="s">
        <v>969</v>
      </c>
      <c r="I2209" s="181" t="s">
        <v>1193</v>
      </c>
      <c r="K2209" s="183">
        <v>365545</v>
      </c>
      <c r="L2209" s="183">
        <v>336815</v>
      </c>
      <c r="Q2209" s="181" t="s">
        <v>940</v>
      </c>
      <c r="U2209" s="183">
        <v>6</v>
      </c>
      <c r="V2209" s="183">
        <v>19</v>
      </c>
      <c r="Y2209" s="181" t="s">
        <v>941</v>
      </c>
      <c r="Z2209" s="183">
        <v>102</v>
      </c>
      <c r="AA2209" s="181" t="s">
        <v>22</v>
      </c>
      <c r="AB2209" s="181" t="s">
        <v>942</v>
      </c>
      <c r="AC2209" s="183">
        <v>16</v>
      </c>
    </row>
    <row r="2210" spans="1:29">
      <c r="A2210" s="181" t="s">
        <v>118</v>
      </c>
      <c r="B2210" s="183">
        <v>102</v>
      </c>
      <c r="C2210" s="183">
        <v>102103</v>
      </c>
      <c r="D2210" s="183">
        <v>5675</v>
      </c>
      <c r="E2210" s="184">
        <v>-262.66000000000003</v>
      </c>
      <c r="F2210" s="182">
        <v>43620</v>
      </c>
      <c r="G2210" s="181" t="s">
        <v>938</v>
      </c>
      <c r="H2210" s="181" t="s">
        <v>969</v>
      </c>
      <c r="I2210" s="181" t="s">
        <v>1194</v>
      </c>
      <c r="K2210" s="183">
        <v>365545</v>
      </c>
      <c r="L2210" s="183">
        <v>336815</v>
      </c>
      <c r="Q2210" s="181" t="s">
        <v>940</v>
      </c>
      <c r="U2210" s="183">
        <v>6</v>
      </c>
      <c r="V2210" s="183">
        <v>19</v>
      </c>
      <c r="Y2210" s="181" t="s">
        <v>941</v>
      </c>
      <c r="Z2210" s="183">
        <v>102</v>
      </c>
      <c r="AA2210" s="181" t="s">
        <v>22</v>
      </c>
      <c r="AB2210" s="181" t="s">
        <v>942</v>
      </c>
      <c r="AC2210" s="183">
        <v>17</v>
      </c>
    </row>
    <row r="2211" spans="1:29">
      <c r="A2211" s="181" t="s">
        <v>118</v>
      </c>
      <c r="B2211" s="183">
        <v>102</v>
      </c>
      <c r="C2211" s="183">
        <v>102103</v>
      </c>
      <c r="D2211" s="183">
        <v>5675</v>
      </c>
      <c r="E2211" s="184">
        <v>-382.55</v>
      </c>
      <c r="F2211" s="182">
        <v>43631</v>
      </c>
      <c r="G2211" s="181" t="s">
        <v>938</v>
      </c>
      <c r="H2211" s="181" t="s">
        <v>970</v>
      </c>
      <c r="I2211" s="181" t="s">
        <v>1195</v>
      </c>
      <c r="K2211" s="183">
        <v>365568</v>
      </c>
      <c r="L2211" s="183">
        <v>337042</v>
      </c>
      <c r="Q2211" s="181" t="s">
        <v>940</v>
      </c>
      <c r="U2211" s="183">
        <v>6</v>
      </c>
      <c r="V2211" s="183">
        <v>19</v>
      </c>
      <c r="Y2211" s="181" t="s">
        <v>941</v>
      </c>
      <c r="Z2211" s="183">
        <v>102</v>
      </c>
      <c r="AA2211" s="181" t="s">
        <v>22</v>
      </c>
      <c r="AB2211" s="181" t="s">
        <v>942</v>
      </c>
      <c r="AC2211" s="183">
        <v>19</v>
      </c>
    </row>
    <row r="2212" spans="1:29">
      <c r="A2212" s="181" t="s">
        <v>118</v>
      </c>
      <c r="B2212" s="183">
        <v>102</v>
      </c>
      <c r="C2212" s="183">
        <v>102103</v>
      </c>
      <c r="D2212" s="183">
        <v>5675</v>
      </c>
      <c r="E2212" s="184">
        <v>-153.16</v>
      </c>
      <c r="F2212" s="182">
        <v>43631</v>
      </c>
      <c r="G2212" s="181" t="s">
        <v>938</v>
      </c>
      <c r="H2212" s="181" t="s">
        <v>970</v>
      </c>
      <c r="I2212" s="181" t="s">
        <v>1193</v>
      </c>
      <c r="K2212" s="183">
        <v>365568</v>
      </c>
      <c r="L2212" s="183">
        <v>337042</v>
      </c>
      <c r="Q2212" s="181" t="s">
        <v>940</v>
      </c>
      <c r="U2212" s="183">
        <v>6</v>
      </c>
      <c r="V2212" s="183">
        <v>19</v>
      </c>
      <c r="Y2212" s="181" t="s">
        <v>941</v>
      </c>
      <c r="Z2212" s="183">
        <v>102</v>
      </c>
      <c r="AA2212" s="181" t="s">
        <v>22</v>
      </c>
      <c r="AB2212" s="181" t="s">
        <v>942</v>
      </c>
      <c r="AC2212" s="183">
        <v>20</v>
      </c>
    </row>
    <row r="2213" spans="1:29">
      <c r="A2213" s="181" t="s">
        <v>118</v>
      </c>
      <c r="B2213" s="183">
        <v>102</v>
      </c>
      <c r="C2213" s="183">
        <v>102103</v>
      </c>
      <c r="D2213" s="183">
        <v>5675</v>
      </c>
      <c r="E2213" s="184">
        <v>-152.86000000000001</v>
      </c>
      <c r="F2213" s="182">
        <v>43631</v>
      </c>
      <c r="G2213" s="181" t="s">
        <v>938</v>
      </c>
      <c r="H2213" s="181" t="s">
        <v>970</v>
      </c>
      <c r="I2213" s="181" t="s">
        <v>1194</v>
      </c>
      <c r="K2213" s="183">
        <v>365568</v>
      </c>
      <c r="L2213" s="183">
        <v>337042</v>
      </c>
      <c r="Q2213" s="181" t="s">
        <v>940</v>
      </c>
      <c r="U2213" s="183">
        <v>6</v>
      </c>
      <c r="V2213" s="183">
        <v>19</v>
      </c>
      <c r="Y2213" s="181" t="s">
        <v>941</v>
      </c>
      <c r="Z2213" s="183">
        <v>102</v>
      </c>
      <c r="AA2213" s="181" t="s">
        <v>22</v>
      </c>
      <c r="AB2213" s="181" t="s">
        <v>942</v>
      </c>
      <c r="AC2213" s="183">
        <v>21</v>
      </c>
    </row>
    <row r="2214" spans="1:29">
      <c r="A2214" s="181" t="s">
        <v>118</v>
      </c>
      <c r="B2214" s="183">
        <v>102</v>
      </c>
      <c r="C2214" s="183">
        <v>102103</v>
      </c>
      <c r="D2214" s="183">
        <v>5675</v>
      </c>
      <c r="E2214" s="184">
        <v>-286.55</v>
      </c>
      <c r="F2214" s="182">
        <v>43631</v>
      </c>
      <c r="G2214" s="181" t="s">
        <v>938</v>
      </c>
      <c r="H2214" s="181" t="s">
        <v>970</v>
      </c>
      <c r="I2214" s="181" t="s">
        <v>1192</v>
      </c>
      <c r="K2214" s="183">
        <v>365568</v>
      </c>
      <c r="L2214" s="183">
        <v>337042</v>
      </c>
      <c r="Q2214" s="181" t="s">
        <v>940</v>
      </c>
      <c r="U2214" s="183">
        <v>6</v>
      </c>
      <c r="V2214" s="183">
        <v>19</v>
      </c>
      <c r="Y2214" s="181" t="s">
        <v>941</v>
      </c>
      <c r="Z2214" s="183">
        <v>102</v>
      </c>
      <c r="AA2214" s="181" t="s">
        <v>22</v>
      </c>
      <c r="AB2214" s="181" t="s">
        <v>942</v>
      </c>
      <c r="AC2214" s="183">
        <v>23</v>
      </c>
    </row>
    <row r="2215" spans="1:29">
      <c r="A2215" s="181" t="s">
        <v>118</v>
      </c>
      <c r="B2215" s="183">
        <v>102</v>
      </c>
      <c r="C2215" s="183">
        <v>102103</v>
      </c>
      <c r="D2215" s="183">
        <v>5675</v>
      </c>
      <c r="E2215" s="184">
        <v>-1006.56</v>
      </c>
      <c r="F2215" s="182">
        <v>43634</v>
      </c>
      <c r="G2215" s="181" t="s">
        <v>938</v>
      </c>
      <c r="H2215" s="181" t="s">
        <v>971</v>
      </c>
      <c r="I2215" s="181" t="s">
        <v>1191</v>
      </c>
      <c r="K2215" s="183">
        <v>365607</v>
      </c>
      <c r="L2215" s="183">
        <v>338002</v>
      </c>
      <c r="Q2215" s="181" t="s">
        <v>940</v>
      </c>
      <c r="U2215" s="183">
        <v>6</v>
      </c>
      <c r="V2215" s="183">
        <v>19</v>
      </c>
      <c r="Y2215" s="181" t="s">
        <v>941</v>
      </c>
      <c r="Z2215" s="183">
        <v>102</v>
      </c>
      <c r="AA2215" s="181" t="s">
        <v>22</v>
      </c>
      <c r="AB2215" s="181" t="s">
        <v>942</v>
      </c>
      <c r="AC2215" s="183">
        <v>14</v>
      </c>
    </row>
    <row r="2216" spans="1:29">
      <c r="A2216" s="181" t="s">
        <v>118</v>
      </c>
      <c r="B2216" s="183">
        <v>102</v>
      </c>
      <c r="C2216" s="183">
        <v>102103</v>
      </c>
      <c r="D2216" s="183">
        <v>5675</v>
      </c>
      <c r="E2216" s="184">
        <v>-931.32</v>
      </c>
      <c r="F2216" s="182">
        <v>43634</v>
      </c>
      <c r="G2216" s="181" t="s">
        <v>938</v>
      </c>
      <c r="H2216" s="181" t="s">
        <v>971</v>
      </c>
      <c r="I2216" s="181" t="s">
        <v>1192</v>
      </c>
      <c r="K2216" s="183">
        <v>365607</v>
      </c>
      <c r="L2216" s="183">
        <v>338002</v>
      </c>
      <c r="Q2216" s="181" t="s">
        <v>940</v>
      </c>
      <c r="U2216" s="183">
        <v>6</v>
      </c>
      <c r="V2216" s="183">
        <v>19</v>
      </c>
      <c r="Y2216" s="181" t="s">
        <v>941</v>
      </c>
      <c r="Z2216" s="183">
        <v>102</v>
      </c>
      <c r="AA2216" s="181" t="s">
        <v>22</v>
      </c>
      <c r="AB2216" s="181" t="s">
        <v>942</v>
      </c>
      <c r="AC2216" s="183">
        <v>15</v>
      </c>
    </row>
    <row r="2217" spans="1:29">
      <c r="A2217" s="181" t="s">
        <v>118</v>
      </c>
      <c r="B2217" s="183">
        <v>102</v>
      </c>
      <c r="C2217" s="183">
        <v>102103</v>
      </c>
      <c r="D2217" s="183">
        <v>5675</v>
      </c>
      <c r="E2217" s="184">
        <v>-419.52</v>
      </c>
      <c r="F2217" s="182">
        <v>43634</v>
      </c>
      <c r="G2217" s="181" t="s">
        <v>938</v>
      </c>
      <c r="H2217" s="181" t="s">
        <v>971</v>
      </c>
      <c r="I2217" s="181" t="s">
        <v>1193</v>
      </c>
      <c r="K2217" s="183">
        <v>365607</v>
      </c>
      <c r="L2217" s="183">
        <v>338002</v>
      </c>
      <c r="Q2217" s="181" t="s">
        <v>940</v>
      </c>
      <c r="U2217" s="183">
        <v>6</v>
      </c>
      <c r="V2217" s="183">
        <v>19</v>
      </c>
      <c r="Y2217" s="181" t="s">
        <v>941</v>
      </c>
      <c r="Z2217" s="183">
        <v>102</v>
      </c>
      <c r="AA2217" s="181" t="s">
        <v>22</v>
      </c>
      <c r="AB2217" s="181" t="s">
        <v>942</v>
      </c>
      <c r="AC2217" s="183">
        <v>16</v>
      </c>
    </row>
    <row r="2218" spans="1:29">
      <c r="A2218" s="181" t="s">
        <v>118</v>
      </c>
      <c r="B2218" s="183">
        <v>102</v>
      </c>
      <c r="C2218" s="183">
        <v>102103</v>
      </c>
      <c r="D2218" s="183">
        <v>5675</v>
      </c>
      <c r="E2218" s="184">
        <v>-262.66000000000003</v>
      </c>
      <c r="F2218" s="182">
        <v>43634</v>
      </c>
      <c r="G2218" s="181" t="s">
        <v>938</v>
      </c>
      <c r="H2218" s="181" t="s">
        <v>971</v>
      </c>
      <c r="I2218" s="181" t="s">
        <v>1194</v>
      </c>
      <c r="K2218" s="183">
        <v>365607</v>
      </c>
      <c r="L2218" s="183">
        <v>338002</v>
      </c>
      <c r="Q2218" s="181" t="s">
        <v>940</v>
      </c>
      <c r="U2218" s="183">
        <v>6</v>
      </c>
      <c r="V2218" s="183">
        <v>19</v>
      </c>
      <c r="Y2218" s="181" t="s">
        <v>941</v>
      </c>
      <c r="Z2218" s="183">
        <v>102</v>
      </c>
      <c r="AA2218" s="181" t="s">
        <v>22</v>
      </c>
      <c r="AB2218" s="181" t="s">
        <v>942</v>
      </c>
      <c r="AC2218" s="183">
        <v>17</v>
      </c>
    </row>
    <row r="2219" spans="1:29">
      <c r="A2219" s="181" t="s">
        <v>118</v>
      </c>
      <c r="B2219" s="183">
        <v>102</v>
      </c>
      <c r="C2219" s="183">
        <v>102103</v>
      </c>
      <c r="D2219" s="183">
        <v>5675</v>
      </c>
      <c r="E2219" s="184">
        <v>-382.55</v>
      </c>
      <c r="F2219" s="182">
        <v>43646</v>
      </c>
      <c r="G2219" s="181" t="s">
        <v>938</v>
      </c>
      <c r="H2219" s="181" t="s">
        <v>976</v>
      </c>
      <c r="I2219" s="181" t="s">
        <v>1195</v>
      </c>
      <c r="K2219" s="183">
        <v>365635</v>
      </c>
      <c r="L2219" s="183">
        <v>338240</v>
      </c>
      <c r="Q2219" s="181" t="s">
        <v>940</v>
      </c>
      <c r="U2219" s="183">
        <v>6</v>
      </c>
      <c r="V2219" s="183">
        <v>19</v>
      </c>
      <c r="Y2219" s="181" t="s">
        <v>941</v>
      </c>
      <c r="Z2219" s="183">
        <v>102</v>
      </c>
      <c r="AA2219" s="181" t="s">
        <v>22</v>
      </c>
      <c r="AB2219" s="181" t="s">
        <v>942</v>
      </c>
      <c r="AC2219" s="183">
        <v>19</v>
      </c>
    </row>
    <row r="2220" spans="1:29">
      <c r="A2220" s="181" t="s">
        <v>118</v>
      </c>
      <c r="B2220" s="183">
        <v>102</v>
      </c>
      <c r="C2220" s="183">
        <v>102103</v>
      </c>
      <c r="D2220" s="183">
        <v>5675</v>
      </c>
      <c r="E2220" s="184">
        <v>-153.16</v>
      </c>
      <c r="F2220" s="182">
        <v>43646</v>
      </c>
      <c r="G2220" s="181" t="s">
        <v>938</v>
      </c>
      <c r="H2220" s="181" t="s">
        <v>976</v>
      </c>
      <c r="I2220" s="181" t="s">
        <v>1193</v>
      </c>
      <c r="K2220" s="183">
        <v>365635</v>
      </c>
      <c r="L2220" s="183">
        <v>338240</v>
      </c>
      <c r="Q2220" s="181" t="s">
        <v>940</v>
      </c>
      <c r="U2220" s="183">
        <v>6</v>
      </c>
      <c r="V2220" s="183">
        <v>19</v>
      </c>
      <c r="Y2220" s="181" t="s">
        <v>941</v>
      </c>
      <c r="Z2220" s="183">
        <v>102</v>
      </c>
      <c r="AA2220" s="181" t="s">
        <v>22</v>
      </c>
      <c r="AB2220" s="181" t="s">
        <v>942</v>
      </c>
      <c r="AC2220" s="183">
        <v>20</v>
      </c>
    </row>
    <row r="2221" spans="1:29">
      <c r="A2221" s="181" t="s">
        <v>118</v>
      </c>
      <c r="B2221" s="183">
        <v>102</v>
      </c>
      <c r="C2221" s="183">
        <v>102103</v>
      </c>
      <c r="D2221" s="183">
        <v>5675</v>
      </c>
      <c r="E2221" s="184">
        <v>-152.01</v>
      </c>
      <c r="F2221" s="182">
        <v>43646</v>
      </c>
      <c r="G2221" s="181" t="s">
        <v>938</v>
      </c>
      <c r="H2221" s="181" t="s">
        <v>976</v>
      </c>
      <c r="I2221" s="181" t="s">
        <v>1194</v>
      </c>
      <c r="K2221" s="183">
        <v>365635</v>
      </c>
      <c r="L2221" s="183">
        <v>338240</v>
      </c>
      <c r="Q2221" s="181" t="s">
        <v>940</v>
      </c>
      <c r="U2221" s="183">
        <v>6</v>
      </c>
      <c r="V2221" s="183">
        <v>19</v>
      </c>
      <c r="Y2221" s="181" t="s">
        <v>941</v>
      </c>
      <c r="Z2221" s="183">
        <v>102</v>
      </c>
      <c r="AA2221" s="181" t="s">
        <v>22</v>
      </c>
      <c r="AB2221" s="181" t="s">
        <v>942</v>
      </c>
      <c r="AC2221" s="183">
        <v>21</v>
      </c>
    </row>
    <row r="2222" spans="1:29">
      <c r="A2222" s="181" t="s">
        <v>118</v>
      </c>
      <c r="B2222" s="183">
        <v>102</v>
      </c>
      <c r="C2222" s="183">
        <v>102103</v>
      </c>
      <c r="D2222" s="183">
        <v>5675</v>
      </c>
      <c r="E2222" s="184">
        <v>-286.55</v>
      </c>
      <c r="F2222" s="182">
        <v>43646</v>
      </c>
      <c r="G2222" s="181" t="s">
        <v>938</v>
      </c>
      <c r="H2222" s="181" t="s">
        <v>976</v>
      </c>
      <c r="I2222" s="181" t="s">
        <v>1192</v>
      </c>
      <c r="K2222" s="183">
        <v>365635</v>
      </c>
      <c r="L2222" s="183">
        <v>338240</v>
      </c>
      <c r="Q2222" s="181" t="s">
        <v>940</v>
      </c>
      <c r="U2222" s="183">
        <v>6</v>
      </c>
      <c r="V2222" s="183">
        <v>19</v>
      </c>
      <c r="Y2222" s="181" t="s">
        <v>941</v>
      </c>
      <c r="Z2222" s="183">
        <v>102</v>
      </c>
      <c r="AA2222" s="181" t="s">
        <v>22</v>
      </c>
      <c r="AB2222" s="181" t="s">
        <v>942</v>
      </c>
      <c r="AC2222" s="183">
        <v>23</v>
      </c>
    </row>
    <row r="2223" spans="1:29">
      <c r="A2223" s="181" t="s">
        <v>118</v>
      </c>
      <c r="B2223" s="183">
        <v>102</v>
      </c>
      <c r="C2223" s="183">
        <v>102103</v>
      </c>
      <c r="D2223" s="183">
        <v>5675</v>
      </c>
      <c r="E2223" s="184">
        <v>7185.52</v>
      </c>
      <c r="F2223" s="182">
        <v>43646</v>
      </c>
      <c r="G2223" s="181" t="s">
        <v>938</v>
      </c>
      <c r="H2223" s="181" t="s">
        <v>1196</v>
      </c>
      <c r="I2223" s="181" t="s">
        <v>1196</v>
      </c>
      <c r="K2223" s="183">
        <v>365794</v>
      </c>
      <c r="L2223" s="183">
        <v>338878</v>
      </c>
      <c r="Q2223" s="181" t="s">
        <v>940</v>
      </c>
      <c r="U2223" s="183">
        <v>6</v>
      </c>
      <c r="V2223" s="183">
        <v>19</v>
      </c>
      <c r="Y2223" s="181" t="s">
        <v>941</v>
      </c>
      <c r="Z2223" s="183">
        <v>102</v>
      </c>
      <c r="AA2223" s="181" t="s">
        <v>22</v>
      </c>
      <c r="AB2223" s="181" t="s">
        <v>942</v>
      </c>
      <c r="AC2223" s="183">
        <v>1</v>
      </c>
    </row>
    <row r="2224" spans="1:29">
      <c r="A2224" s="181" t="s">
        <v>118</v>
      </c>
      <c r="B2224" s="183">
        <v>102</v>
      </c>
      <c r="C2224" s="183">
        <v>102101</v>
      </c>
      <c r="D2224" s="183">
        <v>5675</v>
      </c>
      <c r="E2224" s="184">
        <v>-194.55</v>
      </c>
      <c r="F2224" s="182">
        <v>43646</v>
      </c>
      <c r="G2224" s="181" t="s">
        <v>938</v>
      </c>
      <c r="H2224" s="181" t="s">
        <v>1196</v>
      </c>
      <c r="I2224" s="181" t="s">
        <v>1196</v>
      </c>
      <c r="K2224" s="183">
        <v>365794</v>
      </c>
      <c r="L2224" s="183">
        <v>338878</v>
      </c>
      <c r="Q2224" s="181" t="s">
        <v>940</v>
      </c>
      <c r="U2224" s="183">
        <v>6</v>
      </c>
      <c r="V2224" s="183">
        <v>19</v>
      </c>
      <c r="Y2224" s="181" t="s">
        <v>941</v>
      </c>
      <c r="Z2224" s="183">
        <v>102</v>
      </c>
      <c r="AA2224" s="181" t="s">
        <v>22</v>
      </c>
      <c r="AB2224" s="181" t="s">
        <v>942</v>
      </c>
      <c r="AC2224" s="183">
        <v>2</v>
      </c>
    </row>
    <row r="2225" spans="1:29">
      <c r="A2225" s="181" t="s">
        <v>118</v>
      </c>
      <c r="B2225" s="183">
        <v>102</v>
      </c>
      <c r="C2225" s="183">
        <v>102102</v>
      </c>
      <c r="D2225" s="183">
        <v>5675</v>
      </c>
      <c r="E2225" s="184">
        <v>-38.909999999999997</v>
      </c>
      <c r="F2225" s="182">
        <v>43646</v>
      </c>
      <c r="G2225" s="181" t="s">
        <v>938</v>
      </c>
      <c r="H2225" s="181" t="s">
        <v>1196</v>
      </c>
      <c r="I2225" s="181" t="s">
        <v>1196</v>
      </c>
      <c r="K2225" s="183">
        <v>365794</v>
      </c>
      <c r="L2225" s="183">
        <v>338878</v>
      </c>
      <c r="Q2225" s="181" t="s">
        <v>940</v>
      </c>
      <c r="U2225" s="183">
        <v>6</v>
      </c>
      <c r="V2225" s="183">
        <v>19</v>
      </c>
      <c r="Y2225" s="181" t="s">
        <v>941</v>
      </c>
      <c r="Z2225" s="183">
        <v>102</v>
      </c>
      <c r="AA2225" s="181" t="s">
        <v>22</v>
      </c>
      <c r="AB2225" s="181" t="s">
        <v>942</v>
      </c>
      <c r="AC2225" s="183">
        <v>3</v>
      </c>
    </row>
    <row r="2226" spans="1:29">
      <c r="A2226" s="181" t="s">
        <v>118</v>
      </c>
      <c r="B2226" s="183">
        <v>102</v>
      </c>
      <c r="C2226" s="183">
        <v>102103</v>
      </c>
      <c r="D2226" s="183">
        <v>5675</v>
      </c>
      <c r="E2226" s="184">
        <v>-64.849999999999994</v>
      </c>
      <c r="F2226" s="182">
        <v>43646</v>
      </c>
      <c r="G2226" s="181" t="s">
        <v>938</v>
      </c>
      <c r="H2226" s="181" t="s">
        <v>1196</v>
      </c>
      <c r="I2226" s="181" t="s">
        <v>1196</v>
      </c>
      <c r="K2226" s="183">
        <v>365794</v>
      </c>
      <c r="L2226" s="183">
        <v>338878</v>
      </c>
      <c r="Q2226" s="181" t="s">
        <v>940</v>
      </c>
      <c r="U2226" s="183">
        <v>6</v>
      </c>
      <c r="V2226" s="183">
        <v>19</v>
      </c>
      <c r="Y2226" s="181" t="s">
        <v>941</v>
      </c>
      <c r="Z2226" s="183">
        <v>102</v>
      </c>
      <c r="AA2226" s="181" t="s">
        <v>22</v>
      </c>
      <c r="AB2226" s="181" t="s">
        <v>942</v>
      </c>
      <c r="AC2226" s="183">
        <v>4</v>
      </c>
    </row>
    <row r="2227" spans="1:29">
      <c r="A2227" s="181" t="s">
        <v>118</v>
      </c>
      <c r="B2227" s="183">
        <v>102</v>
      </c>
      <c r="C2227" s="183">
        <v>102104</v>
      </c>
      <c r="D2227" s="183">
        <v>5675</v>
      </c>
      <c r="E2227" s="184">
        <v>-129.69999999999999</v>
      </c>
      <c r="F2227" s="182">
        <v>43646</v>
      </c>
      <c r="G2227" s="181" t="s">
        <v>938</v>
      </c>
      <c r="H2227" s="181" t="s">
        <v>1196</v>
      </c>
      <c r="I2227" s="181" t="s">
        <v>1196</v>
      </c>
      <c r="K2227" s="183">
        <v>365794</v>
      </c>
      <c r="L2227" s="183">
        <v>338878</v>
      </c>
      <c r="Q2227" s="181" t="s">
        <v>940</v>
      </c>
      <c r="U2227" s="183">
        <v>6</v>
      </c>
      <c r="V2227" s="183">
        <v>19</v>
      </c>
      <c r="Y2227" s="181" t="s">
        <v>941</v>
      </c>
      <c r="Z2227" s="183">
        <v>102</v>
      </c>
      <c r="AA2227" s="181" t="s">
        <v>22</v>
      </c>
      <c r="AB2227" s="181" t="s">
        <v>942</v>
      </c>
      <c r="AC2227" s="183">
        <v>5</v>
      </c>
    </row>
    <row r="2228" spans="1:29">
      <c r="A2228" s="181" t="s">
        <v>118</v>
      </c>
      <c r="B2228" s="183">
        <v>102</v>
      </c>
      <c r="C2228" s="183">
        <v>102105</v>
      </c>
      <c r="D2228" s="183">
        <v>5675</v>
      </c>
      <c r="E2228" s="184">
        <v>-142.66999999999999</v>
      </c>
      <c r="F2228" s="182">
        <v>43646</v>
      </c>
      <c r="G2228" s="181" t="s">
        <v>938</v>
      </c>
      <c r="H2228" s="181" t="s">
        <v>1196</v>
      </c>
      <c r="I2228" s="181" t="s">
        <v>1196</v>
      </c>
      <c r="K2228" s="183">
        <v>365794</v>
      </c>
      <c r="L2228" s="183">
        <v>338878</v>
      </c>
      <c r="Q2228" s="181" t="s">
        <v>940</v>
      </c>
      <c r="U2228" s="183">
        <v>6</v>
      </c>
      <c r="V2228" s="183">
        <v>19</v>
      </c>
      <c r="Y2228" s="181" t="s">
        <v>941</v>
      </c>
      <c r="Z2228" s="183">
        <v>102</v>
      </c>
      <c r="AA2228" s="181" t="s">
        <v>22</v>
      </c>
      <c r="AB2228" s="181" t="s">
        <v>942</v>
      </c>
      <c r="AC2228" s="183">
        <v>6</v>
      </c>
    </row>
    <row r="2229" spans="1:29">
      <c r="A2229" s="181" t="s">
        <v>118</v>
      </c>
      <c r="B2229" s="183">
        <v>102</v>
      </c>
      <c r="C2229" s="183">
        <v>102106</v>
      </c>
      <c r="D2229" s="183">
        <v>5675</v>
      </c>
      <c r="E2229" s="184">
        <v>-428.02</v>
      </c>
      <c r="F2229" s="182">
        <v>43646</v>
      </c>
      <c r="G2229" s="181" t="s">
        <v>938</v>
      </c>
      <c r="H2229" s="181" t="s">
        <v>1196</v>
      </c>
      <c r="I2229" s="181" t="s">
        <v>1196</v>
      </c>
      <c r="K2229" s="183">
        <v>365794</v>
      </c>
      <c r="L2229" s="183">
        <v>338878</v>
      </c>
      <c r="Q2229" s="181" t="s">
        <v>940</v>
      </c>
      <c r="U2229" s="183">
        <v>6</v>
      </c>
      <c r="V2229" s="183">
        <v>19</v>
      </c>
      <c r="Y2229" s="181" t="s">
        <v>941</v>
      </c>
      <c r="Z2229" s="183">
        <v>102</v>
      </c>
      <c r="AA2229" s="181" t="s">
        <v>22</v>
      </c>
      <c r="AB2229" s="181" t="s">
        <v>942</v>
      </c>
      <c r="AC2229" s="183">
        <v>7</v>
      </c>
    </row>
    <row r="2230" spans="1:29">
      <c r="A2230" s="181" t="s">
        <v>118</v>
      </c>
      <c r="B2230" s="183">
        <v>102</v>
      </c>
      <c r="C2230" s="183">
        <v>102107</v>
      </c>
      <c r="D2230" s="183">
        <v>5675</v>
      </c>
      <c r="E2230" s="184">
        <v>-77.819999999999993</v>
      </c>
      <c r="F2230" s="182">
        <v>43646</v>
      </c>
      <c r="G2230" s="181" t="s">
        <v>938</v>
      </c>
      <c r="H2230" s="181" t="s">
        <v>1196</v>
      </c>
      <c r="I2230" s="181" t="s">
        <v>1196</v>
      </c>
      <c r="K2230" s="183">
        <v>365794</v>
      </c>
      <c r="L2230" s="183">
        <v>338878</v>
      </c>
      <c r="Q2230" s="181" t="s">
        <v>940</v>
      </c>
      <c r="U2230" s="183">
        <v>6</v>
      </c>
      <c r="V2230" s="183">
        <v>19</v>
      </c>
      <c r="Y2230" s="181" t="s">
        <v>941</v>
      </c>
      <c r="Z2230" s="183">
        <v>102</v>
      </c>
      <c r="AA2230" s="181" t="s">
        <v>22</v>
      </c>
      <c r="AB2230" s="181" t="s">
        <v>942</v>
      </c>
      <c r="AC2230" s="183">
        <v>8</v>
      </c>
    </row>
    <row r="2231" spans="1:29">
      <c r="A2231" s="181" t="s">
        <v>118</v>
      </c>
      <c r="B2231" s="183">
        <v>102</v>
      </c>
      <c r="C2231" s="183">
        <v>102108</v>
      </c>
      <c r="D2231" s="183">
        <v>5675</v>
      </c>
      <c r="E2231" s="184">
        <v>-51.88</v>
      </c>
      <c r="F2231" s="182">
        <v>43646</v>
      </c>
      <c r="G2231" s="181" t="s">
        <v>938</v>
      </c>
      <c r="H2231" s="181" t="s">
        <v>1196</v>
      </c>
      <c r="I2231" s="181" t="s">
        <v>1196</v>
      </c>
      <c r="K2231" s="183">
        <v>365794</v>
      </c>
      <c r="L2231" s="183">
        <v>338878</v>
      </c>
      <c r="Q2231" s="181" t="s">
        <v>940</v>
      </c>
      <c r="U2231" s="183">
        <v>6</v>
      </c>
      <c r="V2231" s="183">
        <v>19</v>
      </c>
      <c r="Y2231" s="181" t="s">
        <v>941</v>
      </c>
      <c r="Z2231" s="183">
        <v>102</v>
      </c>
      <c r="AA2231" s="181" t="s">
        <v>22</v>
      </c>
      <c r="AB2231" s="181" t="s">
        <v>942</v>
      </c>
      <c r="AC2231" s="183">
        <v>9</v>
      </c>
    </row>
    <row r="2232" spans="1:29">
      <c r="A2232" s="181" t="s">
        <v>118</v>
      </c>
      <c r="B2232" s="183">
        <v>102</v>
      </c>
      <c r="C2232" s="183">
        <v>102109</v>
      </c>
      <c r="D2232" s="183">
        <v>5675</v>
      </c>
      <c r="E2232" s="184">
        <v>-38.909999999999997</v>
      </c>
      <c r="F2232" s="182">
        <v>43646</v>
      </c>
      <c r="G2232" s="181" t="s">
        <v>938</v>
      </c>
      <c r="H2232" s="181" t="s">
        <v>1196</v>
      </c>
      <c r="I2232" s="181" t="s">
        <v>1196</v>
      </c>
      <c r="K2232" s="183">
        <v>365794</v>
      </c>
      <c r="L2232" s="183">
        <v>338878</v>
      </c>
      <c r="Q2232" s="181" t="s">
        <v>940</v>
      </c>
      <c r="U2232" s="183">
        <v>6</v>
      </c>
      <c r="V2232" s="183">
        <v>19</v>
      </c>
      <c r="Y2232" s="181" t="s">
        <v>941</v>
      </c>
      <c r="Z2232" s="183">
        <v>102</v>
      </c>
      <c r="AA2232" s="181" t="s">
        <v>22</v>
      </c>
      <c r="AB2232" s="181" t="s">
        <v>942</v>
      </c>
      <c r="AC2232" s="183">
        <v>10</v>
      </c>
    </row>
    <row r="2233" spans="1:29">
      <c r="A2233" s="181" t="s">
        <v>118</v>
      </c>
      <c r="B2233" s="183">
        <v>102</v>
      </c>
      <c r="C2233" s="183">
        <v>102103</v>
      </c>
      <c r="D2233" s="183">
        <v>5675</v>
      </c>
      <c r="E2233" s="184">
        <v>-984.89</v>
      </c>
      <c r="F2233" s="182">
        <v>43648</v>
      </c>
      <c r="G2233" s="181" t="s">
        <v>938</v>
      </c>
      <c r="H2233" s="181" t="s">
        <v>977</v>
      </c>
      <c r="I2233" s="181" t="s">
        <v>1191</v>
      </c>
      <c r="K2233" s="183">
        <v>365839</v>
      </c>
      <c r="L2233" s="183">
        <v>339191</v>
      </c>
      <c r="Q2233" s="181" t="s">
        <v>940</v>
      </c>
      <c r="U2233" s="183">
        <v>7</v>
      </c>
      <c r="V2233" s="183">
        <v>19</v>
      </c>
      <c r="Y2233" s="181" t="s">
        <v>941</v>
      </c>
      <c r="Z2233" s="183">
        <v>102</v>
      </c>
      <c r="AA2233" s="181" t="s">
        <v>22</v>
      </c>
      <c r="AB2233" s="181" t="s">
        <v>942</v>
      </c>
      <c r="AC2233" s="183">
        <v>14</v>
      </c>
    </row>
    <row r="2234" spans="1:29">
      <c r="A2234" s="181" t="s">
        <v>118</v>
      </c>
      <c r="B2234" s="183">
        <v>102</v>
      </c>
      <c r="C2234" s="183">
        <v>102103</v>
      </c>
      <c r="D2234" s="183">
        <v>5675</v>
      </c>
      <c r="E2234" s="184">
        <v>-918</v>
      </c>
      <c r="F2234" s="182">
        <v>43648</v>
      </c>
      <c r="G2234" s="181" t="s">
        <v>938</v>
      </c>
      <c r="H2234" s="181" t="s">
        <v>977</v>
      </c>
      <c r="I2234" s="181" t="s">
        <v>1192</v>
      </c>
      <c r="K2234" s="183">
        <v>365839</v>
      </c>
      <c r="L2234" s="183">
        <v>339191</v>
      </c>
      <c r="Q2234" s="181" t="s">
        <v>940</v>
      </c>
      <c r="U2234" s="183">
        <v>7</v>
      </c>
      <c r="V2234" s="183">
        <v>19</v>
      </c>
      <c r="Y2234" s="181" t="s">
        <v>941</v>
      </c>
      <c r="Z2234" s="183">
        <v>102</v>
      </c>
      <c r="AA2234" s="181" t="s">
        <v>22</v>
      </c>
      <c r="AB2234" s="181" t="s">
        <v>942</v>
      </c>
      <c r="AC2234" s="183">
        <v>15</v>
      </c>
    </row>
    <row r="2235" spans="1:29">
      <c r="A2235" s="181" t="s">
        <v>118</v>
      </c>
      <c r="B2235" s="183">
        <v>102</v>
      </c>
      <c r="C2235" s="183">
        <v>102103</v>
      </c>
      <c r="D2235" s="183">
        <v>5675</v>
      </c>
      <c r="E2235" s="184">
        <v>-410.62</v>
      </c>
      <c r="F2235" s="182">
        <v>43648</v>
      </c>
      <c r="G2235" s="181" t="s">
        <v>938</v>
      </c>
      <c r="H2235" s="181" t="s">
        <v>977</v>
      </c>
      <c r="I2235" s="181" t="s">
        <v>1193</v>
      </c>
      <c r="K2235" s="183">
        <v>365839</v>
      </c>
      <c r="L2235" s="183">
        <v>339191</v>
      </c>
      <c r="Q2235" s="181" t="s">
        <v>940</v>
      </c>
      <c r="U2235" s="183">
        <v>7</v>
      </c>
      <c r="V2235" s="183">
        <v>19</v>
      </c>
      <c r="Y2235" s="181" t="s">
        <v>941</v>
      </c>
      <c r="Z2235" s="183">
        <v>102</v>
      </c>
      <c r="AA2235" s="181" t="s">
        <v>22</v>
      </c>
      <c r="AB2235" s="181" t="s">
        <v>942</v>
      </c>
      <c r="AC2235" s="183">
        <v>16</v>
      </c>
    </row>
    <row r="2236" spans="1:29">
      <c r="A2236" s="181" t="s">
        <v>118</v>
      </c>
      <c r="B2236" s="183">
        <v>102</v>
      </c>
      <c r="C2236" s="183">
        <v>102103</v>
      </c>
      <c r="D2236" s="183">
        <v>5675</v>
      </c>
      <c r="E2236" s="184">
        <v>-263.77999999999997</v>
      </c>
      <c r="F2236" s="182">
        <v>43648</v>
      </c>
      <c r="G2236" s="181" t="s">
        <v>938</v>
      </c>
      <c r="H2236" s="181" t="s">
        <v>977</v>
      </c>
      <c r="I2236" s="181" t="s">
        <v>1194</v>
      </c>
      <c r="K2236" s="183">
        <v>365839</v>
      </c>
      <c r="L2236" s="183">
        <v>339191</v>
      </c>
      <c r="Q2236" s="181" t="s">
        <v>940</v>
      </c>
      <c r="U2236" s="183">
        <v>7</v>
      </c>
      <c r="V2236" s="183">
        <v>19</v>
      </c>
      <c r="Y2236" s="181" t="s">
        <v>941</v>
      </c>
      <c r="Z2236" s="183">
        <v>102</v>
      </c>
      <c r="AA2236" s="181" t="s">
        <v>22</v>
      </c>
      <c r="AB2236" s="181" t="s">
        <v>942</v>
      </c>
      <c r="AC2236" s="183">
        <v>17</v>
      </c>
    </row>
    <row r="2237" spans="1:29">
      <c r="A2237" s="181" t="s">
        <v>118</v>
      </c>
      <c r="B2237" s="183">
        <v>102</v>
      </c>
      <c r="C2237" s="183">
        <v>102103</v>
      </c>
      <c r="D2237" s="183">
        <v>5675</v>
      </c>
      <c r="E2237" s="184">
        <v>-379.08</v>
      </c>
      <c r="F2237" s="182">
        <v>43661</v>
      </c>
      <c r="G2237" s="181" t="s">
        <v>938</v>
      </c>
      <c r="H2237" s="181" t="s">
        <v>978</v>
      </c>
      <c r="I2237" s="181" t="s">
        <v>1195</v>
      </c>
      <c r="K2237" s="183">
        <v>365867</v>
      </c>
      <c r="L2237" s="183">
        <v>339625</v>
      </c>
      <c r="Q2237" s="181" t="s">
        <v>940</v>
      </c>
      <c r="U2237" s="183">
        <v>7</v>
      </c>
      <c r="V2237" s="183">
        <v>19</v>
      </c>
      <c r="Y2237" s="181" t="s">
        <v>941</v>
      </c>
      <c r="Z2237" s="183">
        <v>102</v>
      </c>
      <c r="AA2237" s="181" t="s">
        <v>22</v>
      </c>
      <c r="AB2237" s="181" t="s">
        <v>942</v>
      </c>
      <c r="AC2237" s="183">
        <v>19</v>
      </c>
    </row>
    <row r="2238" spans="1:29">
      <c r="A2238" s="181" t="s">
        <v>118</v>
      </c>
      <c r="B2238" s="183">
        <v>102</v>
      </c>
      <c r="C2238" s="183">
        <v>102103</v>
      </c>
      <c r="D2238" s="183">
        <v>5675</v>
      </c>
      <c r="E2238" s="184">
        <v>-148.87</v>
      </c>
      <c r="F2238" s="182">
        <v>43661</v>
      </c>
      <c r="G2238" s="181" t="s">
        <v>938</v>
      </c>
      <c r="H2238" s="181" t="s">
        <v>978</v>
      </c>
      <c r="I2238" s="181" t="s">
        <v>1193</v>
      </c>
      <c r="K2238" s="183">
        <v>365867</v>
      </c>
      <c r="L2238" s="183">
        <v>339625</v>
      </c>
      <c r="Q2238" s="181" t="s">
        <v>940</v>
      </c>
      <c r="U2238" s="183">
        <v>7</v>
      </c>
      <c r="V2238" s="183">
        <v>19</v>
      </c>
      <c r="Y2238" s="181" t="s">
        <v>941</v>
      </c>
      <c r="Z2238" s="183">
        <v>102</v>
      </c>
      <c r="AA2238" s="181" t="s">
        <v>22</v>
      </c>
      <c r="AB2238" s="181" t="s">
        <v>942</v>
      </c>
      <c r="AC2238" s="183">
        <v>20</v>
      </c>
    </row>
    <row r="2239" spans="1:29">
      <c r="A2239" s="181" t="s">
        <v>118</v>
      </c>
      <c r="B2239" s="183">
        <v>102</v>
      </c>
      <c r="C2239" s="183">
        <v>102103</v>
      </c>
      <c r="D2239" s="183">
        <v>5675</v>
      </c>
      <c r="E2239" s="184">
        <v>-146.91</v>
      </c>
      <c r="F2239" s="182">
        <v>43661</v>
      </c>
      <c r="G2239" s="181" t="s">
        <v>938</v>
      </c>
      <c r="H2239" s="181" t="s">
        <v>978</v>
      </c>
      <c r="I2239" s="181" t="s">
        <v>1194</v>
      </c>
      <c r="K2239" s="183">
        <v>365867</v>
      </c>
      <c r="L2239" s="183">
        <v>339625</v>
      </c>
      <c r="Q2239" s="181" t="s">
        <v>940</v>
      </c>
      <c r="U2239" s="183">
        <v>7</v>
      </c>
      <c r="V2239" s="183">
        <v>19</v>
      </c>
      <c r="Y2239" s="181" t="s">
        <v>941</v>
      </c>
      <c r="Z2239" s="183">
        <v>102</v>
      </c>
      <c r="AA2239" s="181" t="s">
        <v>22</v>
      </c>
      <c r="AB2239" s="181" t="s">
        <v>942</v>
      </c>
      <c r="AC2239" s="183">
        <v>21</v>
      </c>
    </row>
    <row r="2240" spans="1:29">
      <c r="A2240" s="181" t="s">
        <v>118</v>
      </c>
      <c r="B2240" s="183">
        <v>102</v>
      </c>
      <c r="C2240" s="183">
        <v>102103</v>
      </c>
      <c r="D2240" s="183">
        <v>5675</v>
      </c>
      <c r="E2240" s="184">
        <v>-284.07</v>
      </c>
      <c r="F2240" s="182">
        <v>43661</v>
      </c>
      <c r="G2240" s="181" t="s">
        <v>938</v>
      </c>
      <c r="H2240" s="181" t="s">
        <v>978</v>
      </c>
      <c r="I2240" s="181" t="s">
        <v>1192</v>
      </c>
      <c r="K2240" s="183">
        <v>365867</v>
      </c>
      <c r="L2240" s="183">
        <v>339625</v>
      </c>
      <c r="Q2240" s="181" t="s">
        <v>940</v>
      </c>
      <c r="U2240" s="183">
        <v>7</v>
      </c>
      <c r="V2240" s="183">
        <v>19</v>
      </c>
      <c r="Y2240" s="181" t="s">
        <v>941</v>
      </c>
      <c r="Z2240" s="183">
        <v>102</v>
      </c>
      <c r="AA2240" s="181" t="s">
        <v>22</v>
      </c>
      <c r="AB2240" s="181" t="s">
        <v>942</v>
      </c>
      <c r="AC2240" s="183">
        <v>23</v>
      </c>
    </row>
    <row r="2241" spans="1:29">
      <c r="A2241" s="181" t="s">
        <v>118</v>
      </c>
      <c r="B2241" s="183">
        <v>102</v>
      </c>
      <c r="C2241" s="183">
        <v>102103</v>
      </c>
      <c r="D2241" s="183">
        <v>5675</v>
      </c>
      <c r="E2241" s="184">
        <v>-1003.27</v>
      </c>
      <c r="F2241" s="182">
        <v>43662</v>
      </c>
      <c r="G2241" s="181" t="s">
        <v>938</v>
      </c>
      <c r="H2241" s="181" t="s">
        <v>979</v>
      </c>
      <c r="I2241" s="181" t="s">
        <v>1191</v>
      </c>
      <c r="K2241" s="183">
        <v>365910</v>
      </c>
      <c r="L2241" s="183">
        <v>340325</v>
      </c>
      <c r="Q2241" s="181" t="s">
        <v>940</v>
      </c>
      <c r="U2241" s="183">
        <v>7</v>
      </c>
      <c r="V2241" s="183">
        <v>19</v>
      </c>
      <c r="Y2241" s="181" t="s">
        <v>941</v>
      </c>
      <c r="Z2241" s="183">
        <v>102</v>
      </c>
      <c r="AA2241" s="181" t="s">
        <v>22</v>
      </c>
      <c r="AB2241" s="181" t="s">
        <v>942</v>
      </c>
      <c r="AC2241" s="183">
        <v>14</v>
      </c>
    </row>
    <row r="2242" spans="1:29">
      <c r="A2242" s="181" t="s">
        <v>118</v>
      </c>
      <c r="B2242" s="183">
        <v>102</v>
      </c>
      <c r="C2242" s="183">
        <v>102103</v>
      </c>
      <c r="D2242" s="183">
        <v>5675</v>
      </c>
      <c r="E2242" s="184">
        <v>-948.64</v>
      </c>
      <c r="F2242" s="182">
        <v>43662</v>
      </c>
      <c r="G2242" s="181" t="s">
        <v>938</v>
      </c>
      <c r="H2242" s="181" t="s">
        <v>979</v>
      </c>
      <c r="I2242" s="181" t="s">
        <v>1192</v>
      </c>
      <c r="K2242" s="183">
        <v>365910</v>
      </c>
      <c r="L2242" s="183">
        <v>340325</v>
      </c>
      <c r="Q2242" s="181" t="s">
        <v>940</v>
      </c>
      <c r="U2242" s="183">
        <v>7</v>
      </c>
      <c r="V2242" s="183">
        <v>19</v>
      </c>
      <c r="Y2242" s="181" t="s">
        <v>941</v>
      </c>
      <c r="Z2242" s="183">
        <v>102</v>
      </c>
      <c r="AA2242" s="181" t="s">
        <v>22</v>
      </c>
      <c r="AB2242" s="181" t="s">
        <v>942</v>
      </c>
      <c r="AC2242" s="183">
        <v>15</v>
      </c>
    </row>
    <row r="2243" spans="1:29">
      <c r="A2243" s="181" t="s">
        <v>118</v>
      </c>
      <c r="B2243" s="183">
        <v>102</v>
      </c>
      <c r="C2243" s="183">
        <v>102103</v>
      </c>
      <c r="D2243" s="183">
        <v>5675</v>
      </c>
      <c r="E2243" s="184">
        <v>-435.85</v>
      </c>
      <c r="F2243" s="182">
        <v>43662</v>
      </c>
      <c r="G2243" s="181" t="s">
        <v>938</v>
      </c>
      <c r="H2243" s="181" t="s">
        <v>979</v>
      </c>
      <c r="I2243" s="181" t="s">
        <v>1193</v>
      </c>
      <c r="K2243" s="183">
        <v>365910</v>
      </c>
      <c r="L2243" s="183">
        <v>340325</v>
      </c>
      <c r="Q2243" s="181" t="s">
        <v>940</v>
      </c>
      <c r="U2243" s="183">
        <v>7</v>
      </c>
      <c r="V2243" s="183">
        <v>19</v>
      </c>
      <c r="Y2243" s="181" t="s">
        <v>941</v>
      </c>
      <c r="Z2243" s="183">
        <v>102</v>
      </c>
      <c r="AA2243" s="181" t="s">
        <v>22</v>
      </c>
      <c r="AB2243" s="181" t="s">
        <v>942</v>
      </c>
      <c r="AC2243" s="183">
        <v>16</v>
      </c>
    </row>
    <row r="2244" spans="1:29">
      <c r="A2244" s="181" t="s">
        <v>118</v>
      </c>
      <c r="B2244" s="183">
        <v>102</v>
      </c>
      <c r="C2244" s="183">
        <v>102103</v>
      </c>
      <c r="D2244" s="183">
        <v>5675</v>
      </c>
      <c r="E2244" s="184">
        <v>-270.77999999999997</v>
      </c>
      <c r="F2244" s="182">
        <v>43662</v>
      </c>
      <c r="G2244" s="181" t="s">
        <v>938</v>
      </c>
      <c r="H2244" s="181" t="s">
        <v>979</v>
      </c>
      <c r="I2244" s="181" t="s">
        <v>1194</v>
      </c>
      <c r="K2244" s="183">
        <v>365910</v>
      </c>
      <c r="L2244" s="183">
        <v>340325</v>
      </c>
      <c r="Q2244" s="181" t="s">
        <v>940</v>
      </c>
      <c r="U2244" s="183">
        <v>7</v>
      </c>
      <c r="V2244" s="183">
        <v>19</v>
      </c>
      <c r="Y2244" s="181" t="s">
        <v>941</v>
      </c>
      <c r="Z2244" s="183">
        <v>102</v>
      </c>
      <c r="AA2244" s="181" t="s">
        <v>22</v>
      </c>
      <c r="AB2244" s="181" t="s">
        <v>942</v>
      </c>
      <c r="AC2244" s="183">
        <v>17</v>
      </c>
    </row>
    <row r="2245" spans="1:29">
      <c r="A2245" s="181" t="s">
        <v>118</v>
      </c>
      <c r="B2245" s="183">
        <v>102</v>
      </c>
      <c r="C2245" s="183">
        <v>102103</v>
      </c>
      <c r="D2245" s="183">
        <v>5675</v>
      </c>
      <c r="E2245" s="184">
        <v>-1010.29</v>
      </c>
      <c r="F2245" s="182">
        <v>43676</v>
      </c>
      <c r="G2245" s="181" t="s">
        <v>938</v>
      </c>
      <c r="H2245" s="181" t="s">
        <v>980</v>
      </c>
      <c r="I2245" s="181" t="s">
        <v>1191</v>
      </c>
      <c r="K2245" s="183">
        <v>366031</v>
      </c>
      <c r="L2245" s="183">
        <v>341272</v>
      </c>
      <c r="Q2245" s="181" t="s">
        <v>940</v>
      </c>
      <c r="U2245" s="183">
        <v>7</v>
      </c>
      <c r="V2245" s="183">
        <v>19</v>
      </c>
      <c r="Y2245" s="181" t="s">
        <v>941</v>
      </c>
      <c r="Z2245" s="183">
        <v>102</v>
      </c>
      <c r="AA2245" s="181" t="s">
        <v>22</v>
      </c>
      <c r="AB2245" s="181" t="s">
        <v>942</v>
      </c>
      <c r="AC2245" s="183">
        <v>14</v>
      </c>
    </row>
    <row r="2246" spans="1:29">
      <c r="A2246" s="181" t="s">
        <v>118</v>
      </c>
      <c r="B2246" s="183">
        <v>102</v>
      </c>
      <c r="C2246" s="183">
        <v>102103</v>
      </c>
      <c r="D2246" s="183">
        <v>5675</v>
      </c>
      <c r="E2246" s="184">
        <v>-964.47</v>
      </c>
      <c r="F2246" s="182">
        <v>43676</v>
      </c>
      <c r="G2246" s="181" t="s">
        <v>938</v>
      </c>
      <c r="H2246" s="181" t="s">
        <v>980</v>
      </c>
      <c r="I2246" s="181" t="s">
        <v>1192</v>
      </c>
      <c r="K2246" s="183">
        <v>366031</v>
      </c>
      <c r="L2246" s="183">
        <v>341272</v>
      </c>
      <c r="Q2246" s="181" t="s">
        <v>940</v>
      </c>
      <c r="U2246" s="183">
        <v>7</v>
      </c>
      <c r="V2246" s="183">
        <v>19</v>
      </c>
      <c r="Y2246" s="181" t="s">
        <v>941</v>
      </c>
      <c r="Z2246" s="183">
        <v>102</v>
      </c>
      <c r="AA2246" s="181" t="s">
        <v>22</v>
      </c>
      <c r="AB2246" s="181" t="s">
        <v>942</v>
      </c>
      <c r="AC2246" s="183">
        <v>15</v>
      </c>
    </row>
    <row r="2247" spans="1:29">
      <c r="A2247" s="181" t="s">
        <v>118</v>
      </c>
      <c r="B2247" s="183">
        <v>102</v>
      </c>
      <c r="C2247" s="183">
        <v>102103</v>
      </c>
      <c r="D2247" s="183">
        <v>5675</v>
      </c>
      <c r="E2247" s="184">
        <v>-451.52</v>
      </c>
      <c r="F2247" s="182">
        <v>43676</v>
      </c>
      <c r="G2247" s="181" t="s">
        <v>938</v>
      </c>
      <c r="H2247" s="181" t="s">
        <v>980</v>
      </c>
      <c r="I2247" s="181" t="s">
        <v>1193</v>
      </c>
      <c r="K2247" s="183">
        <v>366031</v>
      </c>
      <c r="L2247" s="183">
        <v>341272</v>
      </c>
      <c r="Q2247" s="181" t="s">
        <v>940</v>
      </c>
      <c r="U2247" s="183">
        <v>7</v>
      </c>
      <c r="V2247" s="183">
        <v>19</v>
      </c>
      <c r="Y2247" s="181" t="s">
        <v>941</v>
      </c>
      <c r="Z2247" s="183">
        <v>102</v>
      </c>
      <c r="AA2247" s="181" t="s">
        <v>22</v>
      </c>
      <c r="AB2247" s="181" t="s">
        <v>942</v>
      </c>
      <c r="AC2247" s="183">
        <v>16</v>
      </c>
    </row>
    <row r="2248" spans="1:29">
      <c r="A2248" s="181" t="s">
        <v>118</v>
      </c>
      <c r="B2248" s="183">
        <v>102</v>
      </c>
      <c r="C2248" s="183">
        <v>102103</v>
      </c>
      <c r="D2248" s="183">
        <v>5675</v>
      </c>
      <c r="E2248" s="184">
        <v>-266.58</v>
      </c>
      <c r="F2248" s="182">
        <v>43676</v>
      </c>
      <c r="G2248" s="181" t="s">
        <v>938</v>
      </c>
      <c r="H2248" s="181" t="s">
        <v>980</v>
      </c>
      <c r="I2248" s="181" t="s">
        <v>1194</v>
      </c>
      <c r="K2248" s="183">
        <v>366031</v>
      </c>
      <c r="L2248" s="183">
        <v>341272</v>
      </c>
      <c r="Q2248" s="181" t="s">
        <v>940</v>
      </c>
      <c r="U2248" s="183">
        <v>7</v>
      </c>
      <c r="V2248" s="183">
        <v>19</v>
      </c>
      <c r="Y2248" s="181" t="s">
        <v>941</v>
      </c>
      <c r="Z2248" s="183">
        <v>102</v>
      </c>
      <c r="AA2248" s="181" t="s">
        <v>22</v>
      </c>
      <c r="AB2248" s="181" t="s">
        <v>942</v>
      </c>
      <c r="AC2248" s="183">
        <v>17</v>
      </c>
    </row>
    <row r="2249" spans="1:29">
      <c r="A2249" s="181" t="s">
        <v>118</v>
      </c>
      <c r="B2249" s="183">
        <v>102</v>
      </c>
      <c r="C2249" s="183">
        <v>102103</v>
      </c>
      <c r="D2249" s="183">
        <v>5675</v>
      </c>
      <c r="E2249" s="184">
        <v>-365.18</v>
      </c>
      <c r="F2249" s="182">
        <v>43677</v>
      </c>
      <c r="G2249" s="181" t="s">
        <v>938</v>
      </c>
      <c r="H2249" s="181" t="s">
        <v>985</v>
      </c>
      <c r="I2249" s="181" t="s">
        <v>1195</v>
      </c>
      <c r="K2249" s="183">
        <v>365961</v>
      </c>
      <c r="L2249" s="183">
        <v>340945</v>
      </c>
      <c r="Q2249" s="181" t="s">
        <v>940</v>
      </c>
      <c r="U2249" s="183">
        <v>7</v>
      </c>
      <c r="V2249" s="183">
        <v>19</v>
      </c>
      <c r="Y2249" s="181" t="s">
        <v>941</v>
      </c>
      <c r="Z2249" s="183">
        <v>102</v>
      </c>
      <c r="AA2249" s="181" t="s">
        <v>22</v>
      </c>
      <c r="AB2249" s="181" t="s">
        <v>942</v>
      </c>
      <c r="AC2249" s="183">
        <v>19</v>
      </c>
    </row>
    <row r="2250" spans="1:29">
      <c r="A2250" s="181" t="s">
        <v>118</v>
      </c>
      <c r="B2250" s="183">
        <v>102</v>
      </c>
      <c r="C2250" s="183">
        <v>102103</v>
      </c>
      <c r="D2250" s="183">
        <v>5675</v>
      </c>
      <c r="E2250" s="184">
        <v>-131.71</v>
      </c>
      <c r="F2250" s="182">
        <v>43677</v>
      </c>
      <c r="G2250" s="181" t="s">
        <v>938</v>
      </c>
      <c r="H2250" s="181" t="s">
        <v>985</v>
      </c>
      <c r="I2250" s="181" t="s">
        <v>1193</v>
      </c>
      <c r="K2250" s="183">
        <v>365961</v>
      </c>
      <c r="L2250" s="183">
        <v>340945</v>
      </c>
      <c r="Q2250" s="181" t="s">
        <v>940</v>
      </c>
      <c r="U2250" s="183">
        <v>7</v>
      </c>
      <c r="V2250" s="183">
        <v>19</v>
      </c>
      <c r="Y2250" s="181" t="s">
        <v>941</v>
      </c>
      <c r="Z2250" s="183">
        <v>102</v>
      </c>
      <c r="AA2250" s="181" t="s">
        <v>22</v>
      </c>
      <c r="AB2250" s="181" t="s">
        <v>942</v>
      </c>
      <c r="AC2250" s="183">
        <v>20</v>
      </c>
    </row>
    <row r="2251" spans="1:29">
      <c r="A2251" s="181" t="s">
        <v>118</v>
      </c>
      <c r="B2251" s="183">
        <v>102</v>
      </c>
      <c r="C2251" s="183">
        <v>102103</v>
      </c>
      <c r="D2251" s="183">
        <v>5675</v>
      </c>
      <c r="E2251" s="184">
        <v>-140.12</v>
      </c>
      <c r="F2251" s="182">
        <v>43677</v>
      </c>
      <c r="G2251" s="181" t="s">
        <v>938</v>
      </c>
      <c r="H2251" s="181" t="s">
        <v>985</v>
      </c>
      <c r="I2251" s="181" t="s">
        <v>1194</v>
      </c>
      <c r="K2251" s="183">
        <v>365961</v>
      </c>
      <c r="L2251" s="183">
        <v>340945</v>
      </c>
      <c r="Q2251" s="181" t="s">
        <v>940</v>
      </c>
      <c r="U2251" s="183">
        <v>7</v>
      </c>
      <c r="V2251" s="183">
        <v>19</v>
      </c>
      <c r="Y2251" s="181" t="s">
        <v>941</v>
      </c>
      <c r="Z2251" s="183">
        <v>102</v>
      </c>
      <c r="AA2251" s="181" t="s">
        <v>22</v>
      </c>
      <c r="AB2251" s="181" t="s">
        <v>942</v>
      </c>
      <c r="AC2251" s="183">
        <v>21</v>
      </c>
    </row>
    <row r="2252" spans="1:29">
      <c r="A2252" s="181" t="s">
        <v>118</v>
      </c>
      <c r="B2252" s="183">
        <v>102</v>
      </c>
      <c r="C2252" s="183">
        <v>102103</v>
      </c>
      <c r="D2252" s="183">
        <v>5675</v>
      </c>
      <c r="E2252" s="184">
        <v>-274.17</v>
      </c>
      <c r="F2252" s="182">
        <v>43677</v>
      </c>
      <c r="G2252" s="181" t="s">
        <v>938</v>
      </c>
      <c r="H2252" s="181" t="s">
        <v>985</v>
      </c>
      <c r="I2252" s="181" t="s">
        <v>1192</v>
      </c>
      <c r="K2252" s="183">
        <v>365961</v>
      </c>
      <c r="L2252" s="183">
        <v>340945</v>
      </c>
      <c r="Q2252" s="181" t="s">
        <v>940</v>
      </c>
      <c r="U2252" s="183">
        <v>7</v>
      </c>
      <c r="V2252" s="183">
        <v>19</v>
      </c>
      <c r="Y2252" s="181" t="s">
        <v>941</v>
      </c>
      <c r="Z2252" s="183">
        <v>102</v>
      </c>
      <c r="AA2252" s="181" t="s">
        <v>22</v>
      </c>
      <c r="AB2252" s="181" t="s">
        <v>942</v>
      </c>
      <c r="AC2252" s="183">
        <v>23</v>
      </c>
    </row>
    <row r="2253" spans="1:29">
      <c r="A2253" s="181" t="s">
        <v>118</v>
      </c>
      <c r="B2253" s="183">
        <v>102</v>
      </c>
      <c r="C2253" s="183">
        <v>102103</v>
      </c>
      <c r="D2253" s="183">
        <v>5675</v>
      </c>
      <c r="E2253" s="184">
        <v>-20.86</v>
      </c>
      <c r="F2253" s="182">
        <v>43677</v>
      </c>
      <c r="G2253" s="181" t="s">
        <v>938</v>
      </c>
      <c r="H2253" s="181" t="s">
        <v>965</v>
      </c>
      <c r="I2253" s="181" t="s">
        <v>986</v>
      </c>
      <c r="K2253" s="183">
        <v>366013</v>
      </c>
      <c r="L2253" s="183">
        <v>341245</v>
      </c>
      <c r="Q2253" s="181" t="s">
        <v>940</v>
      </c>
      <c r="U2253" s="183">
        <v>7</v>
      </c>
      <c r="V2253" s="183">
        <v>19</v>
      </c>
      <c r="Y2253" s="181" t="s">
        <v>941</v>
      </c>
      <c r="Z2253" s="183">
        <v>103</v>
      </c>
      <c r="AA2253" s="181" t="s">
        <v>22</v>
      </c>
      <c r="AB2253" s="181" t="s">
        <v>942</v>
      </c>
      <c r="AC2253" s="183">
        <v>5</v>
      </c>
    </row>
    <row r="2254" spans="1:29">
      <c r="A2254" s="181" t="s">
        <v>118</v>
      </c>
      <c r="B2254" s="183">
        <v>102</v>
      </c>
      <c r="C2254" s="183">
        <v>102103</v>
      </c>
      <c r="D2254" s="183">
        <v>5675</v>
      </c>
      <c r="E2254" s="184">
        <v>9819.66</v>
      </c>
      <c r="F2254" s="182">
        <v>43677</v>
      </c>
      <c r="G2254" s="181" t="s">
        <v>938</v>
      </c>
      <c r="H2254" s="181" t="s">
        <v>1196</v>
      </c>
      <c r="I2254" s="181" t="s">
        <v>1196</v>
      </c>
      <c r="K2254" s="183">
        <v>366092</v>
      </c>
      <c r="L2254" s="183">
        <v>341556</v>
      </c>
      <c r="Q2254" s="181" t="s">
        <v>940</v>
      </c>
      <c r="U2254" s="183">
        <v>7</v>
      </c>
      <c r="V2254" s="183">
        <v>19</v>
      </c>
      <c r="Y2254" s="181" t="s">
        <v>941</v>
      </c>
      <c r="Z2254" s="183">
        <v>102</v>
      </c>
      <c r="AA2254" s="181" t="s">
        <v>22</v>
      </c>
      <c r="AB2254" s="181" t="s">
        <v>942</v>
      </c>
      <c r="AC2254" s="183">
        <v>1</v>
      </c>
    </row>
    <row r="2255" spans="1:29">
      <c r="A2255" s="181" t="s">
        <v>118</v>
      </c>
      <c r="B2255" s="183">
        <v>102</v>
      </c>
      <c r="C2255" s="183">
        <v>102101</v>
      </c>
      <c r="D2255" s="183">
        <v>5675</v>
      </c>
      <c r="E2255" s="184">
        <v>-265.88</v>
      </c>
      <c r="F2255" s="182">
        <v>43677</v>
      </c>
      <c r="G2255" s="181" t="s">
        <v>938</v>
      </c>
      <c r="H2255" s="181" t="s">
        <v>1196</v>
      </c>
      <c r="I2255" s="181" t="s">
        <v>1196</v>
      </c>
      <c r="K2255" s="183">
        <v>366092</v>
      </c>
      <c r="L2255" s="183">
        <v>341556</v>
      </c>
      <c r="Q2255" s="181" t="s">
        <v>940</v>
      </c>
      <c r="U2255" s="183">
        <v>7</v>
      </c>
      <c r="V2255" s="183">
        <v>19</v>
      </c>
      <c r="Y2255" s="181" t="s">
        <v>941</v>
      </c>
      <c r="Z2255" s="183">
        <v>102</v>
      </c>
      <c r="AA2255" s="181" t="s">
        <v>22</v>
      </c>
      <c r="AB2255" s="181" t="s">
        <v>942</v>
      </c>
      <c r="AC2255" s="183">
        <v>2</v>
      </c>
    </row>
    <row r="2256" spans="1:29">
      <c r="A2256" s="181" t="s">
        <v>118</v>
      </c>
      <c r="B2256" s="183">
        <v>102</v>
      </c>
      <c r="C2256" s="183">
        <v>102102</v>
      </c>
      <c r="D2256" s="183">
        <v>5675</v>
      </c>
      <c r="E2256" s="184">
        <v>-53.18</v>
      </c>
      <c r="F2256" s="182">
        <v>43677</v>
      </c>
      <c r="G2256" s="181" t="s">
        <v>938</v>
      </c>
      <c r="H2256" s="181" t="s">
        <v>1196</v>
      </c>
      <c r="I2256" s="181" t="s">
        <v>1196</v>
      </c>
      <c r="K2256" s="183">
        <v>366092</v>
      </c>
      <c r="L2256" s="183">
        <v>341556</v>
      </c>
      <c r="Q2256" s="181" t="s">
        <v>940</v>
      </c>
      <c r="U2256" s="183">
        <v>7</v>
      </c>
      <c r="V2256" s="183">
        <v>19</v>
      </c>
      <c r="Y2256" s="181" t="s">
        <v>941</v>
      </c>
      <c r="Z2256" s="183">
        <v>102</v>
      </c>
      <c r="AA2256" s="181" t="s">
        <v>22</v>
      </c>
      <c r="AB2256" s="181" t="s">
        <v>942</v>
      </c>
      <c r="AC2256" s="183">
        <v>3</v>
      </c>
    </row>
    <row r="2257" spans="1:29">
      <c r="A2257" s="181" t="s">
        <v>118</v>
      </c>
      <c r="B2257" s="183">
        <v>102</v>
      </c>
      <c r="C2257" s="183">
        <v>102103</v>
      </c>
      <c r="D2257" s="183">
        <v>5675</v>
      </c>
      <c r="E2257" s="184">
        <v>-88.63</v>
      </c>
      <c r="F2257" s="182">
        <v>43677</v>
      </c>
      <c r="G2257" s="181" t="s">
        <v>938</v>
      </c>
      <c r="H2257" s="181" t="s">
        <v>1196</v>
      </c>
      <c r="I2257" s="181" t="s">
        <v>1196</v>
      </c>
      <c r="K2257" s="183">
        <v>366092</v>
      </c>
      <c r="L2257" s="183">
        <v>341556</v>
      </c>
      <c r="Q2257" s="181" t="s">
        <v>940</v>
      </c>
      <c r="U2257" s="183">
        <v>7</v>
      </c>
      <c r="V2257" s="183">
        <v>19</v>
      </c>
      <c r="Y2257" s="181" t="s">
        <v>941</v>
      </c>
      <c r="Z2257" s="183">
        <v>102</v>
      </c>
      <c r="AA2257" s="181" t="s">
        <v>22</v>
      </c>
      <c r="AB2257" s="181" t="s">
        <v>942</v>
      </c>
      <c r="AC2257" s="183">
        <v>4</v>
      </c>
    </row>
    <row r="2258" spans="1:29">
      <c r="A2258" s="181" t="s">
        <v>118</v>
      </c>
      <c r="B2258" s="183">
        <v>102</v>
      </c>
      <c r="C2258" s="183">
        <v>102104</v>
      </c>
      <c r="D2258" s="183">
        <v>5675</v>
      </c>
      <c r="E2258" s="184">
        <v>-177.25</v>
      </c>
      <c r="F2258" s="182">
        <v>43677</v>
      </c>
      <c r="G2258" s="181" t="s">
        <v>938</v>
      </c>
      <c r="H2258" s="181" t="s">
        <v>1196</v>
      </c>
      <c r="I2258" s="181" t="s">
        <v>1196</v>
      </c>
      <c r="K2258" s="183">
        <v>366092</v>
      </c>
      <c r="L2258" s="183">
        <v>341556</v>
      </c>
      <c r="Q2258" s="181" t="s">
        <v>940</v>
      </c>
      <c r="U2258" s="183">
        <v>7</v>
      </c>
      <c r="V2258" s="183">
        <v>19</v>
      </c>
      <c r="Y2258" s="181" t="s">
        <v>941</v>
      </c>
      <c r="Z2258" s="183">
        <v>102</v>
      </c>
      <c r="AA2258" s="181" t="s">
        <v>22</v>
      </c>
      <c r="AB2258" s="181" t="s">
        <v>942</v>
      </c>
      <c r="AC2258" s="183">
        <v>5</v>
      </c>
    </row>
    <row r="2259" spans="1:29">
      <c r="A2259" s="181" t="s">
        <v>118</v>
      </c>
      <c r="B2259" s="183">
        <v>102</v>
      </c>
      <c r="C2259" s="183">
        <v>102105</v>
      </c>
      <c r="D2259" s="183">
        <v>5675</v>
      </c>
      <c r="E2259" s="184">
        <v>-194.98</v>
      </c>
      <c r="F2259" s="182">
        <v>43677</v>
      </c>
      <c r="G2259" s="181" t="s">
        <v>938</v>
      </c>
      <c r="H2259" s="181" t="s">
        <v>1196</v>
      </c>
      <c r="I2259" s="181" t="s">
        <v>1196</v>
      </c>
      <c r="K2259" s="183">
        <v>366092</v>
      </c>
      <c r="L2259" s="183">
        <v>341556</v>
      </c>
      <c r="Q2259" s="181" t="s">
        <v>940</v>
      </c>
      <c r="U2259" s="183">
        <v>7</v>
      </c>
      <c r="V2259" s="183">
        <v>19</v>
      </c>
      <c r="Y2259" s="181" t="s">
        <v>941</v>
      </c>
      <c r="Z2259" s="183">
        <v>102</v>
      </c>
      <c r="AA2259" s="181" t="s">
        <v>22</v>
      </c>
      <c r="AB2259" s="181" t="s">
        <v>942</v>
      </c>
      <c r="AC2259" s="183">
        <v>6</v>
      </c>
    </row>
    <row r="2260" spans="1:29">
      <c r="A2260" s="181" t="s">
        <v>118</v>
      </c>
      <c r="B2260" s="183">
        <v>102</v>
      </c>
      <c r="C2260" s="183">
        <v>102106</v>
      </c>
      <c r="D2260" s="183">
        <v>5675</v>
      </c>
      <c r="E2260" s="184">
        <v>-584.92999999999995</v>
      </c>
      <c r="F2260" s="182">
        <v>43677</v>
      </c>
      <c r="G2260" s="181" t="s">
        <v>938</v>
      </c>
      <c r="H2260" s="181" t="s">
        <v>1196</v>
      </c>
      <c r="I2260" s="181" t="s">
        <v>1196</v>
      </c>
      <c r="K2260" s="183">
        <v>366092</v>
      </c>
      <c r="L2260" s="183">
        <v>341556</v>
      </c>
      <c r="Q2260" s="181" t="s">
        <v>940</v>
      </c>
      <c r="U2260" s="183">
        <v>7</v>
      </c>
      <c r="V2260" s="183">
        <v>19</v>
      </c>
      <c r="Y2260" s="181" t="s">
        <v>941</v>
      </c>
      <c r="Z2260" s="183">
        <v>102</v>
      </c>
      <c r="AA2260" s="181" t="s">
        <v>22</v>
      </c>
      <c r="AB2260" s="181" t="s">
        <v>942</v>
      </c>
      <c r="AC2260" s="183">
        <v>7</v>
      </c>
    </row>
    <row r="2261" spans="1:29">
      <c r="A2261" s="181" t="s">
        <v>118</v>
      </c>
      <c r="B2261" s="183">
        <v>102</v>
      </c>
      <c r="C2261" s="183">
        <v>102107</v>
      </c>
      <c r="D2261" s="183">
        <v>5675</v>
      </c>
      <c r="E2261" s="184">
        <v>-106.35</v>
      </c>
      <c r="F2261" s="182">
        <v>43677</v>
      </c>
      <c r="G2261" s="181" t="s">
        <v>938</v>
      </c>
      <c r="H2261" s="181" t="s">
        <v>1196</v>
      </c>
      <c r="I2261" s="181" t="s">
        <v>1196</v>
      </c>
      <c r="K2261" s="183">
        <v>366092</v>
      </c>
      <c r="L2261" s="183">
        <v>341556</v>
      </c>
      <c r="Q2261" s="181" t="s">
        <v>940</v>
      </c>
      <c r="U2261" s="183">
        <v>7</v>
      </c>
      <c r="V2261" s="183">
        <v>19</v>
      </c>
      <c r="Y2261" s="181" t="s">
        <v>941</v>
      </c>
      <c r="Z2261" s="183">
        <v>102</v>
      </c>
      <c r="AA2261" s="181" t="s">
        <v>22</v>
      </c>
      <c r="AB2261" s="181" t="s">
        <v>942</v>
      </c>
      <c r="AC2261" s="183">
        <v>8</v>
      </c>
    </row>
    <row r="2262" spans="1:29">
      <c r="A2262" s="181" t="s">
        <v>118</v>
      </c>
      <c r="B2262" s="183">
        <v>102</v>
      </c>
      <c r="C2262" s="183">
        <v>102108</v>
      </c>
      <c r="D2262" s="183">
        <v>5675</v>
      </c>
      <c r="E2262" s="184">
        <v>-70.900000000000006</v>
      </c>
      <c r="F2262" s="182">
        <v>43677</v>
      </c>
      <c r="G2262" s="181" t="s">
        <v>938</v>
      </c>
      <c r="H2262" s="181" t="s">
        <v>1196</v>
      </c>
      <c r="I2262" s="181" t="s">
        <v>1196</v>
      </c>
      <c r="K2262" s="183">
        <v>366092</v>
      </c>
      <c r="L2262" s="183">
        <v>341556</v>
      </c>
      <c r="Q2262" s="181" t="s">
        <v>940</v>
      </c>
      <c r="U2262" s="183">
        <v>7</v>
      </c>
      <c r="V2262" s="183">
        <v>19</v>
      </c>
      <c r="Y2262" s="181" t="s">
        <v>941</v>
      </c>
      <c r="Z2262" s="183">
        <v>102</v>
      </c>
      <c r="AA2262" s="181" t="s">
        <v>22</v>
      </c>
      <c r="AB2262" s="181" t="s">
        <v>942</v>
      </c>
      <c r="AC2262" s="183">
        <v>9</v>
      </c>
    </row>
    <row r="2263" spans="1:29">
      <c r="A2263" s="181" t="s">
        <v>118</v>
      </c>
      <c r="B2263" s="183">
        <v>102</v>
      </c>
      <c r="C2263" s="183">
        <v>102109</v>
      </c>
      <c r="D2263" s="183">
        <v>5675</v>
      </c>
      <c r="E2263" s="184">
        <v>-53.18</v>
      </c>
      <c r="F2263" s="182">
        <v>43677</v>
      </c>
      <c r="G2263" s="181" t="s">
        <v>938</v>
      </c>
      <c r="H2263" s="181" t="s">
        <v>1196</v>
      </c>
      <c r="I2263" s="181" t="s">
        <v>1196</v>
      </c>
      <c r="K2263" s="183">
        <v>366092</v>
      </c>
      <c r="L2263" s="183">
        <v>341556</v>
      </c>
      <c r="Q2263" s="181" t="s">
        <v>940</v>
      </c>
      <c r="U2263" s="183">
        <v>7</v>
      </c>
      <c r="V2263" s="183">
        <v>19</v>
      </c>
      <c r="Y2263" s="181" t="s">
        <v>941</v>
      </c>
      <c r="Z2263" s="183">
        <v>102</v>
      </c>
      <c r="AA2263" s="181" t="s">
        <v>22</v>
      </c>
      <c r="AB2263" s="181" t="s">
        <v>942</v>
      </c>
      <c r="AC2263" s="183">
        <v>10</v>
      </c>
    </row>
    <row r="2264" spans="1:29">
      <c r="A2264" s="181" t="s">
        <v>118</v>
      </c>
      <c r="B2264" s="183">
        <v>102</v>
      </c>
      <c r="C2264" s="183">
        <v>102103</v>
      </c>
      <c r="D2264" s="183">
        <v>5675</v>
      </c>
      <c r="E2264" s="184">
        <v>-1010.29</v>
      </c>
      <c r="F2264" s="182">
        <v>43690</v>
      </c>
      <c r="G2264" s="181" t="s">
        <v>938</v>
      </c>
      <c r="H2264" s="181" t="s">
        <v>991</v>
      </c>
      <c r="I2264" s="181" t="s">
        <v>1191</v>
      </c>
      <c r="K2264" s="183">
        <v>366211</v>
      </c>
      <c r="L2264" s="183">
        <v>342804</v>
      </c>
      <c r="Q2264" s="181" t="s">
        <v>940</v>
      </c>
      <c r="U2264" s="183">
        <v>8</v>
      </c>
      <c r="V2264" s="183">
        <v>19</v>
      </c>
      <c r="Y2264" s="181" t="s">
        <v>941</v>
      </c>
      <c r="Z2264" s="183">
        <v>102</v>
      </c>
      <c r="AA2264" s="181" t="s">
        <v>22</v>
      </c>
      <c r="AB2264" s="181" t="s">
        <v>942</v>
      </c>
      <c r="AC2264" s="183">
        <v>14</v>
      </c>
    </row>
    <row r="2265" spans="1:29">
      <c r="A2265" s="181" t="s">
        <v>118</v>
      </c>
      <c r="B2265" s="183">
        <v>102</v>
      </c>
      <c r="C2265" s="183">
        <v>102103</v>
      </c>
      <c r="D2265" s="183">
        <v>5675</v>
      </c>
      <c r="E2265" s="184">
        <v>-943.74</v>
      </c>
      <c r="F2265" s="182">
        <v>43690</v>
      </c>
      <c r="G2265" s="181" t="s">
        <v>938</v>
      </c>
      <c r="H2265" s="181" t="s">
        <v>991</v>
      </c>
      <c r="I2265" s="181" t="s">
        <v>1192</v>
      </c>
      <c r="K2265" s="183">
        <v>366211</v>
      </c>
      <c r="L2265" s="183">
        <v>342804</v>
      </c>
      <c r="Q2265" s="181" t="s">
        <v>940</v>
      </c>
      <c r="U2265" s="183">
        <v>8</v>
      </c>
      <c r="V2265" s="183">
        <v>19</v>
      </c>
      <c r="Y2265" s="181" t="s">
        <v>941</v>
      </c>
      <c r="Z2265" s="183">
        <v>102</v>
      </c>
      <c r="AA2265" s="181" t="s">
        <v>22</v>
      </c>
      <c r="AB2265" s="181" t="s">
        <v>942</v>
      </c>
      <c r="AC2265" s="183">
        <v>15</v>
      </c>
    </row>
    <row r="2266" spans="1:29">
      <c r="A2266" s="181" t="s">
        <v>118</v>
      </c>
      <c r="B2266" s="183">
        <v>102</v>
      </c>
      <c r="C2266" s="183">
        <v>102103</v>
      </c>
      <c r="D2266" s="183">
        <v>5675</v>
      </c>
      <c r="E2266" s="184">
        <v>-441.14</v>
      </c>
      <c r="F2266" s="182">
        <v>43690</v>
      </c>
      <c r="G2266" s="181" t="s">
        <v>938</v>
      </c>
      <c r="H2266" s="181" t="s">
        <v>991</v>
      </c>
      <c r="I2266" s="181" t="s">
        <v>1193</v>
      </c>
      <c r="K2266" s="183">
        <v>366211</v>
      </c>
      <c r="L2266" s="183">
        <v>342804</v>
      </c>
      <c r="Q2266" s="181" t="s">
        <v>940</v>
      </c>
      <c r="U2266" s="183">
        <v>8</v>
      </c>
      <c r="V2266" s="183">
        <v>19</v>
      </c>
      <c r="Y2266" s="181" t="s">
        <v>941</v>
      </c>
      <c r="Z2266" s="183">
        <v>102</v>
      </c>
      <c r="AA2266" s="181" t="s">
        <v>22</v>
      </c>
      <c r="AB2266" s="181" t="s">
        <v>942</v>
      </c>
      <c r="AC2266" s="183">
        <v>16</v>
      </c>
    </row>
    <row r="2267" spans="1:29">
      <c r="A2267" s="181" t="s">
        <v>118</v>
      </c>
      <c r="B2267" s="183">
        <v>102</v>
      </c>
      <c r="C2267" s="183">
        <v>102103</v>
      </c>
      <c r="D2267" s="183">
        <v>5675</v>
      </c>
      <c r="E2267" s="184">
        <v>-266.58</v>
      </c>
      <c r="F2267" s="182">
        <v>43690</v>
      </c>
      <c r="G2267" s="181" t="s">
        <v>938</v>
      </c>
      <c r="H2267" s="181" t="s">
        <v>991</v>
      </c>
      <c r="I2267" s="181" t="s">
        <v>1194</v>
      </c>
      <c r="K2267" s="183">
        <v>366211</v>
      </c>
      <c r="L2267" s="183">
        <v>342804</v>
      </c>
      <c r="Q2267" s="181" t="s">
        <v>940</v>
      </c>
      <c r="U2267" s="183">
        <v>8</v>
      </c>
      <c r="V2267" s="183">
        <v>19</v>
      </c>
      <c r="Y2267" s="181" t="s">
        <v>941</v>
      </c>
      <c r="Z2267" s="183">
        <v>102</v>
      </c>
      <c r="AA2267" s="181" t="s">
        <v>22</v>
      </c>
      <c r="AB2267" s="181" t="s">
        <v>942</v>
      </c>
      <c r="AC2267" s="183">
        <v>17</v>
      </c>
    </row>
    <row r="2268" spans="1:29">
      <c r="A2268" s="181" t="s">
        <v>118</v>
      </c>
      <c r="B2268" s="183">
        <v>102</v>
      </c>
      <c r="C2268" s="183">
        <v>102103</v>
      </c>
      <c r="D2268" s="183">
        <v>5675</v>
      </c>
      <c r="E2268" s="184">
        <v>-368.56</v>
      </c>
      <c r="F2268" s="182">
        <v>43692</v>
      </c>
      <c r="G2268" s="181" t="s">
        <v>938</v>
      </c>
      <c r="H2268" s="181" t="s">
        <v>992</v>
      </c>
      <c r="I2268" s="181" t="s">
        <v>1195</v>
      </c>
      <c r="K2268" s="183">
        <v>366187</v>
      </c>
      <c r="L2268" s="183">
        <v>342557</v>
      </c>
      <c r="Q2268" s="181" t="s">
        <v>940</v>
      </c>
      <c r="U2268" s="183">
        <v>8</v>
      </c>
      <c r="V2268" s="183">
        <v>19</v>
      </c>
      <c r="Y2268" s="181" t="s">
        <v>941</v>
      </c>
      <c r="Z2268" s="183">
        <v>102</v>
      </c>
      <c r="AA2268" s="181" t="s">
        <v>22</v>
      </c>
      <c r="AB2268" s="181" t="s">
        <v>942</v>
      </c>
      <c r="AC2268" s="183">
        <v>19</v>
      </c>
    </row>
    <row r="2269" spans="1:29">
      <c r="A2269" s="181" t="s">
        <v>118</v>
      </c>
      <c r="B2269" s="183">
        <v>102</v>
      </c>
      <c r="C2269" s="183">
        <v>102103</v>
      </c>
      <c r="D2269" s="183">
        <v>5675</v>
      </c>
      <c r="E2269" s="184">
        <v>-131.71</v>
      </c>
      <c r="F2269" s="182">
        <v>43692</v>
      </c>
      <c r="G2269" s="181" t="s">
        <v>938</v>
      </c>
      <c r="H2269" s="181" t="s">
        <v>992</v>
      </c>
      <c r="I2269" s="181" t="s">
        <v>1193</v>
      </c>
      <c r="K2269" s="183">
        <v>366187</v>
      </c>
      <c r="L2269" s="183">
        <v>342557</v>
      </c>
      <c r="Q2269" s="181" t="s">
        <v>940</v>
      </c>
      <c r="U2269" s="183">
        <v>8</v>
      </c>
      <c r="V2269" s="183">
        <v>19</v>
      </c>
      <c r="Y2269" s="181" t="s">
        <v>941</v>
      </c>
      <c r="Z2269" s="183">
        <v>102</v>
      </c>
      <c r="AA2269" s="181" t="s">
        <v>22</v>
      </c>
      <c r="AB2269" s="181" t="s">
        <v>942</v>
      </c>
      <c r="AC2269" s="183">
        <v>20</v>
      </c>
    </row>
    <row r="2270" spans="1:29">
      <c r="A2270" s="181" t="s">
        <v>118</v>
      </c>
      <c r="B2270" s="183">
        <v>102</v>
      </c>
      <c r="C2270" s="183">
        <v>102103</v>
      </c>
      <c r="D2270" s="183">
        <v>5675</v>
      </c>
      <c r="E2270" s="184">
        <v>-140.12</v>
      </c>
      <c r="F2270" s="182">
        <v>43692</v>
      </c>
      <c r="G2270" s="181" t="s">
        <v>938</v>
      </c>
      <c r="H2270" s="181" t="s">
        <v>992</v>
      </c>
      <c r="I2270" s="181" t="s">
        <v>1194</v>
      </c>
      <c r="K2270" s="183">
        <v>366187</v>
      </c>
      <c r="L2270" s="183">
        <v>342557</v>
      </c>
      <c r="Q2270" s="181" t="s">
        <v>940</v>
      </c>
      <c r="U2270" s="183">
        <v>8</v>
      </c>
      <c r="V2270" s="183">
        <v>19</v>
      </c>
      <c r="Y2270" s="181" t="s">
        <v>941</v>
      </c>
      <c r="Z2270" s="183">
        <v>102</v>
      </c>
      <c r="AA2270" s="181" t="s">
        <v>22</v>
      </c>
      <c r="AB2270" s="181" t="s">
        <v>942</v>
      </c>
      <c r="AC2270" s="183">
        <v>21</v>
      </c>
    </row>
    <row r="2271" spans="1:29">
      <c r="A2271" s="181" t="s">
        <v>118</v>
      </c>
      <c r="B2271" s="183">
        <v>102</v>
      </c>
      <c r="C2271" s="183">
        <v>102103</v>
      </c>
      <c r="D2271" s="183">
        <v>5675</v>
      </c>
      <c r="E2271" s="184">
        <v>-287.89</v>
      </c>
      <c r="F2271" s="182">
        <v>43692</v>
      </c>
      <c r="G2271" s="181" t="s">
        <v>938</v>
      </c>
      <c r="H2271" s="181" t="s">
        <v>992</v>
      </c>
      <c r="I2271" s="181" t="s">
        <v>1192</v>
      </c>
      <c r="K2271" s="183">
        <v>366187</v>
      </c>
      <c r="L2271" s="183">
        <v>342557</v>
      </c>
      <c r="Q2271" s="181" t="s">
        <v>940</v>
      </c>
      <c r="U2271" s="183">
        <v>8</v>
      </c>
      <c r="V2271" s="183">
        <v>19</v>
      </c>
      <c r="Y2271" s="181" t="s">
        <v>941</v>
      </c>
      <c r="Z2271" s="183">
        <v>102</v>
      </c>
      <c r="AA2271" s="181" t="s">
        <v>22</v>
      </c>
      <c r="AB2271" s="181" t="s">
        <v>942</v>
      </c>
      <c r="AC2271" s="183">
        <v>23</v>
      </c>
    </row>
    <row r="2272" spans="1:29">
      <c r="A2272" s="181" t="s">
        <v>118</v>
      </c>
      <c r="B2272" s="183">
        <v>102</v>
      </c>
      <c r="C2272" s="183">
        <v>102103</v>
      </c>
      <c r="D2272" s="183">
        <v>5675</v>
      </c>
      <c r="E2272" s="184">
        <v>-1015.04</v>
      </c>
      <c r="F2272" s="182">
        <v>43704</v>
      </c>
      <c r="G2272" s="181" t="s">
        <v>938</v>
      </c>
      <c r="H2272" s="181" t="s">
        <v>993</v>
      </c>
      <c r="I2272" s="181" t="s">
        <v>1191</v>
      </c>
      <c r="K2272" s="183">
        <v>366324</v>
      </c>
      <c r="L2272" s="183">
        <v>343734</v>
      </c>
      <c r="Q2272" s="181" t="s">
        <v>940</v>
      </c>
      <c r="U2272" s="183">
        <v>8</v>
      </c>
      <c r="V2272" s="183">
        <v>19</v>
      </c>
      <c r="Y2272" s="181" t="s">
        <v>941</v>
      </c>
      <c r="Z2272" s="183">
        <v>102</v>
      </c>
      <c r="AA2272" s="181" t="s">
        <v>22</v>
      </c>
      <c r="AB2272" s="181" t="s">
        <v>942</v>
      </c>
      <c r="AC2272" s="183">
        <v>14</v>
      </c>
    </row>
    <row r="2273" spans="1:29">
      <c r="A2273" s="181" t="s">
        <v>118</v>
      </c>
      <c r="B2273" s="183">
        <v>102</v>
      </c>
      <c r="C2273" s="183">
        <v>102103</v>
      </c>
      <c r="D2273" s="183">
        <v>5675</v>
      </c>
      <c r="E2273" s="184">
        <v>-945.24</v>
      </c>
      <c r="F2273" s="182">
        <v>43704</v>
      </c>
      <c r="G2273" s="181" t="s">
        <v>938</v>
      </c>
      <c r="H2273" s="181" t="s">
        <v>993</v>
      </c>
      <c r="I2273" s="181" t="s">
        <v>1192</v>
      </c>
      <c r="K2273" s="183">
        <v>366324</v>
      </c>
      <c r="L2273" s="183">
        <v>343734</v>
      </c>
      <c r="Q2273" s="181" t="s">
        <v>940</v>
      </c>
      <c r="U2273" s="183">
        <v>8</v>
      </c>
      <c r="V2273" s="183">
        <v>19</v>
      </c>
      <c r="Y2273" s="181" t="s">
        <v>941</v>
      </c>
      <c r="Z2273" s="183">
        <v>102</v>
      </c>
      <c r="AA2273" s="181" t="s">
        <v>22</v>
      </c>
      <c r="AB2273" s="181" t="s">
        <v>942</v>
      </c>
      <c r="AC2273" s="183">
        <v>15</v>
      </c>
    </row>
    <row r="2274" spans="1:29">
      <c r="A2274" s="181" t="s">
        <v>118</v>
      </c>
      <c r="B2274" s="183">
        <v>102</v>
      </c>
      <c r="C2274" s="183">
        <v>102103</v>
      </c>
      <c r="D2274" s="183">
        <v>5675</v>
      </c>
      <c r="E2274" s="184">
        <v>-441.14</v>
      </c>
      <c r="F2274" s="182">
        <v>43704</v>
      </c>
      <c r="G2274" s="181" t="s">
        <v>938</v>
      </c>
      <c r="H2274" s="181" t="s">
        <v>993</v>
      </c>
      <c r="I2274" s="181" t="s">
        <v>1193</v>
      </c>
      <c r="K2274" s="183">
        <v>366324</v>
      </c>
      <c r="L2274" s="183">
        <v>343734</v>
      </c>
      <c r="Q2274" s="181" t="s">
        <v>940</v>
      </c>
      <c r="U2274" s="183">
        <v>8</v>
      </c>
      <c r="V2274" s="183">
        <v>19</v>
      </c>
      <c r="Y2274" s="181" t="s">
        <v>941</v>
      </c>
      <c r="Z2274" s="183">
        <v>102</v>
      </c>
      <c r="AA2274" s="181" t="s">
        <v>22</v>
      </c>
      <c r="AB2274" s="181" t="s">
        <v>942</v>
      </c>
      <c r="AC2274" s="183">
        <v>16</v>
      </c>
    </row>
    <row r="2275" spans="1:29">
      <c r="A2275" s="181" t="s">
        <v>118</v>
      </c>
      <c r="B2275" s="183">
        <v>102</v>
      </c>
      <c r="C2275" s="183">
        <v>102103</v>
      </c>
      <c r="D2275" s="183">
        <v>5675</v>
      </c>
      <c r="E2275" s="184">
        <v>-263.5</v>
      </c>
      <c r="F2275" s="182">
        <v>43704</v>
      </c>
      <c r="G2275" s="181" t="s">
        <v>938</v>
      </c>
      <c r="H2275" s="181" t="s">
        <v>993</v>
      </c>
      <c r="I2275" s="181" t="s">
        <v>1194</v>
      </c>
      <c r="K2275" s="183">
        <v>366324</v>
      </c>
      <c r="L2275" s="183">
        <v>343734</v>
      </c>
      <c r="Q2275" s="181" t="s">
        <v>940</v>
      </c>
      <c r="U2275" s="183">
        <v>8</v>
      </c>
      <c r="V2275" s="183">
        <v>19</v>
      </c>
      <c r="Y2275" s="181" t="s">
        <v>941</v>
      </c>
      <c r="Z2275" s="183">
        <v>102</v>
      </c>
      <c r="AA2275" s="181" t="s">
        <v>22</v>
      </c>
      <c r="AB2275" s="181" t="s">
        <v>942</v>
      </c>
      <c r="AC2275" s="183">
        <v>17</v>
      </c>
    </row>
    <row r="2276" spans="1:29">
      <c r="A2276" s="181" t="s">
        <v>118</v>
      </c>
      <c r="B2276" s="183">
        <v>102</v>
      </c>
      <c r="C2276" s="183">
        <v>102103</v>
      </c>
      <c r="D2276" s="183">
        <v>5675</v>
      </c>
      <c r="E2276" s="184">
        <v>-20.86</v>
      </c>
      <c r="F2276" s="182">
        <v>43708</v>
      </c>
      <c r="G2276" s="181" t="s">
        <v>938</v>
      </c>
      <c r="H2276" s="181" t="s">
        <v>965</v>
      </c>
      <c r="I2276" s="181" t="s">
        <v>986</v>
      </c>
      <c r="K2276" s="183">
        <v>366271</v>
      </c>
      <c r="L2276" s="183">
        <v>343456</v>
      </c>
      <c r="Q2276" s="181" t="s">
        <v>940</v>
      </c>
      <c r="U2276" s="183">
        <v>8</v>
      </c>
      <c r="V2276" s="183">
        <v>19</v>
      </c>
      <c r="Y2276" s="181" t="s">
        <v>941</v>
      </c>
      <c r="Z2276" s="183">
        <v>103</v>
      </c>
      <c r="AA2276" s="181" t="s">
        <v>22</v>
      </c>
      <c r="AB2276" s="181" t="s">
        <v>942</v>
      </c>
      <c r="AC2276" s="183">
        <v>4</v>
      </c>
    </row>
    <row r="2277" spans="1:29">
      <c r="A2277" s="181" t="s">
        <v>118</v>
      </c>
      <c r="B2277" s="183">
        <v>102</v>
      </c>
      <c r="C2277" s="183">
        <v>102103</v>
      </c>
      <c r="D2277" s="183">
        <v>5675</v>
      </c>
      <c r="E2277" s="184">
        <v>-368.56</v>
      </c>
      <c r="F2277" s="182">
        <v>43708</v>
      </c>
      <c r="G2277" s="181" t="s">
        <v>938</v>
      </c>
      <c r="H2277" s="181" t="s">
        <v>996</v>
      </c>
      <c r="I2277" s="181" t="s">
        <v>1195</v>
      </c>
      <c r="K2277" s="183">
        <v>366280</v>
      </c>
      <c r="L2277" s="183">
        <v>343514</v>
      </c>
      <c r="Q2277" s="181" t="s">
        <v>940</v>
      </c>
      <c r="U2277" s="183">
        <v>8</v>
      </c>
      <c r="V2277" s="183">
        <v>19</v>
      </c>
      <c r="Y2277" s="181" t="s">
        <v>941</v>
      </c>
      <c r="Z2277" s="183">
        <v>102</v>
      </c>
      <c r="AA2277" s="181" t="s">
        <v>22</v>
      </c>
      <c r="AB2277" s="181" t="s">
        <v>942</v>
      </c>
      <c r="AC2277" s="183">
        <v>19</v>
      </c>
    </row>
    <row r="2278" spans="1:29">
      <c r="A2278" s="181" t="s">
        <v>118</v>
      </c>
      <c r="B2278" s="183">
        <v>102</v>
      </c>
      <c r="C2278" s="183">
        <v>102103</v>
      </c>
      <c r="D2278" s="183">
        <v>5675</v>
      </c>
      <c r="E2278" s="184">
        <v>-131.71</v>
      </c>
      <c r="F2278" s="182">
        <v>43708</v>
      </c>
      <c r="G2278" s="181" t="s">
        <v>938</v>
      </c>
      <c r="H2278" s="181" t="s">
        <v>996</v>
      </c>
      <c r="I2278" s="181" t="s">
        <v>1193</v>
      </c>
      <c r="K2278" s="183">
        <v>366280</v>
      </c>
      <c r="L2278" s="183">
        <v>343514</v>
      </c>
      <c r="Q2278" s="181" t="s">
        <v>940</v>
      </c>
      <c r="U2278" s="183">
        <v>8</v>
      </c>
      <c r="V2278" s="183">
        <v>19</v>
      </c>
      <c r="Y2278" s="181" t="s">
        <v>941</v>
      </c>
      <c r="Z2278" s="183">
        <v>102</v>
      </c>
      <c r="AA2278" s="181" t="s">
        <v>22</v>
      </c>
      <c r="AB2278" s="181" t="s">
        <v>942</v>
      </c>
      <c r="AC2278" s="183">
        <v>20</v>
      </c>
    </row>
    <row r="2279" spans="1:29">
      <c r="A2279" s="181" t="s">
        <v>118</v>
      </c>
      <c r="B2279" s="183">
        <v>102</v>
      </c>
      <c r="C2279" s="183">
        <v>102103</v>
      </c>
      <c r="D2279" s="183">
        <v>5675</v>
      </c>
      <c r="E2279" s="184">
        <v>-140.12</v>
      </c>
      <c r="F2279" s="182">
        <v>43708</v>
      </c>
      <c r="G2279" s="181" t="s">
        <v>938</v>
      </c>
      <c r="H2279" s="181" t="s">
        <v>996</v>
      </c>
      <c r="I2279" s="181" t="s">
        <v>1194</v>
      </c>
      <c r="K2279" s="183">
        <v>366280</v>
      </c>
      <c r="L2279" s="183">
        <v>343514</v>
      </c>
      <c r="Q2279" s="181" t="s">
        <v>940</v>
      </c>
      <c r="U2279" s="183">
        <v>8</v>
      </c>
      <c r="V2279" s="183">
        <v>19</v>
      </c>
      <c r="Y2279" s="181" t="s">
        <v>941</v>
      </c>
      <c r="Z2279" s="183">
        <v>102</v>
      </c>
      <c r="AA2279" s="181" t="s">
        <v>22</v>
      </c>
      <c r="AB2279" s="181" t="s">
        <v>942</v>
      </c>
      <c r="AC2279" s="183">
        <v>21</v>
      </c>
    </row>
    <row r="2280" spans="1:29">
      <c r="A2280" s="181" t="s">
        <v>118</v>
      </c>
      <c r="B2280" s="183">
        <v>102</v>
      </c>
      <c r="C2280" s="183">
        <v>102103</v>
      </c>
      <c r="D2280" s="183">
        <v>5675</v>
      </c>
      <c r="E2280" s="184">
        <v>-274.17</v>
      </c>
      <c r="F2280" s="182">
        <v>43708</v>
      </c>
      <c r="G2280" s="181" t="s">
        <v>938</v>
      </c>
      <c r="H2280" s="181" t="s">
        <v>996</v>
      </c>
      <c r="I2280" s="181" t="s">
        <v>1192</v>
      </c>
      <c r="K2280" s="183">
        <v>366280</v>
      </c>
      <c r="L2280" s="183">
        <v>343514</v>
      </c>
      <c r="Q2280" s="181" t="s">
        <v>940</v>
      </c>
      <c r="U2280" s="183">
        <v>8</v>
      </c>
      <c r="V2280" s="183">
        <v>19</v>
      </c>
      <c r="Y2280" s="181" t="s">
        <v>941</v>
      </c>
      <c r="Z2280" s="183">
        <v>102</v>
      </c>
      <c r="AA2280" s="181" t="s">
        <v>22</v>
      </c>
      <c r="AB2280" s="181" t="s">
        <v>942</v>
      </c>
      <c r="AC2280" s="183">
        <v>23</v>
      </c>
    </row>
    <row r="2281" spans="1:29">
      <c r="A2281" s="181" t="s">
        <v>118</v>
      </c>
      <c r="B2281" s="183">
        <v>102</v>
      </c>
      <c r="C2281" s="183">
        <v>102103</v>
      </c>
      <c r="D2281" s="183">
        <v>5675</v>
      </c>
      <c r="E2281" s="184">
        <v>7190.37</v>
      </c>
      <c r="F2281" s="182">
        <v>43708</v>
      </c>
      <c r="G2281" s="181" t="s">
        <v>938</v>
      </c>
      <c r="H2281" s="181" t="s">
        <v>1196</v>
      </c>
      <c r="I2281" s="181" t="s">
        <v>1196</v>
      </c>
      <c r="K2281" s="183">
        <v>366428</v>
      </c>
      <c r="L2281" s="183">
        <v>344052</v>
      </c>
      <c r="Q2281" s="181" t="s">
        <v>940</v>
      </c>
      <c r="U2281" s="183">
        <v>8</v>
      </c>
      <c r="V2281" s="183">
        <v>19</v>
      </c>
      <c r="Y2281" s="181" t="s">
        <v>941</v>
      </c>
      <c r="Z2281" s="183">
        <v>102</v>
      </c>
      <c r="AA2281" s="181" t="s">
        <v>22</v>
      </c>
      <c r="AB2281" s="181" t="s">
        <v>942</v>
      </c>
      <c r="AC2281" s="183">
        <v>1</v>
      </c>
    </row>
    <row r="2282" spans="1:29">
      <c r="A2282" s="181" t="s">
        <v>118</v>
      </c>
      <c r="B2282" s="183">
        <v>102</v>
      </c>
      <c r="C2282" s="183">
        <v>102101</v>
      </c>
      <c r="D2282" s="183">
        <v>5675</v>
      </c>
      <c r="E2282" s="184">
        <v>-194.69</v>
      </c>
      <c r="F2282" s="182">
        <v>43708</v>
      </c>
      <c r="G2282" s="181" t="s">
        <v>938</v>
      </c>
      <c r="H2282" s="181" t="s">
        <v>1196</v>
      </c>
      <c r="I2282" s="181" t="s">
        <v>1196</v>
      </c>
      <c r="K2282" s="183">
        <v>366428</v>
      </c>
      <c r="L2282" s="183">
        <v>344052</v>
      </c>
      <c r="Q2282" s="181" t="s">
        <v>940</v>
      </c>
      <c r="U2282" s="183">
        <v>8</v>
      </c>
      <c r="V2282" s="183">
        <v>19</v>
      </c>
      <c r="Y2282" s="181" t="s">
        <v>941</v>
      </c>
      <c r="Z2282" s="183">
        <v>102</v>
      </c>
      <c r="AA2282" s="181" t="s">
        <v>22</v>
      </c>
      <c r="AB2282" s="181" t="s">
        <v>942</v>
      </c>
      <c r="AC2282" s="183">
        <v>2</v>
      </c>
    </row>
    <row r="2283" spans="1:29">
      <c r="A2283" s="181" t="s">
        <v>118</v>
      </c>
      <c r="B2283" s="183">
        <v>102</v>
      </c>
      <c r="C2283" s="183">
        <v>102102</v>
      </c>
      <c r="D2283" s="183">
        <v>5675</v>
      </c>
      <c r="E2283" s="184">
        <v>-38.94</v>
      </c>
      <c r="F2283" s="182">
        <v>43708</v>
      </c>
      <c r="G2283" s="181" t="s">
        <v>938</v>
      </c>
      <c r="H2283" s="181" t="s">
        <v>1196</v>
      </c>
      <c r="I2283" s="181" t="s">
        <v>1196</v>
      </c>
      <c r="K2283" s="183">
        <v>366428</v>
      </c>
      <c r="L2283" s="183">
        <v>344052</v>
      </c>
      <c r="Q2283" s="181" t="s">
        <v>940</v>
      </c>
      <c r="U2283" s="183">
        <v>8</v>
      </c>
      <c r="V2283" s="183">
        <v>19</v>
      </c>
      <c r="Y2283" s="181" t="s">
        <v>941</v>
      </c>
      <c r="Z2283" s="183">
        <v>102</v>
      </c>
      <c r="AA2283" s="181" t="s">
        <v>22</v>
      </c>
      <c r="AB2283" s="181" t="s">
        <v>942</v>
      </c>
      <c r="AC2283" s="183">
        <v>3</v>
      </c>
    </row>
    <row r="2284" spans="1:29">
      <c r="A2284" s="181" t="s">
        <v>118</v>
      </c>
      <c r="B2284" s="183">
        <v>102</v>
      </c>
      <c r="C2284" s="183">
        <v>102103</v>
      </c>
      <c r="D2284" s="183">
        <v>5675</v>
      </c>
      <c r="E2284" s="184">
        <v>-64.900000000000006</v>
      </c>
      <c r="F2284" s="182">
        <v>43708</v>
      </c>
      <c r="G2284" s="181" t="s">
        <v>938</v>
      </c>
      <c r="H2284" s="181" t="s">
        <v>1196</v>
      </c>
      <c r="I2284" s="181" t="s">
        <v>1196</v>
      </c>
      <c r="K2284" s="183">
        <v>366428</v>
      </c>
      <c r="L2284" s="183">
        <v>344052</v>
      </c>
      <c r="Q2284" s="181" t="s">
        <v>940</v>
      </c>
      <c r="U2284" s="183">
        <v>8</v>
      </c>
      <c r="V2284" s="183">
        <v>19</v>
      </c>
      <c r="Y2284" s="181" t="s">
        <v>941</v>
      </c>
      <c r="Z2284" s="183">
        <v>102</v>
      </c>
      <c r="AA2284" s="181" t="s">
        <v>22</v>
      </c>
      <c r="AB2284" s="181" t="s">
        <v>942</v>
      </c>
      <c r="AC2284" s="183">
        <v>4</v>
      </c>
    </row>
    <row r="2285" spans="1:29">
      <c r="A2285" s="181" t="s">
        <v>118</v>
      </c>
      <c r="B2285" s="183">
        <v>102</v>
      </c>
      <c r="C2285" s="183">
        <v>102104</v>
      </c>
      <c r="D2285" s="183">
        <v>5675</v>
      </c>
      <c r="E2285" s="184">
        <v>-129.79</v>
      </c>
      <c r="F2285" s="182">
        <v>43708</v>
      </c>
      <c r="G2285" s="181" t="s">
        <v>938</v>
      </c>
      <c r="H2285" s="181" t="s">
        <v>1196</v>
      </c>
      <c r="I2285" s="181" t="s">
        <v>1196</v>
      </c>
      <c r="K2285" s="183">
        <v>366428</v>
      </c>
      <c r="L2285" s="183">
        <v>344052</v>
      </c>
      <c r="Q2285" s="181" t="s">
        <v>940</v>
      </c>
      <c r="U2285" s="183">
        <v>8</v>
      </c>
      <c r="V2285" s="183">
        <v>19</v>
      </c>
      <c r="Y2285" s="181" t="s">
        <v>941</v>
      </c>
      <c r="Z2285" s="183">
        <v>102</v>
      </c>
      <c r="AA2285" s="181" t="s">
        <v>22</v>
      </c>
      <c r="AB2285" s="181" t="s">
        <v>942</v>
      </c>
      <c r="AC2285" s="183">
        <v>5</v>
      </c>
    </row>
    <row r="2286" spans="1:29">
      <c r="A2286" s="181" t="s">
        <v>118</v>
      </c>
      <c r="B2286" s="183">
        <v>102</v>
      </c>
      <c r="C2286" s="183">
        <v>102105</v>
      </c>
      <c r="D2286" s="183">
        <v>5675</v>
      </c>
      <c r="E2286" s="184">
        <v>-142.77000000000001</v>
      </c>
      <c r="F2286" s="182">
        <v>43708</v>
      </c>
      <c r="G2286" s="181" t="s">
        <v>938</v>
      </c>
      <c r="H2286" s="181" t="s">
        <v>1196</v>
      </c>
      <c r="I2286" s="181" t="s">
        <v>1196</v>
      </c>
      <c r="K2286" s="183">
        <v>366428</v>
      </c>
      <c r="L2286" s="183">
        <v>344052</v>
      </c>
      <c r="Q2286" s="181" t="s">
        <v>940</v>
      </c>
      <c r="U2286" s="183">
        <v>8</v>
      </c>
      <c r="V2286" s="183">
        <v>19</v>
      </c>
      <c r="Y2286" s="181" t="s">
        <v>941</v>
      </c>
      <c r="Z2286" s="183">
        <v>102</v>
      </c>
      <c r="AA2286" s="181" t="s">
        <v>22</v>
      </c>
      <c r="AB2286" s="181" t="s">
        <v>942</v>
      </c>
      <c r="AC2286" s="183">
        <v>6</v>
      </c>
    </row>
    <row r="2287" spans="1:29">
      <c r="A2287" s="181" t="s">
        <v>118</v>
      </c>
      <c r="B2287" s="183">
        <v>102</v>
      </c>
      <c r="C2287" s="183">
        <v>102106</v>
      </c>
      <c r="D2287" s="183">
        <v>5675</v>
      </c>
      <c r="E2287" s="184">
        <v>-428.31</v>
      </c>
      <c r="F2287" s="182">
        <v>43708</v>
      </c>
      <c r="G2287" s="181" t="s">
        <v>938</v>
      </c>
      <c r="H2287" s="181" t="s">
        <v>1196</v>
      </c>
      <c r="I2287" s="181" t="s">
        <v>1196</v>
      </c>
      <c r="K2287" s="183">
        <v>366428</v>
      </c>
      <c r="L2287" s="183">
        <v>344052</v>
      </c>
      <c r="Q2287" s="181" t="s">
        <v>940</v>
      </c>
      <c r="U2287" s="183">
        <v>8</v>
      </c>
      <c r="V2287" s="183">
        <v>19</v>
      </c>
      <c r="Y2287" s="181" t="s">
        <v>941</v>
      </c>
      <c r="Z2287" s="183">
        <v>102</v>
      </c>
      <c r="AA2287" s="181" t="s">
        <v>22</v>
      </c>
      <c r="AB2287" s="181" t="s">
        <v>942</v>
      </c>
      <c r="AC2287" s="183">
        <v>7</v>
      </c>
    </row>
    <row r="2288" spans="1:29">
      <c r="A2288" s="181" t="s">
        <v>118</v>
      </c>
      <c r="B2288" s="183">
        <v>102</v>
      </c>
      <c r="C2288" s="183">
        <v>102107</v>
      </c>
      <c r="D2288" s="183">
        <v>5675</v>
      </c>
      <c r="E2288" s="184">
        <v>-77.87</v>
      </c>
      <c r="F2288" s="182">
        <v>43708</v>
      </c>
      <c r="G2288" s="181" t="s">
        <v>938</v>
      </c>
      <c r="H2288" s="181" t="s">
        <v>1196</v>
      </c>
      <c r="I2288" s="181" t="s">
        <v>1196</v>
      </c>
      <c r="K2288" s="183">
        <v>366428</v>
      </c>
      <c r="L2288" s="183">
        <v>344052</v>
      </c>
      <c r="Q2288" s="181" t="s">
        <v>940</v>
      </c>
      <c r="U2288" s="183">
        <v>8</v>
      </c>
      <c r="V2288" s="183">
        <v>19</v>
      </c>
      <c r="Y2288" s="181" t="s">
        <v>941</v>
      </c>
      <c r="Z2288" s="183">
        <v>102</v>
      </c>
      <c r="AA2288" s="181" t="s">
        <v>22</v>
      </c>
      <c r="AB2288" s="181" t="s">
        <v>942</v>
      </c>
      <c r="AC2288" s="183">
        <v>8</v>
      </c>
    </row>
    <row r="2289" spans="1:29">
      <c r="A2289" s="181" t="s">
        <v>118</v>
      </c>
      <c r="B2289" s="183">
        <v>102</v>
      </c>
      <c r="C2289" s="183">
        <v>102108</v>
      </c>
      <c r="D2289" s="183">
        <v>5675</v>
      </c>
      <c r="E2289" s="184">
        <v>-51.92</v>
      </c>
      <c r="F2289" s="182">
        <v>43708</v>
      </c>
      <c r="G2289" s="181" t="s">
        <v>938</v>
      </c>
      <c r="H2289" s="181" t="s">
        <v>1196</v>
      </c>
      <c r="I2289" s="181" t="s">
        <v>1196</v>
      </c>
      <c r="K2289" s="183">
        <v>366428</v>
      </c>
      <c r="L2289" s="183">
        <v>344052</v>
      </c>
      <c r="Q2289" s="181" t="s">
        <v>940</v>
      </c>
      <c r="U2289" s="183">
        <v>8</v>
      </c>
      <c r="V2289" s="183">
        <v>19</v>
      </c>
      <c r="Y2289" s="181" t="s">
        <v>941</v>
      </c>
      <c r="Z2289" s="183">
        <v>102</v>
      </c>
      <c r="AA2289" s="181" t="s">
        <v>22</v>
      </c>
      <c r="AB2289" s="181" t="s">
        <v>942</v>
      </c>
      <c r="AC2289" s="183">
        <v>9</v>
      </c>
    </row>
    <row r="2290" spans="1:29">
      <c r="A2290" s="181" t="s">
        <v>118</v>
      </c>
      <c r="B2290" s="183">
        <v>102</v>
      </c>
      <c r="C2290" s="183">
        <v>102109</v>
      </c>
      <c r="D2290" s="183">
        <v>5675</v>
      </c>
      <c r="E2290" s="184">
        <v>-38.94</v>
      </c>
      <c r="F2290" s="182">
        <v>43708</v>
      </c>
      <c r="G2290" s="181" t="s">
        <v>938</v>
      </c>
      <c r="H2290" s="181" t="s">
        <v>1196</v>
      </c>
      <c r="I2290" s="181" t="s">
        <v>1196</v>
      </c>
      <c r="K2290" s="183">
        <v>366428</v>
      </c>
      <c r="L2290" s="183">
        <v>344052</v>
      </c>
      <c r="Q2290" s="181" t="s">
        <v>940</v>
      </c>
      <c r="U2290" s="183">
        <v>8</v>
      </c>
      <c r="V2290" s="183">
        <v>19</v>
      </c>
      <c r="Y2290" s="181" t="s">
        <v>941</v>
      </c>
      <c r="Z2290" s="183">
        <v>102</v>
      </c>
      <c r="AA2290" s="181" t="s">
        <v>22</v>
      </c>
      <c r="AB2290" s="181" t="s">
        <v>942</v>
      </c>
      <c r="AC2290" s="183">
        <v>10</v>
      </c>
    </row>
    <row r="2291" spans="1:29">
      <c r="A2291" s="181" t="s">
        <v>118</v>
      </c>
      <c r="B2291" s="183">
        <v>102</v>
      </c>
      <c r="C2291" s="183">
        <v>102103</v>
      </c>
      <c r="D2291" s="183">
        <v>5675</v>
      </c>
      <c r="E2291" s="184">
        <v>-1012.76</v>
      </c>
      <c r="F2291" s="182">
        <v>43718</v>
      </c>
      <c r="G2291" s="181" t="s">
        <v>938</v>
      </c>
      <c r="H2291" s="181" t="s">
        <v>998</v>
      </c>
      <c r="I2291" s="181" t="s">
        <v>1191</v>
      </c>
      <c r="K2291" s="183">
        <v>366536</v>
      </c>
      <c r="L2291" s="183">
        <v>345242</v>
      </c>
      <c r="Q2291" s="181" t="s">
        <v>940</v>
      </c>
      <c r="U2291" s="183">
        <v>9</v>
      </c>
      <c r="V2291" s="183">
        <v>19</v>
      </c>
      <c r="Y2291" s="181" t="s">
        <v>941</v>
      </c>
      <c r="Z2291" s="183">
        <v>102</v>
      </c>
      <c r="AA2291" s="181" t="s">
        <v>22</v>
      </c>
      <c r="AB2291" s="181" t="s">
        <v>942</v>
      </c>
      <c r="AC2291" s="183">
        <v>14</v>
      </c>
    </row>
    <row r="2292" spans="1:29">
      <c r="A2292" s="181" t="s">
        <v>118</v>
      </c>
      <c r="B2292" s="183">
        <v>102</v>
      </c>
      <c r="C2292" s="183">
        <v>102103</v>
      </c>
      <c r="D2292" s="183">
        <v>5675</v>
      </c>
      <c r="E2292" s="184">
        <v>-946.75</v>
      </c>
      <c r="F2292" s="182">
        <v>43718</v>
      </c>
      <c r="G2292" s="181" t="s">
        <v>938</v>
      </c>
      <c r="H2292" s="181" t="s">
        <v>998</v>
      </c>
      <c r="I2292" s="181" t="s">
        <v>1192</v>
      </c>
      <c r="K2292" s="183">
        <v>366536</v>
      </c>
      <c r="L2292" s="183">
        <v>345242</v>
      </c>
      <c r="Q2292" s="181" t="s">
        <v>940</v>
      </c>
      <c r="U2292" s="183">
        <v>9</v>
      </c>
      <c r="V2292" s="183">
        <v>19</v>
      </c>
      <c r="Y2292" s="181" t="s">
        <v>941</v>
      </c>
      <c r="Z2292" s="183">
        <v>102</v>
      </c>
      <c r="AA2292" s="181" t="s">
        <v>22</v>
      </c>
      <c r="AB2292" s="181" t="s">
        <v>942</v>
      </c>
      <c r="AC2292" s="183">
        <v>15</v>
      </c>
    </row>
    <row r="2293" spans="1:29">
      <c r="A2293" s="181" t="s">
        <v>118</v>
      </c>
      <c r="B2293" s="183">
        <v>102</v>
      </c>
      <c r="C2293" s="183">
        <v>102103</v>
      </c>
      <c r="D2293" s="183">
        <v>5675</v>
      </c>
      <c r="E2293" s="184">
        <v>-441.14</v>
      </c>
      <c r="F2293" s="182">
        <v>43718</v>
      </c>
      <c r="G2293" s="181" t="s">
        <v>938</v>
      </c>
      <c r="H2293" s="181" t="s">
        <v>998</v>
      </c>
      <c r="I2293" s="181" t="s">
        <v>1193</v>
      </c>
      <c r="K2293" s="183">
        <v>366536</v>
      </c>
      <c r="L2293" s="183">
        <v>345242</v>
      </c>
      <c r="Q2293" s="181" t="s">
        <v>940</v>
      </c>
      <c r="U2293" s="183">
        <v>9</v>
      </c>
      <c r="V2293" s="183">
        <v>19</v>
      </c>
      <c r="Y2293" s="181" t="s">
        <v>941</v>
      </c>
      <c r="Z2293" s="183">
        <v>102</v>
      </c>
      <c r="AA2293" s="181" t="s">
        <v>22</v>
      </c>
      <c r="AB2293" s="181" t="s">
        <v>942</v>
      </c>
      <c r="AC2293" s="183">
        <v>16</v>
      </c>
    </row>
    <row r="2294" spans="1:29">
      <c r="A2294" s="181" t="s">
        <v>118</v>
      </c>
      <c r="B2294" s="183">
        <v>102</v>
      </c>
      <c r="C2294" s="183">
        <v>102103</v>
      </c>
      <c r="D2294" s="183">
        <v>5675</v>
      </c>
      <c r="E2294" s="184">
        <v>-269.38</v>
      </c>
      <c r="F2294" s="182">
        <v>43718</v>
      </c>
      <c r="G2294" s="181" t="s">
        <v>938</v>
      </c>
      <c r="H2294" s="181" t="s">
        <v>998</v>
      </c>
      <c r="I2294" s="181" t="s">
        <v>1194</v>
      </c>
      <c r="K2294" s="183">
        <v>366536</v>
      </c>
      <c r="L2294" s="183">
        <v>345242</v>
      </c>
      <c r="Q2294" s="181" t="s">
        <v>940</v>
      </c>
      <c r="U2294" s="183">
        <v>9</v>
      </c>
      <c r="V2294" s="183">
        <v>19</v>
      </c>
      <c r="Y2294" s="181" t="s">
        <v>941</v>
      </c>
      <c r="Z2294" s="183">
        <v>102</v>
      </c>
      <c r="AA2294" s="181" t="s">
        <v>22</v>
      </c>
      <c r="AB2294" s="181" t="s">
        <v>942</v>
      </c>
      <c r="AC2294" s="183">
        <v>17</v>
      </c>
    </row>
    <row r="2295" spans="1:29">
      <c r="A2295" s="181" t="s">
        <v>118</v>
      </c>
      <c r="B2295" s="183">
        <v>102</v>
      </c>
      <c r="C2295" s="183">
        <v>102103</v>
      </c>
      <c r="D2295" s="183">
        <v>5675</v>
      </c>
      <c r="E2295" s="184">
        <v>-368.56</v>
      </c>
      <c r="F2295" s="182">
        <v>43723</v>
      </c>
      <c r="G2295" s="181" t="s">
        <v>938</v>
      </c>
      <c r="H2295" s="181" t="s">
        <v>999</v>
      </c>
      <c r="I2295" s="181" t="s">
        <v>1195</v>
      </c>
      <c r="K2295" s="183">
        <v>366514</v>
      </c>
      <c r="L2295" s="183">
        <v>344845</v>
      </c>
      <c r="Q2295" s="181" t="s">
        <v>940</v>
      </c>
      <c r="U2295" s="183">
        <v>9</v>
      </c>
      <c r="V2295" s="183">
        <v>19</v>
      </c>
      <c r="Y2295" s="181" t="s">
        <v>941</v>
      </c>
      <c r="Z2295" s="183">
        <v>102</v>
      </c>
      <c r="AA2295" s="181" t="s">
        <v>22</v>
      </c>
      <c r="AB2295" s="181" t="s">
        <v>942</v>
      </c>
      <c r="AC2295" s="183">
        <v>19</v>
      </c>
    </row>
    <row r="2296" spans="1:29">
      <c r="A2296" s="181" t="s">
        <v>118</v>
      </c>
      <c r="B2296" s="183">
        <v>102</v>
      </c>
      <c r="C2296" s="183">
        <v>102103</v>
      </c>
      <c r="D2296" s="183">
        <v>5675</v>
      </c>
      <c r="E2296" s="184">
        <v>-131.71</v>
      </c>
      <c r="F2296" s="182">
        <v>43723</v>
      </c>
      <c r="G2296" s="181" t="s">
        <v>938</v>
      </c>
      <c r="H2296" s="181" t="s">
        <v>999</v>
      </c>
      <c r="I2296" s="181" t="s">
        <v>1193</v>
      </c>
      <c r="K2296" s="183">
        <v>366514</v>
      </c>
      <c r="L2296" s="183">
        <v>344845</v>
      </c>
      <c r="Q2296" s="181" t="s">
        <v>940</v>
      </c>
      <c r="U2296" s="183">
        <v>9</v>
      </c>
      <c r="V2296" s="183">
        <v>19</v>
      </c>
      <c r="Y2296" s="181" t="s">
        <v>941</v>
      </c>
      <c r="Z2296" s="183">
        <v>102</v>
      </c>
      <c r="AA2296" s="181" t="s">
        <v>22</v>
      </c>
      <c r="AB2296" s="181" t="s">
        <v>942</v>
      </c>
      <c r="AC2296" s="183">
        <v>20</v>
      </c>
    </row>
    <row r="2297" spans="1:29">
      <c r="A2297" s="181" t="s">
        <v>118</v>
      </c>
      <c r="B2297" s="183">
        <v>102</v>
      </c>
      <c r="C2297" s="183">
        <v>102103</v>
      </c>
      <c r="D2297" s="183">
        <v>5675</v>
      </c>
      <c r="E2297" s="184">
        <v>-140.12</v>
      </c>
      <c r="F2297" s="182">
        <v>43723</v>
      </c>
      <c r="G2297" s="181" t="s">
        <v>938</v>
      </c>
      <c r="H2297" s="181" t="s">
        <v>999</v>
      </c>
      <c r="I2297" s="181" t="s">
        <v>1194</v>
      </c>
      <c r="K2297" s="183">
        <v>366514</v>
      </c>
      <c r="L2297" s="183">
        <v>344845</v>
      </c>
      <c r="Q2297" s="181" t="s">
        <v>940</v>
      </c>
      <c r="U2297" s="183">
        <v>9</v>
      </c>
      <c r="V2297" s="183">
        <v>19</v>
      </c>
      <c r="Y2297" s="181" t="s">
        <v>941</v>
      </c>
      <c r="Z2297" s="183">
        <v>102</v>
      </c>
      <c r="AA2297" s="181" t="s">
        <v>22</v>
      </c>
      <c r="AB2297" s="181" t="s">
        <v>942</v>
      </c>
      <c r="AC2297" s="183">
        <v>21</v>
      </c>
    </row>
    <row r="2298" spans="1:29">
      <c r="A2298" s="181" t="s">
        <v>118</v>
      </c>
      <c r="B2298" s="183">
        <v>102</v>
      </c>
      <c r="C2298" s="183">
        <v>102103</v>
      </c>
      <c r="D2298" s="183">
        <v>5675</v>
      </c>
      <c r="E2298" s="184">
        <v>-274.17</v>
      </c>
      <c r="F2298" s="182">
        <v>43723</v>
      </c>
      <c r="G2298" s="181" t="s">
        <v>938</v>
      </c>
      <c r="H2298" s="181" t="s">
        <v>999</v>
      </c>
      <c r="I2298" s="181" t="s">
        <v>1192</v>
      </c>
      <c r="K2298" s="183">
        <v>366514</v>
      </c>
      <c r="L2298" s="183">
        <v>344845</v>
      </c>
      <c r="Q2298" s="181" t="s">
        <v>940</v>
      </c>
      <c r="U2298" s="183">
        <v>9</v>
      </c>
      <c r="V2298" s="183">
        <v>19</v>
      </c>
      <c r="Y2298" s="181" t="s">
        <v>941</v>
      </c>
      <c r="Z2298" s="183">
        <v>102</v>
      </c>
      <c r="AA2298" s="181" t="s">
        <v>22</v>
      </c>
      <c r="AB2298" s="181" t="s">
        <v>942</v>
      </c>
      <c r="AC2298" s="183">
        <v>23</v>
      </c>
    </row>
    <row r="2299" spans="1:29">
      <c r="A2299" s="181" t="s">
        <v>118</v>
      </c>
      <c r="B2299" s="183">
        <v>102</v>
      </c>
      <c r="C2299" s="183">
        <v>102103</v>
      </c>
      <c r="D2299" s="183">
        <v>5675</v>
      </c>
      <c r="E2299" s="184">
        <v>-1014.37</v>
      </c>
      <c r="F2299" s="182">
        <v>43732</v>
      </c>
      <c r="G2299" s="181" t="s">
        <v>938</v>
      </c>
      <c r="H2299" s="181" t="s">
        <v>1000</v>
      </c>
      <c r="I2299" s="181" t="s">
        <v>1191</v>
      </c>
      <c r="K2299" s="183">
        <v>366642</v>
      </c>
      <c r="L2299" s="183">
        <v>346841</v>
      </c>
      <c r="Q2299" s="181" t="s">
        <v>940</v>
      </c>
      <c r="U2299" s="183">
        <v>9</v>
      </c>
      <c r="V2299" s="183">
        <v>19</v>
      </c>
      <c r="Y2299" s="181" t="s">
        <v>941</v>
      </c>
      <c r="Z2299" s="183">
        <v>102</v>
      </c>
      <c r="AA2299" s="181" t="s">
        <v>22</v>
      </c>
      <c r="AB2299" s="181" t="s">
        <v>942</v>
      </c>
      <c r="AC2299" s="183">
        <v>14</v>
      </c>
    </row>
    <row r="2300" spans="1:29">
      <c r="A2300" s="181" t="s">
        <v>118</v>
      </c>
      <c r="B2300" s="183">
        <v>102</v>
      </c>
      <c r="C2300" s="183">
        <v>102103</v>
      </c>
      <c r="D2300" s="183">
        <v>5675</v>
      </c>
      <c r="E2300" s="184">
        <v>-950.75</v>
      </c>
      <c r="F2300" s="182">
        <v>43732</v>
      </c>
      <c r="G2300" s="181" t="s">
        <v>938</v>
      </c>
      <c r="H2300" s="181" t="s">
        <v>1000</v>
      </c>
      <c r="I2300" s="181" t="s">
        <v>1192</v>
      </c>
      <c r="K2300" s="183">
        <v>366642</v>
      </c>
      <c r="L2300" s="183">
        <v>346841</v>
      </c>
      <c r="Q2300" s="181" t="s">
        <v>940</v>
      </c>
      <c r="U2300" s="183">
        <v>9</v>
      </c>
      <c r="V2300" s="183">
        <v>19</v>
      </c>
      <c r="Y2300" s="181" t="s">
        <v>941</v>
      </c>
      <c r="Z2300" s="183">
        <v>102</v>
      </c>
      <c r="AA2300" s="181" t="s">
        <v>22</v>
      </c>
      <c r="AB2300" s="181" t="s">
        <v>942</v>
      </c>
      <c r="AC2300" s="183">
        <v>15</v>
      </c>
    </row>
    <row r="2301" spans="1:29">
      <c r="A2301" s="181" t="s">
        <v>118</v>
      </c>
      <c r="B2301" s="183">
        <v>102</v>
      </c>
      <c r="C2301" s="183">
        <v>102103</v>
      </c>
      <c r="D2301" s="183">
        <v>5675</v>
      </c>
      <c r="E2301" s="184">
        <v>-441.14</v>
      </c>
      <c r="F2301" s="182">
        <v>43732</v>
      </c>
      <c r="G2301" s="181" t="s">
        <v>938</v>
      </c>
      <c r="H2301" s="181" t="s">
        <v>1000</v>
      </c>
      <c r="I2301" s="181" t="s">
        <v>1193</v>
      </c>
      <c r="K2301" s="183">
        <v>366642</v>
      </c>
      <c r="L2301" s="183">
        <v>346841</v>
      </c>
      <c r="Q2301" s="181" t="s">
        <v>940</v>
      </c>
      <c r="U2301" s="183">
        <v>9</v>
      </c>
      <c r="V2301" s="183">
        <v>19</v>
      </c>
      <c r="Y2301" s="181" t="s">
        <v>941</v>
      </c>
      <c r="Z2301" s="183">
        <v>102</v>
      </c>
      <c r="AA2301" s="181" t="s">
        <v>22</v>
      </c>
      <c r="AB2301" s="181" t="s">
        <v>942</v>
      </c>
      <c r="AC2301" s="183">
        <v>16</v>
      </c>
    </row>
    <row r="2302" spans="1:29">
      <c r="A2302" s="181" t="s">
        <v>118</v>
      </c>
      <c r="B2302" s="183">
        <v>102</v>
      </c>
      <c r="C2302" s="183">
        <v>102103</v>
      </c>
      <c r="D2302" s="183">
        <v>5675</v>
      </c>
      <c r="E2302" s="184">
        <v>-269.38</v>
      </c>
      <c r="F2302" s="182">
        <v>43732</v>
      </c>
      <c r="G2302" s="181" t="s">
        <v>938</v>
      </c>
      <c r="H2302" s="181" t="s">
        <v>1000</v>
      </c>
      <c r="I2302" s="181" t="s">
        <v>1194</v>
      </c>
      <c r="K2302" s="183">
        <v>366642</v>
      </c>
      <c r="L2302" s="183">
        <v>346841</v>
      </c>
      <c r="Q2302" s="181" t="s">
        <v>940</v>
      </c>
      <c r="U2302" s="183">
        <v>9</v>
      </c>
      <c r="V2302" s="183">
        <v>19</v>
      </c>
      <c r="Y2302" s="181" t="s">
        <v>941</v>
      </c>
      <c r="Z2302" s="183">
        <v>102</v>
      </c>
      <c r="AA2302" s="181" t="s">
        <v>22</v>
      </c>
      <c r="AB2302" s="181" t="s">
        <v>942</v>
      </c>
      <c r="AC2302" s="183">
        <v>17</v>
      </c>
    </row>
    <row r="2303" spans="1:29">
      <c r="A2303" s="181" t="s">
        <v>118</v>
      </c>
      <c r="B2303" s="183">
        <v>102</v>
      </c>
      <c r="C2303" s="183">
        <v>102103</v>
      </c>
      <c r="D2303" s="183">
        <v>5675</v>
      </c>
      <c r="E2303" s="184">
        <v>-368.56</v>
      </c>
      <c r="F2303" s="182">
        <v>43738</v>
      </c>
      <c r="G2303" s="181" t="s">
        <v>938</v>
      </c>
      <c r="H2303" s="181" t="s">
        <v>1007</v>
      </c>
      <c r="I2303" s="181" t="s">
        <v>1195</v>
      </c>
      <c r="K2303" s="183">
        <v>366621</v>
      </c>
      <c r="L2303" s="183">
        <v>346547</v>
      </c>
      <c r="Q2303" s="181" t="s">
        <v>940</v>
      </c>
      <c r="U2303" s="183">
        <v>9</v>
      </c>
      <c r="V2303" s="183">
        <v>19</v>
      </c>
      <c r="Y2303" s="181" t="s">
        <v>941</v>
      </c>
      <c r="Z2303" s="183">
        <v>102</v>
      </c>
      <c r="AA2303" s="181" t="s">
        <v>22</v>
      </c>
      <c r="AB2303" s="181" t="s">
        <v>942</v>
      </c>
      <c r="AC2303" s="183">
        <v>19</v>
      </c>
    </row>
    <row r="2304" spans="1:29">
      <c r="A2304" s="181" t="s">
        <v>118</v>
      </c>
      <c r="B2304" s="183">
        <v>102</v>
      </c>
      <c r="C2304" s="183">
        <v>102103</v>
      </c>
      <c r="D2304" s="183">
        <v>5675</v>
      </c>
      <c r="E2304" s="184">
        <v>-131.71</v>
      </c>
      <c r="F2304" s="182">
        <v>43738</v>
      </c>
      <c r="G2304" s="181" t="s">
        <v>938</v>
      </c>
      <c r="H2304" s="181" t="s">
        <v>1007</v>
      </c>
      <c r="I2304" s="181" t="s">
        <v>1193</v>
      </c>
      <c r="K2304" s="183">
        <v>366621</v>
      </c>
      <c r="L2304" s="183">
        <v>346547</v>
      </c>
      <c r="Q2304" s="181" t="s">
        <v>940</v>
      </c>
      <c r="U2304" s="183">
        <v>9</v>
      </c>
      <c r="V2304" s="183">
        <v>19</v>
      </c>
      <c r="Y2304" s="181" t="s">
        <v>941</v>
      </c>
      <c r="Z2304" s="183">
        <v>102</v>
      </c>
      <c r="AA2304" s="181" t="s">
        <v>22</v>
      </c>
      <c r="AB2304" s="181" t="s">
        <v>942</v>
      </c>
      <c r="AC2304" s="183">
        <v>20</v>
      </c>
    </row>
    <row r="2305" spans="1:29">
      <c r="A2305" s="181" t="s">
        <v>118</v>
      </c>
      <c r="B2305" s="183">
        <v>102</v>
      </c>
      <c r="C2305" s="183">
        <v>102103</v>
      </c>
      <c r="D2305" s="183">
        <v>5675</v>
      </c>
      <c r="E2305" s="184">
        <v>-140.12</v>
      </c>
      <c r="F2305" s="182">
        <v>43738</v>
      </c>
      <c r="G2305" s="181" t="s">
        <v>938</v>
      </c>
      <c r="H2305" s="181" t="s">
        <v>1007</v>
      </c>
      <c r="I2305" s="181" t="s">
        <v>1194</v>
      </c>
      <c r="K2305" s="183">
        <v>366621</v>
      </c>
      <c r="L2305" s="183">
        <v>346547</v>
      </c>
      <c r="Q2305" s="181" t="s">
        <v>940</v>
      </c>
      <c r="U2305" s="183">
        <v>9</v>
      </c>
      <c r="V2305" s="183">
        <v>19</v>
      </c>
      <c r="Y2305" s="181" t="s">
        <v>941</v>
      </c>
      <c r="Z2305" s="183">
        <v>102</v>
      </c>
      <c r="AA2305" s="181" t="s">
        <v>22</v>
      </c>
      <c r="AB2305" s="181" t="s">
        <v>942</v>
      </c>
      <c r="AC2305" s="183">
        <v>21</v>
      </c>
    </row>
    <row r="2306" spans="1:29">
      <c r="A2306" s="181" t="s">
        <v>118</v>
      </c>
      <c r="B2306" s="183">
        <v>102</v>
      </c>
      <c r="C2306" s="183">
        <v>102103</v>
      </c>
      <c r="D2306" s="183">
        <v>5675</v>
      </c>
      <c r="E2306" s="184">
        <v>-266.89999999999998</v>
      </c>
      <c r="F2306" s="182">
        <v>43738</v>
      </c>
      <c r="G2306" s="181" t="s">
        <v>938</v>
      </c>
      <c r="H2306" s="181" t="s">
        <v>1007</v>
      </c>
      <c r="I2306" s="181" t="s">
        <v>1192</v>
      </c>
      <c r="K2306" s="183">
        <v>366621</v>
      </c>
      <c r="L2306" s="183">
        <v>346547</v>
      </c>
      <c r="Q2306" s="181" t="s">
        <v>940</v>
      </c>
      <c r="U2306" s="183">
        <v>9</v>
      </c>
      <c r="V2306" s="183">
        <v>19</v>
      </c>
      <c r="Y2306" s="181" t="s">
        <v>941</v>
      </c>
      <c r="Z2306" s="183">
        <v>102</v>
      </c>
      <c r="AA2306" s="181" t="s">
        <v>22</v>
      </c>
      <c r="AB2306" s="181" t="s">
        <v>942</v>
      </c>
      <c r="AC2306" s="183">
        <v>23</v>
      </c>
    </row>
    <row r="2307" spans="1:29">
      <c r="A2307" s="181" t="s">
        <v>118</v>
      </c>
      <c r="B2307" s="183">
        <v>102</v>
      </c>
      <c r="C2307" s="183">
        <v>102103</v>
      </c>
      <c r="D2307" s="183">
        <v>5675</v>
      </c>
      <c r="E2307" s="184">
        <v>7167.52</v>
      </c>
      <c r="F2307" s="182">
        <v>43738</v>
      </c>
      <c r="G2307" s="181" t="s">
        <v>938</v>
      </c>
      <c r="H2307" s="181" t="s">
        <v>1196</v>
      </c>
      <c r="I2307" s="181" t="s">
        <v>1196</v>
      </c>
      <c r="K2307" s="183">
        <v>366757</v>
      </c>
      <c r="L2307" s="183">
        <v>347330</v>
      </c>
      <c r="Q2307" s="181" t="s">
        <v>940</v>
      </c>
      <c r="U2307" s="183">
        <v>9</v>
      </c>
      <c r="V2307" s="183">
        <v>19</v>
      </c>
      <c r="Y2307" s="181" t="s">
        <v>941</v>
      </c>
      <c r="Z2307" s="183">
        <v>102</v>
      </c>
      <c r="AA2307" s="181" t="s">
        <v>22</v>
      </c>
      <c r="AB2307" s="181" t="s">
        <v>942</v>
      </c>
      <c r="AC2307" s="183">
        <v>1</v>
      </c>
    </row>
    <row r="2308" spans="1:29">
      <c r="A2308" s="181" t="s">
        <v>118</v>
      </c>
      <c r="B2308" s="183">
        <v>102</v>
      </c>
      <c r="C2308" s="183">
        <v>102101</v>
      </c>
      <c r="D2308" s="183">
        <v>5675</v>
      </c>
      <c r="E2308" s="184">
        <v>-194.07</v>
      </c>
      <c r="F2308" s="182">
        <v>43738</v>
      </c>
      <c r="G2308" s="181" t="s">
        <v>938</v>
      </c>
      <c r="H2308" s="181" t="s">
        <v>1196</v>
      </c>
      <c r="I2308" s="181" t="s">
        <v>1196</v>
      </c>
      <c r="K2308" s="183">
        <v>366757</v>
      </c>
      <c r="L2308" s="183">
        <v>347330</v>
      </c>
      <c r="Q2308" s="181" t="s">
        <v>940</v>
      </c>
      <c r="U2308" s="183">
        <v>9</v>
      </c>
      <c r="V2308" s="183">
        <v>19</v>
      </c>
      <c r="Y2308" s="181" t="s">
        <v>941</v>
      </c>
      <c r="Z2308" s="183">
        <v>102</v>
      </c>
      <c r="AA2308" s="181" t="s">
        <v>22</v>
      </c>
      <c r="AB2308" s="181" t="s">
        <v>942</v>
      </c>
      <c r="AC2308" s="183">
        <v>2</v>
      </c>
    </row>
    <row r="2309" spans="1:29">
      <c r="A2309" s="181" t="s">
        <v>118</v>
      </c>
      <c r="B2309" s="183">
        <v>102</v>
      </c>
      <c r="C2309" s="183">
        <v>102102</v>
      </c>
      <c r="D2309" s="183">
        <v>5675</v>
      </c>
      <c r="E2309" s="184">
        <v>-38.81</v>
      </c>
      <c r="F2309" s="182">
        <v>43738</v>
      </c>
      <c r="G2309" s="181" t="s">
        <v>938</v>
      </c>
      <c r="H2309" s="181" t="s">
        <v>1196</v>
      </c>
      <c r="I2309" s="181" t="s">
        <v>1196</v>
      </c>
      <c r="K2309" s="183">
        <v>366757</v>
      </c>
      <c r="L2309" s="183">
        <v>347330</v>
      </c>
      <c r="Q2309" s="181" t="s">
        <v>940</v>
      </c>
      <c r="U2309" s="183">
        <v>9</v>
      </c>
      <c r="V2309" s="183">
        <v>19</v>
      </c>
      <c r="Y2309" s="181" t="s">
        <v>941</v>
      </c>
      <c r="Z2309" s="183">
        <v>102</v>
      </c>
      <c r="AA2309" s="181" t="s">
        <v>22</v>
      </c>
      <c r="AB2309" s="181" t="s">
        <v>942</v>
      </c>
      <c r="AC2309" s="183">
        <v>3</v>
      </c>
    </row>
    <row r="2310" spans="1:29">
      <c r="A2310" s="181" t="s">
        <v>118</v>
      </c>
      <c r="B2310" s="183">
        <v>102</v>
      </c>
      <c r="C2310" s="183">
        <v>102103</v>
      </c>
      <c r="D2310" s="183">
        <v>5675</v>
      </c>
      <c r="E2310" s="184">
        <v>-64.69</v>
      </c>
      <c r="F2310" s="182">
        <v>43738</v>
      </c>
      <c r="G2310" s="181" t="s">
        <v>938</v>
      </c>
      <c r="H2310" s="181" t="s">
        <v>1196</v>
      </c>
      <c r="I2310" s="181" t="s">
        <v>1196</v>
      </c>
      <c r="K2310" s="183">
        <v>366757</v>
      </c>
      <c r="L2310" s="183">
        <v>347330</v>
      </c>
      <c r="Q2310" s="181" t="s">
        <v>940</v>
      </c>
      <c r="U2310" s="183">
        <v>9</v>
      </c>
      <c r="V2310" s="183">
        <v>19</v>
      </c>
      <c r="Y2310" s="181" t="s">
        <v>941</v>
      </c>
      <c r="Z2310" s="183">
        <v>102</v>
      </c>
      <c r="AA2310" s="181" t="s">
        <v>22</v>
      </c>
      <c r="AB2310" s="181" t="s">
        <v>942</v>
      </c>
      <c r="AC2310" s="183">
        <v>4</v>
      </c>
    </row>
    <row r="2311" spans="1:29">
      <c r="A2311" s="181" t="s">
        <v>118</v>
      </c>
      <c r="B2311" s="183">
        <v>102</v>
      </c>
      <c r="C2311" s="183">
        <v>102104</v>
      </c>
      <c r="D2311" s="183">
        <v>5675</v>
      </c>
      <c r="E2311" s="184">
        <v>-129.38</v>
      </c>
      <c r="F2311" s="182">
        <v>43738</v>
      </c>
      <c r="G2311" s="181" t="s">
        <v>938</v>
      </c>
      <c r="H2311" s="181" t="s">
        <v>1196</v>
      </c>
      <c r="I2311" s="181" t="s">
        <v>1196</v>
      </c>
      <c r="K2311" s="183">
        <v>366757</v>
      </c>
      <c r="L2311" s="183">
        <v>347330</v>
      </c>
      <c r="Q2311" s="181" t="s">
        <v>940</v>
      </c>
      <c r="U2311" s="183">
        <v>9</v>
      </c>
      <c r="V2311" s="183">
        <v>19</v>
      </c>
      <c r="Y2311" s="181" t="s">
        <v>941</v>
      </c>
      <c r="Z2311" s="183">
        <v>102</v>
      </c>
      <c r="AA2311" s="181" t="s">
        <v>22</v>
      </c>
      <c r="AB2311" s="181" t="s">
        <v>942</v>
      </c>
      <c r="AC2311" s="183">
        <v>5</v>
      </c>
    </row>
    <row r="2312" spans="1:29">
      <c r="A2312" s="181" t="s">
        <v>118</v>
      </c>
      <c r="B2312" s="183">
        <v>102</v>
      </c>
      <c r="C2312" s="183">
        <v>102105</v>
      </c>
      <c r="D2312" s="183">
        <v>5675</v>
      </c>
      <c r="E2312" s="184">
        <v>-142.32</v>
      </c>
      <c r="F2312" s="182">
        <v>43738</v>
      </c>
      <c r="G2312" s="181" t="s">
        <v>938</v>
      </c>
      <c r="H2312" s="181" t="s">
        <v>1196</v>
      </c>
      <c r="I2312" s="181" t="s">
        <v>1196</v>
      </c>
      <c r="K2312" s="183">
        <v>366757</v>
      </c>
      <c r="L2312" s="183">
        <v>347330</v>
      </c>
      <c r="Q2312" s="181" t="s">
        <v>940</v>
      </c>
      <c r="U2312" s="183">
        <v>9</v>
      </c>
      <c r="V2312" s="183">
        <v>19</v>
      </c>
      <c r="Y2312" s="181" t="s">
        <v>941</v>
      </c>
      <c r="Z2312" s="183">
        <v>102</v>
      </c>
      <c r="AA2312" s="181" t="s">
        <v>22</v>
      </c>
      <c r="AB2312" s="181" t="s">
        <v>942</v>
      </c>
      <c r="AC2312" s="183">
        <v>6</v>
      </c>
    </row>
    <row r="2313" spans="1:29">
      <c r="A2313" s="181" t="s">
        <v>118</v>
      </c>
      <c r="B2313" s="183">
        <v>102</v>
      </c>
      <c r="C2313" s="183">
        <v>102106</v>
      </c>
      <c r="D2313" s="183">
        <v>5675</v>
      </c>
      <c r="E2313" s="184">
        <v>-426.95</v>
      </c>
      <c r="F2313" s="182">
        <v>43738</v>
      </c>
      <c r="G2313" s="181" t="s">
        <v>938</v>
      </c>
      <c r="H2313" s="181" t="s">
        <v>1196</v>
      </c>
      <c r="I2313" s="181" t="s">
        <v>1196</v>
      </c>
      <c r="K2313" s="183">
        <v>366757</v>
      </c>
      <c r="L2313" s="183">
        <v>347330</v>
      </c>
      <c r="Q2313" s="181" t="s">
        <v>940</v>
      </c>
      <c r="U2313" s="183">
        <v>9</v>
      </c>
      <c r="V2313" s="183">
        <v>19</v>
      </c>
      <c r="Y2313" s="181" t="s">
        <v>941</v>
      </c>
      <c r="Z2313" s="183">
        <v>102</v>
      </c>
      <c r="AA2313" s="181" t="s">
        <v>22</v>
      </c>
      <c r="AB2313" s="181" t="s">
        <v>942</v>
      </c>
      <c r="AC2313" s="183">
        <v>7</v>
      </c>
    </row>
    <row r="2314" spans="1:29">
      <c r="A2314" s="181" t="s">
        <v>118</v>
      </c>
      <c r="B2314" s="183">
        <v>102</v>
      </c>
      <c r="C2314" s="183">
        <v>102107</v>
      </c>
      <c r="D2314" s="183">
        <v>5675</v>
      </c>
      <c r="E2314" s="184">
        <v>-77.63</v>
      </c>
      <c r="F2314" s="182">
        <v>43738</v>
      </c>
      <c r="G2314" s="181" t="s">
        <v>938</v>
      </c>
      <c r="H2314" s="181" t="s">
        <v>1196</v>
      </c>
      <c r="I2314" s="181" t="s">
        <v>1196</v>
      </c>
      <c r="K2314" s="183">
        <v>366757</v>
      </c>
      <c r="L2314" s="183">
        <v>347330</v>
      </c>
      <c r="Q2314" s="181" t="s">
        <v>940</v>
      </c>
      <c r="U2314" s="183">
        <v>9</v>
      </c>
      <c r="V2314" s="183">
        <v>19</v>
      </c>
      <c r="Y2314" s="181" t="s">
        <v>941</v>
      </c>
      <c r="Z2314" s="183">
        <v>102</v>
      </c>
      <c r="AA2314" s="181" t="s">
        <v>22</v>
      </c>
      <c r="AB2314" s="181" t="s">
        <v>942</v>
      </c>
      <c r="AC2314" s="183">
        <v>8</v>
      </c>
    </row>
    <row r="2315" spans="1:29">
      <c r="A2315" s="181" t="s">
        <v>118</v>
      </c>
      <c r="B2315" s="183">
        <v>102</v>
      </c>
      <c r="C2315" s="183">
        <v>102108</v>
      </c>
      <c r="D2315" s="183">
        <v>5675</v>
      </c>
      <c r="E2315" s="184">
        <v>-51.75</v>
      </c>
      <c r="F2315" s="182">
        <v>43738</v>
      </c>
      <c r="G2315" s="181" t="s">
        <v>938</v>
      </c>
      <c r="H2315" s="181" t="s">
        <v>1196</v>
      </c>
      <c r="I2315" s="181" t="s">
        <v>1196</v>
      </c>
      <c r="K2315" s="183">
        <v>366757</v>
      </c>
      <c r="L2315" s="183">
        <v>347330</v>
      </c>
      <c r="Q2315" s="181" t="s">
        <v>940</v>
      </c>
      <c r="U2315" s="183">
        <v>9</v>
      </c>
      <c r="V2315" s="183">
        <v>19</v>
      </c>
      <c r="Y2315" s="181" t="s">
        <v>941</v>
      </c>
      <c r="Z2315" s="183">
        <v>102</v>
      </c>
      <c r="AA2315" s="181" t="s">
        <v>22</v>
      </c>
      <c r="AB2315" s="181" t="s">
        <v>942</v>
      </c>
      <c r="AC2315" s="183">
        <v>9</v>
      </c>
    </row>
    <row r="2316" spans="1:29">
      <c r="A2316" s="181" t="s">
        <v>118</v>
      </c>
      <c r="B2316" s="183">
        <v>102</v>
      </c>
      <c r="C2316" s="183">
        <v>102109</v>
      </c>
      <c r="D2316" s="183">
        <v>5675</v>
      </c>
      <c r="E2316" s="184">
        <v>-38.81</v>
      </c>
      <c r="F2316" s="182">
        <v>43738</v>
      </c>
      <c r="G2316" s="181" t="s">
        <v>938</v>
      </c>
      <c r="H2316" s="181" t="s">
        <v>1196</v>
      </c>
      <c r="I2316" s="181" t="s">
        <v>1196</v>
      </c>
      <c r="K2316" s="183">
        <v>366757</v>
      </c>
      <c r="L2316" s="183">
        <v>347330</v>
      </c>
      <c r="Q2316" s="181" t="s">
        <v>940</v>
      </c>
      <c r="U2316" s="183">
        <v>9</v>
      </c>
      <c r="V2316" s="183">
        <v>19</v>
      </c>
      <c r="Y2316" s="181" t="s">
        <v>941</v>
      </c>
      <c r="Z2316" s="183">
        <v>102</v>
      </c>
      <c r="AA2316" s="181" t="s">
        <v>22</v>
      </c>
      <c r="AB2316" s="181" t="s">
        <v>942</v>
      </c>
      <c r="AC2316" s="183">
        <v>10</v>
      </c>
    </row>
    <row r="2317" spans="1:29">
      <c r="A2317" s="181" t="s">
        <v>118</v>
      </c>
      <c r="B2317" s="183">
        <v>102</v>
      </c>
      <c r="C2317" s="183">
        <v>102103</v>
      </c>
      <c r="D2317" s="183">
        <v>5675</v>
      </c>
      <c r="E2317" s="184">
        <v>-1023.14</v>
      </c>
      <c r="F2317" s="182">
        <v>43746</v>
      </c>
      <c r="G2317" s="181" t="s">
        <v>938</v>
      </c>
      <c r="H2317" s="181" t="s">
        <v>1009</v>
      </c>
      <c r="I2317" s="181" t="s">
        <v>1191</v>
      </c>
      <c r="K2317" s="183">
        <v>366865</v>
      </c>
      <c r="L2317" s="183">
        <v>348706</v>
      </c>
      <c r="Q2317" s="181" t="s">
        <v>940</v>
      </c>
      <c r="U2317" s="183">
        <v>10</v>
      </c>
      <c r="V2317" s="183">
        <v>19</v>
      </c>
      <c r="Y2317" s="181" t="s">
        <v>941</v>
      </c>
      <c r="Z2317" s="183">
        <v>102</v>
      </c>
      <c r="AA2317" s="181" t="s">
        <v>22</v>
      </c>
      <c r="AB2317" s="181" t="s">
        <v>942</v>
      </c>
      <c r="AC2317" s="183">
        <v>14</v>
      </c>
    </row>
    <row r="2318" spans="1:29">
      <c r="A2318" s="181" t="s">
        <v>118</v>
      </c>
      <c r="B2318" s="183">
        <v>102</v>
      </c>
      <c r="C2318" s="183">
        <v>102103</v>
      </c>
      <c r="D2318" s="183">
        <v>5675</v>
      </c>
      <c r="E2318" s="184">
        <v>-969.19</v>
      </c>
      <c r="F2318" s="182">
        <v>43746</v>
      </c>
      <c r="G2318" s="181" t="s">
        <v>938</v>
      </c>
      <c r="H2318" s="181" t="s">
        <v>1009</v>
      </c>
      <c r="I2318" s="181" t="s">
        <v>1192</v>
      </c>
      <c r="K2318" s="183">
        <v>366865</v>
      </c>
      <c r="L2318" s="183">
        <v>348706</v>
      </c>
      <c r="Q2318" s="181" t="s">
        <v>940</v>
      </c>
      <c r="U2318" s="183">
        <v>10</v>
      </c>
      <c r="V2318" s="183">
        <v>19</v>
      </c>
      <c r="Y2318" s="181" t="s">
        <v>941</v>
      </c>
      <c r="Z2318" s="183">
        <v>102</v>
      </c>
      <c r="AA2318" s="181" t="s">
        <v>22</v>
      </c>
      <c r="AB2318" s="181" t="s">
        <v>942</v>
      </c>
      <c r="AC2318" s="183">
        <v>15</v>
      </c>
    </row>
    <row r="2319" spans="1:29">
      <c r="A2319" s="181" t="s">
        <v>118</v>
      </c>
      <c r="B2319" s="183">
        <v>102</v>
      </c>
      <c r="C2319" s="183">
        <v>102103</v>
      </c>
      <c r="D2319" s="183">
        <v>5675</v>
      </c>
      <c r="E2319" s="184">
        <v>-441.14</v>
      </c>
      <c r="F2319" s="182">
        <v>43746</v>
      </c>
      <c r="G2319" s="181" t="s">
        <v>938</v>
      </c>
      <c r="H2319" s="181" t="s">
        <v>1009</v>
      </c>
      <c r="I2319" s="181" t="s">
        <v>1193</v>
      </c>
      <c r="K2319" s="183">
        <v>366865</v>
      </c>
      <c r="L2319" s="183">
        <v>348706</v>
      </c>
      <c r="Q2319" s="181" t="s">
        <v>940</v>
      </c>
      <c r="U2319" s="183">
        <v>10</v>
      </c>
      <c r="V2319" s="183">
        <v>19</v>
      </c>
      <c r="Y2319" s="181" t="s">
        <v>941</v>
      </c>
      <c r="Z2319" s="183">
        <v>102</v>
      </c>
      <c r="AA2319" s="181" t="s">
        <v>22</v>
      </c>
      <c r="AB2319" s="181" t="s">
        <v>942</v>
      </c>
      <c r="AC2319" s="183">
        <v>16</v>
      </c>
    </row>
    <row r="2320" spans="1:29">
      <c r="A2320" s="181" t="s">
        <v>118</v>
      </c>
      <c r="B2320" s="183">
        <v>102</v>
      </c>
      <c r="C2320" s="183">
        <v>102103</v>
      </c>
      <c r="D2320" s="183">
        <v>5675</v>
      </c>
      <c r="E2320" s="184">
        <v>-276.10000000000002</v>
      </c>
      <c r="F2320" s="182">
        <v>43746</v>
      </c>
      <c r="G2320" s="181" t="s">
        <v>938</v>
      </c>
      <c r="H2320" s="181" t="s">
        <v>1009</v>
      </c>
      <c r="I2320" s="181" t="s">
        <v>1194</v>
      </c>
      <c r="K2320" s="183">
        <v>366865</v>
      </c>
      <c r="L2320" s="183">
        <v>348706</v>
      </c>
      <c r="Q2320" s="181" t="s">
        <v>940</v>
      </c>
      <c r="U2320" s="183">
        <v>10</v>
      </c>
      <c r="V2320" s="183">
        <v>19</v>
      </c>
      <c r="Y2320" s="181" t="s">
        <v>941</v>
      </c>
      <c r="Z2320" s="183">
        <v>102</v>
      </c>
      <c r="AA2320" s="181" t="s">
        <v>22</v>
      </c>
      <c r="AB2320" s="181" t="s">
        <v>942</v>
      </c>
      <c r="AC2320" s="183">
        <v>17</v>
      </c>
    </row>
    <row r="2321" spans="1:29">
      <c r="A2321" s="181" t="s">
        <v>118</v>
      </c>
      <c r="B2321" s="183">
        <v>102</v>
      </c>
      <c r="C2321" s="183">
        <v>102103</v>
      </c>
      <c r="D2321" s="183">
        <v>5675</v>
      </c>
      <c r="E2321" s="184">
        <v>-368.56</v>
      </c>
      <c r="F2321" s="182">
        <v>43753</v>
      </c>
      <c r="G2321" s="181" t="s">
        <v>938</v>
      </c>
      <c r="H2321" s="181" t="s">
        <v>1010</v>
      </c>
      <c r="I2321" s="181" t="s">
        <v>1195</v>
      </c>
      <c r="K2321" s="183">
        <v>366862</v>
      </c>
      <c r="L2321" s="183">
        <v>348686</v>
      </c>
      <c r="Q2321" s="181" t="s">
        <v>940</v>
      </c>
      <c r="U2321" s="183">
        <v>10</v>
      </c>
      <c r="V2321" s="183">
        <v>19</v>
      </c>
      <c r="Y2321" s="181" t="s">
        <v>941</v>
      </c>
      <c r="Z2321" s="183">
        <v>102</v>
      </c>
      <c r="AA2321" s="181" t="s">
        <v>22</v>
      </c>
      <c r="AB2321" s="181" t="s">
        <v>942</v>
      </c>
      <c r="AC2321" s="183">
        <v>19</v>
      </c>
    </row>
    <row r="2322" spans="1:29">
      <c r="A2322" s="181" t="s">
        <v>118</v>
      </c>
      <c r="B2322" s="183">
        <v>102</v>
      </c>
      <c r="C2322" s="183">
        <v>102103</v>
      </c>
      <c r="D2322" s="183">
        <v>5675</v>
      </c>
      <c r="E2322" s="184">
        <v>-131.71</v>
      </c>
      <c r="F2322" s="182">
        <v>43753</v>
      </c>
      <c r="G2322" s="181" t="s">
        <v>938</v>
      </c>
      <c r="H2322" s="181" t="s">
        <v>1010</v>
      </c>
      <c r="I2322" s="181" t="s">
        <v>1193</v>
      </c>
      <c r="K2322" s="183">
        <v>366862</v>
      </c>
      <c r="L2322" s="183">
        <v>348686</v>
      </c>
      <c r="Q2322" s="181" t="s">
        <v>940</v>
      </c>
      <c r="U2322" s="183">
        <v>10</v>
      </c>
      <c r="V2322" s="183">
        <v>19</v>
      </c>
      <c r="Y2322" s="181" t="s">
        <v>941</v>
      </c>
      <c r="Z2322" s="183">
        <v>102</v>
      </c>
      <c r="AA2322" s="181" t="s">
        <v>22</v>
      </c>
      <c r="AB2322" s="181" t="s">
        <v>942</v>
      </c>
      <c r="AC2322" s="183">
        <v>20</v>
      </c>
    </row>
    <row r="2323" spans="1:29">
      <c r="A2323" s="181" t="s">
        <v>118</v>
      </c>
      <c r="B2323" s="183">
        <v>102</v>
      </c>
      <c r="C2323" s="183">
        <v>102103</v>
      </c>
      <c r="D2323" s="183">
        <v>5675</v>
      </c>
      <c r="E2323" s="184">
        <v>-140.12</v>
      </c>
      <c r="F2323" s="182">
        <v>43753</v>
      </c>
      <c r="G2323" s="181" t="s">
        <v>938</v>
      </c>
      <c r="H2323" s="181" t="s">
        <v>1010</v>
      </c>
      <c r="I2323" s="181" t="s">
        <v>1194</v>
      </c>
      <c r="K2323" s="183">
        <v>366862</v>
      </c>
      <c r="L2323" s="183">
        <v>348686</v>
      </c>
      <c r="Q2323" s="181" t="s">
        <v>940</v>
      </c>
      <c r="U2323" s="183">
        <v>10</v>
      </c>
      <c r="V2323" s="183">
        <v>19</v>
      </c>
      <c r="Y2323" s="181" t="s">
        <v>941</v>
      </c>
      <c r="Z2323" s="183">
        <v>102</v>
      </c>
      <c r="AA2323" s="181" t="s">
        <v>22</v>
      </c>
      <c r="AB2323" s="181" t="s">
        <v>942</v>
      </c>
      <c r="AC2323" s="183">
        <v>21</v>
      </c>
    </row>
    <row r="2324" spans="1:29">
      <c r="A2324" s="181" t="s">
        <v>118</v>
      </c>
      <c r="B2324" s="183">
        <v>102</v>
      </c>
      <c r="C2324" s="183">
        <v>102103</v>
      </c>
      <c r="D2324" s="183">
        <v>5675</v>
      </c>
      <c r="E2324" s="184">
        <v>-259.31</v>
      </c>
      <c r="F2324" s="182">
        <v>43753</v>
      </c>
      <c r="G2324" s="181" t="s">
        <v>938</v>
      </c>
      <c r="H2324" s="181" t="s">
        <v>1010</v>
      </c>
      <c r="I2324" s="181" t="s">
        <v>1192</v>
      </c>
      <c r="K2324" s="183">
        <v>366862</v>
      </c>
      <c r="L2324" s="183">
        <v>348686</v>
      </c>
      <c r="Q2324" s="181" t="s">
        <v>940</v>
      </c>
      <c r="U2324" s="183">
        <v>10</v>
      </c>
      <c r="V2324" s="183">
        <v>19</v>
      </c>
      <c r="Y2324" s="181" t="s">
        <v>941</v>
      </c>
      <c r="Z2324" s="183">
        <v>102</v>
      </c>
      <c r="AA2324" s="181" t="s">
        <v>22</v>
      </c>
      <c r="AB2324" s="181" t="s">
        <v>942</v>
      </c>
      <c r="AC2324" s="183">
        <v>23</v>
      </c>
    </row>
    <row r="2325" spans="1:29">
      <c r="A2325" s="181" t="s">
        <v>118</v>
      </c>
      <c r="B2325" s="183">
        <v>102</v>
      </c>
      <c r="C2325" s="183">
        <v>102103</v>
      </c>
      <c r="D2325" s="183">
        <v>5675</v>
      </c>
      <c r="E2325" s="184">
        <v>-1023.14</v>
      </c>
      <c r="F2325" s="182">
        <v>43760</v>
      </c>
      <c r="G2325" s="181" t="s">
        <v>938</v>
      </c>
      <c r="H2325" s="181" t="s">
        <v>1011</v>
      </c>
      <c r="I2325" s="181" t="s">
        <v>1191</v>
      </c>
      <c r="K2325" s="183">
        <v>366947</v>
      </c>
      <c r="L2325" s="183">
        <v>350054</v>
      </c>
      <c r="Q2325" s="181" t="s">
        <v>940</v>
      </c>
      <c r="U2325" s="183">
        <v>10</v>
      </c>
      <c r="V2325" s="183">
        <v>19</v>
      </c>
      <c r="Y2325" s="181" t="s">
        <v>941</v>
      </c>
      <c r="Z2325" s="183">
        <v>102</v>
      </c>
      <c r="AA2325" s="181" t="s">
        <v>22</v>
      </c>
      <c r="AB2325" s="181" t="s">
        <v>942</v>
      </c>
      <c r="AC2325" s="183">
        <v>14</v>
      </c>
    </row>
    <row r="2326" spans="1:29">
      <c r="A2326" s="181" t="s">
        <v>118</v>
      </c>
      <c r="B2326" s="183">
        <v>102</v>
      </c>
      <c r="C2326" s="183">
        <v>102103</v>
      </c>
      <c r="D2326" s="183">
        <v>5675</v>
      </c>
      <c r="E2326" s="184">
        <v>-958.17</v>
      </c>
      <c r="F2326" s="182">
        <v>43760</v>
      </c>
      <c r="G2326" s="181" t="s">
        <v>938</v>
      </c>
      <c r="H2326" s="181" t="s">
        <v>1011</v>
      </c>
      <c r="I2326" s="181" t="s">
        <v>1192</v>
      </c>
      <c r="K2326" s="183">
        <v>366947</v>
      </c>
      <c r="L2326" s="183">
        <v>350054</v>
      </c>
      <c r="Q2326" s="181" t="s">
        <v>940</v>
      </c>
      <c r="U2326" s="183">
        <v>10</v>
      </c>
      <c r="V2326" s="183">
        <v>19</v>
      </c>
      <c r="Y2326" s="181" t="s">
        <v>941</v>
      </c>
      <c r="Z2326" s="183">
        <v>102</v>
      </c>
      <c r="AA2326" s="181" t="s">
        <v>22</v>
      </c>
      <c r="AB2326" s="181" t="s">
        <v>942</v>
      </c>
      <c r="AC2326" s="183">
        <v>15</v>
      </c>
    </row>
    <row r="2327" spans="1:29">
      <c r="A2327" s="181" t="s">
        <v>118</v>
      </c>
      <c r="B2327" s="183">
        <v>102</v>
      </c>
      <c r="C2327" s="183">
        <v>102103</v>
      </c>
      <c r="D2327" s="183">
        <v>5675</v>
      </c>
      <c r="E2327" s="184">
        <v>-441.14</v>
      </c>
      <c r="F2327" s="182">
        <v>43760</v>
      </c>
      <c r="G2327" s="181" t="s">
        <v>938</v>
      </c>
      <c r="H2327" s="181" t="s">
        <v>1011</v>
      </c>
      <c r="I2327" s="181" t="s">
        <v>1193</v>
      </c>
      <c r="K2327" s="183">
        <v>366947</v>
      </c>
      <c r="L2327" s="183">
        <v>350054</v>
      </c>
      <c r="Q2327" s="181" t="s">
        <v>940</v>
      </c>
      <c r="U2327" s="183">
        <v>10</v>
      </c>
      <c r="V2327" s="183">
        <v>19</v>
      </c>
      <c r="Y2327" s="181" t="s">
        <v>941</v>
      </c>
      <c r="Z2327" s="183">
        <v>102</v>
      </c>
      <c r="AA2327" s="181" t="s">
        <v>22</v>
      </c>
      <c r="AB2327" s="181" t="s">
        <v>942</v>
      </c>
      <c r="AC2327" s="183">
        <v>16</v>
      </c>
    </row>
    <row r="2328" spans="1:29">
      <c r="A2328" s="181" t="s">
        <v>118</v>
      </c>
      <c r="B2328" s="183">
        <v>102</v>
      </c>
      <c r="C2328" s="183">
        <v>102103</v>
      </c>
      <c r="D2328" s="183">
        <v>5675</v>
      </c>
      <c r="E2328" s="184">
        <v>-274.42</v>
      </c>
      <c r="F2328" s="182">
        <v>43760</v>
      </c>
      <c r="G2328" s="181" t="s">
        <v>938</v>
      </c>
      <c r="H2328" s="181" t="s">
        <v>1011</v>
      </c>
      <c r="I2328" s="181" t="s">
        <v>1194</v>
      </c>
      <c r="K2328" s="183">
        <v>366947</v>
      </c>
      <c r="L2328" s="183">
        <v>350054</v>
      </c>
      <c r="Q2328" s="181" t="s">
        <v>940</v>
      </c>
      <c r="U2328" s="183">
        <v>10</v>
      </c>
      <c r="V2328" s="183">
        <v>19</v>
      </c>
      <c r="Y2328" s="181" t="s">
        <v>941</v>
      </c>
      <c r="Z2328" s="183">
        <v>102</v>
      </c>
      <c r="AA2328" s="181" t="s">
        <v>22</v>
      </c>
      <c r="AB2328" s="181" t="s">
        <v>942</v>
      </c>
      <c r="AC2328" s="183">
        <v>17</v>
      </c>
    </row>
    <row r="2329" spans="1:29">
      <c r="A2329" s="181" t="s">
        <v>118</v>
      </c>
      <c r="B2329" s="183">
        <v>102</v>
      </c>
      <c r="C2329" s="183">
        <v>102103</v>
      </c>
      <c r="D2329" s="183">
        <v>5675</v>
      </c>
      <c r="E2329" s="184">
        <v>-368.56</v>
      </c>
      <c r="F2329" s="182">
        <v>43769</v>
      </c>
      <c r="G2329" s="181" t="s">
        <v>938</v>
      </c>
      <c r="H2329" s="181" t="s">
        <v>1016</v>
      </c>
      <c r="I2329" s="181" t="s">
        <v>1195</v>
      </c>
      <c r="K2329" s="183">
        <v>367031</v>
      </c>
      <c r="L2329" s="183">
        <v>350407</v>
      </c>
      <c r="Q2329" s="181" t="s">
        <v>940</v>
      </c>
      <c r="U2329" s="183">
        <v>10</v>
      </c>
      <c r="V2329" s="183">
        <v>19</v>
      </c>
      <c r="Y2329" s="181" t="s">
        <v>941</v>
      </c>
      <c r="Z2329" s="183">
        <v>102</v>
      </c>
      <c r="AA2329" s="181" t="s">
        <v>22</v>
      </c>
      <c r="AB2329" s="181" t="s">
        <v>942</v>
      </c>
      <c r="AC2329" s="183">
        <v>19</v>
      </c>
    </row>
    <row r="2330" spans="1:29">
      <c r="A2330" s="181" t="s">
        <v>118</v>
      </c>
      <c r="B2330" s="183">
        <v>102</v>
      </c>
      <c r="C2330" s="183">
        <v>102103</v>
      </c>
      <c r="D2330" s="183">
        <v>5675</v>
      </c>
      <c r="E2330" s="184">
        <v>-131.71</v>
      </c>
      <c r="F2330" s="182">
        <v>43769</v>
      </c>
      <c r="G2330" s="181" t="s">
        <v>938</v>
      </c>
      <c r="H2330" s="181" t="s">
        <v>1016</v>
      </c>
      <c r="I2330" s="181" t="s">
        <v>1193</v>
      </c>
      <c r="K2330" s="183">
        <v>367031</v>
      </c>
      <c r="L2330" s="183">
        <v>350407</v>
      </c>
      <c r="Q2330" s="181" t="s">
        <v>940</v>
      </c>
      <c r="U2330" s="183">
        <v>10</v>
      </c>
      <c r="V2330" s="183">
        <v>19</v>
      </c>
      <c r="Y2330" s="181" t="s">
        <v>941</v>
      </c>
      <c r="Z2330" s="183">
        <v>102</v>
      </c>
      <c r="AA2330" s="181" t="s">
        <v>22</v>
      </c>
      <c r="AB2330" s="181" t="s">
        <v>942</v>
      </c>
      <c r="AC2330" s="183">
        <v>20</v>
      </c>
    </row>
    <row r="2331" spans="1:29">
      <c r="A2331" s="181" t="s">
        <v>118</v>
      </c>
      <c r="B2331" s="183">
        <v>102</v>
      </c>
      <c r="C2331" s="183">
        <v>102103</v>
      </c>
      <c r="D2331" s="183">
        <v>5675</v>
      </c>
      <c r="E2331" s="184">
        <v>-144.36000000000001</v>
      </c>
      <c r="F2331" s="182">
        <v>43769</v>
      </c>
      <c r="G2331" s="181" t="s">
        <v>938</v>
      </c>
      <c r="H2331" s="181" t="s">
        <v>1016</v>
      </c>
      <c r="I2331" s="181" t="s">
        <v>1194</v>
      </c>
      <c r="K2331" s="183">
        <v>367031</v>
      </c>
      <c r="L2331" s="183">
        <v>350407</v>
      </c>
      <c r="Q2331" s="181" t="s">
        <v>940</v>
      </c>
      <c r="U2331" s="183">
        <v>10</v>
      </c>
      <c r="V2331" s="183">
        <v>19</v>
      </c>
      <c r="Y2331" s="181" t="s">
        <v>941</v>
      </c>
      <c r="Z2331" s="183">
        <v>102</v>
      </c>
      <c r="AA2331" s="181" t="s">
        <v>22</v>
      </c>
      <c r="AB2331" s="181" t="s">
        <v>942</v>
      </c>
      <c r="AC2331" s="183">
        <v>21</v>
      </c>
    </row>
    <row r="2332" spans="1:29">
      <c r="A2332" s="181" t="s">
        <v>118</v>
      </c>
      <c r="B2332" s="183">
        <v>102</v>
      </c>
      <c r="C2332" s="183">
        <v>102103</v>
      </c>
      <c r="D2332" s="183">
        <v>5675</v>
      </c>
      <c r="E2332" s="184">
        <v>-259.31</v>
      </c>
      <c r="F2332" s="182">
        <v>43769</v>
      </c>
      <c r="G2332" s="181" t="s">
        <v>938</v>
      </c>
      <c r="H2332" s="181" t="s">
        <v>1016</v>
      </c>
      <c r="I2332" s="181" t="s">
        <v>1192</v>
      </c>
      <c r="K2332" s="183">
        <v>367031</v>
      </c>
      <c r="L2332" s="183">
        <v>350407</v>
      </c>
      <c r="Q2332" s="181" t="s">
        <v>940</v>
      </c>
      <c r="U2332" s="183">
        <v>10</v>
      </c>
      <c r="V2332" s="183">
        <v>19</v>
      </c>
      <c r="Y2332" s="181" t="s">
        <v>941</v>
      </c>
      <c r="Z2332" s="183">
        <v>102</v>
      </c>
      <c r="AA2332" s="181" t="s">
        <v>22</v>
      </c>
      <c r="AB2332" s="181" t="s">
        <v>942</v>
      </c>
      <c r="AC2332" s="183">
        <v>23</v>
      </c>
    </row>
    <row r="2333" spans="1:29">
      <c r="A2333" s="181" t="s">
        <v>118</v>
      </c>
      <c r="B2333" s="183">
        <v>102</v>
      </c>
      <c r="C2333" s="183">
        <v>102103</v>
      </c>
      <c r="D2333" s="183">
        <v>5675</v>
      </c>
      <c r="E2333" s="184">
        <v>-89.4</v>
      </c>
      <c r="F2333" s="182">
        <v>43769</v>
      </c>
      <c r="G2333" s="181" t="s">
        <v>938</v>
      </c>
      <c r="H2333" s="181" t="s">
        <v>1017</v>
      </c>
      <c r="I2333" s="181" t="s">
        <v>986</v>
      </c>
      <c r="K2333" s="183">
        <v>367062</v>
      </c>
      <c r="L2333" s="183">
        <v>350490</v>
      </c>
      <c r="Q2333" s="181" t="s">
        <v>940</v>
      </c>
      <c r="U2333" s="183">
        <v>10</v>
      </c>
      <c r="V2333" s="183">
        <v>19</v>
      </c>
      <c r="Y2333" s="181" t="s">
        <v>941</v>
      </c>
      <c r="Z2333" s="183">
        <v>103</v>
      </c>
      <c r="AA2333" s="181" t="s">
        <v>22</v>
      </c>
      <c r="AB2333" s="181" t="s">
        <v>942</v>
      </c>
      <c r="AC2333" s="183">
        <v>4</v>
      </c>
    </row>
    <row r="2334" spans="1:29">
      <c r="A2334" s="181" t="s">
        <v>118</v>
      </c>
      <c r="B2334" s="183">
        <v>102</v>
      </c>
      <c r="C2334" s="183">
        <v>102103</v>
      </c>
      <c r="D2334" s="183">
        <v>5675</v>
      </c>
      <c r="E2334" s="184">
        <v>7299.48</v>
      </c>
      <c r="F2334" s="182">
        <v>43769</v>
      </c>
      <c r="G2334" s="181" t="s">
        <v>938</v>
      </c>
      <c r="H2334" s="181" t="s">
        <v>1196</v>
      </c>
      <c r="I2334" s="181" t="s">
        <v>1196</v>
      </c>
      <c r="K2334" s="183">
        <v>367140</v>
      </c>
      <c r="L2334" s="183">
        <v>350848</v>
      </c>
      <c r="Q2334" s="181" t="s">
        <v>940</v>
      </c>
      <c r="U2334" s="183">
        <v>10</v>
      </c>
      <c r="V2334" s="183">
        <v>19</v>
      </c>
      <c r="Y2334" s="181" t="s">
        <v>941</v>
      </c>
      <c r="Z2334" s="183">
        <v>102</v>
      </c>
      <c r="AA2334" s="181" t="s">
        <v>22</v>
      </c>
      <c r="AB2334" s="181" t="s">
        <v>942</v>
      </c>
      <c r="AC2334" s="183">
        <v>1</v>
      </c>
    </row>
    <row r="2335" spans="1:29">
      <c r="A2335" s="181" t="s">
        <v>118</v>
      </c>
      <c r="B2335" s="183">
        <v>102</v>
      </c>
      <c r="C2335" s="183">
        <v>102101</v>
      </c>
      <c r="D2335" s="183">
        <v>5675</v>
      </c>
      <c r="E2335" s="184">
        <v>-197.64</v>
      </c>
      <c r="F2335" s="182">
        <v>43769</v>
      </c>
      <c r="G2335" s="181" t="s">
        <v>938</v>
      </c>
      <c r="H2335" s="181" t="s">
        <v>1196</v>
      </c>
      <c r="I2335" s="181" t="s">
        <v>1196</v>
      </c>
      <c r="K2335" s="183">
        <v>367140</v>
      </c>
      <c r="L2335" s="183">
        <v>350848</v>
      </c>
      <c r="Q2335" s="181" t="s">
        <v>940</v>
      </c>
      <c r="U2335" s="183">
        <v>10</v>
      </c>
      <c r="V2335" s="183">
        <v>19</v>
      </c>
      <c r="Y2335" s="181" t="s">
        <v>941</v>
      </c>
      <c r="Z2335" s="183">
        <v>102</v>
      </c>
      <c r="AA2335" s="181" t="s">
        <v>22</v>
      </c>
      <c r="AB2335" s="181" t="s">
        <v>942</v>
      </c>
      <c r="AC2335" s="183">
        <v>2</v>
      </c>
    </row>
    <row r="2336" spans="1:29">
      <c r="A2336" s="181" t="s">
        <v>118</v>
      </c>
      <c r="B2336" s="183">
        <v>102</v>
      </c>
      <c r="C2336" s="183">
        <v>102102</v>
      </c>
      <c r="D2336" s="183">
        <v>5675</v>
      </c>
      <c r="E2336" s="184">
        <v>-39.53</v>
      </c>
      <c r="F2336" s="182">
        <v>43769</v>
      </c>
      <c r="G2336" s="181" t="s">
        <v>938</v>
      </c>
      <c r="H2336" s="181" t="s">
        <v>1196</v>
      </c>
      <c r="I2336" s="181" t="s">
        <v>1196</v>
      </c>
      <c r="K2336" s="183">
        <v>367140</v>
      </c>
      <c r="L2336" s="183">
        <v>350848</v>
      </c>
      <c r="Q2336" s="181" t="s">
        <v>940</v>
      </c>
      <c r="U2336" s="183">
        <v>10</v>
      </c>
      <c r="V2336" s="183">
        <v>19</v>
      </c>
      <c r="Y2336" s="181" t="s">
        <v>941</v>
      </c>
      <c r="Z2336" s="183">
        <v>102</v>
      </c>
      <c r="AA2336" s="181" t="s">
        <v>22</v>
      </c>
      <c r="AB2336" s="181" t="s">
        <v>942</v>
      </c>
      <c r="AC2336" s="183">
        <v>3</v>
      </c>
    </row>
    <row r="2337" spans="1:29">
      <c r="A2337" s="181" t="s">
        <v>118</v>
      </c>
      <c r="B2337" s="183">
        <v>102</v>
      </c>
      <c r="C2337" s="183">
        <v>102103</v>
      </c>
      <c r="D2337" s="183">
        <v>5675</v>
      </c>
      <c r="E2337" s="184">
        <v>-65.88</v>
      </c>
      <c r="F2337" s="182">
        <v>43769</v>
      </c>
      <c r="G2337" s="181" t="s">
        <v>938</v>
      </c>
      <c r="H2337" s="181" t="s">
        <v>1196</v>
      </c>
      <c r="I2337" s="181" t="s">
        <v>1196</v>
      </c>
      <c r="K2337" s="183">
        <v>367140</v>
      </c>
      <c r="L2337" s="183">
        <v>350848</v>
      </c>
      <c r="Q2337" s="181" t="s">
        <v>940</v>
      </c>
      <c r="U2337" s="183">
        <v>10</v>
      </c>
      <c r="V2337" s="183">
        <v>19</v>
      </c>
      <c r="Y2337" s="181" t="s">
        <v>941</v>
      </c>
      <c r="Z2337" s="183">
        <v>102</v>
      </c>
      <c r="AA2337" s="181" t="s">
        <v>22</v>
      </c>
      <c r="AB2337" s="181" t="s">
        <v>942</v>
      </c>
      <c r="AC2337" s="183">
        <v>4</v>
      </c>
    </row>
    <row r="2338" spans="1:29">
      <c r="A2338" s="181" t="s">
        <v>118</v>
      </c>
      <c r="B2338" s="183">
        <v>102</v>
      </c>
      <c r="C2338" s="183">
        <v>102104</v>
      </c>
      <c r="D2338" s="183">
        <v>5675</v>
      </c>
      <c r="E2338" s="184">
        <v>-131.76</v>
      </c>
      <c r="F2338" s="182">
        <v>43769</v>
      </c>
      <c r="G2338" s="181" t="s">
        <v>938</v>
      </c>
      <c r="H2338" s="181" t="s">
        <v>1196</v>
      </c>
      <c r="I2338" s="181" t="s">
        <v>1196</v>
      </c>
      <c r="K2338" s="183">
        <v>367140</v>
      </c>
      <c r="L2338" s="183">
        <v>350848</v>
      </c>
      <c r="Q2338" s="181" t="s">
        <v>940</v>
      </c>
      <c r="U2338" s="183">
        <v>10</v>
      </c>
      <c r="V2338" s="183">
        <v>19</v>
      </c>
      <c r="Y2338" s="181" t="s">
        <v>941</v>
      </c>
      <c r="Z2338" s="183">
        <v>102</v>
      </c>
      <c r="AA2338" s="181" t="s">
        <v>22</v>
      </c>
      <c r="AB2338" s="181" t="s">
        <v>942</v>
      </c>
      <c r="AC2338" s="183">
        <v>5</v>
      </c>
    </row>
    <row r="2339" spans="1:29">
      <c r="A2339" s="181" t="s">
        <v>118</v>
      </c>
      <c r="B2339" s="183">
        <v>102</v>
      </c>
      <c r="C2339" s="183">
        <v>102105</v>
      </c>
      <c r="D2339" s="183">
        <v>5675</v>
      </c>
      <c r="E2339" s="184">
        <v>-144.94</v>
      </c>
      <c r="F2339" s="182">
        <v>43769</v>
      </c>
      <c r="G2339" s="181" t="s">
        <v>938</v>
      </c>
      <c r="H2339" s="181" t="s">
        <v>1196</v>
      </c>
      <c r="I2339" s="181" t="s">
        <v>1196</v>
      </c>
      <c r="K2339" s="183">
        <v>367140</v>
      </c>
      <c r="L2339" s="183">
        <v>350848</v>
      </c>
      <c r="Q2339" s="181" t="s">
        <v>940</v>
      </c>
      <c r="U2339" s="183">
        <v>10</v>
      </c>
      <c r="V2339" s="183">
        <v>19</v>
      </c>
      <c r="Y2339" s="181" t="s">
        <v>941</v>
      </c>
      <c r="Z2339" s="183">
        <v>102</v>
      </c>
      <c r="AA2339" s="181" t="s">
        <v>22</v>
      </c>
      <c r="AB2339" s="181" t="s">
        <v>942</v>
      </c>
      <c r="AC2339" s="183">
        <v>6</v>
      </c>
    </row>
    <row r="2340" spans="1:29">
      <c r="A2340" s="181" t="s">
        <v>118</v>
      </c>
      <c r="B2340" s="183">
        <v>102</v>
      </c>
      <c r="C2340" s="183">
        <v>102106</v>
      </c>
      <c r="D2340" s="183">
        <v>5675</v>
      </c>
      <c r="E2340" s="184">
        <v>-434.81</v>
      </c>
      <c r="F2340" s="182">
        <v>43769</v>
      </c>
      <c r="G2340" s="181" t="s">
        <v>938</v>
      </c>
      <c r="H2340" s="181" t="s">
        <v>1196</v>
      </c>
      <c r="I2340" s="181" t="s">
        <v>1196</v>
      </c>
      <c r="K2340" s="183">
        <v>367140</v>
      </c>
      <c r="L2340" s="183">
        <v>350848</v>
      </c>
      <c r="Q2340" s="181" t="s">
        <v>940</v>
      </c>
      <c r="U2340" s="183">
        <v>10</v>
      </c>
      <c r="V2340" s="183">
        <v>19</v>
      </c>
      <c r="Y2340" s="181" t="s">
        <v>941</v>
      </c>
      <c r="Z2340" s="183">
        <v>102</v>
      </c>
      <c r="AA2340" s="181" t="s">
        <v>22</v>
      </c>
      <c r="AB2340" s="181" t="s">
        <v>942</v>
      </c>
      <c r="AC2340" s="183">
        <v>7</v>
      </c>
    </row>
    <row r="2341" spans="1:29">
      <c r="A2341" s="181" t="s">
        <v>118</v>
      </c>
      <c r="B2341" s="183">
        <v>102</v>
      </c>
      <c r="C2341" s="183">
        <v>102107</v>
      </c>
      <c r="D2341" s="183">
        <v>5675</v>
      </c>
      <c r="E2341" s="184">
        <v>-79.06</v>
      </c>
      <c r="F2341" s="182">
        <v>43769</v>
      </c>
      <c r="G2341" s="181" t="s">
        <v>938</v>
      </c>
      <c r="H2341" s="181" t="s">
        <v>1196</v>
      </c>
      <c r="I2341" s="181" t="s">
        <v>1196</v>
      </c>
      <c r="K2341" s="183">
        <v>367140</v>
      </c>
      <c r="L2341" s="183">
        <v>350848</v>
      </c>
      <c r="Q2341" s="181" t="s">
        <v>940</v>
      </c>
      <c r="U2341" s="183">
        <v>10</v>
      </c>
      <c r="V2341" s="183">
        <v>19</v>
      </c>
      <c r="Y2341" s="181" t="s">
        <v>941</v>
      </c>
      <c r="Z2341" s="183">
        <v>102</v>
      </c>
      <c r="AA2341" s="181" t="s">
        <v>22</v>
      </c>
      <c r="AB2341" s="181" t="s">
        <v>942</v>
      </c>
      <c r="AC2341" s="183">
        <v>8</v>
      </c>
    </row>
    <row r="2342" spans="1:29">
      <c r="A2342" s="181" t="s">
        <v>118</v>
      </c>
      <c r="B2342" s="183">
        <v>102</v>
      </c>
      <c r="C2342" s="183">
        <v>102108</v>
      </c>
      <c r="D2342" s="183">
        <v>5675</v>
      </c>
      <c r="E2342" s="184">
        <v>-52.7</v>
      </c>
      <c r="F2342" s="182">
        <v>43769</v>
      </c>
      <c r="G2342" s="181" t="s">
        <v>938</v>
      </c>
      <c r="H2342" s="181" t="s">
        <v>1196</v>
      </c>
      <c r="I2342" s="181" t="s">
        <v>1196</v>
      </c>
      <c r="K2342" s="183">
        <v>367140</v>
      </c>
      <c r="L2342" s="183">
        <v>350848</v>
      </c>
      <c r="Q2342" s="181" t="s">
        <v>940</v>
      </c>
      <c r="U2342" s="183">
        <v>10</v>
      </c>
      <c r="V2342" s="183">
        <v>19</v>
      </c>
      <c r="Y2342" s="181" t="s">
        <v>941</v>
      </c>
      <c r="Z2342" s="183">
        <v>102</v>
      </c>
      <c r="AA2342" s="181" t="s">
        <v>22</v>
      </c>
      <c r="AB2342" s="181" t="s">
        <v>942</v>
      </c>
      <c r="AC2342" s="183">
        <v>9</v>
      </c>
    </row>
    <row r="2343" spans="1:29">
      <c r="A2343" s="181" t="s">
        <v>118</v>
      </c>
      <c r="B2343" s="183">
        <v>102</v>
      </c>
      <c r="C2343" s="183">
        <v>102109</v>
      </c>
      <c r="D2343" s="183">
        <v>5675</v>
      </c>
      <c r="E2343" s="184">
        <v>-39.53</v>
      </c>
      <c r="F2343" s="182">
        <v>43769</v>
      </c>
      <c r="G2343" s="181" t="s">
        <v>938</v>
      </c>
      <c r="H2343" s="181" t="s">
        <v>1196</v>
      </c>
      <c r="I2343" s="181" t="s">
        <v>1196</v>
      </c>
      <c r="K2343" s="183">
        <v>367140</v>
      </c>
      <c r="L2343" s="183">
        <v>350848</v>
      </c>
      <c r="Q2343" s="181" t="s">
        <v>940</v>
      </c>
      <c r="U2343" s="183">
        <v>10</v>
      </c>
      <c r="V2343" s="183">
        <v>19</v>
      </c>
      <c r="Y2343" s="181" t="s">
        <v>941</v>
      </c>
      <c r="Z2343" s="183">
        <v>102</v>
      </c>
      <c r="AA2343" s="181" t="s">
        <v>22</v>
      </c>
      <c r="AB2343" s="181" t="s">
        <v>942</v>
      </c>
      <c r="AC2343" s="183">
        <v>10</v>
      </c>
    </row>
    <row r="2344" spans="1:29">
      <c r="A2344" s="181" t="s">
        <v>118</v>
      </c>
      <c r="B2344" s="183">
        <v>102</v>
      </c>
      <c r="C2344" s="183">
        <v>102103</v>
      </c>
      <c r="D2344" s="183">
        <v>5675</v>
      </c>
      <c r="E2344" s="184">
        <v>-1022.54</v>
      </c>
      <c r="F2344" s="182">
        <v>43774</v>
      </c>
      <c r="G2344" s="181" t="s">
        <v>938</v>
      </c>
      <c r="H2344" s="181" t="s">
        <v>1018</v>
      </c>
      <c r="I2344" s="181" t="s">
        <v>1191</v>
      </c>
      <c r="K2344" s="183">
        <v>367211</v>
      </c>
      <c r="L2344" s="183">
        <v>351518</v>
      </c>
      <c r="Q2344" s="181" t="s">
        <v>940</v>
      </c>
      <c r="U2344" s="183">
        <v>11</v>
      </c>
      <c r="V2344" s="183">
        <v>19</v>
      </c>
      <c r="Y2344" s="181" t="s">
        <v>941</v>
      </c>
      <c r="Z2344" s="183">
        <v>102</v>
      </c>
      <c r="AA2344" s="181" t="s">
        <v>22</v>
      </c>
      <c r="AB2344" s="181" t="s">
        <v>942</v>
      </c>
      <c r="AC2344" s="183">
        <v>14</v>
      </c>
    </row>
    <row r="2345" spans="1:29">
      <c r="A2345" s="181" t="s">
        <v>118</v>
      </c>
      <c r="B2345" s="183">
        <v>102</v>
      </c>
      <c r="C2345" s="183">
        <v>102103</v>
      </c>
      <c r="D2345" s="183">
        <v>5675</v>
      </c>
      <c r="E2345" s="184">
        <v>-969.19</v>
      </c>
      <c r="F2345" s="182">
        <v>43774</v>
      </c>
      <c r="G2345" s="181" t="s">
        <v>938</v>
      </c>
      <c r="H2345" s="181" t="s">
        <v>1018</v>
      </c>
      <c r="I2345" s="181" t="s">
        <v>1192</v>
      </c>
      <c r="K2345" s="183">
        <v>367211</v>
      </c>
      <c r="L2345" s="183">
        <v>351518</v>
      </c>
      <c r="Q2345" s="181" t="s">
        <v>940</v>
      </c>
      <c r="U2345" s="183">
        <v>11</v>
      </c>
      <c r="V2345" s="183">
        <v>19</v>
      </c>
      <c r="Y2345" s="181" t="s">
        <v>941</v>
      </c>
      <c r="Z2345" s="183">
        <v>102</v>
      </c>
      <c r="AA2345" s="181" t="s">
        <v>22</v>
      </c>
      <c r="AB2345" s="181" t="s">
        <v>942</v>
      </c>
      <c r="AC2345" s="183">
        <v>15</v>
      </c>
    </row>
    <row r="2346" spans="1:29">
      <c r="A2346" s="181" t="s">
        <v>118</v>
      </c>
      <c r="B2346" s="183">
        <v>102</v>
      </c>
      <c r="C2346" s="183">
        <v>102103</v>
      </c>
      <c r="D2346" s="183">
        <v>5675</v>
      </c>
      <c r="E2346" s="184">
        <v>-425.58</v>
      </c>
      <c r="F2346" s="182">
        <v>43774</v>
      </c>
      <c r="G2346" s="181" t="s">
        <v>938</v>
      </c>
      <c r="H2346" s="181" t="s">
        <v>1018</v>
      </c>
      <c r="I2346" s="181" t="s">
        <v>1193</v>
      </c>
      <c r="K2346" s="183">
        <v>367211</v>
      </c>
      <c r="L2346" s="183">
        <v>351518</v>
      </c>
      <c r="Q2346" s="181" t="s">
        <v>940</v>
      </c>
      <c r="U2346" s="183">
        <v>11</v>
      </c>
      <c r="V2346" s="183">
        <v>19</v>
      </c>
      <c r="Y2346" s="181" t="s">
        <v>941</v>
      </c>
      <c r="Z2346" s="183">
        <v>102</v>
      </c>
      <c r="AA2346" s="181" t="s">
        <v>22</v>
      </c>
      <c r="AB2346" s="181" t="s">
        <v>942</v>
      </c>
      <c r="AC2346" s="183">
        <v>16</v>
      </c>
    </row>
    <row r="2347" spans="1:29">
      <c r="A2347" s="181" t="s">
        <v>118</v>
      </c>
      <c r="B2347" s="183">
        <v>102</v>
      </c>
      <c r="C2347" s="183">
        <v>102103</v>
      </c>
      <c r="D2347" s="183">
        <v>5675</v>
      </c>
      <c r="E2347" s="184">
        <v>-274.42</v>
      </c>
      <c r="F2347" s="182">
        <v>43774</v>
      </c>
      <c r="G2347" s="181" t="s">
        <v>938</v>
      </c>
      <c r="H2347" s="181" t="s">
        <v>1018</v>
      </c>
      <c r="I2347" s="181" t="s">
        <v>1194</v>
      </c>
      <c r="K2347" s="183">
        <v>367211</v>
      </c>
      <c r="L2347" s="183">
        <v>351518</v>
      </c>
      <c r="Q2347" s="181" t="s">
        <v>940</v>
      </c>
      <c r="U2347" s="183">
        <v>11</v>
      </c>
      <c r="V2347" s="183">
        <v>19</v>
      </c>
      <c r="Y2347" s="181" t="s">
        <v>941</v>
      </c>
      <c r="Z2347" s="183">
        <v>102</v>
      </c>
      <c r="AA2347" s="181" t="s">
        <v>22</v>
      </c>
      <c r="AB2347" s="181" t="s">
        <v>942</v>
      </c>
      <c r="AC2347" s="183">
        <v>17</v>
      </c>
    </row>
    <row r="2348" spans="1:29">
      <c r="A2348" s="181" t="s">
        <v>118</v>
      </c>
      <c r="B2348" s="183">
        <v>102</v>
      </c>
      <c r="C2348" s="183">
        <v>102103</v>
      </c>
      <c r="D2348" s="183">
        <v>5675</v>
      </c>
      <c r="E2348" s="184">
        <v>-368.56</v>
      </c>
      <c r="F2348" s="182">
        <v>43784</v>
      </c>
      <c r="G2348" s="181" t="s">
        <v>938</v>
      </c>
      <c r="H2348" s="181" t="s">
        <v>1019</v>
      </c>
      <c r="I2348" s="181" t="s">
        <v>1195</v>
      </c>
      <c r="K2348" s="183">
        <v>367219</v>
      </c>
      <c r="L2348" s="183">
        <v>351631</v>
      </c>
      <c r="Q2348" s="181" t="s">
        <v>940</v>
      </c>
      <c r="U2348" s="183">
        <v>11</v>
      </c>
      <c r="V2348" s="183">
        <v>19</v>
      </c>
      <c r="Y2348" s="181" t="s">
        <v>941</v>
      </c>
      <c r="Z2348" s="183">
        <v>102</v>
      </c>
      <c r="AA2348" s="181" t="s">
        <v>22</v>
      </c>
      <c r="AB2348" s="181" t="s">
        <v>942</v>
      </c>
      <c r="AC2348" s="183">
        <v>19</v>
      </c>
    </row>
    <row r="2349" spans="1:29">
      <c r="A2349" s="181" t="s">
        <v>118</v>
      </c>
      <c r="B2349" s="183">
        <v>102</v>
      </c>
      <c r="C2349" s="183">
        <v>102103</v>
      </c>
      <c r="D2349" s="183">
        <v>5675</v>
      </c>
      <c r="E2349" s="184">
        <v>-131.71</v>
      </c>
      <c r="F2349" s="182">
        <v>43784</v>
      </c>
      <c r="G2349" s="181" t="s">
        <v>938</v>
      </c>
      <c r="H2349" s="181" t="s">
        <v>1019</v>
      </c>
      <c r="I2349" s="181" t="s">
        <v>1193</v>
      </c>
      <c r="K2349" s="183">
        <v>367219</v>
      </c>
      <c r="L2349" s="183">
        <v>351631</v>
      </c>
      <c r="Q2349" s="181" t="s">
        <v>940</v>
      </c>
      <c r="U2349" s="183">
        <v>11</v>
      </c>
      <c r="V2349" s="183">
        <v>19</v>
      </c>
      <c r="Y2349" s="181" t="s">
        <v>941</v>
      </c>
      <c r="Z2349" s="183">
        <v>102</v>
      </c>
      <c r="AA2349" s="181" t="s">
        <v>22</v>
      </c>
      <c r="AB2349" s="181" t="s">
        <v>942</v>
      </c>
      <c r="AC2349" s="183">
        <v>20</v>
      </c>
    </row>
    <row r="2350" spans="1:29">
      <c r="A2350" s="181" t="s">
        <v>118</v>
      </c>
      <c r="B2350" s="183">
        <v>102</v>
      </c>
      <c r="C2350" s="183">
        <v>102103</v>
      </c>
      <c r="D2350" s="183">
        <v>5675</v>
      </c>
      <c r="E2350" s="184">
        <v>-144.36000000000001</v>
      </c>
      <c r="F2350" s="182">
        <v>43784</v>
      </c>
      <c r="G2350" s="181" t="s">
        <v>938</v>
      </c>
      <c r="H2350" s="181" t="s">
        <v>1019</v>
      </c>
      <c r="I2350" s="181" t="s">
        <v>1194</v>
      </c>
      <c r="K2350" s="183">
        <v>367219</v>
      </c>
      <c r="L2350" s="183">
        <v>351631</v>
      </c>
      <c r="Q2350" s="181" t="s">
        <v>940</v>
      </c>
      <c r="U2350" s="183">
        <v>11</v>
      </c>
      <c r="V2350" s="183">
        <v>19</v>
      </c>
      <c r="Y2350" s="181" t="s">
        <v>941</v>
      </c>
      <c r="Z2350" s="183">
        <v>102</v>
      </c>
      <c r="AA2350" s="181" t="s">
        <v>22</v>
      </c>
      <c r="AB2350" s="181" t="s">
        <v>942</v>
      </c>
      <c r="AC2350" s="183">
        <v>21</v>
      </c>
    </row>
    <row r="2351" spans="1:29">
      <c r="A2351" s="181" t="s">
        <v>118</v>
      </c>
      <c r="B2351" s="183">
        <v>102</v>
      </c>
      <c r="C2351" s="183">
        <v>102103</v>
      </c>
      <c r="D2351" s="183">
        <v>5675</v>
      </c>
      <c r="E2351" s="184">
        <v>-259.31</v>
      </c>
      <c r="F2351" s="182">
        <v>43784</v>
      </c>
      <c r="G2351" s="181" t="s">
        <v>938</v>
      </c>
      <c r="H2351" s="181" t="s">
        <v>1019</v>
      </c>
      <c r="I2351" s="181" t="s">
        <v>1192</v>
      </c>
      <c r="K2351" s="183">
        <v>367219</v>
      </c>
      <c r="L2351" s="183">
        <v>351631</v>
      </c>
      <c r="Q2351" s="181" t="s">
        <v>940</v>
      </c>
      <c r="U2351" s="183">
        <v>11</v>
      </c>
      <c r="V2351" s="183">
        <v>19</v>
      </c>
      <c r="Y2351" s="181" t="s">
        <v>941</v>
      </c>
      <c r="Z2351" s="183">
        <v>102</v>
      </c>
      <c r="AA2351" s="181" t="s">
        <v>22</v>
      </c>
      <c r="AB2351" s="181" t="s">
        <v>942</v>
      </c>
      <c r="AC2351" s="183">
        <v>23</v>
      </c>
    </row>
    <row r="2352" spans="1:29">
      <c r="A2352" s="181" t="s">
        <v>118</v>
      </c>
      <c r="B2352" s="183">
        <v>102</v>
      </c>
      <c r="C2352" s="183">
        <v>102103</v>
      </c>
      <c r="D2352" s="183">
        <v>5675</v>
      </c>
      <c r="E2352" s="184">
        <v>-1135.96</v>
      </c>
      <c r="F2352" s="182">
        <v>43788</v>
      </c>
      <c r="G2352" s="181" t="s">
        <v>938</v>
      </c>
      <c r="H2352" s="181" t="s">
        <v>1020</v>
      </c>
      <c r="I2352" s="181" t="s">
        <v>1191</v>
      </c>
      <c r="K2352" s="183">
        <v>367287</v>
      </c>
      <c r="L2352" s="183">
        <v>352785</v>
      </c>
      <c r="Q2352" s="181" t="s">
        <v>940</v>
      </c>
      <c r="U2352" s="183">
        <v>11</v>
      </c>
      <c r="V2352" s="183">
        <v>19</v>
      </c>
      <c r="Y2352" s="181" t="s">
        <v>941</v>
      </c>
      <c r="Z2352" s="183">
        <v>102</v>
      </c>
      <c r="AA2352" s="181" t="s">
        <v>22</v>
      </c>
      <c r="AB2352" s="181" t="s">
        <v>942</v>
      </c>
      <c r="AC2352" s="183">
        <v>14</v>
      </c>
    </row>
    <row r="2353" spans="1:29">
      <c r="A2353" s="181" t="s">
        <v>118</v>
      </c>
      <c r="B2353" s="183">
        <v>102</v>
      </c>
      <c r="C2353" s="183">
        <v>102103</v>
      </c>
      <c r="D2353" s="183">
        <v>5675</v>
      </c>
      <c r="E2353" s="184">
        <v>-975.9</v>
      </c>
      <c r="F2353" s="182">
        <v>43788</v>
      </c>
      <c r="G2353" s="181" t="s">
        <v>938</v>
      </c>
      <c r="H2353" s="181" t="s">
        <v>1020</v>
      </c>
      <c r="I2353" s="181" t="s">
        <v>1192</v>
      </c>
      <c r="K2353" s="183">
        <v>367287</v>
      </c>
      <c r="L2353" s="183">
        <v>352785</v>
      </c>
      <c r="Q2353" s="181" t="s">
        <v>940</v>
      </c>
      <c r="U2353" s="183">
        <v>11</v>
      </c>
      <c r="V2353" s="183">
        <v>19</v>
      </c>
      <c r="Y2353" s="181" t="s">
        <v>941</v>
      </c>
      <c r="Z2353" s="183">
        <v>102</v>
      </c>
      <c r="AA2353" s="181" t="s">
        <v>22</v>
      </c>
      <c r="AB2353" s="181" t="s">
        <v>942</v>
      </c>
      <c r="AC2353" s="183">
        <v>15</v>
      </c>
    </row>
    <row r="2354" spans="1:29">
      <c r="A2354" s="181" t="s">
        <v>118</v>
      </c>
      <c r="B2354" s="183">
        <v>102</v>
      </c>
      <c r="C2354" s="183">
        <v>102103</v>
      </c>
      <c r="D2354" s="183">
        <v>5675</v>
      </c>
      <c r="E2354" s="184">
        <v>-421.34</v>
      </c>
      <c r="F2354" s="182">
        <v>43788</v>
      </c>
      <c r="G2354" s="181" t="s">
        <v>938</v>
      </c>
      <c r="H2354" s="181" t="s">
        <v>1020</v>
      </c>
      <c r="I2354" s="181" t="s">
        <v>1193</v>
      </c>
      <c r="K2354" s="183">
        <v>367287</v>
      </c>
      <c r="L2354" s="183">
        <v>352785</v>
      </c>
      <c r="Q2354" s="181" t="s">
        <v>940</v>
      </c>
      <c r="U2354" s="183">
        <v>11</v>
      </c>
      <c r="V2354" s="183">
        <v>19</v>
      </c>
      <c r="Y2354" s="181" t="s">
        <v>941</v>
      </c>
      <c r="Z2354" s="183">
        <v>102</v>
      </c>
      <c r="AA2354" s="181" t="s">
        <v>22</v>
      </c>
      <c r="AB2354" s="181" t="s">
        <v>942</v>
      </c>
      <c r="AC2354" s="183">
        <v>16</v>
      </c>
    </row>
    <row r="2355" spans="1:29">
      <c r="A2355" s="181" t="s">
        <v>118</v>
      </c>
      <c r="B2355" s="183">
        <v>102</v>
      </c>
      <c r="C2355" s="183">
        <v>102103</v>
      </c>
      <c r="D2355" s="183">
        <v>5675</v>
      </c>
      <c r="E2355" s="184">
        <v>-274.42</v>
      </c>
      <c r="F2355" s="182">
        <v>43788</v>
      </c>
      <c r="G2355" s="181" t="s">
        <v>938</v>
      </c>
      <c r="H2355" s="181" t="s">
        <v>1020</v>
      </c>
      <c r="I2355" s="181" t="s">
        <v>1194</v>
      </c>
      <c r="K2355" s="183">
        <v>367287</v>
      </c>
      <c r="L2355" s="183">
        <v>352785</v>
      </c>
      <c r="Q2355" s="181" t="s">
        <v>940</v>
      </c>
      <c r="U2355" s="183">
        <v>11</v>
      </c>
      <c r="V2355" s="183">
        <v>19</v>
      </c>
      <c r="Y2355" s="181" t="s">
        <v>941</v>
      </c>
      <c r="Z2355" s="183">
        <v>102</v>
      </c>
      <c r="AA2355" s="181" t="s">
        <v>22</v>
      </c>
      <c r="AB2355" s="181" t="s">
        <v>942</v>
      </c>
      <c r="AC2355" s="183">
        <v>17</v>
      </c>
    </row>
    <row r="2356" spans="1:29">
      <c r="A2356" s="181" t="s">
        <v>118</v>
      </c>
      <c r="B2356" s="183">
        <v>102</v>
      </c>
      <c r="C2356" s="183">
        <v>102103</v>
      </c>
      <c r="D2356" s="183">
        <v>5675</v>
      </c>
      <c r="E2356" s="184">
        <v>-394.79</v>
      </c>
      <c r="F2356" s="182">
        <v>43799</v>
      </c>
      <c r="G2356" s="181" t="s">
        <v>938</v>
      </c>
      <c r="H2356" s="181" t="s">
        <v>1032</v>
      </c>
      <c r="I2356" s="181" t="s">
        <v>1195</v>
      </c>
      <c r="K2356" s="183">
        <v>367294</v>
      </c>
      <c r="L2356" s="183">
        <v>352905</v>
      </c>
      <c r="Q2356" s="181" t="s">
        <v>940</v>
      </c>
      <c r="U2356" s="183">
        <v>11</v>
      </c>
      <c r="V2356" s="183">
        <v>19</v>
      </c>
      <c r="Y2356" s="181" t="s">
        <v>941</v>
      </c>
      <c r="Z2356" s="183">
        <v>102</v>
      </c>
      <c r="AA2356" s="181" t="s">
        <v>22</v>
      </c>
      <c r="AB2356" s="181" t="s">
        <v>942</v>
      </c>
      <c r="AC2356" s="183">
        <v>19</v>
      </c>
    </row>
    <row r="2357" spans="1:29">
      <c r="A2357" s="181" t="s">
        <v>118</v>
      </c>
      <c r="B2357" s="183">
        <v>102</v>
      </c>
      <c r="C2357" s="183">
        <v>102103</v>
      </c>
      <c r="D2357" s="183">
        <v>5675</v>
      </c>
      <c r="E2357" s="184">
        <v>-131.71</v>
      </c>
      <c r="F2357" s="182">
        <v>43799</v>
      </c>
      <c r="G2357" s="181" t="s">
        <v>938</v>
      </c>
      <c r="H2357" s="181" t="s">
        <v>1032</v>
      </c>
      <c r="I2357" s="181" t="s">
        <v>1193</v>
      </c>
      <c r="K2357" s="183">
        <v>367294</v>
      </c>
      <c r="L2357" s="183">
        <v>352905</v>
      </c>
      <c r="Q2357" s="181" t="s">
        <v>940</v>
      </c>
      <c r="U2357" s="183">
        <v>11</v>
      </c>
      <c r="V2357" s="183">
        <v>19</v>
      </c>
      <c r="Y2357" s="181" t="s">
        <v>941</v>
      </c>
      <c r="Z2357" s="183">
        <v>102</v>
      </c>
      <c r="AA2357" s="181" t="s">
        <v>22</v>
      </c>
      <c r="AB2357" s="181" t="s">
        <v>942</v>
      </c>
      <c r="AC2357" s="183">
        <v>20</v>
      </c>
    </row>
    <row r="2358" spans="1:29">
      <c r="A2358" s="181" t="s">
        <v>118</v>
      </c>
      <c r="B2358" s="183">
        <v>102</v>
      </c>
      <c r="C2358" s="183">
        <v>102103</v>
      </c>
      <c r="D2358" s="183">
        <v>5675</v>
      </c>
      <c r="E2358" s="184">
        <v>-144.36000000000001</v>
      </c>
      <c r="F2358" s="182">
        <v>43799</v>
      </c>
      <c r="G2358" s="181" t="s">
        <v>938</v>
      </c>
      <c r="H2358" s="181" t="s">
        <v>1032</v>
      </c>
      <c r="I2358" s="181" t="s">
        <v>1194</v>
      </c>
      <c r="K2358" s="183">
        <v>367294</v>
      </c>
      <c r="L2358" s="183">
        <v>352905</v>
      </c>
      <c r="Q2358" s="181" t="s">
        <v>940</v>
      </c>
      <c r="U2358" s="183">
        <v>11</v>
      </c>
      <c r="V2358" s="183">
        <v>19</v>
      </c>
      <c r="Y2358" s="181" t="s">
        <v>941</v>
      </c>
      <c r="Z2358" s="183">
        <v>102</v>
      </c>
      <c r="AA2358" s="181" t="s">
        <v>22</v>
      </c>
      <c r="AB2358" s="181" t="s">
        <v>942</v>
      </c>
      <c r="AC2358" s="183">
        <v>21</v>
      </c>
    </row>
    <row r="2359" spans="1:29">
      <c r="A2359" s="181" t="s">
        <v>118</v>
      </c>
      <c r="B2359" s="183">
        <v>102</v>
      </c>
      <c r="C2359" s="183">
        <v>102103</v>
      </c>
      <c r="D2359" s="183">
        <v>5675</v>
      </c>
      <c r="E2359" s="184">
        <v>-259.31</v>
      </c>
      <c r="F2359" s="182">
        <v>43799</v>
      </c>
      <c r="G2359" s="181" t="s">
        <v>938</v>
      </c>
      <c r="H2359" s="181" t="s">
        <v>1032</v>
      </c>
      <c r="I2359" s="181" t="s">
        <v>1192</v>
      </c>
      <c r="K2359" s="183">
        <v>367294</v>
      </c>
      <c r="L2359" s="183">
        <v>352905</v>
      </c>
      <c r="Q2359" s="181" t="s">
        <v>940</v>
      </c>
      <c r="U2359" s="183">
        <v>11</v>
      </c>
      <c r="V2359" s="183">
        <v>19</v>
      </c>
      <c r="Y2359" s="181" t="s">
        <v>941</v>
      </c>
      <c r="Z2359" s="183">
        <v>102</v>
      </c>
      <c r="AA2359" s="181" t="s">
        <v>22</v>
      </c>
      <c r="AB2359" s="181" t="s">
        <v>942</v>
      </c>
      <c r="AC2359" s="183">
        <v>23</v>
      </c>
    </row>
    <row r="2360" spans="1:29">
      <c r="A2360" s="181" t="s">
        <v>118</v>
      </c>
      <c r="B2360" s="183">
        <v>102</v>
      </c>
      <c r="C2360" s="183">
        <v>102103</v>
      </c>
      <c r="D2360" s="183">
        <v>5675</v>
      </c>
      <c r="E2360" s="184">
        <v>-83.44</v>
      </c>
      <c r="F2360" s="182">
        <v>43799</v>
      </c>
      <c r="G2360" s="181" t="s">
        <v>938</v>
      </c>
      <c r="H2360" s="181" t="s">
        <v>1017</v>
      </c>
      <c r="I2360" s="181" t="s">
        <v>986</v>
      </c>
      <c r="K2360" s="183">
        <v>367400</v>
      </c>
      <c r="L2360" s="183">
        <v>353409</v>
      </c>
      <c r="Q2360" s="181" t="s">
        <v>940</v>
      </c>
      <c r="U2360" s="183">
        <v>11</v>
      </c>
      <c r="V2360" s="183">
        <v>19</v>
      </c>
      <c r="Y2360" s="181" t="s">
        <v>941</v>
      </c>
      <c r="Z2360" s="183">
        <v>103</v>
      </c>
      <c r="AA2360" s="181" t="s">
        <v>22</v>
      </c>
      <c r="AB2360" s="181" t="s">
        <v>942</v>
      </c>
      <c r="AC2360" s="183">
        <v>7</v>
      </c>
    </row>
    <row r="2361" spans="1:29">
      <c r="A2361" s="181" t="s">
        <v>118</v>
      </c>
      <c r="B2361" s="183">
        <v>102</v>
      </c>
      <c r="C2361" s="183">
        <v>102103</v>
      </c>
      <c r="D2361" s="183">
        <v>5675</v>
      </c>
      <c r="E2361" s="184">
        <v>-20.86</v>
      </c>
      <c r="F2361" s="182">
        <v>43799</v>
      </c>
      <c r="G2361" s="181" t="s">
        <v>938</v>
      </c>
      <c r="H2361" s="181" t="s">
        <v>1017</v>
      </c>
      <c r="I2361" s="181" t="s">
        <v>986</v>
      </c>
      <c r="K2361" s="183">
        <v>367400</v>
      </c>
      <c r="L2361" s="183">
        <v>353409</v>
      </c>
      <c r="Q2361" s="181" t="s">
        <v>940</v>
      </c>
      <c r="U2361" s="183">
        <v>11</v>
      </c>
      <c r="V2361" s="183">
        <v>19</v>
      </c>
      <c r="Y2361" s="181" t="s">
        <v>941</v>
      </c>
      <c r="Z2361" s="183">
        <v>103</v>
      </c>
      <c r="AA2361" s="181" t="s">
        <v>22</v>
      </c>
      <c r="AB2361" s="181" t="s">
        <v>942</v>
      </c>
      <c r="AC2361" s="183">
        <v>12</v>
      </c>
    </row>
    <row r="2362" spans="1:29">
      <c r="A2362" s="181" t="s">
        <v>118</v>
      </c>
      <c r="B2362" s="183">
        <v>102</v>
      </c>
      <c r="C2362" s="183">
        <v>102103</v>
      </c>
      <c r="D2362" s="183">
        <v>5675</v>
      </c>
      <c r="E2362" s="184">
        <v>7437.76</v>
      </c>
      <c r="F2362" s="182">
        <v>43799</v>
      </c>
      <c r="G2362" s="181" t="s">
        <v>938</v>
      </c>
      <c r="H2362" s="181" t="s">
        <v>1196</v>
      </c>
      <c r="I2362" s="181" t="s">
        <v>1196</v>
      </c>
      <c r="K2362" s="183">
        <v>367429</v>
      </c>
      <c r="L2362" s="183">
        <v>353470</v>
      </c>
      <c r="Q2362" s="181" t="s">
        <v>940</v>
      </c>
      <c r="U2362" s="183">
        <v>11</v>
      </c>
      <c r="V2362" s="183">
        <v>19</v>
      </c>
      <c r="Y2362" s="181" t="s">
        <v>941</v>
      </c>
      <c r="Z2362" s="183">
        <v>102</v>
      </c>
      <c r="AA2362" s="181" t="s">
        <v>22</v>
      </c>
      <c r="AB2362" s="181" t="s">
        <v>942</v>
      </c>
      <c r="AC2362" s="183">
        <v>1</v>
      </c>
    </row>
    <row r="2363" spans="1:29">
      <c r="A2363" s="181" t="s">
        <v>118</v>
      </c>
      <c r="B2363" s="183">
        <v>102</v>
      </c>
      <c r="C2363" s="183">
        <v>102101</v>
      </c>
      <c r="D2363" s="183">
        <v>5675</v>
      </c>
      <c r="E2363" s="184">
        <v>-201.38</v>
      </c>
      <c r="F2363" s="182">
        <v>43799</v>
      </c>
      <c r="G2363" s="181" t="s">
        <v>938</v>
      </c>
      <c r="H2363" s="181" t="s">
        <v>1196</v>
      </c>
      <c r="I2363" s="181" t="s">
        <v>1196</v>
      </c>
      <c r="K2363" s="183">
        <v>367429</v>
      </c>
      <c r="L2363" s="183">
        <v>353470</v>
      </c>
      <c r="Q2363" s="181" t="s">
        <v>940</v>
      </c>
      <c r="U2363" s="183">
        <v>11</v>
      </c>
      <c r="V2363" s="183">
        <v>19</v>
      </c>
      <c r="Y2363" s="181" t="s">
        <v>941</v>
      </c>
      <c r="Z2363" s="183">
        <v>102</v>
      </c>
      <c r="AA2363" s="181" t="s">
        <v>22</v>
      </c>
      <c r="AB2363" s="181" t="s">
        <v>942</v>
      </c>
      <c r="AC2363" s="183">
        <v>2</v>
      </c>
    </row>
    <row r="2364" spans="1:29">
      <c r="A2364" s="181" t="s">
        <v>118</v>
      </c>
      <c r="B2364" s="183">
        <v>102</v>
      </c>
      <c r="C2364" s="183">
        <v>102102</v>
      </c>
      <c r="D2364" s="183">
        <v>5675</v>
      </c>
      <c r="E2364" s="184">
        <v>-40.28</v>
      </c>
      <c r="F2364" s="182">
        <v>43799</v>
      </c>
      <c r="G2364" s="181" t="s">
        <v>938</v>
      </c>
      <c r="H2364" s="181" t="s">
        <v>1196</v>
      </c>
      <c r="I2364" s="181" t="s">
        <v>1196</v>
      </c>
      <c r="K2364" s="183">
        <v>367429</v>
      </c>
      <c r="L2364" s="183">
        <v>353470</v>
      </c>
      <c r="Q2364" s="181" t="s">
        <v>940</v>
      </c>
      <c r="U2364" s="183">
        <v>11</v>
      </c>
      <c r="V2364" s="183">
        <v>19</v>
      </c>
      <c r="Y2364" s="181" t="s">
        <v>941</v>
      </c>
      <c r="Z2364" s="183">
        <v>102</v>
      </c>
      <c r="AA2364" s="181" t="s">
        <v>22</v>
      </c>
      <c r="AB2364" s="181" t="s">
        <v>942</v>
      </c>
      <c r="AC2364" s="183">
        <v>3</v>
      </c>
    </row>
    <row r="2365" spans="1:29">
      <c r="A2365" s="181" t="s">
        <v>118</v>
      </c>
      <c r="B2365" s="183">
        <v>102</v>
      </c>
      <c r="C2365" s="183">
        <v>102103</v>
      </c>
      <c r="D2365" s="183">
        <v>5675</v>
      </c>
      <c r="E2365" s="184">
        <v>-67.13</v>
      </c>
      <c r="F2365" s="182">
        <v>43799</v>
      </c>
      <c r="G2365" s="181" t="s">
        <v>938</v>
      </c>
      <c r="H2365" s="181" t="s">
        <v>1196</v>
      </c>
      <c r="I2365" s="181" t="s">
        <v>1196</v>
      </c>
      <c r="K2365" s="183">
        <v>367429</v>
      </c>
      <c r="L2365" s="183">
        <v>353470</v>
      </c>
      <c r="Q2365" s="181" t="s">
        <v>940</v>
      </c>
      <c r="U2365" s="183">
        <v>11</v>
      </c>
      <c r="V2365" s="183">
        <v>19</v>
      </c>
      <c r="Y2365" s="181" t="s">
        <v>941</v>
      </c>
      <c r="Z2365" s="183">
        <v>102</v>
      </c>
      <c r="AA2365" s="181" t="s">
        <v>22</v>
      </c>
      <c r="AB2365" s="181" t="s">
        <v>942</v>
      </c>
      <c r="AC2365" s="183">
        <v>4</v>
      </c>
    </row>
    <row r="2366" spans="1:29">
      <c r="A2366" s="181" t="s">
        <v>118</v>
      </c>
      <c r="B2366" s="183">
        <v>102</v>
      </c>
      <c r="C2366" s="183">
        <v>102104</v>
      </c>
      <c r="D2366" s="183">
        <v>5675</v>
      </c>
      <c r="E2366" s="184">
        <v>-134.26</v>
      </c>
      <c r="F2366" s="182">
        <v>43799</v>
      </c>
      <c r="G2366" s="181" t="s">
        <v>938</v>
      </c>
      <c r="H2366" s="181" t="s">
        <v>1196</v>
      </c>
      <c r="I2366" s="181" t="s">
        <v>1196</v>
      </c>
      <c r="K2366" s="183">
        <v>367429</v>
      </c>
      <c r="L2366" s="183">
        <v>353470</v>
      </c>
      <c r="Q2366" s="181" t="s">
        <v>940</v>
      </c>
      <c r="U2366" s="183">
        <v>11</v>
      </c>
      <c r="V2366" s="183">
        <v>19</v>
      </c>
      <c r="Y2366" s="181" t="s">
        <v>941</v>
      </c>
      <c r="Z2366" s="183">
        <v>102</v>
      </c>
      <c r="AA2366" s="181" t="s">
        <v>22</v>
      </c>
      <c r="AB2366" s="181" t="s">
        <v>942</v>
      </c>
      <c r="AC2366" s="183">
        <v>5</v>
      </c>
    </row>
    <row r="2367" spans="1:29">
      <c r="A2367" s="181" t="s">
        <v>118</v>
      </c>
      <c r="B2367" s="183">
        <v>102</v>
      </c>
      <c r="C2367" s="183">
        <v>102105</v>
      </c>
      <c r="D2367" s="183">
        <v>5675</v>
      </c>
      <c r="E2367" s="184">
        <v>-147.68</v>
      </c>
      <c r="F2367" s="182">
        <v>43799</v>
      </c>
      <c r="G2367" s="181" t="s">
        <v>938</v>
      </c>
      <c r="H2367" s="181" t="s">
        <v>1196</v>
      </c>
      <c r="I2367" s="181" t="s">
        <v>1196</v>
      </c>
      <c r="K2367" s="183">
        <v>367429</v>
      </c>
      <c r="L2367" s="183">
        <v>353470</v>
      </c>
      <c r="Q2367" s="181" t="s">
        <v>940</v>
      </c>
      <c r="U2367" s="183">
        <v>11</v>
      </c>
      <c r="V2367" s="183">
        <v>19</v>
      </c>
      <c r="Y2367" s="181" t="s">
        <v>941</v>
      </c>
      <c r="Z2367" s="183">
        <v>102</v>
      </c>
      <c r="AA2367" s="181" t="s">
        <v>22</v>
      </c>
      <c r="AB2367" s="181" t="s">
        <v>942</v>
      </c>
      <c r="AC2367" s="183">
        <v>6</v>
      </c>
    </row>
    <row r="2368" spans="1:29">
      <c r="A2368" s="181" t="s">
        <v>118</v>
      </c>
      <c r="B2368" s="183">
        <v>102</v>
      </c>
      <c r="C2368" s="183">
        <v>102106</v>
      </c>
      <c r="D2368" s="183">
        <v>5675</v>
      </c>
      <c r="E2368" s="184">
        <v>-443.04</v>
      </c>
      <c r="F2368" s="182">
        <v>43799</v>
      </c>
      <c r="G2368" s="181" t="s">
        <v>938</v>
      </c>
      <c r="H2368" s="181" t="s">
        <v>1196</v>
      </c>
      <c r="I2368" s="181" t="s">
        <v>1196</v>
      </c>
      <c r="K2368" s="183">
        <v>367429</v>
      </c>
      <c r="L2368" s="183">
        <v>353470</v>
      </c>
      <c r="Q2368" s="181" t="s">
        <v>940</v>
      </c>
      <c r="U2368" s="183">
        <v>11</v>
      </c>
      <c r="V2368" s="183">
        <v>19</v>
      </c>
      <c r="Y2368" s="181" t="s">
        <v>941</v>
      </c>
      <c r="Z2368" s="183">
        <v>102</v>
      </c>
      <c r="AA2368" s="181" t="s">
        <v>22</v>
      </c>
      <c r="AB2368" s="181" t="s">
        <v>942</v>
      </c>
      <c r="AC2368" s="183">
        <v>7</v>
      </c>
    </row>
    <row r="2369" spans="1:29">
      <c r="A2369" s="181" t="s">
        <v>118</v>
      </c>
      <c r="B2369" s="183">
        <v>102</v>
      </c>
      <c r="C2369" s="183">
        <v>102107</v>
      </c>
      <c r="D2369" s="183">
        <v>5675</v>
      </c>
      <c r="E2369" s="184">
        <v>-80.55</v>
      </c>
      <c r="F2369" s="182">
        <v>43799</v>
      </c>
      <c r="G2369" s="181" t="s">
        <v>938</v>
      </c>
      <c r="H2369" s="181" t="s">
        <v>1196</v>
      </c>
      <c r="I2369" s="181" t="s">
        <v>1196</v>
      </c>
      <c r="K2369" s="183">
        <v>367429</v>
      </c>
      <c r="L2369" s="183">
        <v>353470</v>
      </c>
      <c r="Q2369" s="181" t="s">
        <v>940</v>
      </c>
      <c r="U2369" s="183">
        <v>11</v>
      </c>
      <c r="V2369" s="183">
        <v>19</v>
      </c>
      <c r="Y2369" s="181" t="s">
        <v>941</v>
      </c>
      <c r="Z2369" s="183">
        <v>102</v>
      </c>
      <c r="AA2369" s="181" t="s">
        <v>22</v>
      </c>
      <c r="AB2369" s="181" t="s">
        <v>942</v>
      </c>
      <c r="AC2369" s="183">
        <v>8</v>
      </c>
    </row>
    <row r="2370" spans="1:29">
      <c r="A2370" s="181" t="s">
        <v>118</v>
      </c>
      <c r="B2370" s="183">
        <v>102</v>
      </c>
      <c r="C2370" s="183">
        <v>102108</v>
      </c>
      <c r="D2370" s="183">
        <v>5675</v>
      </c>
      <c r="E2370" s="184">
        <v>-53.7</v>
      </c>
      <c r="F2370" s="182">
        <v>43799</v>
      </c>
      <c r="G2370" s="181" t="s">
        <v>938</v>
      </c>
      <c r="H2370" s="181" t="s">
        <v>1196</v>
      </c>
      <c r="I2370" s="181" t="s">
        <v>1196</v>
      </c>
      <c r="K2370" s="183">
        <v>367429</v>
      </c>
      <c r="L2370" s="183">
        <v>353470</v>
      </c>
      <c r="Q2370" s="181" t="s">
        <v>940</v>
      </c>
      <c r="U2370" s="183">
        <v>11</v>
      </c>
      <c r="V2370" s="183">
        <v>19</v>
      </c>
      <c r="Y2370" s="181" t="s">
        <v>941</v>
      </c>
      <c r="Z2370" s="183">
        <v>102</v>
      </c>
      <c r="AA2370" s="181" t="s">
        <v>22</v>
      </c>
      <c r="AB2370" s="181" t="s">
        <v>942</v>
      </c>
      <c r="AC2370" s="183">
        <v>9</v>
      </c>
    </row>
    <row r="2371" spans="1:29">
      <c r="A2371" s="181" t="s">
        <v>118</v>
      </c>
      <c r="B2371" s="183">
        <v>102</v>
      </c>
      <c r="C2371" s="183">
        <v>102109</v>
      </c>
      <c r="D2371" s="183">
        <v>5675</v>
      </c>
      <c r="E2371" s="184">
        <v>-40.28</v>
      </c>
      <c r="F2371" s="182">
        <v>43799</v>
      </c>
      <c r="G2371" s="181" t="s">
        <v>938</v>
      </c>
      <c r="H2371" s="181" t="s">
        <v>1196</v>
      </c>
      <c r="I2371" s="181" t="s">
        <v>1196</v>
      </c>
      <c r="K2371" s="183">
        <v>367429</v>
      </c>
      <c r="L2371" s="183">
        <v>353470</v>
      </c>
      <c r="Q2371" s="181" t="s">
        <v>940</v>
      </c>
      <c r="U2371" s="183">
        <v>11</v>
      </c>
      <c r="V2371" s="183">
        <v>19</v>
      </c>
      <c r="Y2371" s="181" t="s">
        <v>941</v>
      </c>
      <c r="Z2371" s="183">
        <v>102</v>
      </c>
      <c r="AA2371" s="181" t="s">
        <v>22</v>
      </c>
      <c r="AB2371" s="181" t="s">
        <v>942</v>
      </c>
      <c r="AC2371" s="183">
        <v>10</v>
      </c>
    </row>
    <row r="2372" spans="1:29">
      <c r="A2372" s="181" t="s">
        <v>118</v>
      </c>
      <c r="B2372" s="183">
        <v>102</v>
      </c>
      <c r="C2372" s="183">
        <v>102103</v>
      </c>
      <c r="D2372" s="183">
        <v>5675</v>
      </c>
      <c r="E2372" s="184">
        <v>-1146.0999999999999</v>
      </c>
      <c r="F2372" s="182">
        <v>43802</v>
      </c>
      <c r="G2372" s="181" t="s">
        <v>938</v>
      </c>
      <c r="H2372" s="181" t="s">
        <v>1033</v>
      </c>
      <c r="I2372" s="181" t="s">
        <v>1191</v>
      </c>
      <c r="K2372" s="183">
        <v>367506</v>
      </c>
      <c r="L2372" s="183">
        <v>354026</v>
      </c>
      <c r="Q2372" s="181" t="s">
        <v>940</v>
      </c>
      <c r="U2372" s="183">
        <v>12</v>
      </c>
      <c r="V2372" s="183">
        <v>19</v>
      </c>
      <c r="Y2372" s="181" t="s">
        <v>941</v>
      </c>
      <c r="Z2372" s="183">
        <v>102</v>
      </c>
      <c r="AA2372" s="181" t="s">
        <v>22</v>
      </c>
      <c r="AB2372" s="181" t="s">
        <v>942</v>
      </c>
      <c r="AC2372" s="183">
        <v>14</v>
      </c>
    </row>
    <row r="2373" spans="1:29">
      <c r="A2373" s="181" t="s">
        <v>118</v>
      </c>
      <c r="B2373" s="183">
        <v>102</v>
      </c>
      <c r="C2373" s="183">
        <v>102103</v>
      </c>
      <c r="D2373" s="183">
        <v>5675</v>
      </c>
      <c r="E2373" s="184">
        <v>-968.89</v>
      </c>
      <c r="F2373" s="182">
        <v>43802</v>
      </c>
      <c r="G2373" s="181" t="s">
        <v>938</v>
      </c>
      <c r="H2373" s="181" t="s">
        <v>1033</v>
      </c>
      <c r="I2373" s="181" t="s">
        <v>1192</v>
      </c>
      <c r="K2373" s="183">
        <v>367506</v>
      </c>
      <c r="L2373" s="183">
        <v>354026</v>
      </c>
      <c r="Q2373" s="181" t="s">
        <v>940</v>
      </c>
      <c r="U2373" s="183">
        <v>12</v>
      </c>
      <c r="V2373" s="183">
        <v>19</v>
      </c>
      <c r="Y2373" s="181" t="s">
        <v>941</v>
      </c>
      <c r="Z2373" s="183">
        <v>102</v>
      </c>
      <c r="AA2373" s="181" t="s">
        <v>22</v>
      </c>
      <c r="AB2373" s="181" t="s">
        <v>942</v>
      </c>
      <c r="AC2373" s="183">
        <v>15</v>
      </c>
    </row>
    <row r="2374" spans="1:29">
      <c r="A2374" s="181" t="s">
        <v>118</v>
      </c>
      <c r="B2374" s="183">
        <v>102</v>
      </c>
      <c r="C2374" s="183">
        <v>102103</v>
      </c>
      <c r="D2374" s="183">
        <v>5675</v>
      </c>
      <c r="E2374" s="184">
        <v>-410.96</v>
      </c>
      <c r="F2374" s="182">
        <v>43802</v>
      </c>
      <c r="G2374" s="181" t="s">
        <v>938</v>
      </c>
      <c r="H2374" s="181" t="s">
        <v>1033</v>
      </c>
      <c r="I2374" s="181" t="s">
        <v>1193</v>
      </c>
      <c r="K2374" s="183">
        <v>367506</v>
      </c>
      <c r="L2374" s="183">
        <v>354026</v>
      </c>
      <c r="Q2374" s="181" t="s">
        <v>940</v>
      </c>
      <c r="U2374" s="183">
        <v>12</v>
      </c>
      <c r="V2374" s="183">
        <v>19</v>
      </c>
      <c r="Y2374" s="181" t="s">
        <v>941</v>
      </c>
      <c r="Z2374" s="183">
        <v>102</v>
      </c>
      <c r="AA2374" s="181" t="s">
        <v>22</v>
      </c>
      <c r="AB2374" s="181" t="s">
        <v>942</v>
      </c>
      <c r="AC2374" s="183">
        <v>16</v>
      </c>
    </row>
    <row r="2375" spans="1:29">
      <c r="A2375" s="181" t="s">
        <v>118</v>
      </c>
      <c r="B2375" s="183">
        <v>102</v>
      </c>
      <c r="C2375" s="183">
        <v>102103</v>
      </c>
      <c r="D2375" s="183">
        <v>5675</v>
      </c>
      <c r="E2375" s="184">
        <v>-262.66000000000003</v>
      </c>
      <c r="F2375" s="182">
        <v>43802</v>
      </c>
      <c r="G2375" s="181" t="s">
        <v>938</v>
      </c>
      <c r="H2375" s="181" t="s">
        <v>1033</v>
      </c>
      <c r="I2375" s="181" t="s">
        <v>1194</v>
      </c>
      <c r="K2375" s="183">
        <v>367506</v>
      </c>
      <c r="L2375" s="183">
        <v>354026</v>
      </c>
      <c r="Q2375" s="181" t="s">
        <v>940</v>
      </c>
      <c r="U2375" s="183">
        <v>12</v>
      </c>
      <c r="V2375" s="183">
        <v>19</v>
      </c>
      <c r="Y2375" s="181" t="s">
        <v>941</v>
      </c>
      <c r="Z2375" s="183">
        <v>102</v>
      </c>
      <c r="AA2375" s="181" t="s">
        <v>22</v>
      </c>
      <c r="AB2375" s="181" t="s">
        <v>942</v>
      </c>
      <c r="AC2375" s="183">
        <v>17</v>
      </c>
    </row>
    <row r="2376" spans="1:29">
      <c r="A2376" s="181" t="s">
        <v>118</v>
      </c>
      <c r="B2376" s="183">
        <v>102</v>
      </c>
      <c r="C2376" s="183">
        <v>102103</v>
      </c>
      <c r="D2376" s="183">
        <v>5675</v>
      </c>
      <c r="E2376" s="184">
        <v>-394.79</v>
      </c>
      <c r="F2376" s="182">
        <v>43814</v>
      </c>
      <c r="G2376" s="181" t="s">
        <v>938</v>
      </c>
      <c r="H2376" s="181" t="s">
        <v>1034</v>
      </c>
      <c r="I2376" s="181" t="s">
        <v>1195</v>
      </c>
      <c r="K2376" s="183">
        <v>367827</v>
      </c>
      <c r="L2376" s="183">
        <v>356809</v>
      </c>
      <c r="Q2376" s="181" t="s">
        <v>940</v>
      </c>
      <c r="U2376" s="183">
        <v>12</v>
      </c>
      <c r="V2376" s="183">
        <v>19</v>
      </c>
      <c r="Y2376" s="181" t="s">
        <v>941</v>
      </c>
      <c r="Z2376" s="183">
        <v>102</v>
      </c>
      <c r="AA2376" s="181" t="s">
        <v>22</v>
      </c>
      <c r="AB2376" s="181" t="s">
        <v>942</v>
      </c>
      <c r="AC2376" s="183">
        <v>19</v>
      </c>
    </row>
    <row r="2377" spans="1:29">
      <c r="A2377" s="181" t="s">
        <v>118</v>
      </c>
      <c r="B2377" s="183">
        <v>102</v>
      </c>
      <c r="C2377" s="183">
        <v>102103</v>
      </c>
      <c r="D2377" s="183">
        <v>5675</v>
      </c>
      <c r="E2377" s="184">
        <v>-131.71</v>
      </c>
      <c r="F2377" s="182">
        <v>43814</v>
      </c>
      <c r="G2377" s="181" t="s">
        <v>938</v>
      </c>
      <c r="H2377" s="181" t="s">
        <v>1034</v>
      </c>
      <c r="I2377" s="181" t="s">
        <v>1193</v>
      </c>
      <c r="K2377" s="183">
        <v>367827</v>
      </c>
      <c r="L2377" s="183">
        <v>356809</v>
      </c>
      <c r="Q2377" s="181" t="s">
        <v>940</v>
      </c>
      <c r="U2377" s="183">
        <v>12</v>
      </c>
      <c r="V2377" s="183">
        <v>19</v>
      </c>
      <c r="Y2377" s="181" t="s">
        <v>941</v>
      </c>
      <c r="Z2377" s="183">
        <v>102</v>
      </c>
      <c r="AA2377" s="181" t="s">
        <v>22</v>
      </c>
      <c r="AB2377" s="181" t="s">
        <v>942</v>
      </c>
      <c r="AC2377" s="183">
        <v>20</v>
      </c>
    </row>
    <row r="2378" spans="1:29">
      <c r="A2378" s="181" t="s">
        <v>118</v>
      </c>
      <c r="B2378" s="183">
        <v>102</v>
      </c>
      <c r="C2378" s="183">
        <v>102103</v>
      </c>
      <c r="D2378" s="183">
        <v>5675</v>
      </c>
      <c r="E2378" s="184">
        <v>-144.36000000000001</v>
      </c>
      <c r="F2378" s="182">
        <v>43814</v>
      </c>
      <c r="G2378" s="181" t="s">
        <v>938</v>
      </c>
      <c r="H2378" s="181" t="s">
        <v>1034</v>
      </c>
      <c r="I2378" s="181" t="s">
        <v>1194</v>
      </c>
      <c r="K2378" s="183">
        <v>367827</v>
      </c>
      <c r="L2378" s="183">
        <v>356809</v>
      </c>
      <c r="Q2378" s="181" t="s">
        <v>940</v>
      </c>
      <c r="U2378" s="183">
        <v>12</v>
      </c>
      <c r="V2378" s="183">
        <v>19</v>
      </c>
      <c r="Y2378" s="181" t="s">
        <v>941</v>
      </c>
      <c r="Z2378" s="183">
        <v>102</v>
      </c>
      <c r="AA2378" s="181" t="s">
        <v>22</v>
      </c>
      <c r="AB2378" s="181" t="s">
        <v>942</v>
      </c>
      <c r="AC2378" s="183">
        <v>21</v>
      </c>
    </row>
    <row r="2379" spans="1:29">
      <c r="A2379" s="181" t="s">
        <v>118</v>
      </c>
      <c r="B2379" s="183">
        <v>102</v>
      </c>
      <c r="C2379" s="183">
        <v>102103</v>
      </c>
      <c r="D2379" s="183">
        <v>5675</v>
      </c>
      <c r="E2379" s="184">
        <v>-259.31</v>
      </c>
      <c r="F2379" s="182">
        <v>43814</v>
      </c>
      <c r="G2379" s="181" t="s">
        <v>938</v>
      </c>
      <c r="H2379" s="181" t="s">
        <v>1034</v>
      </c>
      <c r="I2379" s="181" t="s">
        <v>1192</v>
      </c>
      <c r="K2379" s="183">
        <v>367827</v>
      </c>
      <c r="L2379" s="183">
        <v>356809</v>
      </c>
      <c r="Q2379" s="181" t="s">
        <v>940</v>
      </c>
      <c r="U2379" s="183">
        <v>12</v>
      </c>
      <c r="V2379" s="183">
        <v>19</v>
      </c>
      <c r="Y2379" s="181" t="s">
        <v>941</v>
      </c>
      <c r="Z2379" s="183">
        <v>102</v>
      </c>
      <c r="AA2379" s="181" t="s">
        <v>22</v>
      </c>
      <c r="AB2379" s="181" t="s">
        <v>942</v>
      </c>
      <c r="AC2379" s="183">
        <v>23</v>
      </c>
    </row>
    <row r="2380" spans="1:29">
      <c r="A2380" s="181" t="s">
        <v>118</v>
      </c>
      <c r="B2380" s="183">
        <v>102</v>
      </c>
      <c r="C2380" s="183">
        <v>102103</v>
      </c>
      <c r="D2380" s="183">
        <v>5675</v>
      </c>
      <c r="E2380" s="184">
        <v>-1158.04</v>
      </c>
      <c r="F2380" s="182">
        <v>43816</v>
      </c>
      <c r="G2380" s="181" t="s">
        <v>938</v>
      </c>
      <c r="H2380" s="181" t="s">
        <v>1035</v>
      </c>
      <c r="I2380" s="181" t="s">
        <v>1191</v>
      </c>
      <c r="K2380" s="183">
        <v>367839</v>
      </c>
      <c r="L2380" s="183">
        <v>356837</v>
      </c>
      <c r="Q2380" s="181" t="s">
        <v>940</v>
      </c>
      <c r="U2380" s="183">
        <v>12</v>
      </c>
      <c r="V2380" s="183">
        <v>19</v>
      </c>
      <c r="Y2380" s="181" t="s">
        <v>941</v>
      </c>
      <c r="Z2380" s="183">
        <v>102</v>
      </c>
      <c r="AA2380" s="181" t="s">
        <v>22</v>
      </c>
      <c r="AB2380" s="181" t="s">
        <v>942</v>
      </c>
      <c r="AC2380" s="183">
        <v>14</v>
      </c>
    </row>
    <row r="2381" spans="1:29">
      <c r="A2381" s="181" t="s">
        <v>118</v>
      </c>
      <c r="B2381" s="183">
        <v>102</v>
      </c>
      <c r="C2381" s="183">
        <v>102103</v>
      </c>
      <c r="D2381" s="183">
        <v>5675</v>
      </c>
      <c r="E2381" s="184">
        <v>-968.89</v>
      </c>
      <c r="F2381" s="182">
        <v>43816</v>
      </c>
      <c r="G2381" s="181" t="s">
        <v>938</v>
      </c>
      <c r="H2381" s="181" t="s">
        <v>1035</v>
      </c>
      <c r="I2381" s="181" t="s">
        <v>1192</v>
      </c>
      <c r="K2381" s="183">
        <v>367839</v>
      </c>
      <c r="L2381" s="183">
        <v>356837</v>
      </c>
      <c r="Q2381" s="181" t="s">
        <v>940</v>
      </c>
      <c r="U2381" s="183">
        <v>12</v>
      </c>
      <c r="V2381" s="183">
        <v>19</v>
      </c>
      <c r="Y2381" s="181" t="s">
        <v>941</v>
      </c>
      <c r="Z2381" s="183">
        <v>102</v>
      </c>
      <c r="AA2381" s="181" t="s">
        <v>22</v>
      </c>
      <c r="AB2381" s="181" t="s">
        <v>942</v>
      </c>
      <c r="AC2381" s="183">
        <v>15</v>
      </c>
    </row>
    <row r="2382" spans="1:29">
      <c r="A2382" s="181" t="s">
        <v>118</v>
      </c>
      <c r="B2382" s="183">
        <v>102</v>
      </c>
      <c r="C2382" s="183">
        <v>102103</v>
      </c>
      <c r="D2382" s="183">
        <v>5675</v>
      </c>
      <c r="E2382" s="184">
        <v>-421.34</v>
      </c>
      <c r="F2382" s="182">
        <v>43816</v>
      </c>
      <c r="G2382" s="181" t="s">
        <v>938</v>
      </c>
      <c r="H2382" s="181" t="s">
        <v>1035</v>
      </c>
      <c r="I2382" s="181" t="s">
        <v>1193</v>
      </c>
      <c r="K2382" s="183">
        <v>367839</v>
      </c>
      <c r="L2382" s="183">
        <v>356837</v>
      </c>
      <c r="Q2382" s="181" t="s">
        <v>940</v>
      </c>
      <c r="U2382" s="183">
        <v>12</v>
      </c>
      <c r="V2382" s="183">
        <v>19</v>
      </c>
      <c r="Y2382" s="181" t="s">
        <v>941</v>
      </c>
      <c r="Z2382" s="183">
        <v>102</v>
      </c>
      <c r="AA2382" s="181" t="s">
        <v>22</v>
      </c>
      <c r="AB2382" s="181" t="s">
        <v>942</v>
      </c>
      <c r="AC2382" s="183">
        <v>16</v>
      </c>
    </row>
    <row r="2383" spans="1:29">
      <c r="A2383" s="181" t="s">
        <v>118</v>
      </c>
      <c r="B2383" s="183">
        <v>102</v>
      </c>
      <c r="C2383" s="183">
        <v>102103</v>
      </c>
      <c r="D2383" s="183">
        <v>5675</v>
      </c>
      <c r="E2383" s="184">
        <v>-274.42</v>
      </c>
      <c r="F2383" s="182">
        <v>43816</v>
      </c>
      <c r="G2383" s="181" t="s">
        <v>938</v>
      </c>
      <c r="H2383" s="181" t="s">
        <v>1035</v>
      </c>
      <c r="I2383" s="181" t="s">
        <v>1194</v>
      </c>
      <c r="K2383" s="183">
        <v>367839</v>
      </c>
      <c r="L2383" s="183">
        <v>356837</v>
      </c>
      <c r="Q2383" s="181" t="s">
        <v>940</v>
      </c>
      <c r="U2383" s="183">
        <v>12</v>
      </c>
      <c r="V2383" s="183">
        <v>19</v>
      </c>
      <c r="Y2383" s="181" t="s">
        <v>941</v>
      </c>
      <c r="Z2383" s="183">
        <v>102</v>
      </c>
      <c r="AA2383" s="181" t="s">
        <v>22</v>
      </c>
      <c r="AB2383" s="181" t="s">
        <v>942</v>
      </c>
      <c r="AC2383" s="183">
        <v>17</v>
      </c>
    </row>
    <row r="2384" spans="1:29">
      <c r="A2384" s="181" t="s">
        <v>118</v>
      </c>
      <c r="B2384" s="183">
        <v>102</v>
      </c>
      <c r="C2384" s="183">
        <v>102103</v>
      </c>
      <c r="D2384" s="183">
        <v>5675</v>
      </c>
      <c r="E2384" s="184">
        <v>-396.96</v>
      </c>
      <c r="F2384" s="182">
        <v>43830</v>
      </c>
      <c r="G2384" s="181" t="s">
        <v>938</v>
      </c>
      <c r="H2384" s="181" t="s">
        <v>1042</v>
      </c>
      <c r="I2384" s="181" t="s">
        <v>1195</v>
      </c>
      <c r="K2384" s="183">
        <v>367831</v>
      </c>
      <c r="L2384" s="183">
        <v>356813</v>
      </c>
      <c r="Q2384" s="181" t="s">
        <v>940</v>
      </c>
      <c r="U2384" s="183">
        <v>12</v>
      </c>
      <c r="V2384" s="183">
        <v>19</v>
      </c>
      <c r="Y2384" s="181" t="s">
        <v>941</v>
      </c>
      <c r="Z2384" s="183">
        <v>102</v>
      </c>
      <c r="AA2384" s="181" t="s">
        <v>22</v>
      </c>
      <c r="AB2384" s="181" t="s">
        <v>942</v>
      </c>
      <c r="AC2384" s="183">
        <v>19</v>
      </c>
    </row>
    <row r="2385" spans="1:29">
      <c r="A2385" s="181" t="s">
        <v>118</v>
      </c>
      <c r="B2385" s="183">
        <v>102</v>
      </c>
      <c r="C2385" s="183">
        <v>102103</v>
      </c>
      <c r="D2385" s="183">
        <v>5675</v>
      </c>
      <c r="E2385" s="184">
        <v>-131.71</v>
      </c>
      <c r="F2385" s="182">
        <v>43830</v>
      </c>
      <c r="G2385" s="181" t="s">
        <v>938</v>
      </c>
      <c r="H2385" s="181" t="s">
        <v>1042</v>
      </c>
      <c r="I2385" s="181" t="s">
        <v>1193</v>
      </c>
      <c r="K2385" s="183">
        <v>367831</v>
      </c>
      <c r="L2385" s="183">
        <v>356813</v>
      </c>
      <c r="Q2385" s="181" t="s">
        <v>940</v>
      </c>
      <c r="U2385" s="183">
        <v>12</v>
      </c>
      <c r="V2385" s="183">
        <v>19</v>
      </c>
      <c r="Y2385" s="181" t="s">
        <v>941</v>
      </c>
      <c r="Z2385" s="183">
        <v>102</v>
      </c>
      <c r="AA2385" s="181" t="s">
        <v>22</v>
      </c>
      <c r="AB2385" s="181" t="s">
        <v>942</v>
      </c>
      <c r="AC2385" s="183">
        <v>20</v>
      </c>
    </row>
    <row r="2386" spans="1:29">
      <c r="A2386" s="181" t="s">
        <v>118</v>
      </c>
      <c r="B2386" s="183">
        <v>102</v>
      </c>
      <c r="C2386" s="183">
        <v>102103</v>
      </c>
      <c r="D2386" s="183">
        <v>5675</v>
      </c>
      <c r="E2386" s="184">
        <v>-144.36000000000001</v>
      </c>
      <c r="F2386" s="182">
        <v>43830</v>
      </c>
      <c r="G2386" s="181" t="s">
        <v>938</v>
      </c>
      <c r="H2386" s="181" t="s">
        <v>1042</v>
      </c>
      <c r="I2386" s="181" t="s">
        <v>1194</v>
      </c>
      <c r="K2386" s="183">
        <v>367831</v>
      </c>
      <c r="L2386" s="183">
        <v>356813</v>
      </c>
      <c r="Q2386" s="181" t="s">
        <v>940</v>
      </c>
      <c r="U2386" s="183">
        <v>12</v>
      </c>
      <c r="V2386" s="183">
        <v>19</v>
      </c>
      <c r="Y2386" s="181" t="s">
        <v>941</v>
      </c>
      <c r="Z2386" s="183">
        <v>102</v>
      </c>
      <c r="AA2386" s="181" t="s">
        <v>22</v>
      </c>
      <c r="AB2386" s="181" t="s">
        <v>942</v>
      </c>
      <c r="AC2386" s="183">
        <v>21</v>
      </c>
    </row>
    <row r="2387" spans="1:29">
      <c r="A2387" s="181" t="s">
        <v>118</v>
      </c>
      <c r="B2387" s="183">
        <v>102</v>
      </c>
      <c r="C2387" s="183">
        <v>102103</v>
      </c>
      <c r="D2387" s="183">
        <v>5675</v>
      </c>
      <c r="E2387" s="184">
        <v>-259.31</v>
      </c>
      <c r="F2387" s="182">
        <v>43830</v>
      </c>
      <c r="G2387" s="181" t="s">
        <v>938</v>
      </c>
      <c r="H2387" s="181" t="s">
        <v>1042</v>
      </c>
      <c r="I2387" s="181" t="s">
        <v>1192</v>
      </c>
      <c r="K2387" s="183">
        <v>367831</v>
      </c>
      <c r="L2387" s="183">
        <v>356813</v>
      </c>
      <c r="Q2387" s="181" t="s">
        <v>940</v>
      </c>
      <c r="U2387" s="183">
        <v>12</v>
      </c>
      <c r="V2387" s="183">
        <v>19</v>
      </c>
      <c r="Y2387" s="181" t="s">
        <v>941</v>
      </c>
      <c r="Z2387" s="183">
        <v>102</v>
      </c>
      <c r="AA2387" s="181" t="s">
        <v>22</v>
      </c>
      <c r="AB2387" s="181" t="s">
        <v>942</v>
      </c>
      <c r="AC2387" s="183">
        <v>23</v>
      </c>
    </row>
    <row r="2388" spans="1:29">
      <c r="A2388" s="181" t="s">
        <v>118</v>
      </c>
      <c r="B2388" s="183">
        <v>102</v>
      </c>
      <c r="C2388" s="183">
        <v>102103</v>
      </c>
      <c r="D2388" s="183">
        <v>5675</v>
      </c>
      <c r="E2388" s="184">
        <v>-1043.8900000000001</v>
      </c>
      <c r="F2388" s="182">
        <v>43830</v>
      </c>
      <c r="G2388" s="181" t="s">
        <v>938</v>
      </c>
      <c r="H2388" s="181" t="s">
        <v>1043</v>
      </c>
      <c r="I2388" s="181" t="s">
        <v>1191</v>
      </c>
      <c r="K2388" s="183">
        <v>367842</v>
      </c>
      <c r="L2388" s="183">
        <v>356841</v>
      </c>
      <c r="Q2388" s="181" t="s">
        <v>940</v>
      </c>
      <c r="U2388" s="183">
        <v>12</v>
      </c>
      <c r="V2388" s="183">
        <v>19</v>
      </c>
      <c r="Y2388" s="181" t="s">
        <v>941</v>
      </c>
      <c r="Z2388" s="183">
        <v>102</v>
      </c>
      <c r="AA2388" s="181" t="s">
        <v>22</v>
      </c>
      <c r="AB2388" s="181" t="s">
        <v>942</v>
      </c>
      <c r="AC2388" s="183">
        <v>14</v>
      </c>
    </row>
    <row r="2389" spans="1:29">
      <c r="A2389" s="181" t="s">
        <v>118</v>
      </c>
      <c r="B2389" s="183">
        <v>102</v>
      </c>
      <c r="C2389" s="183">
        <v>102103</v>
      </c>
      <c r="D2389" s="183">
        <v>5675</v>
      </c>
      <c r="E2389" s="184">
        <v>-948.16</v>
      </c>
      <c r="F2389" s="182">
        <v>43830</v>
      </c>
      <c r="G2389" s="181" t="s">
        <v>938</v>
      </c>
      <c r="H2389" s="181" t="s">
        <v>1043</v>
      </c>
      <c r="I2389" s="181" t="s">
        <v>1192</v>
      </c>
      <c r="K2389" s="183">
        <v>367842</v>
      </c>
      <c r="L2389" s="183">
        <v>356841</v>
      </c>
      <c r="Q2389" s="181" t="s">
        <v>940</v>
      </c>
      <c r="U2389" s="183">
        <v>12</v>
      </c>
      <c r="V2389" s="183">
        <v>19</v>
      </c>
      <c r="Y2389" s="181" t="s">
        <v>941</v>
      </c>
      <c r="Z2389" s="183">
        <v>102</v>
      </c>
      <c r="AA2389" s="181" t="s">
        <v>22</v>
      </c>
      <c r="AB2389" s="181" t="s">
        <v>942</v>
      </c>
      <c r="AC2389" s="183">
        <v>15</v>
      </c>
    </row>
    <row r="2390" spans="1:29">
      <c r="A2390" s="181" t="s">
        <v>118</v>
      </c>
      <c r="B2390" s="183">
        <v>102</v>
      </c>
      <c r="C2390" s="183">
        <v>102103</v>
      </c>
      <c r="D2390" s="183">
        <v>5675</v>
      </c>
      <c r="E2390" s="184">
        <v>-394.96</v>
      </c>
      <c r="F2390" s="182">
        <v>43830</v>
      </c>
      <c r="G2390" s="181" t="s">
        <v>938</v>
      </c>
      <c r="H2390" s="181" t="s">
        <v>1043</v>
      </c>
      <c r="I2390" s="181" t="s">
        <v>1193</v>
      </c>
      <c r="K2390" s="183">
        <v>367842</v>
      </c>
      <c r="L2390" s="183">
        <v>356841</v>
      </c>
      <c r="Q2390" s="181" t="s">
        <v>940</v>
      </c>
      <c r="U2390" s="183">
        <v>12</v>
      </c>
      <c r="V2390" s="183">
        <v>19</v>
      </c>
      <c r="Y2390" s="181" t="s">
        <v>941</v>
      </c>
      <c r="Z2390" s="183">
        <v>102</v>
      </c>
      <c r="AA2390" s="181" t="s">
        <v>22</v>
      </c>
      <c r="AB2390" s="181" t="s">
        <v>942</v>
      </c>
      <c r="AC2390" s="183">
        <v>16</v>
      </c>
    </row>
    <row r="2391" spans="1:29">
      <c r="A2391" s="181" t="s">
        <v>118</v>
      </c>
      <c r="B2391" s="183">
        <v>102</v>
      </c>
      <c r="C2391" s="183">
        <v>102103</v>
      </c>
      <c r="D2391" s="183">
        <v>5675</v>
      </c>
      <c r="E2391" s="184">
        <v>-262.66000000000003</v>
      </c>
      <c r="F2391" s="182">
        <v>43830</v>
      </c>
      <c r="G2391" s="181" t="s">
        <v>938</v>
      </c>
      <c r="H2391" s="181" t="s">
        <v>1043</v>
      </c>
      <c r="I2391" s="181" t="s">
        <v>1194</v>
      </c>
      <c r="K2391" s="183">
        <v>367842</v>
      </c>
      <c r="L2391" s="183">
        <v>356841</v>
      </c>
      <c r="Q2391" s="181" t="s">
        <v>940</v>
      </c>
      <c r="U2391" s="183">
        <v>12</v>
      </c>
      <c r="V2391" s="183">
        <v>19</v>
      </c>
      <c r="Y2391" s="181" t="s">
        <v>941</v>
      </c>
      <c r="Z2391" s="183">
        <v>102</v>
      </c>
      <c r="AA2391" s="181" t="s">
        <v>22</v>
      </c>
      <c r="AB2391" s="181" t="s">
        <v>942</v>
      </c>
      <c r="AC2391" s="183">
        <v>17</v>
      </c>
    </row>
    <row r="2392" spans="1:29">
      <c r="A2392" s="181" t="s">
        <v>118</v>
      </c>
      <c r="B2392" s="183">
        <v>102</v>
      </c>
      <c r="C2392" s="183">
        <v>102103</v>
      </c>
      <c r="D2392" s="183">
        <v>5675</v>
      </c>
      <c r="E2392" s="184">
        <v>-4.91</v>
      </c>
      <c r="F2392" s="182">
        <v>43830</v>
      </c>
      <c r="G2392" s="181" t="s">
        <v>938</v>
      </c>
      <c r="H2392" s="181" t="s">
        <v>1044</v>
      </c>
      <c r="I2392" s="181" t="s">
        <v>1191</v>
      </c>
      <c r="K2392" s="183">
        <v>367845</v>
      </c>
      <c r="L2392" s="183">
        <v>356845</v>
      </c>
      <c r="Q2392" s="181" t="s">
        <v>940</v>
      </c>
      <c r="U2392" s="183">
        <v>12</v>
      </c>
      <c r="V2392" s="183">
        <v>19</v>
      </c>
      <c r="Y2392" s="181" t="s">
        <v>941</v>
      </c>
      <c r="Z2392" s="183">
        <v>102</v>
      </c>
      <c r="AA2392" s="181" t="s">
        <v>22</v>
      </c>
      <c r="AB2392" s="181" t="s">
        <v>942</v>
      </c>
      <c r="AC2392" s="183">
        <v>14</v>
      </c>
    </row>
    <row r="2393" spans="1:29">
      <c r="A2393" s="181" t="s">
        <v>118</v>
      </c>
      <c r="B2393" s="183">
        <v>102</v>
      </c>
      <c r="C2393" s="183">
        <v>102103</v>
      </c>
      <c r="D2393" s="183">
        <v>5675</v>
      </c>
      <c r="E2393" s="184">
        <v>-7.01</v>
      </c>
      <c r="F2393" s="182">
        <v>43830</v>
      </c>
      <c r="G2393" s="181" t="s">
        <v>938</v>
      </c>
      <c r="H2393" s="181" t="s">
        <v>1044</v>
      </c>
      <c r="I2393" s="181" t="s">
        <v>1192</v>
      </c>
      <c r="K2393" s="183">
        <v>367845</v>
      </c>
      <c r="L2393" s="183">
        <v>356845</v>
      </c>
      <c r="Q2393" s="181" t="s">
        <v>940</v>
      </c>
      <c r="U2393" s="183">
        <v>12</v>
      </c>
      <c r="V2393" s="183">
        <v>19</v>
      </c>
      <c r="Y2393" s="181" t="s">
        <v>941</v>
      </c>
      <c r="Z2393" s="183">
        <v>102</v>
      </c>
      <c r="AA2393" s="181" t="s">
        <v>22</v>
      </c>
      <c r="AB2393" s="181" t="s">
        <v>942</v>
      </c>
      <c r="AC2393" s="183">
        <v>15</v>
      </c>
    </row>
    <row r="2394" spans="1:29">
      <c r="A2394" s="181" t="s">
        <v>118</v>
      </c>
      <c r="B2394" s="183">
        <v>102</v>
      </c>
      <c r="C2394" s="183">
        <v>102103</v>
      </c>
      <c r="D2394" s="183">
        <v>5675</v>
      </c>
      <c r="E2394" s="184"/>
      <c r="F2394" s="182">
        <v>43830</v>
      </c>
      <c r="G2394" s="181" t="s">
        <v>938</v>
      </c>
      <c r="H2394" s="181" t="s">
        <v>1045</v>
      </c>
      <c r="I2394" s="181" t="s">
        <v>1191</v>
      </c>
      <c r="K2394" s="183">
        <v>367857</v>
      </c>
      <c r="L2394" s="183">
        <v>356867</v>
      </c>
      <c r="Q2394" s="181" t="s">
        <v>940</v>
      </c>
      <c r="U2394" s="183">
        <v>12</v>
      </c>
      <c r="V2394" s="183">
        <v>19</v>
      </c>
      <c r="Y2394" s="181" t="s">
        <v>941</v>
      </c>
      <c r="Z2394" s="183">
        <v>102</v>
      </c>
      <c r="AA2394" s="181" t="s">
        <v>22</v>
      </c>
      <c r="AB2394" s="181" t="s">
        <v>942</v>
      </c>
      <c r="AC2394" s="183">
        <v>14</v>
      </c>
    </row>
    <row r="2395" spans="1:29">
      <c r="A2395" s="181" t="s">
        <v>118</v>
      </c>
      <c r="B2395" s="183">
        <v>102</v>
      </c>
      <c r="C2395" s="183">
        <v>102103</v>
      </c>
      <c r="D2395" s="183">
        <v>5675</v>
      </c>
      <c r="E2395" s="184"/>
      <c r="F2395" s="182">
        <v>43830</v>
      </c>
      <c r="G2395" s="181" t="s">
        <v>938</v>
      </c>
      <c r="H2395" s="181" t="s">
        <v>1045</v>
      </c>
      <c r="I2395" s="181" t="s">
        <v>1192</v>
      </c>
      <c r="K2395" s="183">
        <v>367857</v>
      </c>
      <c r="L2395" s="183">
        <v>356867</v>
      </c>
      <c r="Q2395" s="181" t="s">
        <v>940</v>
      </c>
      <c r="U2395" s="183">
        <v>12</v>
      </c>
      <c r="V2395" s="183">
        <v>19</v>
      </c>
      <c r="Y2395" s="181" t="s">
        <v>941</v>
      </c>
      <c r="Z2395" s="183">
        <v>102</v>
      </c>
      <c r="AA2395" s="181" t="s">
        <v>22</v>
      </c>
      <c r="AB2395" s="181" t="s">
        <v>942</v>
      </c>
      <c r="AC2395" s="183">
        <v>15</v>
      </c>
    </row>
    <row r="2396" spans="1:29">
      <c r="A2396" s="181" t="s">
        <v>118</v>
      </c>
      <c r="B2396" s="183">
        <v>102</v>
      </c>
      <c r="C2396" s="183">
        <v>102103</v>
      </c>
      <c r="D2396" s="183">
        <v>5675</v>
      </c>
      <c r="E2396" s="184"/>
      <c r="F2396" s="182">
        <v>43830</v>
      </c>
      <c r="G2396" s="181" t="s">
        <v>938</v>
      </c>
      <c r="H2396" s="181" t="s">
        <v>1045</v>
      </c>
      <c r="I2396" s="181" t="s">
        <v>1193</v>
      </c>
      <c r="K2396" s="183">
        <v>367857</v>
      </c>
      <c r="L2396" s="183">
        <v>356867</v>
      </c>
      <c r="Q2396" s="181" t="s">
        <v>940</v>
      </c>
      <c r="U2396" s="183">
        <v>12</v>
      </c>
      <c r="V2396" s="183">
        <v>19</v>
      </c>
      <c r="Y2396" s="181" t="s">
        <v>941</v>
      </c>
      <c r="Z2396" s="183">
        <v>102</v>
      </c>
      <c r="AA2396" s="181" t="s">
        <v>22</v>
      </c>
      <c r="AB2396" s="181" t="s">
        <v>942</v>
      </c>
      <c r="AC2396" s="183">
        <v>16</v>
      </c>
    </row>
    <row r="2397" spans="1:29">
      <c r="A2397" s="181" t="s">
        <v>118</v>
      </c>
      <c r="B2397" s="183">
        <v>102</v>
      </c>
      <c r="C2397" s="183">
        <v>102103</v>
      </c>
      <c r="D2397" s="183">
        <v>5675</v>
      </c>
      <c r="E2397" s="184"/>
      <c r="F2397" s="182">
        <v>43830</v>
      </c>
      <c r="G2397" s="181" t="s">
        <v>938</v>
      </c>
      <c r="H2397" s="181" t="s">
        <v>1045</v>
      </c>
      <c r="I2397" s="181" t="s">
        <v>1194</v>
      </c>
      <c r="K2397" s="183">
        <v>367857</v>
      </c>
      <c r="L2397" s="183">
        <v>356867</v>
      </c>
      <c r="Q2397" s="181" t="s">
        <v>940</v>
      </c>
      <c r="U2397" s="183">
        <v>12</v>
      </c>
      <c r="V2397" s="183">
        <v>19</v>
      </c>
      <c r="Y2397" s="181" t="s">
        <v>941</v>
      </c>
      <c r="Z2397" s="183">
        <v>102</v>
      </c>
      <c r="AA2397" s="181" t="s">
        <v>22</v>
      </c>
      <c r="AB2397" s="181" t="s">
        <v>942</v>
      </c>
      <c r="AC2397" s="183">
        <v>17</v>
      </c>
    </row>
    <row r="2398" spans="1:29">
      <c r="A2398" s="181" t="s">
        <v>118</v>
      </c>
      <c r="B2398" s="183">
        <v>102</v>
      </c>
      <c r="C2398" s="183">
        <v>102103</v>
      </c>
      <c r="D2398" s="183">
        <v>5675</v>
      </c>
      <c r="E2398" s="184">
        <v>10135.4</v>
      </c>
      <c r="F2398" s="182">
        <v>43830</v>
      </c>
      <c r="G2398" s="181" t="s">
        <v>938</v>
      </c>
      <c r="H2398" s="181" t="s">
        <v>1196</v>
      </c>
      <c r="I2398" s="181" t="s">
        <v>1196</v>
      </c>
      <c r="K2398" s="183">
        <v>367858</v>
      </c>
      <c r="L2398" s="183">
        <v>356869</v>
      </c>
      <c r="Q2398" s="181" t="s">
        <v>940</v>
      </c>
      <c r="U2398" s="183">
        <v>12</v>
      </c>
      <c r="V2398" s="183">
        <v>19</v>
      </c>
      <c r="Y2398" s="181" t="s">
        <v>941</v>
      </c>
      <c r="Z2398" s="183">
        <v>102</v>
      </c>
      <c r="AA2398" s="181" t="s">
        <v>22</v>
      </c>
      <c r="AB2398" s="181" t="s">
        <v>942</v>
      </c>
      <c r="AC2398" s="183">
        <v>1</v>
      </c>
    </row>
    <row r="2399" spans="1:29">
      <c r="A2399" s="181" t="s">
        <v>118</v>
      </c>
      <c r="B2399" s="183">
        <v>102</v>
      </c>
      <c r="C2399" s="183">
        <v>102101</v>
      </c>
      <c r="D2399" s="183">
        <v>5675</v>
      </c>
      <c r="E2399" s="184">
        <v>-274.42</v>
      </c>
      <c r="F2399" s="182">
        <v>43830</v>
      </c>
      <c r="G2399" s="181" t="s">
        <v>938</v>
      </c>
      <c r="H2399" s="181" t="s">
        <v>1196</v>
      </c>
      <c r="I2399" s="181" t="s">
        <v>1196</v>
      </c>
      <c r="K2399" s="183">
        <v>367858</v>
      </c>
      <c r="L2399" s="183">
        <v>356869</v>
      </c>
      <c r="Q2399" s="181" t="s">
        <v>940</v>
      </c>
      <c r="U2399" s="183">
        <v>12</v>
      </c>
      <c r="V2399" s="183">
        <v>19</v>
      </c>
      <c r="Y2399" s="181" t="s">
        <v>941</v>
      </c>
      <c r="Z2399" s="183">
        <v>102</v>
      </c>
      <c r="AA2399" s="181" t="s">
        <v>22</v>
      </c>
      <c r="AB2399" s="181" t="s">
        <v>942</v>
      </c>
      <c r="AC2399" s="183">
        <v>2</v>
      </c>
    </row>
    <row r="2400" spans="1:29">
      <c r="A2400" s="181" t="s">
        <v>118</v>
      </c>
      <c r="B2400" s="183">
        <v>102</v>
      </c>
      <c r="C2400" s="183">
        <v>102102</v>
      </c>
      <c r="D2400" s="183">
        <v>5675</v>
      </c>
      <c r="E2400" s="184">
        <v>-54.88</v>
      </c>
      <c r="F2400" s="182">
        <v>43830</v>
      </c>
      <c r="G2400" s="181" t="s">
        <v>938</v>
      </c>
      <c r="H2400" s="181" t="s">
        <v>1196</v>
      </c>
      <c r="I2400" s="181" t="s">
        <v>1196</v>
      </c>
      <c r="K2400" s="183">
        <v>367858</v>
      </c>
      <c r="L2400" s="183">
        <v>356869</v>
      </c>
      <c r="Q2400" s="181" t="s">
        <v>940</v>
      </c>
      <c r="U2400" s="183">
        <v>12</v>
      </c>
      <c r="V2400" s="183">
        <v>19</v>
      </c>
      <c r="Y2400" s="181" t="s">
        <v>941</v>
      </c>
      <c r="Z2400" s="183">
        <v>102</v>
      </c>
      <c r="AA2400" s="181" t="s">
        <v>22</v>
      </c>
      <c r="AB2400" s="181" t="s">
        <v>942</v>
      </c>
      <c r="AC2400" s="183">
        <v>3</v>
      </c>
    </row>
    <row r="2401" spans="1:29">
      <c r="A2401" s="181" t="s">
        <v>118</v>
      </c>
      <c r="B2401" s="183">
        <v>102</v>
      </c>
      <c r="C2401" s="183">
        <v>102103</v>
      </c>
      <c r="D2401" s="183">
        <v>5675</v>
      </c>
      <c r="E2401" s="184">
        <v>-91.47</v>
      </c>
      <c r="F2401" s="182">
        <v>43830</v>
      </c>
      <c r="G2401" s="181" t="s">
        <v>938</v>
      </c>
      <c r="H2401" s="181" t="s">
        <v>1196</v>
      </c>
      <c r="I2401" s="181" t="s">
        <v>1196</v>
      </c>
      <c r="K2401" s="183">
        <v>367858</v>
      </c>
      <c r="L2401" s="183">
        <v>356869</v>
      </c>
      <c r="Q2401" s="181" t="s">
        <v>940</v>
      </c>
      <c r="U2401" s="183">
        <v>12</v>
      </c>
      <c r="V2401" s="183">
        <v>19</v>
      </c>
      <c r="Y2401" s="181" t="s">
        <v>941</v>
      </c>
      <c r="Z2401" s="183">
        <v>102</v>
      </c>
      <c r="AA2401" s="181" t="s">
        <v>22</v>
      </c>
      <c r="AB2401" s="181" t="s">
        <v>942</v>
      </c>
      <c r="AC2401" s="183">
        <v>4</v>
      </c>
    </row>
    <row r="2402" spans="1:29">
      <c r="A2402" s="181" t="s">
        <v>118</v>
      </c>
      <c r="B2402" s="183">
        <v>102</v>
      </c>
      <c r="C2402" s="183">
        <v>102104</v>
      </c>
      <c r="D2402" s="183">
        <v>5675</v>
      </c>
      <c r="E2402" s="184">
        <v>-182.95</v>
      </c>
      <c r="F2402" s="182">
        <v>43830</v>
      </c>
      <c r="G2402" s="181" t="s">
        <v>938</v>
      </c>
      <c r="H2402" s="181" t="s">
        <v>1196</v>
      </c>
      <c r="I2402" s="181" t="s">
        <v>1196</v>
      </c>
      <c r="K2402" s="183">
        <v>367858</v>
      </c>
      <c r="L2402" s="183">
        <v>356869</v>
      </c>
      <c r="Q2402" s="181" t="s">
        <v>940</v>
      </c>
      <c r="U2402" s="183">
        <v>12</v>
      </c>
      <c r="V2402" s="183">
        <v>19</v>
      </c>
      <c r="Y2402" s="181" t="s">
        <v>941</v>
      </c>
      <c r="Z2402" s="183">
        <v>102</v>
      </c>
      <c r="AA2402" s="181" t="s">
        <v>22</v>
      </c>
      <c r="AB2402" s="181" t="s">
        <v>942</v>
      </c>
      <c r="AC2402" s="183">
        <v>5</v>
      </c>
    </row>
    <row r="2403" spans="1:29">
      <c r="A2403" s="181" t="s">
        <v>118</v>
      </c>
      <c r="B2403" s="183">
        <v>102</v>
      </c>
      <c r="C2403" s="183">
        <v>102105</v>
      </c>
      <c r="D2403" s="183">
        <v>5675</v>
      </c>
      <c r="E2403" s="184">
        <v>-201.24</v>
      </c>
      <c r="F2403" s="182">
        <v>43830</v>
      </c>
      <c r="G2403" s="181" t="s">
        <v>938</v>
      </c>
      <c r="H2403" s="181" t="s">
        <v>1196</v>
      </c>
      <c r="I2403" s="181" t="s">
        <v>1196</v>
      </c>
      <c r="K2403" s="183">
        <v>367858</v>
      </c>
      <c r="L2403" s="183">
        <v>356869</v>
      </c>
      <c r="Q2403" s="181" t="s">
        <v>940</v>
      </c>
      <c r="U2403" s="183">
        <v>12</v>
      </c>
      <c r="V2403" s="183">
        <v>19</v>
      </c>
      <c r="Y2403" s="181" t="s">
        <v>941</v>
      </c>
      <c r="Z2403" s="183">
        <v>102</v>
      </c>
      <c r="AA2403" s="181" t="s">
        <v>22</v>
      </c>
      <c r="AB2403" s="181" t="s">
        <v>942</v>
      </c>
      <c r="AC2403" s="183">
        <v>6</v>
      </c>
    </row>
    <row r="2404" spans="1:29">
      <c r="A2404" s="181" t="s">
        <v>118</v>
      </c>
      <c r="B2404" s="183">
        <v>102</v>
      </c>
      <c r="C2404" s="183">
        <v>102106</v>
      </c>
      <c r="D2404" s="183">
        <v>5675</v>
      </c>
      <c r="E2404" s="184">
        <v>-603.73</v>
      </c>
      <c r="F2404" s="182">
        <v>43830</v>
      </c>
      <c r="G2404" s="181" t="s">
        <v>938</v>
      </c>
      <c r="H2404" s="181" t="s">
        <v>1196</v>
      </c>
      <c r="I2404" s="181" t="s">
        <v>1196</v>
      </c>
      <c r="K2404" s="183">
        <v>367858</v>
      </c>
      <c r="L2404" s="183">
        <v>356869</v>
      </c>
      <c r="Q2404" s="181" t="s">
        <v>940</v>
      </c>
      <c r="U2404" s="183">
        <v>12</v>
      </c>
      <c r="V2404" s="183">
        <v>19</v>
      </c>
      <c r="Y2404" s="181" t="s">
        <v>941</v>
      </c>
      <c r="Z2404" s="183">
        <v>102</v>
      </c>
      <c r="AA2404" s="181" t="s">
        <v>22</v>
      </c>
      <c r="AB2404" s="181" t="s">
        <v>942</v>
      </c>
      <c r="AC2404" s="183">
        <v>7</v>
      </c>
    </row>
    <row r="2405" spans="1:29">
      <c r="A2405" s="181" t="s">
        <v>118</v>
      </c>
      <c r="B2405" s="183">
        <v>102</v>
      </c>
      <c r="C2405" s="183">
        <v>102107</v>
      </c>
      <c r="D2405" s="183">
        <v>5675</v>
      </c>
      <c r="E2405" s="184">
        <v>-109.77</v>
      </c>
      <c r="F2405" s="182">
        <v>43830</v>
      </c>
      <c r="G2405" s="181" t="s">
        <v>938</v>
      </c>
      <c r="H2405" s="181" t="s">
        <v>1196</v>
      </c>
      <c r="I2405" s="181" t="s">
        <v>1196</v>
      </c>
      <c r="K2405" s="183">
        <v>367858</v>
      </c>
      <c r="L2405" s="183">
        <v>356869</v>
      </c>
      <c r="Q2405" s="181" t="s">
        <v>940</v>
      </c>
      <c r="U2405" s="183">
        <v>12</v>
      </c>
      <c r="V2405" s="183">
        <v>19</v>
      </c>
      <c r="Y2405" s="181" t="s">
        <v>941</v>
      </c>
      <c r="Z2405" s="183">
        <v>102</v>
      </c>
      <c r="AA2405" s="181" t="s">
        <v>22</v>
      </c>
      <c r="AB2405" s="181" t="s">
        <v>942</v>
      </c>
      <c r="AC2405" s="183">
        <v>8</v>
      </c>
    </row>
    <row r="2406" spans="1:29">
      <c r="A2406" s="181" t="s">
        <v>118</v>
      </c>
      <c r="B2406" s="183">
        <v>102</v>
      </c>
      <c r="C2406" s="183">
        <v>102108</v>
      </c>
      <c r="D2406" s="183">
        <v>5675</v>
      </c>
      <c r="E2406" s="184">
        <v>-73.180000000000007</v>
      </c>
      <c r="F2406" s="182">
        <v>43830</v>
      </c>
      <c r="G2406" s="181" t="s">
        <v>938</v>
      </c>
      <c r="H2406" s="181" t="s">
        <v>1196</v>
      </c>
      <c r="I2406" s="181" t="s">
        <v>1196</v>
      </c>
      <c r="K2406" s="183">
        <v>367858</v>
      </c>
      <c r="L2406" s="183">
        <v>356869</v>
      </c>
      <c r="Q2406" s="181" t="s">
        <v>940</v>
      </c>
      <c r="U2406" s="183">
        <v>12</v>
      </c>
      <c r="V2406" s="183">
        <v>19</v>
      </c>
      <c r="Y2406" s="181" t="s">
        <v>941</v>
      </c>
      <c r="Z2406" s="183">
        <v>102</v>
      </c>
      <c r="AA2406" s="181" t="s">
        <v>22</v>
      </c>
      <c r="AB2406" s="181" t="s">
        <v>942</v>
      </c>
      <c r="AC2406" s="183">
        <v>9</v>
      </c>
    </row>
    <row r="2407" spans="1:29">
      <c r="A2407" s="181" t="s">
        <v>118</v>
      </c>
      <c r="B2407" s="183">
        <v>102</v>
      </c>
      <c r="C2407" s="183">
        <v>102109</v>
      </c>
      <c r="D2407" s="183">
        <v>5675</v>
      </c>
      <c r="E2407" s="184">
        <v>-54.88</v>
      </c>
      <c r="F2407" s="182">
        <v>43830</v>
      </c>
      <c r="G2407" s="181" t="s">
        <v>938</v>
      </c>
      <c r="H2407" s="181" t="s">
        <v>1196</v>
      </c>
      <c r="I2407" s="181" t="s">
        <v>1196</v>
      </c>
      <c r="K2407" s="183">
        <v>367858</v>
      </c>
      <c r="L2407" s="183">
        <v>356869</v>
      </c>
      <c r="Q2407" s="181" t="s">
        <v>940</v>
      </c>
      <c r="U2407" s="183">
        <v>12</v>
      </c>
      <c r="V2407" s="183">
        <v>19</v>
      </c>
      <c r="Y2407" s="181" t="s">
        <v>941</v>
      </c>
      <c r="Z2407" s="183">
        <v>102</v>
      </c>
      <c r="AA2407" s="181" t="s">
        <v>22</v>
      </c>
      <c r="AB2407" s="181" t="s">
        <v>942</v>
      </c>
      <c r="AC2407" s="183">
        <v>10</v>
      </c>
    </row>
    <row r="2408" spans="1:29">
      <c r="A2408" s="181" t="s">
        <v>118</v>
      </c>
      <c r="B2408" s="183">
        <v>102</v>
      </c>
      <c r="C2408" s="183">
        <v>102103</v>
      </c>
      <c r="D2408" s="183">
        <v>5675</v>
      </c>
      <c r="E2408" s="184">
        <v>-1182.72</v>
      </c>
      <c r="F2408" s="182">
        <v>43844</v>
      </c>
      <c r="G2408" s="181" t="s">
        <v>938</v>
      </c>
      <c r="H2408" s="181" t="s">
        <v>1046</v>
      </c>
      <c r="I2408" s="181" t="s">
        <v>1191</v>
      </c>
      <c r="K2408" s="183">
        <v>368160</v>
      </c>
      <c r="L2408" s="183">
        <v>358971</v>
      </c>
      <c r="Q2408" s="181" t="s">
        <v>940</v>
      </c>
      <c r="U2408" s="183">
        <v>1</v>
      </c>
      <c r="V2408" s="183">
        <v>20</v>
      </c>
      <c r="Y2408" s="181" t="s">
        <v>941</v>
      </c>
      <c r="Z2408" s="183">
        <v>102</v>
      </c>
      <c r="AA2408" s="181" t="s">
        <v>22</v>
      </c>
      <c r="AB2408" s="181" t="s">
        <v>942</v>
      </c>
      <c r="AC2408" s="183">
        <v>14</v>
      </c>
    </row>
    <row r="2409" spans="1:29">
      <c r="A2409" s="181" t="s">
        <v>118</v>
      </c>
      <c r="B2409" s="183">
        <v>102</v>
      </c>
      <c r="C2409" s="183">
        <v>102103</v>
      </c>
      <c r="D2409" s="183">
        <v>5675</v>
      </c>
      <c r="E2409" s="184">
        <v>-1058.3499999999999</v>
      </c>
      <c r="F2409" s="182">
        <v>43844</v>
      </c>
      <c r="G2409" s="181" t="s">
        <v>938</v>
      </c>
      <c r="H2409" s="181" t="s">
        <v>1046</v>
      </c>
      <c r="I2409" s="181" t="s">
        <v>1192</v>
      </c>
      <c r="K2409" s="183">
        <v>368160</v>
      </c>
      <c r="L2409" s="183">
        <v>358971</v>
      </c>
      <c r="Q2409" s="181" t="s">
        <v>940</v>
      </c>
      <c r="U2409" s="183">
        <v>1</v>
      </c>
      <c r="V2409" s="183">
        <v>20</v>
      </c>
      <c r="Y2409" s="181" t="s">
        <v>941</v>
      </c>
      <c r="Z2409" s="183">
        <v>102</v>
      </c>
      <c r="AA2409" s="181" t="s">
        <v>22</v>
      </c>
      <c r="AB2409" s="181" t="s">
        <v>942</v>
      </c>
      <c r="AC2409" s="183">
        <v>15</v>
      </c>
    </row>
    <row r="2410" spans="1:29">
      <c r="A2410" s="181" t="s">
        <v>118</v>
      </c>
      <c r="B2410" s="183">
        <v>102</v>
      </c>
      <c r="C2410" s="183">
        <v>102103</v>
      </c>
      <c r="D2410" s="183">
        <v>5675</v>
      </c>
      <c r="E2410" s="184">
        <v>-693.23</v>
      </c>
      <c r="F2410" s="182">
        <v>43844</v>
      </c>
      <c r="G2410" s="181" t="s">
        <v>938</v>
      </c>
      <c r="H2410" s="181" t="s">
        <v>1046</v>
      </c>
      <c r="I2410" s="181" t="s">
        <v>1193</v>
      </c>
      <c r="K2410" s="183">
        <v>368160</v>
      </c>
      <c r="L2410" s="183">
        <v>358971</v>
      </c>
      <c r="Q2410" s="181" t="s">
        <v>940</v>
      </c>
      <c r="U2410" s="183">
        <v>1</v>
      </c>
      <c r="V2410" s="183">
        <v>20</v>
      </c>
      <c r="Y2410" s="181" t="s">
        <v>941</v>
      </c>
      <c r="Z2410" s="183">
        <v>102</v>
      </c>
      <c r="AA2410" s="181" t="s">
        <v>22</v>
      </c>
      <c r="AB2410" s="181" t="s">
        <v>942</v>
      </c>
      <c r="AC2410" s="183">
        <v>16</v>
      </c>
    </row>
    <row r="2411" spans="1:29">
      <c r="A2411" s="181" t="s">
        <v>118</v>
      </c>
      <c r="B2411" s="183">
        <v>102</v>
      </c>
      <c r="C2411" s="183">
        <v>102103</v>
      </c>
      <c r="D2411" s="183">
        <v>5675</v>
      </c>
      <c r="E2411" s="184">
        <v>-348.91</v>
      </c>
      <c r="F2411" s="182">
        <v>43844</v>
      </c>
      <c r="G2411" s="181" t="s">
        <v>938</v>
      </c>
      <c r="H2411" s="181" t="s">
        <v>1046</v>
      </c>
      <c r="I2411" s="181" t="s">
        <v>1194</v>
      </c>
      <c r="K2411" s="183">
        <v>368160</v>
      </c>
      <c r="L2411" s="183">
        <v>358971</v>
      </c>
      <c r="Q2411" s="181" t="s">
        <v>940</v>
      </c>
      <c r="U2411" s="183">
        <v>1</v>
      </c>
      <c r="V2411" s="183">
        <v>20</v>
      </c>
      <c r="Y2411" s="181" t="s">
        <v>941</v>
      </c>
      <c r="Z2411" s="183">
        <v>102</v>
      </c>
      <c r="AA2411" s="181" t="s">
        <v>22</v>
      </c>
      <c r="AB2411" s="181" t="s">
        <v>942</v>
      </c>
      <c r="AC2411" s="183">
        <v>17</v>
      </c>
    </row>
    <row r="2412" spans="1:29">
      <c r="A2412" s="181" t="s">
        <v>118</v>
      </c>
      <c r="B2412" s="183">
        <v>102</v>
      </c>
      <c r="C2412" s="183">
        <v>102103</v>
      </c>
      <c r="D2412" s="183">
        <v>5675</v>
      </c>
      <c r="E2412" s="184">
        <v>-524.30999999999995</v>
      </c>
      <c r="F2412" s="182">
        <v>43845</v>
      </c>
      <c r="G2412" s="181" t="s">
        <v>938</v>
      </c>
      <c r="H2412" s="181" t="s">
        <v>1047</v>
      </c>
      <c r="I2412" s="181" t="s">
        <v>1195</v>
      </c>
      <c r="K2412" s="183">
        <v>368132</v>
      </c>
      <c r="L2412" s="183">
        <v>358930</v>
      </c>
      <c r="Q2412" s="181" t="s">
        <v>940</v>
      </c>
      <c r="U2412" s="183">
        <v>1</v>
      </c>
      <c r="V2412" s="183">
        <v>20</v>
      </c>
      <c r="Y2412" s="181" t="s">
        <v>941</v>
      </c>
      <c r="Z2412" s="183">
        <v>102</v>
      </c>
      <c r="AA2412" s="181" t="s">
        <v>22</v>
      </c>
      <c r="AB2412" s="181" t="s">
        <v>942</v>
      </c>
      <c r="AC2412" s="183">
        <v>19</v>
      </c>
    </row>
    <row r="2413" spans="1:29">
      <c r="A2413" s="181" t="s">
        <v>118</v>
      </c>
      <c r="B2413" s="183">
        <v>102</v>
      </c>
      <c r="C2413" s="183">
        <v>102103</v>
      </c>
      <c r="D2413" s="183">
        <v>5675</v>
      </c>
      <c r="E2413" s="184">
        <v>-217.62</v>
      </c>
      <c r="F2413" s="182">
        <v>43845</v>
      </c>
      <c r="G2413" s="181" t="s">
        <v>938</v>
      </c>
      <c r="H2413" s="181" t="s">
        <v>1047</v>
      </c>
      <c r="I2413" s="181" t="s">
        <v>1193</v>
      </c>
      <c r="K2413" s="183">
        <v>368132</v>
      </c>
      <c r="L2413" s="183">
        <v>358930</v>
      </c>
      <c r="Q2413" s="181" t="s">
        <v>940</v>
      </c>
      <c r="U2413" s="183">
        <v>1</v>
      </c>
      <c r="V2413" s="183">
        <v>20</v>
      </c>
      <c r="Y2413" s="181" t="s">
        <v>941</v>
      </c>
      <c r="Z2413" s="183">
        <v>102</v>
      </c>
      <c r="AA2413" s="181" t="s">
        <v>22</v>
      </c>
      <c r="AB2413" s="181" t="s">
        <v>942</v>
      </c>
      <c r="AC2413" s="183">
        <v>20</v>
      </c>
    </row>
    <row r="2414" spans="1:29">
      <c r="A2414" s="181" t="s">
        <v>118</v>
      </c>
      <c r="B2414" s="183">
        <v>102</v>
      </c>
      <c r="C2414" s="183">
        <v>102103</v>
      </c>
      <c r="D2414" s="183">
        <v>5675</v>
      </c>
      <c r="E2414" s="184">
        <v>-162.22</v>
      </c>
      <c r="F2414" s="182">
        <v>43845</v>
      </c>
      <c r="G2414" s="181" t="s">
        <v>938</v>
      </c>
      <c r="H2414" s="181" t="s">
        <v>1047</v>
      </c>
      <c r="I2414" s="181" t="s">
        <v>1194</v>
      </c>
      <c r="K2414" s="183">
        <v>368132</v>
      </c>
      <c r="L2414" s="183">
        <v>358930</v>
      </c>
      <c r="Q2414" s="181" t="s">
        <v>940</v>
      </c>
      <c r="U2414" s="183">
        <v>1</v>
      </c>
      <c r="V2414" s="183">
        <v>20</v>
      </c>
      <c r="Y2414" s="181" t="s">
        <v>941</v>
      </c>
      <c r="Z2414" s="183">
        <v>102</v>
      </c>
      <c r="AA2414" s="181" t="s">
        <v>22</v>
      </c>
      <c r="AB2414" s="181" t="s">
        <v>942</v>
      </c>
      <c r="AC2414" s="183">
        <v>21</v>
      </c>
    </row>
    <row r="2415" spans="1:29">
      <c r="A2415" s="181" t="s">
        <v>118</v>
      </c>
      <c r="B2415" s="183">
        <v>102</v>
      </c>
      <c r="C2415" s="183">
        <v>102103</v>
      </c>
      <c r="D2415" s="183">
        <v>5675</v>
      </c>
      <c r="E2415" s="184">
        <v>-269.7</v>
      </c>
      <c r="F2415" s="182">
        <v>43845</v>
      </c>
      <c r="G2415" s="181" t="s">
        <v>938</v>
      </c>
      <c r="H2415" s="181" t="s">
        <v>1047</v>
      </c>
      <c r="I2415" s="181" t="s">
        <v>1192</v>
      </c>
      <c r="K2415" s="183">
        <v>368132</v>
      </c>
      <c r="L2415" s="183">
        <v>358930</v>
      </c>
      <c r="Q2415" s="181" t="s">
        <v>940</v>
      </c>
      <c r="U2415" s="183">
        <v>1</v>
      </c>
      <c r="V2415" s="183">
        <v>20</v>
      </c>
      <c r="Y2415" s="181" t="s">
        <v>941</v>
      </c>
      <c r="Z2415" s="183">
        <v>102</v>
      </c>
      <c r="AA2415" s="181" t="s">
        <v>22</v>
      </c>
      <c r="AB2415" s="181" t="s">
        <v>942</v>
      </c>
      <c r="AC2415" s="183">
        <v>23</v>
      </c>
    </row>
    <row r="2416" spans="1:29">
      <c r="A2416" s="181" t="s">
        <v>118</v>
      </c>
      <c r="B2416" s="183">
        <v>102</v>
      </c>
      <c r="C2416" s="183">
        <v>102103</v>
      </c>
      <c r="D2416" s="183">
        <v>5675</v>
      </c>
      <c r="E2416" s="184">
        <v>-1162.81</v>
      </c>
      <c r="F2416" s="182">
        <v>43858</v>
      </c>
      <c r="G2416" s="181" t="s">
        <v>938</v>
      </c>
      <c r="H2416" s="181" t="s">
        <v>1048</v>
      </c>
      <c r="I2416" s="181" t="s">
        <v>1191</v>
      </c>
      <c r="K2416" s="183">
        <v>368173</v>
      </c>
      <c r="L2416" s="183">
        <v>359022</v>
      </c>
      <c r="Q2416" s="181" t="s">
        <v>940</v>
      </c>
      <c r="U2416" s="183">
        <v>1</v>
      </c>
      <c r="V2416" s="183">
        <v>20</v>
      </c>
      <c r="Y2416" s="181" t="s">
        <v>941</v>
      </c>
      <c r="Z2416" s="183">
        <v>102</v>
      </c>
      <c r="AA2416" s="181" t="s">
        <v>22</v>
      </c>
      <c r="AB2416" s="181" t="s">
        <v>942</v>
      </c>
      <c r="AC2416" s="183">
        <v>14</v>
      </c>
    </row>
    <row r="2417" spans="1:29">
      <c r="A2417" s="181" t="s">
        <v>118</v>
      </c>
      <c r="B2417" s="183">
        <v>102</v>
      </c>
      <c r="C2417" s="183">
        <v>102103</v>
      </c>
      <c r="D2417" s="183">
        <v>5675</v>
      </c>
      <c r="E2417" s="184">
        <v>-1050.58</v>
      </c>
      <c r="F2417" s="182">
        <v>43858</v>
      </c>
      <c r="G2417" s="181" t="s">
        <v>938</v>
      </c>
      <c r="H2417" s="181" t="s">
        <v>1048</v>
      </c>
      <c r="I2417" s="181" t="s">
        <v>1192</v>
      </c>
      <c r="K2417" s="183">
        <v>368173</v>
      </c>
      <c r="L2417" s="183">
        <v>359022</v>
      </c>
      <c r="Q2417" s="181" t="s">
        <v>940</v>
      </c>
      <c r="U2417" s="183">
        <v>1</v>
      </c>
      <c r="V2417" s="183">
        <v>20</v>
      </c>
      <c r="Y2417" s="181" t="s">
        <v>941</v>
      </c>
      <c r="Z2417" s="183">
        <v>102</v>
      </c>
      <c r="AA2417" s="181" t="s">
        <v>22</v>
      </c>
      <c r="AB2417" s="181" t="s">
        <v>942</v>
      </c>
      <c r="AC2417" s="183">
        <v>15</v>
      </c>
    </row>
    <row r="2418" spans="1:29">
      <c r="A2418" s="181" t="s">
        <v>118</v>
      </c>
      <c r="B2418" s="183">
        <v>102</v>
      </c>
      <c r="C2418" s="183">
        <v>102103</v>
      </c>
      <c r="D2418" s="183">
        <v>5675</v>
      </c>
      <c r="E2418" s="184">
        <v>-679.64</v>
      </c>
      <c r="F2418" s="182">
        <v>43858</v>
      </c>
      <c r="G2418" s="181" t="s">
        <v>938</v>
      </c>
      <c r="H2418" s="181" t="s">
        <v>1048</v>
      </c>
      <c r="I2418" s="181" t="s">
        <v>1193</v>
      </c>
      <c r="K2418" s="183">
        <v>368173</v>
      </c>
      <c r="L2418" s="183">
        <v>359022</v>
      </c>
      <c r="Q2418" s="181" t="s">
        <v>940</v>
      </c>
      <c r="U2418" s="183">
        <v>1</v>
      </c>
      <c r="V2418" s="183">
        <v>20</v>
      </c>
      <c r="Y2418" s="181" t="s">
        <v>941</v>
      </c>
      <c r="Z2418" s="183">
        <v>102</v>
      </c>
      <c r="AA2418" s="181" t="s">
        <v>22</v>
      </c>
      <c r="AB2418" s="181" t="s">
        <v>942</v>
      </c>
      <c r="AC2418" s="183">
        <v>16</v>
      </c>
    </row>
    <row r="2419" spans="1:29">
      <c r="A2419" s="181" t="s">
        <v>118</v>
      </c>
      <c r="B2419" s="183">
        <v>102</v>
      </c>
      <c r="C2419" s="183">
        <v>102103</v>
      </c>
      <c r="D2419" s="183">
        <v>5675</v>
      </c>
      <c r="E2419" s="184">
        <v>-348.91</v>
      </c>
      <c r="F2419" s="182">
        <v>43858</v>
      </c>
      <c r="G2419" s="181" t="s">
        <v>938</v>
      </c>
      <c r="H2419" s="181" t="s">
        <v>1048</v>
      </c>
      <c r="I2419" s="181" t="s">
        <v>1194</v>
      </c>
      <c r="K2419" s="183">
        <v>368173</v>
      </c>
      <c r="L2419" s="183">
        <v>359022</v>
      </c>
      <c r="Q2419" s="181" t="s">
        <v>940</v>
      </c>
      <c r="U2419" s="183">
        <v>1</v>
      </c>
      <c r="V2419" s="183">
        <v>20</v>
      </c>
      <c r="Y2419" s="181" t="s">
        <v>941</v>
      </c>
      <c r="Z2419" s="183">
        <v>102</v>
      </c>
      <c r="AA2419" s="181" t="s">
        <v>22</v>
      </c>
      <c r="AB2419" s="181" t="s">
        <v>942</v>
      </c>
      <c r="AC2419" s="183">
        <v>17</v>
      </c>
    </row>
    <row r="2420" spans="1:29">
      <c r="A2420" s="181" t="s">
        <v>118</v>
      </c>
      <c r="B2420" s="183">
        <v>102</v>
      </c>
      <c r="C2420" s="183">
        <v>102103</v>
      </c>
      <c r="D2420" s="183">
        <v>5675</v>
      </c>
      <c r="E2420" s="184">
        <v>4.91</v>
      </c>
      <c r="F2420" s="182">
        <v>43861</v>
      </c>
      <c r="G2420" s="181" t="s">
        <v>938</v>
      </c>
      <c r="H2420" s="181" t="s">
        <v>1049</v>
      </c>
      <c r="I2420" s="181" t="s">
        <v>1191</v>
      </c>
      <c r="K2420" s="183">
        <v>367917</v>
      </c>
      <c r="L2420" s="183">
        <v>357146</v>
      </c>
      <c r="Q2420" s="181" t="s">
        <v>940</v>
      </c>
      <c r="U2420" s="183">
        <v>1</v>
      </c>
      <c r="V2420" s="183">
        <v>20</v>
      </c>
      <c r="Y2420" s="181" t="s">
        <v>941</v>
      </c>
      <c r="Z2420" s="183">
        <v>102</v>
      </c>
      <c r="AA2420" s="181" t="s">
        <v>22</v>
      </c>
      <c r="AB2420" s="181" t="s">
        <v>942</v>
      </c>
      <c r="AC2420" s="183">
        <v>23</v>
      </c>
    </row>
    <row r="2421" spans="1:29">
      <c r="A2421" s="181" t="s">
        <v>118</v>
      </c>
      <c r="B2421" s="183">
        <v>102</v>
      </c>
      <c r="C2421" s="183">
        <v>102103</v>
      </c>
      <c r="D2421" s="183">
        <v>5675</v>
      </c>
      <c r="E2421" s="184">
        <v>7.01</v>
      </c>
      <c r="F2421" s="182">
        <v>43861</v>
      </c>
      <c r="G2421" s="181" t="s">
        <v>938</v>
      </c>
      <c r="H2421" s="181" t="s">
        <v>1049</v>
      </c>
      <c r="I2421" s="181" t="s">
        <v>1192</v>
      </c>
      <c r="K2421" s="183">
        <v>367917</v>
      </c>
      <c r="L2421" s="183">
        <v>357146</v>
      </c>
      <c r="Q2421" s="181" t="s">
        <v>940</v>
      </c>
      <c r="U2421" s="183">
        <v>1</v>
      </c>
      <c r="V2421" s="183">
        <v>20</v>
      </c>
      <c r="Y2421" s="181" t="s">
        <v>941</v>
      </c>
      <c r="Z2421" s="183">
        <v>102</v>
      </c>
      <c r="AA2421" s="181" t="s">
        <v>22</v>
      </c>
      <c r="AB2421" s="181" t="s">
        <v>942</v>
      </c>
      <c r="AC2421" s="183">
        <v>24</v>
      </c>
    </row>
    <row r="2422" spans="1:29">
      <c r="A2422" s="181" t="s">
        <v>118</v>
      </c>
      <c r="B2422" s="183">
        <v>102</v>
      </c>
      <c r="C2422" s="183">
        <v>102103</v>
      </c>
      <c r="D2422" s="183">
        <v>5675</v>
      </c>
      <c r="E2422" s="184"/>
      <c r="F2422" s="182">
        <v>43861</v>
      </c>
      <c r="G2422" s="181" t="s">
        <v>938</v>
      </c>
      <c r="H2422" s="181" t="s">
        <v>1049</v>
      </c>
      <c r="I2422" s="181" t="s">
        <v>1193</v>
      </c>
      <c r="K2422" s="183">
        <v>367917</v>
      </c>
      <c r="L2422" s="183">
        <v>357146</v>
      </c>
      <c r="Q2422" s="181" t="s">
        <v>940</v>
      </c>
      <c r="U2422" s="183">
        <v>1</v>
      </c>
      <c r="V2422" s="183">
        <v>20</v>
      </c>
      <c r="Y2422" s="181" t="s">
        <v>941</v>
      </c>
      <c r="Z2422" s="183">
        <v>102</v>
      </c>
      <c r="AA2422" s="181" t="s">
        <v>22</v>
      </c>
      <c r="AB2422" s="181" t="s">
        <v>942</v>
      </c>
      <c r="AC2422" s="183">
        <v>25</v>
      </c>
    </row>
    <row r="2423" spans="1:29">
      <c r="A2423" s="181" t="s">
        <v>118</v>
      </c>
      <c r="B2423" s="183">
        <v>102</v>
      </c>
      <c r="C2423" s="183">
        <v>102103</v>
      </c>
      <c r="D2423" s="183">
        <v>5675</v>
      </c>
      <c r="E2423" s="184"/>
      <c r="F2423" s="182">
        <v>43861</v>
      </c>
      <c r="G2423" s="181" t="s">
        <v>938</v>
      </c>
      <c r="H2423" s="181" t="s">
        <v>1049</v>
      </c>
      <c r="I2423" s="181" t="s">
        <v>1194</v>
      </c>
      <c r="K2423" s="183">
        <v>367917</v>
      </c>
      <c r="L2423" s="183">
        <v>357146</v>
      </c>
      <c r="Q2423" s="181" t="s">
        <v>940</v>
      </c>
      <c r="U2423" s="183">
        <v>1</v>
      </c>
      <c r="V2423" s="183">
        <v>20</v>
      </c>
      <c r="Y2423" s="181" t="s">
        <v>941</v>
      </c>
      <c r="Z2423" s="183">
        <v>102</v>
      </c>
      <c r="AA2423" s="181" t="s">
        <v>22</v>
      </c>
      <c r="AB2423" s="181" t="s">
        <v>942</v>
      </c>
      <c r="AC2423" s="183">
        <v>26</v>
      </c>
    </row>
    <row r="2424" spans="1:29">
      <c r="A2424" s="181" t="s">
        <v>118</v>
      </c>
      <c r="B2424" s="183">
        <v>102</v>
      </c>
      <c r="C2424" s="183">
        <v>102103</v>
      </c>
      <c r="D2424" s="183">
        <v>5675</v>
      </c>
      <c r="E2424" s="184">
        <v>-20.86</v>
      </c>
      <c r="F2424" s="182">
        <v>43861</v>
      </c>
      <c r="G2424" s="181" t="s">
        <v>938</v>
      </c>
      <c r="H2424" s="181" t="s">
        <v>1017</v>
      </c>
      <c r="I2424" s="181" t="s">
        <v>986</v>
      </c>
      <c r="K2424" s="183">
        <v>368168</v>
      </c>
      <c r="L2424" s="183">
        <v>358999</v>
      </c>
      <c r="Q2424" s="181" t="s">
        <v>940</v>
      </c>
      <c r="U2424" s="183">
        <v>1</v>
      </c>
      <c r="V2424" s="183">
        <v>20</v>
      </c>
      <c r="Y2424" s="181" t="s">
        <v>941</v>
      </c>
      <c r="Z2424" s="183">
        <v>103</v>
      </c>
      <c r="AA2424" s="181" t="s">
        <v>22</v>
      </c>
      <c r="AB2424" s="181" t="s">
        <v>942</v>
      </c>
      <c r="AC2424" s="183">
        <v>4</v>
      </c>
    </row>
    <row r="2425" spans="1:29">
      <c r="A2425" s="181" t="s">
        <v>118</v>
      </c>
      <c r="B2425" s="183">
        <v>102</v>
      </c>
      <c r="C2425" s="183">
        <v>102103</v>
      </c>
      <c r="D2425" s="183">
        <v>5675</v>
      </c>
      <c r="E2425" s="184">
        <v>-20.86</v>
      </c>
      <c r="F2425" s="182">
        <v>43861</v>
      </c>
      <c r="G2425" s="181" t="s">
        <v>938</v>
      </c>
      <c r="H2425" s="181" t="s">
        <v>1017</v>
      </c>
      <c r="I2425" s="181" t="s">
        <v>986</v>
      </c>
      <c r="K2425" s="183">
        <v>368168</v>
      </c>
      <c r="L2425" s="183">
        <v>358999</v>
      </c>
      <c r="Q2425" s="181" t="s">
        <v>940</v>
      </c>
      <c r="U2425" s="183">
        <v>1</v>
      </c>
      <c r="V2425" s="183">
        <v>20</v>
      </c>
      <c r="Y2425" s="181" t="s">
        <v>941</v>
      </c>
      <c r="Z2425" s="183">
        <v>103</v>
      </c>
      <c r="AA2425" s="181" t="s">
        <v>22</v>
      </c>
      <c r="AB2425" s="181" t="s">
        <v>942</v>
      </c>
      <c r="AC2425" s="183">
        <v>7</v>
      </c>
    </row>
    <row r="2426" spans="1:29">
      <c r="A2426" s="181" t="s">
        <v>118</v>
      </c>
      <c r="B2426" s="183">
        <v>102</v>
      </c>
      <c r="C2426" s="183">
        <v>102103</v>
      </c>
      <c r="D2426" s="183">
        <v>5675</v>
      </c>
      <c r="E2426" s="184">
        <v>-20.86</v>
      </c>
      <c r="F2426" s="182">
        <v>43861</v>
      </c>
      <c r="G2426" s="181" t="s">
        <v>938</v>
      </c>
      <c r="H2426" s="181" t="s">
        <v>1017</v>
      </c>
      <c r="I2426" s="181" t="s">
        <v>986</v>
      </c>
      <c r="K2426" s="183">
        <v>368168</v>
      </c>
      <c r="L2426" s="183">
        <v>358999</v>
      </c>
      <c r="Q2426" s="181" t="s">
        <v>940</v>
      </c>
      <c r="U2426" s="183">
        <v>1</v>
      </c>
      <c r="V2426" s="183">
        <v>20</v>
      </c>
      <c r="Y2426" s="181" t="s">
        <v>941</v>
      </c>
      <c r="Z2426" s="183">
        <v>103</v>
      </c>
      <c r="AA2426" s="181" t="s">
        <v>22</v>
      </c>
      <c r="AB2426" s="181" t="s">
        <v>942</v>
      </c>
      <c r="AC2426" s="183">
        <v>10</v>
      </c>
    </row>
    <row r="2427" spans="1:29">
      <c r="A2427" s="181" t="s">
        <v>118</v>
      </c>
      <c r="B2427" s="183">
        <v>102</v>
      </c>
      <c r="C2427" s="183">
        <v>102103</v>
      </c>
      <c r="D2427" s="183">
        <v>5675</v>
      </c>
      <c r="E2427" s="184">
        <v>-524.30999999999995</v>
      </c>
      <c r="F2427" s="182">
        <v>43861</v>
      </c>
      <c r="G2427" s="181" t="s">
        <v>938</v>
      </c>
      <c r="H2427" s="181" t="s">
        <v>1054</v>
      </c>
      <c r="I2427" s="181" t="s">
        <v>1195</v>
      </c>
      <c r="K2427" s="183">
        <v>368171</v>
      </c>
      <c r="L2427" s="183">
        <v>359021</v>
      </c>
      <c r="Q2427" s="181" t="s">
        <v>940</v>
      </c>
      <c r="U2427" s="183">
        <v>1</v>
      </c>
      <c r="V2427" s="183">
        <v>20</v>
      </c>
      <c r="Y2427" s="181" t="s">
        <v>941</v>
      </c>
      <c r="Z2427" s="183">
        <v>102</v>
      </c>
      <c r="AA2427" s="181" t="s">
        <v>22</v>
      </c>
      <c r="AB2427" s="181" t="s">
        <v>942</v>
      </c>
      <c r="AC2427" s="183">
        <v>19</v>
      </c>
    </row>
    <row r="2428" spans="1:29">
      <c r="A2428" s="181" t="s">
        <v>118</v>
      </c>
      <c r="B2428" s="183">
        <v>102</v>
      </c>
      <c r="C2428" s="183">
        <v>102103</v>
      </c>
      <c r="D2428" s="183">
        <v>5675</v>
      </c>
      <c r="E2428" s="184">
        <v>-217.62</v>
      </c>
      <c r="F2428" s="182">
        <v>43861</v>
      </c>
      <c r="G2428" s="181" t="s">
        <v>938</v>
      </c>
      <c r="H2428" s="181" t="s">
        <v>1054</v>
      </c>
      <c r="I2428" s="181" t="s">
        <v>1193</v>
      </c>
      <c r="K2428" s="183">
        <v>368171</v>
      </c>
      <c r="L2428" s="183">
        <v>359021</v>
      </c>
      <c r="Q2428" s="181" t="s">
        <v>940</v>
      </c>
      <c r="U2428" s="183">
        <v>1</v>
      </c>
      <c r="V2428" s="183">
        <v>20</v>
      </c>
      <c r="Y2428" s="181" t="s">
        <v>941</v>
      </c>
      <c r="Z2428" s="183">
        <v>102</v>
      </c>
      <c r="AA2428" s="181" t="s">
        <v>22</v>
      </c>
      <c r="AB2428" s="181" t="s">
        <v>942</v>
      </c>
      <c r="AC2428" s="183">
        <v>20</v>
      </c>
    </row>
    <row r="2429" spans="1:29">
      <c r="A2429" s="181" t="s">
        <v>118</v>
      </c>
      <c r="B2429" s="183">
        <v>102</v>
      </c>
      <c r="C2429" s="183">
        <v>102103</v>
      </c>
      <c r="D2429" s="183">
        <v>5675</v>
      </c>
      <c r="E2429" s="184">
        <v>-169.21</v>
      </c>
      <c r="F2429" s="182">
        <v>43861</v>
      </c>
      <c r="G2429" s="181" t="s">
        <v>938</v>
      </c>
      <c r="H2429" s="181" t="s">
        <v>1054</v>
      </c>
      <c r="I2429" s="181" t="s">
        <v>1194</v>
      </c>
      <c r="K2429" s="183">
        <v>368171</v>
      </c>
      <c r="L2429" s="183">
        <v>359021</v>
      </c>
      <c r="Q2429" s="181" t="s">
        <v>940</v>
      </c>
      <c r="U2429" s="183">
        <v>1</v>
      </c>
      <c r="V2429" s="183">
        <v>20</v>
      </c>
      <c r="Y2429" s="181" t="s">
        <v>941</v>
      </c>
      <c r="Z2429" s="183">
        <v>102</v>
      </c>
      <c r="AA2429" s="181" t="s">
        <v>22</v>
      </c>
      <c r="AB2429" s="181" t="s">
        <v>942</v>
      </c>
      <c r="AC2429" s="183">
        <v>21</v>
      </c>
    </row>
    <row r="2430" spans="1:29">
      <c r="A2430" s="181" t="s">
        <v>118</v>
      </c>
      <c r="B2430" s="183">
        <v>102</v>
      </c>
      <c r="C2430" s="183">
        <v>102103</v>
      </c>
      <c r="D2430" s="183">
        <v>5675</v>
      </c>
      <c r="E2430" s="184">
        <v>-269.7</v>
      </c>
      <c r="F2430" s="182">
        <v>43861</v>
      </c>
      <c r="G2430" s="181" t="s">
        <v>938</v>
      </c>
      <c r="H2430" s="181" t="s">
        <v>1054</v>
      </c>
      <c r="I2430" s="181" t="s">
        <v>1192</v>
      </c>
      <c r="K2430" s="183">
        <v>368171</v>
      </c>
      <c r="L2430" s="183">
        <v>359021</v>
      </c>
      <c r="Q2430" s="181" t="s">
        <v>940</v>
      </c>
      <c r="U2430" s="183">
        <v>1</v>
      </c>
      <c r="V2430" s="183">
        <v>20</v>
      </c>
      <c r="Y2430" s="181" t="s">
        <v>941</v>
      </c>
      <c r="Z2430" s="183">
        <v>102</v>
      </c>
      <c r="AA2430" s="181" t="s">
        <v>22</v>
      </c>
      <c r="AB2430" s="181" t="s">
        <v>942</v>
      </c>
      <c r="AC2430" s="183">
        <v>23</v>
      </c>
    </row>
    <row r="2431" spans="1:29">
      <c r="A2431" s="181" t="s">
        <v>118</v>
      </c>
      <c r="B2431" s="183">
        <v>102</v>
      </c>
      <c r="C2431" s="183">
        <v>102103</v>
      </c>
      <c r="D2431" s="183">
        <v>5675</v>
      </c>
      <c r="E2431" s="184">
        <v>8930.5</v>
      </c>
      <c r="F2431" s="182">
        <v>43861</v>
      </c>
      <c r="G2431" s="181" t="s">
        <v>938</v>
      </c>
      <c r="H2431" s="181" t="s">
        <v>1196</v>
      </c>
      <c r="I2431" s="181" t="s">
        <v>1196</v>
      </c>
      <c r="K2431" s="183">
        <v>368191</v>
      </c>
      <c r="L2431" s="183">
        <v>359084</v>
      </c>
      <c r="Q2431" s="181" t="s">
        <v>940</v>
      </c>
      <c r="U2431" s="183">
        <v>1</v>
      </c>
      <c r="V2431" s="183">
        <v>20</v>
      </c>
      <c r="Y2431" s="181" t="s">
        <v>941</v>
      </c>
      <c r="Z2431" s="183">
        <v>102</v>
      </c>
      <c r="AA2431" s="181" t="s">
        <v>22</v>
      </c>
      <c r="AB2431" s="181" t="s">
        <v>942</v>
      </c>
      <c r="AC2431" s="183">
        <v>1</v>
      </c>
    </row>
    <row r="2432" spans="1:29">
      <c r="A2432" s="181" t="s">
        <v>118</v>
      </c>
      <c r="B2432" s="183">
        <v>102</v>
      </c>
      <c r="C2432" s="183">
        <v>102114</v>
      </c>
      <c r="D2432" s="183">
        <v>5675</v>
      </c>
      <c r="E2432" s="184">
        <v>-47.33</v>
      </c>
      <c r="F2432" s="182">
        <v>43861</v>
      </c>
      <c r="G2432" s="181" t="s">
        <v>938</v>
      </c>
      <c r="H2432" s="181" t="s">
        <v>1196</v>
      </c>
      <c r="I2432" s="181" t="s">
        <v>1196</v>
      </c>
      <c r="K2432" s="183">
        <v>368191</v>
      </c>
      <c r="L2432" s="183">
        <v>359084</v>
      </c>
      <c r="Q2432" s="181" t="s">
        <v>940</v>
      </c>
      <c r="U2432" s="183">
        <v>1</v>
      </c>
      <c r="V2432" s="183">
        <v>20</v>
      </c>
      <c r="Y2432" s="181" t="s">
        <v>941</v>
      </c>
      <c r="Z2432" s="183">
        <v>102</v>
      </c>
      <c r="AA2432" s="181" t="s">
        <v>22</v>
      </c>
      <c r="AB2432" s="181" t="s">
        <v>942</v>
      </c>
      <c r="AC2432" s="183">
        <v>28</v>
      </c>
    </row>
    <row r="2433" spans="1:29">
      <c r="A2433" s="181" t="s">
        <v>118</v>
      </c>
      <c r="B2433" s="183">
        <v>102</v>
      </c>
      <c r="C2433" s="183">
        <v>102101</v>
      </c>
      <c r="D2433" s="183">
        <v>5675</v>
      </c>
      <c r="E2433" s="184">
        <v>-252.45</v>
      </c>
      <c r="F2433" s="182">
        <v>43861</v>
      </c>
      <c r="G2433" s="181" t="s">
        <v>938</v>
      </c>
      <c r="H2433" s="181" t="s">
        <v>1196</v>
      </c>
      <c r="I2433" s="181" t="s">
        <v>1196</v>
      </c>
      <c r="K2433" s="183">
        <v>368191</v>
      </c>
      <c r="L2433" s="183">
        <v>359084</v>
      </c>
      <c r="Q2433" s="181" t="s">
        <v>940</v>
      </c>
      <c r="U2433" s="183">
        <v>1</v>
      </c>
      <c r="V2433" s="183">
        <v>20</v>
      </c>
      <c r="Y2433" s="181" t="s">
        <v>941</v>
      </c>
      <c r="Z2433" s="183">
        <v>102</v>
      </c>
      <c r="AA2433" s="181" t="s">
        <v>22</v>
      </c>
      <c r="AB2433" s="181" t="s">
        <v>942</v>
      </c>
      <c r="AC2433" s="183">
        <v>29</v>
      </c>
    </row>
    <row r="2434" spans="1:29">
      <c r="A2434" s="181" t="s">
        <v>118</v>
      </c>
      <c r="B2434" s="183">
        <v>102</v>
      </c>
      <c r="C2434" s="183">
        <v>102102</v>
      </c>
      <c r="D2434" s="183">
        <v>5675</v>
      </c>
      <c r="E2434" s="184">
        <v>-31.56</v>
      </c>
      <c r="F2434" s="182">
        <v>43861</v>
      </c>
      <c r="G2434" s="181" t="s">
        <v>938</v>
      </c>
      <c r="H2434" s="181" t="s">
        <v>1196</v>
      </c>
      <c r="I2434" s="181" t="s">
        <v>1196</v>
      </c>
      <c r="K2434" s="183">
        <v>368191</v>
      </c>
      <c r="L2434" s="183">
        <v>359084</v>
      </c>
      <c r="Q2434" s="181" t="s">
        <v>940</v>
      </c>
      <c r="U2434" s="183">
        <v>1</v>
      </c>
      <c r="V2434" s="183">
        <v>20</v>
      </c>
      <c r="Y2434" s="181" t="s">
        <v>941</v>
      </c>
      <c r="Z2434" s="183">
        <v>102</v>
      </c>
      <c r="AA2434" s="181" t="s">
        <v>22</v>
      </c>
      <c r="AB2434" s="181" t="s">
        <v>942</v>
      </c>
      <c r="AC2434" s="183">
        <v>30</v>
      </c>
    </row>
    <row r="2435" spans="1:29">
      <c r="A2435" s="181" t="s">
        <v>118</v>
      </c>
      <c r="B2435" s="183">
        <v>102</v>
      </c>
      <c r="C2435" s="183">
        <v>102115</v>
      </c>
      <c r="D2435" s="183">
        <v>5675</v>
      </c>
      <c r="E2435" s="184">
        <v>-15.78</v>
      </c>
      <c r="F2435" s="182">
        <v>43861</v>
      </c>
      <c r="G2435" s="181" t="s">
        <v>938</v>
      </c>
      <c r="H2435" s="181" t="s">
        <v>1196</v>
      </c>
      <c r="I2435" s="181" t="s">
        <v>1196</v>
      </c>
      <c r="K2435" s="183">
        <v>368191</v>
      </c>
      <c r="L2435" s="183">
        <v>359084</v>
      </c>
      <c r="Q2435" s="181" t="s">
        <v>940</v>
      </c>
      <c r="U2435" s="183">
        <v>1</v>
      </c>
      <c r="V2435" s="183">
        <v>20</v>
      </c>
      <c r="Y2435" s="181" t="s">
        <v>941</v>
      </c>
      <c r="Z2435" s="183">
        <v>102</v>
      </c>
      <c r="AA2435" s="181" t="s">
        <v>22</v>
      </c>
      <c r="AB2435" s="181" t="s">
        <v>942</v>
      </c>
      <c r="AC2435" s="183">
        <v>31</v>
      </c>
    </row>
    <row r="2436" spans="1:29">
      <c r="A2436" s="181" t="s">
        <v>118</v>
      </c>
      <c r="B2436" s="183">
        <v>102</v>
      </c>
      <c r="C2436" s="183">
        <v>102103</v>
      </c>
      <c r="D2436" s="183">
        <v>5675</v>
      </c>
      <c r="E2436" s="184">
        <v>-94.67</v>
      </c>
      <c r="F2436" s="182">
        <v>43861</v>
      </c>
      <c r="G2436" s="181" t="s">
        <v>938</v>
      </c>
      <c r="H2436" s="181" t="s">
        <v>1196</v>
      </c>
      <c r="I2436" s="181" t="s">
        <v>1196</v>
      </c>
      <c r="K2436" s="183">
        <v>368191</v>
      </c>
      <c r="L2436" s="183">
        <v>359084</v>
      </c>
      <c r="Q2436" s="181" t="s">
        <v>940</v>
      </c>
      <c r="U2436" s="183">
        <v>1</v>
      </c>
      <c r="V2436" s="183">
        <v>20</v>
      </c>
      <c r="Y2436" s="181" t="s">
        <v>941</v>
      </c>
      <c r="Z2436" s="183">
        <v>102</v>
      </c>
      <c r="AA2436" s="181" t="s">
        <v>22</v>
      </c>
      <c r="AB2436" s="181" t="s">
        <v>942</v>
      </c>
      <c r="AC2436" s="183">
        <v>32</v>
      </c>
    </row>
    <row r="2437" spans="1:29">
      <c r="A2437" s="181" t="s">
        <v>118</v>
      </c>
      <c r="B2437" s="183">
        <v>102</v>
      </c>
      <c r="C2437" s="183">
        <v>102104</v>
      </c>
      <c r="D2437" s="183">
        <v>5675</v>
      </c>
      <c r="E2437" s="184">
        <v>-173.56</v>
      </c>
      <c r="F2437" s="182">
        <v>43861</v>
      </c>
      <c r="G2437" s="181" t="s">
        <v>938</v>
      </c>
      <c r="H2437" s="181" t="s">
        <v>1196</v>
      </c>
      <c r="I2437" s="181" t="s">
        <v>1196</v>
      </c>
      <c r="K2437" s="183">
        <v>368191</v>
      </c>
      <c r="L2437" s="183">
        <v>359084</v>
      </c>
      <c r="Q2437" s="181" t="s">
        <v>940</v>
      </c>
      <c r="U2437" s="183">
        <v>1</v>
      </c>
      <c r="V2437" s="183">
        <v>20</v>
      </c>
      <c r="Y2437" s="181" t="s">
        <v>941</v>
      </c>
      <c r="Z2437" s="183">
        <v>102</v>
      </c>
      <c r="AA2437" s="181" t="s">
        <v>22</v>
      </c>
      <c r="AB2437" s="181" t="s">
        <v>942</v>
      </c>
      <c r="AC2437" s="183">
        <v>33</v>
      </c>
    </row>
    <row r="2438" spans="1:29">
      <c r="A2438" s="181" t="s">
        <v>118</v>
      </c>
      <c r="B2438" s="183">
        <v>102</v>
      </c>
      <c r="C2438" s="183">
        <v>102105</v>
      </c>
      <c r="D2438" s="183">
        <v>5675</v>
      </c>
      <c r="E2438" s="184">
        <v>-173.56</v>
      </c>
      <c r="F2438" s="182">
        <v>43861</v>
      </c>
      <c r="G2438" s="181" t="s">
        <v>938</v>
      </c>
      <c r="H2438" s="181" t="s">
        <v>1196</v>
      </c>
      <c r="I2438" s="181" t="s">
        <v>1196</v>
      </c>
      <c r="K2438" s="183">
        <v>368191</v>
      </c>
      <c r="L2438" s="183">
        <v>359084</v>
      </c>
      <c r="Q2438" s="181" t="s">
        <v>940</v>
      </c>
      <c r="U2438" s="183">
        <v>1</v>
      </c>
      <c r="V2438" s="183">
        <v>20</v>
      </c>
      <c r="Y2438" s="181" t="s">
        <v>941</v>
      </c>
      <c r="Z2438" s="183">
        <v>102</v>
      </c>
      <c r="AA2438" s="181" t="s">
        <v>22</v>
      </c>
      <c r="AB2438" s="181" t="s">
        <v>942</v>
      </c>
      <c r="AC2438" s="183">
        <v>34</v>
      </c>
    </row>
    <row r="2439" spans="1:29">
      <c r="A2439" s="181" t="s">
        <v>118</v>
      </c>
      <c r="B2439" s="183">
        <v>102</v>
      </c>
      <c r="C2439" s="183">
        <v>102106</v>
      </c>
      <c r="D2439" s="183">
        <v>5675</v>
      </c>
      <c r="E2439" s="184">
        <v>-568.02</v>
      </c>
      <c r="F2439" s="182">
        <v>43861</v>
      </c>
      <c r="G2439" s="181" t="s">
        <v>938</v>
      </c>
      <c r="H2439" s="181" t="s">
        <v>1196</v>
      </c>
      <c r="I2439" s="181" t="s">
        <v>1196</v>
      </c>
      <c r="K2439" s="183">
        <v>368191</v>
      </c>
      <c r="L2439" s="183">
        <v>359084</v>
      </c>
      <c r="Q2439" s="181" t="s">
        <v>940</v>
      </c>
      <c r="U2439" s="183">
        <v>1</v>
      </c>
      <c r="V2439" s="183">
        <v>20</v>
      </c>
      <c r="Y2439" s="181" t="s">
        <v>941</v>
      </c>
      <c r="Z2439" s="183">
        <v>102</v>
      </c>
      <c r="AA2439" s="181" t="s">
        <v>22</v>
      </c>
      <c r="AB2439" s="181" t="s">
        <v>942</v>
      </c>
      <c r="AC2439" s="183">
        <v>35</v>
      </c>
    </row>
    <row r="2440" spans="1:29">
      <c r="A2440" s="181" t="s">
        <v>118</v>
      </c>
      <c r="B2440" s="183">
        <v>102</v>
      </c>
      <c r="C2440" s="183">
        <v>102116</v>
      </c>
      <c r="D2440" s="183">
        <v>5675</v>
      </c>
      <c r="E2440" s="184">
        <v>-31.56</v>
      </c>
      <c r="F2440" s="182">
        <v>43861</v>
      </c>
      <c r="G2440" s="181" t="s">
        <v>938</v>
      </c>
      <c r="H2440" s="181" t="s">
        <v>1196</v>
      </c>
      <c r="I2440" s="181" t="s">
        <v>1196</v>
      </c>
      <c r="K2440" s="183">
        <v>368191</v>
      </c>
      <c r="L2440" s="183">
        <v>359084</v>
      </c>
      <c r="Q2440" s="181" t="s">
        <v>940</v>
      </c>
      <c r="U2440" s="183">
        <v>1</v>
      </c>
      <c r="V2440" s="183">
        <v>20</v>
      </c>
      <c r="Y2440" s="181" t="s">
        <v>941</v>
      </c>
      <c r="Z2440" s="183">
        <v>102</v>
      </c>
      <c r="AA2440" s="181" t="s">
        <v>22</v>
      </c>
      <c r="AB2440" s="181" t="s">
        <v>942</v>
      </c>
      <c r="AC2440" s="183">
        <v>36</v>
      </c>
    </row>
    <row r="2441" spans="1:29">
      <c r="A2441" s="181" t="s">
        <v>118</v>
      </c>
      <c r="B2441" s="183">
        <v>102</v>
      </c>
      <c r="C2441" s="183">
        <v>102107</v>
      </c>
      <c r="D2441" s="183">
        <v>5675</v>
      </c>
      <c r="E2441" s="184">
        <v>-31.56</v>
      </c>
      <c r="F2441" s="182">
        <v>43861</v>
      </c>
      <c r="G2441" s="181" t="s">
        <v>938</v>
      </c>
      <c r="H2441" s="181" t="s">
        <v>1196</v>
      </c>
      <c r="I2441" s="181" t="s">
        <v>1196</v>
      </c>
      <c r="K2441" s="183">
        <v>368191</v>
      </c>
      <c r="L2441" s="183">
        <v>359084</v>
      </c>
      <c r="Q2441" s="181" t="s">
        <v>940</v>
      </c>
      <c r="U2441" s="183">
        <v>1</v>
      </c>
      <c r="V2441" s="183">
        <v>20</v>
      </c>
      <c r="Y2441" s="181" t="s">
        <v>941</v>
      </c>
      <c r="Z2441" s="183">
        <v>102</v>
      </c>
      <c r="AA2441" s="181" t="s">
        <v>22</v>
      </c>
      <c r="AB2441" s="181" t="s">
        <v>942</v>
      </c>
      <c r="AC2441" s="183">
        <v>37</v>
      </c>
    </row>
    <row r="2442" spans="1:29">
      <c r="A2442" s="181" t="s">
        <v>118</v>
      </c>
      <c r="B2442" s="183">
        <v>102</v>
      </c>
      <c r="C2442" s="183">
        <v>102117</v>
      </c>
      <c r="D2442" s="183">
        <v>5675</v>
      </c>
      <c r="E2442" s="184">
        <v>-15.78</v>
      </c>
      <c r="F2442" s="182">
        <v>43861</v>
      </c>
      <c r="G2442" s="181" t="s">
        <v>938</v>
      </c>
      <c r="H2442" s="181" t="s">
        <v>1196</v>
      </c>
      <c r="I2442" s="181" t="s">
        <v>1196</v>
      </c>
      <c r="K2442" s="183">
        <v>368191</v>
      </c>
      <c r="L2442" s="183">
        <v>359084</v>
      </c>
      <c r="Q2442" s="181" t="s">
        <v>940</v>
      </c>
      <c r="U2442" s="183">
        <v>1</v>
      </c>
      <c r="V2442" s="183">
        <v>20</v>
      </c>
      <c r="Y2442" s="181" t="s">
        <v>941</v>
      </c>
      <c r="Z2442" s="183">
        <v>102</v>
      </c>
      <c r="AA2442" s="181" t="s">
        <v>22</v>
      </c>
      <c r="AB2442" s="181" t="s">
        <v>942</v>
      </c>
      <c r="AC2442" s="183">
        <v>38</v>
      </c>
    </row>
    <row r="2443" spans="1:29">
      <c r="A2443" s="181" t="s">
        <v>118</v>
      </c>
      <c r="B2443" s="183">
        <v>102</v>
      </c>
      <c r="C2443" s="183">
        <v>102118</v>
      </c>
      <c r="D2443" s="183">
        <v>5675</v>
      </c>
      <c r="E2443" s="184">
        <v>-47.33</v>
      </c>
      <c r="F2443" s="182">
        <v>43861</v>
      </c>
      <c r="G2443" s="181" t="s">
        <v>938</v>
      </c>
      <c r="H2443" s="181" t="s">
        <v>1196</v>
      </c>
      <c r="I2443" s="181" t="s">
        <v>1196</v>
      </c>
      <c r="K2443" s="183">
        <v>368191</v>
      </c>
      <c r="L2443" s="183">
        <v>359084</v>
      </c>
      <c r="Q2443" s="181" t="s">
        <v>940</v>
      </c>
      <c r="U2443" s="183">
        <v>1</v>
      </c>
      <c r="V2443" s="183">
        <v>20</v>
      </c>
      <c r="Y2443" s="181" t="s">
        <v>941</v>
      </c>
      <c r="Z2443" s="183">
        <v>102</v>
      </c>
      <c r="AA2443" s="181" t="s">
        <v>22</v>
      </c>
      <c r="AB2443" s="181" t="s">
        <v>942</v>
      </c>
      <c r="AC2443" s="183">
        <v>39</v>
      </c>
    </row>
    <row r="2444" spans="1:29">
      <c r="A2444" s="181" t="s">
        <v>118</v>
      </c>
      <c r="B2444" s="183">
        <v>102</v>
      </c>
      <c r="C2444" s="183">
        <v>102108</v>
      </c>
      <c r="D2444" s="183">
        <v>5675</v>
      </c>
      <c r="E2444" s="184">
        <v>-63.11</v>
      </c>
      <c r="F2444" s="182">
        <v>43861</v>
      </c>
      <c r="G2444" s="181" t="s">
        <v>938</v>
      </c>
      <c r="H2444" s="181" t="s">
        <v>1196</v>
      </c>
      <c r="I2444" s="181" t="s">
        <v>1196</v>
      </c>
      <c r="K2444" s="183">
        <v>368191</v>
      </c>
      <c r="L2444" s="183">
        <v>359084</v>
      </c>
      <c r="Q2444" s="181" t="s">
        <v>940</v>
      </c>
      <c r="U2444" s="183">
        <v>1</v>
      </c>
      <c r="V2444" s="183">
        <v>20</v>
      </c>
      <c r="Y2444" s="181" t="s">
        <v>941</v>
      </c>
      <c r="Z2444" s="183">
        <v>102</v>
      </c>
      <c r="AA2444" s="181" t="s">
        <v>22</v>
      </c>
      <c r="AB2444" s="181" t="s">
        <v>942</v>
      </c>
      <c r="AC2444" s="183">
        <v>40</v>
      </c>
    </row>
    <row r="2445" spans="1:29">
      <c r="A2445" s="181" t="s">
        <v>118</v>
      </c>
      <c r="B2445" s="183">
        <v>102</v>
      </c>
      <c r="C2445" s="183">
        <v>102109</v>
      </c>
      <c r="D2445" s="183">
        <v>5675</v>
      </c>
      <c r="E2445" s="184">
        <v>-47.33</v>
      </c>
      <c r="F2445" s="182">
        <v>43861</v>
      </c>
      <c r="G2445" s="181" t="s">
        <v>938</v>
      </c>
      <c r="H2445" s="181" t="s">
        <v>1196</v>
      </c>
      <c r="I2445" s="181" t="s">
        <v>1196</v>
      </c>
      <c r="K2445" s="183">
        <v>368191</v>
      </c>
      <c r="L2445" s="183">
        <v>359084</v>
      </c>
      <c r="Q2445" s="181" t="s">
        <v>940</v>
      </c>
      <c r="U2445" s="183">
        <v>1</v>
      </c>
      <c r="V2445" s="183">
        <v>20</v>
      </c>
      <c r="Y2445" s="181" t="s">
        <v>941</v>
      </c>
      <c r="Z2445" s="183">
        <v>102</v>
      </c>
      <c r="AA2445" s="181" t="s">
        <v>22</v>
      </c>
      <c r="AB2445" s="181" t="s">
        <v>942</v>
      </c>
      <c r="AC2445" s="183">
        <v>41</v>
      </c>
    </row>
    <row r="2446" spans="1:29">
      <c r="A2446" s="181" t="s">
        <v>118</v>
      </c>
      <c r="B2446" s="183">
        <v>102</v>
      </c>
      <c r="C2446" s="183">
        <v>102120</v>
      </c>
      <c r="D2446" s="183">
        <v>5675</v>
      </c>
      <c r="E2446" s="184">
        <v>-15.8</v>
      </c>
      <c r="F2446" s="182">
        <v>43861</v>
      </c>
      <c r="G2446" s="181" t="s">
        <v>938</v>
      </c>
      <c r="H2446" s="181" t="s">
        <v>1196</v>
      </c>
      <c r="I2446" s="181" t="s">
        <v>1196</v>
      </c>
      <c r="K2446" s="183">
        <v>368191</v>
      </c>
      <c r="L2446" s="183">
        <v>359084</v>
      </c>
      <c r="Q2446" s="181" t="s">
        <v>940</v>
      </c>
      <c r="U2446" s="183">
        <v>1</v>
      </c>
      <c r="V2446" s="183">
        <v>20</v>
      </c>
      <c r="Y2446" s="181" t="s">
        <v>941</v>
      </c>
      <c r="Z2446" s="183">
        <v>102</v>
      </c>
      <c r="AA2446" s="181" t="s">
        <v>22</v>
      </c>
      <c r="AB2446" s="181" t="s">
        <v>942</v>
      </c>
      <c r="AC2446" s="183">
        <v>42</v>
      </c>
    </row>
    <row r="2447" spans="1:29">
      <c r="A2447" s="181" t="s">
        <v>118</v>
      </c>
      <c r="B2447" s="183">
        <v>102</v>
      </c>
      <c r="C2447" s="183">
        <v>102114</v>
      </c>
      <c r="D2447" s="183">
        <v>5675</v>
      </c>
      <c r="E2447" s="184">
        <v>22</v>
      </c>
      <c r="F2447" s="182">
        <v>43861</v>
      </c>
      <c r="G2447" s="181" t="s">
        <v>938</v>
      </c>
      <c r="H2447" s="181" t="s">
        <v>946</v>
      </c>
      <c r="I2447" s="181" t="s">
        <v>946</v>
      </c>
      <c r="K2447" s="183">
        <v>368227</v>
      </c>
      <c r="L2447" s="183">
        <v>359185</v>
      </c>
      <c r="Q2447" s="181" t="s">
        <v>940</v>
      </c>
      <c r="U2447" s="183">
        <v>1</v>
      </c>
      <c r="V2447" s="183">
        <v>20</v>
      </c>
      <c r="Y2447" s="181" t="s">
        <v>941</v>
      </c>
      <c r="Z2447" s="183">
        <v>102</v>
      </c>
      <c r="AA2447" s="181" t="s">
        <v>22</v>
      </c>
      <c r="AB2447" s="181" t="s">
        <v>942</v>
      </c>
      <c r="AC2447" s="183">
        <v>7</v>
      </c>
    </row>
    <row r="2448" spans="1:29">
      <c r="A2448" s="181" t="s">
        <v>118</v>
      </c>
      <c r="B2448" s="183">
        <v>102</v>
      </c>
      <c r="C2448" s="183">
        <v>102115</v>
      </c>
      <c r="D2448" s="183">
        <v>5675</v>
      </c>
      <c r="E2448" s="184">
        <v>7</v>
      </c>
      <c r="F2448" s="182">
        <v>43861</v>
      </c>
      <c r="G2448" s="181" t="s">
        <v>938</v>
      </c>
      <c r="H2448" s="181" t="s">
        <v>946</v>
      </c>
      <c r="I2448" s="181" t="s">
        <v>946</v>
      </c>
      <c r="K2448" s="183">
        <v>368227</v>
      </c>
      <c r="L2448" s="183">
        <v>359185</v>
      </c>
      <c r="Q2448" s="181" t="s">
        <v>940</v>
      </c>
      <c r="U2448" s="183">
        <v>1</v>
      </c>
      <c r="V2448" s="183">
        <v>20</v>
      </c>
      <c r="Y2448" s="181" t="s">
        <v>941</v>
      </c>
      <c r="Z2448" s="183">
        <v>102</v>
      </c>
      <c r="AA2448" s="181" t="s">
        <v>22</v>
      </c>
      <c r="AB2448" s="181" t="s">
        <v>942</v>
      </c>
      <c r="AC2448" s="183">
        <v>16</v>
      </c>
    </row>
    <row r="2449" spans="1:29">
      <c r="A2449" s="181" t="s">
        <v>118</v>
      </c>
      <c r="B2449" s="183">
        <v>102</v>
      </c>
      <c r="C2449" s="183">
        <v>102116</v>
      </c>
      <c r="D2449" s="183">
        <v>5675</v>
      </c>
      <c r="E2449" s="184">
        <v>8</v>
      </c>
      <c r="F2449" s="182">
        <v>43861</v>
      </c>
      <c r="G2449" s="181" t="s">
        <v>938</v>
      </c>
      <c r="H2449" s="181" t="s">
        <v>946</v>
      </c>
      <c r="I2449" s="181" t="s">
        <v>946</v>
      </c>
      <c r="K2449" s="183">
        <v>368227</v>
      </c>
      <c r="L2449" s="183">
        <v>359185</v>
      </c>
      <c r="Q2449" s="181" t="s">
        <v>940</v>
      </c>
      <c r="U2449" s="183">
        <v>1</v>
      </c>
      <c r="V2449" s="183">
        <v>20</v>
      </c>
      <c r="Y2449" s="181" t="s">
        <v>941</v>
      </c>
      <c r="Z2449" s="183">
        <v>102</v>
      </c>
      <c r="AA2449" s="181" t="s">
        <v>22</v>
      </c>
      <c r="AB2449" s="181" t="s">
        <v>942</v>
      </c>
      <c r="AC2449" s="183">
        <v>24</v>
      </c>
    </row>
    <row r="2450" spans="1:29">
      <c r="A2450" s="181" t="s">
        <v>118</v>
      </c>
      <c r="B2450" s="183">
        <v>102</v>
      </c>
      <c r="C2450" s="183">
        <v>102117</v>
      </c>
      <c r="D2450" s="183">
        <v>5675</v>
      </c>
      <c r="E2450" s="184">
        <v>7</v>
      </c>
      <c r="F2450" s="182">
        <v>43861</v>
      </c>
      <c r="G2450" s="181" t="s">
        <v>938</v>
      </c>
      <c r="H2450" s="181" t="s">
        <v>946</v>
      </c>
      <c r="I2450" s="181" t="s">
        <v>946</v>
      </c>
      <c r="K2450" s="183">
        <v>368227</v>
      </c>
      <c r="L2450" s="183">
        <v>359185</v>
      </c>
      <c r="Q2450" s="181" t="s">
        <v>940</v>
      </c>
      <c r="U2450" s="183">
        <v>1</v>
      </c>
      <c r="V2450" s="183">
        <v>20</v>
      </c>
      <c r="Y2450" s="181" t="s">
        <v>941</v>
      </c>
      <c r="Z2450" s="183">
        <v>102</v>
      </c>
      <c r="AA2450" s="181" t="s">
        <v>22</v>
      </c>
      <c r="AB2450" s="181" t="s">
        <v>942</v>
      </c>
      <c r="AC2450" s="183">
        <v>33</v>
      </c>
    </row>
    <row r="2451" spans="1:29">
      <c r="A2451" s="181" t="s">
        <v>118</v>
      </c>
      <c r="B2451" s="183">
        <v>102</v>
      </c>
      <c r="C2451" s="183">
        <v>102120</v>
      </c>
      <c r="D2451" s="183">
        <v>5675</v>
      </c>
      <c r="E2451" s="184">
        <v>7</v>
      </c>
      <c r="F2451" s="182">
        <v>43861</v>
      </c>
      <c r="G2451" s="181" t="s">
        <v>938</v>
      </c>
      <c r="H2451" s="181" t="s">
        <v>946</v>
      </c>
      <c r="I2451" s="181" t="s">
        <v>946</v>
      </c>
      <c r="K2451" s="183">
        <v>368227</v>
      </c>
      <c r="L2451" s="183">
        <v>359185</v>
      </c>
      <c r="Q2451" s="181" t="s">
        <v>940</v>
      </c>
      <c r="U2451" s="183">
        <v>1</v>
      </c>
      <c r="V2451" s="183">
        <v>20</v>
      </c>
      <c r="Y2451" s="181" t="s">
        <v>941</v>
      </c>
      <c r="Z2451" s="183">
        <v>102</v>
      </c>
      <c r="AA2451" s="181" t="s">
        <v>22</v>
      </c>
      <c r="AB2451" s="181" t="s">
        <v>942</v>
      </c>
      <c r="AC2451" s="183">
        <v>42</v>
      </c>
    </row>
    <row r="2452" spans="1:29">
      <c r="A2452" s="181" t="s">
        <v>118</v>
      </c>
      <c r="B2452" s="183">
        <v>102</v>
      </c>
      <c r="C2452" s="183">
        <v>102103</v>
      </c>
      <c r="D2452" s="183">
        <v>5675</v>
      </c>
      <c r="E2452" s="184">
        <v>-657.71</v>
      </c>
      <c r="F2452" s="182">
        <v>43872</v>
      </c>
      <c r="G2452" s="181" t="s">
        <v>938</v>
      </c>
      <c r="H2452" s="181" t="s">
        <v>1055</v>
      </c>
      <c r="I2452" s="181" t="s">
        <v>1197</v>
      </c>
      <c r="K2452" s="183">
        <v>368368</v>
      </c>
      <c r="L2452" s="183">
        <v>360189</v>
      </c>
      <c r="Q2452" s="181" t="s">
        <v>940</v>
      </c>
      <c r="U2452" s="183">
        <v>2</v>
      </c>
      <c r="V2452" s="183">
        <v>20</v>
      </c>
      <c r="Y2452" s="181" t="s">
        <v>941</v>
      </c>
      <c r="Z2452" s="183">
        <v>102</v>
      </c>
      <c r="AA2452" s="181" t="s">
        <v>22</v>
      </c>
      <c r="AB2452" s="181" t="s">
        <v>942</v>
      </c>
      <c r="AC2452" s="183">
        <v>12</v>
      </c>
    </row>
    <row r="2453" spans="1:29">
      <c r="A2453" s="181" t="s">
        <v>118</v>
      </c>
      <c r="B2453" s="183">
        <v>102</v>
      </c>
      <c r="C2453" s="183">
        <v>102103</v>
      </c>
      <c r="D2453" s="183">
        <v>5675</v>
      </c>
      <c r="E2453" s="184">
        <v>-1019.13</v>
      </c>
      <c r="F2453" s="182">
        <v>43872</v>
      </c>
      <c r="G2453" s="181" t="s">
        <v>938</v>
      </c>
      <c r="H2453" s="181" t="s">
        <v>1055</v>
      </c>
      <c r="I2453" s="181" t="s">
        <v>1198</v>
      </c>
      <c r="K2453" s="183">
        <v>368368</v>
      </c>
      <c r="L2453" s="183">
        <v>360189</v>
      </c>
      <c r="Q2453" s="181" t="s">
        <v>940</v>
      </c>
      <c r="U2453" s="183">
        <v>2</v>
      </c>
      <c r="V2453" s="183">
        <v>20</v>
      </c>
      <c r="Y2453" s="181" t="s">
        <v>941</v>
      </c>
      <c r="Z2453" s="183">
        <v>102</v>
      </c>
      <c r="AA2453" s="181" t="s">
        <v>22</v>
      </c>
      <c r="AB2453" s="181" t="s">
        <v>942</v>
      </c>
      <c r="AC2453" s="183">
        <v>13</v>
      </c>
    </row>
    <row r="2454" spans="1:29">
      <c r="A2454" s="181" t="s">
        <v>118</v>
      </c>
      <c r="B2454" s="183">
        <v>102</v>
      </c>
      <c r="C2454" s="183">
        <v>102103</v>
      </c>
      <c r="D2454" s="183">
        <v>5675</v>
      </c>
      <c r="E2454" s="184">
        <v>-1159.53</v>
      </c>
      <c r="F2454" s="182">
        <v>43872</v>
      </c>
      <c r="G2454" s="181" t="s">
        <v>938</v>
      </c>
      <c r="H2454" s="181" t="s">
        <v>1055</v>
      </c>
      <c r="I2454" s="181" t="s">
        <v>1199</v>
      </c>
      <c r="K2454" s="183">
        <v>368368</v>
      </c>
      <c r="L2454" s="183">
        <v>360189</v>
      </c>
      <c r="Q2454" s="181" t="s">
        <v>940</v>
      </c>
      <c r="U2454" s="183">
        <v>2</v>
      </c>
      <c r="V2454" s="183">
        <v>20</v>
      </c>
      <c r="Y2454" s="181" t="s">
        <v>941</v>
      </c>
      <c r="Z2454" s="183">
        <v>102</v>
      </c>
      <c r="AA2454" s="181" t="s">
        <v>22</v>
      </c>
      <c r="AB2454" s="181" t="s">
        <v>942</v>
      </c>
      <c r="AC2454" s="183">
        <v>14</v>
      </c>
    </row>
    <row r="2455" spans="1:29">
      <c r="A2455" s="181" t="s">
        <v>118</v>
      </c>
      <c r="B2455" s="183">
        <v>102</v>
      </c>
      <c r="C2455" s="183">
        <v>102103</v>
      </c>
      <c r="D2455" s="183">
        <v>5675</v>
      </c>
      <c r="E2455" s="184">
        <v>-333.23</v>
      </c>
      <c r="F2455" s="182">
        <v>43872</v>
      </c>
      <c r="G2455" s="181" t="s">
        <v>938</v>
      </c>
      <c r="H2455" s="181" t="s">
        <v>1055</v>
      </c>
      <c r="I2455" s="181" t="s">
        <v>1200</v>
      </c>
      <c r="K2455" s="183">
        <v>368368</v>
      </c>
      <c r="L2455" s="183">
        <v>360189</v>
      </c>
      <c r="Q2455" s="181" t="s">
        <v>940</v>
      </c>
      <c r="U2455" s="183">
        <v>2</v>
      </c>
      <c r="V2455" s="183">
        <v>20</v>
      </c>
      <c r="Y2455" s="181" t="s">
        <v>941</v>
      </c>
      <c r="Z2455" s="183">
        <v>102</v>
      </c>
      <c r="AA2455" s="181" t="s">
        <v>22</v>
      </c>
      <c r="AB2455" s="181" t="s">
        <v>942</v>
      </c>
      <c r="AC2455" s="183">
        <v>15</v>
      </c>
    </row>
    <row r="2456" spans="1:29">
      <c r="A2456" s="181" t="s">
        <v>118</v>
      </c>
      <c r="B2456" s="183">
        <v>102</v>
      </c>
      <c r="C2456" s="183">
        <v>102103</v>
      </c>
      <c r="D2456" s="183">
        <v>5675</v>
      </c>
      <c r="E2456" s="184">
        <v>-217.62</v>
      </c>
      <c r="F2456" s="182">
        <v>43876</v>
      </c>
      <c r="G2456" s="181" t="s">
        <v>938</v>
      </c>
      <c r="H2456" s="181" t="s">
        <v>1056</v>
      </c>
      <c r="I2456" s="181" t="s">
        <v>1197</v>
      </c>
      <c r="K2456" s="183">
        <v>368494</v>
      </c>
      <c r="L2456" s="183">
        <v>361111</v>
      </c>
      <c r="Q2456" s="181" t="s">
        <v>940</v>
      </c>
      <c r="U2456" s="183">
        <v>2</v>
      </c>
      <c r="V2456" s="183">
        <v>20</v>
      </c>
      <c r="Y2456" s="181" t="s">
        <v>941</v>
      </c>
      <c r="Z2456" s="183">
        <v>102</v>
      </c>
      <c r="AA2456" s="181" t="s">
        <v>22</v>
      </c>
      <c r="AB2456" s="181" t="s">
        <v>942</v>
      </c>
      <c r="AC2456" s="183">
        <v>12</v>
      </c>
    </row>
    <row r="2457" spans="1:29">
      <c r="A2457" s="181" t="s">
        <v>118</v>
      </c>
      <c r="B2457" s="183">
        <v>102</v>
      </c>
      <c r="C2457" s="183">
        <v>102103</v>
      </c>
      <c r="D2457" s="183">
        <v>5675</v>
      </c>
      <c r="E2457" s="184">
        <v>-269.7</v>
      </c>
      <c r="F2457" s="182">
        <v>43876</v>
      </c>
      <c r="G2457" s="181" t="s">
        <v>938</v>
      </c>
      <c r="H2457" s="181" t="s">
        <v>1056</v>
      </c>
      <c r="I2457" s="181" t="s">
        <v>1198</v>
      </c>
      <c r="K2457" s="183">
        <v>368494</v>
      </c>
      <c r="L2457" s="183">
        <v>361111</v>
      </c>
      <c r="Q2457" s="181" t="s">
        <v>940</v>
      </c>
      <c r="U2457" s="183">
        <v>2</v>
      </c>
      <c r="V2457" s="183">
        <v>20</v>
      </c>
      <c r="Y2457" s="181" t="s">
        <v>941</v>
      </c>
      <c r="Z2457" s="183">
        <v>102</v>
      </c>
      <c r="AA2457" s="181" t="s">
        <v>22</v>
      </c>
      <c r="AB2457" s="181" t="s">
        <v>942</v>
      </c>
      <c r="AC2457" s="183">
        <v>13</v>
      </c>
    </row>
    <row r="2458" spans="1:29">
      <c r="A2458" s="181" t="s">
        <v>118</v>
      </c>
      <c r="B2458" s="183">
        <v>102</v>
      </c>
      <c r="C2458" s="183">
        <v>102103</v>
      </c>
      <c r="D2458" s="183">
        <v>5675</v>
      </c>
      <c r="E2458" s="184">
        <v>-524.30999999999995</v>
      </c>
      <c r="F2458" s="182">
        <v>43876</v>
      </c>
      <c r="G2458" s="181" t="s">
        <v>938</v>
      </c>
      <c r="H2458" s="181" t="s">
        <v>1056</v>
      </c>
      <c r="I2458" s="181" t="s">
        <v>1199</v>
      </c>
      <c r="K2458" s="183">
        <v>368494</v>
      </c>
      <c r="L2458" s="183">
        <v>361111</v>
      </c>
      <c r="Q2458" s="181" t="s">
        <v>940</v>
      </c>
      <c r="U2458" s="183">
        <v>2</v>
      </c>
      <c r="V2458" s="183">
        <v>20</v>
      </c>
      <c r="Y2458" s="181" t="s">
        <v>941</v>
      </c>
      <c r="Z2458" s="183">
        <v>102</v>
      </c>
      <c r="AA2458" s="181" t="s">
        <v>22</v>
      </c>
      <c r="AB2458" s="181" t="s">
        <v>942</v>
      </c>
      <c r="AC2458" s="183">
        <v>14</v>
      </c>
    </row>
    <row r="2459" spans="1:29">
      <c r="A2459" s="181" t="s">
        <v>118</v>
      </c>
      <c r="B2459" s="183">
        <v>102</v>
      </c>
      <c r="C2459" s="183">
        <v>102103</v>
      </c>
      <c r="D2459" s="183">
        <v>5675</v>
      </c>
      <c r="E2459" s="184">
        <v>-194.7</v>
      </c>
      <c r="F2459" s="182">
        <v>43876</v>
      </c>
      <c r="G2459" s="181" t="s">
        <v>938</v>
      </c>
      <c r="H2459" s="181" t="s">
        <v>1056</v>
      </c>
      <c r="I2459" s="181" t="s">
        <v>1200</v>
      </c>
      <c r="K2459" s="183">
        <v>368494</v>
      </c>
      <c r="L2459" s="183">
        <v>361111</v>
      </c>
      <c r="Q2459" s="181" t="s">
        <v>940</v>
      </c>
      <c r="U2459" s="183">
        <v>2</v>
      </c>
      <c r="V2459" s="183">
        <v>20</v>
      </c>
      <c r="Y2459" s="181" t="s">
        <v>941</v>
      </c>
      <c r="Z2459" s="183">
        <v>102</v>
      </c>
      <c r="AA2459" s="181" t="s">
        <v>22</v>
      </c>
      <c r="AB2459" s="181" t="s">
        <v>942</v>
      </c>
      <c r="AC2459" s="183">
        <v>15</v>
      </c>
    </row>
    <row r="2460" spans="1:29">
      <c r="A2460" s="181" t="s">
        <v>118</v>
      </c>
      <c r="B2460" s="183">
        <v>102</v>
      </c>
      <c r="C2460" s="183">
        <v>102103</v>
      </c>
      <c r="D2460" s="183">
        <v>5675</v>
      </c>
      <c r="E2460" s="184">
        <v>-654.13</v>
      </c>
      <c r="F2460" s="182">
        <v>43886</v>
      </c>
      <c r="G2460" s="181" t="s">
        <v>938</v>
      </c>
      <c r="H2460" s="181" t="s">
        <v>1057</v>
      </c>
      <c r="I2460" s="181" t="s">
        <v>1197</v>
      </c>
      <c r="K2460" s="183">
        <v>368487</v>
      </c>
      <c r="L2460" s="183">
        <v>361079</v>
      </c>
      <c r="Q2460" s="181" t="s">
        <v>940</v>
      </c>
      <c r="U2460" s="183">
        <v>2</v>
      </c>
      <c r="V2460" s="183">
        <v>20</v>
      </c>
      <c r="Y2460" s="181" t="s">
        <v>941</v>
      </c>
      <c r="Z2460" s="183">
        <v>102</v>
      </c>
      <c r="AA2460" s="181" t="s">
        <v>22</v>
      </c>
      <c r="AB2460" s="181" t="s">
        <v>942</v>
      </c>
      <c r="AC2460" s="183">
        <v>12</v>
      </c>
    </row>
    <row r="2461" spans="1:29">
      <c r="A2461" s="181" t="s">
        <v>118</v>
      </c>
      <c r="B2461" s="183">
        <v>102</v>
      </c>
      <c r="C2461" s="183">
        <v>102103</v>
      </c>
      <c r="D2461" s="183">
        <v>5675</v>
      </c>
      <c r="E2461" s="184">
        <v>-1016.71</v>
      </c>
      <c r="F2461" s="182">
        <v>43886</v>
      </c>
      <c r="G2461" s="181" t="s">
        <v>938</v>
      </c>
      <c r="H2461" s="181" t="s">
        <v>1057</v>
      </c>
      <c r="I2461" s="181" t="s">
        <v>1198</v>
      </c>
      <c r="K2461" s="183">
        <v>368487</v>
      </c>
      <c r="L2461" s="183">
        <v>361079</v>
      </c>
      <c r="Q2461" s="181" t="s">
        <v>940</v>
      </c>
      <c r="U2461" s="183">
        <v>2</v>
      </c>
      <c r="V2461" s="183">
        <v>20</v>
      </c>
      <c r="Y2461" s="181" t="s">
        <v>941</v>
      </c>
      <c r="Z2461" s="183">
        <v>102</v>
      </c>
      <c r="AA2461" s="181" t="s">
        <v>22</v>
      </c>
      <c r="AB2461" s="181" t="s">
        <v>942</v>
      </c>
      <c r="AC2461" s="183">
        <v>13</v>
      </c>
    </row>
    <row r="2462" spans="1:29">
      <c r="A2462" s="181" t="s">
        <v>118</v>
      </c>
      <c r="B2462" s="183">
        <v>102</v>
      </c>
      <c r="C2462" s="183">
        <v>102103</v>
      </c>
      <c r="D2462" s="183">
        <v>5675</v>
      </c>
      <c r="E2462" s="184">
        <v>-1150.4100000000001</v>
      </c>
      <c r="F2462" s="182">
        <v>43886</v>
      </c>
      <c r="G2462" s="181" t="s">
        <v>938</v>
      </c>
      <c r="H2462" s="181" t="s">
        <v>1057</v>
      </c>
      <c r="I2462" s="181" t="s">
        <v>1199</v>
      </c>
      <c r="K2462" s="183">
        <v>368487</v>
      </c>
      <c r="L2462" s="183">
        <v>361079</v>
      </c>
      <c r="Q2462" s="181" t="s">
        <v>940</v>
      </c>
      <c r="U2462" s="183">
        <v>2</v>
      </c>
      <c r="V2462" s="183">
        <v>20</v>
      </c>
      <c r="Y2462" s="181" t="s">
        <v>941</v>
      </c>
      <c r="Z2462" s="183">
        <v>102</v>
      </c>
      <c r="AA2462" s="181" t="s">
        <v>22</v>
      </c>
      <c r="AB2462" s="181" t="s">
        <v>942</v>
      </c>
      <c r="AC2462" s="183">
        <v>14</v>
      </c>
    </row>
    <row r="2463" spans="1:29">
      <c r="A2463" s="181" t="s">
        <v>118</v>
      </c>
      <c r="B2463" s="183">
        <v>102</v>
      </c>
      <c r="C2463" s="183">
        <v>102103</v>
      </c>
      <c r="D2463" s="183">
        <v>5675</v>
      </c>
      <c r="E2463" s="184">
        <v>-321.47000000000003</v>
      </c>
      <c r="F2463" s="182">
        <v>43886</v>
      </c>
      <c r="G2463" s="181" t="s">
        <v>938</v>
      </c>
      <c r="H2463" s="181" t="s">
        <v>1057</v>
      </c>
      <c r="I2463" s="181" t="s">
        <v>1200</v>
      </c>
      <c r="K2463" s="183">
        <v>368487</v>
      </c>
      <c r="L2463" s="183">
        <v>361079</v>
      </c>
      <c r="Q2463" s="181" t="s">
        <v>940</v>
      </c>
      <c r="U2463" s="183">
        <v>2</v>
      </c>
      <c r="V2463" s="183">
        <v>20</v>
      </c>
      <c r="Y2463" s="181" t="s">
        <v>941</v>
      </c>
      <c r="Z2463" s="183">
        <v>102</v>
      </c>
      <c r="AA2463" s="181" t="s">
        <v>22</v>
      </c>
      <c r="AB2463" s="181" t="s">
        <v>942</v>
      </c>
      <c r="AC2463" s="183">
        <v>15</v>
      </c>
    </row>
    <row r="2464" spans="1:29">
      <c r="A2464" s="181" t="s">
        <v>118</v>
      </c>
      <c r="B2464" s="183">
        <v>102</v>
      </c>
      <c r="C2464" s="183">
        <v>102103</v>
      </c>
      <c r="D2464" s="183">
        <v>5675</v>
      </c>
      <c r="E2464" s="184">
        <v>-206.37</v>
      </c>
      <c r="F2464" s="182">
        <v>43890</v>
      </c>
      <c r="G2464" s="181" t="s">
        <v>938</v>
      </c>
      <c r="H2464" s="181" t="s">
        <v>1061</v>
      </c>
      <c r="I2464" s="181" t="s">
        <v>1197</v>
      </c>
      <c r="K2464" s="183">
        <v>368497</v>
      </c>
      <c r="L2464" s="183">
        <v>361114</v>
      </c>
      <c r="Q2464" s="181" t="s">
        <v>940</v>
      </c>
      <c r="U2464" s="183">
        <v>2</v>
      </c>
      <c r="V2464" s="183">
        <v>20</v>
      </c>
      <c r="Y2464" s="181" t="s">
        <v>941</v>
      </c>
      <c r="Z2464" s="183">
        <v>102</v>
      </c>
      <c r="AA2464" s="181" t="s">
        <v>22</v>
      </c>
      <c r="AB2464" s="181" t="s">
        <v>942</v>
      </c>
      <c r="AC2464" s="183">
        <v>12</v>
      </c>
    </row>
    <row r="2465" spans="1:29">
      <c r="A2465" s="181" t="s">
        <v>118</v>
      </c>
      <c r="B2465" s="183">
        <v>102</v>
      </c>
      <c r="C2465" s="183">
        <v>102103</v>
      </c>
      <c r="D2465" s="183">
        <v>5675</v>
      </c>
      <c r="E2465" s="184">
        <v>-262.11</v>
      </c>
      <c r="F2465" s="182">
        <v>43890</v>
      </c>
      <c r="G2465" s="181" t="s">
        <v>938</v>
      </c>
      <c r="H2465" s="181" t="s">
        <v>1061</v>
      </c>
      <c r="I2465" s="181" t="s">
        <v>1198</v>
      </c>
      <c r="K2465" s="183">
        <v>368497</v>
      </c>
      <c r="L2465" s="183">
        <v>361114</v>
      </c>
      <c r="Q2465" s="181" t="s">
        <v>940</v>
      </c>
      <c r="U2465" s="183">
        <v>2</v>
      </c>
      <c r="V2465" s="183">
        <v>20</v>
      </c>
      <c r="Y2465" s="181" t="s">
        <v>941</v>
      </c>
      <c r="Z2465" s="183">
        <v>102</v>
      </c>
      <c r="AA2465" s="181" t="s">
        <v>22</v>
      </c>
      <c r="AB2465" s="181" t="s">
        <v>942</v>
      </c>
      <c r="AC2465" s="183">
        <v>13</v>
      </c>
    </row>
    <row r="2466" spans="1:29">
      <c r="A2466" s="181" t="s">
        <v>118</v>
      </c>
      <c r="B2466" s="183">
        <v>102</v>
      </c>
      <c r="C2466" s="183">
        <v>102103</v>
      </c>
      <c r="D2466" s="183">
        <v>5675</v>
      </c>
      <c r="E2466" s="184">
        <v>-524.30999999999995</v>
      </c>
      <c r="F2466" s="182">
        <v>43890</v>
      </c>
      <c r="G2466" s="181" t="s">
        <v>938</v>
      </c>
      <c r="H2466" s="181" t="s">
        <v>1061</v>
      </c>
      <c r="I2466" s="181" t="s">
        <v>1199</v>
      </c>
      <c r="K2466" s="183">
        <v>368497</v>
      </c>
      <c r="L2466" s="183">
        <v>361114</v>
      </c>
      <c r="Q2466" s="181" t="s">
        <v>940</v>
      </c>
      <c r="U2466" s="183">
        <v>2</v>
      </c>
      <c r="V2466" s="183">
        <v>20</v>
      </c>
      <c r="Y2466" s="181" t="s">
        <v>941</v>
      </c>
      <c r="Z2466" s="183">
        <v>102</v>
      </c>
      <c r="AA2466" s="181" t="s">
        <v>22</v>
      </c>
      <c r="AB2466" s="181" t="s">
        <v>942</v>
      </c>
      <c r="AC2466" s="183">
        <v>14</v>
      </c>
    </row>
    <row r="2467" spans="1:29">
      <c r="A2467" s="181" t="s">
        <v>118</v>
      </c>
      <c r="B2467" s="183">
        <v>102</v>
      </c>
      <c r="C2467" s="183">
        <v>102103</v>
      </c>
      <c r="D2467" s="183">
        <v>5675</v>
      </c>
      <c r="E2467" s="184">
        <v>-186.21</v>
      </c>
      <c r="F2467" s="182">
        <v>43890</v>
      </c>
      <c r="G2467" s="181" t="s">
        <v>938</v>
      </c>
      <c r="H2467" s="181" t="s">
        <v>1061</v>
      </c>
      <c r="I2467" s="181" t="s">
        <v>1200</v>
      </c>
      <c r="K2467" s="183">
        <v>368497</v>
      </c>
      <c r="L2467" s="183">
        <v>361114</v>
      </c>
      <c r="Q2467" s="181" t="s">
        <v>940</v>
      </c>
      <c r="U2467" s="183">
        <v>2</v>
      </c>
      <c r="V2467" s="183">
        <v>20</v>
      </c>
      <c r="Y2467" s="181" t="s">
        <v>941</v>
      </c>
      <c r="Z2467" s="183">
        <v>102</v>
      </c>
      <c r="AA2467" s="181" t="s">
        <v>22</v>
      </c>
      <c r="AB2467" s="181" t="s">
        <v>942</v>
      </c>
      <c r="AC2467" s="183">
        <v>15</v>
      </c>
    </row>
    <row r="2468" spans="1:29">
      <c r="A2468" s="181" t="s">
        <v>118</v>
      </c>
      <c r="B2468" s="183">
        <v>102</v>
      </c>
      <c r="C2468" s="183">
        <v>102103</v>
      </c>
      <c r="D2468" s="183">
        <v>5675</v>
      </c>
      <c r="E2468" s="184">
        <v>-20.86</v>
      </c>
      <c r="F2468" s="182">
        <v>43890</v>
      </c>
      <c r="G2468" s="181" t="s">
        <v>938</v>
      </c>
      <c r="H2468" s="181" t="s">
        <v>1017</v>
      </c>
      <c r="I2468" s="181" t="s">
        <v>986</v>
      </c>
      <c r="K2468" s="183">
        <v>368502</v>
      </c>
      <c r="L2468" s="183">
        <v>361130</v>
      </c>
      <c r="Q2468" s="181" t="s">
        <v>940</v>
      </c>
      <c r="U2468" s="183">
        <v>2</v>
      </c>
      <c r="V2468" s="183">
        <v>20</v>
      </c>
      <c r="Y2468" s="181" t="s">
        <v>941</v>
      </c>
      <c r="Z2468" s="183">
        <v>103</v>
      </c>
      <c r="AA2468" s="181" t="s">
        <v>22</v>
      </c>
      <c r="AB2468" s="181" t="s">
        <v>942</v>
      </c>
      <c r="AC2468" s="183">
        <v>4</v>
      </c>
    </row>
    <row r="2469" spans="1:29">
      <c r="A2469" s="181" t="s">
        <v>118</v>
      </c>
      <c r="B2469" s="183">
        <v>102</v>
      </c>
      <c r="C2469" s="183">
        <v>102103</v>
      </c>
      <c r="D2469" s="183">
        <v>5675</v>
      </c>
      <c r="E2469" s="184">
        <v>8718.51</v>
      </c>
      <c r="F2469" s="182">
        <v>43890</v>
      </c>
      <c r="G2469" s="181" t="s">
        <v>938</v>
      </c>
      <c r="H2469" s="181" t="s">
        <v>1196</v>
      </c>
      <c r="I2469" s="181" t="s">
        <v>1196</v>
      </c>
      <c r="K2469" s="183">
        <v>368566</v>
      </c>
      <c r="L2469" s="183">
        <v>361274</v>
      </c>
      <c r="Q2469" s="181" t="s">
        <v>940</v>
      </c>
      <c r="U2469" s="183">
        <v>2</v>
      </c>
      <c r="V2469" s="183">
        <v>20</v>
      </c>
      <c r="Y2469" s="181" t="s">
        <v>941</v>
      </c>
      <c r="Z2469" s="183">
        <v>102</v>
      </c>
      <c r="AA2469" s="181" t="s">
        <v>22</v>
      </c>
      <c r="AB2469" s="181" t="s">
        <v>942</v>
      </c>
      <c r="AC2469" s="183">
        <v>1</v>
      </c>
    </row>
    <row r="2470" spans="1:29">
      <c r="A2470" s="181" t="s">
        <v>118</v>
      </c>
      <c r="B2470" s="183">
        <v>102</v>
      </c>
      <c r="C2470" s="183">
        <v>102114</v>
      </c>
      <c r="D2470" s="183">
        <v>5675</v>
      </c>
      <c r="E2470" s="184">
        <v>-46.21</v>
      </c>
      <c r="F2470" s="182">
        <v>43890</v>
      </c>
      <c r="G2470" s="181" t="s">
        <v>938</v>
      </c>
      <c r="H2470" s="181" t="s">
        <v>1196</v>
      </c>
      <c r="I2470" s="181" t="s">
        <v>1196</v>
      </c>
      <c r="K2470" s="183">
        <v>368566</v>
      </c>
      <c r="L2470" s="183">
        <v>361274</v>
      </c>
      <c r="Q2470" s="181" t="s">
        <v>940</v>
      </c>
      <c r="U2470" s="183">
        <v>2</v>
      </c>
      <c r="V2470" s="183">
        <v>20</v>
      </c>
      <c r="Y2470" s="181" t="s">
        <v>941</v>
      </c>
      <c r="Z2470" s="183">
        <v>102</v>
      </c>
      <c r="AA2470" s="181" t="s">
        <v>22</v>
      </c>
      <c r="AB2470" s="181" t="s">
        <v>942</v>
      </c>
      <c r="AC2470" s="183">
        <v>28</v>
      </c>
    </row>
    <row r="2471" spans="1:29">
      <c r="A2471" s="181" t="s">
        <v>118</v>
      </c>
      <c r="B2471" s="183">
        <v>102</v>
      </c>
      <c r="C2471" s="183">
        <v>102101</v>
      </c>
      <c r="D2471" s="183">
        <v>5675</v>
      </c>
      <c r="E2471" s="184">
        <v>-246.46</v>
      </c>
      <c r="F2471" s="182">
        <v>43890</v>
      </c>
      <c r="G2471" s="181" t="s">
        <v>938</v>
      </c>
      <c r="H2471" s="181" t="s">
        <v>1196</v>
      </c>
      <c r="I2471" s="181" t="s">
        <v>1196</v>
      </c>
      <c r="K2471" s="183">
        <v>368566</v>
      </c>
      <c r="L2471" s="183">
        <v>361274</v>
      </c>
      <c r="Q2471" s="181" t="s">
        <v>940</v>
      </c>
      <c r="U2471" s="183">
        <v>2</v>
      </c>
      <c r="V2471" s="183">
        <v>20</v>
      </c>
      <c r="Y2471" s="181" t="s">
        <v>941</v>
      </c>
      <c r="Z2471" s="183">
        <v>102</v>
      </c>
      <c r="AA2471" s="181" t="s">
        <v>22</v>
      </c>
      <c r="AB2471" s="181" t="s">
        <v>942</v>
      </c>
      <c r="AC2471" s="183">
        <v>29</v>
      </c>
    </row>
    <row r="2472" spans="1:29">
      <c r="A2472" s="181" t="s">
        <v>118</v>
      </c>
      <c r="B2472" s="183">
        <v>102</v>
      </c>
      <c r="C2472" s="183">
        <v>102102</v>
      </c>
      <c r="D2472" s="183">
        <v>5675</v>
      </c>
      <c r="E2472" s="184">
        <v>-30.81</v>
      </c>
      <c r="F2472" s="182">
        <v>43890</v>
      </c>
      <c r="G2472" s="181" t="s">
        <v>938</v>
      </c>
      <c r="H2472" s="181" t="s">
        <v>1196</v>
      </c>
      <c r="I2472" s="181" t="s">
        <v>1196</v>
      </c>
      <c r="K2472" s="183">
        <v>368566</v>
      </c>
      <c r="L2472" s="183">
        <v>361274</v>
      </c>
      <c r="Q2472" s="181" t="s">
        <v>940</v>
      </c>
      <c r="U2472" s="183">
        <v>2</v>
      </c>
      <c r="V2472" s="183">
        <v>20</v>
      </c>
      <c r="Y2472" s="181" t="s">
        <v>941</v>
      </c>
      <c r="Z2472" s="183">
        <v>102</v>
      </c>
      <c r="AA2472" s="181" t="s">
        <v>22</v>
      </c>
      <c r="AB2472" s="181" t="s">
        <v>942</v>
      </c>
      <c r="AC2472" s="183">
        <v>30</v>
      </c>
    </row>
    <row r="2473" spans="1:29">
      <c r="A2473" s="181" t="s">
        <v>118</v>
      </c>
      <c r="B2473" s="183">
        <v>102</v>
      </c>
      <c r="C2473" s="183">
        <v>102115</v>
      </c>
      <c r="D2473" s="183">
        <v>5675</v>
      </c>
      <c r="E2473" s="184">
        <v>-15.4</v>
      </c>
      <c r="F2473" s="182">
        <v>43890</v>
      </c>
      <c r="G2473" s="181" t="s">
        <v>938</v>
      </c>
      <c r="H2473" s="181" t="s">
        <v>1196</v>
      </c>
      <c r="I2473" s="181" t="s">
        <v>1196</v>
      </c>
      <c r="K2473" s="183">
        <v>368566</v>
      </c>
      <c r="L2473" s="183">
        <v>361274</v>
      </c>
      <c r="Q2473" s="181" t="s">
        <v>940</v>
      </c>
      <c r="U2473" s="183">
        <v>2</v>
      </c>
      <c r="V2473" s="183">
        <v>20</v>
      </c>
      <c r="Y2473" s="181" t="s">
        <v>941</v>
      </c>
      <c r="Z2473" s="183">
        <v>102</v>
      </c>
      <c r="AA2473" s="181" t="s">
        <v>22</v>
      </c>
      <c r="AB2473" s="181" t="s">
        <v>942</v>
      </c>
      <c r="AC2473" s="183">
        <v>31</v>
      </c>
    </row>
    <row r="2474" spans="1:29">
      <c r="A2474" s="181" t="s">
        <v>118</v>
      </c>
      <c r="B2474" s="183">
        <v>102</v>
      </c>
      <c r="C2474" s="183">
        <v>102103</v>
      </c>
      <c r="D2474" s="183">
        <v>5675</v>
      </c>
      <c r="E2474" s="184">
        <v>-92.42</v>
      </c>
      <c r="F2474" s="182">
        <v>43890</v>
      </c>
      <c r="G2474" s="181" t="s">
        <v>938</v>
      </c>
      <c r="H2474" s="181" t="s">
        <v>1196</v>
      </c>
      <c r="I2474" s="181" t="s">
        <v>1196</v>
      </c>
      <c r="K2474" s="183">
        <v>368566</v>
      </c>
      <c r="L2474" s="183">
        <v>361274</v>
      </c>
      <c r="Q2474" s="181" t="s">
        <v>940</v>
      </c>
      <c r="U2474" s="183">
        <v>2</v>
      </c>
      <c r="V2474" s="183">
        <v>20</v>
      </c>
      <c r="Y2474" s="181" t="s">
        <v>941</v>
      </c>
      <c r="Z2474" s="183">
        <v>102</v>
      </c>
      <c r="AA2474" s="181" t="s">
        <v>22</v>
      </c>
      <c r="AB2474" s="181" t="s">
        <v>942</v>
      </c>
      <c r="AC2474" s="183">
        <v>32</v>
      </c>
    </row>
    <row r="2475" spans="1:29">
      <c r="A2475" s="181" t="s">
        <v>118</v>
      </c>
      <c r="B2475" s="183">
        <v>102</v>
      </c>
      <c r="C2475" s="183">
        <v>102104</v>
      </c>
      <c r="D2475" s="183">
        <v>5675</v>
      </c>
      <c r="E2475" s="184">
        <v>-169.44</v>
      </c>
      <c r="F2475" s="182">
        <v>43890</v>
      </c>
      <c r="G2475" s="181" t="s">
        <v>938</v>
      </c>
      <c r="H2475" s="181" t="s">
        <v>1196</v>
      </c>
      <c r="I2475" s="181" t="s">
        <v>1196</v>
      </c>
      <c r="K2475" s="183">
        <v>368566</v>
      </c>
      <c r="L2475" s="183">
        <v>361274</v>
      </c>
      <c r="Q2475" s="181" t="s">
        <v>940</v>
      </c>
      <c r="U2475" s="183">
        <v>2</v>
      </c>
      <c r="V2475" s="183">
        <v>20</v>
      </c>
      <c r="Y2475" s="181" t="s">
        <v>941</v>
      </c>
      <c r="Z2475" s="183">
        <v>102</v>
      </c>
      <c r="AA2475" s="181" t="s">
        <v>22</v>
      </c>
      <c r="AB2475" s="181" t="s">
        <v>942</v>
      </c>
      <c r="AC2475" s="183">
        <v>33</v>
      </c>
    </row>
    <row r="2476" spans="1:29">
      <c r="A2476" s="181" t="s">
        <v>118</v>
      </c>
      <c r="B2476" s="183">
        <v>102</v>
      </c>
      <c r="C2476" s="183">
        <v>102105</v>
      </c>
      <c r="D2476" s="183">
        <v>5675</v>
      </c>
      <c r="E2476" s="184">
        <v>-169.44</v>
      </c>
      <c r="F2476" s="182">
        <v>43890</v>
      </c>
      <c r="G2476" s="181" t="s">
        <v>938</v>
      </c>
      <c r="H2476" s="181" t="s">
        <v>1196</v>
      </c>
      <c r="I2476" s="181" t="s">
        <v>1196</v>
      </c>
      <c r="K2476" s="183">
        <v>368566</v>
      </c>
      <c r="L2476" s="183">
        <v>361274</v>
      </c>
      <c r="Q2476" s="181" t="s">
        <v>940</v>
      </c>
      <c r="U2476" s="183">
        <v>2</v>
      </c>
      <c r="V2476" s="183">
        <v>20</v>
      </c>
      <c r="Y2476" s="181" t="s">
        <v>941</v>
      </c>
      <c r="Z2476" s="183">
        <v>102</v>
      </c>
      <c r="AA2476" s="181" t="s">
        <v>22</v>
      </c>
      <c r="AB2476" s="181" t="s">
        <v>942</v>
      </c>
      <c r="AC2476" s="183">
        <v>34</v>
      </c>
    </row>
    <row r="2477" spans="1:29">
      <c r="A2477" s="181" t="s">
        <v>118</v>
      </c>
      <c r="B2477" s="183">
        <v>102</v>
      </c>
      <c r="C2477" s="183">
        <v>102106</v>
      </c>
      <c r="D2477" s="183">
        <v>5675</v>
      </c>
      <c r="E2477" s="184">
        <v>-554.53</v>
      </c>
      <c r="F2477" s="182">
        <v>43890</v>
      </c>
      <c r="G2477" s="181" t="s">
        <v>938</v>
      </c>
      <c r="H2477" s="181" t="s">
        <v>1196</v>
      </c>
      <c r="I2477" s="181" t="s">
        <v>1196</v>
      </c>
      <c r="K2477" s="183">
        <v>368566</v>
      </c>
      <c r="L2477" s="183">
        <v>361274</v>
      </c>
      <c r="Q2477" s="181" t="s">
        <v>940</v>
      </c>
      <c r="U2477" s="183">
        <v>2</v>
      </c>
      <c r="V2477" s="183">
        <v>20</v>
      </c>
      <c r="Y2477" s="181" t="s">
        <v>941</v>
      </c>
      <c r="Z2477" s="183">
        <v>102</v>
      </c>
      <c r="AA2477" s="181" t="s">
        <v>22</v>
      </c>
      <c r="AB2477" s="181" t="s">
        <v>942</v>
      </c>
      <c r="AC2477" s="183">
        <v>35</v>
      </c>
    </row>
    <row r="2478" spans="1:29">
      <c r="A2478" s="181" t="s">
        <v>118</v>
      </c>
      <c r="B2478" s="183">
        <v>102</v>
      </c>
      <c r="C2478" s="183">
        <v>102116</v>
      </c>
      <c r="D2478" s="183">
        <v>5675</v>
      </c>
      <c r="E2478" s="184">
        <v>-30.81</v>
      </c>
      <c r="F2478" s="182">
        <v>43890</v>
      </c>
      <c r="G2478" s="181" t="s">
        <v>938</v>
      </c>
      <c r="H2478" s="181" t="s">
        <v>1196</v>
      </c>
      <c r="I2478" s="181" t="s">
        <v>1196</v>
      </c>
      <c r="K2478" s="183">
        <v>368566</v>
      </c>
      <c r="L2478" s="183">
        <v>361274</v>
      </c>
      <c r="Q2478" s="181" t="s">
        <v>940</v>
      </c>
      <c r="U2478" s="183">
        <v>2</v>
      </c>
      <c r="V2478" s="183">
        <v>20</v>
      </c>
      <c r="Y2478" s="181" t="s">
        <v>941</v>
      </c>
      <c r="Z2478" s="183">
        <v>102</v>
      </c>
      <c r="AA2478" s="181" t="s">
        <v>22</v>
      </c>
      <c r="AB2478" s="181" t="s">
        <v>942</v>
      </c>
      <c r="AC2478" s="183">
        <v>36</v>
      </c>
    </row>
    <row r="2479" spans="1:29">
      <c r="A2479" s="181" t="s">
        <v>118</v>
      </c>
      <c r="B2479" s="183">
        <v>102</v>
      </c>
      <c r="C2479" s="183">
        <v>102107</v>
      </c>
      <c r="D2479" s="183">
        <v>5675</v>
      </c>
      <c r="E2479" s="184">
        <v>-30.81</v>
      </c>
      <c r="F2479" s="182">
        <v>43890</v>
      </c>
      <c r="G2479" s="181" t="s">
        <v>938</v>
      </c>
      <c r="H2479" s="181" t="s">
        <v>1196</v>
      </c>
      <c r="I2479" s="181" t="s">
        <v>1196</v>
      </c>
      <c r="K2479" s="183">
        <v>368566</v>
      </c>
      <c r="L2479" s="183">
        <v>361274</v>
      </c>
      <c r="Q2479" s="181" t="s">
        <v>940</v>
      </c>
      <c r="U2479" s="183">
        <v>2</v>
      </c>
      <c r="V2479" s="183">
        <v>20</v>
      </c>
      <c r="Y2479" s="181" t="s">
        <v>941</v>
      </c>
      <c r="Z2479" s="183">
        <v>102</v>
      </c>
      <c r="AA2479" s="181" t="s">
        <v>22</v>
      </c>
      <c r="AB2479" s="181" t="s">
        <v>942</v>
      </c>
      <c r="AC2479" s="183">
        <v>37</v>
      </c>
    </row>
    <row r="2480" spans="1:29">
      <c r="A2480" s="181" t="s">
        <v>118</v>
      </c>
      <c r="B2480" s="183">
        <v>102</v>
      </c>
      <c r="C2480" s="183">
        <v>102117</v>
      </c>
      <c r="D2480" s="183">
        <v>5675</v>
      </c>
      <c r="E2480" s="184">
        <v>-15.4</v>
      </c>
      <c r="F2480" s="182">
        <v>43890</v>
      </c>
      <c r="G2480" s="181" t="s">
        <v>938</v>
      </c>
      <c r="H2480" s="181" t="s">
        <v>1196</v>
      </c>
      <c r="I2480" s="181" t="s">
        <v>1196</v>
      </c>
      <c r="K2480" s="183">
        <v>368566</v>
      </c>
      <c r="L2480" s="183">
        <v>361274</v>
      </c>
      <c r="Q2480" s="181" t="s">
        <v>940</v>
      </c>
      <c r="U2480" s="183">
        <v>2</v>
      </c>
      <c r="V2480" s="183">
        <v>20</v>
      </c>
      <c r="Y2480" s="181" t="s">
        <v>941</v>
      </c>
      <c r="Z2480" s="183">
        <v>102</v>
      </c>
      <c r="AA2480" s="181" t="s">
        <v>22</v>
      </c>
      <c r="AB2480" s="181" t="s">
        <v>942</v>
      </c>
      <c r="AC2480" s="183">
        <v>38</v>
      </c>
    </row>
    <row r="2481" spans="1:29">
      <c r="A2481" s="181" t="s">
        <v>118</v>
      </c>
      <c r="B2481" s="183">
        <v>102</v>
      </c>
      <c r="C2481" s="183">
        <v>102118</v>
      </c>
      <c r="D2481" s="183">
        <v>5675</v>
      </c>
      <c r="E2481" s="184">
        <v>-46.21</v>
      </c>
      <c r="F2481" s="182">
        <v>43890</v>
      </c>
      <c r="G2481" s="181" t="s">
        <v>938</v>
      </c>
      <c r="H2481" s="181" t="s">
        <v>1196</v>
      </c>
      <c r="I2481" s="181" t="s">
        <v>1196</v>
      </c>
      <c r="K2481" s="183">
        <v>368566</v>
      </c>
      <c r="L2481" s="183">
        <v>361274</v>
      </c>
      <c r="Q2481" s="181" t="s">
        <v>940</v>
      </c>
      <c r="U2481" s="183">
        <v>2</v>
      </c>
      <c r="V2481" s="183">
        <v>20</v>
      </c>
      <c r="Y2481" s="181" t="s">
        <v>941</v>
      </c>
      <c r="Z2481" s="183">
        <v>102</v>
      </c>
      <c r="AA2481" s="181" t="s">
        <v>22</v>
      </c>
      <c r="AB2481" s="181" t="s">
        <v>942</v>
      </c>
      <c r="AC2481" s="183">
        <v>39</v>
      </c>
    </row>
    <row r="2482" spans="1:29">
      <c r="A2482" s="181" t="s">
        <v>118</v>
      </c>
      <c r="B2482" s="183">
        <v>102</v>
      </c>
      <c r="C2482" s="183">
        <v>102108</v>
      </c>
      <c r="D2482" s="183">
        <v>5675</v>
      </c>
      <c r="E2482" s="184">
        <v>-61.61</v>
      </c>
      <c r="F2482" s="182">
        <v>43890</v>
      </c>
      <c r="G2482" s="181" t="s">
        <v>938</v>
      </c>
      <c r="H2482" s="181" t="s">
        <v>1196</v>
      </c>
      <c r="I2482" s="181" t="s">
        <v>1196</v>
      </c>
      <c r="K2482" s="183">
        <v>368566</v>
      </c>
      <c r="L2482" s="183">
        <v>361274</v>
      </c>
      <c r="Q2482" s="181" t="s">
        <v>940</v>
      </c>
      <c r="U2482" s="183">
        <v>2</v>
      </c>
      <c r="V2482" s="183">
        <v>20</v>
      </c>
      <c r="Y2482" s="181" t="s">
        <v>941</v>
      </c>
      <c r="Z2482" s="183">
        <v>102</v>
      </c>
      <c r="AA2482" s="181" t="s">
        <v>22</v>
      </c>
      <c r="AB2482" s="181" t="s">
        <v>942</v>
      </c>
      <c r="AC2482" s="183">
        <v>40</v>
      </c>
    </row>
    <row r="2483" spans="1:29">
      <c r="A2483" s="181" t="s">
        <v>118</v>
      </c>
      <c r="B2483" s="183">
        <v>102</v>
      </c>
      <c r="C2483" s="183">
        <v>102109</v>
      </c>
      <c r="D2483" s="183">
        <v>5675</v>
      </c>
      <c r="E2483" s="184">
        <v>-46.21</v>
      </c>
      <c r="F2483" s="182">
        <v>43890</v>
      </c>
      <c r="G2483" s="181" t="s">
        <v>938</v>
      </c>
      <c r="H2483" s="181" t="s">
        <v>1196</v>
      </c>
      <c r="I2483" s="181" t="s">
        <v>1196</v>
      </c>
      <c r="K2483" s="183">
        <v>368566</v>
      </c>
      <c r="L2483" s="183">
        <v>361274</v>
      </c>
      <c r="Q2483" s="181" t="s">
        <v>940</v>
      </c>
      <c r="U2483" s="183">
        <v>2</v>
      </c>
      <c r="V2483" s="183">
        <v>20</v>
      </c>
      <c r="Y2483" s="181" t="s">
        <v>941</v>
      </c>
      <c r="Z2483" s="183">
        <v>102</v>
      </c>
      <c r="AA2483" s="181" t="s">
        <v>22</v>
      </c>
      <c r="AB2483" s="181" t="s">
        <v>942</v>
      </c>
      <c r="AC2483" s="183">
        <v>41</v>
      </c>
    </row>
    <row r="2484" spans="1:29">
      <c r="A2484" s="181" t="s">
        <v>118</v>
      </c>
      <c r="B2484" s="183">
        <v>102</v>
      </c>
      <c r="C2484" s="183">
        <v>102120</v>
      </c>
      <c r="D2484" s="183">
        <v>5675</v>
      </c>
      <c r="E2484" s="184">
        <v>-15.46</v>
      </c>
      <c r="F2484" s="182">
        <v>43890</v>
      </c>
      <c r="G2484" s="181" t="s">
        <v>938</v>
      </c>
      <c r="H2484" s="181" t="s">
        <v>1196</v>
      </c>
      <c r="I2484" s="181" t="s">
        <v>1196</v>
      </c>
      <c r="K2484" s="183">
        <v>368566</v>
      </c>
      <c r="L2484" s="183">
        <v>361274</v>
      </c>
      <c r="Q2484" s="181" t="s">
        <v>940</v>
      </c>
      <c r="U2484" s="183">
        <v>2</v>
      </c>
      <c r="V2484" s="183">
        <v>20</v>
      </c>
      <c r="Y2484" s="181" t="s">
        <v>941</v>
      </c>
      <c r="Z2484" s="183">
        <v>102</v>
      </c>
      <c r="AA2484" s="181" t="s">
        <v>22</v>
      </c>
      <c r="AB2484" s="181" t="s">
        <v>942</v>
      </c>
      <c r="AC2484" s="183">
        <v>42</v>
      </c>
    </row>
    <row r="2485" spans="1:29">
      <c r="A2485" s="181" t="s">
        <v>118</v>
      </c>
      <c r="B2485" s="183">
        <v>102</v>
      </c>
      <c r="C2485" s="183">
        <v>102114</v>
      </c>
      <c r="D2485" s="183">
        <v>5675</v>
      </c>
      <c r="E2485" s="184">
        <v>22</v>
      </c>
      <c r="F2485" s="182">
        <v>43890</v>
      </c>
      <c r="G2485" s="181" t="s">
        <v>938</v>
      </c>
      <c r="H2485" s="181" t="s">
        <v>947</v>
      </c>
      <c r="I2485" s="181" t="s">
        <v>947</v>
      </c>
      <c r="K2485" s="183">
        <v>368673</v>
      </c>
      <c r="L2485" s="183">
        <v>361618</v>
      </c>
      <c r="Q2485" s="181" t="s">
        <v>940</v>
      </c>
      <c r="U2485" s="183">
        <v>2</v>
      </c>
      <c r="V2485" s="183">
        <v>20</v>
      </c>
      <c r="Y2485" s="181" t="s">
        <v>941</v>
      </c>
      <c r="Z2485" s="183">
        <v>102</v>
      </c>
      <c r="AA2485" s="181" t="s">
        <v>22</v>
      </c>
      <c r="AB2485" s="181" t="s">
        <v>942</v>
      </c>
      <c r="AC2485" s="183">
        <v>7</v>
      </c>
    </row>
    <row r="2486" spans="1:29">
      <c r="A2486" s="181" t="s">
        <v>118</v>
      </c>
      <c r="B2486" s="183">
        <v>102</v>
      </c>
      <c r="C2486" s="183">
        <v>102115</v>
      </c>
      <c r="D2486" s="183">
        <v>5675</v>
      </c>
      <c r="E2486" s="184">
        <v>7</v>
      </c>
      <c r="F2486" s="182">
        <v>43890</v>
      </c>
      <c r="G2486" s="181" t="s">
        <v>938</v>
      </c>
      <c r="H2486" s="181" t="s">
        <v>947</v>
      </c>
      <c r="I2486" s="181" t="s">
        <v>947</v>
      </c>
      <c r="K2486" s="183">
        <v>368673</v>
      </c>
      <c r="L2486" s="183">
        <v>361618</v>
      </c>
      <c r="Q2486" s="181" t="s">
        <v>940</v>
      </c>
      <c r="U2486" s="183">
        <v>2</v>
      </c>
      <c r="V2486" s="183">
        <v>20</v>
      </c>
      <c r="Y2486" s="181" t="s">
        <v>941</v>
      </c>
      <c r="Z2486" s="183">
        <v>102</v>
      </c>
      <c r="AA2486" s="181" t="s">
        <v>22</v>
      </c>
      <c r="AB2486" s="181" t="s">
        <v>942</v>
      </c>
      <c r="AC2486" s="183">
        <v>17</v>
      </c>
    </row>
    <row r="2487" spans="1:29">
      <c r="A2487" s="181" t="s">
        <v>118</v>
      </c>
      <c r="B2487" s="183">
        <v>102</v>
      </c>
      <c r="C2487" s="183">
        <v>102116</v>
      </c>
      <c r="D2487" s="183">
        <v>5675</v>
      </c>
      <c r="E2487" s="184">
        <v>8</v>
      </c>
      <c r="F2487" s="182">
        <v>43890</v>
      </c>
      <c r="G2487" s="181" t="s">
        <v>938</v>
      </c>
      <c r="H2487" s="181" t="s">
        <v>947</v>
      </c>
      <c r="I2487" s="181" t="s">
        <v>947</v>
      </c>
      <c r="K2487" s="183">
        <v>368673</v>
      </c>
      <c r="L2487" s="183">
        <v>361618</v>
      </c>
      <c r="Q2487" s="181" t="s">
        <v>940</v>
      </c>
      <c r="U2487" s="183">
        <v>2</v>
      </c>
      <c r="V2487" s="183">
        <v>20</v>
      </c>
      <c r="Y2487" s="181" t="s">
        <v>941</v>
      </c>
      <c r="Z2487" s="183">
        <v>102</v>
      </c>
      <c r="AA2487" s="181" t="s">
        <v>22</v>
      </c>
      <c r="AB2487" s="181" t="s">
        <v>942</v>
      </c>
      <c r="AC2487" s="183">
        <v>31</v>
      </c>
    </row>
    <row r="2488" spans="1:29">
      <c r="A2488" s="181" t="s">
        <v>118</v>
      </c>
      <c r="B2488" s="183">
        <v>102</v>
      </c>
      <c r="C2488" s="183">
        <v>102117</v>
      </c>
      <c r="D2488" s="183">
        <v>5675</v>
      </c>
      <c r="E2488" s="184">
        <v>7</v>
      </c>
      <c r="F2488" s="182">
        <v>43890</v>
      </c>
      <c r="G2488" s="181" t="s">
        <v>938</v>
      </c>
      <c r="H2488" s="181" t="s">
        <v>947</v>
      </c>
      <c r="I2488" s="181" t="s">
        <v>947</v>
      </c>
      <c r="K2488" s="183">
        <v>368673</v>
      </c>
      <c r="L2488" s="183">
        <v>361618</v>
      </c>
      <c r="Q2488" s="181" t="s">
        <v>940</v>
      </c>
      <c r="U2488" s="183">
        <v>2</v>
      </c>
      <c r="V2488" s="183">
        <v>20</v>
      </c>
      <c r="Y2488" s="181" t="s">
        <v>941</v>
      </c>
      <c r="Z2488" s="183">
        <v>102</v>
      </c>
      <c r="AA2488" s="181" t="s">
        <v>22</v>
      </c>
      <c r="AB2488" s="181" t="s">
        <v>942</v>
      </c>
      <c r="AC2488" s="183">
        <v>44</v>
      </c>
    </row>
    <row r="2489" spans="1:29">
      <c r="A2489" s="181" t="s">
        <v>118</v>
      </c>
      <c r="B2489" s="183">
        <v>102</v>
      </c>
      <c r="C2489" s="183">
        <v>102120</v>
      </c>
      <c r="D2489" s="183">
        <v>5675</v>
      </c>
      <c r="E2489" s="184">
        <v>7</v>
      </c>
      <c r="F2489" s="182">
        <v>43890</v>
      </c>
      <c r="G2489" s="181" t="s">
        <v>938</v>
      </c>
      <c r="H2489" s="181" t="s">
        <v>947</v>
      </c>
      <c r="I2489" s="181" t="s">
        <v>947</v>
      </c>
      <c r="K2489" s="183">
        <v>368673</v>
      </c>
      <c r="L2489" s="183">
        <v>361618</v>
      </c>
      <c r="Q2489" s="181" t="s">
        <v>940</v>
      </c>
      <c r="U2489" s="183">
        <v>2</v>
      </c>
      <c r="V2489" s="183">
        <v>20</v>
      </c>
      <c r="Y2489" s="181" t="s">
        <v>941</v>
      </c>
      <c r="Z2489" s="183">
        <v>102</v>
      </c>
      <c r="AA2489" s="181" t="s">
        <v>22</v>
      </c>
      <c r="AB2489" s="181" t="s">
        <v>942</v>
      </c>
      <c r="AC2489" s="183">
        <v>53</v>
      </c>
    </row>
    <row r="2490" spans="1:29">
      <c r="A2490" s="181" t="s">
        <v>118</v>
      </c>
      <c r="B2490" s="183">
        <v>102</v>
      </c>
      <c r="C2490" s="183">
        <v>102103</v>
      </c>
      <c r="D2490" s="183">
        <v>5675</v>
      </c>
      <c r="E2490" s="184">
        <v>-643.75</v>
      </c>
      <c r="F2490" s="182">
        <v>43900</v>
      </c>
      <c r="G2490" s="181" t="s">
        <v>938</v>
      </c>
      <c r="H2490" s="181" t="s">
        <v>1062</v>
      </c>
      <c r="I2490" s="181" t="s">
        <v>1197</v>
      </c>
      <c r="K2490" s="183">
        <v>368746</v>
      </c>
      <c r="L2490" s="183">
        <v>362383</v>
      </c>
      <c r="Q2490" s="181" t="s">
        <v>940</v>
      </c>
      <c r="U2490" s="183">
        <v>3</v>
      </c>
      <c r="V2490" s="183">
        <v>20</v>
      </c>
      <c r="Y2490" s="181" t="s">
        <v>941</v>
      </c>
      <c r="Z2490" s="183">
        <v>102</v>
      </c>
      <c r="AA2490" s="181" t="s">
        <v>22</v>
      </c>
      <c r="AB2490" s="181" t="s">
        <v>942</v>
      </c>
      <c r="AC2490" s="183">
        <v>12</v>
      </c>
    </row>
    <row r="2491" spans="1:29">
      <c r="A2491" s="181" t="s">
        <v>118</v>
      </c>
      <c r="B2491" s="183">
        <v>102</v>
      </c>
      <c r="C2491" s="183">
        <v>102103</v>
      </c>
      <c r="D2491" s="183">
        <v>5675</v>
      </c>
      <c r="E2491" s="184">
        <v>-1016.71</v>
      </c>
      <c r="F2491" s="182">
        <v>43900</v>
      </c>
      <c r="G2491" s="181" t="s">
        <v>938</v>
      </c>
      <c r="H2491" s="181" t="s">
        <v>1062</v>
      </c>
      <c r="I2491" s="181" t="s">
        <v>1198</v>
      </c>
      <c r="K2491" s="183">
        <v>368746</v>
      </c>
      <c r="L2491" s="183">
        <v>362383</v>
      </c>
      <c r="Q2491" s="181" t="s">
        <v>940</v>
      </c>
      <c r="U2491" s="183">
        <v>3</v>
      </c>
      <c r="V2491" s="183">
        <v>20</v>
      </c>
      <c r="Y2491" s="181" t="s">
        <v>941</v>
      </c>
      <c r="Z2491" s="183">
        <v>102</v>
      </c>
      <c r="AA2491" s="181" t="s">
        <v>22</v>
      </c>
      <c r="AB2491" s="181" t="s">
        <v>942</v>
      </c>
      <c r="AC2491" s="183">
        <v>13</v>
      </c>
    </row>
    <row r="2492" spans="1:29">
      <c r="A2492" s="181" t="s">
        <v>118</v>
      </c>
      <c r="B2492" s="183">
        <v>102</v>
      </c>
      <c r="C2492" s="183">
        <v>102103</v>
      </c>
      <c r="D2492" s="183">
        <v>5675</v>
      </c>
      <c r="E2492" s="184">
        <v>-1148.31</v>
      </c>
      <c r="F2492" s="182">
        <v>43900</v>
      </c>
      <c r="G2492" s="181" t="s">
        <v>938</v>
      </c>
      <c r="H2492" s="181" t="s">
        <v>1062</v>
      </c>
      <c r="I2492" s="181" t="s">
        <v>1199</v>
      </c>
      <c r="K2492" s="183">
        <v>368746</v>
      </c>
      <c r="L2492" s="183">
        <v>362383</v>
      </c>
      <c r="Q2492" s="181" t="s">
        <v>940</v>
      </c>
      <c r="U2492" s="183">
        <v>3</v>
      </c>
      <c r="V2492" s="183">
        <v>20</v>
      </c>
      <c r="Y2492" s="181" t="s">
        <v>941</v>
      </c>
      <c r="Z2492" s="183">
        <v>102</v>
      </c>
      <c r="AA2492" s="181" t="s">
        <v>22</v>
      </c>
      <c r="AB2492" s="181" t="s">
        <v>942</v>
      </c>
      <c r="AC2492" s="183">
        <v>14</v>
      </c>
    </row>
    <row r="2493" spans="1:29">
      <c r="A2493" s="181" t="s">
        <v>118</v>
      </c>
      <c r="B2493" s="183">
        <v>102</v>
      </c>
      <c r="C2493" s="183">
        <v>102103</v>
      </c>
      <c r="D2493" s="183">
        <v>5675</v>
      </c>
      <c r="E2493" s="184">
        <v>-325.39</v>
      </c>
      <c r="F2493" s="182">
        <v>43900</v>
      </c>
      <c r="G2493" s="181" t="s">
        <v>938</v>
      </c>
      <c r="H2493" s="181" t="s">
        <v>1062</v>
      </c>
      <c r="I2493" s="181" t="s">
        <v>1200</v>
      </c>
      <c r="K2493" s="183">
        <v>368746</v>
      </c>
      <c r="L2493" s="183">
        <v>362383</v>
      </c>
      <c r="Q2493" s="181" t="s">
        <v>940</v>
      </c>
      <c r="U2493" s="183">
        <v>3</v>
      </c>
      <c r="V2493" s="183">
        <v>20</v>
      </c>
      <c r="Y2493" s="181" t="s">
        <v>941</v>
      </c>
      <c r="Z2493" s="183">
        <v>102</v>
      </c>
      <c r="AA2493" s="181" t="s">
        <v>22</v>
      </c>
      <c r="AB2493" s="181" t="s">
        <v>942</v>
      </c>
      <c r="AC2493" s="183">
        <v>15</v>
      </c>
    </row>
    <row r="2494" spans="1:29">
      <c r="A2494" s="181" t="s">
        <v>118</v>
      </c>
      <c r="B2494" s="183">
        <v>102</v>
      </c>
      <c r="C2494" s="183">
        <v>102103</v>
      </c>
      <c r="D2494" s="183">
        <v>5675</v>
      </c>
      <c r="E2494" s="184">
        <v>-217.62</v>
      </c>
      <c r="F2494" s="182">
        <v>43905</v>
      </c>
      <c r="G2494" s="181" t="s">
        <v>938</v>
      </c>
      <c r="H2494" s="181" t="s">
        <v>1063</v>
      </c>
      <c r="I2494" s="181" t="s">
        <v>1197</v>
      </c>
      <c r="K2494" s="183">
        <v>368718</v>
      </c>
      <c r="L2494" s="183">
        <v>362032</v>
      </c>
      <c r="Q2494" s="181" t="s">
        <v>940</v>
      </c>
      <c r="U2494" s="183">
        <v>3</v>
      </c>
      <c r="V2494" s="183">
        <v>20</v>
      </c>
      <c r="Y2494" s="181" t="s">
        <v>941</v>
      </c>
      <c r="Z2494" s="183">
        <v>102</v>
      </c>
      <c r="AA2494" s="181" t="s">
        <v>22</v>
      </c>
      <c r="AB2494" s="181" t="s">
        <v>942</v>
      </c>
      <c r="AC2494" s="183">
        <v>12</v>
      </c>
    </row>
    <row r="2495" spans="1:29">
      <c r="A2495" s="181" t="s">
        <v>118</v>
      </c>
      <c r="B2495" s="183">
        <v>102</v>
      </c>
      <c r="C2495" s="183">
        <v>102103</v>
      </c>
      <c r="D2495" s="183">
        <v>5675</v>
      </c>
      <c r="E2495" s="184">
        <v>-269.7</v>
      </c>
      <c r="F2495" s="182">
        <v>43905</v>
      </c>
      <c r="G2495" s="181" t="s">
        <v>938</v>
      </c>
      <c r="H2495" s="181" t="s">
        <v>1063</v>
      </c>
      <c r="I2495" s="181" t="s">
        <v>1198</v>
      </c>
      <c r="K2495" s="183">
        <v>368718</v>
      </c>
      <c r="L2495" s="183">
        <v>362032</v>
      </c>
      <c r="Q2495" s="181" t="s">
        <v>940</v>
      </c>
      <c r="U2495" s="183">
        <v>3</v>
      </c>
      <c r="V2495" s="183">
        <v>20</v>
      </c>
      <c r="Y2495" s="181" t="s">
        <v>941</v>
      </c>
      <c r="Z2495" s="183">
        <v>102</v>
      </c>
      <c r="AA2495" s="181" t="s">
        <v>22</v>
      </c>
      <c r="AB2495" s="181" t="s">
        <v>942</v>
      </c>
      <c r="AC2495" s="183">
        <v>13</v>
      </c>
    </row>
    <row r="2496" spans="1:29">
      <c r="A2496" s="181" t="s">
        <v>118</v>
      </c>
      <c r="B2496" s="183">
        <v>102</v>
      </c>
      <c r="C2496" s="183">
        <v>102103</v>
      </c>
      <c r="D2496" s="183">
        <v>5675</v>
      </c>
      <c r="E2496" s="184">
        <v>-524.30999999999995</v>
      </c>
      <c r="F2496" s="182">
        <v>43905</v>
      </c>
      <c r="G2496" s="181" t="s">
        <v>938</v>
      </c>
      <c r="H2496" s="181" t="s">
        <v>1063</v>
      </c>
      <c r="I2496" s="181" t="s">
        <v>1199</v>
      </c>
      <c r="K2496" s="183">
        <v>368718</v>
      </c>
      <c r="L2496" s="183">
        <v>362032</v>
      </c>
      <c r="Q2496" s="181" t="s">
        <v>940</v>
      </c>
      <c r="U2496" s="183">
        <v>3</v>
      </c>
      <c r="V2496" s="183">
        <v>20</v>
      </c>
      <c r="Y2496" s="181" t="s">
        <v>941</v>
      </c>
      <c r="Z2496" s="183">
        <v>102</v>
      </c>
      <c r="AA2496" s="181" t="s">
        <v>22</v>
      </c>
      <c r="AB2496" s="181" t="s">
        <v>942</v>
      </c>
      <c r="AC2496" s="183">
        <v>14</v>
      </c>
    </row>
    <row r="2497" spans="1:29">
      <c r="A2497" s="181" t="s">
        <v>118</v>
      </c>
      <c r="B2497" s="183">
        <v>102</v>
      </c>
      <c r="C2497" s="183">
        <v>102103</v>
      </c>
      <c r="D2497" s="183">
        <v>5675</v>
      </c>
      <c r="E2497" s="184">
        <v>-186.21</v>
      </c>
      <c r="F2497" s="182">
        <v>43905</v>
      </c>
      <c r="G2497" s="181" t="s">
        <v>938</v>
      </c>
      <c r="H2497" s="181" t="s">
        <v>1063</v>
      </c>
      <c r="I2497" s="181" t="s">
        <v>1200</v>
      </c>
      <c r="K2497" s="183">
        <v>368718</v>
      </c>
      <c r="L2497" s="183">
        <v>362032</v>
      </c>
      <c r="Q2497" s="181" t="s">
        <v>940</v>
      </c>
      <c r="U2497" s="183">
        <v>3</v>
      </c>
      <c r="V2497" s="183">
        <v>20</v>
      </c>
      <c r="Y2497" s="181" t="s">
        <v>941</v>
      </c>
      <c r="Z2497" s="183">
        <v>102</v>
      </c>
      <c r="AA2497" s="181" t="s">
        <v>22</v>
      </c>
      <c r="AB2497" s="181" t="s">
        <v>942</v>
      </c>
      <c r="AC2497" s="183">
        <v>15</v>
      </c>
    </row>
    <row r="2498" spans="1:29">
      <c r="A2498" s="181" t="s">
        <v>118</v>
      </c>
      <c r="B2498" s="183">
        <v>102</v>
      </c>
      <c r="C2498" s="183">
        <v>102103</v>
      </c>
      <c r="D2498" s="183">
        <v>5675</v>
      </c>
      <c r="E2498" s="184">
        <v>-616.51</v>
      </c>
      <c r="F2498" s="182">
        <v>43914</v>
      </c>
      <c r="G2498" s="181" t="s">
        <v>938</v>
      </c>
      <c r="H2498" s="181" t="s">
        <v>1064</v>
      </c>
      <c r="I2498" s="181" t="s">
        <v>1197</v>
      </c>
      <c r="K2498" s="183">
        <v>368919</v>
      </c>
      <c r="L2498" s="183">
        <v>364363</v>
      </c>
      <c r="Q2498" s="181" t="s">
        <v>940</v>
      </c>
      <c r="U2498" s="183">
        <v>3</v>
      </c>
      <c r="V2498" s="183">
        <v>20</v>
      </c>
      <c r="Y2498" s="181" t="s">
        <v>941</v>
      </c>
      <c r="Z2498" s="183">
        <v>102</v>
      </c>
      <c r="AA2498" s="181" t="s">
        <v>22</v>
      </c>
      <c r="AB2498" s="181" t="s">
        <v>942</v>
      </c>
      <c r="AC2498" s="183">
        <v>12</v>
      </c>
    </row>
    <row r="2499" spans="1:29">
      <c r="A2499" s="181" t="s">
        <v>118</v>
      </c>
      <c r="B2499" s="183">
        <v>102</v>
      </c>
      <c r="C2499" s="183">
        <v>102103</v>
      </c>
      <c r="D2499" s="183">
        <v>5675</v>
      </c>
      <c r="E2499" s="184">
        <v>-991.34</v>
      </c>
      <c r="F2499" s="182">
        <v>43914</v>
      </c>
      <c r="G2499" s="181" t="s">
        <v>938</v>
      </c>
      <c r="H2499" s="181" t="s">
        <v>1064</v>
      </c>
      <c r="I2499" s="181" t="s">
        <v>1198</v>
      </c>
      <c r="K2499" s="183">
        <v>368919</v>
      </c>
      <c r="L2499" s="183">
        <v>364363</v>
      </c>
      <c r="Q2499" s="181" t="s">
        <v>940</v>
      </c>
      <c r="U2499" s="183">
        <v>3</v>
      </c>
      <c r="V2499" s="183">
        <v>20</v>
      </c>
      <c r="Y2499" s="181" t="s">
        <v>941</v>
      </c>
      <c r="Z2499" s="183">
        <v>102</v>
      </c>
      <c r="AA2499" s="181" t="s">
        <v>22</v>
      </c>
      <c r="AB2499" s="181" t="s">
        <v>942</v>
      </c>
      <c r="AC2499" s="183">
        <v>13</v>
      </c>
    </row>
    <row r="2500" spans="1:29">
      <c r="A2500" s="181" t="s">
        <v>118</v>
      </c>
      <c r="B2500" s="183">
        <v>102</v>
      </c>
      <c r="C2500" s="183">
        <v>102103</v>
      </c>
      <c r="D2500" s="183">
        <v>5675</v>
      </c>
      <c r="E2500" s="184">
        <v>-1136.42</v>
      </c>
      <c r="F2500" s="182">
        <v>43914</v>
      </c>
      <c r="G2500" s="181" t="s">
        <v>938</v>
      </c>
      <c r="H2500" s="181" t="s">
        <v>1064</v>
      </c>
      <c r="I2500" s="181" t="s">
        <v>1199</v>
      </c>
      <c r="K2500" s="183">
        <v>368919</v>
      </c>
      <c r="L2500" s="183">
        <v>364363</v>
      </c>
      <c r="Q2500" s="181" t="s">
        <v>940</v>
      </c>
      <c r="U2500" s="183">
        <v>3</v>
      </c>
      <c r="V2500" s="183">
        <v>20</v>
      </c>
      <c r="Y2500" s="181" t="s">
        <v>941</v>
      </c>
      <c r="Z2500" s="183">
        <v>102</v>
      </c>
      <c r="AA2500" s="181" t="s">
        <v>22</v>
      </c>
      <c r="AB2500" s="181" t="s">
        <v>942</v>
      </c>
      <c r="AC2500" s="183">
        <v>14</v>
      </c>
    </row>
    <row r="2501" spans="1:29">
      <c r="A2501" s="181" t="s">
        <v>118</v>
      </c>
      <c r="B2501" s="183">
        <v>102</v>
      </c>
      <c r="C2501" s="183">
        <v>102103</v>
      </c>
      <c r="D2501" s="183">
        <v>5675</v>
      </c>
      <c r="E2501" s="184">
        <v>-329.31</v>
      </c>
      <c r="F2501" s="182">
        <v>43914</v>
      </c>
      <c r="G2501" s="181" t="s">
        <v>938</v>
      </c>
      <c r="H2501" s="181" t="s">
        <v>1064</v>
      </c>
      <c r="I2501" s="181" t="s">
        <v>1200</v>
      </c>
      <c r="K2501" s="183">
        <v>368919</v>
      </c>
      <c r="L2501" s="183">
        <v>364363</v>
      </c>
      <c r="Q2501" s="181" t="s">
        <v>940</v>
      </c>
      <c r="U2501" s="183">
        <v>3</v>
      </c>
      <c r="V2501" s="183">
        <v>20</v>
      </c>
      <c r="Y2501" s="181" t="s">
        <v>941</v>
      </c>
      <c r="Z2501" s="183">
        <v>102</v>
      </c>
      <c r="AA2501" s="181" t="s">
        <v>22</v>
      </c>
      <c r="AB2501" s="181" t="s">
        <v>942</v>
      </c>
      <c r="AC2501" s="183">
        <v>15</v>
      </c>
    </row>
    <row r="2502" spans="1:29">
      <c r="A2502" s="181" t="s">
        <v>118</v>
      </c>
      <c r="B2502" s="183">
        <v>102</v>
      </c>
      <c r="C2502" s="183">
        <v>102103</v>
      </c>
      <c r="D2502" s="183">
        <v>5675</v>
      </c>
      <c r="E2502" s="184">
        <v>-228.87</v>
      </c>
      <c r="F2502" s="182">
        <v>43921</v>
      </c>
      <c r="G2502" s="181" t="s">
        <v>938</v>
      </c>
      <c r="H2502" s="181" t="s">
        <v>1068</v>
      </c>
      <c r="I2502" s="181" t="s">
        <v>1197</v>
      </c>
      <c r="K2502" s="183">
        <v>368797</v>
      </c>
      <c r="L2502" s="183">
        <v>363457</v>
      </c>
      <c r="Q2502" s="181" t="s">
        <v>940</v>
      </c>
      <c r="U2502" s="183">
        <v>3</v>
      </c>
      <c r="V2502" s="183">
        <v>20</v>
      </c>
      <c r="Y2502" s="181" t="s">
        <v>941</v>
      </c>
      <c r="Z2502" s="183">
        <v>102</v>
      </c>
      <c r="AA2502" s="181" t="s">
        <v>22</v>
      </c>
      <c r="AB2502" s="181" t="s">
        <v>942</v>
      </c>
      <c r="AC2502" s="183">
        <v>12</v>
      </c>
    </row>
    <row r="2503" spans="1:29">
      <c r="A2503" s="181" t="s">
        <v>118</v>
      </c>
      <c r="B2503" s="183">
        <v>102</v>
      </c>
      <c r="C2503" s="183">
        <v>102103</v>
      </c>
      <c r="D2503" s="183">
        <v>5675</v>
      </c>
      <c r="E2503" s="184">
        <v>-269.7</v>
      </c>
      <c r="F2503" s="182">
        <v>43921</v>
      </c>
      <c r="G2503" s="181" t="s">
        <v>938</v>
      </c>
      <c r="H2503" s="181" t="s">
        <v>1068</v>
      </c>
      <c r="I2503" s="181" t="s">
        <v>1198</v>
      </c>
      <c r="K2503" s="183">
        <v>368797</v>
      </c>
      <c r="L2503" s="183">
        <v>363457</v>
      </c>
      <c r="Q2503" s="181" t="s">
        <v>940</v>
      </c>
      <c r="U2503" s="183">
        <v>3</v>
      </c>
      <c r="V2503" s="183">
        <v>20</v>
      </c>
      <c r="Y2503" s="181" t="s">
        <v>941</v>
      </c>
      <c r="Z2503" s="183">
        <v>102</v>
      </c>
      <c r="AA2503" s="181" t="s">
        <v>22</v>
      </c>
      <c r="AB2503" s="181" t="s">
        <v>942</v>
      </c>
      <c r="AC2503" s="183">
        <v>13</v>
      </c>
    </row>
    <row r="2504" spans="1:29">
      <c r="A2504" s="181" t="s">
        <v>118</v>
      </c>
      <c r="B2504" s="183">
        <v>102</v>
      </c>
      <c r="C2504" s="183">
        <v>102103</v>
      </c>
      <c r="D2504" s="183">
        <v>5675</v>
      </c>
      <c r="E2504" s="184">
        <v>-547.11</v>
      </c>
      <c r="F2504" s="182">
        <v>43921</v>
      </c>
      <c r="G2504" s="181" t="s">
        <v>938</v>
      </c>
      <c r="H2504" s="181" t="s">
        <v>1068</v>
      </c>
      <c r="I2504" s="181" t="s">
        <v>1199</v>
      </c>
      <c r="K2504" s="183">
        <v>368797</v>
      </c>
      <c r="L2504" s="183">
        <v>363457</v>
      </c>
      <c r="Q2504" s="181" t="s">
        <v>940</v>
      </c>
      <c r="U2504" s="183">
        <v>3</v>
      </c>
      <c r="V2504" s="183">
        <v>20</v>
      </c>
      <c r="Y2504" s="181" t="s">
        <v>941</v>
      </c>
      <c r="Z2504" s="183">
        <v>102</v>
      </c>
      <c r="AA2504" s="181" t="s">
        <v>22</v>
      </c>
      <c r="AB2504" s="181" t="s">
        <v>942</v>
      </c>
      <c r="AC2504" s="183">
        <v>14</v>
      </c>
    </row>
    <row r="2505" spans="1:29">
      <c r="A2505" s="181" t="s">
        <v>118</v>
      </c>
      <c r="B2505" s="183">
        <v>102</v>
      </c>
      <c r="C2505" s="183">
        <v>102103</v>
      </c>
      <c r="D2505" s="183">
        <v>5675</v>
      </c>
      <c r="E2505" s="184">
        <v>-186.21</v>
      </c>
      <c r="F2505" s="182">
        <v>43921</v>
      </c>
      <c r="G2505" s="181" t="s">
        <v>938</v>
      </c>
      <c r="H2505" s="181" t="s">
        <v>1068</v>
      </c>
      <c r="I2505" s="181" t="s">
        <v>1200</v>
      </c>
      <c r="K2505" s="183">
        <v>368797</v>
      </c>
      <c r="L2505" s="183">
        <v>363457</v>
      </c>
      <c r="Q2505" s="181" t="s">
        <v>940</v>
      </c>
      <c r="U2505" s="183">
        <v>3</v>
      </c>
      <c r="V2505" s="183">
        <v>20</v>
      </c>
      <c r="Y2505" s="181" t="s">
        <v>941</v>
      </c>
      <c r="Z2505" s="183">
        <v>102</v>
      </c>
      <c r="AA2505" s="181" t="s">
        <v>22</v>
      </c>
      <c r="AB2505" s="181" t="s">
        <v>942</v>
      </c>
      <c r="AC2505" s="183">
        <v>15</v>
      </c>
    </row>
    <row r="2506" spans="1:29">
      <c r="A2506" s="181" t="s">
        <v>118</v>
      </c>
      <c r="B2506" s="183">
        <v>102</v>
      </c>
      <c r="C2506" s="183">
        <v>102103</v>
      </c>
      <c r="D2506" s="183">
        <v>5675</v>
      </c>
      <c r="E2506" s="184">
        <v>8637.4699999999993</v>
      </c>
      <c r="F2506" s="182">
        <v>43921</v>
      </c>
      <c r="G2506" s="181" t="s">
        <v>938</v>
      </c>
      <c r="H2506" s="181" t="s">
        <v>1196</v>
      </c>
      <c r="I2506" s="181" t="s">
        <v>1196</v>
      </c>
      <c r="K2506" s="183">
        <v>368963</v>
      </c>
      <c r="L2506" s="183">
        <v>364554</v>
      </c>
      <c r="Q2506" s="181" t="s">
        <v>940</v>
      </c>
      <c r="U2506" s="183">
        <v>3</v>
      </c>
      <c r="V2506" s="183">
        <v>20</v>
      </c>
      <c r="Y2506" s="181" t="s">
        <v>941</v>
      </c>
      <c r="Z2506" s="183">
        <v>102</v>
      </c>
      <c r="AA2506" s="181" t="s">
        <v>22</v>
      </c>
      <c r="AB2506" s="181" t="s">
        <v>942</v>
      </c>
      <c r="AC2506" s="183">
        <v>1</v>
      </c>
    </row>
    <row r="2507" spans="1:29">
      <c r="A2507" s="181" t="s">
        <v>118</v>
      </c>
      <c r="B2507" s="183">
        <v>102</v>
      </c>
      <c r="C2507" s="183">
        <v>102114</v>
      </c>
      <c r="D2507" s="183">
        <v>5675</v>
      </c>
      <c r="E2507" s="184">
        <v>-45.78</v>
      </c>
      <c r="F2507" s="182">
        <v>43921</v>
      </c>
      <c r="G2507" s="181" t="s">
        <v>938</v>
      </c>
      <c r="H2507" s="181" t="s">
        <v>1196</v>
      </c>
      <c r="I2507" s="181" t="s">
        <v>1196</v>
      </c>
      <c r="K2507" s="183">
        <v>368963</v>
      </c>
      <c r="L2507" s="183">
        <v>364554</v>
      </c>
      <c r="Q2507" s="181" t="s">
        <v>940</v>
      </c>
      <c r="U2507" s="183">
        <v>3</v>
      </c>
      <c r="V2507" s="183">
        <v>20</v>
      </c>
      <c r="Y2507" s="181" t="s">
        <v>941</v>
      </c>
      <c r="Z2507" s="183">
        <v>102</v>
      </c>
      <c r="AA2507" s="181" t="s">
        <v>22</v>
      </c>
      <c r="AB2507" s="181" t="s">
        <v>942</v>
      </c>
      <c r="AC2507" s="183">
        <v>28</v>
      </c>
    </row>
    <row r="2508" spans="1:29">
      <c r="A2508" s="181" t="s">
        <v>118</v>
      </c>
      <c r="B2508" s="183">
        <v>102</v>
      </c>
      <c r="C2508" s="183">
        <v>102101</v>
      </c>
      <c r="D2508" s="183">
        <v>5675</v>
      </c>
      <c r="E2508" s="184">
        <v>-244.17</v>
      </c>
      <c r="F2508" s="182">
        <v>43921</v>
      </c>
      <c r="G2508" s="181" t="s">
        <v>938</v>
      </c>
      <c r="H2508" s="181" t="s">
        <v>1196</v>
      </c>
      <c r="I2508" s="181" t="s">
        <v>1196</v>
      </c>
      <c r="K2508" s="183">
        <v>368963</v>
      </c>
      <c r="L2508" s="183">
        <v>364554</v>
      </c>
      <c r="Q2508" s="181" t="s">
        <v>940</v>
      </c>
      <c r="U2508" s="183">
        <v>3</v>
      </c>
      <c r="V2508" s="183">
        <v>20</v>
      </c>
      <c r="Y2508" s="181" t="s">
        <v>941</v>
      </c>
      <c r="Z2508" s="183">
        <v>102</v>
      </c>
      <c r="AA2508" s="181" t="s">
        <v>22</v>
      </c>
      <c r="AB2508" s="181" t="s">
        <v>942</v>
      </c>
      <c r="AC2508" s="183">
        <v>29</v>
      </c>
    </row>
    <row r="2509" spans="1:29">
      <c r="A2509" s="181" t="s">
        <v>118</v>
      </c>
      <c r="B2509" s="183">
        <v>102</v>
      </c>
      <c r="C2509" s="183">
        <v>102102</v>
      </c>
      <c r="D2509" s="183">
        <v>5675</v>
      </c>
      <c r="E2509" s="184">
        <v>-30.52</v>
      </c>
      <c r="F2509" s="182">
        <v>43921</v>
      </c>
      <c r="G2509" s="181" t="s">
        <v>938</v>
      </c>
      <c r="H2509" s="181" t="s">
        <v>1196</v>
      </c>
      <c r="I2509" s="181" t="s">
        <v>1196</v>
      </c>
      <c r="K2509" s="183">
        <v>368963</v>
      </c>
      <c r="L2509" s="183">
        <v>364554</v>
      </c>
      <c r="Q2509" s="181" t="s">
        <v>940</v>
      </c>
      <c r="U2509" s="183">
        <v>3</v>
      </c>
      <c r="V2509" s="183">
        <v>20</v>
      </c>
      <c r="Y2509" s="181" t="s">
        <v>941</v>
      </c>
      <c r="Z2509" s="183">
        <v>102</v>
      </c>
      <c r="AA2509" s="181" t="s">
        <v>22</v>
      </c>
      <c r="AB2509" s="181" t="s">
        <v>942</v>
      </c>
      <c r="AC2509" s="183">
        <v>30</v>
      </c>
    </row>
    <row r="2510" spans="1:29">
      <c r="A2510" s="181" t="s">
        <v>118</v>
      </c>
      <c r="B2510" s="183">
        <v>102</v>
      </c>
      <c r="C2510" s="183">
        <v>102115</v>
      </c>
      <c r="D2510" s="183">
        <v>5675</v>
      </c>
      <c r="E2510" s="184">
        <v>-15.26</v>
      </c>
      <c r="F2510" s="182">
        <v>43921</v>
      </c>
      <c r="G2510" s="181" t="s">
        <v>938</v>
      </c>
      <c r="H2510" s="181" t="s">
        <v>1196</v>
      </c>
      <c r="I2510" s="181" t="s">
        <v>1196</v>
      </c>
      <c r="K2510" s="183">
        <v>368963</v>
      </c>
      <c r="L2510" s="183">
        <v>364554</v>
      </c>
      <c r="Q2510" s="181" t="s">
        <v>940</v>
      </c>
      <c r="U2510" s="183">
        <v>3</v>
      </c>
      <c r="V2510" s="183">
        <v>20</v>
      </c>
      <c r="Y2510" s="181" t="s">
        <v>941</v>
      </c>
      <c r="Z2510" s="183">
        <v>102</v>
      </c>
      <c r="AA2510" s="181" t="s">
        <v>22</v>
      </c>
      <c r="AB2510" s="181" t="s">
        <v>942</v>
      </c>
      <c r="AC2510" s="183">
        <v>31</v>
      </c>
    </row>
    <row r="2511" spans="1:29">
      <c r="A2511" s="181" t="s">
        <v>118</v>
      </c>
      <c r="B2511" s="183">
        <v>102</v>
      </c>
      <c r="C2511" s="183">
        <v>102103</v>
      </c>
      <c r="D2511" s="183">
        <v>5675</v>
      </c>
      <c r="E2511" s="184">
        <v>-91.56</v>
      </c>
      <c r="F2511" s="182">
        <v>43921</v>
      </c>
      <c r="G2511" s="181" t="s">
        <v>938</v>
      </c>
      <c r="H2511" s="181" t="s">
        <v>1196</v>
      </c>
      <c r="I2511" s="181" t="s">
        <v>1196</v>
      </c>
      <c r="K2511" s="183">
        <v>368963</v>
      </c>
      <c r="L2511" s="183">
        <v>364554</v>
      </c>
      <c r="Q2511" s="181" t="s">
        <v>940</v>
      </c>
      <c r="U2511" s="183">
        <v>3</v>
      </c>
      <c r="V2511" s="183">
        <v>20</v>
      </c>
      <c r="Y2511" s="181" t="s">
        <v>941</v>
      </c>
      <c r="Z2511" s="183">
        <v>102</v>
      </c>
      <c r="AA2511" s="181" t="s">
        <v>22</v>
      </c>
      <c r="AB2511" s="181" t="s">
        <v>942</v>
      </c>
      <c r="AC2511" s="183">
        <v>32</v>
      </c>
    </row>
    <row r="2512" spans="1:29">
      <c r="A2512" s="181" t="s">
        <v>118</v>
      </c>
      <c r="B2512" s="183">
        <v>102</v>
      </c>
      <c r="C2512" s="183">
        <v>102104</v>
      </c>
      <c r="D2512" s="183">
        <v>5675</v>
      </c>
      <c r="E2512" s="184">
        <v>-167.87</v>
      </c>
      <c r="F2512" s="182">
        <v>43921</v>
      </c>
      <c r="G2512" s="181" t="s">
        <v>938</v>
      </c>
      <c r="H2512" s="181" t="s">
        <v>1196</v>
      </c>
      <c r="I2512" s="181" t="s">
        <v>1196</v>
      </c>
      <c r="K2512" s="183">
        <v>368963</v>
      </c>
      <c r="L2512" s="183">
        <v>364554</v>
      </c>
      <c r="Q2512" s="181" t="s">
        <v>940</v>
      </c>
      <c r="U2512" s="183">
        <v>3</v>
      </c>
      <c r="V2512" s="183">
        <v>20</v>
      </c>
      <c r="Y2512" s="181" t="s">
        <v>941</v>
      </c>
      <c r="Z2512" s="183">
        <v>102</v>
      </c>
      <c r="AA2512" s="181" t="s">
        <v>22</v>
      </c>
      <c r="AB2512" s="181" t="s">
        <v>942</v>
      </c>
      <c r="AC2512" s="183">
        <v>33</v>
      </c>
    </row>
    <row r="2513" spans="1:29">
      <c r="A2513" s="181" t="s">
        <v>118</v>
      </c>
      <c r="B2513" s="183">
        <v>102</v>
      </c>
      <c r="C2513" s="183">
        <v>102105</v>
      </c>
      <c r="D2513" s="183">
        <v>5675</v>
      </c>
      <c r="E2513" s="184">
        <v>-167.87</v>
      </c>
      <c r="F2513" s="182">
        <v>43921</v>
      </c>
      <c r="G2513" s="181" t="s">
        <v>938</v>
      </c>
      <c r="H2513" s="181" t="s">
        <v>1196</v>
      </c>
      <c r="I2513" s="181" t="s">
        <v>1196</v>
      </c>
      <c r="K2513" s="183">
        <v>368963</v>
      </c>
      <c r="L2513" s="183">
        <v>364554</v>
      </c>
      <c r="Q2513" s="181" t="s">
        <v>940</v>
      </c>
      <c r="U2513" s="183">
        <v>3</v>
      </c>
      <c r="V2513" s="183">
        <v>20</v>
      </c>
      <c r="Y2513" s="181" t="s">
        <v>941</v>
      </c>
      <c r="Z2513" s="183">
        <v>102</v>
      </c>
      <c r="AA2513" s="181" t="s">
        <v>22</v>
      </c>
      <c r="AB2513" s="181" t="s">
        <v>942</v>
      </c>
      <c r="AC2513" s="183">
        <v>34</v>
      </c>
    </row>
    <row r="2514" spans="1:29">
      <c r="A2514" s="181" t="s">
        <v>118</v>
      </c>
      <c r="B2514" s="183">
        <v>102</v>
      </c>
      <c r="C2514" s="183">
        <v>102106</v>
      </c>
      <c r="D2514" s="183">
        <v>5675</v>
      </c>
      <c r="E2514" s="184">
        <v>-549.38</v>
      </c>
      <c r="F2514" s="182">
        <v>43921</v>
      </c>
      <c r="G2514" s="181" t="s">
        <v>938</v>
      </c>
      <c r="H2514" s="181" t="s">
        <v>1196</v>
      </c>
      <c r="I2514" s="181" t="s">
        <v>1196</v>
      </c>
      <c r="K2514" s="183">
        <v>368963</v>
      </c>
      <c r="L2514" s="183">
        <v>364554</v>
      </c>
      <c r="Q2514" s="181" t="s">
        <v>940</v>
      </c>
      <c r="U2514" s="183">
        <v>3</v>
      </c>
      <c r="V2514" s="183">
        <v>20</v>
      </c>
      <c r="Y2514" s="181" t="s">
        <v>941</v>
      </c>
      <c r="Z2514" s="183">
        <v>102</v>
      </c>
      <c r="AA2514" s="181" t="s">
        <v>22</v>
      </c>
      <c r="AB2514" s="181" t="s">
        <v>942</v>
      </c>
      <c r="AC2514" s="183">
        <v>35</v>
      </c>
    </row>
    <row r="2515" spans="1:29">
      <c r="A2515" s="181" t="s">
        <v>118</v>
      </c>
      <c r="B2515" s="183">
        <v>102</v>
      </c>
      <c r="C2515" s="183">
        <v>102116</v>
      </c>
      <c r="D2515" s="183">
        <v>5675</v>
      </c>
      <c r="E2515" s="184">
        <v>-30.52</v>
      </c>
      <c r="F2515" s="182">
        <v>43921</v>
      </c>
      <c r="G2515" s="181" t="s">
        <v>938</v>
      </c>
      <c r="H2515" s="181" t="s">
        <v>1196</v>
      </c>
      <c r="I2515" s="181" t="s">
        <v>1196</v>
      </c>
      <c r="K2515" s="183">
        <v>368963</v>
      </c>
      <c r="L2515" s="183">
        <v>364554</v>
      </c>
      <c r="Q2515" s="181" t="s">
        <v>940</v>
      </c>
      <c r="U2515" s="183">
        <v>3</v>
      </c>
      <c r="V2515" s="183">
        <v>20</v>
      </c>
      <c r="Y2515" s="181" t="s">
        <v>941</v>
      </c>
      <c r="Z2515" s="183">
        <v>102</v>
      </c>
      <c r="AA2515" s="181" t="s">
        <v>22</v>
      </c>
      <c r="AB2515" s="181" t="s">
        <v>942</v>
      </c>
      <c r="AC2515" s="183">
        <v>36</v>
      </c>
    </row>
    <row r="2516" spans="1:29">
      <c r="A2516" s="181" t="s">
        <v>118</v>
      </c>
      <c r="B2516" s="183">
        <v>102</v>
      </c>
      <c r="C2516" s="183">
        <v>102107</v>
      </c>
      <c r="D2516" s="183">
        <v>5675</v>
      </c>
      <c r="E2516" s="184">
        <v>-30.52</v>
      </c>
      <c r="F2516" s="182">
        <v>43921</v>
      </c>
      <c r="G2516" s="181" t="s">
        <v>938</v>
      </c>
      <c r="H2516" s="181" t="s">
        <v>1196</v>
      </c>
      <c r="I2516" s="181" t="s">
        <v>1196</v>
      </c>
      <c r="K2516" s="183">
        <v>368963</v>
      </c>
      <c r="L2516" s="183">
        <v>364554</v>
      </c>
      <c r="Q2516" s="181" t="s">
        <v>940</v>
      </c>
      <c r="U2516" s="183">
        <v>3</v>
      </c>
      <c r="V2516" s="183">
        <v>20</v>
      </c>
      <c r="Y2516" s="181" t="s">
        <v>941</v>
      </c>
      <c r="Z2516" s="183">
        <v>102</v>
      </c>
      <c r="AA2516" s="181" t="s">
        <v>22</v>
      </c>
      <c r="AB2516" s="181" t="s">
        <v>942</v>
      </c>
      <c r="AC2516" s="183">
        <v>37</v>
      </c>
    </row>
    <row r="2517" spans="1:29">
      <c r="A2517" s="181" t="s">
        <v>118</v>
      </c>
      <c r="B2517" s="183">
        <v>102</v>
      </c>
      <c r="C2517" s="183">
        <v>102117</v>
      </c>
      <c r="D2517" s="183">
        <v>5675</v>
      </c>
      <c r="E2517" s="184">
        <v>-15.26</v>
      </c>
      <c r="F2517" s="182">
        <v>43921</v>
      </c>
      <c r="G2517" s="181" t="s">
        <v>938</v>
      </c>
      <c r="H2517" s="181" t="s">
        <v>1196</v>
      </c>
      <c r="I2517" s="181" t="s">
        <v>1196</v>
      </c>
      <c r="K2517" s="183">
        <v>368963</v>
      </c>
      <c r="L2517" s="183">
        <v>364554</v>
      </c>
      <c r="Q2517" s="181" t="s">
        <v>940</v>
      </c>
      <c r="U2517" s="183">
        <v>3</v>
      </c>
      <c r="V2517" s="183">
        <v>20</v>
      </c>
      <c r="Y2517" s="181" t="s">
        <v>941</v>
      </c>
      <c r="Z2517" s="183">
        <v>102</v>
      </c>
      <c r="AA2517" s="181" t="s">
        <v>22</v>
      </c>
      <c r="AB2517" s="181" t="s">
        <v>942</v>
      </c>
      <c r="AC2517" s="183">
        <v>38</v>
      </c>
    </row>
    <row r="2518" spans="1:29">
      <c r="A2518" s="181" t="s">
        <v>118</v>
      </c>
      <c r="B2518" s="183">
        <v>102</v>
      </c>
      <c r="C2518" s="183">
        <v>102118</v>
      </c>
      <c r="D2518" s="183">
        <v>5675</v>
      </c>
      <c r="E2518" s="184">
        <v>-45.78</v>
      </c>
      <c r="F2518" s="182">
        <v>43921</v>
      </c>
      <c r="G2518" s="181" t="s">
        <v>938</v>
      </c>
      <c r="H2518" s="181" t="s">
        <v>1196</v>
      </c>
      <c r="I2518" s="181" t="s">
        <v>1196</v>
      </c>
      <c r="K2518" s="183">
        <v>368963</v>
      </c>
      <c r="L2518" s="183">
        <v>364554</v>
      </c>
      <c r="Q2518" s="181" t="s">
        <v>940</v>
      </c>
      <c r="U2518" s="183">
        <v>3</v>
      </c>
      <c r="V2518" s="183">
        <v>20</v>
      </c>
      <c r="Y2518" s="181" t="s">
        <v>941</v>
      </c>
      <c r="Z2518" s="183">
        <v>102</v>
      </c>
      <c r="AA2518" s="181" t="s">
        <v>22</v>
      </c>
      <c r="AB2518" s="181" t="s">
        <v>942</v>
      </c>
      <c r="AC2518" s="183">
        <v>39</v>
      </c>
    </row>
    <row r="2519" spans="1:29">
      <c r="A2519" s="181" t="s">
        <v>118</v>
      </c>
      <c r="B2519" s="183">
        <v>102</v>
      </c>
      <c r="C2519" s="183">
        <v>102108</v>
      </c>
      <c r="D2519" s="183">
        <v>5675</v>
      </c>
      <c r="E2519" s="184">
        <v>-61.04</v>
      </c>
      <c r="F2519" s="182">
        <v>43921</v>
      </c>
      <c r="G2519" s="181" t="s">
        <v>938</v>
      </c>
      <c r="H2519" s="181" t="s">
        <v>1196</v>
      </c>
      <c r="I2519" s="181" t="s">
        <v>1196</v>
      </c>
      <c r="K2519" s="183">
        <v>368963</v>
      </c>
      <c r="L2519" s="183">
        <v>364554</v>
      </c>
      <c r="Q2519" s="181" t="s">
        <v>940</v>
      </c>
      <c r="U2519" s="183">
        <v>3</v>
      </c>
      <c r="V2519" s="183">
        <v>20</v>
      </c>
      <c r="Y2519" s="181" t="s">
        <v>941</v>
      </c>
      <c r="Z2519" s="183">
        <v>102</v>
      </c>
      <c r="AA2519" s="181" t="s">
        <v>22</v>
      </c>
      <c r="AB2519" s="181" t="s">
        <v>942</v>
      </c>
      <c r="AC2519" s="183">
        <v>40</v>
      </c>
    </row>
    <row r="2520" spans="1:29">
      <c r="A2520" s="181" t="s">
        <v>118</v>
      </c>
      <c r="B2520" s="183">
        <v>102</v>
      </c>
      <c r="C2520" s="183">
        <v>102109</v>
      </c>
      <c r="D2520" s="183">
        <v>5675</v>
      </c>
      <c r="E2520" s="184">
        <v>-45.78</v>
      </c>
      <c r="F2520" s="182">
        <v>43921</v>
      </c>
      <c r="G2520" s="181" t="s">
        <v>938</v>
      </c>
      <c r="H2520" s="181" t="s">
        <v>1196</v>
      </c>
      <c r="I2520" s="181" t="s">
        <v>1196</v>
      </c>
      <c r="K2520" s="183">
        <v>368963</v>
      </c>
      <c r="L2520" s="183">
        <v>364554</v>
      </c>
      <c r="Q2520" s="181" t="s">
        <v>940</v>
      </c>
      <c r="U2520" s="183">
        <v>3</v>
      </c>
      <c r="V2520" s="183">
        <v>20</v>
      </c>
      <c r="Y2520" s="181" t="s">
        <v>941</v>
      </c>
      <c r="Z2520" s="183">
        <v>102</v>
      </c>
      <c r="AA2520" s="181" t="s">
        <v>22</v>
      </c>
      <c r="AB2520" s="181" t="s">
        <v>942</v>
      </c>
      <c r="AC2520" s="183">
        <v>41</v>
      </c>
    </row>
    <row r="2521" spans="1:29">
      <c r="A2521" s="181" t="s">
        <v>118</v>
      </c>
      <c r="B2521" s="183">
        <v>102</v>
      </c>
      <c r="C2521" s="183">
        <v>102120</v>
      </c>
      <c r="D2521" s="183">
        <v>5675</v>
      </c>
      <c r="E2521" s="184">
        <v>-15.3</v>
      </c>
      <c r="F2521" s="182">
        <v>43921</v>
      </c>
      <c r="G2521" s="181" t="s">
        <v>938</v>
      </c>
      <c r="H2521" s="181" t="s">
        <v>1196</v>
      </c>
      <c r="I2521" s="181" t="s">
        <v>1196</v>
      </c>
      <c r="K2521" s="183">
        <v>368963</v>
      </c>
      <c r="L2521" s="183">
        <v>364554</v>
      </c>
      <c r="Q2521" s="181" t="s">
        <v>940</v>
      </c>
      <c r="U2521" s="183">
        <v>3</v>
      </c>
      <c r="V2521" s="183">
        <v>20</v>
      </c>
      <c r="Y2521" s="181" t="s">
        <v>941</v>
      </c>
      <c r="Z2521" s="183">
        <v>102</v>
      </c>
      <c r="AA2521" s="181" t="s">
        <v>22</v>
      </c>
      <c r="AB2521" s="181" t="s">
        <v>942</v>
      </c>
      <c r="AC2521" s="183">
        <v>42</v>
      </c>
    </row>
    <row r="2522" spans="1:29">
      <c r="A2522" s="181" t="s">
        <v>118</v>
      </c>
      <c r="B2522" s="183">
        <v>102</v>
      </c>
      <c r="C2522" s="183">
        <v>102114</v>
      </c>
      <c r="D2522" s="183">
        <v>5675</v>
      </c>
      <c r="E2522" s="184">
        <v>21.61</v>
      </c>
      <c r="F2522" s="182">
        <v>43921</v>
      </c>
      <c r="G2522" s="181" t="s">
        <v>938</v>
      </c>
      <c r="H2522" s="181" t="s">
        <v>948</v>
      </c>
      <c r="I2522" s="181" t="s">
        <v>948</v>
      </c>
      <c r="K2522" s="183">
        <v>368991</v>
      </c>
      <c r="L2522" s="183">
        <v>364702</v>
      </c>
      <c r="Q2522" s="181" t="s">
        <v>940</v>
      </c>
      <c r="U2522" s="183">
        <v>3</v>
      </c>
      <c r="V2522" s="183">
        <v>20</v>
      </c>
      <c r="Y2522" s="181" t="s">
        <v>941</v>
      </c>
      <c r="Z2522" s="183">
        <v>102</v>
      </c>
      <c r="AA2522" s="181" t="s">
        <v>22</v>
      </c>
      <c r="AB2522" s="181" t="s">
        <v>942</v>
      </c>
      <c r="AC2522" s="183">
        <v>7</v>
      </c>
    </row>
    <row r="2523" spans="1:29">
      <c r="A2523" s="181" t="s">
        <v>118</v>
      </c>
      <c r="B2523" s="183">
        <v>102</v>
      </c>
      <c r="C2523" s="183">
        <v>102115</v>
      </c>
      <c r="D2523" s="183">
        <v>5675</v>
      </c>
      <c r="E2523" s="184">
        <v>7.2</v>
      </c>
      <c r="F2523" s="182">
        <v>43921</v>
      </c>
      <c r="G2523" s="181" t="s">
        <v>938</v>
      </c>
      <c r="H2523" s="181" t="s">
        <v>948</v>
      </c>
      <c r="I2523" s="181" t="s">
        <v>948</v>
      </c>
      <c r="K2523" s="183">
        <v>368991</v>
      </c>
      <c r="L2523" s="183">
        <v>364702</v>
      </c>
      <c r="Q2523" s="181" t="s">
        <v>940</v>
      </c>
      <c r="U2523" s="183">
        <v>3</v>
      </c>
      <c r="V2523" s="183">
        <v>20</v>
      </c>
      <c r="Y2523" s="181" t="s">
        <v>941</v>
      </c>
      <c r="Z2523" s="183">
        <v>102</v>
      </c>
      <c r="AA2523" s="181" t="s">
        <v>22</v>
      </c>
      <c r="AB2523" s="181" t="s">
        <v>942</v>
      </c>
      <c r="AC2523" s="183">
        <v>21</v>
      </c>
    </row>
    <row r="2524" spans="1:29">
      <c r="A2524" s="181" t="s">
        <v>118</v>
      </c>
      <c r="B2524" s="183">
        <v>102</v>
      </c>
      <c r="C2524" s="183">
        <v>102116</v>
      </c>
      <c r="D2524" s="183">
        <v>5675</v>
      </c>
      <c r="E2524" s="184">
        <v>7.67</v>
      </c>
      <c r="F2524" s="182">
        <v>43921</v>
      </c>
      <c r="G2524" s="181" t="s">
        <v>938</v>
      </c>
      <c r="H2524" s="181" t="s">
        <v>948</v>
      </c>
      <c r="I2524" s="181" t="s">
        <v>948</v>
      </c>
      <c r="K2524" s="183">
        <v>368991</v>
      </c>
      <c r="L2524" s="183">
        <v>364702</v>
      </c>
      <c r="Q2524" s="181" t="s">
        <v>940</v>
      </c>
      <c r="U2524" s="183">
        <v>3</v>
      </c>
      <c r="V2524" s="183">
        <v>20</v>
      </c>
      <c r="Y2524" s="181" t="s">
        <v>941</v>
      </c>
      <c r="Z2524" s="183">
        <v>102</v>
      </c>
      <c r="AA2524" s="181" t="s">
        <v>22</v>
      </c>
      <c r="AB2524" s="181" t="s">
        <v>942</v>
      </c>
      <c r="AC2524" s="183">
        <v>34</v>
      </c>
    </row>
    <row r="2525" spans="1:29">
      <c r="A2525" s="181" t="s">
        <v>118</v>
      </c>
      <c r="B2525" s="183">
        <v>102</v>
      </c>
      <c r="C2525" s="183">
        <v>102117</v>
      </c>
      <c r="D2525" s="183">
        <v>5675</v>
      </c>
      <c r="E2525" s="184">
        <v>7.2</v>
      </c>
      <c r="F2525" s="182">
        <v>43921</v>
      </c>
      <c r="G2525" s="181" t="s">
        <v>938</v>
      </c>
      <c r="H2525" s="181" t="s">
        <v>948</v>
      </c>
      <c r="I2525" s="181" t="s">
        <v>948</v>
      </c>
      <c r="K2525" s="183">
        <v>368991</v>
      </c>
      <c r="L2525" s="183">
        <v>364702</v>
      </c>
      <c r="Q2525" s="181" t="s">
        <v>940</v>
      </c>
      <c r="U2525" s="183">
        <v>3</v>
      </c>
      <c r="V2525" s="183">
        <v>20</v>
      </c>
      <c r="Y2525" s="181" t="s">
        <v>941</v>
      </c>
      <c r="Z2525" s="183">
        <v>102</v>
      </c>
      <c r="AA2525" s="181" t="s">
        <v>22</v>
      </c>
      <c r="AB2525" s="181" t="s">
        <v>942</v>
      </c>
      <c r="AC2525" s="183">
        <v>55</v>
      </c>
    </row>
    <row r="2526" spans="1:29">
      <c r="A2526" s="181" t="s">
        <v>118</v>
      </c>
      <c r="B2526" s="183">
        <v>102</v>
      </c>
      <c r="C2526" s="183">
        <v>102120</v>
      </c>
      <c r="D2526" s="183">
        <v>5675</v>
      </c>
      <c r="E2526" s="184">
        <v>7.22</v>
      </c>
      <c r="F2526" s="182">
        <v>43921</v>
      </c>
      <c r="G2526" s="181" t="s">
        <v>938</v>
      </c>
      <c r="H2526" s="181" t="s">
        <v>948</v>
      </c>
      <c r="I2526" s="181" t="s">
        <v>948</v>
      </c>
      <c r="K2526" s="183">
        <v>368991</v>
      </c>
      <c r="L2526" s="183">
        <v>364702</v>
      </c>
      <c r="Q2526" s="181" t="s">
        <v>940</v>
      </c>
      <c r="U2526" s="183">
        <v>3</v>
      </c>
      <c r="V2526" s="183">
        <v>20</v>
      </c>
      <c r="Y2526" s="181" t="s">
        <v>941</v>
      </c>
      <c r="Z2526" s="183">
        <v>102</v>
      </c>
      <c r="AA2526" s="181" t="s">
        <v>22</v>
      </c>
      <c r="AB2526" s="181" t="s">
        <v>942</v>
      </c>
      <c r="AC2526" s="183">
        <v>64</v>
      </c>
    </row>
    <row r="2527" spans="1:29">
      <c r="A2527" s="181" t="s">
        <v>118</v>
      </c>
      <c r="B2527" s="183">
        <v>102</v>
      </c>
      <c r="C2527" s="183">
        <v>102103</v>
      </c>
      <c r="D2527" s="183">
        <v>5675</v>
      </c>
      <c r="E2527" s="184">
        <v>-616.51</v>
      </c>
      <c r="F2527" s="182">
        <v>43928</v>
      </c>
      <c r="G2527" s="181" t="s">
        <v>938</v>
      </c>
      <c r="H2527" s="181" t="s">
        <v>1069</v>
      </c>
      <c r="I2527" s="181" t="s">
        <v>1197</v>
      </c>
      <c r="K2527" s="183">
        <v>369068</v>
      </c>
      <c r="L2527" s="183">
        <v>365248</v>
      </c>
      <c r="Q2527" s="181" t="s">
        <v>940</v>
      </c>
      <c r="U2527" s="183">
        <v>4</v>
      </c>
      <c r="V2527" s="183">
        <v>20</v>
      </c>
      <c r="Y2527" s="181" t="s">
        <v>941</v>
      </c>
      <c r="Z2527" s="183">
        <v>102</v>
      </c>
      <c r="AA2527" s="181" t="s">
        <v>22</v>
      </c>
      <c r="AB2527" s="181" t="s">
        <v>942</v>
      </c>
      <c r="AC2527" s="183">
        <v>12</v>
      </c>
    </row>
    <row r="2528" spans="1:29">
      <c r="A2528" s="181" t="s">
        <v>118</v>
      </c>
      <c r="B2528" s="183">
        <v>102</v>
      </c>
      <c r="C2528" s="183">
        <v>102103</v>
      </c>
      <c r="D2528" s="183">
        <v>5675</v>
      </c>
      <c r="E2528" s="184">
        <v>-991.34</v>
      </c>
      <c r="F2528" s="182">
        <v>43928</v>
      </c>
      <c r="G2528" s="181" t="s">
        <v>938</v>
      </c>
      <c r="H2528" s="181" t="s">
        <v>1069</v>
      </c>
      <c r="I2528" s="181" t="s">
        <v>1198</v>
      </c>
      <c r="K2528" s="183">
        <v>369068</v>
      </c>
      <c r="L2528" s="183">
        <v>365248</v>
      </c>
      <c r="Q2528" s="181" t="s">
        <v>940</v>
      </c>
      <c r="U2528" s="183">
        <v>4</v>
      </c>
      <c r="V2528" s="183">
        <v>20</v>
      </c>
      <c r="Y2528" s="181" t="s">
        <v>941</v>
      </c>
      <c r="Z2528" s="183">
        <v>102</v>
      </c>
      <c r="AA2528" s="181" t="s">
        <v>22</v>
      </c>
      <c r="AB2528" s="181" t="s">
        <v>942</v>
      </c>
      <c r="AC2528" s="183">
        <v>13</v>
      </c>
    </row>
    <row r="2529" spans="1:29">
      <c r="A2529" s="181" t="s">
        <v>118</v>
      </c>
      <c r="B2529" s="183">
        <v>102</v>
      </c>
      <c r="C2529" s="183">
        <v>102103</v>
      </c>
      <c r="D2529" s="183">
        <v>5675</v>
      </c>
      <c r="E2529" s="184">
        <v>-1136.42</v>
      </c>
      <c r="F2529" s="182">
        <v>43928</v>
      </c>
      <c r="G2529" s="181" t="s">
        <v>938</v>
      </c>
      <c r="H2529" s="181" t="s">
        <v>1069</v>
      </c>
      <c r="I2529" s="181" t="s">
        <v>1199</v>
      </c>
      <c r="K2529" s="183">
        <v>369068</v>
      </c>
      <c r="L2529" s="183">
        <v>365248</v>
      </c>
      <c r="Q2529" s="181" t="s">
        <v>940</v>
      </c>
      <c r="U2529" s="183">
        <v>4</v>
      </c>
      <c r="V2529" s="183">
        <v>20</v>
      </c>
      <c r="Y2529" s="181" t="s">
        <v>941</v>
      </c>
      <c r="Z2529" s="183">
        <v>102</v>
      </c>
      <c r="AA2529" s="181" t="s">
        <v>22</v>
      </c>
      <c r="AB2529" s="181" t="s">
        <v>942</v>
      </c>
      <c r="AC2529" s="183">
        <v>14</v>
      </c>
    </row>
    <row r="2530" spans="1:29">
      <c r="A2530" s="181" t="s">
        <v>118</v>
      </c>
      <c r="B2530" s="183">
        <v>102</v>
      </c>
      <c r="C2530" s="183">
        <v>102103</v>
      </c>
      <c r="D2530" s="183">
        <v>5675</v>
      </c>
      <c r="E2530" s="184">
        <v>-329.31</v>
      </c>
      <c r="F2530" s="182">
        <v>43928</v>
      </c>
      <c r="G2530" s="181" t="s">
        <v>938</v>
      </c>
      <c r="H2530" s="181" t="s">
        <v>1069</v>
      </c>
      <c r="I2530" s="181" t="s">
        <v>1200</v>
      </c>
      <c r="K2530" s="183">
        <v>369068</v>
      </c>
      <c r="L2530" s="183">
        <v>365248</v>
      </c>
      <c r="Q2530" s="181" t="s">
        <v>940</v>
      </c>
      <c r="U2530" s="183">
        <v>4</v>
      </c>
      <c r="V2530" s="183">
        <v>20</v>
      </c>
      <c r="Y2530" s="181" t="s">
        <v>941</v>
      </c>
      <c r="Z2530" s="183">
        <v>102</v>
      </c>
      <c r="AA2530" s="181" t="s">
        <v>22</v>
      </c>
      <c r="AB2530" s="181" t="s">
        <v>942</v>
      </c>
      <c r="AC2530" s="183">
        <v>15</v>
      </c>
    </row>
    <row r="2531" spans="1:29">
      <c r="A2531" s="181" t="s">
        <v>118</v>
      </c>
      <c r="B2531" s="183">
        <v>102</v>
      </c>
      <c r="C2531" s="183">
        <v>102103</v>
      </c>
      <c r="D2531" s="183">
        <v>5675</v>
      </c>
      <c r="E2531" s="184">
        <v>-243.04</v>
      </c>
      <c r="F2531" s="182">
        <v>43936</v>
      </c>
      <c r="G2531" s="181" t="s">
        <v>938</v>
      </c>
      <c r="H2531" s="181" t="s">
        <v>1070</v>
      </c>
      <c r="I2531" s="181" t="s">
        <v>1197</v>
      </c>
      <c r="K2531" s="183">
        <v>369072</v>
      </c>
      <c r="L2531" s="183">
        <v>365264</v>
      </c>
      <c r="Q2531" s="181" t="s">
        <v>940</v>
      </c>
      <c r="U2531" s="183">
        <v>4</v>
      </c>
      <c r="V2531" s="183">
        <v>20</v>
      </c>
      <c r="Y2531" s="181" t="s">
        <v>941</v>
      </c>
      <c r="Z2531" s="183">
        <v>102</v>
      </c>
      <c r="AA2531" s="181" t="s">
        <v>22</v>
      </c>
      <c r="AB2531" s="181" t="s">
        <v>942</v>
      </c>
      <c r="AC2531" s="183">
        <v>12</v>
      </c>
    </row>
    <row r="2532" spans="1:29">
      <c r="A2532" s="181" t="s">
        <v>118</v>
      </c>
      <c r="B2532" s="183">
        <v>102</v>
      </c>
      <c r="C2532" s="183">
        <v>102103</v>
      </c>
      <c r="D2532" s="183">
        <v>5675</v>
      </c>
      <c r="E2532" s="184">
        <v>-293.97000000000003</v>
      </c>
      <c r="F2532" s="182">
        <v>43936</v>
      </c>
      <c r="G2532" s="181" t="s">
        <v>938</v>
      </c>
      <c r="H2532" s="181" t="s">
        <v>1070</v>
      </c>
      <c r="I2532" s="181" t="s">
        <v>1198</v>
      </c>
      <c r="K2532" s="183">
        <v>369072</v>
      </c>
      <c r="L2532" s="183">
        <v>365264</v>
      </c>
      <c r="Q2532" s="181" t="s">
        <v>940</v>
      </c>
      <c r="U2532" s="183">
        <v>4</v>
      </c>
      <c r="V2532" s="183">
        <v>20</v>
      </c>
      <c r="Y2532" s="181" t="s">
        <v>941</v>
      </c>
      <c r="Z2532" s="183">
        <v>102</v>
      </c>
      <c r="AA2532" s="181" t="s">
        <v>22</v>
      </c>
      <c r="AB2532" s="181" t="s">
        <v>942</v>
      </c>
      <c r="AC2532" s="183">
        <v>13</v>
      </c>
    </row>
    <row r="2533" spans="1:29">
      <c r="A2533" s="181" t="s">
        <v>118</v>
      </c>
      <c r="B2533" s="183">
        <v>102</v>
      </c>
      <c r="C2533" s="183">
        <v>102103</v>
      </c>
      <c r="D2533" s="183">
        <v>5675</v>
      </c>
      <c r="E2533" s="184">
        <v>-607.19000000000005</v>
      </c>
      <c r="F2533" s="182">
        <v>43936</v>
      </c>
      <c r="G2533" s="181" t="s">
        <v>938</v>
      </c>
      <c r="H2533" s="181" t="s">
        <v>1070</v>
      </c>
      <c r="I2533" s="181" t="s">
        <v>1199</v>
      </c>
      <c r="K2533" s="183">
        <v>369072</v>
      </c>
      <c r="L2533" s="183">
        <v>365264</v>
      </c>
      <c r="Q2533" s="181" t="s">
        <v>940</v>
      </c>
      <c r="U2533" s="183">
        <v>4</v>
      </c>
      <c r="V2533" s="183">
        <v>20</v>
      </c>
      <c r="Y2533" s="181" t="s">
        <v>941</v>
      </c>
      <c r="Z2533" s="183">
        <v>102</v>
      </c>
      <c r="AA2533" s="181" t="s">
        <v>22</v>
      </c>
      <c r="AB2533" s="181" t="s">
        <v>942</v>
      </c>
      <c r="AC2533" s="183">
        <v>14</v>
      </c>
    </row>
    <row r="2534" spans="1:29">
      <c r="A2534" s="181" t="s">
        <v>118</v>
      </c>
      <c r="B2534" s="183">
        <v>102</v>
      </c>
      <c r="C2534" s="183">
        <v>102103</v>
      </c>
      <c r="D2534" s="183">
        <v>5675</v>
      </c>
      <c r="E2534" s="184">
        <v>-185.6</v>
      </c>
      <c r="F2534" s="182">
        <v>43936</v>
      </c>
      <c r="G2534" s="181" t="s">
        <v>938</v>
      </c>
      <c r="H2534" s="181" t="s">
        <v>1070</v>
      </c>
      <c r="I2534" s="181" t="s">
        <v>1200</v>
      </c>
      <c r="K2534" s="183">
        <v>369072</v>
      </c>
      <c r="L2534" s="183">
        <v>365264</v>
      </c>
      <c r="Q2534" s="181" t="s">
        <v>940</v>
      </c>
      <c r="U2534" s="183">
        <v>4</v>
      </c>
      <c r="V2534" s="183">
        <v>20</v>
      </c>
      <c r="Y2534" s="181" t="s">
        <v>941</v>
      </c>
      <c r="Z2534" s="183">
        <v>102</v>
      </c>
      <c r="AA2534" s="181" t="s">
        <v>22</v>
      </c>
      <c r="AB2534" s="181" t="s">
        <v>942</v>
      </c>
      <c r="AC2534" s="183">
        <v>15</v>
      </c>
    </row>
    <row r="2535" spans="1:29">
      <c r="A2535" s="181" t="s">
        <v>119</v>
      </c>
      <c r="B2535" s="183">
        <v>102</v>
      </c>
      <c r="C2535" s="183">
        <v>102103</v>
      </c>
      <c r="D2535" s="183">
        <v>5680</v>
      </c>
      <c r="E2535" s="184">
        <v>-978.33</v>
      </c>
      <c r="F2535" s="182">
        <v>43564</v>
      </c>
      <c r="G2535" s="181" t="s">
        <v>938</v>
      </c>
      <c r="H2535" s="181" t="s">
        <v>949</v>
      </c>
      <c r="I2535" s="181" t="s">
        <v>1201</v>
      </c>
      <c r="K2535" s="183">
        <v>364920</v>
      </c>
      <c r="L2535" s="183">
        <v>332361</v>
      </c>
      <c r="Q2535" s="181" t="s">
        <v>940</v>
      </c>
      <c r="U2535" s="183">
        <v>4</v>
      </c>
      <c r="V2535" s="183">
        <v>19</v>
      </c>
      <c r="Y2535" s="181" t="s">
        <v>941</v>
      </c>
      <c r="Z2535" s="183">
        <v>102</v>
      </c>
      <c r="AA2535" s="181" t="s">
        <v>22</v>
      </c>
      <c r="AB2535" s="181" t="s">
        <v>942</v>
      </c>
      <c r="AC2535" s="183">
        <v>18</v>
      </c>
    </row>
    <row r="2536" spans="1:29">
      <c r="A2536" s="181" t="s">
        <v>119</v>
      </c>
      <c r="B2536" s="183">
        <v>102</v>
      </c>
      <c r="C2536" s="183">
        <v>102103</v>
      </c>
      <c r="D2536" s="183">
        <v>5680</v>
      </c>
      <c r="E2536" s="184">
        <v>-788.07</v>
      </c>
      <c r="F2536" s="182">
        <v>43570</v>
      </c>
      <c r="G2536" s="181" t="s">
        <v>938</v>
      </c>
      <c r="H2536" s="181" t="s">
        <v>951</v>
      </c>
      <c r="I2536" s="181" t="s">
        <v>1202</v>
      </c>
      <c r="K2536" s="183">
        <v>365104</v>
      </c>
      <c r="L2536" s="183">
        <v>333670</v>
      </c>
      <c r="Q2536" s="181" t="s">
        <v>940</v>
      </c>
      <c r="U2536" s="183">
        <v>4</v>
      </c>
      <c r="V2536" s="183">
        <v>19</v>
      </c>
      <c r="Y2536" s="181" t="s">
        <v>941</v>
      </c>
      <c r="Z2536" s="183">
        <v>102</v>
      </c>
      <c r="AA2536" s="181" t="s">
        <v>22</v>
      </c>
      <c r="AB2536" s="181" t="s">
        <v>942</v>
      </c>
      <c r="AC2536" s="183">
        <v>24</v>
      </c>
    </row>
    <row r="2537" spans="1:29">
      <c r="A2537" s="181" t="s">
        <v>119</v>
      </c>
      <c r="B2537" s="183">
        <v>102</v>
      </c>
      <c r="C2537" s="183">
        <v>102103</v>
      </c>
      <c r="D2537" s="183">
        <v>5680</v>
      </c>
      <c r="E2537" s="184">
        <v>-1012.89</v>
      </c>
      <c r="F2537" s="182">
        <v>43578</v>
      </c>
      <c r="G2537" s="181" t="s">
        <v>938</v>
      </c>
      <c r="H2537" s="181" t="s">
        <v>952</v>
      </c>
      <c r="I2537" s="181" t="s">
        <v>1201</v>
      </c>
      <c r="K2537" s="183">
        <v>364993</v>
      </c>
      <c r="L2537" s="183">
        <v>333329</v>
      </c>
      <c r="Q2537" s="181" t="s">
        <v>940</v>
      </c>
      <c r="U2537" s="183">
        <v>4</v>
      </c>
      <c r="V2537" s="183">
        <v>19</v>
      </c>
      <c r="Y2537" s="181" t="s">
        <v>941</v>
      </c>
      <c r="Z2537" s="183">
        <v>102</v>
      </c>
      <c r="AA2537" s="181" t="s">
        <v>22</v>
      </c>
      <c r="AB2537" s="181" t="s">
        <v>942</v>
      </c>
      <c r="AC2537" s="183">
        <v>18</v>
      </c>
    </row>
    <row r="2538" spans="1:29">
      <c r="A2538" s="181" t="s">
        <v>119</v>
      </c>
      <c r="B2538" s="183">
        <v>102</v>
      </c>
      <c r="C2538" s="183">
        <v>102103</v>
      </c>
      <c r="D2538" s="183">
        <v>5680</v>
      </c>
      <c r="E2538" s="184">
        <v>-758.64</v>
      </c>
      <c r="F2538" s="182">
        <v>43585</v>
      </c>
      <c r="G2538" s="181" t="s">
        <v>938</v>
      </c>
      <c r="H2538" s="181" t="s">
        <v>957</v>
      </c>
      <c r="I2538" s="181" t="s">
        <v>1202</v>
      </c>
      <c r="K2538" s="183">
        <v>365015</v>
      </c>
      <c r="L2538" s="183">
        <v>333407</v>
      </c>
      <c r="Q2538" s="181" t="s">
        <v>940</v>
      </c>
      <c r="U2538" s="183">
        <v>4</v>
      </c>
      <c r="V2538" s="183">
        <v>19</v>
      </c>
      <c r="Y2538" s="181" t="s">
        <v>941</v>
      </c>
      <c r="Z2538" s="183">
        <v>102</v>
      </c>
      <c r="AA2538" s="181" t="s">
        <v>22</v>
      </c>
      <c r="AB2538" s="181" t="s">
        <v>942</v>
      </c>
      <c r="AC2538" s="183">
        <v>24</v>
      </c>
    </row>
    <row r="2539" spans="1:29">
      <c r="A2539" s="181" t="s">
        <v>119</v>
      </c>
      <c r="B2539" s="183">
        <v>102</v>
      </c>
      <c r="C2539" s="183">
        <v>102103</v>
      </c>
      <c r="D2539" s="183">
        <v>5680</v>
      </c>
      <c r="E2539" s="184">
        <v>3537.93</v>
      </c>
      <c r="F2539" s="182">
        <v>43585</v>
      </c>
      <c r="G2539" s="181" t="s">
        <v>938</v>
      </c>
      <c r="H2539" s="181" t="s">
        <v>1203</v>
      </c>
      <c r="I2539" s="181" t="s">
        <v>1203</v>
      </c>
      <c r="K2539" s="183">
        <v>365136</v>
      </c>
      <c r="L2539" s="183">
        <v>333839</v>
      </c>
      <c r="Q2539" s="181" t="s">
        <v>940</v>
      </c>
      <c r="U2539" s="183">
        <v>4</v>
      </c>
      <c r="V2539" s="183">
        <v>19</v>
      </c>
      <c r="Y2539" s="181" t="s">
        <v>941</v>
      </c>
      <c r="Z2539" s="183">
        <v>102</v>
      </c>
      <c r="AA2539" s="181" t="s">
        <v>22</v>
      </c>
      <c r="AB2539" s="181" t="s">
        <v>942</v>
      </c>
      <c r="AC2539" s="183">
        <v>1</v>
      </c>
    </row>
    <row r="2540" spans="1:29">
      <c r="A2540" s="181" t="s">
        <v>119</v>
      </c>
      <c r="B2540" s="183">
        <v>102</v>
      </c>
      <c r="C2540" s="183">
        <v>102101</v>
      </c>
      <c r="D2540" s="183">
        <v>5680</v>
      </c>
      <c r="E2540" s="184">
        <v>-95.79</v>
      </c>
      <c r="F2540" s="182">
        <v>43585</v>
      </c>
      <c r="G2540" s="181" t="s">
        <v>938</v>
      </c>
      <c r="H2540" s="181" t="s">
        <v>1203</v>
      </c>
      <c r="I2540" s="181" t="s">
        <v>1203</v>
      </c>
      <c r="K2540" s="183">
        <v>365136</v>
      </c>
      <c r="L2540" s="183">
        <v>333839</v>
      </c>
      <c r="Q2540" s="181" t="s">
        <v>940</v>
      </c>
      <c r="U2540" s="183">
        <v>4</v>
      </c>
      <c r="V2540" s="183">
        <v>19</v>
      </c>
      <c r="Y2540" s="181" t="s">
        <v>941</v>
      </c>
      <c r="Z2540" s="183">
        <v>102</v>
      </c>
      <c r="AA2540" s="181" t="s">
        <v>22</v>
      </c>
      <c r="AB2540" s="181" t="s">
        <v>942</v>
      </c>
      <c r="AC2540" s="183">
        <v>2</v>
      </c>
    </row>
    <row r="2541" spans="1:29">
      <c r="A2541" s="181" t="s">
        <v>119</v>
      </c>
      <c r="B2541" s="183">
        <v>102</v>
      </c>
      <c r="C2541" s="183">
        <v>102102</v>
      </c>
      <c r="D2541" s="183">
        <v>5680</v>
      </c>
      <c r="E2541" s="184">
        <v>-19.16</v>
      </c>
      <c r="F2541" s="182">
        <v>43585</v>
      </c>
      <c r="G2541" s="181" t="s">
        <v>938</v>
      </c>
      <c r="H2541" s="181" t="s">
        <v>1203</v>
      </c>
      <c r="I2541" s="181" t="s">
        <v>1203</v>
      </c>
      <c r="K2541" s="183">
        <v>365136</v>
      </c>
      <c r="L2541" s="183">
        <v>333839</v>
      </c>
      <c r="Q2541" s="181" t="s">
        <v>940</v>
      </c>
      <c r="U2541" s="183">
        <v>4</v>
      </c>
      <c r="V2541" s="183">
        <v>19</v>
      </c>
      <c r="Y2541" s="181" t="s">
        <v>941</v>
      </c>
      <c r="Z2541" s="183">
        <v>102</v>
      </c>
      <c r="AA2541" s="181" t="s">
        <v>22</v>
      </c>
      <c r="AB2541" s="181" t="s">
        <v>942</v>
      </c>
      <c r="AC2541" s="183">
        <v>3</v>
      </c>
    </row>
    <row r="2542" spans="1:29">
      <c r="A2542" s="181" t="s">
        <v>119</v>
      </c>
      <c r="B2542" s="183">
        <v>102</v>
      </c>
      <c r="C2542" s="183">
        <v>102103</v>
      </c>
      <c r="D2542" s="183">
        <v>5680</v>
      </c>
      <c r="E2542" s="184">
        <v>-31.93</v>
      </c>
      <c r="F2542" s="182">
        <v>43585</v>
      </c>
      <c r="G2542" s="181" t="s">
        <v>938</v>
      </c>
      <c r="H2542" s="181" t="s">
        <v>1203</v>
      </c>
      <c r="I2542" s="181" t="s">
        <v>1203</v>
      </c>
      <c r="K2542" s="183">
        <v>365136</v>
      </c>
      <c r="L2542" s="183">
        <v>333839</v>
      </c>
      <c r="Q2542" s="181" t="s">
        <v>940</v>
      </c>
      <c r="U2542" s="183">
        <v>4</v>
      </c>
      <c r="V2542" s="183">
        <v>19</v>
      </c>
      <c r="Y2542" s="181" t="s">
        <v>941</v>
      </c>
      <c r="Z2542" s="183">
        <v>102</v>
      </c>
      <c r="AA2542" s="181" t="s">
        <v>22</v>
      </c>
      <c r="AB2542" s="181" t="s">
        <v>942</v>
      </c>
      <c r="AC2542" s="183">
        <v>4</v>
      </c>
    </row>
    <row r="2543" spans="1:29">
      <c r="A2543" s="181" t="s">
        <v>119</v>
      </c>
      <c r="B2543" s="183">
        <v>102</v>
      </c>
      <c r="C2543" s="183">
        <v>102104</v>
      </c>
      <c r="D2543" s="183">
        <v>5680</v>
      </c>
      <c r="E2543" s="184">
        <v>-63.86</v>
      </c>
      <c r="F2543" s="182">
        <v>43585</v>
      </c>
      <c r="G2543" s="181" t="s">
        <v>938</v>
      </c>
      <c r="H2543" s="181" t="s">
        <v>1203</v>
      </c>
      <c r="I2543" s="181" t="s">
        <v>1203</v>
      </c>
      <c r="K2543" s="183">
        <v>365136</v>
      </c>
      <c r="L2543" s="183">
        <v>333839</v>
      </c>
      <c r="Q2543" s="181" t="s">
        <v>940</v>
      </c>
      <c r="U2543" s="183">
        <v>4</v>
      </c>
      <c r="V2543" s="183">
        <v>19</v>
      </c>
      <c r="Y2543" s="181" t="s">
        <v>941</v>
      </c>
      <c r="Z2543" s="183">
        <v>102</v>
      </c>
      <c r="AA2543" s="181" t="s">
        <v>22</v>
      </c>
      <c r="AB2543" s="181" t="s">
        <v>942</v>
      </c>
      <c r="AC2543" s="183">
        <v>5</v>
      </c>
    </row>
    <row r="2544" spans="1:29">
      <c r="A2544" s="181" t="s">
        <v>119</v>
      </c>
      <c r="B2544" s="183">
        <v>102</v>
      </c>
      <c r="C2544" s="183">
        <v>102105</v>
      </c>
      <c r="D2544" s="183">
        <v>5680</v>
      </c>
      <c r="E2544" s="184">
        <v>-70.25</v>
      </c>
      <c r="F2544" s="182">
        <v>43585</v>
      </c>
      <c r="G2544" s="181" t="s">
        <v>938</v>
      </c>
      <c r="H2544" s="181" t="s">
        <v>1203</v>
      </c>
      <c r="I2544" s="181" t="s">
        <v>1203</v>
      </c>
      <c r="K2544" s="183">
        <v>365136</v>
      </c>
      <c r="L2544" s="183">
        <v>333839</v>
      </c>
      <c r="Q2544" s="181" t="s">
        <v>940</v>
      </c>
      <c r="U2544" s="183">
        <v>4</v>
      </c>
      <c r="V2544" s="183">
        <v>19</v>
      </c>
      <c r="Y2544" s="181" t="s">
        <v>941</v>
      </c>
      <c r="Z2544" s="183">
        <v>102</v>
      </c>
      <c r="AA2544" s="181" t="s">
        <v>22</v>
      </c>
      <c r="AB2544" s="181" t="s">
        <v>942</v>
      </c>
      <c r="AC2544" s="183">
        <v>6</v>
      </c>
    </row>
    <row r="2545" spans="1:29">
      <c r="A2545" s="181" t="s">
        <v>119</v>
      </c>
      <c r="B2545" s="183">
        <v>102</v>
      </c>
      <c r="C2545" s="183">
        <v>102106</v>
      </c>
      <c r="D2545" s="183">
        <v>5680</v>
      </c>
      <c r="E2545" s="184">
        <v>-210.74</v>
      </c>
      <c r="F2545" s="182">
        <v>43585</v>
      </c>
      <c r="G2545" s="181" t="s">
        <v>938</v>
      </c>
      <c r="H2545" s="181" t="s">
        <v>1203</v>
      </c>
      <c r="I2545" s="181" t="s">
        <v>1203</v>
      </c>
      <c r="K2545" s="183">
        <v>365136</v>
      </c>
      <c r="L2545" s="183">
        <v>333839</v>
      </c>
      <c r="Q2545" s="181" t="s">
        <v>940</v>
      </c>
      <c r="U2545" s="183">
        <v>4</v>
      </c>
      <c r="V2545" s="183">
        <v>19</v>
      </c>
      <c r="Y2545" s="181" t="s">
        <v>941</v>
      </c>
      <c r="Z2545" s="183">
        <v>102</v>
      </c>
      <c r="AA2545" s="181" t="s">
        <v>22</v>
      </c>
      <c r="AB2545" s="181" t="s">
        <v>942</v>
      </c>
      <c r="AC2545" s="183">
        <v>7</v>
      </c>
    </row>
    <row r="2546" spans="1:29">
      <c r="A2546" s="181" t="s">
        <v>119</v>
      </c>
      <c r="B2546" s="183">
        <v>102</v>
      </c>
      <c r="C2546" s="183">
        <v>102107</v>
      </c>
      <c r="D2546" s="183">
        <v>5680</v>
      </c>
      <c r="E2546" s="184">
        <v>-38.32</v>
      </c>
      <c r="F2546" s="182">
        <v>43585</v>
      </c>
      <c r="G2546" s="181" t="s">
        <v>938</v>
      </c>
      <c r="H2546" s="181" t="s">
        <v>1203</v>
      </c>
      <c r="I2546" s="181" t="s">
        <v>1203</v>
      </c>
      <c r="K2546" s="183">
        <v>365136</v>
      </c>
      <c r="L2546" s="183">
        <v>333839</v>
      </c>
      <c r="Q2546" s="181" t="s">
        <v>940</v>
      </c>
      <c r="U2546" s="183">
        <v>4</v>
      </c>
      <c r="V2546" s="183">
        <v>19</v>
      </c>
      <c r="Y2546" s="181" t="s">
        <v>941</v>
      </c>
      <c r="Z2546" s="183">
        <v>102</v>
      </c>
      <c r="AA2546" s="181" t="s">
        <v>22</v>
      </c>
      <c r="AB2546" s="181" t="s">
        <v>942</v>
      </c>
      <c r="AC2546" s="183">
        <v>8</v>
      </c>
    </row>
    <row r="2547" spans="1:29">
      <c r="A2547" s="181" t="s">
        <v>119</v>
      </c>
      <c r="B2547" s="183">
        <v>102</v>
      </c>
      <c r="C2547" s="183">
        <v>102108</v>
      </c>
      <c r="D2547" s="183">
        <v>5680</v>
      </c>
      <c r="E2547" s="184">
        <v>-25.54</v>
      </c>
      <c r="F2547" s="182">
        <v>43585</v>
      </c>
      <c r="G2547" s="181" t="s">
        <v>938</v>
      </c>
      <c r="H2547" s="181" t="s">
        <v>1203</v>
      </c>
      <c r="I2547" s="181" t="s">
        <v>1203</v>
      </c>
      <c r="K2547" s="183">
        <v>365136</v>
      </c>
      <c r="L2547" s="183">
        <v>333839</v>
      </c>
      <c r="Q2547" s="181" t="s">
        <v>940</v>
      </c>
      <c r="U2547" s="183">
        <v>4</v>
      </c>
      <c r="V2547" s="183">
        <v>19</v>
      </c>
      <c r="Y2547" s="181" t="s">
        <v>941</v>
      </c>
      <c r="Z2547" s="183">
        <v>102</v>
      </c>
      <c r="AA2547" s="181" t="s">
        <v>22</v>
      </c>
      <c r="AB2547" s="181" t="s">
        <v>942</v>
      </c>
      <c r="AC2547" s="183">
        <v>9</v>
      </c>
    </row>
    <row r="2548" spans="1:29">
      <c r="A2548" s="181" t="s">
        <v>119</v>
      </c>
      <c r="B2548" s="183">
        <v>102</v>
      </c>
      <c r="C2548" s="183">
        <v>102109</v>
      </c>
      <c r="D2548" s="183">
        <v>5680</v>
      </c>
      <c r="E2548" s="184">
        <v>-19.16</v>
      </c>
      <c r="F2548" s="182">
        <v>43585</v>
      </c>
      <c r="G2548" s="181" t="s">
        <v>938</v>
      </c>
      <c r="H2548" s="181" t="s">
        <v>1203</v>
      </c>
      <c r="I2548" s="181" t="s">
        <v>1203</v>
      </c>
      <c r="K2548" s="183">
        <v>365136</v>
      </c>
      <c r="L2548" s="183">
        <v>333839</v>
      </c>
      <c r="Q2548" s="181" t="s">
        <v>940</v>
      </c>
      <c r="U2548" s="183">
        <v>4</v>
      </c>
      <c r="V2548" s="183">
        <v>19</v>
      </c>
      <c r="Y2548" s="181" t="s">
        <v>941</v>
      </c>
      <c r="Z2548" s="183">
        <v>102</v>
      </c>
      <c r="AA2548" s="181" t="s">
        <v>22</v>
      </c>
      <c r="AB2548" s="181" t="s">
        <v>942</v>
      </c>
      <c r="AC2548" s="183">
        <v>10</v>
      </c>
    </row>
    <row r="2549" spans="1:29">
      <c r="A2549" s="181" t="s">
        <v>119</v>
      </c>
      <c r="B2549" s="183">
        <v>102</v>
      </c>
      <c r="C2549" s="183">
        <v>102103</v>
      </c>
      <c r="D2549" s="183">
        <v>5680</v>
      </c>
      <c r="E2549" s="184">
        <v>-1023.82</v>
      </c>
      <c r="F2549" s="182">
        <v>43592</v>
      </c>
      <c r="G2549" s="181" t="s">
        <v>938</v>
      </c>
      <c r="H2549" s="181" t="s">
        <v>959</v>
      </c>
      <c r="I2549" s="181" t="s">
        <v>1201</v>
      </c>
      <c r="K2549" s="183">
        <v>365202</v>
      </c>
      <c r="L2549" s="183">
        <v>334613</v>
      </c>
      <c r="Q2549" s="181" t="s">
        <v>940</v>
      </c>
      <c r="U2549" s="183">
        <v>5</v>
      </c>
      <c r="V2549" s="183">
        <v>19</v>
      </c>
      <c r="Y2549" s="181" t="s">
        <v>941</v>
      </c>
      <c r="Z2549" s="183">
        <v>102</v>
      </c>
      <c r="AA2549" s="181" t="s">
        <v>22</v>
      </c>
      <c r="AB2549" s="181" t="s">
        <v>942</v>
      </c>
      <c r="AC2549" s="183">
        <v>18</v>
      </c>
    </row>
    <row r="2550" spans="1:29">
      <c r="A2550" s="181" t="s">
        <v>119</v>
      </c>
      <c r="B2550" s="183">
        <v>102</v>
      </c>
      <c r="C2550" s="183">
        <v>102103</v>
      </c>
      <c r="D2550" s="183">
        <v>5680</v>
      </c>
      <c r="E2550" s="184">
        <v>-776.15</v>
      </c>
      <c r="F2550" s="182">
        <v>43600</v>
      </c>
      <c r="G2550" s="181" t="s">
        <v>938</v>
      </c>
      <c r="H2550" s="181" t="s">
        <v>960</v>
      </c>
      <c r="I2550" s="181" t="s">
        <v>1202</v>
      </c>
      <c r="K2550" s="183">
        <v>365211</v>
      </c>
      <c r="L2550" s="183">
        <v>334649</v>
      </c>
      <c r="Q2550" s="181" t="s">
        <v>940</v>
      </c>
      <c r="U2550" s="183">
        <v>5</v>
      </c>
      <c r="V2550" s="183">
        <v>19</v>
      </c>
      <c r="Y2550" s="181" t="s">
        <v>941</v>
      </c>
      <c r="Z2550" s="183">
        <v>102</v>
      </c>
      <c r="AA2550" s="181" t="s">
        <v>22</v>
      </c>
      <c r="AB2550" s="181" t="s">
        <v>942</v>
      </c>
      <c r="AC2550" s="183">
        <v>24</v>
      </c>
    </row>
    <row r="2551" spans="1:29">
      <c r="A2551" s="181" t="s">
        <v>119</v>
      </c>
      <c r="B2551" s="183">
        <v>102</v>
      </c>
      <c r="C2551" s="183">
        <v>102103</v>
      </c>
      <c r="D2551" s="183">
        <v>5680</v>
      </c>
      <c r="E2551" s="184">
        <v>-1057</v>
      </c>
      <c r="F2551" s="182">
        <v>43606</v>
      </c>
      <c r="G2551" s="181" t="s">
        <v>938</v>
      </c>
      <c r="H2551" s="181" t="s">
        <v>961</v>
      </c>
      <c r="I2551" s="181" t="s">
        <v>1201</v>
      </c>
      <c r="K2551" s="183">
        <v>365269</v>
      </c>
      <c r="L2551" s="183">
        <v>335517</v>
      </c>
      <c r="Q2551" s="181" t="s">
        <v>940</v>
      </c>
      <c r="U2551" s="183">
        <v>5</v>
      </c>
      <c r="V2551" s="183">
        <v>19</v>
      </c>
      <c r="Y2551" s="181" t="s">
        <v>941</v>
      </c>
      <c r="Z2551" s="183">
        <v>102</v>
      </c>
      <c r="AA2551" s="181" t="s">
        <v>22</v>
      </c>
      <c r="AB2551" s="181" t="s">
        <v>942</v>
      </c>
      <c r="AC2551" s="183">
        <v>18</v>
      </c>
    </row>
    <row r="2552" spans="1:29">
      <c r="A2552" s="181" t="s">
        <v>119</v>
      </c>
      <c r="B2552" s="183">
        <v>102</v>
      </c>
      <c r="C2552" s="183">
        <v>102103</v>
      </c>
      <c r="D2552" s="183">
        <v>5680</v>
      </c>
      <c r="E2552" s="184">
        <v>-776.15</v>
      </c>
      <c r="F2552" s="182">
        <v>43616</v>
      </c>
      <c r="G2552" s="181" t="s">
        <v>938</v>
      </c>
      <c r="H2552" s="181" t="s">
        <v>967</v>
      </c>
      <c r="I2552" s="181" t="s">
        <v>1202</v>
      </c>
      <c r="K2552" s="183">
        <v>365282</v>
      </c>
      <c r="L2552" s="183">
        <v>335686</v>
      </c>
      <c r="Q2552" s="181" t="s">
        <v>940</v>
      </c>
      <c r="U2552" s="183">
        <v>5</v>
      </c>
      <c r="V2552" s="183">
        <v>19</v>
      </c>
      <c r="Y2552" s="181" t="s">
        <v>941</v>
      </c>
      <c r="Z2552" s="183">
        <v>102</v>
      </c>
      <c r="AA2552" s="181" t="s">
        <v>22</v>
      </c>
      <c r="AB2552" s="181" t="s">
        <v>942</v>
      </c>
      <c r="AC2552" s="183">
        <v>24</v>
      </c>
    </row>
    <row r="2553" spans="1:29">
      <c r="A2553" s="181" t="s">
        <v>119</v>
      </c>
      <c r="B2553" s="183">
        <v>102</v>
      </c>
      <c r="C2553" s="183">
        <v>102103</v>
      </c>
      <c r="D2553" s="183">
        <v>5680</v>
      </c>
      <c r="E2553" s="184">
        <v>3633.12</v>
      </c>
      <c r="F2553" s="182">
        <v>43616</v>
      </c>
      <c r="G2553" s="181" t="s">
        <v>938</v>
      </c>
      <c r="H2553" s="181" t="s">
        <v>1203</v>
      </c>
      <c r="I2553" s="181" t="s">
        <v>1203</v>
      </c>
      <c r="K2553" s="183">
        <v>365470</v>
      </c>
      <c r="L2553" s="183">
        <v>336422</v>
      </c>
      <c r="Q2553" s="181" t="s">
        <v>940</v>
      </c>
      <c r="U2553" s="183">
        <v>5</v>
      </c>
      <c r="V2553" s="183">
        <v>19</v>
      </c>
      <c r="Y2553" s="181" t="s">
        <v>941</v>
      </c>
      <c r="Z2553" s="183">
        <v>102</v>
      </c>
      <c r="AA2553" s="181" t="s">
        <v>22</v>
      </c>
      <c r="AB2553" s="181" t="s">
        <v>942</v>
      </c>
      <c r="AC2553" s="183">
        <v>1</v>
      </c>
    </row>
    <row r="2554" spans="1:29">
      <c r="A2554" s="181" t="s">
        <v>119</v>
      </c>
      <c r="B2554" s="183">
        <v>102</v>
      </c>
      <c r="C2554" s="183">
        <v>102101</v>
      </c>
      <c r="D2554" s="183">
        <v>5680</v>
      </c>
      <c r="E2554" s="184">
        <v>-98.37</v>
      </c>
      <c r="F2554" s="182">
        <v>43616</v>
      </c>
      <c r="G2554" s="181" t="s">
        <v>938</v>
      </c>
      <c r="H2554" s="181" t="s">
        <v>1203</v>
      </c>
      <c r="I2554" s="181" t="s">
        <v>1203</v>
      </c>
      <c r="K2554" s="183">
        <v>365470</v>
      </c>
      <c r="L2554" s="183">
        <v>336422</v>
      </c>
      <c r="Q2554" s="181" t="s">
        <v>940</v>
      </c>
      <c r="U2554" s="183">
        <v>5</v>
      </c>
      <c r="V2554" s="183">
        <v>19</v>
      </c>
      <c r="Y2554" s="181" t="s">
        <v>941</v>
      </c>
      <c r="Z2554" s="183">
        <v>102</v>
      </c>
      <c r="AA2554" s="181" t="s">
        <v>22</v>
      </c>
      <c r="AB2554" s="181" t="s">
        <v>942</v>
      </c>
      <c r="AC2554" s="183">
        <v>2</v>
      </c>
    </row>
    <row r="2555" spans="1:29">
      <c r="A2555" s="181" t="s">
        <v>119</v>
      </c>
      <c r="B2555" s="183">
        <v>102</v>
      </c>
      <c r="C2555" s="183">
        <v>102102</v>
      </c>
      <c r="D2555" s="183">
        <v>5680</v>
      </c>
      <c r="E2555" s="184">
        <v>-19.670000000000002</v>
      </c>
      <c r="F2555" s="182">
        <v>43616</v>
      </c>
      <c r="G2555" s="181" t="s">
        <v>938</v>
      </c>
      <c r="H2555" s="181" t="s">
        <v>1203</v>
      </c>
      <c r="I2555" s="181" t="s">
        <v>1203</v>
      </c>
      <c r="K2555" s="183">
        <v>365470</v>
      </c>
      <c r="L2555" s="183">
        <v>336422</v>
      </c>
      <c r="Q2555" s="181" t="s">
        <v>940</v>
      </c>
      <c r="U2555" s="183">
        <v>5</v>
      </c>
      <c r="V2555" s="183">
        <v>19</v>
      </c>
      <c r="Y2555" s="181" t="s">
        <v>941</v>
      </c>
      <c r="Z2555" s="183">
        <v>102</v>
      </c>
      <c r="AA2555" s="181" t="s">
        <v>22</v>
      </c>
      <c r="AB2555" s="181" t="s">
        <v>942</v>
      </c>
      <c r="AC2555" s="183">
        <v>3</v>
      </c>
    </row>
    <row r="2556" spans="1:29">
      <c r="A2556" s="181" t="s">
        <v>119</v>
      </c>
      <c r="B2556" s="183">
        <v>102</v>
      </c>
      <c r="C2556" s="183">
        <v>102103</v>
      </c>
      <c r="D2556" s="183">
        <v>5680</v>
      </c>
      <c r="E2556" s="184">
        <v>-32.79</v>
      </c>
      <c r="F2556" s="182">
        <v>43616</v>
      </c>
      <c r="G2556" s="181" t="s">
        <v>938</v>
      </c>
      <c r="H2556" s="181" t="s">
        <v>1203</v>
      </c>
      <c r="I2556" s="181" t="s">
        <v>1203</v>
      </c>
      <c r="K2556" s="183">
        <v>365470</v>
      </c>
      <c r="L2556" s="183">
        <v>336422</v>
      </c>
      <c r="Q2556" s="181" t="s">
        <v>940</v>
      </c>
      <c r="U2556" s="183">
        <v>5</v>
      </c>
      <c r="V2556" s="183">
        <v>19</v>
      </c>
      <c r="Y2556" s="181" t="s">
        <v>941</v>
      </c>
      <c r="Z2556" s="183">
        <v>102</v>
      </c>
      <c r="AA2556" s="181" t="s">
        <v>22</v>
      </c>
      <c r="AB2556" s="181" t="s">
        <v>942</v>
      </c>
      <c r="AC2556" s="183">
        <v>4</v>
      </c>
    </row>
    <row r="2557" spans="1:29">
      <c r="A2557" s="181" t="s">
        <v>119</v>
      </c>
      <c r="B2557" s="183">
        <v>102</v>
      </c>
      <c r="C2557" s="183">
        <v>102104</v>
      </c>
      <c r="D2557" s="183">
        <v>5680</v>
      </c>
      <c r="E2557" s="184">
        <v>-65.58</v>
      </c>
      <c r="F2557" s="182">
        <v>43616</v>
      </c>
      <c r="G2557" s="181" t="s">
        <v>938</v>
      </c>
      <c r="H2557" s="181" t="s">
        <v>1203</v>
      </c>
      <c r="I2557" s="181" t="s">
        <v>1203</v>
      </c>
      <c r="K2557" s="183">
        <v>365470</v>
      </c>
      <c r="L2557" s="183">
        <v>336422</v>
      </c>
      <c r="Q2557" s="181" t="s">
        <v>940</v>
      </c>
      <c r="U2557" s="183">
        <v>5</v>
      </c>
      <c r="V2557" s="183">
        <v>19</v>
      </c>
      <c r="Y2557" s="181" t="s">
        <v>941</v>
      </c>
      <c r="Z2557" s="183">
        <v>102</v>
      </c>
      <c r="AA2557" s="181" t="s">
        <v>22</v>
      </c>
      <c r="AB2557" s="181" t="s">
        <v>942</v>
      </c>
      <c r="AC2557" s="183">
        <v>5</v>
      </c>
    </row>
    <row r="2558" spans="1:29">
      <c r="A2558" s="181" t="s">
        <v>119</v>
      </c>
      <c r="B2558" s="183">
        <v>102</v>
      </c>
      <c r="C2558" s="183">
        <v>102105</v>
      </c>
      <c r="D2558" s="183">
        <v>5680</v>
      </c>
      <c r="E2558" s="184">
        <v>-72.14</v>
      </c>
      <c r="F2558" s="182">
        <v>43616</v>
      </c>
      <c r="G2558" s="181" t="s">
        <v>938</v>
      </c>
      <c r="H2558" s="181" t="s">
        <v>1203</v>
      </c>
      <c r="I2558" s="181" t="s">
        <v>1203</v>
      </c>
      <c r="K2558" s="183">
        <v>365470</v>
      </c>
      <c r="L2558" s="183">
        <v>336422</v>
      </c>
      <c r="Q2558" s="181" t="s">
        <v>940</v>
      </c>
      <c r="U2558" s="183">
        <v>5</v>
      </c>
      <c r="V2558" s="183">
        <v>19</v>
      </c>
      <c r="Y2558" s="181" t="s">
        <v>941</v>
      </c>
      <c r="Z2558" s="183">
        <v>102</v>
      </c>
      <c r="AA2558" s="181" t="s">
        <v>22</v>
      </c>
      <c r="AB2558" s="181" t="s">
        <v>942</v>
      </c>
      <c r="AC2558" s="183">
        <v>6</v>
      </c>
    </row>
    <row r="2559" spans="1:29">
      <c r="A2559" s="181" t="s">
        <v>119</v>
      </c>
      <c r="B2559" s="183">
        <v>102</v>
      </c>
      <c r="C2559" s="183">
        <v>102106</v>
      </c>
      <c r="D2559" s="183">
        <v>5680</v>
      </c>
      <c r="E2559" s="184">
        <v>-216.41</v>
      </c>
      <c r="F2559" s="182">
        <v>43616</v>
      </c>
      <c r="G2559" s="181" t="s">
        <v>938</v>
      </c>
      <c r="H2559" s="181" t="s">
        <v>1203</v>
      </c>
      <c r="I2559" s="181" t="s">
        <v>1203</v>
      </c>
      <c r="K2559" s="183">
        <v>365470</v>
      </c>
      <c r="L2559" s="183">
        <v>336422</v>
      </c>
      <c r="Q2559" s="181" t="s">
        <v>940</v>
      </c>
      <c r="U2559" s="183">
        <v>5</v>
      </c>
      <c r="V2559" s="183">
        <v>19</v>
      </c>
      <c r="Y2559" s="181" t="s">
        <v>941</v>
      </c>
      <c r="Z2559" s="183">
        <v>102</v>
      </c>
      <c r="AA2559" s="181" t="s">
        <v>22</v>
      </c>
      <c r="AB2559" s="181" t="s">
        <v>942</v>
      </c>
      <c r="AC2559" s="183">
        <v>7</v>
      </c>
    </row>
    <row r="2560" spans="1:29">
      <c r="A2560" s="181" t="s">
        <v>119</v>
      </c>
      <c r="B2560" s="183">
        <v>102</v>
      </c>
      <c r="C2560" s="183">
        <v>102107</v>
      </c>
      <c r="D2560" s="183">
        <v>5680</v>
      </c>
      <c r="E2560" s="184">
        <v>-39.35</v>
      </c>
      <c r="F2560" s="182">
        <v>43616</v>
      </c>
      <c r="G2560" s="181" t="s">
        <v>938</v>
      </c>
      <c r="H2560" s="181" t="s">
        <v>1203</v>
      </c>
      <c r="I2560" s="181" t="s">
        <v>1203</v>
      </c>
      <c r="K2560" s="183">
        <v>365470</v>
      </c>
      <c r="L2560" s="183">
        <v>336422</v>
      </c>
      <c r="Q2560" s="181" t="s">
        <v>940</v>
      </c>
      <c r="U2560" s="183">
        <v>5</v>
      </c>
      <c r="V2560" s="183">
        <v>19</v>
      </c>
      <c r="Y2560" s="181" t="s">
        <v>941</v>
      </c>
      <c r="Z2560" s="183">
        <v>102</v>
      </c>
      <c r="AA2560" s="181" t="s">
        <v>22</v>
      </c>
      <c r="AB2560" s="181" t="s">
        <v>942</v>
      </c>
      <c r="AC2560" s="183">
        <v>8</v>
      </c>
    </row>
    <row r="2561" spans="1:29">
      <c r="A2561" s="181" t="s">
        <v>119</v>
      </c>
      <c r="B2561" s="183">
        <v>102</v>
      </c>
      <c r="C2561" s="183">
        <v>102108</v>
      </c>
      <c r="D2561" s="183">
        <v>5680</v>
      </c>
      <c r="E2561" s="184">
        <v>-26.23</v>
      </c>
      <c r="F2561" s="182">
        <v>43616</v>
      </c>
      <c r="G2561" s="181" t="s">
        <v>938</v>
      </c>
      <c r="H2561" s="181" t="s">
        <v>1203</v>
      </c>
      <c r="I2561" s="181" t="s">
        <v>1203</v>
      </c>
      <c r="K2561" s="183">
        <v>365470</v>
      </c>
      <c r="L2561" s="183">
        <v>336422</v>
      </c>
      <c r="Q2561" s="181" t="s">
        <v>940</v>
      </c>
      <c r="U2561" s="183">
        <v>5</v>
      </c>
      <c r="V2561" s="183">
        <v>19</v>
      </c>
      <c r="Y2561" s="181" t="s">
        <v>941</v>
      </c>
      <c r="Z2561" s="183">
        <v>102</v>
      </c>
      <c r="AA2561" s="181" t="s">
        <v>22</v>
      </c>
      <c r="AB2561" s="181" t="s">
        <v>942</v>
      </c>
      <c r="AC2561" s="183">
        <v>9</v>
      </c>
    </row>
    <row r="2562" spans="1:29">
      <c r="A2562" s="181" t="s">
        <v>119</v>
      </c>
      <c r="B2562" s="183">
        <v>102</v>
      </c>
      <c r="C2562" s="183">
        <v>102109</v>
      </c>
      <c r="D2562" s="183">
        <v>5680</v>
      </c>
      <c r="E2562" s="184">
        <v>-19.670000000000002</v>
      </c>
      <c r="F2562" s="182">
        <v>43616</v>
      </c>
      <c r="G2562" s="181" t="s">
        <v>938</v>
      </c>
      <c r="H2562" s="181" t="s">
        <v>1203</v>
      </c>
      <c r="I2562" s="181" t="s">
        <v>1203</v>
      </c>
      <c r="K2562" s="183">
        <v>365470</v>
      </c>
      <c r="L2562" s="183">
        <v>336422</v>
      </c>
      <c r="Q2562" s="181" t="s">
        <v>940</v>
      </c>
      <c r="U2562" s="183">
        <v>5</v>
      </c>
      <c r="V2562" s="183">
        <v>19</v>
      </c>
      <c r="Y2562" s="181" t="s">
        <v>941</v>
      </c>
      <c r="Z2562" s="183">
        <v>102</v>
      </c>
      <c r="AA2562" s="181" t="s">
        <v>22</v>
      </c>
      <c r="AB2562" s="181" t="s">
        <v>942</v>
      </c>
      <c r="AC2562" s="183">
        <v>10</v>
      </c>
    </row>
    <row r="2563" spans="1:29">
      <c r="A2563" s="181" t="s">
        <v>119</v>
      </c>
      <c r="B2563" s="183">
        <v>102</v>
      </c>
      <c r="C2563" s="183">
        <v>102103</v>
      </c>
      <c r="D2563" s="183">
        <v>5680</v>
      </c>
      <c r="E2563" s="184">
        <v>-973.37</v>
      </c>
      <c r="F2563" s="182">
        <v>43620</v>
      </c>
      <c r="G2563" s="181" t="s">
        <v>938</v>
      </c>
      <c r="H2563" s="181" t="s">
        <v>969</v>
      </c>
      <c r="I2563" s="181" t="s">
        <v>1201</v>
      </c>
      <c r="K2563" s="183">
        <v>365545</v>
      </c>
      <c r="L2563" s="183">
        <v>336815</v>
      </c>
      <c r="Q2563" s="181" t="s">
        <v>940</v>
      </c>
      <c r="U2563" s="183">
        <v>6</v>
      </c>
      <c r="V2563" s="183">
        <v>19</v>
      </c>
      <c r="Y2563" s="181" t="s">
        <v>941</v>
      </c>
      <c r="Z2563" s="183">
        <v>102</v>
      </c>
      <c r="AA2563" s="181" t="s">
        <v>22</v>
      </c>
      <c r="AB2563" s="181" t="s">
        <v>942</v>
      </c>
      <c r="AC2563" s="183">
        <v>18</v>
      </c>
    </row>
    <row r="2564" spans="1:29">
      <c r="A2564" s="181" t="s">
        <v>119</v>
      </c>
      <c r="B2564" s="183">
        <v>102</v>
      </c>
      <c r="C2564" s="183">
        <v>102103</v>
      </c>
      <c r="D2564" s="183">
        <v>5680</v>
      </c>
      <c r="E2564" s="184">
        <v>-781.46</v>
      </c>
      <c r="F2564" s="182">
        <v>43631</v>
      </c>
      <c r="G2564" s="181" t="s">
        <v>938</v>
      </c>
      <c r="H2564" s="181" t="s">
        <v>970</v>
      </c>
      <c r="I2564" s="181" t="s">
        <v>1202</v>
      </c>
      <c r="K2564" s="183">
        <v>365568</v>
      </c>
      <c r="L2564" s="183">
        <v>337042</v>
      </c>
      <c r="Q2564" s="181" t="s">
        <v>940</v>
      </c>
      <c r="U2564" s="183">
        <v>6</v>
      </c>
      <c r="V2564" s="183">
        <v>19</v>
      </c>
      <c r="Y2564" s="181" t="s">
        <v>941</v>
      </c>
      <c r="Z2564" s="183">
        <v>102</v>
      </c>
      <c r="AA2564" s="181" t="s">
        <v>22</v>
      </c>
      <c r="AB2564" s="181" t="s">
        <v>942</v>
      </c>
      <c r="AC2564" s="183">
        <v>24</v>
      </c>
    </row>
    <row r="2565" spans="1:29">
      <c r="A2565" s="181" t="s">
        <v>119</v>
      </c>
      <c r="B2565" s="183">
        <v>102</v>
      </c>
      <c r="C2565" s="183">
        <v>102103</v>
      </c>
      <c r="D2565" s="183">
        <v>5680</v>
      </c>
      <c r="E2565" s="184">
        <v>-1033.92</v>
      </c>
      <c r="F2565" s="182">
        <v>43634</v>
      </c>
      <c r="G2565" s="181" t="s">
        <v>938</v>
      </c>
      <c r="H2565" s="181" t="s">
        <v>971</v>
      </c>
      <c r="I2565" s="181" t="s">
        <v>1201</v>
      </c>
      <c r="K2565" s="183">
        <v>365607</v>
      </c>
      <c r="L2565" s="183">
        <v>338002</v>
      </c>
      <c r="Q2565" s="181" t="s">
        <v>940</v>
      </c>
      <c r="U2565" s="183">
        <v>6</v>
      </c>
      <c r="V2565" s="183">
        <v>19</v>
      </c>
      <c r="Y2565" s="181" t="s">
        <v>941</v>
      </c>
      <c r="Z2565" s="183">
        <v>102</v>
      </c>
      <c r="AA2565" s="181" t="s">
        <v>22</v>
      </c>
      <c r="AB2565" s="181" t="s">
        <v>942</v>
      </c>
      <c r="AC2565" s="183">
        <v>18</v>
      </c>
    </row>
    <row r="2566" spans="1:29">
      <c r="A2566" s="181" t="s">
        <v>119</v>
      </c>
      <c r="B2566" s="183">
        <v>102</v>
      </c>
      <c r="C2566" s="183">
        <v>102103</v>
      </c>
      <c r="D2566" s="183">
        <v>5680</v>
      </c>
      <c r="E2566" s="184">
        <v>-716.26</v>
      </c>
      <c r="F2566" s="182">
        <v>43646</v>
      </c>
      <c r="G2566" s="181" t="s">
        <v>938</v>
      </c>
      <c r="H2566" s="181" t="s">
        <v>976</v>
      </c>
      <c r="I2566" s="181" t="s">
        <v>1202</v>
      </c>
      <c r="K2566" s="183">
        <v>365635</v>
      </c>
      <c r="L2566" s="183">
        <v>338240</v>
      </c>
      <c r="Q2566" s="181" t="s">
        <v>940</v>
      </c>
      <c r="U2566" s="183">
        <v>6</v>
      </c>
      <c r="V2566" s="183">
        <v>19</v>
      </c>
      <c r="Y2566" s="181" t="s">
        <v>941</v>
      </c>
      <c r="Z2566" s="183">
        <v>102</v>
      </c>
      <c r="AA2566" s="181" t="s">
        <v>22</v>
      </c>
      <c r="AB2566" s="181" t="s">
        <v>942</v>
      </c>
      <c r="AC2566" s="183">
        <v>24</v>
      </c>
    </row>
    <row r="2567" spans="1:29">
      <c r="A2567" s="181" t="s">
        <v>119</v>
      </c>
      <c r="B2567" s="183">
        <v>102</v>
      </c>
      <c r="C2567" s="183">
        <v>102103</v>
      </c>
      <c r="D2567" s="183">
        <v>5680</v>
      </c>
      <c r="E2567" s="184">
        <v>3505.01</v>
      </c>
      <c r="F2567" s="182">
        <v>43646</v>
      </c>
      <c r="G2567" s="181" t="s">
        <v>938</v>
      </c>
      <c r="H2567" s="181" t="s">
        <v>1203</v>
      </c>
      <c r="I2567" s="181" t="s">
        <v>1203</v>
      </c>
      <c r="K2567" s="183">
        <v>365795</v>
      </c>
      <c r="L2567" s="183">
        <v>338880</v>
      </c>
      <c r="Q2567" s="181" t="s">
        <v>940</v>
      </c>
      <c r="U2567" s="183">
        <v>6</v>
      </c>
      <c r="V2567" s="183">
        <v>19</v>
      </c>
      <c r="Y2567" s="181" t="s">
        <v>941</v>
      </c>
      <c r="Z2567" s="183">
        <v>102</v>
      </c>
      <c r="AA2567" s="181" t="s">
        <v>22</v>
      </c>
      <c r="AB2567" s="181" t="s">
        <v>942</v>
      </c>
      <c r="AC2567" s="183">
        <v>1</v>
      </c>
    </row>
    <row r="2568" spans="1:29">
      <c r="A2568" s="181" t="s">
        <v>119</v>
      </c>
      <c r="B2568" s="183">
        <v>102</v>
      </c>
      <c r="C2568" s="183">
        <v>102101</v>
      </c>
      <c r="D2568" s="183">
        <v>5680</v>
      </c>
      <c r="E2568" s="184">
        <v>-94.9</v>
      </c>
      <c r="F2568" s="182">
        <v>43646</v>
      </c>
      <c r="G2568" s="181" t="s">
        <v>938</v>
      </c>
      <c r="H2568" s="181" t="s">
        <v>1203</v>
      </c>
      <c r="I2568" s="181" t="s">
        <v>1203</v>
      </c>
      <c r="K2568" s="183">
        <v>365795</v>
      </c>
      <c r="L2568" s="183">
        <v>338880</v>
      </c>
      <c r="Q2568" s="181" t="s">
        <v>940</v>
      </c>
      <c r="U2568" s="183">
        <v>6</v>
      </c>
      <c r="V2568" s="183">
        <v>19</v>
      </c>
      <c r="Y2568" s="181" t="s">
        <v>941</v>
      </c>
      <c r="Z2568" s="183">
        <v>102</v>
      </c>
      <c r="AA2568" s="181" t="s">
        <v>22</v>
      </c>
      <c r="AB2568" s="181" t="s">
        <v>942</v>
      </c>
      <c r="AC2568" s="183">
        <v>2</v>
      </c>
    </row>
    <row r="2569" spans="1:29">
      <c r="A2569" s="181" t="s">
        <v>119</v>
      </c>
      <c r="B2569" s="183">
        <v>102</v>
      </c>
      <c r="C2569" s="183">
        <v>102102</v>
      </c>
      <c r="D2569" s="183">
        <v>5680</v>
      </c>
      <c r="E2569" s="184">
        <v>-18.98</v>
      </c>
      <c r="F2569" s="182">
        <v>43646</v>
      </c>
      <c r="G2569" s="181" t="s">
        <v>938</v>
      </c>
      <c r="H2569" s="181" t="s">
        <v>1203</v>
      </c>
      <c r="I2569" s="181" t="s">
        <v>1203</v>
      </c>
      <c r="K2569" s="183">
        <v>365795</v>
      </c>
      <c r="L2569" s="183">
        <v>338880</v>
      </c>
      <c r="Q2569" s="181" t="s">
        <v>940</v>
      </c>
      <c r="U2569" s="183">
        <v>6</v>
      </c>
      <c r="V2569" s="183">
        <v>19</v>
      </c>
      <c r="Y2569" s="181" t="s">
        <v>941</v>
      </c>
      <c r="Z2569" s="183">
        <v>102</v>
      </c>
      <c r="AA2569" s="181" t="s">
        <v>22</v>
      </c>
      <c r="AB2569" s="181" t="s">
        <v>942</v>
      </c>
      <c r="AC2569" s="183">
        <v>3</v>
      </c>
    </row>
    <row r="2570" spans="1:29">
      <c r="A2570" s="181" t="s">
        <v>119</v>
      </c>
      <c r="B2570" s="183">
        <v>102</v>
      </c>
      <c r="C2570" s="183">
        <v>102103</v>
      </c>
      <c r="D2570" s="183">
        <v>5680</v>
      </c>
      <c r="E2570" s="184">
        <v>-31.63</v>
      </c>
      <c r="F2570" s="182">
        <v>43646</v>
      </c>
      <c r="G2570" s="181" t="s">
        <v>938</v>
      </c>
      <c r="H2570" s="181" t="s">
        <v>1203</v>
      </c>
      <c r="I2570" s="181" t="s">
        <v>1203</v>
      </c>
      <c r="K2570" s="183">
        <v>365795</v>
      </c>
      <c r="L2570" s="183">
        <v>338880</v>
      </c>
      <c r="Q2570" s="181" t="s">
        <v>940</v>
      </c>
      <c r="U2570" s="183">
        <v>6</v>
      </c>
      <c r="V2570" s="183">
        <v>19</v>
      </c>
      <c r="Y2570" s="181" t="s">
        <v>941</v>
      </c>
      <c r="Z2570" s="183">
        <v>102</v>
      </c>
      <c r="AA2570" s="181" t="s">
        <v>22</v>
      </c>
      <c r="AB2570" s="181" t="s">
        <v>942</v>
      </c>
      <c r="AC2570" s="183">
        <v>4</v>
      </c>
    </row>
    <row r="2571" spans="1:29">
      <c r="A2571" s="181" t="s">
        <v>119</v>
      </c>
      <c r="B2571" s="183">
        <v>102</v>
      </c>
      <c r="C2571" s="183">
        <v>102104</v>
      </c>
      <c r="D2571" s="183">
        <v>5680</v>
      </c>
      <c r="E2571" s="184">
        <v>-63.27</v>
      </c>
      <c r="F2571" s="182">
        <v>43646</v>
      </c>
      <c r="G2571" s="181" t="s">
        <v>938</v>
      </c>
      <c r="H2571" s="181" t="s">
        <v>1203</v>
      </c>
      <c r="I2571" s="181" t="s">
        <v>1203</v>
      </c>
      <c r="K2571" s="183">
        <v>365795</v>
      </c>
      <c r="L2571" s="183">
        <v>338880</v>
      </c>
      <c r="Q2571" s="181" t="s">
        <v>940</v>
      </c>
      <c r="U2571" s="183">
        <v>6</v>
      </c>
      <c r="V2571" s="183">
        <v>19</v>
      </c>
      <c r="Y2571" s="181" t="s">
        <v>941</v>
      </c>
      <c r="Z2571" s="183">
        <v>102</v>
      </c>
      <c r="AA2571" s="181" t="s">
        <v>22</v>
      </c>
      <c r="AB2571" s="181" t="s">
        <v>942</v>
      </c>
      <c r="AC2571" s="183">
        <v>5</v>
      </c>
    </row>
    <row r="2572" spans="1:29">
      <c r="A2572" s="181" t="s">
        <v>119</v>
      </c>
      <c r="B2572" s="183">
        <v>102</v>
      </c>
      <c r="C2572" s="183">
        <v>102105</v>
      </c>
      <c r="D2572" s="183">
        <v>5680</v>
      </c>
      <c r="E2572" s="184">
        <v>-69.59</v>
      </c>
      <c r="F2572" s="182">
        <v>43646</v>
      </c>
      <c r="G2572" s="181" t="s">
        <v>938</v>
      </c>
      <c r="H2572" s="181" t="s">
        <v>1203</v>
      </c>
      <c r="I2572" s="181" t="s">
        <v>1203</v>
      </c>
      <c r="K2572" s="183">
        <v>365795</v>
      </c>
      <c r="L2572" s="183">
        <v>338880</v>
      </c>
      <c r="Q2572" s="181" t="s">
        <v>940</v>
      </c>
      <c r="U2572" s="183">
        <v>6</v>
      </c>
      <c r="V2572" s="183">
        <v>19</v>
      </c>
      <c r="Y2572" s="181" t="s">
        <v>941</v>
      </c>
      <c r="Z2572" s="183">
        <v>102</v>
      </c>
      <c r="AA2572" s="181" t="s">
        <v>22</v>
      </c>
      <c r="AB2572" s="181" t="s">
        <v>942</v>
      </c>
      <c r="AC2572" s="183">
        <v>6</v>
      </c>
    </row>
    <row r="2573" spans="1:29">
      <c r="A2573" s="181" t="s">
        <v>119</v>
      </c>
      <c r="B2573" s="183">
        <v>102</v>
      </c>
      <c r="C2573" s="183">
        <v>102106</v>
      </c>
      <c r="D2573" s="183">
        <v>5680</v>
      </c>
      <c r="E2573" s="184">
        <v>-208.78</v>
      </c>
      <c r="F2573" s="182">
        <v>43646</v>
      </c>
      <c r="G2573" s="181" t="s">
        <v>938</v>
      </c>
      <c r="H2573" s="181" t="s">
        <v>1203</v>
      </c>
      <c r="I2573" s="181" t="s">
        <v>1203</v>
      </c>
      <c r="K2573" s="183">
        <v>365795</v>
      </c>
      <c r="L2573" s="183">
        <v>338880</v>
      </c>
      <c r="Q2573" s="181" t="s">
        <v>940</v>
      </c>
      <c r="U2573" s="183">
        <v>6</v>
      </c>
      <c r="V2573" s="183">
        <v>19</v>
      </c>
      <c r="Y2573" s="181" t="s">
        <v>941</v>
      </c>
      <c r="Z2573" s="183">
        <v>102</v>
      </c>
      <c r="AA2573" s="181" t="s">
        <v>22</v>
      </c>
      <c r="AB2573" s="181" t="s">
        <v>942</v>
      </c>
      <c r="AC2573" s="183">
        <v>7</v>
      </c>
    </row>
    <row r="2574" spans="1:29">
      <c r="A2574" s="181" t="s">
        <v>119</v>
      </c>
      <c r="B2574" s="183">
        <v>102</v>
      </c>
      <c r="C2574" s="183">
        <v>102107</v>
      </c>
      <c r="D2574" s="183">
        <v>5680</v>
      </c>
      <c r="E2574" s="184">
        <v>-37.96</v>
      </c>
      <c r="F2574" s="182">
        <v>43646</v>
      </c>
      <c r="G2574" s="181" t="s">
        <v>938</v>
      </c>
      <c r="H2574" s="181" t="s">
        <v>1203</v>
      </c>
      <c r="I2574" s="181" t="s">
        <v>1203</v>
      </c>
      <c r="K2574" s="183">
        <v>365795</v>
      </c>
      <c r="L2574" s="183">
        <v>338880</v>
      </c>
      <c r="Q2574" s="181" t="s">
        <v>940</v>
      </c>
      <c r="U2574" s="183">
        <v>6</v>
      </c>
      <c r="V2574" s="183">
        <v>19</v>
      </c>
      <c r="Y2574" s="181" t="s">
        <v>941</v>
      </c>
      <c r="Z2574" s="183">
        <v>102</v>
      </c>
      <c r="AA2574" s="181" t="s">
        <v>22</v>
      </c>
      <c r="AB2574" s="181" t="s">
        <v>942</v>
      </c>
      <c r="AC2574" s="183">
        <v>8</v>
      </c>
    </row>
    <row r="2575" spans="1:29">
      <c r="A2575" s="181" t="s">
        <v>119</v>
      </c>
      <c r="B2575" s="183">
        <v>102</v>
      </c>
      <c r="C2575" s="183">
        <v>102108</v>
      </c>
      <c r="D2575" s="183">
        <v>5680</v>
      </c>
      <c r="E2575" s="184">
        <v>-25.31</v>
      </c>
      <c r="F2575" s="182">
        <v>43646</v>
      </c>
      <c r="G2575" s="181" t="s">
        <v>938</v>
      </c>
      <c r="H2575" s="181" t="s">
        <v>1203</v>
      </c>
      <c r="I2575" s="181" t="s">
        <v>1203</v>
      </c>
      <c r="K2575" s="183">
        <v>365795</v>
      </c>
      <c r="L2575" s="183">
        <v>338880</v>
      </c>
      <c r="Q2575" s="181" t="s">
        <v>940</v>
      </c>
      <c r="U2575" s="183">
        <v>6</v>
      </c>
      <c r="V2575" s="183">
        <v>19</v>
      </c>
      <c r="Y2575" s="181" t="s">
        <v>941</v>
      </c>
      <c r="Z2575" s="183">
        <v>102</v>
      </c>
      <c r="AA2575" s="181" t="s">
        <v>22</v>
      </c>
      <c r="AB2575" s="181" t="s">
        <v>942</v>
      </c>
      <c r="AC2575" s="183">
        <v>9</v>
      </c>
    </row>
    <row r="2576" spans="1:29">
      <c r="A2576" s="181" t="s">
        <v>119</v>
      </c>
      <c r="B2576" s="183">
        <v>102</v>
      </c>
      <c r="C2576" s="183">
        <v>102109</v>
      </c>
      <c r="D2576" s="183">
        <v>5680</v>
      </c>
      <c r="E2576" s="184">
        <v>-18.98</v>
      </c>
      <c r="F2576" s="182">
        <v>43646</v>
      </c>
      <c r="G2576" s="181" t="s">
        <v>938</v>
      </c>
      <c r="H2576" s="181" t="s">
        <v>1203</v>
      </c>
      <c r="I2576" s="181" t="s">
        <v>1203</v>
      </c>
      <c r="K2576" s="183">
        <v>365795</v>
      </c>
      <c r="L2576" s="183">
        <v>338880</v>
      </c>
      <c r="Q2576" s="181" t="s">
        <v>940</v>
      </c>
      <c r="U2576" s="183">
        <v>6</v>
      </c>
      <c r="V2576" s="183">
        <v>19</v>
      </c>
      <c r="Y2576" s="181" t="s">
        <v>941</v>
      </c>
      <c r="Z2576" s="183">
        <v>102</v>
      </c>
      <c r="AA2576" s="181" t="s">
        <v>22</v>
      </c>
      <c r="AB2576" s="181" t="s">
        <v>942</v>
      </c>
      <c r="AC2576" s="183">
        <v>10</v>
      </c>
    </row>
    <row r="2577" spans="1:29">
      <c r="A2577" s="181" t="s">
        <v>119</v>
      </c>
      <c r="B2577" s="183">
        <v>102</v>
      </c>
      <c r="C2577" s="183">
        <v>102103</v>
      </c>
      <c r="D2577" s="183">
        <v>5680</v>
      </c>
      <c r="E2577" s="184">
        <v>-971.28</v>
      </c>
      <c r="F2577" s="182">
        <v>43648</v>
      </c>
      <c r="G2577" s="181" t="s">
        <v>938</v>
      </c>
      <c r="H2577" s="181" t="s">
        <v>977</v>
      </c>
      <c r="I2577" s="181" t="s">
        <v>1201</v>
      </c>
      <c r="K2577" s="183">
        <v>365839</v>
      </c>
      <c r="L2577" s="183">
        <v>339191</v>
      </c>
      <c r="Q2577" s="181" t="s">
        <v>940</v>
      </c>
      <c r="U2577" s="183">
        <v>7</v>
      </c>
      <c r="V2577" s="183">
        <v>19</v>
      </c>
      <c r="Y2577" s="181" t="s">
        <v>941</v>
      </c>
      <c r="Z2577" s="183">
        <v>102</v>
      </c>
      <c r="AA2577" s="181" t="s">
        <v>22</v>
      </c>
      <c r="AB2577" s="181" t="s">
        <v>942</v>
      </c>
      <c r="AC2577" s="183">
        <v>18</v>
      </c>
    </row>
    <row r="2578" spans="1:29">
      <c r="A2578" s="181" t="s">
        <v>119</v>
      </c>
      <c r="B2578" s="183">
        <v>102</v>
      </c>
      <c r="C2578" s="183">
        <v>102103</v>
      </c>
      <c r="D2578" s="183">
        <v>5680</v>
      </c>
      <c r="E2578" s="184">
        <v>-666.52</v>
      </c>
      <c r="F2578" s="182">
        <v>43661</v>
      </c>
      <c r="G2578" s="181" t="s">
        <v>938</v>
      </c>
      <c r="H2578" s="181" t="s">
        <v>978</v>
      </c>
      <c r="I2578" s="181" t="s">
        <v>1202</v>
      </c>
      <c r="K2578" s="183">
        <v>365867</v>
      </c>
      <c r="L2578" s="183">
        <v>339625</v>
      </c>
      <c r="Q2578" s="181" t="s">
        <v>940</v>
      </c>
      <c r="U2578" s="183">
        <v>7</v>
      </c>
      <c r="V2578" s="183">
        <v>19</v>
      </c>
      <c r="Y2578" s="181" t="s">
        <v>941</v>
      </c>
      <c r="Z2578" s="183">
        <v>102</v>
      </c>
      <c r="AA2578" s="181" t="s">
        <v>22</v>
      </c>
      <c r="AB2578" s="181" t="s">
        <v>942</v>
      </c>
      <c r="AC2578" s="183">
        <v>24</v>
      </c>
    </row>
    <row r="2579" spans="1:29">
      <c r="A2579" s="181" t="s">
        <v>119</v>
      </c>
      <c r="B2579" s="183">
        <v>102</v>
      </c>
      <c r="C2579" s="183">
        <v>102103</v>
      </c>
      <c r="D2579" s="183">
        <v>5680</v>
      </c>
      <c r="E2579" s="184">
        <v>-990.98</v>
      </c>
      <c r="F2579" s="182">
        <v>43662</v>
      </c>
      <c r="G2579" s="181" t="s">
        <v>938</v>
      </c>
      <c r="H2579" s="181" t="s">
        <v>979</v>
      </c>
      <c r="I2579" s="181" t="s">
        <v>1201</v>
      </c>
      <c r="K2579" s="183">
        <v>365910</v>
      </c>
      <c r="L2579" s="183">
        <v>340325</v>
      </c>
      <c r="Q2579" s="181" t="s">
        <v>940</v>
      </c>
      <c r="U2579" s="183">
        <v>7</v>
      </c>
      <c r="V2579" s="183">
        <v>19</v>
      </c>
      <c r="Y2579" s="181" t="s">
        <v>941</v>
      </c>
      <c r="Z2579" s="183">
        <v>102</v>
      </c>
      <c r="AA2579" s="181" t="s">
        <v>22</v>
      </c>
      <c r="AB2579" s="181" t="s">
        <v>942</v>
      </c>
      <c r="AC2579" s="183">
        <v>18</v>
      </c>
    </row>
    <row r="2580" spans="1:29">
      <c r="A2580" s="181" t="s">
        <v>119</v>
      </c>
      <c r="B2580" s="183">
        <v>102</v>
      </c>
      <c r="C2580" s="183">
        <v>102103</v>
      </c>
      <c r="D2580" s="183">
        <v>5680</v>
      </c>
      <c r="E2580" s="184">
        <v>-1005.06</v>
      </c>
      <c r="F2580" s="182">
        <v>43676</v>
      </c>
      <c r="G2580" s="181" t="s">
        <v>938</v>
      </c>
      <c r="H2580" s="181" t="s">
        <v>980</v>
      </c>
      <c r="I2580" s="181" t="s">
        <v>1201</v>
      </c>
      <c r="K2580" s="183">
        <v>366031</v>
      </c>
      <c r="L2580" s="183">
        <v>341272</v>
      </c>
      <c r="Q2580" s="181" t="s">
        <v>940</v>
      </c>
      <c r="U2580" s="183">
        <v>7</v>
      </c>
      <c r="V2580" s="183">
        <v>19</v>
      </c>
      <c r="Y2580" s="181" t="s">
        <v>941</v>
      </c>
      <c r="Z2580" s="183">
        <v>102</v>
      </c>
      <c r="AA2580" s="181" t="s">
        <v>22</v>
      </c>
      <c r="AB2580" s="181" t="s">
        <v>942</v>
      </c>
      <c r="AC2580" s="183">
        <v>18</v>
      </c>
    </row>
    <row r="2581" spans="1:29">
      <c r="A2581" s="181" t="s">
        <v>119</v>
      </c>
      <c r="B2581" s="183">
        <v>102</v>
      </c>
      <c r="C2581" s="183">
        <v>102103</v>
      </c>
      <c r="D2581" s="183">
        <v>5680</v>
      </c>
      <c r="E2581" s="184">
        <v>-677.8</v>
      </c>
      <c r="F2581" s="182">
        <v>43677</v>
      </c>
      <c r="G2581" s="181" t="s">
        <v>938</v>
      </c>
      <c r="H2581" s="181" t="s">
        <v>985</v>
      </c>
      <c r="I2581" s="181" t="s">
        <v>1202</v>
      </c>
      <c r="K2581" s="183">
        <v>365961</v>
      </c>
      <c r="L2581" s="183">
        <v>340945</v>
      </c>
      <c r="Q2581" s="181" t="s">
        <v>940</v>
      </c>
      <c r="U2581" s="183">
        <v>7</v>
      </c>
      <c r="V2581" s="183">
        <v>19</v>
      </c>
      <c r="Y2581" s="181" t="s">
        <v>941</v>
      </c>
      <c r="Z2581" s="183">
        <v>102</v>
      </c>
      <c r="AA2581" s="181" t="s">
        <v>22</v>
      </c>
      <c r="AB2581" s="181" t="s">
        <v>942</v>
      </c>
      <c r="AC2581" s="183">
        <v>24</v>
      </c>
    </row>
    <row r="2582" spans="1:29">
      <c r="A2582" s="181" t="s">
        <v>119</v>
      </c>
      <c r="B2582" s="183">
        <v>102</v>
      </c>
      <c r="C2582" s="183">
        <v>102103</v>
      </c>
      <c r="D2582" s="183">
        <v>5680</v>
      </c>
      <c r="E2582" s="184">
        <v>4311.6400000000003</v>
      </c>
      <c r="F2582" s="182">
        <v>43677</v>
      </c>
      <c r="G2582" s="181" t="s">
        <v>938</v>
      </c>
      <c r="H2582" s="181" t="s">
        <v>1203</v>
      </c>
      <c r="I2582" s="181" t="s">
        <v>1203</v>
      </c>
      <c r="K2582" s="183">
        <v>366093</v>
      </c>
      <c r="L2582" s="183">
        <v>341558</v>
      </c>
      <c r="Q2582" s="181" t="s">
        <v>940</v>
      </c>
      <c r="U2582" s="183">
        <v>7</v>
      </c>
      <c r="V2582" s="183">
        <v>19</v>
      </c>
      <c r="Y2582" s="181" t="s">
        <v>941</v>
      </c>
      <c r="Z2582" s="183">
        <v>102</v>
      </c>
      <c r="AA2582" s="181" t="s">
        <v>22</v>
      </c>
      <c r="AB2582" s="181" t="s">
        <v>942</v>
      </c>
      <c r="AC2582" s="183">
        <v>1</v>
      </c>
    </row>
    <row r="2583" spans="1:29">
      <c r="A2583" s="181" t="s">
        <v>119</v>
      </c>
      <c r="B2583" s="183">
        <v>102</v>
      </c>
      <c r="C2583" s="183">
        <v>102101</v>
      </c>
      <c r="D2583" s="183">
        <v>5680</v>
      </c>
      <c r="E2583" s="184">
        <v>-116.74</v>
      </c>
      <c r="F2583" s="182">
        <v>43677</v>
      </c>
      <c r="G2583" s="181" t="s">
        <v>938</v>
      </c>
      <c r="H2583" s="181" t="s">
        <v>1203</v>
      </c>
      <c r="I2583" s="181" t="s">
        <v>1203</v>
      </c>
      <c r="K2583" s="183">
        <v>366093</v>
      </c>
      <c r="L2583" s="183">
        <v>341558</v>
      </c>
      <c r="Q2583" s="181" t="s">
        <v>940</v>
      </c>
      <c r="U2583" s="183">
        <v>7</v>
      </c>
      <c r="V2583" s="183">
        <v>19</v>
      </c>
      <c r="Y2583" s="181" t="s">
        <v>941</v>
      </c>
      <c r="Z2583" s="183">
        <v>102</v>
      </c>
      <c r="AA2583" s="181" t="s">
        <v>22</v>
      </c>
      <c r="AB2583" s="181" t="s">
        <v>942</v>
      </c>
      <c r="AC2583" s="183">
        <v>2</v>
      </c>
    </row>
    <row r="2584" spans="1:29">
      <c r="A2584" s="181" t="s">
        <v>119</v>
      </c>
      <c r="B2584" s="183">
        <v>102</v>
      </c>
      <c r="C2584" s="183">
        <v>102102</v>
      </c>
      <c r="D2584" s="183">
        <v>5680</v>
      </c>
      <c r="E2584" s="184">
        <v>-23.35</v>
      </c>
      <c r="F2584" s="182">
        <v>43677</v>
      </c>
      <c r="G2584" s="181" t="s">
        <v>938</v>
      </c>
      <c r="H2584" s="181" t="s">
        <v>1203</v>
      </c>
      <c r="I2584" s="181" t="s">
        <v>1203</v>
      </c>
      <c r="K2584" s="183">
        <v>366093</v>
      </c>
      <c r="L2584" s="183">
        <v>341558</v>
      </c>
      <c r="Q2584" s="181" t="s">
        <v>940</v>
      </c>
      <c r="U2584" s="183">
        <v>7</v>
      </c>
      <c r="V2584" s="183">
        <v>19</v>
      </c>
      <c r="Y2584" s="181" t="s">
        <v>941</v>
      </c>
      <c r="Z2584" s="183">
        <v>102</v>
      </c>
      <c r="AA2584" s="181" t="s">
        <v>22</v>
      </c>
      <c r="AB2584" s="181" t="s">
        <v>942</v>
      </c>
      <c r="AC2584" s="183">
        <v>3</v>
      </c>
    </row>
    <row r="2585" spans="1:29">
      <c r="A2585" s="181" t="s">
        <v>119</v>
      </c>
      <c r="B2585" s="183">
        <v>102</v>
      </c>
      <c r="C2585" s="183">
        <v>102103</v>
      </c>
      <c r="D2585" s="183">
        <v>5680</v>
      </c>
      <c r="E2585" s="184">
        <v>-38.909999999999997</v>
      </c>
      <c r="F2585" s="182">
        <v>43677</v>
      </c>
      <c r="G2585" s="181" t="s">
        <v>938</v>
      </c>
      <c r="H2585" s="181" t="s">
        <v>1203</v>
      </c>
      <c r="I2585" s="181" t="s">
        <v>1203</v>
      </c>
      <c r="K2585" s="183">
        <v>366093</v>
      </c>
      <c r="L2585" s="183">
        <v>341558</v>
      </c>
      <c r="Q2585" s="181" t="s">
        <v>940</v>
      </c>
      <c r="U2585" s="183">
        <v>7</v>
      </c>
      <c r="V2585" s="183">
        <v>19</v>
      </c>
      <c r="Y2585" s="181" t="s">
        <v>941</v>
      </c>
      <c r="Z2585" s="183">
        <v>102</v>
      </c>
      <c r="AA2585" s="181" t="s">
        <v>22</v>
      </c>
      <c r="AB2585" s="181" t="s">
        <v>942</v>
      </c>
      <c r="AC2585" s="183">
        <v>4</v>
      </c>
    </row>
    <row r="2586" spans="1:29">
      <c r="A2586" s="181" t="s">
        <v>119</v>
      </c>
      <c r="B2586" s="183">
        <v>102</v>
      </c>
      <c r="C2586" s="183">
        <v>102104</v>
      </c>
      <c r="D2586" s="183">
        <v>5680</v>
      </c>
      <c r="E2586" s="184">
        <v>-77.83</v>
      </c>
      <c r="F2586" s="182">
        <v>43677</v>
      </c>
      <c r="G2586" s="181" t="s">
        <v>938</v>
      </c>
      <c r="H2586" s="181" t="s">
        <v>1203</v>
      </c>
      <c r="I2586" s="181" t="s">
        <v>1203</v>
      </c>
      <c r="K2586" s="183">
        <v>366093</v>
      </c>
      <c r="L2586" s="183">
        <v>341558</v>
      </c>
      <c r="Q2586" s="181" t="s">
        <v>940</v>
      </c>
      <c r="U2586" s="183">
        <v>7</v>
      </c>
      <c r="V2586" s="183">
        <v>19</v>
      </c>
      <c r="Y2586" s="181" t="s">
        <v>941</v>
      </c>
      <c r="Z2586" s="183">
        <v>102</v>
      </c>
      <c r="AA2586" s="181" t="s">
        <v>22</v>
      </c>
      <c r="AB2586" s="181" t="s">
        <v>942</v>
      </c>
      <c r="AC2586" s="183">
        <v>5</v>
      </c>
    </row>
    <row r="2587" spans="1:29">
      <c r="A2587" s="181" t="s">
        <v>119</v>
      </c>
      <c r="B2587" s="183">
        <v>102</v>
      </c>
      <c r="C2587" s="183">
        <v>102105</v>
      </c>
      <c r="D2587" s="183">
        <v>5680</v>
      </c>
      <c r="E2587" s="184">
        <v>-85.61</v>
      </c>
      <c r="F2587" s="182">
        <v>43677</v>
      </c>
      <c r="G2587" s="181" t="s">
        <v>938</v>
      </c>
      <c r="H2587" s="181" t="s">
        <v>1203</v>
      </c>
      <c r="I2587" s="181" t="s">
        <v>1203</v>
      </c>
      <c r="K2587" s="183">
        <v>366093</v>
      </c>
      <c r="L2587" s="183">
        <v>341558</v>
      </c>
      <c r="Q2587" s="181" t="s">
        <v>940</v>
      </c>
      <c r="U2587" s="183">
        <v>7</v>
      </c>
      <c r="V2587" s="183">
        <v>19</v>
      </c>
      <c r="Y2587" s="181" t="s">
        <v>941</v>
      </c>
      <c r="Z2587" s="183">
        <v>102</v>
      </c>
      <c r="AA2587" s="181" t="s">
        <v>22</v>
      </c>
      <c r="AB2587" s="181" t="s">
        <v>942</v>
      </c>
      <c r="AC2587" s="183">
        <v>6</v>
      </c>
    </row>
    <row r="2588" spans="1:29">
      <c r="A2588" s="181" t="s">
        <v>119</v>
      </c>
      <c r="B2588" s="183">
        <v>102</v>
      </c>
      <c r="C2588" s="183">
        <v>102106</v>
      </c>
      <c r="D2588" s="183">
        <v>5680</v>
      </c>
      <c r="E2588" s="184">
        <v>-256.83</v>
      </c>
      <c r="F2588" s="182">
        <v>43677</v>
      </c>
      <c r="G2588" s="181" t="s">
        <v>938</v>
      </c>
      <c r="H2588" s="181" t="s">
        <v>1203</v>
      </c>
      <c r="I2588" s="181" t="s">
        <v>1203</v>
      </c>
      <c r="K2588" s="183">
        <v>366093</v>
      </c>
      <c r="L2588" s="183">
        <v>341558</v>
      </c>
      <c r="Q2588" s="181" t="s">
        <v>940</v>
      </c>
      <c r="U2588" s="183">
        <v>7</v>
      </c>
      <c r="V2588" s="183">
        <v>19</v>
      </c>
      <c r="Y2588" s="181" t="s">
        <v>941</v>
      </c>
      <c r="Z2588" s="183">
        <v>102</v>
      </c>
      <c r="AA2588" s="181" t="s">
        <v>22</v>
      </c>
      <c r="AB2588" s="181" t="s">
        <v>942</v>
      </c>
      <c r="AC2588" s="183">
        <v>7</v>
      </c>
    </row>
    <row r="2589" spans="1:29">
      <c r="A2589" s="181" t="s">
        <v>119</v>
      </c>
      <c r="B2589" s="183">
        <v>102</v>
      </c>
      <c r="C2589" s="183">
        <v>102107</v>
      </c>
      <c r="D2589" s="183">
        <v>5680</v>
      </c>
      <c r="E2589" s="184">
        <v>-46.7</v>
      </c>
      <c r="F2589" s="182">
        <v>43677</v>
      </c>
      <c r="G2589" s="181" t="s">
        <v>938</v>
      </c>
      <c r="H2589" s="181" t="s">
        <v>1203</v>
      </c>
      <c r="I2589" s="181" t="s">
        <v>1203</v>
      </c>
      <c r="K2589" s="183">
        <v>366093</v>
      </c>
      <c r="L2589" s="183">
        <v>341558</v>
      </c>
      <c r="Q2589" s="181" t="s">
        <v>940</v>
      </c>
      <c r="U2589" s="183">
        <v>7</v>
      </c>
      <c r="V2589" s="183">
        <v>19</v>
      </c>
      <c r="Y2589" s="181" t="s">
        <v>941</v>
      </c>
      <c r="Z2589" s="183">
        <v>102</v>
      </c>
      <c r="AA2589" s="181" t="s">
        <v>22</v>
      </c>
      <c r="AB2589" s="181" t="s">
        <v>942</v>
      </c>
      <c r="AC2589" s="183">
        <v>8</v>
      </c>
    </row>
    <row r="2590" spans="1:29">
      <c r="A2590" s="181" t="s">
        <v>119</v>
      </c>
      <c r="B2590" s="183">
        <v>102</v>
      </c>
      <c r="C2590" s="183">
        <v>102108</v>
      </c>
      <c r="D2590" s="183">
        <v>5680</v>
      </c>
      <c r="E2590" s="184">
        <v>-31.13</v>
      </c>
      <c r="F2590" s="182">
        <v>43677</v>
      </c>
      <c r="G2590" s="181" t="s">
        <v>938</v>
      </c>
      <c r="H2590" s="181" t="s">
        <v>1203</v>
      </c>
      <c r="I2590" s="181" t="s">
        <v>1203</v>
      </c>
      <c r="K2590" s="183">
        <v>366093</v>
      </c>
      <c r="L2590" s="183">
        <v>341558</v>
      </c>
      <c r="Q2590" s="181" t="s">
        <v>940</v>
      </c>
      <c r="U2590" s="183">
        <v>7</v>
      </c>
      <c r="V2590" s="183">
        <v>19</v>
      </c>
      <c r="Y2590" s="181" t="s">
        <v>941</v>
      </c>
      <c r="Z2590" s="183">
        <v>102</v>
      </c>
      <c r="AA2590" s="181" t="s">
        <v>22</v>
      </c>
      <c r="AB2590" s="181" t="s">
        <v>942</v>
      </c>
      <c r="AC2590" s="183">
        <v>9</v>
      </c>
    </row>
    <row r="2591" spans="1:29">
      <c r="A2591" s="181" t="s">
        <v>119</v>
      </c>
      <c r="B2591" s="183">
        <v>102</v>
      </c>
      <c r="C2591" s="183">
        <v>102109</v>
      </c>
      <c r="D2591" s="183">
        <v>5680</v>
      </c>
      <c r="E2591" s="184">
        <v>-23.35</v>
      </c>
      <c r="F2591" s="182">
        <v>43677</v>
      </c>
      <c r="G2591" s="181" t="s">
        <v>938</v>
      </c>
      <c r="H2591" s="181" t="s">
        <v>1203</v>
      </c>
      <c r="I2591" s="181" t="s">
        <v>1203</v>
      </c>
      <c r="K2591" s="183">
        <v>366093</v>
      </c>
      <c r="L2591" s="183">
        <v>341558</v>
      </c>
      <c r="Q2591" s="181" t="s">
        <v>940</v>
      </c>
      <c r="U2591" s="183">
        <v>7</v>
      </c>
      <c r="V2591" s="183">
        <v>19</v>
      </c>
      <c r="Y2591" s="181" t="s">
        <v>941</v>
      </c>
      <c r="Z2591" s="183">
        <v>102</v>
      </c>
      <c r="AA2591" s="181" t="s">
        <v>22</v>
      </c>
      <c r="AB2591" s="181" t="s">
        <v>942</v>
      </c>
      <c r="AC2591" s="183">
        <v>10</v>
      </c>
    </row>
    <row r="2592" spans="1:29">
      <c r="A2592" s="181" t="s">
        <v>119</v>
      </c>
      <c r="B2592" s="183">
        <v>102</v>
      </c>
      <c r="C2592" s="183">
        <v>102103</v>
      </c>
      <c r="D2592" s="183">
        <v>5680</v>
      </c>
      <c r="E2592" s="184">
        <v>-1002.97</v>
      </c>
      <c r="F2592" s="182">
        <v>43690</v>
      </c>
      <c r="G2592" s="181" t="s">
        <v>938</v>
      </c>
      <c r="H2592" s="181" t="s">
        <v>991</v>
      </c>
      <c r="I2592" s="181" t="s">
        <v>1201</v>
      </c>
      <c r="K2592" s="183">
        <v>366211</v>
      </c>
      <c r="L2592" s="183">
        <v>342804</v>
      </c>
      <c r="Q2592" s="181" t="s">
        <v>940</v>
      </c>
      <c r="U2592" s="183">
        <v>8</v>
      </c>
      <c r="V2592" s="183">
        <v>19</v>
      </c>
      <c r="Y2592" s="181" t="s">
        <v>941</v>
      </c>
      <c r="Z2592" s="183">
        <v>102</v>
      </c>
      <c r="AA2592" s="181" t="s">
        <v>22</v>
      </c>
      <c r="AB2592" s="181" t="s">
        <v>942</v>
      </c>
      <c r="AC2592" s="183">
        <v>18</v>
      </c>
    </row>
    <row r="2593" spans="1:29">
      <c r="A2593" s="181" t="s">
        <v>119</v>
      </c>
      <c r="B2593" s="183">
        <v>102</v>
      </c>
      <c r="C2593" s="183">
        <v>102103</v>
      </c>
      <c r="D2593" s="183">
        <v>5680</v>
      </c>
      <c r="E2593" s="184">
        <v>-690.02</v>
      </c>
      <c r="F2593" s="182">
        <v>43692</v>
      </c>
      <c r="G2593" s="181" t="s">
        <v>938</v>
      </c>
      <c r="H2593" s="181" t="s">
        <v>992</v>
      </c>
      <c r="I2593" s="181" t="s">
        <v>1202</v>
      </c>
      <c r="K2593" s="183">
        <v>366187</v>
      </c>
      <c r="L2593" s="183">
        <v>342557</v>
      </c>
      <c r="Q2593" s="181" t="s">
        <v>940</v>
      </c>
      <c r="U2593" s="183">
        <v>8</v>
      </c>
      <c r="V2593" s="183">
        <v>19</v>
      </c>
      <c r="Y2593" s="181" t="s">
        <v>941</v>
      </c>
      <c r="Z2593" s="183">
        <v>102</v>
      </c>
      <c r="AA2593" s="181" t="s">
        <v>22</v>
      </c>
      <c r="AB2593" s="181" t="s">
        <v>942</v>
      </c>
      <c r="AC2593" s="183">
        <v>24</v>
      </c>
    </row>
    <row r="2594" spans="1:29">
      <c r="A2594" s="181" t="s">
        <v>119</v>
      </c>
      <c r="B2594" s="183">
        <v>102</v>
      </c>
      <c r="C2594" s="183">
        <v>102103</v>
      </c>
      <c r="D2594" s="183">
        <v>5680</v>
      </c>
      <c r="E2594" s="184">
        <v>-1020.61</v>
      </c>
      <c r="F2594" s="182">
        <v>43704</v>
      </c>
      <c r="G2594" s="181" t="s">
        <v>938</v>
      </c>
      <c r="H2594" s="181" t="s">
        <v>993</v>
      </c>
      <c r="I2594" s="181" t="s">
        <v>1201</v>
      </c>
      <c r="K2594" s="183">
        <v>366324</v>
      </c>
      <c r="L2594" s="183">
        <v>343734</v>
      </c>
      <c r="Q2594" s="181" t="s">
        <v>940</v>
      </c>
      <c r="U2594" s="183">
        <v>8</v>
      </c>
      <c r="V2594" s="183">
        <v>19</v>
      </c>
      <c r="Y2594" s="181" t="s">
        <v>941</v>
      </c>
      <c r="Z2594" s="183">
        <v>102</v>
      </c>
      <c r="AA2594" s="181" t="s">
        <v>22</v>
      </c>
      <c r="AB2594" s="181" t="s">
        <v>942</v>
      </c>
      <c r="AC2594" s="183">
        <v>18</v>
      </c>
    </row>
    <row r="2595" spans="1:29">
      <c r="A2595" s="181" t="s">
        <v>119</v>
      </c>
      <c r="B2595" s="183">
        <v>102</v>
      </c>
      <c r="C2595" s="183">
        <v>102103</v>
      </c>
      <c r="D2595" s="183">
        <v>5680</v>
      </c>
      <c r="E2595" s="184">
        <v>-671.77</v>
      </c>
      <c r="F2595" s="182">
        <v>43708</v>
      </c>
      <c r="G2595" s="181" t="s">
        <v>938</v>
      </c>
      <c r="H2595" s="181" t="s">
        <v>996</v>
      </c>
      <c r="I2595" s="181" t="s">
        <v>1202</v>
      </c>
      <c r="K2595" s="183">
        <v>366280</v>
      </c>
      <c r="L2595" s="183">
        <v>343514</v>
      </c>
      <c r="Q2595" s="181" t="s">
        <v>940</v>
      </c>
      <c r="U2595" s="183">
        <v>8</v>
      </c>
      <c r="V2595" s="183">
        <v>19</v>
      </c>
      <c r="Y2595" s="181" t="s">
        <v>941</v>
      </c>
      <c r="Z2595" s="183">
        <v>102</v>
      </c>
      <c r="AA2595" s="181" t="s">
        <v>22</v>
      </c>
      <c r="AB2595" s="181" t="s">
        <v>942</v>
      </c>
      <c r="AC2595" s="183">
        <v>24</v>
      </c>
    </row>
    <row r="2596" spans="1:29">
      <c r="A2596" s="181" t="s">
        <v>119</v>
      </c>
      <c r="B2596" s="183">
        <v>102</v>
      </c>
      <c r="C2596" s="183">
        <v>102103</v>
      </c>
      <c r="D2596" s="183">
        <v>5680</v>
      </c>
      <c r="E2596" s="184">
        <v>3385.37</v>
      </c>
      <c r="F2596" s="182">
        <v>43708</v>
      </c>
      <c r="G2596" s="181" t="s">
        <v>938</v>
      </c>
      <c r="H2596" s="181" t="s">
        <v>1203</v>
      </c>
      <c r="I2596" s="181" t="s">
        <v>1203</v>
      </c>
      <c r="K2596" s="183">
        <v>366429</v>
      </c>
      <c r="L2596" s="183">
        <v>344053</v>
      </c>
      <c r="Q2596" s="181" t="s">
        <v>940</v>
      </c>
      <c r="U2596" s="183">
        <v>8</v>
      </c>
      <c r="V2596" s="183">
        <v>19</v>
      </c>
      <c r="Y2596" s="181" t="s">
        <v>941</v>
      </c>
      <c r="Z2596" s="183">
        <v>102</v>
      </c>
      <c r="AA2596" s="181" t="s">
        <v>22</v>
      </c>
      <c r="AB2596" s="181" t="s">
        <v>942</v>
      </c>
      <c r="AC2596" s="183">
        <v>1</v>
      </c>
    </row>
    <row r="2597" spans="1:29">
      <c r="A2597" s="181" t="s">
        <v>119</v>
      </c>
      <c r="B2597" s="183">
        <v>102</v>
      </c>
      <c r="C2597" s="183">
        <v>102101</v>
      </c>
      <c r="D2597" s="183">
        <v>5680</v>
      </c>
      <c r="E2597" s="184">
        <v>-91.66</v>
      </c>
      <c r="F2597" s="182">
        <v>43708</v>
      </c>
      <c r="G2597" s="181" t="s">
        <v>938</v>
      </c>
      <c r="H2597" s="181" t="s">
        <v>1203</v>
      </c>
      <c r="I2597" s="181" t="s">
        <v>1203</v>
      </c>
      <c r="K2597" s="183">
        <v>366429</v>
      </c>
      <c r="L2597" s="183">
        <v>344053</v>
      </c>
      <c r="Q2597" s="181" t="s">
        <v>940</v>
      </c>
      <c r="U2597" s="183">
        <v>8</v>
      </c>
      <c r="V2597" s="183">
        <v>19</v>
      </c>
      <c r="Y2597" s="181" t="s">
        <v>941</v>
      </c>
      <c r="Z2597" s="183">
        <v>102</v>
      </c>
      <c r="AA2597" s="181" t="s">
        <v>22</v>
      </c>
      <c r="AB2597" s="181" t="s">
        <v>942</v>
      </c>
      <c r="AC2597" s="183">
        <v>2</v>
      </c>
    </row>
    <row r="2598" spans="1:29">
      <c r="A2598" s="181" t="s">
        <v>119</v>
      </c>
      <c r="B2598" s="183">
        <v>102</v>
      </c>
      <c r="C2598" s="183">
        <v>102102</v>
      </c>
      <c r="D2598" s="183">
        <v>5680</v>
      </c>
      <c r="E2598" s="184">
        <v>-18.329999999999998</v>
      </c>
      <c r="F2598" s="182">
        <v>43708</v>
      </c>
      <c r="G2598" s="181" t="s">
        <v>938</v>
      </c>
      <c r="H2598" s="181" t="s">
        <v>1203</v>
      </c>
      <c r="I2598" s="181" t="s">
        <v>1203</v>
      </c>
      <c r="K2598" s="183">
        <v>366429</v>
      </c>
      <c r="L2598" s="183">
        <v>344053</v>
      </c>
      <c r="Q2598" s="181" t="s">
        <v>940</v>
      </c>
      <c r="U2598" s="183">
        <v>8</v>
      </c>
      <c r="V2598" s="183">
        <v>19</v>
      </c>
      <c r="Y2598" s="181" t="s">
        <v>941</v>
      </c>
      <c r="Z2598" s="183">
        <v>102</v>
      </c>
      <c r="AA2598" s="181" t="s">
        <v>22</v>
      </c>
      <c r="AB2598" s="181" t="s">
        <v>942</v>
      </c>
      <c r="AC2598" s="183">
        <v>3</v>
      </c>
    </row>
    <row r="2599" spans="1:29">
      <c r="A2599" s="181" t="s">
        <v>119</v>
      </c>
      <c r="B2599" s="183">
        <v>102</v>
      </c>
      <c r="C2599" s="183">
        <v>102103</v>
      </c>
      <c r="D2599" s="183">
        <v>5680</v>
      </c>
      <c r="E2599" s="184">
        <v>-30.55</v>
      </c>
      <c r="F2599" s="182">
        <v>43708</v>
      </c>
      <c r="G2599" s="181" t="s">
        <v>938</v>
      </c>
      <c r="H2599" s="181" t="s">
        <v>1203</v>
      </c>
      <c r="I2599" s="181" t="s">
        <v>1203</v>
      </c>
      <c r="K2599" s="183">
        <v>366429</v>
      </c>
      <c r="L2599" s="183">
        <v>344053</v>
      </c>
      <c r="Q2599" s="181" t="s">
        <v>940</v>
      </c>
      <c r="U2599" s="183">
        <v>8</v>
      </c>
      <c r="V2599" s="183">
        <v>19</v>
      </c>
      <c r="Y2599" s="181" t="s">
        <v>941</v>
      </c>
      <c r="Z2599" s="183">
        <v>102</v>
      </c>
      <c r="AA2599" s="181" t="s">
        <v>22</v>
      </c>
      <c r="AB2599" s="181" t="s">
        <v>942</v>
      </c>
      <c r="AC2599" s="183">
        <v>4</v>
      </c>
    </row>
    <row r="2600" spans="1:29">
      <c r="A2600" s="181" t="s">
        <v>119</v>
      </c>
      <c r="B2600" s="183">
        <v>102</v>
      </c>
      <c r="C2600" s="183">
        <v>102104</v>
      </c>
      <c r="D2600" s="183">
        <v>5680</v>
      </c>
      <c r="E2600" s="184">
        <v>-61.11</v>
      </c>
      <c r="F2600" s="182">
        <v>43708</v>
      </c>
      <c r="G2600" s="181" t="s">
        <v>938</v>
      </c>
      <c r="H2600" s="181" t="s">
        <v>1203</v>
      </c>
      <c r="I2600" s="181" t="s">
        <v>1203</v>
      </c>
      <c r="K2600" s="183">
        <v>366429</v>
      </c>
      <c r="L2600" s="183">
        <v>344053</v>
      </c>
      <c r="Q2600" s="181" t="s">
        <v>940</v>
      </c>
      <c r="U2600" s="183">
        <v>8</v>
      </c>
      <c r="V2600" s="183">
        <v>19</v>
      </c>
      <c r="Y2600" s="181" t="s">
        <v>941</v>
      </c>
      <c r="Z2600" s="183">
        <v>102</v>
      </c>
      <c r="AA2600" s="181" t="s">
        <v>22</v>
      </c>
      <c r="AB2600" s="181" t="s">
        <v>942</v>
      </c>
      <c r="AC2600" s="183">
        <v>5</v>
      </c>
    </row>
    <row r="2601" spans="1:29">
      <c r="A2601" s="181" t="s">
        <v>119</v>
      </c>
      <c r="B2601" s="183">
        <v>102</v>
      </c>
      <c r="C2601" s="183">
        <v>102105</v>
      </c>
      <c r="D2601" s="183">
        <v>5680</v>
      </c>
      <c r="E2601" s="184">
        <v>-67.22</v>
      </c>
      <c r="F2601" s="182">
        <v>43708</v>
      </c>
      <c r="G2601" s="181" t="s">
        <v>938</v>
      </c>
      <c r="H2601" s="181" t="s">
        <v>1203</v>
      </c>
      <c r="I2601" s="181" t="s">
        <v>1203</v>
      </c>
      <c r="K2601" s="183">
        <v>366429</v>
      </c>
      <c r="L2601" s="183">
        <v>344053</v>
      </c>
      <c r="Q2601" s="181" t="s">
        <v>940</v>
      </c>
      <c r="U2601" s="183">
        <v>8</v>
      </c>
      <c r="V2601" s="183">
        <v>19</v>
      </c>
      <c r="Y2601" s="181" t="s">
        <v>941</v>
      </c>
      <c r="Z2601" s="183">
        <v>102</v>
      </c>
      <c r="AA2601" s="181" t="s">
        <v>22</v>
      </c>
      <c r="AB2601" s="181" t="s">
        <v>942</v>
      </c>
      <c r="AC2601" s="183">
        <v>6</v>
      </c>
    </row>
    <row r="2602" spans="1:29">
      <c r="A2602" s="181" t="s">
        <v>119</v>
      </c>
      <c r="B2602" s="183">
        <v>102</v>
      </c>
      <c r="C2602" s="183">
        <v>102106</v>
      </c>
      <c r="D2602" s="183">
        <v>5680</v>
      </c>
      <c r="E2602" s="184">
        <v>-201.66</v>
      </c>
      <c r="F2602" s="182">
        <v>43708</v>
      </c>
      <c r="G2602" s="181" t="s">
        <v>938</v>
      </c>
      <c r="H2602" s="181" t="s">
        <v>1203</v>
      </c>
      <c r="I2602" s="181" t="s">
        <v>1203</v>
      </c>
      <c r="K2602" s="183">
        <v>366429</v>
      </c>
      <c r="L2602" s="183">
        <v>344053</v>
      </c>
      <c r="Q2602" s="181" t="s">
        <v>940</v>
      </c>
      <c r="U2602" s="183">
        <v>8</v>
      </c>
      <c r="V2602" s="183">
        <v>19</v>
      </c>
      <c r="Y2602" s="181" t="s">
        <v>941</v>
      </c>
      <c r="Z2602" s="183">
        <v>102</v>
      </c>
      <c r="AA2602" s="181" t="s">
        <v>22</v>
      </c>
      <c r="AB2602" s="181" t="s">
        <v>942</v>
      </c>
      <c r="AC2602" s="183">
        <v>7</v>
      </c>
    </row>
    <row r="2603" spans="1:29">
      <c r="A2603" s="181" t="s">
        <v>119</v>
      </c>
      <c r="B2603" s="183">
        <v>102</v>
      </c>
      <c r="C2603" s="183">
        <v>102107</v>
      </c>
      <c r="D2603" s="183">
        <v>5680</v>
      </c>
      <c r="E2603" s="184">
        <v>-36.659999999999997</v>
      </c>
      <c r="F2603" s="182">
        <v>43708</v>
      </c>
      <c r="G2603" s="181" t="s">
        <v>938</v>
      </c>
      <c r="H2603" s="181" t="s">
        <v>1203</v>
      </c>
      <c r="I2603" s="181" t="s">
        <v>1203</v>
      </c>
      <c r="K2603" s="183">
        <v>366429</v>
      </c>
      <c r="L2603" s="183">
        <v>344053</v>
      </c>
      <c r="Q2603" s="181" t="s">
        <v>940</v>
      </c>
      <c r="U2603" s="183">
        <v>8</v>
      </c>
      <c r="V2603" s="183">
        <v>19</v>
      </c>
      <c r="Y2603" s="181" t="s">
        <v>941</v>
      </c>
      <c r="Z2603" s="183">
        <v>102</v>
      </c>
      <c r="AA2603" s="181" t="s">
        <v>22</v>
      </c>
      <c r="AB2603" s="181" t="s">
        <v>942</v>
      </c>
      <c r="AC2603" s="183">
        <v>8</v>
      </c>
    </row>
    <row r="2604" spans="1:29">
      <c r="A2604" s="181" t="s">
        <v>119</v>
      </c>
      <c r="B2604" s="183">
        <v>102</v>
      </c>
      <c r="C2604" s="183">
        <v>102108</v>
      </c>
      <c r="D2604" s="183">
        <v>5680</v>
      </c>
      <c r="E2604" s="184">
        <v>-24.44</v>
      </c>
      <c r="F2604" s="182">
        <v>43708</v>
      </c>
      <c r="G2604" s="181" t="s">
        <v>938</v>
      </c>
      <c r="H2604" s="181" t="s">
        <v>1203</v>
      </c>
      <c r="I2604" s="181" t="s">
        <v>1203</v>
      </c>
      <c r="K2604" s="183">
        <v>366429</v>
      </c>
      <c r="L2604" s="183">
        <v>344053</v>
      </c>
      <c r="Q2604" s="181" t="s">
        <v>940</v>
      </c>
      <c r="U2604" s="183">
        <v>8</v>
      </c>
      <c r="V2604" s="183">
        <v>19</v>
      </c>
      <c r="Y2604" s="181" t="s">
        <v>941</v>
      </c>
      <c r="Z2604" s="183">
        <v>102</v>
      </c>
      <c r="AA2604" s="181" t="s">
        <v>22</v>
      </c>
      <c r="AB2604" s="181" t="s">
        <v>942</v>
      </c>
      <c r="AC2604" s="183">
        <v>9</v>
      </c>
    </row>
    <row r="2605" spans="1:29">
      <c r="A2605" s="181" t="s">
        <v>119</v>
      </c>
      <c r="B2605" s="183">
        <v>102</v>
      </c>
      <c r="C2605" s="183">
        <v>102109</v>
      </c>
      <c r="D2605" s="183">
        <v>5680</v>
      </c>
      <c r="E2605" s="184">
        <v>-18.329999999999998</v>
      </c>
      <c r="F2605" s="182">
        <v>43708</v>
      </c>
      <c r="G2605" s="181" t="s">
        <v>938</v>
      </c>
      <c r="H2605" s="181" t="s">
        <v>1203</v>
      </c>
      <c r="I2605" s="181" t="s">
        <v>1203</v>
      </c>
      <c r="K2605" s="183">
        <v>366429</v>
      </c>
      <c r="L2605" s="183">
        <v>344053</v>
      </c>
      <c r="Q2605" s="181" t="s">
        <v>940</v>
      </c>
      <c r="U2605" s="183">
        <v>8</v>
      </c>
      <c r="V2605" s="183">
        <v>19</v>
      </c>
      <c r="Y2605" s="181" t="s">
        <v>941</v>
      </c>
      <c r="Z2605" s="183">
        <v>102</v>
      </c>
      <c r="AA2605" s="181" t="s">
        <v>22</v>
      </c>
      <c r="AB2605" s="181" t="s">
        <v>942</v>
      </c>
      <c r="AC2605" s="183">
        <v>10</v>
      </c>
    </row>
    <row r="2606" spans="1:29">
      <c r="A2606" s="181" t="s">
        <v>119</v>
      </c>
      <c r="B2606" s="183">
        <v>102</v>
      </c>
      <c r="C2606" s="183">
        <v>102103</v>
      </c>
      <c r="D2606" s="183">
        <v>5680</v>
      </c>
      <c r="E2606" s="184">
        <v>-1031.25</v>
      </c>
      <c r="F2606" s="182">
        <v>43718</v>
      </c>
      <c r="G2606" s="181" t="s">
        <v>938</v>
      </c>
      <c r="H2606" s="181" t="s">
        <v>998</v>
      </c>
      <c r="I2606" s="181" t="s">
        <v>1201</v>
      </c>
      <c r="K2606" s="183">
        <v>366536</v>
      </c>
      <c r="L2606" s="183">
        <v>345242</v>
      </c>
      <c r="Q2606" s="181" t="s">
        <v>940</v>
      </c>
      <c r="U2606" s="183">
        <v>9</v>
      </c>
      <c r="V2606" s="183">
        <v>19</v>
      </c>
      <c r="Y2606" s="181" t="s">
        <v>941</v>
      </c>
      <c r="Z2606" s="183">
        <v>102</v>
      </c>
      <c r="AA2606" s="181" t="s">
        <v>22</v>
      </c>
      <c r="AB2606" s="181" t="s">
        <v>942</v>
      </c>
      <c r="AC2606" s="183">
        <v>18</v>
      </c>
    </row>
    <row r="2607" spans="1:29">
      <c r="A2607" s="181" t="s">
        <v>119</v>
      </c>
      <c r="B2607" s="183">
        <v>102</v>
      </c>
      <c r="C2607" s="183">
        <v>102103</v>
      </c>
      <c r="D2607" s="183">
        <v>5680</v>
      </c>
      <c r="E2607" s="184">
        <v>-671.77</v>
      </c>
      <c r="F2607" s="182">
        <v>43723</v>
      </c>
      <c r="G2607" s="181" t="s">
        <v>938</v>
      </c>
      <c r="H2607" s="181" t="s">
        <v>999</v>
      </c>
      <c r="I2607" s="181" t="s">
        <v>1202</v>
      </c>
      <c r="K2607" s="183">
        <v>366514</v>
      </c>
      <c r="L2607" s="183">
        <v>344845</v>
      </c>
      <c r="Q2607" s="181" t="s">
        <v>940</v>
      </c>
      <c r="U2607" s="183">
        <v>9</v>
      </c>
      <c r="V2607" s="183">
        <v>19</v>
      </c>
      <c r="Y2607" s="181" t="s">
        <v>941</v>
      </c>
      <c r="Z2607" s="183">
        <v>102</v>
      </c>
      <c r="AA2607" s="181" t="s">
        <v>22</v>
      </c>
      <c r="AB2607" s="181" t="s">
        <v>942</v>
      </c>
      <c r="AC2607" s="183">
        <v>24</v>
      </c>
    </row>
    <row r="2608" spans="1:29">
      <c r="A2608" s="181" t="s">
        <v>119</v>
      </c>
      <c r="B2608" s="183">
        <v>102</v>
      </c>
      <c r="C2608" s="183">
        <v>102103</v>
      </c>
      <c r="D2608" s="183">
        <v>5680</v>
      </c>
      <c r="E2608" s="184">
        <v>-1032.57</v>
      </c>
      <c r="F2608" s="182">
        <v>43732</v>
      </c>
      <c r="G2608" s="181" t="s">
        <v>938</v>
      </c>
      <c r="H2608" s="181" t="s">
        <v>1000</v>
      </c>
      <c r="I2608" s="181" t="s">
        <v>1201</v>
      </c>
      <c r="K2608" s="183">
        <v>366642</v>
      </c>
      <c r="L2608" s="183">
        <v>346841</v>
      </c>
      <c r="Q2608" s="181" t="s">
        <v>940</v>
      </c>
      <c r="U2608" s="183">
        <v>9</v>
      </c>
      <c r="V2608" s="183">
        <v>19</v>
      </c>
      <c r="Y2608" s="181" t="s">
        <v>941</v>
      </c>
      <c r="Z2608" s="183">
        <v>102</v>
      </c>
      <c r="AA2608" s="181" t="s">
        <v>22</v>
      </c>
      <c r="AB2608" s="181" t="s">
        <v>942</v>
      </c>
      <c r="AC2608" s="183">
        <v>18</v>
      </c>
    </row>
    <row r="2609" spans="1:29">
      <c r="A2609" s="181" t="s">
        <v>119</v>
      </c>
      <c r="B2609" s="183">
        <v>102</v>
      </c>
      <c r="C2609" s="183">
        <v>102103</v>
      </c>
      <c r="D2609" s="183">
        <v>5680</v>
      </c>
      <c r="E2609" s="184">
        <v>-657.63</v>
      </c>
      <c r="F2609" s="182">
        <v>43738</v>
      </c>
      <c r="G2609" s="181" t="s">
        <v>938</v>
      </c>
      <c r="H2609" s="181" t="s">
        <v>1007</v>
      </c>
      <c r="I2609" s="181" t="s">
        <v>1202</v>
      </c>
      <c r="K2609" s="183">
        <v>366621</v>
      </c>
      <c r="L2609" s="183">
        <v>346547</v>
      </c>
      <c r="Q2609" s="181" t="s">
        <v>940</v>
      </c>
      <c r="U2609" s="183">
        <v>9</v>
      </c>
      <c r="V2609" s="183">
        <v>19</v>
      </c>
      <c r="Y2609" s="181" t="s">
        <v>941</v>
      </c>
      <c r="Z2609" s="183">
        <v>102</v>
      </c>
      <c r="AA2609" s="181" t="s">
        <v>22</v>
      </c>
      <c r="AB2609" s="181" t="s">
        <v>942</v>
      </c>
      <c r="AC2609" s="183">
        <v>24</v>
      </c>
    </row>
    <row r="2610" spans="1:29">
      <c r="A2610" s="181" t="s">
        <v>119</v>
      </c>
      <c r="B2610" s="183">
        <v>102</v>
      </c>
      <c r="C2610" s="183">
        <v>102103</v>
      </c>
      <c r="D2610" s="183">
        <v>5680</v>
      </c>
      <c r="E2610" s="184">
        <v>3393.22</v>
      </c>
      <c r="F2610" s="182">
        <v>43738</v>
      </c>
      <c r="G2610" s="181" t="s">
        <v>938</v>
      </c>
      <c r="H2610" s="181" t="s">
        <v>1203</v>
      </c>
      <c r="I2610" s="181" t="s">
        <v>1203</v>
      </c>
      <c r="K2610" s="183">
        <v>366758</v>
      </c>
      <c r="L2610" s="183">
        <v>347331</v>
      </c>
      <c r="Q2610" s="181" t="s">
        <v>940</v>
      </c>
      <c r="U2610" s="183">
        <v>9</v>
      </c>
      <c r="V2610" s="183">
        <v>19</v>
      </c>
      <c r="Y2610" s="181" t="s">
        <v>941</v>
      </c>
      <c r="Z2610" s="183">
        <v>102</v>
      </c>
      <c r="AA2610" s="181" t="s">
        <v>22</v>
      </c>
      <c r="AB2610" s="181" t="s">
        <v>942</v>
      </c>
      <c r="AC2610" s="183">
        <v>1</v>
      </c>
    </row>
    <row r="2611" spans="1:29">
      <c r="A2611" s="181" t="s">
        <v>119</v>
      </c>
      <c r="B2611" s="183">
        <v>102</v>
      </c>
      <c r="C2611" s="183">
        <v>102101</v>
      </c>
      <c r="D2611" s="183">
        <v>5680</v>
      </c>
      <c r="E2611" s="184">
        <v>-91.87</v>
      </c>
      <c r="F2611" s="182">
        <v>43738</v>
      </c>
      <c r="G2611" s="181" t="s">
        <v>938</v>
      </c>
      <c r="H2611" s="181" t="s">
        <v>1203</v>
      </c>
      <c r="I2611" s="181" t="s">
        <v>1203</v>
      </c>
      <c r="K2611" s="183">
        <v>366758</v>
      </c>
      <c r="L2611" s="183">
        <v>347331</v>
      </c>
      <c r="Q2611" s="181" t="s">
        <v>940</v>
      </c>
      <c r="U2611" s="183">
        <v>9</v>
      </c>
      <c r="V2611" s="183">
        <v>19</v>
      </c>
      <c r="Y2611" s="181" t="s">
        <v>941</v>
      </c>
      <c r="Z2611" s="183">
        <v>102</v>
      </c>
      <c r="AA2611" s="181" t="s">
        <v>22</v>
      </c>
      <c r="AB2611" s="181" t="s">
        <v>942</v>
      </c>
      <c r="AC2611" s="183">
        <v>2</v>
      </c>
    </row>
    <row r="2612" spans="1:29">
      <c r="A2612" s="181" t="s">
        <v>119</v>
      </c>
      <c r="B2612" s="183">
        <v>102</v>
      </c>
      <c r="C2612" s="183">
        <v>102102</v>
      </c>
      <c r="D2612" s="183">
        <v>5680</v>
      </c>
      <c r="E2612" s="184">
        <v>-18.37</v>
      </c>
      <c r="F2612" s="182">
        <v>43738</v>
      </c>
      <c r="G2612" s="181" t="s">
        <v>938</v>
      </c>
      <c r="H2612" s="181" t="s">
        <v>1203</v>
      </c>
      <c r="I2612" s="181" t="s">
        <v>1203</v>
      </c>
      <c r="K2612" s="183">
        <v>366758</v>
      </c>
      <c r="L2612" s="183">
        <v>347331</v>
      </c>
      <c r="Q2612" s="181" t="s">
        <v>940</v>
      </c>
      <c r="U2612" s="183">
        <v>9</v>
      </c>
      <c r="V2612" s="183">
        <v>19</v>
      </c>
      <c r="Y2612" s="181" t="s">
        <v>941</v>
      </c>
      <c r="Z2612" s="183">
        <v>102</v>
      </c>
      <c r="AA2612" s="181" t="s">
        <v>22</v>
      </c>
      <c r="AB2612" s="181" t="s">
        <v>942</v>
      </c>
      <c r="AC2612" s="183">
        <v>3</v>
      </c>
    </row>
    <row r="2613" spans="1:29">
      <c r="A2613" s="181" t="s">
        <v>119</v>
      </c>
      <c r="B2613" s="183">
        <v>102</v>
      </c>
      <c r="C2613" s="183">
        <v>102103</v>
      </c>
      <c r="D2613" s="183">
        <v>5680</v>
      </c>
      <c r="E2613" s="184">
        <v>-30.62</v>
      </c>
      <c r="F2613" s="182">
        <v>43738</v>
      </c>
      <c r="G2613" s="181" t="s">
        <v>938</v>
      </c>
      <c r="H2613" s="181" t="s">
        <v>1203</v>
      </c>
      <c r="I2613" s="181" t="s">
        <v>1203</v>
      </c>
      <c r="K2613" s="183">
        <v>366758</v>
      </c>
      <c r="L2613" s="183">
        <v>347331</v>
      </c>
      <c r="Q2613" s="181" t="s">
        <v>940</v>
      </c>
      <c r="U2613" s="183">
        <v>9</v>
      </c>
      <c r="V2613" s="183">
        <v>19</v>
      </c>
      <c r="Y2613" s="181" t="s">
        <v>941</v>
      </c>
      <c r="Z2613" s="183">
        <v>102</v>
      </c>
      <c r="AA2613" s="181" t="s">
        <v>22</v>
      </c>
      <c r="AB2613" s="181" t="s">
        <v>942</v>
      </c>
      <c r="AC2613" s="183">
        <v>4</v>
      </c>
    </row>
    <row r="2614" spans="1:29">
      <c r="A2614" s="181" t="s">
        <v>119</v>
      </c>
      <c r="B2614" s="183">
        <v>102</v>
      </c>
      <c r="C2614" s="183">
        <v>102104</v>
      </c>
      <c r="D2614" s="183">
        <v>5680</v>
      </c>
      <c r="E2614" s="184">
        <v>-61.25</v>
      </c>
      <c r="F2614" s="182">
        <v>43738</v>
      </c>
      <c r="G2614" s="181" t="s">
        <v>938</v>
      </c>
      <c r="H2614" s="181" t="s">
        <v>1203</v>
      </c>
      <c r="I2614" s="181" t="s">
        <v>1203</v>
      </c>
      <c r="K2614" s="183">
        <v>366758</v>
      </c>
      <c r="L2614" s="183">
        <v>347331</v>
      </c>
      <c r="Q2614" s="181" t="s">
        <v>940</v>
      </c>
      <c r="U2614" s="183">
        <v>9</v>
      </c>
      <c r="V2614" s="183">
        <v>19</v>
      </c>
      <c r="Y2614" s="181" t="s">
        <v>941</v>
      </c>
      <c r="Z2614" s="183">
        <v>102</v>
      </c>
      <c r="AA2614" s="181" t="s">
        <v>22</v>
      </c>
      <c r="AB2614" s="181" t="s">
        <v>942</v>
      </c>
      <c r="AC2614" s="183">
        <v>5</v>
      </c>
    </row>
    <row r="2615" spans="1:29">
      <c r="A2615" s="181" t="s">
        <v>119</v>
      </c>
      <c r="B2615" s="183">
        <v>102</v>
      </c>
      <c r="C2615" s="183">
        <v>102105</v>
      </c>
      <c r="D2615" s="183">
        <v>5680</v>
      </c>
      <c r="E2615" s="184">
        <v>-67.37</v>
      </c>
      <c r="F2615" s="182">
        <v>43738</v>
      </c>
      <c r="G2615" s="181" t="s">
        <v>938</v>
      </c>
      <c r="H2615" s="181" t="s">
        <v>1203</v>
      </c>
      <c r="I2615" s="181" t="s">
        <v>1203</v>
      </c>
      <c r="K2615" s="183">
        <v>366758</v>
      </c>
      <c r="L2615" s="183">
        <v>347331</v>
      </c>
      <c r="Q2615" s="181" t="s">
        <v>940</v>
      </c>
      <c r="U2615" s="183">
        <v>9</v>
      </c>
      <c r="V2615" s="183">
        <v>19</v>
      </c>
      <c r="Y2615" s="181" t="s">
        <v>941</v>
      </c>
      <c r="Z2615" s="183">
        <v>102</v>
      </c>
      <c r="AA2615" s="181" t="s">
        <v>22</v>
      </c>
      <c r="AB2615" s="181" t="s">
        <v>942</v>
      </c>
      <c r="AC2615" s="183">
        <v>6</v>
      </c>
    </row>
    <row r="2616" spans="1:29">
      <c r="A2616" s="181" t="s">
        <v>119</v>
      </c>
      <c r="B2616" s="183">
        <v>102</v>
      </c>
      <c r="C2616" s="183">
        <v>102106</v>
      </c>
      <c r="D2616" s="183">
        <v>5680</v>
      </c>
      <c r="E2616" s="184">
        <v>-202.12</v>
      </c>
      <c r="F2616" s="182">
        <v>43738</v>
      </c>
      <c r="G2616" s="181" t="s">
        <v>938</v>
      </c>
      <c r="H2616" s="181" t="s">
        <v>1203</v>
      </c>
      <c r="I2616" s="181" t="s">
        <v>1203</v>
      </c>
      <c r="K2616" s="183">
        <v>366758</v>
      </c>
      <c r="L2616" s="183">
        <v>347331</v>
      </c>
      <c r="Q2616" s="181" t="s">
        <v>940</v>
      </c>
      <c r="U2616" s="183">
        <v>9</v>
      </c>
      <c r="V2616" s="183">
        <v>19</v>
      </c>
      <c r="Y2616" s="181" t="s">
        <v>941</v>
      </c>
      <c r="Z2616" s="183">
        <v>102</v>
      </c>
      <c r="AA2616" s="181" t="s">
        <v>22</v>
      </c>
      <c r="AB2616" s="181" t="s">
        <v>942</v>
      </c>
      <c r="AC2616" s="183">
        <v>7</v>
      </c>
    </row>
    <row r="2617" spans="1:29">
      <c r="A2617" s="181" t="s">
        <v>119</v>
      </c>
      <c r="B2617" s="183">
        <v>102</v>
      </c>
      <c r="C2617" s="183">
        <v>102107</v>
      </c>
      <c r="D2617" s="183">
        <v>5680</v>
      </c>
      <c r="E2617" s="184">
        <v>-36.75</v>
      </c>
      <c r="F2617" s="182">
        <v>43738</v>
      </c>
      <c r="G2617" s="181" t="s">
        <v>938</v>
      </c>
      <c r="H2617" s="181" t="s">
        <v>1203</v>
      </c>
      <c r="I2617" s="181" t="s">
        <v>1203</v>
      </c>
      <c r="K2617" s="183">
        <v>366758</v>
      </c>
      <c r="L2617" s="183">
        <v>347331</v>
      </c>
      <c r="Q2617" s="181" t="s">
        <v>940</v>
      </c>
      <c r="U2617" s="183">
        <v>9</v>
      </c>
      <c r="V2617" s="183">
        <v>19</v>
      </c>
      <c r="Y2617" s="181" t="s">
        <v>941</v>
      </c>
      <c r="Z2617" s="183">
        <v>102</v>
      </c>
      <c r="AA2617" s="181" t="s">
        <v>22</v>
      </c>
      <c r="AB2617" s="181" t="s">
        <v>942</v>
      </c>
      <c r="AC2617" s="183">
        <v>8</v>
      </c>
    </row>
    <row r="2618" spans="1:29">
      <c r="A2618" s="181" t="s">
        <v>119</v>
      </c>
      <c r="B2618" s="183">
        <v>102</v>
      </c>
      <c r="C2618" s="183">
        <v>102108</v>
      </c>
      <c r="D2618" s="183">
        <v>5680</v>
      </c>
      <c r="E2618" s="184">
        <v>-24.5</v>
      </c>
      <c r="F2618" s="182">
        <v>43738</v>
      </c>
      <c r="G2618" s="181" t="s">
        <v>938</v>
      </c>
      <c r="H2618" s="181" t="s">
        <v>1203</v>
      </c>
      <c r="I2618" s="181" t="s">
        <v>1203</v>
      </c>
      <c r="K2618" s="183">
        <v>366758</v>
      </c>
      <c r="L2618" s="183">
        <v>347331</v>
      </c>
      <c r="Q2618" s="181" t="s">
        <v>940</v>
      </c>
      <c r="U2618" s="183">
        <v>9</v>
      </c>
      <c r="V2618" s="183">
        <v>19</v>
      </c>
      <c r="Y2618" s="181" t="s">
        <v>941</v>
      </c>
      <c r="Z2618" s="183">
        <v>102</v>
      </c>
      <c r="AA2618" s="181" t="s">
        <v>22</v>
      </c>
      <c r="AB2618" s="181" t="s">
        <v>942</v>
      </c>
      <c r="AC2618" s="183">
        <v>9</v>
      </c>
    </row>
    <row r="2619" spans="1:29">
      <c r="A2619" s="181" t="s">
        <v>119</v>
      </c>
      <c r="B2619" s="183">
        <v>102</v>
      </c>
      <c r="C2619" s="183">
        <v>102109</v>
      </c>
      <c r="D2619" s="183">
        <v>5680</v>
      </c>
      <c r="E2619" s="184">
        <v>-18.37</v>
      </c>
      <c r="F2619" s="182">
        <v>43738</v>
      </c>
      <c r="G2619" s="181" t="s">
        <v>938</v>
      </c>
      <c r="H2619" s="181" t="s">
        <v>1203</v>
      </c>
      <c r="I2619" s="181" t="s">
        <v>1203</v>
      </c>
      <c r="K2619" s="183">
        <v>366758</v>
      </c>
      <c r="L2619" s="183">
        <v>347331</v>
      </c>
      <c r="Q2619" s="181" t="s">
        <v>940</v>
      </c>
      <c r="U2619" s="183">
        <v>9</v>
      </c>
      <c r="V2619" s="183">
        <v>19</v>
      </c>
      <c r="Y2619" s="181" t="s">
        <v>941</v>
      </c>
      <c r="Z2619" s="183">
        <v>102</v>
      </c>
      <c r="AA2619" s="181" t="s">
        <v>22</v>
      </c>
      <c r="AB2619" s="181" t="s">
        <v>942</v>
      </c>
      <c r="AC2619" s="183">
        <v>10</v>
      </c>
    </row>
    <row r="2620" spans="1:29">
      <c r="A2620" s="181" t="s">
        <v>119</v>
      </c>
      <c r="B2620" s="183">
        <v>102</v>
      </c>
      <c r="C2620" s="183">
        <v>102103</v>
      </c>
      <c r="D2620" s="183">
        <v>5680</v>
      </c>
      <c r="E2620" s="184">
        <v>-1028.8</v>
      </c>
      <c r="F2620" s="182">
        <v>43746</v>
      </c>
      <c r="G2620" s="181" t="s">
        <v>938</v>
      </c>
      <c r="H2620" s="181" t="s">
        <v>1009</v>
      </c>
      <c r="I2620" s="181" t="s">
        <v>1201</v>
      </c>
      <c r="K2620" s="183">
        <v>366865</v>
      </c>
      <c r="L2620" s="183">
        <v>348706</v>
      </c>
      <c r="Q2620" s="181" t="s">
        <v>940</v>
      </c>
      <c r="U2620" s="183">
        <v>10</v>
      </c>
      <c r="V2620" s="183">
        <v>19</v>
      </c>
      <c r="Y2620" s="181" t="s">
        <v>941</v>
      </c>
      <c r="Z2620" s="183">
        <v>102</v>
      </c>
      <c r="AA2620" s="181" t="s">
        <v>22</v>
      </c>
      <c r="AB2620" s="181" t="s">
        <v>942</v>
      </c>
      <c r="AC2620" s="183">
        <v>18</v>
      </c>
    </row>
    <row r="2621" spans="1:29">
      <c r="A2621" s="181" t="s">
        <v>119</v>
      </c>
      <c r="B2621" s="183">
        <v>102</v>
      </c>
      <c r="C2621" s="183">
        <v>102103</v>
      </c>
      <c r="D2621" s="183">
        <v>5680</v>
      </c>
      <c r="E2621" s="184">
        <v>-624.52</v>
      </c>
      <c r="F2621" s="182">
        <v>43753</v>
      </c>
      <c r="G2621" s="181" t="s">
        <v>938</v>
      </c>
      <c r="H2621" s="181" t="s">
        <v>1010</v>
      </c>
      <c r="I2621" s="181" t="s">
        <v>1202</v>
      </c>
      <c r="K2621" s="183">
        <v>366862</v>
      </c>
      <c r="L2621" s="183">
        <v>348686</v>
      </c>
      <c r="Q2621" s="181" t="s">
        <v>940</v>
      </c>
      <c r="U2621" s="183">
        <v>10</v>
      </c>
      <c r="V2621" s="183">
        <v>19</v>
      </c>
      <c r="Y2621" s="181" t="s">
        <v>941</v>
      </c>
      <c r="Z2621" s="183">
        <v>102</v>
      </c>
      <c r="AA2621" s="181" t="s">
        <v>22</v>
      </c>
      <c r="AB2621" s="181" t="s">
        <v>942</v>
      </c>
      <c r="AC2621" s="183">
        <v>24</v>
      </c>
    </row>
    <row r="2622" spans="1:29">
      <c r="A2622" s="181" t="s">
        <v>119</v>
      </c>
      <c r="B2622" s="183">
        <v>102</v>
      </c>
      <c r="C2622" s="183">
        <v>102103</v>
      </c>
      <c r="D2622" s="183">
        <v>5680</v>
      </c>
      <c r="E2622" s="184">
        <v>-1019.36</v>
      </c>
      <c r="F2622" s="182">
        <v>43760</v>
      </c>
      <c r="G2622" s="181" t="s">
        <v>938</v>
      </c>
      <c r="H2622" s="181" t="s">
        <v>1011</v>
      </c>
      <c r="I2622" s="181" t="s">
        <v>1201</v>
      </c>
      <c r="K2622" s="183">
        <v>366947</v>
      </c>
      <c r="L2622" s="183">
        <v>350054</v>
      </c>
      <c r="Q2622" s="181" t="s">
        <v>940</v>
      </c>
      <c r="U2622" s="183">
        <v>10</v>
      </c>
      <c r="V2622" s="183">
        <v>19</v>
      </c>
      <c r="Y2622" s="181" t="s">
        <v>941</v>
      </c>
      <c r="Z2622" s="183">
        <v>102</v>
      </c>
      <c r="AA2622" s="181" t="s">
        <v>22</v>
      </c>
      <c r="AB2622" s="181" t="s">
        <v>942</v>
      </c>
      <c r="AC2622" s="183">
        <v>18</v>
      </c>
    </row>
    <row r="2623" spans="1:29">
      <c r="A2623" s="181" t="s">
        <v>119</v>
      </c>
      <c r="B2623" s="183">
        <v>102</v>
      </c>
      <c r="C2623" s="183">
        <v>102103</v>
      </c>
      <c r="D2623" s="183">
        <v>5680</v>
      </c>
      <c r="E2623" s="184">
        <v>-620.79999999999995</v>
      </c>
      <c r="F2623" s="182">
        <v>43769</v>
      </c>
      <c r="G2623" s="181" t="s">
        <v>938</v>
      </c>
      <c r="H2623" s="181" t="s">
        <v>1016</v>
      </c>
      <c r="I2623" s="181" t="s">
        <v>1202</v>
      </c>
      <c r="K2623" s="183">
        <v>367031</v>
      </c>
      <c r="L2623" s="183">
        <v>350407</v>
      </c>
      <c r="Q2623" s="181" t="s">
        <v>940</v>
      </c>
      <c r="U2623" s="183">
        <v>10</v>
      </c>
      <c r="V2623" s="183">
        <v>19</v>
      </c>
      <c r="Y2623" s="181" t="s">
        <v>941</v>
      </c>
      <c r="Z2623" s="183">
        <v>102</v>
      </c>
      <c r="AA2623" s="181" t="s">
        <v>22</v>
      </c>
      <c r="AB2623" s="181" t="s">
        <v>942</v>
      </c>
      <c r="AC2623" s="183">
        <v>24</v>
      </c>
    </row>
    <row r="2624" spans="1:29">
      <c r="A2624" s="181" t="s">
        <v>119</v>
      </c>
      <c r="B2624" s="183">
        <v>102</v>
      </c>
      <c r="C2624" s="183">
        <v>102103</v>
      </c>
      <c r="D2624" s="183">
        <v>5680</v>
      </c>
      <c r="E2624" s="184">
        <v>3293.48</v>
      </c>
      <c r="F2624" s="182">
        <v>43769</v>
      </c>
      <c r="G2624" s="181" t="s">
        <v>938</v>
      </c>
      <c r="H2624" s="181" t="s">
        <v>1203</v>
      </c>
      <c r="I2624" s="181" t="s">
        <v>1203</v>
      </c>
      <c r="K2624" s="183">
        <v>367141</v>
      </c>
      <c r="L2624" s="183">
        <v>350850</v>
      </c>
      <c r="Q2624" s="181" t="s">
        <v>940</v>
      </c>
      <c r="U2624" s="183">
        <v>10</v>
      </c>
      <c r="V2624" s="183">
        <v>19</v>
      </c>
      <c r="Y2624" s="181" t="s">
        <v>941</v>
      </c>
      <c r="Z2624" s="183">
        <v>102</v>
      </c>
      <c r="AA2624" s="181" t="s">
        <v>22</v>
      </c>
      <c r="AB2624" s="181" t="s">
        <v>942</v>
      </c>
      <c r="AC2624" s="183">
        <v>1</v>
      </c>
    </row>
    <row r="2625" spans="1:29">
      <c r="A2625" s="181" t="s">
        <v>119</v>
      </c>
      <c r="B2625" s="183">
        <v>102</v>
      </c>
      <c r="C2625" s="183">
        <v>102101</v>
      </c>
      <c r="D2625" s="183">
        <v>5680</v>
      </c>
      <c r="E2625" s="184">
        <v>-89.17</v>
      </c>
      <c r="F2625" s="182">
        <v>43769</v>
      </c>
      <c r="G2625" s="181" t="s">
        <v>938</v>
      </c>
      <c r="H2625" s="181" t="s">
        <v>1203</v>
      </c>
      <c r="I2625" s="181" t="s">
        <v>1203</v>
      </c>
      <c r="K2625" s="183">
        <v>367141</v>
      </c>
      <c r="L2625" s="183">
        <v>350850</v>
      </c>
      <c r="Q2625" s="181" t="s">
        <v>940</v>
      </c>
      <c r="U2625" s="183">
        <v>10</v>
      </c>
      <c r="V2625" s="183">
        <v>19</v>
      </c>
      <c r="Y2625" s="181" t="s">
        <v>941</v>
      </c>
      <c r="Z2625" s="183">
        <v>102</v>
      </c>
      <c r="AA2625" s="181" t="s">
        <v>22</v>
      </c>
      <c r="AB2625" s="181" t="s">
        <v>942</v>
      </c>
      <c r="AC2625" s="183">
        <v>2</v>
      </c>
    </row>
    <row r="2626" spans="1:29">
      <c r="A2626" s="181" t="s">
        <v>119</v>
      </c>
      <c r="B2626" s="183">
        <v>102</v>
      </c>
      <c r="C2626" s="183">
        <v>102102</v>
      </c>
      <c r="D2626" s="183">
        <v>5680</v>
      </c>
      <c r="E2626" s="184">
        <v>-17.829999999999998</v>
      </c>
      <c r="F2626" s="182">
        <v>43769</v>
      </c>
      <c r="G2626" s="181" t="s">
        <v>938</v>
      </c>
      <c r="H2626" s="181" t="s">
        <v>1203</v>
      </c>
      <c r="I2626" s="181" t="s">
        <v>1203</v>
      </c>
      <c r="K2626" s="183">
        <v>367141</v>
      </c>
      <c r="L2626" s="183">
        <v>350850</v>
      </c>
      <c r="Q2626" s="181" t="s">
        <v>940</v>
      </c>
      <c r="U2626" s="183">
        <v>10</v>
      </c>
      <c r="V2626" s="183">
        <v>19</v>
      </c>
      <c r="Y2626" s="181" t="s">
        <v>941</v>
      </c>
      <c r="Z2626" s="183">
        <v>102</v>
      </c>
      <c r="AA2626" s="181" t="s">
        <v>22</v>
      </c>
      <c r="AB2626" s="181" t="s">
        <v>942</v>
      </c>
      <c r="AC2626" s="183">
        <v>3</v>
      </c>
    </row>
    <row r="2627" spans="1:29">
      <c r="A2627" s="181" t="s">
        <v>119</v>
      </c>
      <c r="B2627" s="183">
        <v>102</v>
      </c>
      <c r="C2627" s="183">
        <v>102103</v>
      </c>
      <c r="D2627" s="183">
        <v>5680</v>
      </c>
      <c r="E2627" s="184">
        <v>-29.72</v>
      </c>
      <c r="F2627" s="182">
        <v>43769</v>
      </c>
      <c r="G2627" s="181" t="s">
        <v>938</v>
      </c>
      <c r="H2627" s="181" t="s">
        <v>1203</v>
      </c>
      <c r="I2627" s="181" t="s">
        <v>1203</v>
      </c>
      <c r="K2627" s="183">
        <v>367141</v>
      </c>
      <c r="L2627" s="183">
        <v>350850</v>
      </c>
      <c r="Q2627" s="181" t="s">
        <v>940</v>
      </c>
      <c r="U2627" s="183">
        <v>10</v>
      </c>
      <c r="V2627" s="183">
        <v>19</v>
      </c>
      <c r="Y2627" s="181" t="s">
        <v>941</v>
      </c>
      <c r="Z2627" s="183">
        <v>102</v>
      </c>
      <c r="AA2627" s="181" t="s">
        <v>22</v>
      </c>
      <c r="AB2627" s="181" t="s">
        <v>942</v>
      </c>
      <c r="AC2627" s="183">
        <v>4</v>
      </c>
    </row>
    <row r="2628" spans="1:29">
      <c r="A2628" s="181" t="s">
        <v>119</v>
      </c>
      <c r="B2628" s="183">
        <v>102</v>
      </c>
      <c r="C2628" s="183">
        <v>102104</v>
      </c>
      <c r="D2628" s="183">
        <v>5680</v>
      </c>
      <c r="E2628" s="184">
        <v>-59.45</v>
      </c>
      <c r="F2628" s="182">
        <v>43769</v>
      </c>
      <c r="G2628" s="181" t="s">
        <v>938</v>
      </c>
      <c r="H2628" s="181" t="s">
        <v>1203</v>
      </c>
      <c r="I2628" s="181" t="s">
        <v>1203</v>
      </c>
      <c r="K2628" s="183">
        <v>367141</v>
      </c>
      <c r="L2628" s="183">
        <v>350850</v>
      </c>
      <c r="Q2628" s="181" t="s">
        <v>940</v>
      </c>
      <c r="U2628" s="183">
        <v>10</v>
      </c>
      <c r="V2628" s="183">
        <v>19</v>
      </c>
      <c r="Y2628" s="181" t="s">
        <v>941</v>
      </c>
      <c r="Z2628" s="183">
        <v>102</v>
      </c>
      <c r="AA2628" s="181" t="s">
        <v>22</v>
      </c>
      <c r="AB2628" s="181" t="s">
        <v>942</v>
      </c>
      <c r="AC2628" s="183">
        <v>5</v>
      </c>
    </row>
    <row r="2629" spans="1:29">
      <c r="A2629" s="181" t="s">
        <v>119</v>
      </c>
      <c r="B2629" s="183">
        <v>102</v>
      </c>
      <c r="C2629" s="183">
        <v>102105</v>
      </c>
      <c r="D2629" s="183">
        <v>5680</v>
      </c>
      <c r="E2629" s="184">
        <v>-65.39</v>
      </c>
      <c r="F2629" s="182">
        <v>43769</v>
      </c>
      <c r="G2629" s="181" t="s">
        <v>938</v>
      </c>
      <c r="H2629" s="181" t="s">
        <v>1203</v>
      </c>
      <c r="I2629" s="181" t="s">
        <v>1203</v>
      </c>
      <c r="K2629" s="183">
        <v>367141</v>
      </c>
      <c r="L2629" s="183">
        <v>350850</v>
      </c>
      <c r="Q2629" s="181" t="s">
        <v>940</v>
      </c>
      <c r="U2629" s="183">
        <v>10</v>
      </c>
      <c r="V2629" s="183">
        <v>19</v>
      </c>
      <c r="Y2629" s="181" t="s">
        <v>941</v>
      </c>
      <c r="Z2629" s="183">
        <v>102</v>
      </c>
      <c r="AA2629" s="181" t="s">
        <v>22</v>
      </c>
      <c r="AB2629" s="181" t="s">
        <v>942</v>
      </c>
      <c r="AC2629" s="183">
        <v>6</v>
      </c>
    </row>
    <row r="2630" spans="1:29">
      <c r="A2630" s="181" t="s">
        <v>119</v>
      </c>
      <c r="B2630" s="183">
        <v>102</v>
      </c>
      <c r="C2630" s="183">
        <v>102106</v>
      </c>
      <c r="D2630" s="183">
        <v>5680</v>
      </c>
      <c r="E2630" s="184">
        <v>-196.18</v>
      </c>
      <c r="F2630" s="182">
        <v>43769</v>
      </c>
      <c r="G2630" s="181" t="s">
        <v>938</v>
      </c>
      <c r="H2630" s="181" t="s">
        <v>1203</v>
      </c>
      <c r="I2630" s="181" t="s">
        <v>1203</v>
      </c>
      <c r="K2630" s="183">
        <v>367141</v>
      </c>
      <c r="L2630" s="183">
        <v>350850</v>
      </c>
      <c r="Q2630" s="181" t="s">
        <v>940</v>
      </c>
      <c r="U2630" s="183">
        <v>10</v>
      </c>
      <c r="V2630" s="183">
        <v>19</v>
      </c>
      <c r="Y2630" s="181" t="s">
        <v>941</v>
      </c>
      <c r="Z2630" s="183">
        <v>102</v>
      </c>
      <c r="AA2630" s="181" t="s">
        <v>22</v>
      </c>
      <c r="AB2630" s="181" t="s">
        <v>942</v>
      </c>
      <c r="AC2630" s="183">
        <v>7</v>
      </c>
    </row>
    <row r="2631" spans="1:29">
      <c r="A2631" s="181" t="s">
        <v>119</v>
      </c>
      <c r="B2631" s="183">
        <v>102</v>
      </c>
      <c r="C2631" s="183">
        <v>102107</v>
      </c>
      <c r="D2631" s="183">
        <v>5680</v>
      </c>
      <c r="E2631" s="184">
        <v>-35.67</v>
      </c>
      <c r="F2631" s="182">
        <v>43769</v>
      </c>
      <c r="G2631" s="181" t="s">
        <v>938</v>
      </c>
      <c r="H2631" s="181" t="s">
        <v>1203</v>
      </c>
      <c r="I2631" s="181" t="s">
        <v>1203</v>
      </c>
      <c r="K2631" s="183">
        <v>367141</v>
      </c>
      <c r="L2631" s="183">
        <v>350850</v>
      </c>
      <c r="Q2631" s="181" t="s">
        <v>940</v>
      </c>
      <c r="U2631" s="183">
        <v>10</v>
      </c>
      <c r="V2631" s="183">
        <v>19</v>
      </c>
      <c r="Y2631" s="181" t="s">
        <v>941</v>
      </c>
      <c r="Z2631" s="183">
        <v>102</v>
      </c>
      <c r="AA2631" s="181" t="s">
        <v>22</v>
      </c>
      <c r="AB2631" s="181" t="s">
        <v>942</v>
      </c>
      <c r="AC2631" s="183">
        <v>8</v>
      </c>
    </row>
    <row r="2632" spans="1:29">
      <c r="A2632" s="181" t="s">
        <v>119</v>
      </c>
      <c r="B2632" s="183">
        <v>102</v>
      </c>
      <c r="C2632" s="183">
        <v>102108</v>
      </c>
      <c r="D2632" s="183">
        <v>5680</v>
      </c>
      <c r="E2632" s="184">
        <v>-23.78</v>
      </c>
      <c r="F2632" s="182">
        <v>43769</v>
      </c>
      <c r="G2632" s="181" t="s">
        <v>938</v>
      </c>
      <c r="H2632" s="181" t="s">
        <v>1203</v>
      </c>
      <c r="I2632" s="181" t="s">
        <v>1203</v>
      </c>
      <c r="K2632" s="183">
        <v>367141</v>
      </c>
      <c r="L2632" s="183">
        <v>350850</v>
      </c>
      <c r="Q2632" s="181" t="s">
        <v>940</v>
      </c>
      <c r="U2632" s="183">
        <v>10</v>
      </c>
      <c r="V2632" s="183">
        <v>19</v>
      </c>
      <c r="Y2632" s="181" t="s">
        <v>941</v>
      </c>
      <c r="Z2632" s="183">
        <v>102</v>
      </c>
      <c r="AA2632" s="181" t="s">
        <v>22</v>
      </c>
      <c r="AB2632" s="181" t="s">
        <v>942</v>
      </c>
      <c r="AC2632" s="183">
        <v>9</v>
      </c>
    </row>
    <row r="2633" spans="1:29">
      <c r="A2633" s="181" t="s">
        <v>119</v>
      </c>
      <c r="B2633" s="183">
        <v>102</v>
      </c>
      <c r="C2633" s="183">
        <v>102109</v>
      </c>
      <c r="D2633" s="183">
        <v>5680</v>
      </c>
      <c r="E2633" s="184">
        <v>-17.829999999999998</v>
      </c>
      <c r="F2633" s="182">
        <v>43769</v>
      </c>
      <c r="G2633" s="181" t="s">
        <v>938</v>
      </c>
      <c r="H2633" s="181" t="s">
        <v>1203</v>
      </c>
      <c r="I2633" s="181" t="s">
        <v>1203</v>
      </c>
      <c r="K2633" s="183">
        <v>367141</v>
      </c>
      <c r="L2633" s="183">
        <v>350850</v>
      </c>
      <c r="Q2633" s="181" t="s">
        <v>940</v>
      </c>
      <c r="U2633" s="183">
        <v>10</v>
      </c>
      <c r="V2633" s="183">
        <v>19</v>
      </c>
      <c r="Y2633" s="181" t="s">
        <v>941</v>
      </c>
      <c r="Z2633" s="183">
        <v>102</v>
      </c>
      <c r="AA2633" s="181" t="s">
        <v>22</v>
      </c>
      <c r="AB2633" s="181" t="s">
        <v>942</v>
      </c>
      <c r="AC2633" s="183">
        <v>10</v>
      </c>
    </row>
    <row r="2634" spans="1:29">
      <c r="A2634" s="181" t="s">
        <v>119</v>
      </c>
      <c r="B2634" s="183">
        <v>102</v>
      </c>
      <c r="C2634" s="183">
        <v>102103</v>
      </c>
      <c r="D2634" s="183">
        <v>5680</v>
      </c>
      <c r="E2634" s="184">
        <v>-1022.2</v>
      </c>
      <c r="F2634" s="182">
        <v>43774</v>
      </c>
      <c r="G2634" s="181" t="s">
        <v>938</v>
      </c>
      <c r="H2634" s="181" t="s">
        <v>1018</v>
      </c>
      <c r="I2634" s="181" t="s">
        <v>1201</v>
      </c>
      <c r="K2634" s="183">
        <v>367211</v>
      </c>
      <c r="L2634" s="183">
        <v>351518</v>
      </c>
      <c r="Q2634" s="181" t="s">
        <v>940</v>
      </c>
      <c r="U2634" s="183">
        <v>11</v>
      </c>
      <c r="V2634" s="183">
        <v>19</v>
      </c>
      <c r="Y2634" s="181" t="s">
        <v>941</v>
      </c>
      <c r="Z2634" s="183">
        <v>102</v>
      </c>
      <c r="AA2634" s="181" t="s">
        <v>22</v>
      </c>
      <c r="AB2634" s="181" t="s">
        <v>942</v>
      </c>
      <c r="AC2634" s="183">
        <v>18</v>
      </c>
    </row>
    <row r="2635" spans="1:29">
      <c r="A2635" s="181" t="s">
        <v>119</v>
      </c>
      <c r="B2635" s="183">
        <v>102</v>
      </c>
      <c r="C2635" s="183">
        <v>102103</v>
      </c>
      <c r="D2635" s="183">
        <v>5680</v>
      </c>
      <c r="E2635" s="184">
        <v>-623.78</v>
      </c>
      <c r="F2635" s="182">
        <v>43784</v>
      </c>
      <c r="G2635" s="181" t="s">
        <v>938</v>
      </c>
      <c r="H2635" s="181" t="s">
        <v>1019</v>
      </c>
      <c r="I2635" s="181" t="s">
        <v>1202</v>
      </c>
      <c r="K2635" s="183">
        <v>367219</v>
      </c>
      <c r="L2635" s="183">
        <v>351631</v>
      </c>
      <c r="Q2635" s="181" t="s">
        <v>940</v>
      </c>
      <c r="U2635" s="183">
        <v>11</v>
      </c>
      <c r="V2635" s="183">
        <v>19</v>
      </c>
      <c r="Y2635" s="181" t="s">
        <v>941</v>
      </c>
      <c r="Z2635" s="183">
        <v>102</v>
      </c>
      <c r="AA2635" s="181" t="s">
        <v>22</v>
      </c>
      <c r="AB2635" s="181" t="s">
        <v>942</v>
      </c>
      <c r="AC2635" s="183">
        <v>24</v>
      </c>
    </row>
    <row r="2636" spans="1:29">
      <c r="A2636" s="181" t="s">
        <v>119</v>
      </c>
      <c r="B2636" s="183">
        <v>102</v>
      </c>
      <c r="C2636" s="183">
        <v>102103</v>
      </c>
      <c r="D2636" s="183">
        <v>5680</v>
      </c>
      <c r="E2636" s="184">
        <v>-1020.9</v>
      </c>
      <c r="F2636" s="182">
        <v>43788</v>
      </c>
      <c r="G2636" s="181" t="s">
        <v>938</v>
      </c>
      <c r="H2636" s="181" t="s">
        <v>1020</v>
      </c>
      <c r="I2636" s="181" t="s">
        <v>1201</v>
      </c>
      <c r="K2636" s="183">
        <v>367287</v>
      </c>
      <c r="L2636" s="183">
        <v>352785</v>
      </c>
      <c r="Q2636" s="181" t="s">
        <v>940</v>
      </c>
      <c r="U2636" s="183">
        <v>11</v>
      </c>
      <c r="V2636" s="183">
        <v>19</v>
      </c>
      <c r="Y2636" s="181" t="s">
        <v>941</v>
      </c>
      <c r="Z2636" s="183">
        <v>102</v>
      </c>
      <c r="AA2636" s="181" t="s">
        <v>22</v>
      </c>
      <c r="AB2636" s="181" t="s">
        <v>942</v>
      </c>
      <c r="AC2636" s="183">
        <v>18</v>
      </c>
    </row>
    <row r="2637" spans="1:29">
      <c r="A2637" s="181" t="s">
        <v>119</v>
      </c>
      <c r="B2637" s="183">
        <v>102</v>
      </c>
      <c r="C2637" s="183">
        <v>102103</v>
      </c>
      <c r="D2637" s="183">
        <v>5680</v>
      </c>
      <c r="E2637" s="184">
        <v>-623.78</v>
      </c>
      <c r="F2637" s="182">
        <v>43799</v>
      </c>
      <c r="G2637" s="181" t="s">
        <v>938</v>
      </c>
      <c r="H2637" s="181" t="s">
        <v>1032</v>
      </c>
      <c r="I2637" s="181" t="s">
        <v>1202</v>
      </c>
      <c r="K2637" s="183">
        <v>367294</v>
      </c>
      <c r="L2637" s="183">
        <v>352905</v>
      </c>
      <c r="Q2637" s="181" t="s">
        <v>940</v>
      </c>
      <c r="U2637" s="183">
        <v>11</v>
      </c>
      <c r="V2637" s="183">
        <v>19</v>
      </c>
      <c r="Y2637" s="181" t="s">
        <v>941</v>
      </c>
      <c r="Z2637" s="183">
        <v>102</v>
      </c>
      <c r="AA2637" s="181" t="s">
        <v>22</v>
      </c>
      <c r="AB2637" s="181" t="s">
        <v>942</v>
      </c>
      <c r="AC2637" s="183">
        <v>24</v>
      </c>
    </row>
    <row r="2638" spans="1:29">
      <c r="A2638" s="181" t="s">
        <v>119</v>
      </c>
      <c r="B2638" s="183">
        <v>102</v>
      </c>
      <c r="C2638" s="183">
        <v>102103</v>
      </c>
      <c r="D2638" s="183">
        <v>5680</v>
      </c>
      <c r="E2638" s="184">
        <v>3290.66</v>
      </c>
      <c r="F2638" s="182">
        <v>43799</v>
      </c>
      <c r="G2638" s="181" t="s">
        <v>938</v>
      </c>
      <c r="H2638" s="181" t="s">
        <v>1203</v>
      </c>
      <c r="I2638" s="181" t="s">
        <v>1203</v>
      </c>
      <c r="K2638" s="183">
        <v>367431</v>
      </c>
      <c r="L2638" s="183">
        <v>353472</v>
      </c>
      <c r="Q2638" s="181" t="s">
        <v>940</v>
      </c>
      <c r="U2638" s="183">
        <v>11</v>
      </c>
      <c r="V2638" s="183">
        <v>19</v>
      </c>
      <c r="Y2638" s="181" t="s">
        <v>941</v>
      </c>
      <c r="Z2638" s="183">
        <v>102</v>
      </c>
      <c r="AA2638" s="181" t="s">
        <v>22</v>
      </c>
      <c r="AB2638" s="181" t="s">
        <v>942</v>
      </c>
      <c r="AC2638" s="183">
        <v>1</v>
      </c>
    </row>
    <row r="2639" spans="1:29">
      <c r="A2639" s="181" t="s">
        <v>119</v>
      </c>
      <c r="B2639" s="183">
        <v>102</v>
      </c>
      <c r="C2639" s="183">
        <v>102101</v>
      </c>
      <c r="D2639" s="183">
        <v>5680</v>
      </c>
      <c r="E2639" s="184">
        <v>-89.1</v>
      </c>
      <c r="F2639" s="182">
        <v>43799</v>
      </c>
      <c r="G2639" s="181" t="s">
        <v>938</v>
      </c>
      <c r="H2639" s="181" t="s">
        <v>1203</v>
      </c>
      <c r="I2639" s="181" t="s">
        <v>1203</v>
      </c>
      <c r="K2639" s="183">
        <v>367431</v>
      </c>
      <c r="L2639" s="183">
        <v>353472</v>
      </c>
      <c r="Q2639" s="181" t="s">
        <v>940</v>
      </c>
      <c r="U2639" s="183">
        <v>11</v>
      </c>
      <c r="V2639" s="183">
        <v>19</v>
      </c>
      <c r="Y2639" s="181" t="s">
        <v>941</v>
      </c>
      <c r="Z2639" s="183">
        <v>102</v>
      </c>
      <c r="AA2639" s="181" t="s">
        <v>22</v>
      </c>
      <c r="AB2639" s="181" t="s">
        <v>942</v>
      </c>
      <c r="AC2639" s="183">
        <v>2</v>
      </c>
    </row>
    <row r="2640" spans="1:29">
      <c r="A2640" s="181" t="s">
        <v>119</v>
      </c>
      <c r="B2640" s="183">
        <v>102</v>
      </c>
      <c r="C2640" s="183">
        <v>102102</v>
      </c>
      <c r="D2640" s="183">
        <v>5680</v>
      </c>
      <c r="E2640" s="184">
        <v>-17.82</v>
      </c>
      <c r="F2640" s="182">
        <v>43799</v>
      </c>
      <c r="G2640" s="181" t="s">
        <v>938</v>
      </c>
      <c r="H2640" s="181" t="s">
        <v>1203</v>
      </c>
      <c r="I2640" s="181" t="s">
        <v>1203</v>
      </c>
      <c r="K2640" s="183">
        <v>367431</v>
      </c>
      <c r="L2640" s="183">
        <v>353472</v>
      </c>
      <c r="Q2640" s="181" t="s">
        <v>940</v>
      </c>
      <c r="U2640" s="183">
        <v>11</v>
      </c>
      <c r="V2640" s="183">
        <v>19</v>
      </c>
      <c r="Y2640" s="181" t="s">
        <v>941</v>
      </c>
      <c r="Z2640" s="183">
        <v>102</v>
      </c>
      <c r="AA2640" s="181" t="s">
        <v>22</v>
      </c>
      <c r="AB2640" s="181" t="s">
        <v>942</v>
      </c>
      <c r="AC2640" s="183">
        <v>3</v>
      </c>
    </row>
    <row r="2641" spans="1:29">
      <c r="A2641" s="181" t="s">
        <v>119</v>
      </c>
      <c r="B2641" s="183">
        <v>102</v>
      </c>
      <c r="C2641" s="183">
        <v>102103</v>
      </c>
      <c r="D2641" s="183">
        <v>5680</v>
      </c>
      <c r="E2641" s="184">
        <v>-29.7</v>
      </c>
      <c r="F2641" s="182">
        <v>43799</v>
      </c>
      <c r="G2641" s="181" t="s">
        <v>938</v>
      </c>
      <c r="H2641" s="181" t="s">
        <v>1203</v>
      </c>
      <c r="I2641" s="181" t="s">
        <v>1203</v>
      </c>
      <c r="K2641" s="183">
        <v>367431</v>
      </c>
      <c r="L2641" s="183">
        <v>353472</v>
      </c>
      <c r="Q2641" s="181" t="s">
        <v>940</v>
      </c>
      <c r="U2641" s="183">
        <v>11</v>
      </c>
      <c r="V2641" s="183">
        <v>19</v>
      </c>
      <c r="Y2641" s="181" t="s">
        <v>941</v>
      </c>
      <c r="Z2641" s="183">
        <v>102</v>
      </c>
      <c r="AA2641" s="181" t="s">
        <v>22</v>
      </c>
      <c r="AB2641" s="181" t="s">
        <v>942</v>
      </c>
      <c r="AC2641" s="183">
        <v>4</v>
      </c>
    </row>
    <row r="2642" spans="1:29">
      <c r="A2642" s="181" t="s">
        <v>119</v>
      </c>
      <c r="B2642" s="183">
        <v>102</v>
      </c>
      <c r="C2642" s="183">
        <v>102104</v>
      </c>
      <c r="D2642" s="183">
        <v>5680</v>
      </c>
      <c r="E2642" s="184">
        <v>-59.4</v>
      </c>
      <c r="F2642" s="182">
        <v>43799</v>
      </c>
      <c r="G2642" s="181" t="s">
        <v>938</v>
      </c>
      <c r="H2642" s="181" t="s">
        <v>1203</v>
      </c>
      <c r="I2642" s="181" t="s">
        <v>1203</v>
      </c>
      <c r="K2642" s="183">
        <v>367431</v>
      </c>
      <c r="L2642" s="183">
        <v>353472</v>
      </c>
      <c r="Q2642" s="181" t="s">
        <v>940</v>
      </c>
      <c r="U2642" s="183">
        <v>11</v>
      </c>
      <c r="V2642" s="183">
        <v>19</v>
      </c>
      <c r="Y2642" s="181" t="s">
        <v>941</v>
      </c>
      <c r="Z2642" s="183">
        <v>102</v>
      </c>
      <c r="AA2642" s="181" t="s">
        <v>22</v>
      </c>
      <c r="AB2642" s="181" t="s">
        <v>942</v>
      </c>
      <c r="AC2642" s="183">
        <v>5</v>
      </c>
    </row>
    <row r="2643" spans="1:29">
      <c r="A2643" s="181" t="s">
        <v>119</v>
      </c>
      <c r="B2643" s="183">
        <v>102</v>
      </c>
      <c r="C2643" s="183">
        <v>102105</v>
      </c>
      <c r="D2643" s="183">
        <v>5680</v>
      </c>
      <c r="E2643" s="184">
        <v>-65.34</v>
      </c>
      <c r="F2643" s="182">
        <v>43799</v>
      </c>
      <c r="G2643" s="181" t="s">
        <v>938</v>
      </c>
      <c r="H2643" s="181" t="s">
        <v>1203</v>
      </c>
      <c r="I2643" s="181" t="s">
        <v>1203</v>
      </c>
      <c r="K2643" s="183">
        <v>367431</v>
      </c>
      <c r="L2643" s="183">
        <v>353472</v>
      </c>
      <c r="Q2643" s="181" t="s">
        <v>940</v>
      </c>
      <c r="U2643" s="183">
        <v>11</v>
      </c>
      <c r="V2643" s="183">
        <v>19</v>
      </c>
      <c r="Y2643" s="181" t="s">
        <v>941</v>
      </c>
      <c r="Z2643" s="183">
        <v>102</v>
      </c>
      <c r="AA2643" s="181" t="s">
        <v>22</v>
      </c>
      <c r="AB2643" s="181" t="s">
        <v>942</v>
      </c>
      <c r="AC2643" s="183">
        <v>6</v>
      </c>
    </row>
    <row r="2644" spans="1:29">
      <c r="A2644" s="181" t="s">
        <v>119</v>
      </c>
      <c r="B2644" s="183">
        <v>102</v>
      </c>
      <c r="C2644" s="183">
        <v>102106</v>
      </c>
      <c r="D2644" s="183">
        <v>5680</v>
      </c>
      <c r="E2644" s="184">
        <v>-196.01</v>
      </c>
      <c r="F2644" s="182">
        <v>43799</v>
      </c>
      <c r="G2644" s="181" t="s">
        <v>938</v>
      </c>
      <c r="H2644" s="181" t="s">
        <v>1203</v>
      </c>
      <c r="I2644" s="181" t="s">
        <v>1203</v>
      </c>
      <c r="K2644" s="183">
        <v>367431</v>
      </c>
      <c r="L2644" s="183">
        <v>353472</v>
      </c>
      <c r="Q2644" s="181" t="s">
        <v>940</v>
      </c>
      <c r="U2644" s="183">
        <v>11</v>
      </c>
      <c r="V2644" s="183">
        <v>19</v>
      </c>
      <c r="Y2644" s="181" t="s">
        <v>941</v>
      </c>
      <c r="Z2644" s="183">
        <v>102</v>
      </c>
      <c r="AA2644" s="181" t="s">
        <v>22</v>
      </c>
      <c r="AB2644" s="181" t="s">
        <v>942</v>
      </c>
      <c r="AC2644" s="183">
        <v>7</v>
      </c>
    </row>
    <row r="2645" spans="1:29">
      <c r="A2645" s="181" t="s">
        <v>119</v>
      </c>
      <c r="B2645" s="183">
        <v>102</v>
      </c>
      <c r="C2645" s="183">
        <v>102107</v>
      </c>
      <c r="D2645" s="183">
        <v>5680</v>
      </c>
      <c r="E2645" s="184">
        <v>-35.64</v>
      </c>
      <c r="F2645" s="182">
        <v>43799</v>
      </c>
      <c r="G2645" s="181" t="s">
        <v>938</v>
      </c>
      <c r="H2645" s="181" t="s">
        <v>1203</v>
      </c>
      <c r="I2645" s="181" t="s">
        <v>1203</v>
      </c>
      <c r="K2645" s="183">
        <v>367431</v>
      </c>
      <c r="L2645" s="183">
        <v>353472</v>
      </c>
      <c r="Q2645" s="181" t="s">
        <v>940</v>
      </c>
      <c r="U2645" s="183">
        <v>11</v>
      </c>
      <c r="V2645" s="183">
        <v>19</v>
      </c>
      <c r="Y2645" s="181" t="s">
        <v>941</v>
      </c>
      <c r="Z2645" s="183">
        <v>102</v>
      </c>
      <c r="AA2645" s="181" t="s">
        <v>22</v>
      </c>
      <c r="AB2645" s="181" t="s">
        <v>942</v>
      </c>
      <c r="AC2645" s="183">
        <v>8</v>
      </c>
    </row>
    <row r="2646" spans="1:29">
      <c r="A2646" s="181" t="s">
        <v>119</v>
      </c>
      <c r="B2646" s="183">
        <v>102</v>
      </c>
      <c r="C2646" s="183">
        <v>102108</v>
      </c>
      <c r="D2646" s="183">
        <v>5680</v>
      </c>
      <c r="E2646" s="184">
        <v>-23.76</v>
      </c>
      <c r="F2646" s="182">
        <v>43799</v>
      </c>
      <c r="G2646" s="181" t="s">
        <v>938</v>
      </c>
      <c r="H2646" s="181" t="s">
        <v>1203</v>
      </c>
      <c r="I2646" s="181" t="s">
        <v>1203</v>
      </c>
      <c r="K2646" s="183">
        <v>367431</v>
      </c>
      <c r="L2646" s="183">
        <v>353472</v>
      </c>
      <c r="Q2646" s="181" t="s">
        <v>940</v>
      </c>
      <c r="U2646" s="183">
        <v>11</v>
      </c>
      <c r="V2646" s="183">
        <v>19</v>
      </c>
      <c r="Y2646" s="181" t="s">
        <v>941</v>
      </c>
      <c r="Z2646" s="183">
        <v>102</v>
      </c>
      <c r="AA2646" s="181" t="s">
        <v>22</v>
      </c>
      <c r="AB2646" s="181" t="s">
        <v>942</v>
      </c>
      <c r="AC2646" s="183">
        <v>9</v>
      </c>
    </row>
    <row r="2647" spans="1:29">
      <c r="A2647" s="181" t="s">
        <v>119</v>
      </c>
      <c r="B2647" s="183">
        <v>102</v>
      </c>
      <c r="C2647" s="183">
        <v>102109</v>
      </c>
      <c r="D2647" s="183">
        <v>5680</v>
      </c>
      <c r="E2647" s="184">
        <v>-17.82</v>
      </c>
      <c r="F2647" s="182">
        <v>43799</v>
      </c>
      <c r="G2647" s="181" t="s">
        <v>938</v>
      </c>
      <c r="H2647" s="181" t="s">
        <v>1203</v>
      </c>
      <c r="I2647" s="181" t="s">
        <v>1203</v>
      </c>
      <c r="K2647" s="183">
        <v>367431</v>
      </c>
      <c r="L2647" s="183">
        <v>353472</v>
      </c>
      <c r="Q2647" s="181" t="s">
        <v>940</v>
      </c>
      <c r="U2647" s="183">
        <v>11</v>
      </c>
      <c r="V2647" s="183">
        <v>19</v>
      </c>
      <c r="Y2647" s="181" t="s">
        <v>941</v>
      </c>
      <c r="Z2647" s="183">
        <v>102</v>
      </c>
      <c r="AA2647" s="181" t="s">
        <v>22</v>
      </c>
      <c r="AB2647" s="181" t="s">
        <v>942</v>
      </c>
      <c r="AC2647" s="183">
        <v>10</v>
      </c>
    </row>
    <row r="2648" spans="1:29">
      <c r="A2648" s="181" t="s">
        <v>119</v>
      </c>
      <c r="B2648" s="183">
        <v>102</v>
      </c>
      <c r="C2648" s="183">
        <v>102103</v>
      </c>
      <c r="D2648" s="183">
        <v>5680</v>
      </c>
      <c r="E2648" s="184">
        <v>-1010.35</v>
      </c>
      <c r="F2648" s="182">
        <v>43802</v>
      </c>
      <c r="G2648" s="181" t="s">
        <v>938</v>
      </c>
      <c r="H2648" s="181" t="s">
        <v>1033</v>
      </c>
      <c r="I2648" s="181" t="s">
        <v>1201</v>
      </c>
      <c r="K2648" s="183">
        <v>367506</v>
      </c>
      <c r="L2648" s="183">
        <v>354026</v>
      </c>
      <c r="Q2648" s="181" t="s">
        <v>940</v>
      </c>
      <c r="U2648" s="183">
        <v>12</v>
      </c>
      <c r="V2648" s="183">
        <v>19</v>
      </c>
      <c r="Y2648" s="181" t="s">
        <v>941</v>
      </c>
      <c r="Z2648" s="183">
        <v>102</v>
      </c>
      <c r="AA2648" s="181" t="s">
        <v>22</v>
      </c>
      <c r="AB2648" s="181" t="s">
        <v>942</v>
      </c>
      <c r="AC2648" s="183">
        <v>18</v>
      </c>
    </row>
    <row r="2649" spans="1:29">
      <c r="A2649" s="181" t="s">
        <v>119</v>
      </c>
      <c r="B2649" s="183">
        <v>102</v>
      </c>
      <c r="C2649" s="183">
        <v>102103</v>
      </c>
      <c r="D2649" s="183">
        <v>5680</v>
      </c>
      <c r="E2649" s="184">
        <v>-626.14</v>
      </c>
      <c r="F2649" s="182">
        <v>43814</v>
      </c>
      <c r="G2649" s="181" t="s">
        <v>938</v>
      </c>
      <c r="H2649" s="181" t="s">
        <v>1034</v>
      </c>
      <c r="I2649" s="181" t="s">
        <v>1202</v>
      </c>
      <c r="K2649" s="183">
        <v>367827</v>
      </c>
      <c r="L2649" s="183">
        <v>356809</v>
      </c>
      <c r="Q2649" s="181" t="s">
        <v>940</v>
      </c>
      <c r="U2649" s="183">
        <v>12</v>
      </c>
      <c r="V2649" s="183">
        <v>19</v>
      </c>
      <c r="Y2649" s="181" t="s">
        <v>941</v>
      </c>
      <c r="Z2649" s="183">
        <v>102</v>
      </c>
      <c r="AA2649" s="181" t="s">
        <v>22</v>
      </c>
      <c r="AB2649" s="181" t="s">
        <v>942</v>
      </c>
      <c r="AC2649" s="183">
        <v>24</v>
      </c>
    </row>
    <row r="2650" spans="1:29">
      <c r="A2650" s="181" t="s">
        <v>119</v>
      </c>
      <c r="B2650" s="183">
        <v>102</v>
      </c>
      <c r="C2650" s="183">
        <v>102103</v>
      </c>
      <c r="D2650" s="183">
        <v>5680</v>
      </c>
      <c r="E2650" s="184">
        <v>-1004.21</v>
      </c>
      <c r="F2650" s="182">
        <v>43816</v>
      </c>
      <c r="G2650" s="181" t="s">
        <v>938</v>
      </c>
      <c r="H2650" s="181" t="s">
        <v>1035</v>
      </c>
      <c r="I2650" s="181" t="s">
        <v>1201</v>
      </c>
      <c r="K2650" s="183">
        <v>367839</v>
      </c>
      <c r="L2650" s="183">
        <v>356837</v>
      </c>
      <c r="Q2650" s="181" t="s">
        <v>940</v>
      </c>
      <c r="U2650" s="183">
        <v>12</v>
      </c>
      <c r="V2650" s="183">
        <v>19</v>
      </c>
      <c r="Y2650" s="181" t="s">
        <v>941</v>
      </c>
      <c r="Z2650" s="183">
        <v>102</v>
      </c>
      <c r="AA2650" s="181" t="s">
        <v>22</v>
      </c>
      <c r="AB2650" s="181" t="s">
        <v>942</v>
      </c>
      <c r="AC2650" s="183">
        <v>18</v>
      </c>
    </row>
    <row r="2651" spans="1:29">
      <c r="A2651" s="181" t="s">
        <v>119</v>
      </c>
      <c r="B2651" s="183">
        <v>102</v>
      </c>
      <c r="C2651" s="183">
        <v>102103</v>
      </c>
      <c r="D2651" s="183">
        <v>5680</v>
      </c>
      <c r="E2651" s="184">
        <v>-646.45000000000005</v>
      </c>
      <c r="F2651" s="182">
        <v>43830</v>
      </c>
      <c r="G2651" s="181" t="s">
        <v>938</v>
      </c>
      <c r="H2651" s="181" t="s">
        <v>1042</v>
      </c>
      <c r="I2651" s="181" t="s">
        <v>1202</v>
      </c>
      <c r="K2651" s="183">
        <v>367831</v>
      </c>
      <c r="L2651" s="183">
        <v>356813</v>
      </c>
      <c r="Q2651" s="181" t="s">
        <v>940</v>
      </c>
      <c r="U2651" s="183">
        <v>12</v>
      </c>
      <c r="V2651" s="183">
        <v>19</v>
      </c>
      <c r="Y2651" s="181" t="s">
        <v>941</v>
      </c>
      <c r="Z2651" s="183">
        <v>102</v>
      </c>
      <c r="AA2651" s="181" t="s">
        <v>22</v>
      </c>
      <c r="AB2651" s="181" t="s">
        <v>942</v>
      </c>
      <c r="AC2651" s="183">
        <v>24</v>
      </c>
    </row>
    <row r="2652" spans="1:29">
      <c r="A2652" s="181" t="s">
        <v>119</v>
      </c>
      <c r="B2652" s="183">
        <v>102</v>
      </c>
      <c r="C2652" s="183">
        <v>102103</v>
      </c>
      <c r="D2652" s="183">
        <v>5680</v>
      </c>
      <c r="E2652" s="184">
        <v>-983.96</v>
      </c>
      <c r="F2652" s="182">
        <v>43830</v>
      </c>
      <c r="G2652" s="181" t="s">
        <v>938</v>
      </c>
      <c r="H2652" s="181" t="s">
        <v>1043</v>
      </c>
      <c r="I2652" s="181" t="s">
        <v>1201</v>
      </c>
      <c r="K2652" s="183">
        <v>367842</v>
      </c>
      <c r="L2652" s="183">
        <v>356841</v>
      </c>
      <c r="Q2652" s="181" t="s">
        <v>940</v>
      </c>
      <c r="U2652" s="183">
        <v>12</v>
      </c>
      <c r="V2652" s="183">
        <v>19</v>
      </c>
      <c r="Y2652" s="181" t="s">
        <v>941</v>
      </c>
      <c r="Z2652" s="183">
        <v>102</v>
      </c>
      <c r="AA2652" s="181" t="s">
        <v>22</v>
      </c>
      <c r="AB2652" s="181" t="s">
        <v>942</v>
      </c>
      <c r="AC2652" s="183">
        <v>18</v>
      </c>
    </row>
    <row r="2653" spans="1:29">
      <c r="A2653" s="181" t="s">
        <v>119</v>
      </c>
      <c r="B2653" s="183">
        <v>102</v>
      </c>
      <c r="C2653" s="183">
        <v>102103</v>
      </c>
      <c r="D2653" s="183">
        <v>5680</v>
      </c>
      <c r="E2653" s="184">
        <v>-11.28</v>
      </c>
      <c r="F2653" s="182">
        <v>43830</v>
      </c>
      <c r="G2653" s="181" t="s">
        <v>938</v>
      </c>
      <c r="H2653" s="181" t="s">
        <v>1044</v>
      </c>
      <c r="I2653" s="181" t="s">
        <v>1201</v>
      </c>
      <c r="K2653" s="183">
        <v>367845</v>
      </c>
      <c r="L2653" s="183">
        <v>356845</v>
      </c>
      <c r="Q2653" s="181" t="s">
        <v>940</v>
      </c>
      <c r="U2653" s="183">
        <v>12</v>
      </c>
      <c r="V2653" s="183">
        <v>19</v>
      </c>
      <c r="Y2653" s="181" t="s">
        <v>941</v>
      </c>
      <c r="Z2653" s="183">
        <v>102</v>
      </c>
      <c r="AA2653" s="181" t="s">
        <v>22</v>
      </c>
      <c r="AB2653" s="181" t="s">
        <v>942</v>
      </c>
      <c r="AC2653" s="183">
        <v>18</v>
      </c>
    </row>
    <row r="2654" spans="1:29">
      <c r="A2654" s="181" t="s">
        <v>119</v>
      </c>
      <c r="B2654" s="183">
        <v>102</v>
      </c>
      <c r="C2654" s="183">
        <v>102103</v>
      </c>
      <c r="D2654" s="183">
        <v>5680</v>
      </c>
      <c r="E2654" s="184"/>
      <c r="F2654" s="182">
        <v>43830</v>
      </c>
      <c r="G2654" s="181" t="s">
        <v>938</v>
      </c>
      <c r="H2654" s="181" t="s">
        <v>1045</v>
      </c>
      <c r="I2654" s="181" t="s">
        <v>1201</v>
      </c>
      <c r="K2654" s="183">
        <v>367857</v>
      </c>
      <c r="L2654" s="183">
        <v>356867</v>
      </c>
      <c r="Q2654" s="181" t="s">
        <v>940</v>
      </c>
      <c r="U2654" s="183">
        <v>12</v>
      </c>
      <c r="V2654" s="183">
        <v>19</v>
      </c>
      <c r="Y2654" s="181" t="s">
        <v>941</v>
      </c>
      <c r="Z2654" s="183">
        <v>102</v>
      </c>
      <c r="AA2654" s="181" t="s">
        <v>22</v>
      </c>
      <c r="AB2654" s="181" t="s">
        <v>942</v>
      </c>
      <c r="AC2654" s="183">
        <v>18</v>
      </c>
    </row>
    <row r="2655" spans="1:29">
      <c r="A2655" s="181" t="s">
        <v>119</v>
      </c>
      <c r="B2655" s="183">
        <v>102</v>
      </c>
      <c r="C2655" s="183">
        <v>102103</v>
      </c>
      <c r="D2655" s="183">
        <v>5680</v>
      </c>
      <c r="E2655" s="184">
        <v>4282.3900000000003</v>
      </c>
      <c r="F2655" s="182">
        <v>43830</v>
      </c>
      <c r="G2655" s="181" t="s">
        <v>938</v>
      </c>
      <c r="H2655" s="181" t="s">
        <v>1203</v>
      </c>
      <c r="I2655" s="181" t="s">
        <v>1203</v>
      </c>
      <c r="K2655" s="183">
        <v>367860</v>
      </c>
      <c r="L2655" s="183">
        <v>356873</v>
      </c>
      <c r="Q2655" s="181" t="s">
        <v>940</v>
      </c>
      <c r="U2655" s="183">
        <v>12</v>
      </c>
      <c r="V2655" s="183">
        <v>19</v>
      </c>
      <c r="Y2655" s="181" t="s">
        <v>941</v>
      </c>
      <c r="Z2655" s="183">
        <v>102</v>
      </c>
      <c r="AA2655" s="181" t="s">
        <v>22</v>
      </c>
      <c r="AB2655" s="181" t="s">
        <v>942</v>
      </c>
      <c r="AC2655" s="183">
        <v>1</v>
      </c>
    </row>
    <row r="2656" spans="1:29">
      <c r="A2656" s="181" t="s">
        <v>119</v>
      </c>
      <c r="B2656" s="183">
        <v>102</v>
      </c>
      <c r="C2656" s="183">
        <v>102101</v>
      </c>
      <c r="D2656" s="183">
        <v>5680</v>
      </c>
      <c r="E2656" s="184">
        <v>-115.95</v>
      </c>
      <c r="F2656" s="182">
        <v>43830</v>
      </c>
      <c r="G2656" s="181" t="s">
        <v>938</v>
      </c>
      <c r="H2656" s="181" t="s">
        <v>1203</v>
      </c>
      <c r="I2656" s="181" t="s">
        <v>1203</v>
      </c>
      <c r="K2656" s="183">
        <v>367860</v>
      </c>
      <c r="L2656" s="183">
        <v>356873</v>
      </c>
      <c r="Q2656" s="181" t="s">
        <v>940</v>
      </c>
      <c r="U2656" s="183">
        <v>12</v>
      </c>
      <c r="V2656" s="183">
        <v>19</v>
      </c>
      <c r="Y2656" s="181" t="s">
        <v>941</v>
      </c>
      <c r="Z2656" s="183">
        <v>102</v>
      </c>
      <c r="AA2656" s="181" t="s">
        <v>22</v>
      </c>
      <c r="AB2656" s="181" t="s">
        <v>942</v>
      </c>
      <c r="AC2656" s="183">
        <v>2</v>
      </c>
    </row>
    <row r="2657" spans="1:29">
      <c r="A2657" s="181" t="s">
        <v>119</v>
      </c>
      <c r="B2657" s="183">
        <v>102</v>
      </c>
      <c r="C2657" s="183">
        <v>102102</v>
      </c>
      <c r="D2657" s="183">
        <v>5680</v>
      </c>
      <c r="E2657" s="184">
        <v>-23.19</v>
      </c>
      <c r="F2657" s="182">
        <v>43830</v>
      </c>
      <c r="G2657" s="181" t="s">
        <v>938</v>
      </c>
      <c r="H2657" s="181" t="s">
        <v>1203</v>
      </c>
      <c r="I2657" s="181" t="s">
        <v>1203</v>
      </c>
      <c r="K2657" s="183">
        <v>367860</v>
      </c>
      <c r="L2657" s="183">
        <v>356873</v>
      </c>
      <c r="Q2657" s="181" t="s">
        <v>940</v>
      </c>
      <c r="U2657" s="183">
        <v>12</v>
      </c>
      <c r="V2657" s="183">
        <v>19</v>
      </c>
      <c r="Y2657" s="181" t="s">
        <v>941</v>
      </c>
      <c r="Z2657" s="183">
        <v>102</v>
      </c>
      <c r="AA2657" s="181" t="s">
        <v>22</v>
      </c>
      <c r="AB2657" s="181" t="s">
        <v>942</v>
      </c>
      <c r="AC2657" s="183">
        <v>3</v>
      </c>
    </row>
    <row r="2658" spans="1:29">
      <c r="A2658" s="181" t="s">
        <v>119</v>
      </c>
      <c r="B2658" s="183">
        <v>102</v>
      </c>
      <c r="C2658" s="183">
        <v>102103</v>
      </c>
      <c r="D2658" s="183">
        <v>5680</v>
      </c>
      <c r="E2658" s="184">
        <v>-38.65</v>
      </c>
      <c r="F2658" s="182">
        <v>43830</v>
      </c>
      <c r="G2658" s="181" t="s">
        <v>938</v>
      </c>
      <c r="H2658" s="181" t="s">
        <v>1203</v>
      </c>
      <c r="I2658" s="181" t="s">
        <v>1203</v>
      </c>
      <c r="K2658" s="183">
        <v>367860</v>
      </c>
      <c r="L2658" s="183">
        <v>356873</v>
      </c>
      <c r="Q2658" s="181" t="s">
        <v>940</v>
      </c>
      <c r="U2658" s="183">
        <v>12</v>
      </c>
      <c r="V2658" s="183">
        <v>19</v>
      </c>
      <c r="Y2658" s="181" t="s">
        <v>941</v>
      </c>
      <c r="Z2658" s="183">
        <v>102</v>
      </c>
      <c r="AA2658" s="181" t="s">
        <v>22</v>
      </c>
      <c r="AB2658" s="181" t="s">
        <v>942</v>
      </c>
      <c r="AC2658" s="183">
        <v>4</v>
      </c>
    </row>
    <row r="2659" spans="1:29">
      <c r="A2659" s="181" t="s">
        <v>119</v>
      </c>
      <c r="B2659" s="183">
        <v>102</v>
      </c>
      <c r="C2659" s="183">
        <v>102104</v>
      </c>
      <c r="D2659" s="183">
        <v>5680</v>
      </c>
      <c r="E2659" s="184">
        <v>-77.3</v>
      </c>
      <c r="F2659" s="182">
        <v>43830</v>
      </c>
      <c r="G2659" s="181" t="s">
        <v>938</v>
      </c>
      <c r="H2659" s="181" t="s">
        <v>1203</v>
      </c>
      <c r="I2659" s="181" t="s">
        <v>1203</v>
      </c>
      <c r="K2659" s="183">
        <v>367860</v>
      </c>
      <c r="L2659" s="183">
        <v>356873</v>
      </c>
      <c r="Q2659" s="181" t="s">
        <v>940</v>
      </c>
      <c r="U2659" s="183">
        <v>12</v>
      </c>
      <c r="V2659" s="183">
        <v>19</v>
      </c>
      <c r="Y2659" s="181" t="s">
        <v>941</v>
      </c>
      <c r="Z2659" s="183">
        <v>102</v>
      </c>
      <c r="AA2659" s="181" t="s">
        <v>22</v>
      </c>
      <c r="AB2659" s="181" t="s">
        <v>942</v>
      </c>
      <c r="AC2659" s="183">
        <v>5</v>
      </c>
    </row>
    <row r="2660" spans="1:29">
      <c r="A2660" s="181" t="s">
        <v>119</v>
      </c>
      <c r="B2660" s="183">
        <v>102</v>
      </c>
      <c r="C2660" s="183">
        <v>102105</v>
      </c>
      <c r="D2660" s="183">
        <v>5680</v>
      </c>
      <c r="E2660" s="184">
        <v>-85.03</v>
      </c>
      <c r="F2660" s="182">
        <v>43830</v>
      </c>
      <c r="G2660" s="181" t="s">
        <v>938</v>
      </c>
      <c r="H2660" s="181" t="s">
        <v>1203</v>
      </c>
      <c r="I2660" s="181" t="s">
        <v>1203</v>
      </c>
      <c r="K2660" s="183">
        <v>367860</v>
      </c>
      <c r="L2660" s="183">
        <v>356873</v>
      </c>
      <c r="Q2660" s="181" t="s">
        <v>940</v>
      </c>
      <c r="U2660" s="183">
        <v>12</v>
      </c>
      <c r="V2660" s="183">
        <v>19</v>
      </c>
      <c r="Y2660" s="181" t="s">
        <v>941</v>
      </c>
      <c r="Z2660" s="183">
        <v>102</v>
      </c>
      <c r="AA2660" s="181" t="s">
        <v>22</v>
      </c>
      <c r="AB2660" s="181" t="s">
        <v>942</v>
      </c>
      <c r="AC2660" s="183">
        <v>6</v>
      </c>
    </row>
    <row r="2661" spans="1:29">
      <c r="A2661" s="181" t="s">
        <v>119</v>
      </c>
      <c r="B2661" s="183">
        <v>102</v>
      </c>
      <c r="C2661" s="183">
        <v>102106</v>
      </c>
      <c r="D2661" s="183">
        <v>5680</v>
      </c>
      <c r="E2661" s="184">
        <v>-255.09</v>
      </c>
      <c r="F2661" s="182">
        <v>43830</v>
      </c>
      <c r="G2661" s="181" t="s">
        <v>938</v>
      </c>
      <c r="H2661" s="181" t="s">
        <v>1203</v>
      </c>
      <c r="I2661" s="181" t="s">
        <v>1203</v>
      </c>
      <c r="K2661" s="183">
        <v>367860</v>
      </c>
      <c r="L2661" s="183">
        <v>356873</v>
      </c>
      <c r="Q2661" s="181" t="s">
        <v>940</v>
      </c>
      <c r="U2661" s="183">
        <v>12</v>
      </c>
      <c r="V2661" s="183">
        <v>19</v>
      </c>
      <c r="Y2661" s="181" t="s">
        <v>941</v>
      </c>
      <c r="Z2661" s="183">
        <v>102</v>
      </c>
      <c r="AA2661" s="181" t="s">
        <v>22</v>
      </c>
      <c r="AB2661" s="181" t="s">
        <v>942</v>
      </c>
      <c r="AC2661" s="183">
        <v>7</v>
      </c>
    </row>
    <row r="2662" spans="1:29">
      <c r="A2662" s="181" t="s">
        <v>119</v>
      </c>
      <c r="B2662" s="183">
        <v>102</v>
      </c>
      <c r="C2662" s="183">
        <v>102107</v>
      </c>
      <c r="D2662" s="183">
        <v>5680</v>
      </c>
      <c r="E2662" s="184">
        <v>-46.38</v>
      </c>
      <c r="F2662" s="182">
        <v>43830</v>
      </c>
      <c r="G2662" s="181" t="s">
        <v>938</v>
      </c>
      <c r="H2662" s="181" t="s">
        <v>1203</v>
      </c>
      <c r="I2662" s="181" t="s">
        <v>1203</v>
      </c>
      <c r="K2662" s="183">
        <v>367860</v>
      </c>
      <c r="L2662" s="183">
        <v>356873</v>
      </c>
      <c r="Q2662" s="181" t="s">
        <v>940</v>
      </c>
      <c r="U2662" s="183">
        <v>12</v>
      </c>
      <c r="V2662" s="183">
        <v>19</v>
      </c>
      <c r="Y2662" s="181" t="s">
        <v>941</v>
      </c>
      <c r="Z2662" s="183">
        <v>102</v>
      </c>
      <c r="AA2662" s="181" t="s">
        <v>22</v>
      </c>
      <c r="AB2662" s="181" t="s">
        <v>942</v>
      </c>
      <c r="AC2662" s="183">
        <v>8</v>
      </c>
    </row>
    <row r="2663" spans="1:29">
      <c r="A2663" s="181" t="s">
        <v>119</v>
      </c>
      <c r="B2663" s="183">
        <v>102</v>
      </c>
      <c r="C2663" s="183">
        <v>102108</v>
      </c>
      <c r="D2663" s="183">
        <v>5680</v>
      </c>
      <c r="E2663" s="184">
        <v>-30.92</v>
      </c>
      <c r="F2663" s="182">
        <v>43830</v>
      </c>
      <c r="G2663" s="181" t="s">
        <v>938</v>
      </c>
      <c r="H2663" s="181" t="s">
        <v>1203</v>
      </c>
      <c r="I2663" s="181" t="s">
        <v>1203</v>
      </c>
      <c r="K2663" s="183">
        <v>367860</v>
      </c>
      <c r="L2663" s="183">
        <v>356873</v>
      </c>
      <c r="Q2663" s="181" t="s">
        <v>940</v>
      </c>
      <c r="U2663" s="183">
        <v>12</v>
      </c>
      <c r="V2663" s="183">
        <v>19</v>
      </c>
      <c r="Y2663" s="181" t="s">
        <v>941</v>
      </c>
      <c r="Z2663" s="183">
        <v>102</v>
      </c>
      <c r="AA2663" s="181" t="s">
        <v>22</v>
      </c>
      <c r="AB2663" s="181" t="s">
        <v>942</v>
      </c>
      <c r="AC2663" s="183">
        <v>9</v>
      </c>
    </row>
    <row r="2664" spans="1:29">
      <c r="A2664" s="181" t="s">
        <v>119</v>
      </c>
      <c r="B2664" s="183">
        <v>102</v>
      </c>
      <c r="C2664" s="183">
        <v>102109</v>
      </c>
      <c r="D2664" s="183">
        <v>5680</v>
      </c>
      <c r="E2664" s="184">
        <v>-23.19</v>
      </c>
      <c r="F2664" s="182">
        <v>43830</v>
      </c>
      <c r="G2664" s="181" t="s">
        <v>938</v>
      </c>
      <c r="H2664" s="181" t="s">
        <v>1203</v>
      </c>
      <c r="I2664" s="181" t="s">
        <v>1203</v>
      </c>
      <c r="K2664" s="183">
        <v>367860</v>
      </c>
      <c r="L2664" s="183">
        <v>356873</v>
      </c>
      <c r="Q2664" s="181" t="s">
        <v>940</v>
      </c>
      <c r="U2664" s="183">
        <v>12</v>
      </c>
      <c r="V2664" s="183">
        <v>19</v>
      </c>
      <c r="Y2664" s="181" t="s">
        <v>941</v>
      </c>
      <c r="Z2664" s="183">
        <v>102</v>
      </c>
      <c r="AA2664" s="181" t="s">
        <v>22</v>
      </c>
      <c r="AB2664" s="181" t="s">
        <v>942</v>
      </c>
      <c r="AC2664" s="183">
        <v>10</v>
      </c>
    </row>
    <row r="2665" spans="1:29">
      <c r="A2665" s="181" t="s">
        <v>119</v>
      </c>
      <c r="B2665" s="183">
        <v>102</v>
      </c>
      <c r="C2665" s="183">
        <v>102103</v>
      </c>
      <c r="D2665" s="183">
        <v>5680</v>
      </c>
      <c r="E2665" s="184">
        <v>-1071.51</v>
      </c>
      <c r="F2665" s="182">
        <v>43844</v>
      </c>
      <c r="G2665" s="181" t="s">
        <v>938</v>
      </c>
      <c r="H2665" s="181" t="s">
        <v>1046</v>
      </c>
      <c r="I2665" s="181" t="s">
        <v>1201</v>
      </c>
      <c r="K2665" s="183">
        <v>368160</v>
      </c>
      <c r="L2665" s="183">
        <v>358971</v>
      </c>
      <c r="Q2665" s="181" t="s">
        <v>940</v>
      </c>
      <c r="U2665" s="183">
        <v>1</v>
      </c>
      <c r="V2665" s="183">
        <v>20</v>
      </c>
      <c r="Y2665" s="181" t="s">
        <v>941</v>
      </c>
      <c r="Z2665" s="183">
        <v>102</v>
      </c>
      <c r="AA2665" s="181" t="s">
        <v>22</v>
      </c>
      <c r="AB2665" s="181" t="s">
        <v>942</v>
      </c>
      <c r="AC2665" s="183">
        <v>18</v>
      </c>
    </row>
    <row r="2666" spans="1:29">
      <c r="A2666" s="181" t="s">
        <v>119</v>
      </c>
      <c r="B2666" s="183">
        <v>102</v>
      </c>
      <c r="C2666" s="183">
        <v>102103</v>
      </c>
      <c r="D2666" s="183">
        <v>5680</v>
      </c>
      <c r="E2666" s="184">
        <v>-134.6</v>
      </c>
      <c r="F2666" s="182">
        <v>43845</v>
      </c>
      <c r="G2666" s="181" t="s">
        <v>938</v>
      </c>
      <c r="H2666" s="181" t="s">
        <v>1047</v>
      </c>
      <c r="I2666" s="181" t="s">
        <v>1204</v>
      </c>
      <c r="K2666" s="183">
        <v>368132</v>
      </c>
      <c r="L2666" s="183">
        <v>358930</v>
      </c>
      <c r="Q2666" s="181" t="s">
        <v>940</v>
      </c>
      <c r="U2666" s="183">
        <v>1</v>
      </c>
      <c r="V2666" s="183">
        <v>20</v>
      </c>
      <c r="Y2666" s="181" t="s">
        <v>941</v>
      </c>
      <c r="Z2666" s="183">
        <v>102</v>
      </c>
      <c r="AA2666" s="181" t="s">
        <v>22</v>
      </c>
      <c r="AB2666" s="181" t="s">
        <v>942</v>
      </c>
      <c r="AC2666" s="183">
        <v>22</v>
      </c>
    </row>
    <row r="2667" spans="1:29">
      <c r="A2667" s="181" t="s">
        <v>119</v>
      </c>
      <c r="B2667" s="183">
        <v>102</v>
      </c>
      <c r="C2667" s="183">
        <v>102103</v>
      </c>
      <c r="D2667" s="183">
        <v>5680</v>
      </c>
      <c r="E2667" s="184">
        <v>-495.37</v>
      </c>
      <c r="F2667" s="182">
        <v>43845</v>
      </c>
      <c r="G2667" s="181" t="s">
        <v>938</v>
      </c>
      <c r="H2667" s="181" t="s">
        <v>1047</v>
      </c>
      <c r="I2667" s="181" t="s">
        <v>1202</v>
      </c>
      <c r="K2667" s="183">
        <v>368132</v>
      </c>
      <c r="L2667" s="183">
        <v>358930</v>
      </c>
      <c r="Q2667" s="181" t="s">
        <v>940</v>
      </c>
      <c r="U2667" s="183">
        <v>1</v>
      </c>
      <c r="V2667" s="183">
        <v>20</v>
      </c>
      <c r="Y2667" s="181" t="s">
        <v>941</v>
      </c>
      <c r="Z2667" s="183">
        <v>102</v>
      </c>
      <c r="AA2667" s="181" t="s">
        <v>22</v>
      </c>
      <c r="AB2667" s="181" t="s">
        <v>942</v>
      </c>
      <c r="AC2667" s="183">
        <v>24</v>
      </c>
    </row>
    <row r="2668" spans="1:29">
      <c r="A2668" s="181" t="s">
        <v>119</v>
      </c>
      <c r="B2668" s="183">
        <v>102</v>
      </c>
      <c r="C2668" s="183">
        <v>102103</v>
      </c>
      <c r="D2668" s="183">
        <v>5680</v>
      </c>
      <c r="E2668" s="184">
        <v>-32.119999999999997</v>
      </c>
      <c r="F2668" s="182">
        <v>43845</v>
      </c>
      <c r="G2668" s="181" t="s">
        <v>938</v>
      </c>
      <c r="H2668" s="181" t="s">
        <v>1047</v>
      </c>
      <c r="I2668" s="181" t="s">
        <v>1205</v>
      </c>
      <c r="K2668" s="183">
        <v>368132</v>
      </c>
      <c r="L2668" s="183">
        <v>358930</v>
      </c>
      <c r="Q2668" s="181" t="s">
        <v>940</v>
      </c>
      <c r="U2668" s="183">
        <v>1</v>
      </c>
      <c r="V2668" s="183">
        <v>20</v>
      </c>
      <c r="Y2668" s="181" t="s">
        <v>941</v>
      </c>
      <c r="Z2668" s="183">
        <v>102</v>
      </c>
      <c r="AA2668" s="181" t="s">
        <v>22</v>
      </c>
      <c r="AB2668" s="181" t="s">
        <v>942</v>
      </c>
      <c r="AC2668" s="183">
        <v>25</v>
      </c>
    </row>
    <row r="2669" spans="1:29">
      <c r="A2669" s="181" t="s">
        <v>119</v>
      </c>
      <c r="B2669" s="183">
        <v>102</v>
      </c>
      <c r="C2669" s="183">
        <v>102103</v>
      </c>
      <c r="D2669" s="183">
        <v>5680</v>
      </c>
      <c r="E2669" s="184">
        <v>-1032.96</v>
      </c>
      <c r="F2669" s="182">
        <v>43858</v>
      </c>
      <c r="G2669" s="181" t="s">
        <v>938</v>
      </c>
      <c r="H2669" s="181" t="s">
        <v>1048</v>
      </c>
      <c r="I2669" s="181" t="s">
        <v>1201</v>
      </c>
      <c r="K2669" s="183">
        <v>368173</v>
      </c>
      <c r="L2669" s="183">
        <v>359022</v>
      </c>
      <c r="Q2669" s="181" t="s">
        <v>940</v>
      </c>
      <c r="U2669" s="183">
        <v>1</v>
      </c>
      <c r="V2669" s="183">
        <v>20</v>
      </c>
      <c r="Y2669" s="181" t="s">
        <v>941</v>
      </c>
      <c r="Z2669" s="183">
        <v>102</v>
      </c>
      <c r="AA2669" s="181" t="s">
        <v>22</v>
      </c>
      <c r="AB2669" s="181" t="s">
        <v>942</v>
      </c>
      <c r="AC2669" s="183">
        <v>18</v>
      </c>
    </row>
    <row r="2670" spans="1:29">
      <c r="A2670" s="181" t="s">
        <v>119</v>
      </c>
      <c r="B2670" s="183">
        <v>102</v>
      </c>
      <c r="C2670" s="183">
        <v>102103</v>
      </c>
      <c r="D2670" s="183">
        <v>5680</v>
      </c>
      <c r="E2670" s="184">
        <v>3.43</v>
      </c>
      <c r="F2670" s="182">
        <v>43861</v>
      </c>
      <c r="G2670" s="181" t="s">
        <v>938</v>
      </c>
      <c r="H2670" s="181" t="s">
        <v>1049</v>
      </c>
      <c r="I2670" s="181" t="s">
        <v>1201</v>
      </c>
      <c r="K2670" s="183">
        <v>367917</v>
      </c>
      <c r="L2670" s="183">
        <v>357146</v>
      </c>
      <c r="Q2670" s="181" t="s">
        <v>940</v>
      </c>
      <c r="U2670" s="183">
        <v>1</v>
      </c>
      <c r="V2670" s="183">
        <v>20</v>
      </c>
      <c r="Y2670" s="181" t="s">
        <v>941</v>
      </c>
      <c r="Z2670" s="183">
        <v>102</v>
      </c>
      <c r="AA2670" s="181" t="s">
        <v>22</v>
      </c>
      <c r="AB2670" s="181" t="s">
        <v>942</v>
      </c>
      <c r="AC2670" s="183">
        <v>27</v>
      </c>
    </row>
    <row r="2671" spans="1:29">
      <c r="A2671" s="181" t="s">
        <v>119</v>
      </c>
      <c r="B2671" s="183">
        <v>102</v>
      </c>
      <c r="C2671" s="183">
        <v>102103</v>
      </c>
      <c r="D2671" s="183">
        <v>5680</v>
      </c>
      <c r="E2671" s="184">
        <v>-135.28</v>
      </c>
      <c r="F2671" s="182">
        <v>43861</v>
      </c>
      <c r="G2671" s="181" t="s">
        <v>938</v>
      </c>
      <c r="H2671" s="181" t="s">
        <v>1054</v>
      </c>
      <c r="I2671" s="181" t="s">
        <v>1204</v>
      </c>
      <c r="K2671" s="183">
        <v>368171</v>
      </c>
      <c r="L2671" s="183">
        <v>359021</v>
      </c>
      <c r="Q2671" s="181" t="s">
        <v>940</v>
      </c>
      <c r="U2671" s="183">
        <v>1</v>
      </c>
      <c r="V2671" s="183">
        <v>20</v>
      </c>
      <c r="Y2671" s="181" t="s">
        <v>941</v>
      </c>
      <c r="Z2671" s="183">
        <v>102</v>
      </c>
      <c r="AA2671" s="181" t="s">
        <v>22</v>
      </c>
      <c r="AB2671" s="181" t="s">
        <v>942</v>
      </c>
      <c r="AC2671" s="183">
        <v>22</v>
      </c>
    </row>
    <row r="2672" spans="1:29">
      <c r="A2672" s="181" t="s">
        <v>119</v>
      </c>
      <c r="B2672" s="183">
        <v>102</v>
      </c>
      <c r="C2672" s="183">
        <v>102103</v>
      </c>
      <c r="D2672" s="183">
        <v>5680</v>
      </c>
      <c r="E2672" s="184">
        <v>-495</v>
      </c>
      <c r="F2672" s="182">
        <v>43861</v>
      </c>
      <c r="G2672" s="181" t="s">
        <v>938</v>
      </c>
      <c r="H2672" s="181" t="s">
        <v>1054</v>
      </c>
      <c r="I2672" s="181" t="s">
        <v>1202</v>
      </c>
      <c r="K2672" s="183">
        <v>368171</v>
      </c>
      <c r="L2672" s="183">
        <v>359021</v>
      </c>
      <c r="Q2672" s="181" t="s">
        <v>940</v>
      </c>
      <c r="U2672" s="183">
        <v>1</v>
      </c>
      <c r="V2672" s="183">
        <v>20</v>
      </c>
      <c r="Y2672" s="181" t="s">
        <v>941</v>
      </c>
      <c r="Z2672" s="183">
        <v>102</v>
      </c>
      <c r="AA2672" s="181" t="s">
        <v>22</v>
      </c>
      <c r="AB2672" s="181" t="s">
        <v>942</v>
      </c>
      <c r="AC2672" s="183">
        <v>24</v>
      </c>
    </row>
    <row r="2673" spans="1:29">
      <c r="A2673" s="181" t="s">
        <v>119</v>
      </c>
      <c r="B2673" s="183">
        <v>102</v>
      </c>
      <c r="C2673" s="183">
        <v>102103</v>
      </c>
      <c r="D2673" s="183">
        <v>5680</v>
      </c>
      <c r="E2673" s="184">
        <v>-33.46</v>
      </c>
      <c r="F2673" s="182">
        <v>43861</v>
      </c>
      <c r="G2673" s="181" t="s">
        <v>938</v>
      </c>
      <c r="H2673" s="181" t="s">
        <v>1054</v>
      </c>
      <c r="I2673" s="181" t="s">
        <v>1205</v>
      </c>
      <c r="K2673" s="183">
        <v>368171</v>
      </c>
      <c r="L2673" s="183">
        <v>359021</v>
      </c>
      <c r="Q2673" s="181" t="s">
        <v>940</v>
      </c>
      <c r="U2673" s="183">
        <v>1</v>
      </c>
      <c r="V2673" s="183">
        <v>20</v>
      </c>
      <c r="Y2673" s="181" t="s">
        <v>941</v>
      </c>
      <c r="Z2673" s="183">
        <v>102</v>
      </c>
      <c r="AA2673" s="181" t="s">
        <v>22</v>
      </c>
      <c r="AB2673" s="181" t="s">
        <v>942</v>
      </c>
      <c r="AC2673" s="183">
        <v>25</v>
      </c>
    </row>
    <row r="2674" spans="1:29">
      <c r="A2674" s="181" t="s">
        <v>119</v>
      </c>
      <c r="B2674" s="183">
        <v>102</v>
      </c>
      <c r="C2674" s="183">
        <v>102103</v>
      </c>
      <c r="D2674" s="183">
        <v>5680</v>
      </c>
      <c r="E2674" s="184">
        <v>3426.87</v>
      </c>
      <c r="F2674" s="182">
        <v>43861</v>
      </c>
      <c r="G2674" s="181" t="s">
        <v>938</v>
      </c>
      <c r="H2674" s="181" t="s">
        <v>1203</v>
      </c>
      <c r="I2674" s="181" t="s">
        <v>1203</v>
      </c>
      <c r="K2674" s="183">
        <v>368192</v>
      </c>
      <c r="L2674" s="183">
        <v>359085</v>
      </c>
      <c r="Q2674" s="181" t="s">
        <v>940</v>
      </c>
      <c r="U2674" s="183">
        <v>1</v>
      </c>
      <c r="V2674" s="183">
        <v>20</v>
      </c>
      <c r="Y2674" s="181" t="s">
        <v>941</v>
      </c>
      <c r="Z2674" s="183">
        <v>102</v>
      </c>
      <c r="AA2674" s="181" t="s">
        <v>22</v>
      </c>
      <c r="AB2674" s="181" t="s">
        <v>942</v>
      </c>
      <c r="AC2674" s="183">
        <v>1</v>
      </c>
    </row>
    <row r="2675" spans="1:29">
      <c r="A2675" s="181" t="s">
        <v>119</v>
      </c>
      <c r="B2675" s="183">
        <v>102</v>
      </c>
      <c r="C2675" s="183">
        <v>102114</v>
      </c>
      <c r="D2675" s="183">
        <v>5680</v>
      </c>
      <c r="E2675" s="184">
        <v>-18.16</v>
      </c>
      <c r="F2675" s="182">
        <v>43861</v>
      </c>
      <c r="G2675" s="181" t="s">
        <v>938</v>
      </c>
      <c r="H2675" s="181" t="s">
        <v>1203</v>
      </c>
      <c r="I2675" s="181" t="s">
        <v>1203</v>
      </c>
      <c r="K2675" s="183">
        <v>368192</v>
      </c>
      <c r="L2675" s="183">
        <v>359085</v>
      </c>
      <c r="Q2675" s="181" t="s">
        <v>940</v>
      </c>
      <c r="U2675" s="183">
        <v>1</v>
      </c>
      <c r="V2675" s="183">
        <v>20</v>
      </c>
      <c r="Y2675" s="181" t="s">
        <v>941</v>
      </c>
      <c r="Z2675" s="183">
        <v>102</v>
      </c>
      <c r="AA2675" s="181" t="s">
        <v>22</v>
      </c>
      <c r="AB2675" s="181" t="s">
        <v>942</v>
      </c>
      <c r="AC2675" s="183">
        <v>28</v>
      </c>
    </row>
    <row r="2676" spans="1:29">
      <c r="A2676" s="181" t="s">
        <v>119</v>
      </c>
      <c r="B2676" s="183">
        <v>102</v>
      </c>
      <c r="C2676" s="183">
        <v>102101</v>
      </c>
      <c r="D2676" s="183">
        <v>5680</v>
      </c>
      <c r="E2676" s="184">
        <v>-96.87</v>
      </c>
      <c r="F2676" s="182">
        <v>43861</v>
      </c>
      <c r="G2676" s="181" t="s">
        <v>938</v>
      </c>
      <c r="H2676" s="181" t="s">
        <v>1203</v>
      </c>
      <c r="I2676" s="181" t="s">
        <v>1203</v>
      </c>
      <c r="K2676" s="183">
        <v>368192</v>
      </c>
      <c r="L2676" s="183">
        <v>359085</v>
      </c>
      <c r="Q2676" s="181" t="s">
        <v>940</v>
      </c>
      <c r="U2676" s="183">
        <v>1</v>
      </c>
      <c r="V2676" s="183">
        <v>20</v>
      </c>
      <c r="Y2676" s="181" t="s">
        <v>941</v>
      </c>
      <c r="Z2676" s="183">
        <v>102</v>
      </c>
      <c r="AA2676" s="181" t="s">
        <v>22</v>
      </c>
      <c r="AB2676" s="181" t="s">
        <v>942</v>
      </c>
      <c r="AC2676" s="183">
        <v>29</v>
      </c>
    </row>
    <row r="2677" spans="1:29">
      <c r="A2677" s="181" t="s">
        <v>119</v>
      </c>
      <c r="B2677" s="183">
        <v>102</v>
      </c>
      <c r="C2677" s="183">
        <v>102102</v>
      </c>
      <c r="D2677" s="183">
        <v>5680</v>
      </c>
      <c r="E2677" s="184">
        <v>-12.11</v>
      </c>
      <c r="F2677" s="182">
        <v>43861</v>
      </c>
      <c r="G2677" s="181" t="s">
        <v>938</v>
      </c>
      <c r="H2677" s="181" t="s">
        <v>1203</v>
      </c>
      <c r="I2677" s="181" t="s">
        <v>1203</v>
      </c>
      <c r="K2677" s="183">
        <v>368192</v>
      </c>
      <c r="L2677" s="183">
        <v>359085</v>
      </c>
      <c r="Q2677" s="181" t="s">
        <v>940</v>
      </c>
      <c r="U2677" s="183">
        <v>1</v>
      </c>
      <c r="V2677" s="183">
        <v>20</v>
      </c>
      <c r="Y2677" s="181" t="s">
        <v>941</v>
      </c>
      <c r="Z2677" s="183">
        <v>102</v>
      </c>
      <c r="AA2677" s="181" t="s">
        <v>22</v>
      </c>
      <c r="AB2677" s="181" t="s">
        <v>942</v>
      </c>
      <c r="AC2677" s="183">
        <v>30</v>
      </c>
    </row>
    <row r="2678" spans="1:29">
      <c r="A2678" s="181" t="s">
        <v>119</v>
      </c>
      <c r="B2678" s="183">
        <v>102</v>
      </c>
      <c r="C2678" s="183">
        <v>102115</v>
      </c>
      <c r="D2678" s="183">
        <v>5680</v>
      </c>
      <c r="E2678" s="184">
        <v>-6.05</v>
      </c>
      <c r="F2678" s="182">
        <v>43861</v>
      </c>
      <c r="G2678" s="181" t="s">
        <v>938</v>
      </c>
      <c r="H2678" s="181" t="s">
        <v>1203</v>
      </c>
      <c r="I2678" s="181" t="s">
        <v>1203</v>
      </c>
      <c r="K2678" s="183">
        <v>368192</v>
      </c>
      <c r="L2678" s="183">
        <v>359085</v>
      </c>
      <c r="Q2678" s="181" t="s">
        <v>940</v>
      </c>
      <c r="U2678" s="183">
        <v>1</v>
      </c>
      <c r="V2678" s="183">
        <v>20</v>
      </c>
      <c r="Y2678" s="181" t="s">
        <v>941</v>
      </c>
      <c r="Z2678" s="183">
        <v>102</v>
      </c>
      <c r="AA2678" s="181" t="s">
        <v>22</v>
      </c>
      <c r="AB2678" s="181" t="s">
        <v>942</v>
      </c>
      <c r="AC2678" s="183">
        <v>31</v>
      </c>
    </row>
    <row r="2679" spans="1:29">
      <c r="A2679" s="181" t="s">
        <v>119</v>
      </c>
      <c r="B2679" s="183">
        <v>102</v>
      </c>
      <c r="C2679" s="183">
        <v>102103</v>
      </c>
      <c r="D2679" s="183">
        <v>5680</v>
      </c>
      <c r="E2679" s="184">
        <v>-36.33</v>
      </c>
      <c r="F2679" s="182">
        <v>43861</v>
      </c>
      <c r="G2679" s="181" t="s">
        <v>938</v>
      </c>
      <c r="H2679" s="181" t="s">
        <v>1203</v>
      </c>
      <c r="I2679" s="181" t="s">
        <v>1203</v>
      </c>
      <c r="K2679" s="183">
        <v>368192</v>
      </c>
      <c r="L2679" s="183">
        <v>359085</v>
      </c>
      <c r="Q2679" s="181" t="s">
        <v>940</v>
      </c>
      <c r="U2679" s="183">
        <v>1</v>
      </c>
      <c r="V2679" s="183">
        <v>20</v>
      </c>
      <c r="Y2679" s="181" t="s">
        <v>941</v>
      </c>
      <c r="Z2679" s="183">
        <v>102</v>
      </c>
      <c r="AA2679" s="181" t="s">
        <v>22</v>
      </c>
      <c r="AB2679" s="181" t="s">
        <v>942</v>
      </c>
      <c r="AC2679" s="183">
        <v>32</v>
      </c>
    </row>
    <row r="2680" spans="1:29">
      <c r="A2680" s="181" t="s">
        <v>119</v>
      </c>
      <c r="B2680" s="183">
        <v>102</v>
      </c>
      <c r="C2680" s="183">
        <v>102104</v>
      </c>
      <c r="D2680" s="183">
        <v>5680</v>
      </c>
      <c r="E2680" s="184">
        <v>-66.599999999999994</v>
      </c>
      <c r="F2680" s="182">
        <v>43861</v>
      </c>
      <c r="G2680" s="181" t="s">
        <v>938</v>
      </c>
      <c r="H2680" s="181" t="s">
        <v>1203</v>
      </c>
      <c r="I2680" s="181" t="s">
        <v>1203</v>
      </c>
      <c r="K2680" s="183">
        <v>368192</v>
      </c>
      <c r="L2680" s="183">
        <v>359085</v>
      </c>
      <c r="Q2680" s="181" t="s">
        <v>940</v>
      </c>
      <c r="U2680" s="183">
        <v>1</v>
      </c>
      <c r="V2680" s="183">
        <v>20</v>
      </c>
      <c r="Y2680" s="181" t="s">
        <v>941</v>
      </c>
      <c r="Z2680" s="183">
        <v>102</v>
      </c>
      <c r="AA2680" s="181" t="s">
        <v>22</v>
      </c>
      <c r="AB2680" s="181" t="s">
        <v>942</v>
      </c>
      <c r="AC2680" s="183">
        <v>33</v>
      </c>
    </row>
    <row r="2681" spans="1:29">
      <c r="A2681" s="181" t="s">
        <v>119</v>
      </c>
      <c r="B2681" s="183">
        <v>102</v>
      </c>
      <c r="C2681" s="183">
        <v>102105</v>
      </c>
      <c r="D2681" s="183">
        <v>5680</v>
      </c>
      <c r="E2681" s="184">
        <v>-66.599999999999994</v>
      </c>
      <c r="F2681" s="182">
        <v>43861</v>
      </c>
      <c r="G2681" s="181" t="s">
        <v>938</v>
      </c>
      <c r="H2681" s="181" t="s">
        <v>1203</v>
      </c>
      <c r="I2681" s="181" t="s">
        <v>1203</v>
      </c>
      <c r="K2681" s="183">
        <v>368192</v>
      </c>
      <c r="L2681" s="183">
        <v>359085</v>
      </c>
      <c r="Q2681" s="181" t="s">
        <v>940</v>
      </c>
      <c r="U2681" s="183">
        <v>1</v>
      </c>
      <c r="V2681" s="183">
        <v>20</v>
      </c>
      <c r="Y2681" s="181" t="s">
        <v>941</v>
      </c>
      <c r="Z2681" s="183">
        <v>102</v>
      </c>
      <c r="AA2681" s="181" t="s">
        <v>22</v>
      </c>
      <c r="AB2681" s="181" t="s">
        <v>942</v>
      </c>
      <c r="AC2681" s="183">
        <v>34</v>
      </c>
    </row>
    <row r="2682" spans="1:29">
      <c r="A2682" s="181" t="s">
        <v>119</v>
      </c>
      <c r="B2682" s="183">
        <v>102</v>
      </c>
      <c r="C2682" s="183">
        <v>102106</v>
      </c>
      <c r="D2682" s="183">
        <v>5680</v>
      </c>
      <c r="E2682" s="184">
        <v>-217.96</v>
      </c>
      <c r="F2682" s="182">
        <v>43861</v>
      </c>
      <c r="G2682" s="181" t="s">
        <v>938</v>
      </c>
      <c r="H2682" s="181" t="s">
        <v>1203</v>
      </c>
      <c r="I2682" s="181" t="s">
        <v>1203</v>
      </c>
      <c r="K2682" s="183">
        <v>368192</v>
      </c>
      <c r="L2682" s="183">
        <v>359085</v>
      </c>
      <c r="Q2682" s="181" t="s">
        <v>940</v>
      </c>
      <c r="U2682" s="183">
        <v>1</v>
      </c>
      <c r="V2682" s="183">
        <v>20</v>
      </c>
      <c r="Y2682" s="181" t="s">
        <v>941</v>
      </c>
      <c r="Z2682" s="183">
        <v>102</v>
      </c>
      <c r="AA2682" s="181" t="s">
        <v>22</v>
      </c>
      <c r="AB2682" s="181" t="s">
        <v>942</v>
      </c>
      <c r="AC2682" s="183">
        <v>35</v>
      </c>
    </row>
    <row r="2683" spans="1:29">
      <c r="A2683" s="181" t="s">
        <v>119</v>
      </c>
      <c r="B2683" s="183">
        <v>102</v>
      </c>
      <c r="C2683" s="183">
        <v>102116</v>
      </c>
      <c r="D2683" s="183">
        <v>5680</v>
      </c>
      <c r="E2683" s="184">
        <v>-12.11</v>
      </c>
      <c r="F2683" s="182">
        <v>43861</v>
      </c>
      <c r="G2683" s="181" t="s">
        <v>938</v>
      </c>
      <c r="H2683" s="181" t="s">
        <v>1203</v>
      </c>
      <c r="I2683" s="181" t="s">
        <v>1203</v>
      </c>
      <c r="K2683" s="183">
        <v>368192</v>
      </c>
      <c r="L2683" s="183">
        <v>359085</v>
      </c>
      <c r="Q2683" s="181" t="s">
        <v>940</v>
      </c>
      <c r="U2683" s="183">
        <v>1</v>
      </c>
      <c r="V2683" s="183">
        <v>20</v>
      </c>
      <c r="Y2683" s="181" t="s">
        <v>941</v>
      </c>
      <c r="Z2683" s="183">
        <v>102</v>
      </c>
      <c r="AA2683" s="181" t="s">
        <v>22</v>
      </c>
      <c r="AB2683" s="181" t="s">
        <v>942</v>
      </c>
      <c r="AC2683" s="183">
        <v>36</v>
      </c>
    </row>
    <row r="2684" spans="1:29">
      <c r="A2684" s="181" t="s">
        <v>119</v>
      </c>
      <c r="B2684" s="183">
        <v>102</v>
      </c>
      <c r="C2684" s="183">
        <v>102107</v>
      </c>
      <c r="D2684" s="183">
        <v>5680</v>
      </c>
      <c r="E2684" s="184">
        <v>-12.11</v>
      </c>
      <c r="F2684" s="182">
        <v>43861</v>
      </c>
      <c r="G2684" s="181" t="s">
        <v>938</v>
      </c>
      <c r="H2684" s="181" t="s">
        <v>1203</v>
      </c>
      <c r="I2684" s="181" t="s">
        <v>1203</v>
      </c>
      <c r="K2684" s="183">
        <v>368192</v>
      </c>
      <c r="L2684" s="183">
        <v>359085</v>
      </c>
      <c r="Q2684" s="181" t="s">
        <v>940</v>
      </c>
      <c r="U2684" s="183">
        <v>1</v>
      </c>
      <c r="V2684" s="183">
        <v>20</v>
      </c>
      <c r="Y2684" s="181" t="s">
        <v>941</v>
      </c>
      <c r="Z2684" s="183">
        <v>102</v>
      </c>
      <c r="AA2684" s="181" t="s">
        <v>22</v>
      </c>
      <c r="AB2684" s="181" t="s">
        <v>942</v>
      </c>
      <c r="AC2684" s="183">
        <v>37</v>
      </c>
    </row>
    <row r="2685" spans="1:29">
      <c r="A2685" s="181" t="s">
        <v>119</v>
      </c>
      <c r="B2685" s="183">
        <v>102</v>
      </c>
      <c r="C2685" s="183">
        <v>102117</v>
      </c>
      <c r="D2685" s="183">
        <v>5680</v>
      </c>
      <c r="E2685" s="184">
        <v>-6.05</v>
      </c>
      <c r="F2685" s="182">
        <v>43861</v>
      </c>
      <c r="G2685" s="181" t="s">
        <v>938</v>
      </c>
      <c r="H2685" s="181" t="s">
        <v>1203</v>
      </c>
      <c r="I2685" s="181" t="s">
        <v>1203</v>
      </c>
      <c r="K2685" s="183">
        <v>368192</v>
      </c>
      <c r="L2685" s="183">
        <v>359085</v>
      </c>
      <c r="Q2685" s="181" t="s">
        <v>940</v>
      </c>
      <c r="U2685" s="183">
        <v>1</v>
      </c>
      <c r="V2685" s="183">
        <v>20</v>
      </c>
      <c r="Y2685" s="181" t="s">
        <v>941</v>
      </c>
      <c r="Z2685" s="183">
        <v>102</v>
      </c>
      <c r="AA2685" s="181" t="s">
        <v>22</v>
      </c>
      <c r="AB2685" s="181" t="s">
        <v>942</v>
      </c>
      <c r="AC2685" s="183">
        <v>38</v>
      </c>
    </row>
    <row r="2686" spans="1:29">
      <c r="A2686" s="181" t="s">
        <v>119</v>
      </c>
      <c r="B2686" s="183">
        <v>102</v>
      </c>
      <c r="C2686" s="183">
        <v>102118</v>
      </c>
      <c r="D2686" s="183">
        <v>5680</v>
      </c>
      <c r="E2686" s="184">
        <v>-18.16</v>
      </c>
      <c r="F2686" s="182">
        <v>43861</v>
      </c>
      <c r="G2686" s="181" t="s">
        <v>938</v>
      </c>
      <c r="H2686" s="181" t="s">
        <v>1203</v>
      </c>
      <c r="I2686" s="181" t="s">
        <v>1203</v>
      </c>
      <c r="K2686" s="183">
        <v>368192</v>
      </c>
      <c r="L2686" s="183">
        <v>359085</v>
      </c>
      <c r="Q2686" s="181" t="s">
        <v>940</v>
      </c>
      <c r="U2686" s="183">
        <v>1</v>
      </c>
      <c r="V2686" s="183">
        <v>20</v>
      </c>
      <c r="Y2686" s="181" t="s">
        <v>941</v>
      </c>
      <c r="Z2686" s="183">
        <v>102</v>
      </c>
      <c r="AA2686" s="181" t="s">
        <v>22</v>
      </c>
      <c r="AB2686" s="181" t="s">
        <v>942</v>
      </c>
      <c r="AC2686" s="183">
        <v>39</v>
      </c>
    </row>
    <row r="2687" spans="1:29">
      <c r="A2687" s="181" t="s">
        <v>119</v>
      </c>
      <c r="B2687" s="183">
        <v>102</v>
      </c>
      <c r="C2687" s="183">
        <v>102108</v>
      </c>
      <c r="D2687" s="183">
        <v>5680</v>
      </c>
      <c r="E2687" s="184">
        <v>-24.22</v>
      </c>
      <c r="F2687" s="182">
        <v>43861</v>
      </c>
      <c r="G2687" s="181" t="s">
        <v>938</v>
      </c>
      <c r="H2687" s="181" t="s">
        <v>1203</v>
      </c>
      <c r="I2687" s="181" t="s">
        <v>1203</v>
      </c>
      <c r="K2687" s="183">
        <v>368192</v>
      </c>
      <c r="L2687" s="183">
        <v>359085</v>
      </c>
      <c r="Q2687" s="181" t="s">
        <v>940</v>
      </c>
      <c r="U2687" s="183">
        <v>1</v>
      </c>
      <c r="V2687" s="183">
        <v>20</v>
      </c>
      <c r="Y2687" s="181" t="s">
        <v>941</v>
      </c>
      <c r="Z2687" s="183">
        <v>102</v>
      </c>
      <c r="AA2687" s="181" t="s">
        <v>22</v>
      </c>
      <c r="AB2687" s="181" t="s">
        <v>942</v>
      </c>
      <c r="AC2687" s="183">
        <v>40</v>
      </c>
    </row>
    <row r="2688" spans="1:29">
      <c r="A2688" s="181" t="s">
        <v>119</v>
      </c>
      <c r="B2688" s="183">
        <v>102</v>
      </c>
      <c r="C2688" s="183">
        <v>102109</v>
      </c>
      <c r="D2688" s="183">
        <v>5680</v>
      </c>
      <c r="E2688" s="184">
        <v>-18.16</v>
      </c>
      <c r="F2688" s="182">
        <v>43861</v>
      </c>
      <c r="G2688" s="181" t="s">
        <v>938</v>
      </c>
      <c r="H2688" s="181" t="s">
        <v>1203</v>
      </c>
      <c r="I2688" s="181" t="s">
        <v>1203</v>
      </c>
      <c r="K2688" s="183">
        <v>368192</v>
      </c>
      <c r="L2688" s="183">
        <v>359085</v>
      </c>
      <c r="Q2688" s="181" t="s">
        <v>940</v>
      </c>
      <c r="U2688" s="183">
        <v>1</v>
      </c>
      <c r="V2688" s="183">
        <v>20</v>
      </c>
      <c r="Y2688" s="181" t="s">
        <v>941</v>
      </c>
      <c r="Z2688" s="183">
        <v>102</v>
      </c>
      <c r="AA2688" s="181" t="s">
        <v>22</v>
      </c>
      <c r="AB2688" s="181" t="s">
        <v>942</v>
      </c>
      <c r="AC2688" s="183">
        <v>41</v>
      </c>
    </row>
    <row r="2689" spans="1:29">
      <c r="A2689" s="181" t="s">
        <v>119</v>
      </c>
      <c r="B2689" s="183">
        <v>102</v>
      </c>
      <c r="C2689" s="183">
        <v>102120</v>
      </c>
      <c r="D2689" s="183">
        <v>5680</v>
      </c>
      <c r="E2689" s="184">
        <v>-6.06</v>
      </c>
      <c r="F2689" s="182">
        <v>43861</v>
      </c>
      <c r="G2689" s="181" t="s">
        <v>938</v>
      </c>
      <c r="H2689" s="181" t="s">
        <v>1203</v>
      </c>
      <c r="I2689" s="181" t="s">
        <v>1203</v>
      </c>
      <c r="K2689" s="183">
        <v>368192</v>
      </c>
      <c r="L2689" s="183">
        <v>359085</v>
      </c>
      <c r="Q2689" s="181" t="s">
        <v>940</v>
      </c>
      <c r="U2689" s="183">
        <v>1</v>
      </c>
      <c r="V2689" s="183">
        <v>20</v>
      </c>
      <c r="Y2689" s="181" t="s">
        <v>941</v>
      </c>
      <c r="Z2689" s="183">
        <v>102</v>
      </c>
      <c r="AA2689" s="181" t="s">
        <v>22</v>
      </c>
      <c r="AB2689" s="181" t="s">
        <v>942</v>
      </c>
      <c r="AC2689" s="183">
        <v>42</v>
      </c>
    </row>
    <row r="2690" spans="1:29">
      <c r="A2690" s="181" t="s">
        <v>119</v>
      </c>
      <c r="B2690" s="183">
        <v>102</v>
      </c>
      <c r="C2690" s="183">
        <v>102114</v>
      </c>
      <c r="D2690" s="183">
        <v>5680</v>
      </c>
      <c r="E2690" s="184">
        <v>9</v>
      </c>
      <c r="F2690" s="182">
        <v>43861</v>
      </c>
      <c r="G2690" s="181" t="s">
        <v>938</v>
      </c>
      <c r="H2690" s="181" t="s">
        <v>946</v>
      </c>
      <c r="I2690" s="181" t="s">
        <v>946</v>
      </c>
      <c r="K2690" s="183">
        <v>368227</v>
      </c>
      <c r="L2690" s="183">
        <v>359185</v>
      </c>
      <c r="Q2690" s="181" t="s">
        <v>940</v>
      </c>
      <c r="U2690" s="183">
        <v>1</v>
      </c>
      <c r="V2690" s="183">
        <v>20</v>
      </c>
      <c r="Y2690" s="181" t="s">
        <v>941</v>
      </c>
      <c r="Z2690" s="183">
        <v>102</v>
      </c>
      <c r="AA2690" s="181" t="s">
        <v>22</v>
      </c>
      <c r="AB2690" s="181" t="s">
        <v>942</v>
      </c>
      <c r="AC2690" s="183">
        <v>8</v>
      </c>
    </row>
    <row r="2691" spans="1:29">
      <c r="A2691" s="181" t="s">
        <v>119</v>
      </c>
      <c r="B2691" s="183">
        <v>102</v>
      </c>
      <c r="C2691" s="183">
        <v>102115</v>
      </c>
      <c r="D2691" s="183">
        <v>5680</v>
      </c>
      <c r="E2691" s="184">
        <v>3</v>
      </c>
      <c r="F2691" s="182">
        <v>43861</v>
      </c>
      <c r="G2691" s="181" t="s">
        <v>938</v>
      </c>
      <c r="H2691" s="181" t="s">
        <v>946</v>
      </c>
      <c r="I2691" s="181" t="s">
        <v>946</v>
      </c>
      <c r="K2691" s="183">
        <v>368227</v>
      </c>
      <c r="L2691" s="183">
        <v>359185</v>
      </c>
      <c r="Q2691" s="181" t="s">
        <v>940</v>
      </c>
      <c r="U2691" s="183">
        <v>1</v>
      </c>
      <c r="V2691" s="183">
        <v>20</v>
      </c>
      <c r="Y2691" s="181" t="s">
        <v>941</v>
      </c>
      <c r="Z2691" s="183">
        <v>102</v>
      </c>
      <c r="AA2691" s="181" t="s">
        <v>22</v>
      </c>
      <c r="AB2691" s="181" t="s">
        <v>942</v>
      </c>
      <c r="AC2691" s="183">
        <v>17</v>
      </c>
    </row>
    <row r="2692" spans="1:29">
      <c r="A2692" s="181" t="s">
        <v>119</v>
      </c>
      <c r="B2692" s="183">
        <v>102</v>
      </c>
      <c r="C2692" s="183">
        <v>102116</v>
      </c>
      <c r="D2692" s="183">
        <v>5680</v>
      </c>
      <c r="E2692" s="184">
        <v>3</v>
      </c>
      <c r="F2692" s="182">
        <v>43861</v>
      </c>
      <c r="G2692" s="181" t="s">
        <v>938</v>
      </c>
      <c r="H2692" s="181" t="s">
        <v>946</v>
      </c>
      <c r="I2692" s="181" t="s">
        <v>946</v>
      </c>
      <c r="K2692" s="183">
        <v>368227</v>
      </c>
      <c r="L2692" s="183">
        <v>359185</v>
      </c>
      <c r="Q2692" s="181" t="s">
        <v>940</v>
      </c>
      <c r="U2692" s="183">
        <v>1</v>
      </c>
      <c r="V2692" s="183">
        <v>20</v>
      </c>
      <c r="Y2692" s="181" t="s">
        <v>941</v>
      </c>
      <c r="Z2692" s="183">
        <v>102</v>
      </c>
      <c r="AA2692" s="181" t="s">
        <v>22</v>
      </c>
      <c r="AB2692" s="181" t="s">
        <v>942</v>
      </c>
      <c r="AC2692" s="183">
        <v>25</v>
      </c>
    </row>
    <row r="2693" spans="1:29">
      <c r="A2693" s="181" t="s">
        <v>119</v>
      </c>
      <c r="B2693" s="183">
        <v>102</v>
      </c>
      <c r="C2693" s="183">
        <v>102117</v>
      </c>
      <c r="D2693" s="183">
        <v>5680</v>
      </c>
      <c r="E2693" s="184">
        <v>3</v>
      </c>
      <c r="F2693" s="182">
        <v>43861</v>
      </c>
      <c r="G2693" s="181" t="s">
        <v>938</v>
      </c>
      <c r="H2693" s="181" t="s">
        <v>946</v>
      </c>
      <c r="I2693" s="181" t="s">
        <v>946</v>
      </c>
      <c r="K2693" s="183">
        <v>368227</v>
      </c>
      <c r="L2693" s="183">
        <v>359185</v>
      </c>
      <c r="Q2693" s="181" t="s">
        <v>940</v>
      </c>
      <c r="U2693" s="183">
        <v>1</v>
      </c>
      <c r="V2693" s="183">
        <v>20</v>
      </c>
      <c r="Y2693" s="181" t="s">
        <v>941</v>
      </c>
      <c r="Z2693" s="183">
        <v>102</v>
      </c>
      <c r="AA2693" s="181" t="s">
        <v>22</v>
      </c>
      <c r="AB2693" s="181" t="s">
        <v>942</v>
      </c>
      <c r="AC2693" s="183">
        <v>34</v>
      </c>
    </row>
    <row r="2694" spans="1:29">
      <c r="A2694" s="181" t="s">
        <v>119</v>
      </c>
      <c r="B2694" s="183">
        <v>102</v>
      </c>
      <c r="C2694" s="183">
        <v>102120</v>
      </c>
      <c r="D2694" s="183">
        <v>5680</v>
      </c>
      <c r="E2694" s="184">
        <v>3</v>
      </c>
      <c r="F2694" s="182">
        <v>43861</v>
      </c>
      <c r="G2694" s="181" t="s">
        <v>938</v>
      </c>
      <c r="H2694" s="181" t="s">
        <v>946</v>
      </c>
      <c r="I2694" s="181" t="s">
        <v>946</v>
      </c>
      <c r="K2694" s="183">
        <v>368227</v>
      </c>
      <c r="L2694" s="183">
        <v>359185</v>
      </c>
      <c r="Q2694" s="181" t="s">
        <v>940</v>
      </c>
      <c r="U2694" s="183">
        <v>1</v>
      </c>
      <c r="V2694" s="183">
        <v>20</v>
      </c>
      <c r="Y2694" s="181" t="s">
        <v>941</v>
      </c>
      <c r="Z2694" s="183">
        <v>102</v>
      </c>
      <c r="AA2694" s="181" t="s">
        <v>22</v>
      </c>
      <c r="AB2694" s="181" t="s">
        <v>942</v>
      </c>
      <c r="AC2694" s="183">
        <v>43</v>
      </c>
    </row>
    <row r="2695" spans="1:29">
      <c r="A2695" s="181" t="s">
        <v>119</v>
      </c>
      <c r="B2695" s="183">
        <v>102</v>
      </c>
      <c r="C2695" s="183">
        <v>102103</v>
      </c>
      <c r="D2695" s="183">
        <v>5680</v>
      </c>
      <c r="E2695" s="184">
        <v>-101.84</v>
      </c>
      <c r="F2695" s="182">
        <v>43872</v>
      </c>
      <c r="G2695" s="181" t="s">
        <v>938</v>
      </c>
      <c r="H2695" s="181" t="s">
        <v>1055</v>
      </c>
      <c r="I2695" s="181" t="s">
        <v>1206</v>
      </c>
      <c r="K2695" s="183">
        <v>368368</v>
      </c>
      <c r="L2695" s="183">
        <v>360189</v>
      </c>
      <c r="Q2695" s="181" t="s">
        <v>940</v>
      </c>
      <c r="U2695" s="183">
        <v>2</v>
      </c>
      <c r="V2695" s="183">
        <v>20</v>
      </c>
      <c r="Y2695" s="181" t="s">
        <v>941</v>
      </c>
      <c r="Z2695" s="183">
        <v>102</v>
      </c>
      <c r="AA2695" s="181" t="s">
        <v>22</v>
      </c>
      <c r="AB2695" s="181" t="s">
        <v>942</v>
      </c>
      <c r="AC2695" s="183">
        <v>19</v>
      </c>
    </row>
    <row r="2696" spans="1:29">
      <c r="A2696" s="181" t="s">
        <v>119</v>
      </c>
      <c r="B2696" s="183">
        <v>102</v>
      </c>
      <c r="C2696" s="183">
        <v>102103</v>
      </c>
      <c r="D2696" s="183">
        <v>5680</v>
      </c>
      <c r="E2696" s="184">
        <v>-718.36</v>
      </c>
      <c r="F2696" s="182">
        <v>43872</v>
      </c>
      <c r="G2696" s="181" t="s">
        <v>938</v>
      </c>
      <c r="H2696" s="181" t="s">
        <v>1055</v>
      </c>
      <c r="I2696" s="181" t="s">
        <v>1207</v>
      </c>
      <c r="K2696" s="183">
        <v>368368</v>
      </c>
      <c r="L2696" s="183">
        <v>360189</v>
      </c>
      <c r="Q2696" s="181" t="s">
        <v>940</v>
      </c>
      <c r="U2696" s="183">
        <v>2</v>
      </c>
      <c r="V2696" s="183">
        <v>20</v>
      </c>
      <c r="Y2696" s="181" t="s">
        <v>941</v>
      </c>
      <c r="Z2696" s="183">
        <v>102</v>
      </c>
      <c r="AA2696" s="181" t="s">
        <v>22</v>
      </c>
      <c r="AB2696" s="181" t="s">
        <v>942</v>
      </c>
      <c r="AC2696" s="183">
        <v>20</v>
      </c>
    </row>
    <row r="2697" spans="1:29">
      <c r="A2697" s="181" t="s">
        <v>119</v>
      </c>
      <c r="B2697" s="183">
        <v>102</v>
      </c>
      <c r="C2697" s="183">
        <v>102103</v>
      </c>
      <c r="D2697" s="183">
        <v>5680</v>
      </c>
      <c r="E2697" s="184">
        <v>-209.25</v>
      </c>
      <c r="F2697" s="182">
        <v>43872</v>
      </c>
      <c r="G2697" s="181" t="s">
        <v>938</v>
      </c>
      <c r="H2697" s="181" t="s">
        <v>1055</v>
      </c>
      <c r="I2697" s="181" t="s">
        <v>1208</v>
      </c>
      <c r="K2697" s="183">
        <v>368368</v>
      </c>
      <c r="L2697" s="183">
        <v>360189</v>
      </c>
      <c r="Q2697" s="181" t="s">
        <v>940</v>
      </c>
      <c r="U2697" s="183">
        <v>2</v>
      </c>
      <c r="V2697" s="183">
        <v>20</v>
      </c>
      <c r="Y2697" s="181" t="s">
        <v>941</v>
      </c>
      <c r="Z2697" s="183">
        <v>102</v>
      </c>
      <c r="AA2697" s="181" t="s">
        <v>22</v>
      </c>
      <c r="AB2697" s="181" t="s">
        <v>942</v>
      </c>
      <c r="AC2697" s="183">
        <v>21</v>
      </c>
    </row>
    <row r="2698" spans="1:29">
      <c r="A2698" s="181" t="s">
        <v>119</v>
      </c>
      <c r="B2698" s="183">
        <v>102</v>
      </c>
      <c r="C2698" s="183">
        <v>102103</v>
      </c>
      <c r="D2698" s="183">
        <v>5680</v>
      </c>
      <c r="E2698" s="184">
        <v>-33.46</v>
      </c>
      <c r="F2698" s="182">
        <v>43876</v>
      </c>
      <c r="G2698" s="181" t="s">
        <v>938</v>
      </c>
      <c r="H2698" s="181" t="s">
        <v>1056</v>
      </c>
      <c r="I2698" s="181" t="s">
        <v>1206</v>
      </c>
      <c r="K2698" s="183">
        <v>368494</v>
      </c>
      <c r="L2698" s="183">
        <v>361111</v>
      </c>
      <c r="Q2698" s="181" t="s">
        <v>940</v>
      </c>
      <c r="U2698" s="183">
        <v>2</v>
      </c>
      <c r="V2698" s="183">
        <v>20</v>
      </c>
      <c r="Y2698" s="181" t="s">
        <v>941</v>
      </c>
      <c r="Z2698" s="183">
        <v>102</v>
      </c>
      <c r="AA2698" s="181" t="s">
        <v>22</v>
      </c>
      <c r="AB2698" s="181" t="s">
        <v>942</v>
      </c>
      <c r="AC2698" s="183">
        <v>19</v>
      </c>
    </row>
    <row r="2699" spans="1:29">
      <c r="A2699" s="181" t="s">
        <v>119</v>
      </c>
      <c r="B2699" s="183">
        <v>102</v>
      </c>
      <c r="C2699" s="183">
        <v>102103</v>
      </c>
      <c r="D2699" s="183">
        <v>5680</v>
      </c>
      <c r="E2699" s="184">
        <v>-495</v>
      </c>
      <c r="F2699" s="182">
        <v>43876</v>
      </c>
      <c r="G2699" s="181" t="s">
        <v>938</v>
      </c>
      <c r="H2699" s="181" t="s">
        <v>1056</v>
      </c>
      <c r="I2699" s="181" t="s">
        <v>1207</v>
      </c>
      <c r="K2699" s="183">
        <v>368494</v>
      </c>
      <c r="L2699" s="183">
        <v>361111</v>
      </c>
      <c r="Q2699" s="181" t="s">
        <v>940</v>
      </c>
      <c r="U2699" s="183">
        <v>2</v>
      </c>
      <c r="V2699" s="183">
        <v>20</v>
      </c>
      <c r="Y2699" s="181" t="s">
        <v>941</v>
      </c>
      <c r="Z2699" s="183">
        <v>102</v>
      </c>
      <c r="AA2699" s="181" t="s">
        <v>22</v>
      </c>
      <c r="AB2699" s="181" t="s">
        <v>942</v>
      </c>
      <c r="AC2699" s="183">
        <v>20</v>
      </c>
    </row>
    <row r="2700" spans="1:29">
      <c r="A2700" s="181" t="s">
        <v>119</v>
      </c>
      <c r="B2700" s="183">
        <v>102</v>
      </c>
      <c r="C2700" s="183">
        <v>102103</v>
      </c>
      <c r="D2700" s="183">
        <v>5680</v>
      </c>
      <c r="E2700" s="184">
        <v>-135.28</v>
      </c>
      <c r="F2700" s="182">
        <v>43876</v>
      </c>
      <c r="G2700" s="181" t="s">
        <v>938</v>
      </c>
      <c r="H2700" s="181" t="s">
        <v>1056</v>
      </c>
      <c r="I2700" s="181" t="s">
        <v>1208</v>
      </c>
      <c r="K2700" s="183">
        <v>368494</v>
      </c>
      <c r="L2700" s="183">
        <v>361111</v>
      </c>
      <c r="Q2700" s="181" t="s">
        <v>940</v>
      </c>
      <c r="U2700" s="183">
        <v>2</v>
      </c>
      <c r="V2700" s="183">
        <v>20</v>
      </c>
      <c r="Y2700" s="181" t="s">
        <v>941</v>
      </c>
      <c r="Z2700" s="183">
        <v>102</v>
      </c>
      <c r="AA2700" s="181" t="s">
        <v>22</v>
      </c>
      <c r="AB2700" s="181" t="s">
        <v>942</v>
      </c>
      <c r="AC2700" s="183">
        <v>21</v>
      </c>
    </row>
    <row r="2701" spans="1:29">
      <c r="A2701" s="181" t="s">
        <v>119</v>
      </c>
      <c r="B2701" s="183">
        <v>102</v>
      </c>
      <c r="C2701" s="183">
        <v>102103</v>
      </c>
      <c r="D2701" s="183">
        <v>5680</v>
      </c>
      <c r="E2701" s="184">
        <v>-101.84</v>
      </c>
      <c r="F2701" s="182">
        <v>43886</v>
      </c>
      <c r="G2701" s="181" t="s">
        <v>938</v>
      </c>
      <c r="H2701" s="181" t="s">
        <v>1057</v>
      </c>
      <c r="I2701" s="181" t="s">
        <v>1206</v>
      </c>
      <c r="K2701" s="183">
        <v>368487</v>
      </c>
      <c r="L2701" s="183">
        <v>361079</v>
      </c>
      <c r="Q2701" s="181" t="s">
        <v>940</v>
      </c>
      <c r="U2701" s="183">
        <v>2</v>
      </c>
      <c r="V2701" s="183">
        <v>20</v>
      </c>
      <c r="Y2701" s="181" t="s">
        <v>941</v>
      </c>
      <c r="Z2701" s="183">
        <v>102</v>
      </c>
      <c r="AA2701" s="181" t="s">
        <v>22</v>
      </c>
      <c r="AB2701" s="181" t="s">
        <v>942</v>
      </c>
      <c r="AC2701" s="183">
        <v>19</v>
      </c>
    </row>
    <row r="2702" spans="1:29">
      <c r="A2702" s="181" t="s">
        <v>119</v>
      </c>
      <c r="B2702" s="183">
        <v>102</v>
      </c>
      <c r="C2702" s="183">
        <v>102103</v>
      </c>
      <c r="D2702" s="183">
        <v>5680</v>
      </c>
      <c r="E2702" s="184">
        <v>-716.49</v>
      </c>
      <c r="F2702" s="182">
        <v>43886</v>
      </c>
      <c r="G2702" s="181" t="s">
        <v>938</v>
      </c>
      <c r="H2702" s="181" t="s">
        <v>1057</v>
      </c>
      <c r="I2702" s="181" t="s">
        <v>1207</v>
      </c>
      <c r="K2702" s="183">
        <v>368487</v>
      </c>
      <c r="L2702" s="183">
        <v>361079</v>
      </c>
      <c r="Q2702" s="181" t="s">
        <v>940</v>
      </c>
      <c r="U2702" s="183">
        <v>2</v>
      </c>
      <c r="V2702" s="183">
        <v>20</v>
      </c>
      <c r="Y2702" s="181" t="s">
        <v>941</v>
      </c>
      <c r="Z2702" s="183">
        <v>102</v>
      </c>
      <c r="AA2702" s="181" t="s">
        <v>22</v>
      </c>
      <c r="AB2702" s="181" t="s">
        <v>942</v>
      </c>
      <c r="AC2702" s="183">
        <v>20</v>
      </c>
    </row>
    <row r="2703" spans="1:29">
      <c r="A2703" s="181" t="s">
        <v>119</v>
      </c>
      <c r="B2703" s="183">
        <v>102</v>
      </c>
      <c r="C2703" s="183">
        <v>102103</v>
      </c>
      <c r="D2703" s="183">
        <v>5680</v>
      </c>
      <c r="E2703" s="184">
        <v>-209.25</v>
      </c>
      <c r="F2703" s="182">
        <v>43886</v>
      </c>
      <c r="G2703" s="181" t="s">
        <v>938</v>
      </c>
      <c r="H2703" s="181" t="s">
        <v>1057</v>
      </c>
      <c r="I2703" s="181" t="s">
        <v>1208</v>
      </c>
      <c r="K2703" s="183">
        <v>368487</v>
      </c>
      <c r="L2703" s="183">
        <v>361079</v>
      </c>
      <c r="Q2703" s="181" t="s">
        <v>940</v>
      </c>
      <c r="U2703" s="183">
        <v>2</v>
      </c>
      <c r="V2703" s="183">
        <v>20</v>
      </c>
      <c r="Y2703" s="181" t="s">
        <v>941</v>
      </c>
      <c r="Z2703" s="183">
        <v>102</v>
      </c>
      <c r="AA2703" s="181" t="s">
        <v>22</v>
      </c>
      <c r="AB2703" s="181" t="s">
        <v>942</v>
      </c>
      <c r="AC2703" s="183">
        <v>21</v>
      </c>
    </row>
    <row r="2704" spans="1:29">
      <c r="A2704" s="181" t="s">
        <v>119</v>
      </c>
      <c r="B2704" s="183">
        <v>102</v>
      </c>
      <c r="C2704" s="183">
        <v>102103</v>
      </c>
      <c r="D2704" s="183">
        <v>5680</v>
      </c>
      <c r="E2704" s="184">
        <v>-32</v>
      </c>
      <c r="F2704" s="182">
        <v>43890</v>
      </c>
      <c r="G2704" s="181" t="s">
        <v>938</v>
      </c>
      <c r="H2704" s="181" t="s">
        <v>1061</v>
      </c>
      <c r="I2704" s="181" t="s">
        <v>1206</v>
      </c>
      <c r="K2704" s="183">
        <v>368497</v>
      </c>
      <c r="L2704" s="183">
        <v>361114</v>
      </c>
      <c r="Q2704" s="181" t="s">
        <v>940</v>
      </c>
      <c r="U2704" s="183">
        <v>2</v>
      </c>
      <c r="V2704" s="183">
        <v>20</v>
      </c>
      <c r="Y2704" s="181" t="s">
        <v>941</v>
      </c>
      <c r="Z2704" s="183">
        <v>102</v>
      </c>
      <c r="AA2704" s="181" t="s">
        <v>22</v>
      </c>
      <c r="AB2704" s="181" t="s">
        <v>942</v>
      </c>
      <c r="AC2704" s="183">
        <v>19</v>
      </c>
    </row>
    <row r="2705" spans="1:29">
      <c r="A2705" s="181" t="s">
        <v>119</v>
      </c>
      <c r="B2705" s="183">
        <v>102</v>
      </c>
      <c r="C2705" s="183">
        <v>102103</v>
      </c>
      <c r="D2705" s="183">
        <v>5680</v>
      </c>
      <c r="E2705" s="184">
        <v>-495.74</v>
      </c>
      <c r="F2705" s="182">
        <v>43890</v>
      </c>
      <c r="G2705" s="181" t="s">
        <v>938</v>
      </c>
      <c r="H2705" s="181" t="s">
        <v>1061</v>
      </c>
      <c r="I2705" s="181" t="s">
        <v>1207</v>
      </c>
      <c r="K2705" s="183">
        <v>368497</v>
      </c>
      <c r="L2705" s="183">
        <v>361114</v>
      </c>
      <c r="Q2705" s="181" t="s">
        <v>940</v>
      </c>
      <c r="U2705" s="183">
        <v>2</v>
      </c>
      <c r="V2705" s="183">
        <v>20</v>
      </c>
      <c r="Y2705" s="181" t="s">
        <v>941</v>
      </c>
      <c r="Z2705" s="183">
        <v>102</v>
      </c>
      <c r="AA2705" s="181" t="s">
        <v>22</v>
      </c>
      <c r="AB2705" s="181" t="s">
        <v>942</v>
      </c>
      <c r="AC2705" s="183">
        <v>20</v>
      </c>
    </row>
    <row r="2706" spans="1:29">
      <c r="A2706" s="181" t="s">
        <v>119</v>
      </c>
      <c r="B2706" s="183">
        <v>102</v>
      </c>
      <c r="C2706" s="183">
        <v>102103</v>
      </c>
      <c r="D2706" s="183">
        <v>5680</v>
      </c>
      <c r="E2706" s="184">
        <v>-132.91999999999999</v>
      </c>
      <c r="F2706" s="182">
        <v>43890</v>
      </c>
      <c r="G2706" s="181" t="s">
        <v>938</v>
      </c>
      <c r="H2706" s="181" t="s">
        <v>1061</v>
      </c>
      <c r="I2706" s="181" t="s">
        <v>1208</v>
      </c>
      <c r="K2706" s="183">
        <v>368497</v>
      </c>
      <c r="L2706" s="183">
        <v>361114</v>
      </c>
      <c r="Q2706" s="181" t="s">
        <v>940</v>
      </c>
      <c r="U2706" s="183">
        <v>2</v>
      </c>
      <c r="V2706" s="183">
        <v>20</v>
      </c>
      <c r="Y2706" s="181" t="s">
        <v>941</v>
      </c>
      <c r="Z2706" s="183">
        <v>102</v>
      </c>
      <c r="AA2706" s="181" t="s">
        <v>22</v>
      </c>
      <c r="AB2706" s="181" t="s">
        <v>942</v>
      </c>
      <c r="AC2706" s="183">
        <v>21</v>
      </c>
    </row>
    <row r="2707" spans="1:29">
      <c r="A2707" s="181" t="s">
        <v>119</v>
      </c>
      <c r="B2707" s="183">
        <v>102</v>
      </c>
      <c r="C2707" s="183">
        <v>102103</v>
      </c>
      <c r="D2707" s="183">
        <v>5680</v>
      </c>
      <c r="E2707" s="184">
        <v>3381.43</v>
      </c>
      <c r="F2707" s="182">
        <v>43890</v>
      </c>
      <c r="G2707" s="181" t="s">
        <v>938</v>
      </c>
      <c r="H2707" s="181" t="s">
        <v>1203</v>
      </c>
      <c r="I2707" s="181" t="s">
        <v>1203</v>
      </c>
      <c r="K2707" s="183">
        <v>368567</v>
      </c>
      <c r="L2707" s="183">
        <v>361275</v>
      </c>
      <c r="Q2707" s="181" t="s">
        <v>940</v>
      </c>
      <c r="U2707" s="183">
        <v>2</v>
      </c>
      <c r="V2707" s="183">
        <v>20</v>
      </c>
      <c r="Y2707" s="181" t="s">
        <v>941</v>
      </c>
      <c r="Z2707" s="183">
        <v>102</v>
      </c>
      <c r="AA2707" s="181" t="s">
        <v>22</v>
      </c>
      <c r="AB2707" s="181" t="s">
        <v>942</v>
      </c>
      <c r="AC2707" s="183">
        <v>1</v>
      </c>
    </row>
    <row r="2708" spans="1:29">
      <c r="A2708" s="181" t="s">
        <v>119</v>
      </c>
      <c r="B2708" s="183">
        <v>102</v>
      </c>
      <c r="C2708" s="183">
        <v>102114</v>
      </c>
      <c r="D2708" s="183">
        <v>5680</v>
      </c>
      <c r="E2708" s="184">
        <v>-17.920000000000002</v>
      </c>
      <c r="F2708" s="182">
        <v>43890</v>
      </c>
      <c r="G2708" s="181" t="s">
        <v>938</v>
      </c>
      <c r="H2708" s="181" t="s">
        <v>1203</v>
      </c>
      <c r="I2708" s="181" t="s">
        <v>1203</v>
      </c>
      <c r="K2708" s="183">
        <v>368567</v>
      </c>
      <c r="L2708" s="183">
        <v>361275</v>
      </c>
      <c r="Q2708" s="181" t="s">
        <v>940</v>
      </c>
      <c r="U2708" s="183">
        <v>2</v>
      </c>
      <c r="V2708" s="183">
        <v>20</v>
      </c>
      <c r="Y2708" s="181" t="s">
        <v>941</v>
      </c>
      <c r="Z2708" s="183">
        <v>102</v>
      </c>
      <c r="AA2708" s="181" t="s">
        <v>22</v>
      </c>
      <c r="AB2708" s="181" t="s">
        <v>942</v>
      </c>
      <c r="AC2708" s="183">
        <v>28</v>
      </c>
    </row>
    <row r="2709" spans="1:29">
      <c r="A2709" s="181" t="s">
        <v>119</v>
      </c>
      <c r="B2709" s="183">
        <v>102</v>
      </c>
      <c r="C2709" s="183">
        <v>102101</v>
      </c>
      <c r="D2709" s="183">
        <v>5680</v>
      </c>
      <c r="E2709" s="184">
        <v>-95.59</v>
      </c>
      <c r="F2709" s="182">
        <v>43890</v>
      </c>
      <c r="G2709" s="181" t="s">
        <v>938</v>
      </c>
      <c r="H2709" s="181" t="s">
        <v>1203</v>
      </c>
      <c r="I2709" s="181" t="s">
        <v>1203</v>
      </c>
      <c r="K2709" s="183">
        <v>368567</v>
      </c>
      <c r="L2709" s="183">
        <v>361275</v>
      </c>
      <c r="Q2709" s="181" t="s">
        <v>940</v>
      </c>
      <c r="U2709" s="183">
        <v>2</v>
      </c>
      <c r="V2709" s="183">
        <v>20</v>
      </c>
      <c r="Y2709" s="181" t="s">
        <v>941</v>
      </c>
      <c r="Z2709" s="183">
        <v>102</v>
      </c>
      <c r="AA2709" s="181" t="s">
        <v>22</v>
      </c>
      <c r="AB2709" s="181" t="s">
        <v>942</v>
      </c>
      <c r="AC2709" s="183">
        <v>29</v>
      </c>
    </row>
    <row r="2710" spans="1:29">
      <c r="A2710" s="181" t="s">
        <v>119</v>
      </c>
      <c r="B2710" s="183">
        <v>102</v>
      </c>
      <c r="C2710" s="183">
        <v>102102</v>
      </c>
      <c r="D2710" s="183">
        <v>5680</v>
      </c>
      <c r="E2710" s="184">
        <v>-11.95</v>
      </c>
      <c r="F2710" s="182">
        <v>43890</v>
      </c>
      <c r="G2710" s="181" t="s">
        <v>938</v>
      </c>
      <c r="H2710" s="181" t="s">
        <v>1203</v>
      </c>
      <c r="I2710" s="181" t="s">
        <v>1203</v>
      </c>
      <c r="K2710" s="183">
        <v>368567</v>
      </c>
      <c r="L2710" s="183">
        <v>361275</v>
      </c>
      <c r="Q2710" s="181" t="s">
        <v>940</v>
      </c>
      <c r="U2710" s="183">
        <v>2</v>
      </c>
      <c r="V2710" s="183">
        <v>20</v>
      </c>
      <c r="Y2710" s="181" t="s">
        <v>941</v>
      </c>
      <c r="Z2710" s="183">
        <v>102</v>
      </c>
      <c r="AA2710" s="181" t="s">
        <v>22</v>
      </c>
      <c r="AB2710" s="181" t="s">
        <v>942</v>
      </c>
      <c r="AC2710" s="183">
        <v>30</v>
      </c>
    </row>
    <row r="2711" spans="1:29">
      <c r="A2711" s="181" t="s">
        <v>119</v>
      </c>
      <c r="B2711" s="183">
        <v>102</v>
      </c>
      <c r="C2711" s="183">
        <v>102115</v>
      </c>
      <c r="D2711" s="183">
        <v>5680</v>
      </c>
      <c r="E2711" s="184">
        <v>-5.97</v>
      </c>
      <c r="F2711" s="182">
        <v>43890</v>
      </c>
      <c r="G2711" s="181" t="s">
        <v>938</v>
      </c>
      <c r="H2711" s="181" t="s">
        <v>1203</v>
      </c>
      <c r="I2711" s="181" t="s">
        <v>1203</v>
      </c>
      <c r="K2711" s="183">
        <v>368567</v>
      </c>
      <c r="L2711" s="183">
        <v>361275</v>
      </c>
      <c r="Q2711" s="181" t="s">
        <v>940</v>
      </c>
      <c r="U2711" s="183">
        <v>2</v>
      </c>
      <c r="V2711" s="183">
        <v>20</v>
      </c>
      <c r="Y2711" s="181" t="s">
        <v>941</v>
      </c>
      <c r="Z2711" s="183">
        <v>102</v>
      </c>
      <c r="AA2711" s="181" t="s">
        <v>22</v>
      </c>
      <c r="AB2711" s="181" t="s">
        <v>942</v>
      </c>
      <c r="AC2711" s="183">
        <v>31</v>
      </c>
    </row>
    <row r="2712" spans="1:29">
      <c r="A2712" s="181" t="s">
        <v>119</v>
      </c>
      <c r="B2712" s="183">
        <v>102</v>
      </c>
      <c r="C2712" s="183">
        <v>102103</v>
      </c>
      <c r="D2712" s="183">
        <v>5680</v>
      </c>
      <c r="E2712" s="184">
        <v>-35.85</v>
      </c>
      <c r="F2712" s="182">
        <v>43890</v>
      </c>
      <c r="G2712" s="181" t="s">
        <v>938</v>
      </c>
      <c r="H2712" s="181" t="s">
        <v>1203</v>
      </c>
      <c r="I2712" s="181" t="s">
        <v>1203</v>
      </c>
      <c r="K2712" s="183">
        <v>368567</v>
      </c>
      <c r="L2712" s="183">
        <v>361275</v>
      </c>
      <c r="Q2712" s="181" t="s">
        <v>940</v>
      </c>
      <c r="U2712" s="183">
        <v>2</v>
      </c>
      <c r="V2712" s="183">
        <v>20</v>
      </c>
      <c r="Y2712" s="181" t="s">
        <v>941</v>
      </c>
      <c r="Z2712" s="183">
        <v>102</v>
      </c>
      <c r="AA2712" s="181" t="s">
        <v>22</v>
      </c>
      <c r="AB2712" s="181" t="s">
        <v>942</v>
      </c>
      <c r="AC2712" s="183">
        <v>32</v>
      </c>
    </row>
    <row r="2713" spans="1:29">
      <c r="A2713" s="181" t="s">
        <v>119</v>
      </c>
      <c r="B2713" s="183">
        <v>102</v>
      </c>
      <c r="C2713" s="183">
        <v>102104</v>
      </c>
      <c r="D2713" s="183">
        <v>5680</v>
      </c>
      <c r="E2713" s="184">
        <v>-65.72</v>
      </c>
      <c r="F2713" s="182">
        <v>43890</v>
      </c>
      <c r="G2713" s="181" t="s">
        <v>938</v>
      </c>
      <c r="H2713" s="181" t="s">
        <v>1203</v>
      </c>
      <c r="I2713" s="181" t="s">
        <v>1203</v>
      </c>
      <c r="K2713" s="183">
        <v>368567</v>
      </c>
      <c r="L2713" s="183">
        <v>361275</v>
      </c>
      <c r="Q2713" s="181" t="s">
        <v>940</v>
      </c>
      <c r="U2713" s="183">
        <v>2</v>
      </c>
      <c r="V2713" s="183">
        <v>20</v>
      </c>
      <c r="Y2713" s="181" t="s">
        <v>941</v>
      </c>
      <c r="Z2713" s="183">
        <v>102</v>
      </c>
      <c r="AA2713" s="181" t="s">
        <v>22</v>
      </c>
      <c r="AB2713" s="181" t="s">
        <v>942</v>
      </c>
      <c r="AC2713" s="183">
        <v>33</v>
      </c>
    </row>
    <row r="2714" spans="1:29">
      <c r="A2714" s="181" t="s">
        <v>119</v>
      </c>
      <c r="B2714" s="183">
        <v>102</v>
      </c>
      <c r="C2714" s="183">
        <v>102105</v>
      </c>
      <c r="D2714" s="183">
        <v>5680</v>
      </c>
      <c r="E2714" s="184">
        <v>-65.72</v>
      </c>
      <c r="F2714" s="182">
        <v>43890</v>
      </c>
      <c r="G2714" s="181" t="s">
        <v>938</v>
      </c>
      <c r="H2714" s="181" t="s">
        <v>1203</v>
      </c>
      <c r="I2714" s="181" t="s">
        <v>1203</v>
      </c>
      <c r="K2714" s="183">
        <v>368567</v>
      </c>
      <c r="L2714" s="183">
        <v>361275</v>
      </c>
      <c r="Q2714" s="181" t="s">
        <v>940</v>
      </c>
      <c r="U2714" s="183">
        <v>2</v>
      </c>
      <c r="V2714" s="183">
        <v>20</v>
      </c>
      <c r="Y2714" s="181" t="s">
        <v>941</v>
      </c>
      <c r="Z2714" s="183">
        <v>102</v>
      </c>
      <c r="AA2714" s="181" t="s">
        <v>22</v>
      </c>
      <c r="AB2714" s="181" t="s">
        <v>942</v>
      </c>
      <c r="AC2714" s="183">
        <v>34</v>
      </c>
    </row>
    <row r="2715" spans="1:29">
      <c r="A2715" s="181" t="s">
        <v>119</v>
      </c>
      <c r="B2715" s="183">
        <v>102</v>
      </c>
      <c r="C2715" s="183">
        <v>102106</v>
      </c>
      <c r="D2715" s="183">
        <v>5680</v>
      </c>
      <c r="E2715" s="184">
        <v>-215.07</v>
      </c>
      <c r="F2715" s="182">
        <v>43890</v>
      </c>
      <c r="G2715" s="181" t="s">
        <v>938</v>
      </c>
      <c r="H2715" s="181" t="s">
        <v>1203</v>
      </c>
      <c r="I2715" s="181" t="s">
        <v>1203</v>
      </c>
      <c r="K2715" s="183">
        <v>368567</v>
      </c>
      <c r="L2715" s="183">
        <v>361275</v>
      </c>
      <c r="Q2715" s="181" t="s">
        <v>940</v>
      </c>
      <c r="U2715" s="183">
        <v>2</v>
      </c>
      <c r="V2715" s="183">
        <v>20</v>
      </c>
      <c r="Y2715" s="181" t="s">
        <v>941</v>
      </c>
      <c r="Z2715" s="183">
        <v>102</v>
      </c>
      <c r="AA2715" s="181" t="s">
        <v>22</v>
      </c>
      <c r="AB2715" s="181" t="s">
        <v>942</v>
      </c>
      <c r="AC2715" s="183">
        <v>35</v>
      </c>
    </row>
    <row r="2716" spans="1:29">
      <c r="A2716" s="181" t="s">
        <v>119</v>
      </c>
      <c r="B2716" s="183">
        <v>102</v>
      </c>
      <c r="C2716" s="183">
        <v>102116</v>
      </c>
      <c r="D2716" s="183">
        <v>5680</v>
      </c>
      <c r="E2716" s="184">
        <v>-11.95</v>
      </c>
      <c r="F2716" s="182">
        <v>43890</v>
      </c>
      <c r="G2716" s="181" t="s">
        <v>938</v>
      </c>
      <c r="H2716" s="181" t="s">
        <v>1203</v>
      </c>
      <c r="I2716" s="181" t="s">
        <v>1203</v>
      </c>
      <c r="K2716" s="183">
        <v>368567</v>
      </c>
      <c r="L2716" s="183">
        <v>361275</v>
      </c>
      <c r="Q2716" s="181" t="s">
        <v>940</v>
      </c>
      <c r="U2716" s="183">
        <v>2</v>
      </c>
      <c r="V2716" s="183">
        <v>20</v>
      </c>
      <c r="Y2716" s="181" t="s">
        <v>941</v>
      </c>
      <c r="Z2716" s="183">
        <v>102</v>
      </c>
      <c r="AA2716" s="181" t="s">
        <v>22</v>
      </c>
      <c r="AB2716" s="181" t="s">
        <v>942</v>
      </c>
      <c r="AC2716" s="183">
        <v>36</v>
      </c>
    </row>
    <row r="2717" spans="1:29">
      <c r="A2717" s="181" t="s">
        <v>119</v>
      </c>
      <c r="B2717" s="183">
        <v>102</v>
      </c>
      <c r="C2717" s="183">
        <v>102107</v>
      </c>
      <c r="D2717" s="183">
        <v>5680</v>
      </c>
      <c r="E2717" s="184">
        <v>-11.95</v>
      </c>
      <c r="F2717" s="182">
        <v>43890</v>
      </c>
      <c r="G2717" s="181" t="s">
        <v>938</v>
      </c>
      <c r="H2717" s="181" t="s">
        <v>1203</v>
      </c>
      <c r="I2717" s="181" t="s">
        <v>1203</v>
      </c>
      <c r="K2717" s="183">
        <v>368567</v>
      </c>
      <c r="L2717" s="183">
        <v>361275</v>
      </c>
      <c r="Q2717" s="181" t="s">
        <v>940</v>
      </c>
      <c r="U2717" s="183">
        <v>2</v>
      </c>
      <c r="V2717" s="183">
        <v>20</v>
      </c>
      <c r="Y2717" s="181" t="s">
        <v>941</v>
      </c>
      <c r="Z2717" s="183">
        <v>102</v>
      </c>
      <c r="AA2717" s="181" t="s">
        <v>22</v>
      </c>
      <c r="AB2717" s="181" t="s">
        <v>942</v>
      </c>
      <c r="AC2717" s="183">
        <v>37</v>
      </c>
    </row>
    <row r="2718" spans="1:29">
      <c r="A2718" s="181" t="s">
        <v>119</v>
      </c>
      <c r="B2718" s="183">
        <v>102</v>
      </c>
      <c r="C2718" s="183">
        <v>102117</v>
      </c>
      <c r="D2718" s="183">
        <v>5680</v>
      </c>
      <c r="E2718" s="184">
        <v>-5.97</v>
      </c>
      <c r="F2718" s="182">
        <v>43890</v>
      </c>
      <c r="G2718" s="181" t="s">
        <v>938</v>
      </c>
      <c r="H2718" s="181" t="s">
        <v>1203</v>
      </c>
      <c r="I2718" s="181" t="s">
        <v>1203</v>
      </c>
      <c r="K2718" s="183">
        <v>368567</v>
      </c>
      <c r="L2718" s="183">
        <v>361275</v>
      </c>
      <c r="Q2718" s="181" t="s">
        <v>940</v>
      </c>
      <c r="U2718" s="183">
        <v>2</v>
      </c>
      <c r="V2718" s="183">
        <v>20</v>
      </c>
      <c r="Y2718" s="181" t="s">
        <v>941</v>
      </c>
      <c r="Z2718" s="183">
        <v>102</v>
      </c>
      <c r="AA2718" s="181" t="s">
        <v>22</v>
      </c>
      <c r="AB2718" s="181" t="s">
        <v>942</v>
      </c>
      <c r="AC2718" s="183">
        <v>38</v>
      </c>
    </row>
    <row r="2719" spans="1:29">
      <c r="A2719" s="181" t="s">
        <v>119</v>
      </c>
      <c r="B2719" s="183">
        <v>102</v>
      </c>
      <c r="C2719" s="183">
        <v>102118</v>
      </c>
      <c r="D2719" s="183">
        <v>5680</v>
      </c>
      <c r="E2719" s="184">
        <v>-17.920000000000002</v>
      </c>
      <c r="F2719" s="182">
        <v>43890</v>
      </c>
      <c r="G2719" s="181" t="s">
        <v>938</v>
      </c>
      <c r="H2719" s="181" t="s">
        <v>1203</v>
      </c>
      <c r="I2719" s="181" t="s">
        <v>1203</v>
      </c>
      <c r="K2719" s="183">
        <v>368567</v>
      </c>
      <c r="L2719" s="183">
        <v>361275</v>
      </c>
      <c r="Q2719" s="181" t="s">
        <v>940</v>
      </c>
      <c r="U2719" s="183">
        <v>2</v>
      </c>
      <c r="V2719" s="183">
        <v>20</v>
      </c>
      <c r="Y2719" s="181" t="s">
        <v>941</v>
      </c>
      <c r="Z2719" s="183">
        <v>102</v>
      </c>
      <c r="AA2719" s="181" t="s">
        <v>22</v>
      </c>
      <c r="AB2719" s="181" t="s">
        <v>942</v>
      </c>
      <c r="AC2719" s="183">
        <v>39</v>
      </c>
    </row>
    <row r="2720" spans="1:29">
      <c r="A2720" s="181" t="s">
        <v>119</v>
      </c>
      <c r="B2720" s="183">
        <v>102</v>
      </c>
      <c r="C2720" s="183">
        <v>102108</v>
      </c>
      <c r="D2720" s="183">
        <v>5680</v>
      </c>
      <c r="E2720" s="184">
        <v>-23.9</v>
      </c>
      <c r="F2720" s="182">
        <v>43890</v>
      </c>
      <c r="G2720" s="181" t="s">
        <v>938</v>
      </c>
      <c r="H2720" s="181" t="s">
        <v>1203</v>
      </c>
      <c r="I2720" s="181" t="s">
        <v>1203</v>
      </c>
      <c r="K2720" s="183">
        <v>368567</v>
      </c>
      <c r="L2720" s="183">
        <v>361275</v>
      </c>
      <c r="Q2720" s="181" t="s">
        <v>940</v>
      </c>
      <c r="U2720" s="183">
        <v>2</v>
      </c>
      <c r="V2720" s="183">
        <v>20</v>
      </c>
      <c r="Y2720" s="181" t="s">
        <v>941</v>
      </c>
      <c r="Z2720" s="183">
        <v>102</v>
      </c>
      <c r="AA2720" s="181" t="s">
        <v>22</v>
      </c>
      <c r="AB2720" s="181" t="s">
        <v>942</v>
      </c>
      <c r="AC2720" s="183">
        <v>40</v>
      </c>
    </row>
    <row r="2721" spans="1:29">
      <c r="A2721" s="181" t="s">
        <v>119</v>
      </c>
      <c r="B2721" s="183">
        <v>102</v>
      </c>
      <c r="C2721" s="183">
        <v>102109</v>
      </c>
      <c r="D2721" s="183">
        <v>5680</v>
      </c>
      <c r="E2721" s="184">
        <v>-17.920000000000002</v>
      </c>
      <c r="F2721" s="182">
        <v>43890</v>
      </c>
      <c r="G2721" s="181" t="s">
        <v>938</v>
      </c>
      <c r="H2721" s="181" t="s">
        <v>1203</v>
      </c>
      <c r="I2721" s="181" t="s">
        <v>1203</v>
      </c>
      <c r="K2721" s="183">
        <v>368567</v>
      </c>
      <c r="L2721" s="183">
        <v>361275</v>
      </c>
      <c r="Q2721" s="181" t="s">
        <v>940</v>
      </c>
      <c r="U2721" s="183">
        <v>2</v>
      </c>
      <c r="V2721" s="183">
        <v>20</v>
      </c>
      <c r="Y2721" s="181" t="s">
        <v>941</v>
      </c>
      <c r="Z2721" s="183">
        <v>102</v>
      </c>
      <c r="AA2721" s="181" t="s">
        <v>22</v>
      </c>
      <c r="AB2721" s="181" t="s">
        <v>942</v>
      </c>
      <c r="AC2721" s="183">
        <v>41</v>
      </c>
    </row>
    <row r="2722" spans="1:29">
      <c r="A2722" s="181" t="s">
        <v>119</v>
      </c>
      <c r="B2722" s="183">
        <v>102</v>
      </c>
      <c r="C2722" s="183">
        <v>102120</v>
      </c>
      <c r="D2722" s="183">
        <v>5680</v>
      </c>
      <c r="E2722" s="184">
        <v>-5.98</v>
      </c>
      <c r="F2722" s="182">
        <v>43890</v>
      </c>
      <c r="G2722" s="181" t="s">
        <v>938</v>
      </c>
      <c r="H2722" s="181" t="s">
        <v>1203</v>
      </c>
      <c r="I2722" s="181" t="s">
        <v>1203</v>
      </c>
      <c r="K2722" s="183">
        <v>368567</v>
      </c>
      <c r="L2722" s="183">
        <v>361275</v>
      </c>
      <c r="Q2722" s="181" t="s">
        <v>940</v>
      </c>
      <c r="U2722" s="183">
        <v>2</v>
      </c>
      <c r="V2722" s="183">
        <v>20</v>
      </c>
      <c r="Y2722" s="181" t="s">
        <v>941</v>
      </c>
      <c r="Z2722" s="183">
        <v>102</v>
      </c>
      <c r="AA2722" s="181" t="s">
        <v>22</v>
      </c>
      <c r="AB2722" s="181" t="s">
        <v>942</v>
      </c>
      <c r="AC2722" s="183">
        <v>42</v>
      </c>
    </row>
    <row r="2723" spans="1:29">
      <c r="A2723" s="181" t="s">
        <v>119</v>
      </c>
      <c r="B2723" s="183">
        <v>102</v>
      </c>
      <c r="C2723" s="183">
        <v>102114</v>
      </c>
      <c r="D2723" s="183">
        <v>5680</v>
      </c>
      <c r="E2723" s="184">
        <v>8</v>
      </c>
      <c r="F2723" s="182">
        <v>43890</v>
      </c>
      <c r="G2723" s="181" t="s">
        <v>938</v>
      </c>
      <c r="H2723" s="181" t="s">
        <v>947</v>
      </c>
      <c r="I2723" s="181" t="s">
        <v>947</v>
      </c>
      <c r="K2723" s="183">
        <v>368673</v>
      </c>
      <c r="L2723" s="183">
        <v>361618</v>
      </c>
      <c r="Q2723" s="181" t="s">
        <v>940</v>
      </c>
      <c r="U2723" s="183">
        <v>2</v>
      </c>
      <c r="V2723" s="183">
        <v>20</v>
      </c>
      <c r="Y2723" s="181" t="s">
        <v>941</v>
      </c>
      <c r="Z2723" s="183">
        <v>102</v>
      </c>
      <c r="AA2723" s="181" t="s">
        <v>22</v>
      </c>
      <c r="AB2723" s="181" t="s">
        <v>942</v>
      </c>
      <c r="AC2723" s="183">
        <v>8</v>
      </c>
    </row>
    <row r="2724" spans="1:29">
      <c r="A2724" s="181" t="s">
        <v>119</v>
      </c>
      <c r="B2724" s="183">
        <v>102</v>
      </c>
      <c r="C2724" s="183">
        <v>102115</v>
      </c>
      <c r="D2724" s="183">
        <v>5680</v>
      </c>
      <c r="E2724" s="184">
        <v>3</v>
      </c>
      <c r="F2724" s="182">
        <v>43890</v>
      </c>
      <c r="G2724" s="181" t="s">
        <v>938</v>
      </c>
      <c r="H2724" s="181" t="s">
        <v>947</v>
      </c>
      <c r="I2724" s="181" t="s">
        <v>947</v>
      </c>
      <c r="K2724" s="183">
        <v>368673</v>
      </c>
      <c r="L2724" s="183">
        <v>361618</v>
      </c>
      <c r="Q2724" s="181" t="s">
        <v>940</v>
      </c>
      <c r="U2724" s="183">
        <v>2</v>
      </c>
      <c r="V2724" s="183">
        <v>20</v>
      </c>
      <c r="Y2724" s="181" t="s">
        <v>941</v>
      </c>
      <c r="Z2724" s="183">
        <v>102</v>
      </c>
      <c r="AA2724" s="181" t="s">
        <v>22</v>
      </c>
      <c r="AB2724" s="181" t="s">
        <v>942</v>
      </c>
      <c r="AC2724" s="183">
        <v>18</v>
      </c>
    </row>
    <row r="2725" spans="1:29">
      <c r="A2725" s="181" t="s">
        <v>119</v>
      </c>
      <c r="B2725" s="183">
        <v>102</v>
      </c>
      <c r="C2725" s="183">
        <v>102116</v>
      </c>
      <c r="D2725" s="183">
        <v>5680</v>
      </c>
      <c r="E2725" s="184">
        <v>3</v>
      </c>
      <c r="F2725" s="182">
        <v>43890</v>
      </c>
      <c r="G2725" s="181" t="s">
        <v>938</v>
      </c>
      <c r="H2725" s="181" t="s">
        <v>947</v>
      </c>
      <c r="I2725" s="181" t="s">
        <v>947</v>
      </c>
      <c r="K2725" s="183">
        <v>368673</v>
      </c>
      <c r="L2725" s="183">
        <v>361618</v>
      </c>
      <c r="Q2725" s="181" t="s">
        <v>940</v>
      </c>
      <c r="U2725" s="183">
        <v>2</v>
      </c>
      <c r="V2725" s="183">
        <v>20</v>
      </c>
      <c r="Y2725" s="181" t="s">
        <v>941</v>
      </c>
      <c r="Z2725" s="183">
        <v>102</v>
      </c>
      <c r="AA2725" s="181" t="s">
        <v>22</v>
      </c>
      <c r="AB2725" s="181" t="s">
        <v>942</v>
      </c>
      <c r="AC2725" s="183">
        <v>32</v>
      </c>
    </row>
    <row r="2726" spans="1:29">
      <c r="A2726" s="181" t="s">
        <v>119</v>
      </c>
      <c r="B2726" s="183">
        <v>102</v>
      </c>
      <c r="C2726" s="183">
        <v>102117</v>
      </c>
      <c r="D2726" s="183">
        <v>5680</v>
      </c>
      <c r="E2726" s="184">
        <v>3</v>
      </c>
      <c r="F2726" s="182">
        <v>43890</v>
      </c>
      <c r="G2726" s="181" t="s">
        <v>938</v>
      </c>
      <c r="H2726" s="181" t="s">
        <v>947</v>
      </c>
      <c r="I2726" s="181" t="s">
        <v>947</v>
      </c>
      <c r="K2726" s="183">
        <v>368673</v>
      </c>
      <c r="L2726" s="183">
        <v>361618</v>
      </c>
      <c r="Q2726" s="181" t="s">
        <v>940</v>
      </c>
      <c r="U2726" s="183">
        <v>2</v>
      </c>
      <c r="V2726" s="183">
        <v>20</v>
      </c>
      <c r="Y2726" s="181" t="s">
        <v>941</v>
      </c>
      <c r="Z2726" s="183">
        <v>102</v>
      </c>
      <c r="AA2726" s="181" t="s">
        <v>22</v>
      </c>
      <c r="AB2726" s="181" t="s">
        <v>942</v>
      </c>
      <c r="AC2726" s="183">
        <v>45</v>
      </c>
    </row>
    <row r="2727" spans="1:29">
      <c r="A2727" s="181" t="s">
        <v>119</v>
      </c>
      <c r="B2727" s="183">
        <v>102</v>
      </c>
      <c r="C2727" s="183">
        <v>102120</v>
      </c>
      <c r="D2727" s="183">
        <v>5680</v>
      </c>
      <c r="E2727" s="184">
        <v>3</v>
      </c>
      <c r="F2727" s="182">
        <v>43890</v>
      </c>
      <c r="G2727" s="181" t="s">
        <v>938</v>
      </c>
      <c r="H2727" s="181" t="s">
        <v>947</v>
      </c>
      <c r="I2727" s="181" t="s">
        <v>947</v>
      </c>
      <c r="K2727" s="183">
        <v>368673</v>
      </c>
      <c r="L2727" s="183">
        <v>361618</v>
      </c>
      <c r="Q2727" s="181" t="s">
        <v>940</v>
      </c>
      <c r="U2727" s="183">
        <v>2</v>
      </c>
      <c r="V2727" s="183">
        <v>20</v>
      </c>
      <c r="Y2727" s="181" t="s">
        <v>941</v>
      </c>
      <c r="Z2727" s="183">
        <v>102</v>
      </c>
      <c r="AA2727" s="181" t="s">
        <v>22</v>
      </c>
      <c r="AB2727" s="181" t="s">
        <v>942</v>
      </c>
      <c r="AC2727" s="183">
        <v>54</v>
      </c>
    </row>
    <row r="2728" spans="1:29">
      <c r="A2728" s="181" t="s">
        <v>119</v>
      </c>
      <c r="B2728" s="183">
        <v>102</v>
      </c>
      <c r="C2728" s="183">
        <v>102103</v>
      </c>
      <c r="D2728" s="183">
        <v>5680</v>
      </c>
      <c r="E2728" s="184">
        <v>-101.84</v>
      </c>
      <c r="F2728" s="182">
        <v>43900</v>
      </c>
      <c r="G2728" s="181" t="s">
        <v>938</v>
      </c>
      <c r="H2728" s="181" t="s">
        <v>1062</v>
      </c>
      <c r="I2728" s="181" t="s">
        <v>1206</v>
      </c>
      <c r="K2728" s="183">
        <v>368746</v>
      </c>
      <c r="L2728" s="183">
        <v>362383</v>
      </c>
      <c r="Q2728" s="181" t="s">
        <v>940</v>
      </c>
      <c r="U2728" s="183">
        <v>3</v>
      </c>
      <c r="V2728" s="183">
        <v>20</v>
      </c>
      <c r="Y2728" s="181" t="s">
        <v>941</v>
      </c>
      <c r="Z2728" s="183">
        <v>102</v>
      </c>
      <c r="AA2728" s="181" t="s">
        <v>22</v>
      </c>
      <c r="AB2728" s="181" t="s">
        <v>942</v>
      </c>
      <c r="AC2728" s="183">
        <v>19</v>
      </c>
    </row>
    <row r="2729" spans="1:29">
      <c r="A2729" s="181" t="s">
        <v>119</v>
      </c>
      <c r="B2729" s="183">
        <v>102</v>
      </c>
      <c r="C2729" s="183">
        <v>102103</v>
      </c>
      <c r="D2729" s="183">
        <v>5680</v>
      </c>
      <c r="E2729" s="184">
        <v>-713.01</v>
      </c>
      <c r="F2729" s="182">
        <v>43900</v>
      </c>
      <c r="G2729" s="181" t="s">
        <v>938</v>
      </c>
      <c r="H2729" s="181" t="s">
        <v>1062</v>
      </c>
      <c r="I2729" s="181" t="s">
        <v>1207</v>
      </c>
      <c r="K2729" s="183">
        <v>368746</v>
      </c>
      <c r="L2729" s="183">
        <v>362383</v>
      </c>
      <c r="Q2729" s="181" t="s">
        <v>940</v>
      </c>
      <c r="U2729" s="183">
        <v>3</v>
      </c>
      <c r="V2729" s="183">
        <v>20</v>
      </c>
      <c r="Y2729" s="181" t="s">
        <v>941</v>
      </c>
      <c r="Z2729" s="183">
        <v>102</v>
      </c>
      <c r="AA2729" s="181" t="s">
        <v>22</v>
      </c>
      <c r="AB2729" s="181" t="s">
        <v>942</v>
      </c>
      <c r="AC2729" s="183">
        <v>20</v>
      </c>
    </row>
    <row r="2730" spans="1:29">
      <c r="A2730" s="181" t="s">
        <v>119</v>
      </c>
      <c r="B2730" s="183">
        <v>102</v>
      </c>
      <c r="C2730" s="183">
        <v>102103</v>
      </c>
      <c r="D2730" s="183">
        <v>5680</v>
      </c>
      <c r="E2730" s="184">
        <v>-209.25</v>
      </c>
      <c r="F2730" s="182">
        <v>43900</v>
      </c>
      <c r="G2730" s="181" t="s">
        <v>938</v>
      </c>
      <c r="H2730" s="181" t="s">
        <v>1062</v>
      </c>
      <c r="I2730" s="181" t="s">
        <v>1208</v>
      </c>
      <c r="K2730" s="183">
        <v>368746</v>
      </c>
      <c r="L2730" s="183">
        <v>362383</v>
      </c>
      <c r="Q2730" s="181" t="s">
        <v>940</v>
      </c>
      <c r="U2730" s="183">
        <v>3</v>
      </c>
      <c r="V2730" s="183">
        <v>20</v>
      </c>
      <c r="Y2730" s="181" t="s">
        <v>941</v>
      </c>
      <c r="Z2730" s="183">
        <v>102</v>
      </c>
      <c r="AA2730" s="181" t="s">
        <v>22</v>
      </c>
      <c r="AB2730" s="181" t="s">
        <v>942</v>
      </c>
      <c r="AC2730" s="183">
        <v>21</v>
      </c>
    </row>
    <row r="2731" spans="1:29">
      <c r="A2731" s="181" t="s">
        <v>119</v>
      </c>
      <c r="B2731" s="183">
        <v>102</v>
      </c>
      <c r="C2731" s="183">
        <v>102103</v>
      </c>
      <c r="D2731" s="183">
        <v>5680</v>
      </c>
      <c r="E2731" s="184">
        <v>-32</v>
      </c>
      <c r="F2731" s="182">
        <v>43905</v>
      </c>
      <c r="G2731" s="181" t="s">
        <v>938</v>
      </c>
      <c r="H2731" s="181" t="s">
        <v>1063</v>
      </c>
      <c r="I2731" s="181" t="s">
        <v>1206</v>
      </c>
      <c r="K2731" s="183">
        <v>368718</v>
      </c>
      <c r="L2731" s="183">
        <v>362032</v>
      </c>
      <c r="Q2731" s="181" t="s">
        <v>940</v>
      </c>
      <c r="U2731" s="183">
        <v>3</v>
      </c>
      <c r="V2731" s="183">
        <v>20</v>
      </c>
      <c r="Y2731" s="181" t="s">
        <v>941</v>
      </c>
      <c r="Z2731" s="183">
        <v>102</v>
      </c>
      <c r="AA2731" s="181" t="s">
        <v>22</v>
      </c>
      <c r="AB2731" s="181" t="s">
        <v>942</v>
      </c>
      <c r="AC2731" s="183">
        <v>19</v>
      </c>
    </row>
    <row r="2732" spans="1:29">
      <c r="A2732" s="181" t="s">
        <v>119</v>
      </c>
      <c r="B2732" s="183">
        <v>102</v>
      </c>
      <c r="C2732" s="183">
        <v>102103</v>
      </c>
      <c r="D2732" s="183">
        <v>5680</v>
      </c>
      <c r="E2732" s="184">
        <v>-495.74</v>
      </c>
      <c r="F2732" s="182">
        <v>43905</v>
      </c>
      <c r="G2732" s="181" t="s">
        <v>938</v>
      </c>
      <c r="H2732" s="181" t="s">
        <v>1063</v>
      </c>
      <c r="I2732" s="181" t="s">
        <v>1207</v>
      </c>
      <c r="K2732" s="183">
        <v>368718</v>
      </c>
      <c r="L2732" s="183">
        <v>362032</v>
      </c>
      <c r="Q2732" s="181" t="s">
        <v>940</v>
      </c>
      <c r="U2732" s="183">
        <v>3</v>
      </c>
      <c r="V2732" s="183">
        <v>20</v>
      </c>
      <c r="Y2732" s="181" t="s">
        <v>941</v>
      </c>
      <c r="Z2732" s="183">
        <v>102</v>
      </c>
      <c r="AA2732" s="181" t="s">
        <v>22</v>
      </c>
      <c r="AB2732" s="181" t="s">
        <v>942</v>
      </c>
      <c r="AC2732" s="183">
        <v>20</v>
      </c>
    </row>
    <row r="2733" spans="1:29">
      <c r="A2733" s="181" t="s">
        <v>119</v>
      </c>
      <c r="B2733" s="183">
        <v>102</v>
      </c>
      <c r="C2733" s="183">
        <v>102103</v>
      </c>
      <c r="D2733" s="183">
        <v>5680</v>
      </c>
      <c r="E2733" s="184">
        <v>-132.91999999999999</v>
      </c>
      <c r="F2733" s="182">
        <v>43905</v>
      </c>
      <c r="G2733" s="181" t="s">
        <v>938</v>
      </c>
      <c r="H2733" s="181" t="s">
        <v>1063</v>
      </c>
      <c r="I2733" s="181" t="s">
        <v>1208</v>
      </c>
      <c r="K2733" s="183">
        <v>368718</v>
      </c>
      <c r="L2733" s="183">
        <v>362032</v>
      </c>
      <c r="Q2733" s="181" t="s">
        <v>940</v>
      </c>
      <c r="U2733" s="183">
        <v>3</v>
      </c>
      <c r="V2733" s="183">
        <v>20</v>
      </c>
      <c r="Y2733" s="181" t="s">
        <v>941</v>
      </c>
      <c r="Z2733" s="183">
        <v>102</v>
      </c>
      <c r="AA2733" s="181" t="s">
        <v>22</v>
      </c>
      <c r="AB2733" s="181" t="s">
        <v>942</v>
      </c>
      <c r="AC2733" s="183">
        <v>21</v>
      </c>
    </row>
    <row r="2734" spans="1:29">
      <c r="A2734" s="181" t="s">
        <v>119</v>
      </c>
      <c r="B2734" s="183">
        <v>102</v>
      </c>
      <c r="C2734" s="183">
        <v>102103</v>
      </c>
      <c r="D2734" s="183">
        <v>5680</v>
      </c>
      <c r="E2734" s="184">
        <v>-101.84</v>
      </c>
      <c r="F2734" s="182">
        <v>43914</v>
      </c>
      <c r="G2734" s="181" t="s">
        <v>938</v>
      </c>
      <c r="H2734" s="181" t="s">
        <v>1064</v>
      </c>
      <c r="I2734" s="181" t="s">
        <v>1206</v>
      </c>
      <c r="K2734" s="183">
        <v>368919</v>
      </c>
      <c r="L2734" s="183">
        <v>364363</v>
      </c>
      <c r="Q2734" s="181" t="s">
        <v>940</v>
      </c>
      <c r="U2734" s="183">
        <v>3</v>
      </c>
      <c r="V2734" s="183">
        <v>20</v>
      </c>
      <c r="Y2734" s="181" t="s">
        <v>941</v>
      </c>
      <c r="Z2734" s="183">
        <v>102</v>
      </c>
      <c r="AA2734" s="181" t="s">
        <v>22</v>
      </c>
      <c r="AB2734" s="181" t="s">
        <v>942</v>
      </c>
      <c r="AC2734" s="183">
        <v>19</v>
      </c>
    </row>
    <row r="2735" spans="1:29">
      <c r="A2735" s="181" t="s">
        <v>119</v>
      </c>
      <c r="B2735" s="183">
        <v>102</v>
      </c>
      <c r="C2735" s="183">
        <v>102103</v>
      </c>
      <c r="D2735" s="183">
        <v>5680</v>
      </c>
      <c r="E2735" s="184">
        <v>-711.83</v>
      </c>
      <c r="F2735" s="182">
        <v>43914</v>
      </c>
      <c r="G2735" s="181" t="s">
        <v>938</v>
      </c>
      <c r="H2735" s="181" t="s">
        <v>1064</v>
      </c>
      <c r="I2735" s="181" t="s">
        <v>1207</v>
      </c>
      <c r="K2735" s="183">
        <v>368919</v>
      </c>
      <c r="L2735" s="183">
        <v>364363</v>
      </c>
      <c r="Q2735" s="181" t="s">
        <v>940</v>
      </c>
      <c r="U2735" s="183">
        <v>3</v>
      </c>
      <c r="V2735" s="183">
        <v>20</v>
      </c>
      <c r="Y2735" s="181" t="s">
        <v>941</v>
      </c>
      <c r="Z2735" s="183">
        <v>102</v>
      </c>
      <c r="AA2735" s="181" t="s">
        <v>22</v>
      </c>
      <c r="AB2735" s="181" t="s">
        <v>942</v>
      </c>
      <c r="AC2735" s="183">
        <v>20</v>
      </c>
    </row>
    <row r="2736" spans="1:29">
      <c r="A2736" s="181" t="s">
        <v>119</v>
      </c>
      <c r="B2736" s="183">
        <v>102</v>
      </c>
      <c r="C2736" s="183">
        <v>102103</v>
      </c>
      <c r="D2736" s="183">
        <v>5680</v>
      </c>
      <c r="E2736" s="184">
        <v>-231.15</v>
      </c>
      <c r="F2736" s="182">
        <v>43914</v>
      </c>
      <c r="G2736" s="181" t="s">
        <v>938</v>
      </c>
      <c r="H2736" s="181" t="s">
        <v>1064</v>
      </c>
      <c r="I2736" s="181" t="s">
        <v>1208</v>
      </c>
      <c r="K2736" s="183">
        <v>368919</v>
      </c>
      <c r="L2736" s="183">
        <v>364363</v>
      </c>
      <c r="Q2736" s="181" t="s">
        <v>940</v>
      </c>
      <c r="U2736" s="183">
        <v>3</v>
      </c>
      <c r="V2736" s="183">
        <v>20</v>
      </c>
      <c r="Y2736" s="181" t="s">
        <v>941</v>
      </c>
      <c r="Z2736" s="183">
        <v>102</v>
      </c>
      <c r="AA2736" s="181" t="s">
        <v>22</v>
      </c>
      <c r="AB2736" s="181" t="s">
        <v>942</v>
      </c>
      <c r="AC2736" s="183">
        <v>21</v>
      </c>
    </row>
    <row r="2737" spans="1:29">
      <c r="A2737" s="181" t="s">
        <v>119</v>
      </c>
      <c r="B2737" s="183">
        <v>102</v>
      </c>
      <c r="C2737" s="183">
        <v>102103</v>
      </c>
      <c r="D2737" s="183">
        <v>5680</v>
      </c>
      <c r="E2737" s="184">
        <v>-32</v>
      </c>
      <c r="F2737" s="182">
        <v>43921</v>
      </c>
      <c r="G2737" s="181" t="s">
        <v>938</v>
      </c>
      <c r="H2737" s="181" t="s">
        <v>1068</v>
      </c>
      <c r="I2737" s="181" t="s">
        <v>1206</v>
      </c>
      <c r="K2737" s="183">
        <v>368797</v>
      </c>
      <c r="L2737" s="183">
        <v>363457</v>
      </c>
      <c r="Q2737" s="181" t="s">
        <v>940</v>
      </c>
      <c r="U2737" s="183">
        <v>3</v>
      </c>
      <c r="V2737" s="183">
        <v>20</v>
      </c>
      <c r="Y2737" s="181" t="s">
        <v>941</v>
      </c>
      <c r="Z2737" s="183">
        <v>102</v>
      </c>
      <c r="AA2737" s="181" t="s">
        <v>22</v>
      </c>
      <c r="AB2737" s="181" t="s">
        <v>942</v>
      </c>
      <c r="AC2737" s="183">
        <v>19</v>
      </c>
    </row>
    <row r="2738" spans="1:29">
      <c r="A2738" s="181" t="s">
        <v>119</v>
      </c>
      <c r="B2738" s="183">
        <v>102</v>
      </c>
      <c r="C2738" s="183">
        <v>102103</v>
      </c>
      <c r="D2738" s="183">
        <v>5680</v>
      </c>
      <c r="E2738" s="184">
        <v>-498.6</v>
      </c>
      <c r="F2738" s="182">
        <v>43921</v>
      </c>
      <c r="G2738" s="181" t="s">
        <v>938</v>
      </c>
      <c r="H2738" s="181" t="s">
        <v>1068</v>
      </c>
      <c r="I2738" s="181" t="s">
        <v>1207</v>
      </c>
      <c r="K2738" s="183">
        <v>368797</v>
      </c>
      <c r="L2738" s="183">
        <v>363457</v>
      </c>
      <c r="Q2738" s="181" t="s">
        <v>940</v>
      </c>
      <c r="U2738" s="183">
        <v>3</v>
      </c>
      <c r="V2738" s="183">
        <v>20</v>
      </c>
      <c r="Y2738" s="181" t="s">
        <v>941</v>
      </c>
      <c r="Z2738" s="183">
        <v>102</v>
      </c>
      <c r="AA2738" s="181" t="s">
        <v>22</v>
      </c>
      <c r="AB2738" s="181" t="s">
        <v>942</v>
      </c>
      <c r="AC2738" s="183">
        <v>20</v>
      </c>
    </row>
    <row r="2739" spans="1:29">
      <c r="A2739" s="181" t="s">
        <v>119</v>
      </c>
      <c r="B2739" s="183">
        <v>102</v>
      </c>
      <c r="C2739" s="183">
        <v>102103</v>
      </c>
      <c r="D2739" s="183">
        <v>5680</v>
      </c>
      <c r="E2739" s="184">
        <v>-133.49</v>
      </c>
      <c r="F2739" s="182">
        <v>43921</v>
      </c>
      <c r="G2739" s="181" t="s">
        <v>938</v>
      </c>
      <c r="H2739" s="181" t="s">
        <v>1068</v>
      </c>
      <c r="I2739" s="181" t="s">
        <v>1208</v>
      </c>
      <c r="K2739" s="183">
        <v>368797</v>
      </c>
      <c r="L2739" s="183">
        <v>363457</v>
      </c>
      <c r="Q2739" s="181" t="s">
        <v>940</v>
      </c>
      <c r="U2739" s="183">
        <v>3</v>
      </c>
      <c r="V2739" s="183">
        <v>20</v>
      </c>
      <c r="Y2739" s="181" t="s">
        <v>941</v>
      </c>
      <c r="Z2739" s="183">
        <v>102</v>
      </c>
      <c r="AA2739" s="181" t="s">
        <v>22</v>
      </c>
      <c r="AB2739" s="181" t="s">
        <v>942</v>
      </c>
      <c r="AC2739" s="183">
        <v>21</v>
      </c>
    </row>
    <row r="2740" spans="1:29">
      <c r="A2740" s="181" t="s">
        <v>119</v>
      </c>
      <c r="B2740" s="183">
        <v>102</v>
      </c>
      <c r="C2740" s="183">
        <v>102103</v>
      </c>
      <c r="D2740" s="183">
        <v>5680</v>
      </c>
      <c r="E2740" s="184">
        <v>3393.67</v>
      </c>
      <c r="F2740" s="182">
        <v>43921</v>
      </c>
      <c r="G2740" s="181" t="s">
        <v>938</v>
      </c>
      <c r="H2740" s="181" t="s">
        <v>1203</v>
      </c>
      <c r="I2740" s="181" t="s">
        <v>1203</v>
      </c>
      <c r="K2740" s="183">
        <v>368964</v>
      </c>
      <c r="L2740" s="183">
        <v>364556</v>
      </c>
      <c r="Q2740" s="181" t="s">
        <v>940</v>
      </c>
      <c r="U2740" s="183">
        <v>3</v>
      </c>
      <c r="V2740" s="183">
        <v>20</v>
      </c>
      <c r="Y2740" s="181" t="s">
        <v>941</v>
      </c>
      <c r="Z2740" s="183">
        <v>102</v>
      </c>
      <c r="AA2740" s="181" t="s">
        <v>22</v>
      </c>
      <c r="AB2740" s="181" t="s">
        <v>942</v>
      </c>
      <c r="AC2740" s="183">
        <v>1</v>
      </c>
    </row>
    <row r="2741" spans="1:29">
      <c r="A2741" s="181" t="s">
        <v>119</v>
      </c>
      <c r="B2741" s="183">
        <v>102</v>
      </c>
      <c r="C2741" s="183">
        <v>102114</v>
      </c>
      <c r="D2741" s="183">
        <v>5680</v>
      </c>
      <c r="E2741" s="184">
        <v>-17.989999999999998</v>
      </c>
      <c r="F2741" s="182">
        <v>43921</v>
      </c>
      <c r="G2741" s="181" t="s">
        <v>938</v>
      </c>
      <c r="H2741" s="181" t="s">
        <v>1203</v>
      </c>
      <c r="I2741" s="181" t="s">
        <v>1203</v>
      </c>
      <c r="K2741" s="183">
        <v>368964</v>
      </c>
      <c r="L2741" s="183">
        <v>364556</v>
      </c>
      <c r="Q2741" s="181" t="s">
        <v>940</v>
      </c>
      <c r="U2741" s="183">
        <v>3</v>
      </c>
      <c r="V2741" s="183">
        <v>20</v>
      </c>
      <c r="Y2741" s="181" t="s">
        <v>941</v>
      </c>
      <c r="Z2741" s="183">
        <v>102</v>
      </c>
      <c r="AA2741" s="181" t="s">
        <v>22</v>
      </c>
      <c r="AB2741" s="181" t="s">
        <v>942</v>
      </c>
      <c r="AC2741" s="183">
        <v>28</v>
      </c>
    </row>
    <row r="2742" spans="1:29">
      <c r="A2742" s="181" t="s">
        <v>119</v>
      </c>
      <c r="B2742" s="183">
        <v>102</v>
      </c>
      <c r="C2742" s="183">
        <v>102101</v>
      </c>
      <c r="D2742" s="183">
        <v>5680</v>
      </c>
      <c r="E2742" s="184">
        <v>-95.93</v>
      </c>
      <c r="F2742" s="182">
        <v>43921</v>
      </c>
      <c r="G2742" s="181" t="s">
        <v>938</v>
      </c>
      <c r="H2742" s="181" t="s">
        <v>1203</v>
      </c>
      <c r="I2742" s="181" t="s">
        <v>1203</v>
      </c>
      <c r="K2742" s="183">
        <v>368964</v>
      </c>
      <c r="L2742" s="183">
        <v>364556</v>
      </c>
      <c r="Q2742" s="181" t="s">
        <v>940</v>
      </c>
      <c r="U2742" s="183">
        <v>3</v>
      </c>
      <c r="V2742" s="183">
        <v>20</v>
      </c>
      <c r="Y2742" s="181" t="s">
        <v>941</v>
      </c>
      <c r="Z2742" s="183">
        <v>102</v>
      </c>
      <c r="AA2742" s="181" t="s">
        <v>22</v>
      </c>
      <c r="AB2742" s="181" t="s">
        <v>942</v>
      </c>
      <c r="AC2742" s="183">
        <v>29</v>
      </c>
    </row>
    <row r="2743" spans="1:29">
      <c r="A2743" s="181" t="s">
        <v>119</v>
      </c>
      <c r="B2743" s="183">
        <v>102</v>
      </c>
      <c r="C2743" s="183">
        <v>102102</v>
      </c>
      <c r="D2743" s="183">
        <v>5680</v>
      </c>
      <c r="E2743" s="184">
        <v>-11.99</v>
      </c>
      <c r="F2743" s="182">
        <v>43921</v>
      </c>
      <c r="G2743" s="181" t="s">
        <v>938</v>
      </c>
      <c r="H2743" s="181" t="s">
        <v>1203</v>
      </c>
      <c r="I2743" s="181" t="s">
        <v>1203</v>
      </c>
      <c r="K2743" s="183">
        <v>368964</v>
      </c>
      <c r="L2743" s="183">
        <v>364556</v>
      </c>
      <c r="Q2743" s="181" t="s">
        <v>940</v>
      </c>
      <c r="U2743" s="183">
        <v>3</v>
      </c>
      <c r="V2743" s="183">
        <v>20</v>
      </c>
      <c r="Y2743" s="181" t="s">
        <v>941</v>
      </c>
      <c r="Z2743" s="183">
        <v>102</v>
      </c>
      <c r="AA2743" s="181" t="s">
        <v>22</v>
      </c>
      <c r="AB2743" s="181" t="s">
        <v>942</v>
      </c>
      <c r="AC2743" s="183">
        <v>30</v>
      </c>
    </row>
    <row r="2744" spans="1:29">
      <c r="A2744" s="181" t="s">
        <v>119</v>
      </c>
      <c r="B2744" s="183">
        <v>102</v>
      </c>
      <c r="C2744" s="183">
        <v>102115</v>
      </c>
      <c r="D2744" s="183">
        <v>5680</v>
      </c>
      <c r="E2744" s="184">
        <v>-6</v>
      </c>
      <c r="F2744" s="182">
        <v>43921</v>
      </c>
      <c r="G2744" s="181" t="s">
        <v>938</v>
      </c>
      <c r="H2744" s="181" t="s">
        <v>1203</v>
      </c>
      <c r="I2744" s="181" t="s">
        <v>1203</v>
      </c>
      <c r="K2744" s="183">
        <v>368964</v>
      </c>
      <c r="L2744" s="183">
        <v>364556</v>
      </c>
      <c r="Q2744" s="181" t="s">
        <v>940</v>
      </c>
      <c r="U2744" s="183">
        <v>3</v>
      </c>
      <c r="V2744" s="183">
        <v>20</v>
      </c>
      <c r="Y2744" s="181" t="s">
        <v>941</v>
      </c>
      <c r="Z2744" s="183">
        <v>102</v>
      </c>
      <c r="AA2744" s="181" t="s">
        <v>22</v>
      </c>
      <c r="AB2744" s="181" t="s">
        <v>942</v>
      </c>
      <c r="AC2744" s="183">
        <v>31</v>
      </c>
    </row>
    <row r="2745" spans="1:29">
      <c r="A2745" s="181" t="s">
        <v>119</v>
      </c>
      <c r="B2745" s="183">
        <v>102</v>
      </c>
      <c r="C2745" s="183">
        <v>102103</v>
      </c>
      <c r="D2745" s="183">
        <v>5680</v>
      </c>
      <c r="E2745" s="184">
        <v>-35.979999999999997</v>
      </c>
      <c r="F2745" s="182">
        <v>43921</v>
      </c>
      <c r="G2745" s="181" t="s">
        <v>938</v>
      </c>
      <c r="H2745" s="181" t="s">
        <v>1203</v>
      </c>
      <c r="I2745" s="181" t="s">
        <v>1203</v>
      </c>
      <c r="K2745" s="183">
        <v>368964</v>
      </c>
      <c r="L2745" s="183">
        <v>364556</v>
      </c>
      <c r="Q2745" s="181" t="s">
        <v>940</v>
      </c>
      <c r="U2745" s="183">
        <v>3</v>
      </c>
      <c r="V2745" s="183">
        <v>20</v>
      </c>
      <c r="Y2745" s="181" t="s">
        <v>941</v>
      </c>
      <c r="Z2745" s="183">
        <v>102</v>
      </c>
      <c r="AA2745" s="181" t="s">
        <v>22</v>
      </c>
      <c r="AB2745" s="181" t="s">
        <v>942</v>
      </c>
      <c r="AC2745" s="183">
        <v>32</v>
      </c>
    </row>
    <row r="2746" spans="1:29">
      <c r="A2746" s="181" t="s">
        <v>119</v>
      </c>
      <c r="B2746" s="183">
        <v>102</v>
      </c>
      <c r="C2746" s="183">
        <v>102104</v>
      </c>
      <c r="D2746" s="183">
        <v>5680</v>
      </c>
      <c r="E2746" s="184">
        <v>-65.95</v>
      </c>
      <c r="F2746" s="182">
        <v>43921</v>
      </c>
      <c r="G2746" s="181" t="s">
        <v>938</v>
      </c>
      <c r="H2746" s="181" t="s">
        <v>1203</v>
      </c>
      <c r="I2746" s="181" t="s">
        <v>1203</v>
      </c>
      <c r="K2746" s="183">
        <v>368964</v>
      </c>
      <c r="L2746" s="183">
        <v>364556</v>
      </c>
      <c r="Q2746" s="181" t="s">
        <v>940</v>
      </c>
      <c r="U2746" s="183">
        <v>3</v>
      </c>
      <c r="V2746" s="183">
        <v>20</v>
      </c>
      <c r="Y2746" s="181" t="s">
        <v>941</v>
      </c>
      <c r="Z2746" s="183">
        <v>102</v>
      </c>
      <c r="AA2746" s="181" t="s">
        <v>22</v>
      </c>
      <c r="AB2746" s="181" t="s">
        <v>942</v>
      </c>
      <c r="AC2746" s="183">
        <v>33</v>
      </c>
    </row>
    <row r="2747" spans="1:29">
      <c r="A2747" s="181" t="s">
        <v>119</v>
      </c>
      <c r="B2747" s="183">
        <v>102</v>
      </c>
      <c r="C2747" s="183">
        <v>102105</v>
      </c>
      <c r="D2747" s="183">
        <v>5680</v>
      </c>
      <c r="E2747" s="184">
        <v>-65.95</v>
      </c>
      <c r="F2747" s="182">
        <v>43921</v>
      </c>
      <c r="G2747" s="181" t="s">
        <v>938</v>
      </c>
      <c r="H2747" s="181" t="s">
        <v>1203</v>
      </c>
      <c r="I2747" s="181" t="s">
        <v>1203</v>
      </c>
      <c r="K2747" s="183">
        <v>368964</v>
      </c>
      <c r="L2747" s="183">
        <v>364556</v>
      </c>
      <c r="Q2747" s="181" t="s">
        <v>940</v>
      </c>
      <c r="U2747" s="183">
        <v>3</v>
      </c>
      <c r="V2747" s="183">
        <v>20</v>
      </c>
      <c r="Y2747" s="181" t="s">
        <v>941</v>
      </c>
      <c r="Z2747" s="183">
        <v>102</v>
      </c>
      <c r="AA2747" s="181" t="s">
        <v>22</v>
      </c>
      <c r="AB2747" s="181" t="s">
        <v>942</v>
      </c>
      <c r="AC2747" s="183">
        <v>34</v>
      </c>
    </row>
    <row r="2748" spans="1:29">
      <c r="A2748" s="181" t="s">
        <v>119</v>
      </c>
      <c r="B2748" s="183">
        <v>102</v>
      </c>
      <c r="C2748" s="183">
        <v>102106</v>
      </c>
      <c r="D2748" s="183">
        <v>5680</v>
      </c>
      <c r="E2748" s="184">
        <v>-215.85</v>
      </c>
      <c r="F2748" s="182">
        <v>43921</v>
      </c>
      <c r="G2748" s="181" t="s">
        <v>938</v>
      </c>
      <c r="H2748" s="181" t="s">
        <v>1203</v>
      </c>
      <c r="I2748" s="181" t="s">
        <v>1203</v>
      </c>
      <c r="K2748" s="183">
        <v>368964</v>
      </c>
      <c r="L2748" s="183">
        <v>364556</v>
      </c>
      <c r="Q2748" s="181" t="s">
        <v>940</v>
      </c>
      <c r="U2748" s="183">
        <v>3</v>
      </c>
      <c r="V2748" s="183">
        <v>20</v>
      </c>
      <c r="Y2748" s="181" t="s">
        <v>941</v>
      </c>
      <c r="Z2748" s="183">
        <v>102</v>
      </c>
      <c r="AA2748" s="181" t="s">
        <v>22</v>
      </c>
      <c r="AB2748" s="181" t="s">
        <v>942</v>
      </c>
      <c r="AC2748" s="183">
        <v>35</v>
      </c>
    </row>
    <row r="2749" spans="1:29">
      <c r="A2749" s="181" t="s">
        <v>119</v>
      </c>
      <c r="B2749" s="183">
        <v>102</v>
      </c>
      <c r="C2749" s="183">
        <v>102116</v>
      </c>
      <c r="D2749" s="183">
        <v>5680</v>
      </c>
      <c r="E2749" s="184">
        <v>-11.99</v>
      </c>
      <c r="F2749" s="182">
        <v>43921</v>
      </c>
      <c r="G2749" s="181" t="s">
        <v>938</v>
      </c>
      <c r="H2749" s="181" t="s">
        <v>1203</v>
      </c>
      <c r="I2749" s="181" t="s">
        <v>1203</v>
      </c>
      <c r="K2749" s="183">
        <v>368964</v>
      </c>
      <c r="L2749" s="183">
        <v>364556</v>
      </c>
      <c r="Q2749" s="181" t="s">
        <v>940</v>
      </c>
      <c r="U2749" s="183">
        <v>3</v>
      </c>
      <c r="V2749" s="183">
        <v>20</v>
      </c>
      <c r="Y2749" s="181" t="s">
        <v>941</v>
      </c>
      <c r="Z2749" s="183">
        <v>102</v>
      </c>
      <c r="AA2749" s="181" t="s">
        <v>22</v>
      </c>
      <c r="AB2749" s="181" t="s">
        <v>942</v>
      </c>
      <c r="AC2749" s="183">
        <v>36</v>
      </c>
    </row>
    <row r="2750" spans="1:29">
      <c r="A2750" s="181" t="s">
        <v>119</v>
      </c>
      <c r="B2750" s="183">
        <v>102</v>
      </c>
      <c r="C2750" s="183">
        <v>102107</v>
      </c>
      <c r="D2750" s="183">
        <v>5680</v>
      </c>
      <c r="E2750" s="184">
        <v>-11.99</v>
      </c>
      <c r="F2750" s="182">
        <v>43921</v>
      </c>
      <c r="G2750" s="181" t="s">
        <v>938</v>
      </c>
      <c r="H2750" s="181" t="s">
        <v>1203</v>
      </c>
      <c r="I2750" s="181" t="s">
        <v>1203</v>
      </c>
      <c r="K2750" s="183">
        <v>368964</v>
      </c>
      <c r="L2750" s="183">
        <v>364556</v>
      </c>
      <c r="Q2750" s="181" t="s">
        <v>940</v>
      </c>
      <c r="U2750" s="183">
        <v>3</v>
      </c>
      <c r="V2750" s="183">
        <v>20</v>
      </c>
      <c r="Y2750" s="181" t="s">
        <v>941</v>
      </c>
      <c r="Z2750" s="183">
        <v>102</v>
      </c>
      <c r="AA2750" s="181" t="s">
        <v>22</v>
      </c>
      <c r="AB2750" s="181" t="s">
        <v>942</v>
      </c>
      <c r="AC2750" s="183">
        <v>37</v>
      </c>
    </row>
    <row r="2751" spans="1:29">
      <c r="A2751" s="181" t="s">
        <v>119</v>
      </c>
      <c r="B2751" s="183">
        <v>102</v>
      </c>
      <c r="C2751" s="183">
        <v>102117</v>
      </c>
      <c r="D2751" s="183">
        <v>5680</v>
      </c>
      <c r="E2751" s="184">
        <v>-6</v>
      </c>
      <c r="F2751" s="182">
        <v>43921</v>
      </c>
      <c r="G2751" s="181" t="s">
        <v>938</v>
      </c>
      <c r="H2751" s="181" t="s">
        <v>1203</v>
      </c>
      <c r="I2751" s="181" t="s">
        <v>1203</v>
      </c>
      <c r="K2751" s="183">
        <v>368964</v>
      </c>
      <c r="L2751" s="183">
        <v>364556</v>
      </c>
      <c r="Q2751" s="181" t="s">
        <v>940</v>
      </c>
      <c r="U2751" s="183">
        <v>3</v>
      </c>
      <c r="V2751" s="183">
        <v>20</v>
      </c>
      <c r="Y2751" s="181" t="s">
        <v>941</v>
      </c>
      <c r="Z2751" s="183">
        <v>102</v>
      </c>
      <c r="AA2751" s="181" t="s">
        <v>22</v>
      </c>
      <c r="AB2751" s="181" t="s">
        <v>942</v>
      </c>
      <c r="AC2751" s="183">
        <v>38</v>
      </c>
    </row>
    <row r="2752" spans="1:29">
      <c r="A2752" s="181" t="s">
        <v>119</v>
      </c>
      <c r="B2752" s="183">
        <v>102</v>
      </c>
      <c r="C2752" s="183">
        <v>102118</v>
      </c>
      <c r="D2752" s="183">
        <v>5680</v>
      </c>
      <c r="E2752" s="184">
        <v>-17.989999999999998</v>
      </c>
      <c r="F2752" s="182">
        <v>43921</v>
      </c>
      <c r="G2752" s="181" t="s">
        <v>938</v>
      </c>
      <c r="H2752" s="181" t="s">
        <v>1203</v>
      </c>
      <c r="I2752" s="181" t="s">
        <v>1203</v>
      </c>
      <c r="K2752" s="183">
        <v>368964</v>
      </c>
      <c r="L2752" s="183">
        <v>364556</v>
      </c>
      <c r="Q2752" s="181" t="s">
        <v>940</v>
      </c>
      <c r="U2752" s="183">
        <v>3</v>
      </c>
      <c r="V2752" s="183">
        <v>20</v>
      </c>
      <c r="Y2752" s="181" t="s">
        <v>941</v>
      </c>
      <c r="Z2752" s="183">
        <v>102</v>
      </c>
      <c r="AA2752" s="181" t="s">
        <v>22</v>
      </c>
      <c r="AB2752" s="181" t="s">
        <v>942</v>
      </c>
      <c r="AC2752" s="183">
        <v>39</v>
      </c>
    </row>
    <row r="2753" spans="1:29">
      <c r="A2753" s="181" t="s">
        <v>119</v>
      </c>
      <c r="B2753" s="183">
        <v>102</v>
      </c>
      <c r="C2753" s="183">
        <v>102108</v>
      </c>
      <c r="D2753" s="183">
        <v>5680</v>
      </c>
      <c r="E2753" s="184">
        <v>-23.98</v>
      </c>
      <c r="F2753" s="182">
        <v>43921</v>
      </c>
      <c r="G2753" s="181" t="s">
        <v>938</v>
      </c>
      <c r="H2753" s="181" t="s">
        <v>1203</v>
      </c>
      <c r="I2753" s="181" t="s">
        <v>1203</v>
      </c>
      <c r="K2753" s="183">
        <v>368964</v>
      </c>
      <c r="L2753" s="183">
        <v>364556</v>
      </c>
      <c r="Q2753" s="181" t="s">
        <v>940</v>
      </c>
      <c r="U2753" s="183">
        <v>3</v>
      </c>
      <c r="V2753" s="183">
        <v>20</v>
      </c>
      <c r="Y2753" s="181" t="s">
        <v>941</v>
      </c>
      <c r="Z2753" s="183">
        <v>102</v>
      </c>
      <c r="AA2753" s="181" t="s">
        <v>22</v>
      </c>
      <c r="AB2753" s="181" t="s">
        <v>942</v>
      </c>
      <c r="AC2753" s="183">
        <v>40</v>
      </c>
    </row>
    <row r="2754" spans="1:29">
      <c r="A2754" s="181" t="s">
        <v>119</v>
      </c>
      <c r="B2754" s="183">
        <v>102</v>
      </c>
      <c r="C2754" s="183">
        <v>102109</v>
      </c>
      <c r="D2754" s="183">
        <v>5680</v>
      </c>
      <c r="E2754" s="184">
        <v>-17.989999999999998</v>
      </c>
      <c r="F2754" s="182">
        <v>43921</v>
      </c>
      <c r="G2754" s="181" t="s">
        <v>938</v>
      </c>
      <c r="H2754" s="181" t="s">
        <v>1203</v>
      </c>
      <c r="I2754" s="181" t="s">
        <v>1203</v>
      </c>
      <c r="K2754" s="183">
        <v>368964</v>
      </c>
      <c r="L2754" s="183">
        <v>364556</v>
      </c>
      <c r="Q2754" s="181" t="s">
        <v>940</v>
      </c>
      <c r="U2754" s="183">
        <v>3</v>
      </c>
      <c r="V2754" s="183">
        <v>20</v>
      </c>
      <c r="Y2754" s="181" t="s">
        <v>941</v>
      </c>
      <c r="Z2754" s="183">
        <v>102</v>
      </c>
      <c r="AA2754" s="181" t="s">
        <v>22</v>
      </c>
      <c r="AB2754" s="181" t="s">
        <v>942</v>
      </c>
      <c r="AC2754" s="183">
        <v>41</v>
      </c>
    </row>
    <row r="2755" spans="1:29">
      <c r="A2755" s="181" t="s">
        <v>119</v>
      </c>
      <c r="B2755" s="183">
        <v>102</v>
      </c>
      <c r="C2755" s="183">
        <v>102120</v>
      </c>
      <c r="D2755" s="183">
        <v>5680</v>
      </c>
      <c r="E2755" s="184">
        <v>-6.02</v>
      </c>
      <c r="F2755" s="182">
        <v>43921</v>
      </c>
      <c r="G2755" s="181" t="s">
        <v>938</v>
      </c>
      <c r="H2755" s="181" t="s">
        <v>1203</v>
      </c>
      <c r="I2755" s="181" t="s">
        <v>1203</v>
      </c>
      <c r="K2755" s="183">
        <v>368964</v>
      </c>
      <c r="L2755" s="183">
        <v>364556</v>
      </c>
      <c r="Q2755" s="181" t="s">
        <v>940</v>
      </c>
      <c r="U2755" s="183">
        <v>3</v>
      </c>
      <c r="V2755" s="183">
        <v>20</v>
      </c>
      <c r="Y2755" s="181" t="s">
        <v>941</v>
      </c>
      <c r="Z2755" s="183">
        <v>102</v>
      </c>
      <c r="AA2755" s="181" t="s">
        <v>22</v>
      </c>
      <c r="AB2755" s="181" t="s">
        <v>942</v>
      </c>
      <c r="AC2755" s="183">
        <v>42</v>
      </c>
    </row>
    <row r="2756" spans="1:29">
      <c r="A2756" s="181" t="s">
        <v>119</v>
      </c>
      <c r="B2756" s="183">
        <v>102</v>
      </c>
      <c r="C2756" s="183">
        <v>102114</v>
      </c>
      <c r="D2756" s="183">
        <v>5680</v>
      </c>
      <c r="E2756" s="184">
        <v>8.49</v>
      </c>
      <c r="F2756" s="182">
        <v>43921</v>
      </c>
      <c r="G2756" s="181" t="s">
        <v>938</v>
      </c>
      <c r="H2756" s="181" t="s">
        <v>948</v>
      </c>
      <c r="I2756" s="181" t="s">
        <v>948</v>
      </c>
      <c r="K2756" s="183">
        <v>368991</v>
      </c>
      <c r="L2756" s="183">
        <v>364702</v>
      </c>
      <c r="Q2756" s="181" t="s">
        <v>940</v>
      </c>
      <c r="U2756" s="183">
        <v>3</v>
      </c>
      <c r="V2756" s="183">
        <v>20</v>
      </c>
      <c r="Y2756" s="181" t="s">
        <v>941</v>
      </c>
      <c r="Z2756" s="183">
        <v>102</v>
      </c>
      <c r="AA2756" s="181" t="s">
        <v>22</v>
      </c>
      <c r="AB2756" s="181" t="s">
        <v>942</v>
      </c>
      <c r="AC2756" s="183">
        <v>8</v>
      </c>
    </row>
    <row r="2757" spans="1:29">
      <c r="A2757" s="181" t="s">
        <v>119</v>
      </c>
      <c r="B2757" s="183">
        <v>102</v>
      </c>
      <c r="C2757" s="183">
        <v>102115</v>
      </c>
      <c r="D2757" s="183">
        <v>5680</v>
      </c>
      <c r="E2757" s="184">
        <v>2.83</v>
      </c>
      <c r="F2757" s="182">
        <v>43921</v>
      </c>
      <c r="G2757" s="181" t="s">
        <v>938</v>
      </c>
      <c r="H2757" s="181" t="s">
        <v>948</v>
      </c>
      <c r="I2757" s="181" t="s">
        <v>948</v>
      </c>
      <c r="K2757" s="183">
        <v>368991</v>
      </c>
      <c r="L2757" s="183">
        <v>364702</v>
      </c>
      <c r="Q2757" s="181" t="s">
        <v>940</v>
      </c>
      <c r="U2757" s="183">
        <v>3</v>
      </c>
      <c r="V2757" s="183">
        <v>20</v>
      </c>
      <c r="Y2757" s="181" t="s">
        <v>941</v>
      </c>
      <c r="Z2757" s="183">
        <v>102</v>
      </c>
      <c r="AA2757" s="181" t="s">
        <v>22</v>
      </c>
      <c r="AB2757" s="181" t="s">
        <v>942</v>
      </c>
      <c r="AC2757" s="183">
        <v>22</v>
      </c>
    </row>
    <row r="2758" spans="1:29">
      <c r="A2758" s="181" t="s">
        <v>119</v>
      </c>
      <c r="B2758" s="183">
        <v>102</v>
      </c>
      <c r="C2758" s="183">
        <v>102116</v>
      </c>
      <c r="D2758" s="183">
        <v>5680</v>
      </c>
      <c r="E2758" s="184">
        <v>3.01</v>
      </c>
      <c r="F2758" s="182">
        <v>43921</v>
      </c>
      <c r="G2758" s="181" t="s">
        <v>938</v>
      </c>
      <c r="H2758" s="181" t="s">
        <v>948</v>
      </c>
      <c r="I2758" s="181" t="s">
        <v>948</v>
      </c>
      <c r="K2758" s="183">
        <v>368991</v>
      </c>
      <c r="L2758" s="183">
        <v>364702</v>
      </c>
      <c r="Q2758" s="181" t="s">
        <v>940</v>
      </c>
      <c r="U2758" s="183">
        <v>3</v>
      </c>
      <c r="V2758" s="183">
        <v>20</v>
      </c>
      <c r="Y2758" s="181" t="s">
        <v>941</v>
      </c>
      <c r="Z2758" s="183">
        <v>102</v>
      </c>
      <c r="AA2758" s="181" t="s">
        <v>22</v>
      </c>
      <c r="AB2758" s="181" t="s">
        <v>942</v>
      </c>
      <c r="AC2758" s="183">
        <v>35</v>
      </c>
    </row>
    <row r="2759" spans="1:29">
      <c r="A2759" s="181" t="s">
        <v>119</v>
      </c>
      <c r="B2759" s="183">
        <v>102</v>
      </c>
      <c r="C2759" s="183">
        <v>102117</v>
      </c>
      <c r="D2759" s="183">
        <v>5680</v>
      </c>
      <c r="E2759" s="184">
        <v>2.83</v>
      </c>
      <c r="F2759" s="182">
        <v>43921</v>
      </c>
      <c r="G2759" s="181" t="s">
        <v>938</v>
      </c>
      <c r="H2759" s="181" t="s">
        <v>948</v>
      </c>
      <c r="I2759" s="181" t="s">
        <v>948</v>
      </c>
      <c r="K2759" s="183">
        <v>368991</v>
      </c>
      <c r="L2759" s="183">
        <v>364702</v>
      </c>
      <c r="Q2759" s="181" t="s">
        <v>940</v>
      </c>
      <c r="U2759" s="183">
        <v>3</v>
      </c>
      <c r="V2759" s="183">
        <v>20</v>
      </c>
      <c r="Y2759" s="181" t="s">
        <v>941</v>
      </c>
      <c r="Z2759" s="183">
        <v>102</v>
      </c>
      <c r="AA2759" s="181" t="s">
        <v>22</v>
      </c>
      <c r="AB2759" s="181" t="s">
        <v>942</v>
      </c>
      <c r="AC2759" s="183">
        <v>56</v>
      </c>
    </row>
    <row r="2760" spans="1:29">
      <c r="A2760" s="181" t="s">
        <v>119</v>
      </c>
      <c r="B2760" s="183">
        <v>102</v>
      </c>
      <c r="C2760" s="183">
        <v>102120</v>
      </c>
      <c r="D2760" s="183">
        <v>5680</v>
      </c>
      <c r="E2760" s="184">
        <v>2.84</v>
      </c>
      <c r="F2760" s="182">
        <v>43921</v>
      </c>
      <c r="G2760" s="181" t="s">
        <v>938</v>
      </c>
      <c r="H2760" s="181" t="s">
        <v>948</v>
      </c>
      <c r="I2760" s="181" t="s">
        <v>948</v>
      </c>
      <c r="K2760" s="183">
        <v>368991</v>
      </c>
      <c r="L2760" s="183">
        <v>364702</v>
      </c>
      <c r="Q2760" s="181" t="s">
        <v>940</v>
      </c>
      <c r="U2760" s="183">
        <v>3</v>
      </c>
      <c r="V2760" s="183">
        <v>20</v>
      </c>
      <c r="Y2760" s="181" t="s">
        <v>941</v>
      </c>
      <c r="Z2760" s="183">
        <v>102</v>
      </c>
      <c r="AA2760" s="181" t="s">
        <v>22</v>
      </c>
      <c r="AB2760" s="181" t="s">
        <v>942</v>
      </c>
      <c r="AC2760" s="183">
        <v>65</v>
      </c>
    </row>
    <row r="2761" spans="1:29">
      <c r="A2761" s="181" t="s">
        <v>119</v>
      </c>
      <c r="B2761" s="183">
        <v>102</v>
      </c>
      <c r="C2761" s="183">
        <v>102103</v>
      </c>
      <c r="D2761" s="183">
        <v>5680</v>
      </c>
      <c r="E2761" s="184">
        <v>-100.5</v>
      </c>
      <c r="F2761" s="182">
        <v>43928</v>
      </c>
      <c r="G2761" s="181" t="s">
        <v>938</v>
      </c>
      <c r="H2761" s="181" t="s">
        <v>1069</v>
      </c>
      <c r="I2761" s="181" t="s">
        <v>1206</v>
      </c>
      <c r="K2761" s="183">
        <v>369068</v>
      </c>
      <c r="L2761" s="183">
        <v>365248</v>
      </c>
      <c r="Q2761" s="181" t="s">
        <v>940</v>
      </c>
      <c r="U2761" s="183">
        <v>4</v>
      </c>
      <c r="V2761" s="183">
        <v>20</v>
      </c>
      <c r="Y2761" s="181" t="s">
        <v>941</v>
      </c>
      <c r="Z2761" s="183">
        <v>102</v>
      </c>
      <c r="AA2761" s="181" t="s">
        <v>22</v>
      </c>
      <c r="AB2761" s="181" t="s">
        <v>942</v>
      </c>
      <c r="AC2761" s="183">
        <v>19</v>
      </c>
    </row>
    <row r="2762" spans="1:29">
      <c r="A2762" s="181" t="s">
        <v>119</v>
      </c>
      <c r="B2762" s="183">
        <v>102</v>
      </c>
      <c r="C2762" s="183">
        <v>102103</v>
      </c>
      <c r="D2762" s="183">
        <v>5680</v>
      </c>
      <c r="E2762" s="184">
        <v>-709.12</v>
      </c>
      <c r="F2762" s="182">
        <v>43928</v>
      </c>
      <c r="G2762" s="181" t="s">
        <v>938</v>
      </c>
      <c r="H2762" s="181" t="s">
        <v>1069</v>
      </c>
      <c r="I2762" s="181" t="s">
        <v>1207</v>
      </c>
      <c r="K2762" s="183">
        <v>369068</v>
      </c>
      <c r="L2762" s="183">
        <v>365248</v>
      </c>
      <c r="Q2762" s="181" t="s">
        <v>940</v>
      </c>
      <c r="U2762" s="183">
        <v>4</v>
      </c>
      <c r="V2762" s="183">
        <v>20</v>
      </c>
      <c r="Y2762" s="181" t="s">
        <v>941</v>
      </c>
      <c r="Z2762" s="183">
        <v>102</v>
      </c>
      <c r="AA2762" s="181" t="s">
        <v>22</v>
      </c>
      <c r="AB2762" s="181" t="s">
        <v>942</v>
      </c>
      <c r="AC2762" s="183">
        <v>20</v>
      </c>
    </row>
    <row r="2763" spans="1:29">
      <c r="A2763" s="181" t="s">
        <v>119</v>
      </c>
      <c r="B2763" s="183">
        <v>102</v>
      </c>
      <c r="C2763" s="183">
        <v>102103</v>
      </c>
      <c r="D2763" s="183">
        <v>5680</v>
      </c>
      <c r="E2763" s="184">
        <v>-230.47</v>
      </c>
      <c r="F2763" s="182">
        <v>43928</v>
      </c>
      <c r="G2763" s="181" t="s">
        <v>938</v>
      </c>
      <c r="H2763" s="181" t="s">
        <v>1069</v>
      </c>
      <c r="I2763" s="181" t="s">
        <v>1208</v>
      </c>
      <c r="K2763" s="183">
        <v>369068</v>
      </c>
      <c r="L2763" s="183">
        <v>365248</v>
      </c>
      <c r="Q2763" s="181" t="s">
        <v>940</v>
      </c>
      <c r="U2763" s="183">
        <v>4</v>
      </c>
      <c r="V2763" s="183">
        <v>20</v>
      </c>
      <c r="Y2763" s="181" t="s">
        <v>941</v>
      </c>
      <c r="Z2763" s="183">
        <v>102</v>
      </c>
      <c r="AA2763" s="181" t="s">
        <v>22</v>
      </c>
      <c r="AB2763" s="181" t="s">
        <v>942</v>
      </c>
      <c r="AC2763" s="183">
        <v>21</v>
      </c>
    </row>
    <row r="2764" spans="1:29">
      <c r="A2764" s="181" t="s">
        <v>119</v>
      </c>
      <c r="B2764" s="183">
        <v>102</v>
      </c>
      <c r="C2764" s="183">
        <v>102103</v>
      </c>
      <c r="D2764" s="183">
        <v>5680</v>
      </c>
      <c r="E2764" s="184">
        <v>-34.799999999999997</v>
      </c>
      <c r="F2764" s="182">
        <v>43936</v>
      </c>
      <c r="G2764" s="181" t="s">
        <v>938</v>
      </c>
      <c r="H2764" s="181" t="s">
        <v>1070</v>
      </c>
      <c r="I2764" s="181" t="s">
        <v>1206</v>
      </c>
      <c r="K2764" s="183">
        <v>369072</v>
      </c>
      <c r="L2764" s="183">
        <v>365264</v>
      </c>
      <c r="Q2764" s="181" t="s">
        <v>940</v>
      </c>
      <c r="U2764" s="183">
        <v>4</v>
      </c>
      <c r="V2764" s="183">
        <v>20</v>
      </c>
      <c r="Y2764" s="181" t="s">
        <v>941</v>
      </c>
      <c r="Z2764" s="183">
        <v>102</v>
      </c>
      <c r="AA2764" s="181" t="s">
        <v>22</v>
      </c>
      <c r="AB2764" s="181" t="s">
        <v>942</v>
      </c>
      <c r="AC2764" s="183">
        <v>19</v>
      </c>
    </row>
    <row r="2765" spans="1:29">
      <c r="A2765" s="181" t="s">
        <v>119</v>
      </c>
      <c r="B2765" s="183">
        <v>102</v>
      </c>
      <c r="C2765" s="183">
        <v>102103</v>
      </c>
      <c r="D2765" s="183">
        <v>5680</v>
      </c>
      <c r="E2765" s="184">
        <v>-525.91</v>
      </c>
      <c r="F2765" s="182">
        <v>43936</v>
      </c>
      <c r="G2765" s="181" t="s">
        <v>938</v>
      </c>
      <c r="H2765" s="181" t="s">
        <v>1070</v>
      </c>
      <c r="I2765" s="181" t="s">
        <v>1207</v>
      </c>
      <c r="K2765" s="183">
        <v>369072</v>
      </c>
      <c r="L2765" s="183">
        <v>365264</v>
      </c>
      <c r="Q2765" s="181" t="s">
        <v>940</v>
      </c>
      <c r="U2765" s="183">
        <v>4</v>
      </c>
      <c r="V2765" s="183">
        <v>20</v>
      </c>
      <c r="Y2765" s="181" t="s">
        <v>941</v>
      </c>
      <c r="Z2765" s="183">
        <v>102</v>
      </c>
      <c r="AA2765" s="181" t="s">
        <v>22</v>
      </c>
      <c r="AB2765" s="181" t="s">
        <v>942</v>
      </c>
      <c r="AC2765" s="183">
        <v>20</v>
      </c>
    </row>
    <row r="2766" spans="1:29">
      <c r="A2766" s="181" t="s">
        <v>119</v>
      </c>
      <c r="B2766" s="183">
        <v>102</v>
      </c>
      <c r="C2766" s="183">
        <v>102103</v>
      </c>
      <c r="D2766" s="183">
        <v>5680</v>
      </c>
      <c r="E2766" s="184">
        <v>-141.9</v>
      </c>
      <c r="F2766" s="182">
        <v>43936</v>
      </c>
      <c r="G2766" s="181" t="s">
        <v>938</v>
      </c>
      <c r="H2766" s="181" t="s">
        <v>1070</v>
      </c>
      <c r="I2766" s="181" t="s">
        <v>1208</v>
      </c>
      <c r="K2766" s="183">
        <v>369072</v>
      </c>
      <c r="L2766" s="183">
        <v>365264</v>
      </c>
      <c r="Q2766" s="181" t="s">
        <v>940</v>
      </c>
      <c r="U2766" s="183">
        <v>4</v>
      </c>
      <c r="V2766" s="183">
        <v>20</v>
      </c>
      <c r="Y2766" s="181" t="s">
        <v>941</v>
      </c>
      <c r="Z2766" s="183">
        <v>102</v>
      </c>
      <c r="AA2766" s="181" t="s">
        <v>22</v>
      </c>
      <c r="AB2766" s="181" t="s">
        <v>942</v>
      </c>
      <c r="AC2766" s="183">
        <v>21</v>
      </c>
    </row>
    <row r="2767" spans="1:29">
      <c r="A2767" s="181" t="s">
        <v>120</v>
      </c>
      <c r="B2767" s="183">
        <v>102</v>
      </c>
      <c r="C2767" s="183">
        <v>102101</v>
      </c>
      <c r="D2767" s="183">
        <v>5690</v>
      </c>
      <c r="E2767" s="184">
        <v>3087</v>
      </c>
      <c r="F2767" s="182">
        <v>43585</v>
      </c>
      <c r="G2767" s="181" t="s">
        <v>938</v>
      </c>
      <c r="H2767" s="181">
        <v>1662</v>
      </c>
      <c r="I2767" s="181" t="s">
        <v>1209</v>
      </c>
      <c r="K2767" s="183">
        <v>1053284</v>
      </c>
      <c r="L2767" s="183">
        <v>332933</v>
      </c>
      <c r="Q2767" s="181" t="s">
        <v>1172</v>
      </c>
      <c r="U2767" s="183">
        <v>4</v>
      </c>
      <c r="V2767" s="183">
        <v>19</v>
      </c>
      <c r="W2767" s="183">
        <v>1</v>
      </c>
      <c r="X2767" s="183">
        <v>1001446</v>
      </c>
      <c r="Y2767" s="181" t="s">
        <v>941</v>
      </c>
      <c r="Z2767" s="183">
        <v>102</v>
      </c>
      <c r="AA2767" s="181" t="s">
        <v>945</v>
      </c>
      <c r="AB2767" s="181" t="s">
        <v>942</v>
      </c>
      <c r="AC2767" s="183">
        <v>1</v>
      </c>
    </row>
    <row r="2768" spans="1:29">
      <c r="A2768" s="181" t="s">
        <v>120</v>
      </c>
      <c r="B2768" s="183">
        <v>102</v>
      </c>
      <c r="C2768" s="183">
        <v>102101</v>
      </c>
      <c r="D2768" s="183">
        <v>5690</v>
      </c>
      <c r="E2768" s="184">
        <v>3082.5</v>
      </c>
      <c r="F2768" s="182">
        <v>43683</v>
      </c>
      <c r="G2768" s="181" t="s">
        <v>938</v>
      </c>
      <c r="H2768" s="181">
        <v>2389</v>
      </c>
      <c r="K2768" s="183">
        <v>1079358</v>
      </c>
      <c r="L2768" s="183">
        <v>341382</v>
      </c>
      <c r="Q2768" s="181" t="s">
        <v>1172</v>
      </c>
      <c r="U2768" s="183">
        <v>8</v>
      </c>
      <c r="V2768" s="183">
        <v>19</v>
      </c>
      <c r="W2768" s="183">
        <v>1</v>
      </c>
      <c r="X2768" s="183">
        <v>1001446</v>
      </c>
      <c r="Y2768" s="181" t="s">
        <v>941</v>
      </c>
      <c r="Z2768" s="183">
        <v>102</v>
      </c>
      <c r="AA2768" s="181" t="s">
        <v>945</v>
      </c>
      <c r="AB2768" s="181" t="s">
        <v>942</v>
      </c>
      <c r="AC2768" s="183">
        <v>1</v>
      </c>
    </row>
    <row r="2769" spans="1:29">
      <c r="A2769" s="181" t="s">
        <v>120</v>
      </c>
      <c r="B2769" s="183">
        <v>102</v>
      </c>
      <c r="C2769" s="183">
        <v>102101</v>
      </c>
      <c r="D2769" s="183">
        <v>5690</v>
      </c>
      <c r="E2769" s="184">
        <v>3135.6</v>
      </c>
      <c r="F2769" s="182">
        <v>43704</v>
      </c>
      <c r="G2769" s="181" t="s">
        <v>938</v>
      </c>
      <c r="H2769" s="181">
        <v>2741</v>
      </c>
      <c r="K2769" s="183">
        <v>1084439</v>
      </c>
      <c r="L2769" s="183">
        <v>343038</v>
      </c>
      <c r="Q2769" s="181" t="s">
        <v>1172</v>
      </c>
      <c r="U2769" s="183">
        <v>8</v>
      </c>
      <c r="V2769" s="183">
        <v>19</v>
      </c>
      <c r="W2769" s="183">
        <v>1</v>
      </c>
      <c r="X2769" s="183">
        <v>1001446</v>
      </c>
      <c r="Y2769" s="181" t="s">
        <v>941</v>
      </c>
      <c r="Z2769" s="183">
        <v>102</v>
      </c>
      <c r="AA2769" s="181" t="s">
        <v>945</v>
      </c>
      <c r="AB2769" s="181" t="s">
        <v>942</v>
      </c>
      <c r="AC2769" s="183">
        <v>1</v>
      </c>
    </row>
    <row r="2770" spans="1:29">
      <c r="A2770" s="181" t="s">
        <v>120</v>
      </c>
      <c r="B2770" s="183">
        <v>102</v>
      </c>
      <c r="C2770" s="183">
        <v>102101</v>
      </c>
      <c r="D2770" s="183">
        <v>5690</v>
      </c>
      <c r="E2770" s="184">
        <v>3136.5</v>
      </c>
      <c r="F2770" s="182">
        <v>43816</v>
      </c>
      <c r="G2770" s="181" t="s">
        <v>938</v>
      </c>
      <c r="H2770" s="181">
        <v>3537</v>
      </c>
      <c r="K2770" s="183">
        <v>1117938</v>
      </c>
      <c r="L2770" s="183">
        <v>354491</v>
      </c>
      <c r="Q2770" s="181" t="s">
        <v>1172</v>
      </c>
      <c r="U2770" s="183">
        <v>12</v>
      </c>
      <c r="V2770" s="183">
        <v>19</v>
      </c>
      <c r="W2770" s="183">
        <v>1</v>
      </c>
      <c r="X2770" s="183">
        <v>1001446</v>
      </c>
      <c r="Y2770" s="181" t="s">
        <v>941</v>
      </c>
      <c r="Z2770" s="183">
        <v>102</v>
      </c>
      <c r="AA2770" s="181" t="s">
        <v>945</v>
      </c>
      <c r="AB2770" s="181" t="s">
        <v>942</v>
      </c>
      <c r="AC2770" s="183">
        <v>1</v>
      </c>
    </row>
    <row r="2771" spans="1:29">
      <c r="A2771" s="181" t="s">
        <v>120</v>
      </c>
      <c r="B2771" s="183">
        <v>102</v>
      </c>
      <c r="C2771" s="183">
        <v>102103</v>
      </c>
      <c r="D2771" s="183">
        <v>5690</v>
      </c>
      <c r="E2771" s="184">
        <v>300</v>
      </c>
      <c r="F2771" s="182">
        <v>43943</v>
      </c>
      <c r="G2771" s="181" t="s">
        <v>938</v>
      </c>
      <c r="H2771" s="181">
        <v>4308</v>
      </c>
      <c r="K2771" s="183">
        <v>1157770</v>
      </c>
      <c r="L2771" s="183">
        <v>365448</v>
      </c>
      <c r="Q2771" s="181" t="s">
        <v>1172</v>
      </c>
      <c r="U2771" s="183">
        <v>4</v>
      </c>
      <c r="V2771" s="183">
        <v>20</v>
      </c>
      <c r="W2771" s="183">
        <v>1</v>
      </c>
      <c r="X2771" s="183">
        <v>1099980</v>
      </c>
      <c r="Y2771" s="181" t="s">
        <v>941</v>
      </c>
      <c r="Z2771" s="183">
        <v>102</v>
      </c>
      <c r="AA2771" s="181" t="s">
        <v>945</v>
      </c>
      <c r="AB2771" s="181" t="s">
        <v>942</v>
      </c>
      <c r="AC2771" s="183">
        <v>1</v>
      </c>
    </row>
    <row r="2772" spans="1:29">
      <c r="A2772" s="181" t="s">
        <v>111</v>
      </c>
      <c r="B2772" s="183">
        <v>700</v>
      </c>
      <c r="C2772" s="183">
        <v>700100</v>
      </c>
      <c r="D2772" s="183">
        <v>5630</v>
      </c>
      <c r="E2772" s="184">
        <v>1180.8</v>
      </c>
      <c r="F2772" s="182">
        <v>43585</v>
      </c>
      <c r="G2772" s="181" t="s">
        <v>1210</v>
      </c>
      <c r="H2772" s="181" t="s">
        <v>939</v>
      </c>
      <c r="I2772" s="181" t="s">
        <v>939</v>
      </c>
      <c r="K2772" s="183">
        <v>365129</v>
      </c>
      <c r="L2772" s="183">
        <v>333831</v>
      </c>
      <c r="Q2772" s="181" t="s">
        <v>940</v>
      </c>
      <c r="U2772" s="183">
        <v>4</v>
      </c>
      <c r="V2772" s="183">
        <v>19</v>
      </c>
      <c r="Y2772" s="181" t="s">
        <v>941</v>
      </c>
      <c r="Z2772" s="183">
        <v>102</v>
      </c>
      <c r="AA2772" s="181" t="s">
        <v>22</v>
      </c>
      <c r="AB2772" s="181" t="s">
        <v>942</v>
      </c>
      <c r="AC2772" s="183">
        <v>11</v>
      </c>
    </row>
    <row r="2773" spans="1:29">
      <c r="A2773" s="181" t="s">
        <v>111</v>
      </c>
      <c r="B2773" s="183">
        <v>700</v>
      </c>
      <c r="C2773" s="183">
        <v>700100</v>
      </c>
      <c r="D2773" s="183">
        <v>5630</v>
      </c>
      <c r="E2773" s="184">
        <v>1196.24</v>
      </c>
      <c r="F2773" s="182">
        <v>43616</v>
      </c>
      <c r="G2773" s="181" t="s">
        <v>1210</v>
      </c>
      <c r="H2773" s="181" t="s">
        <v>939</v>
      </c>
      <c r="I2773" s="181" t="s">
        <v>939</v>
      </c>
      <c r="K2773" s="183">
        <v>365463</v>
      </c>
      <c r="L2773" s="183">
        <v>336414</v>
      </c>
      <c r="Q2773" s="181" t="s">
        <v>940</v>
      </c>
      <c r="U2773" s="183">
        <v>5</v>
      </c>
      <c r="V2773" s="183">
        <v>19</v>
      </c>
      <c r="Y2773" s="181" t="s">
        <v>941</v>
      </c>
      <c r="Z2773" s="183">
        <v>102</v>
      </c>
      <c r="AA2773" s="181" t="s">
        <v>22</v>
      </c>
      <c r="AB2773" s="181" t="s">
        <v>942</v>
      </c>
      <c r="AC2773" s="183">
        <v>11</v>
      </c>
    </row>
    <row r="2774" spans="1:29">
      <c r="A2774" s="181" t="s">
        <v>111</v>
      </c>
      <c r="B2774" s="183">
        <v>700</v>
      </c>
      <c r="C2774" s="183">
        <v>700100</v>
      </c>
      <c r="D2774" s="183">
        <v>5630</v>
      </c>
      <c r="E2774" s="184">
        <v>1161.58</v>
      </c>
      <c r="F2774" s="182">
        <v>43646</v>
      </c>
      <c r="G2774" s="181" t="s">
        <v>1210</v>
      </c>
      <c r="H2774" s="181" t="s">
        <v>939</v>
      </c>
      <c r="I2774" s="181" t="s">
        <v>939</v>
      </c>
      <c r="K2774" s="183">
        <v>365788</v>
      </c>
      <c r="L2774" s="183">
        <v>338872</v>
      </c>
      <c r="Q2774" s="181" t="s">
        <v>940</v>
      </c>
      <c r="U2774" s="183">
        <v>6</v>
      </c>
      <c r="V2774" s="183">
        <v>19</v>
      </c>
      <c r="Y2774" s="181" t="s">
        <v>941</v>
      </c>
      <c r="Z2774" s="183">
        <v>102</v>
      </c>
      <c r="AA2774" s="181" t="s">
        <v>22</v>
      </c>
      <c r="AB2774" s="181" t="s">
        <v>942</v>
      </c>
      <c r="AC2774" s="183">
        <v>11</v>
      </c>
    </row>
    <row r="2775" spans="1:29">
      <c r="A2775" s="181" t="s">
        <v>111</v>
      </c>
      <c r="B2775" s="183">
        <v>700</v>
      </c>
      <c r="C2775" s="183">
        <v>700100</v>
      </c>
      <c r="D2775" s="183">
        <v>5630</v>
      </c>
      <c r="E2775" s="184">
        <v>1185.97</v>
      </c>
      <c r="F2775" s="182">
        <v>43677</v>
      </c>
      <c r="G2775" s="181" t="s">
        <v>1210</v>
      </c>
      <c r="H2775" s="181" t="s">
        <v>939</v>
      </c>
      <c r="I2775" s="181" t="s">
        <v>939</v>
      </c>
      <c r="K2775" s="183">
        <v>366088</v>
      </c>
      <c r="L2775" s="183">
        <v>341551</v>
      </c>
      <c r="Q2775" s="181" t="s">
        <v>940</v>
      </c>
      <c r="U2775" s="183">
        <v>7</v>
      </c>
      <c r="V2775" s="183">
        <v>19</v>
      </c>
      <c r="Y2775" s="181" t="s">
        <v>941</v>
      </c>
      <c r="Z2775" s="183">
        <v>102</v>
      </c>
      <c r="AA2775" s="181" t="s">
        <v>22</v>
      </c>
      <c r="AB2775" s="181" t="s">
        <v>942</v>
      </c>
      <c r="AC2775" s="183">
        <v>11</v>
      </c>
    </row>
    <row r="2776" spans="1:29">
      <c r="A2776" s="181" t="s">
        <v>111</v>
      </c>
      <c r="B2776" s="183">
        <v>700</v>
      </c>
      <c r="C2776" s="183">
        <v>700100</v>
      </c>
      <c r="D2776" s="183">
        <v>5630</v>
      </c>
      <c r="E2776" s="184">
        <v>1192.01</v>
      </c>
      <c r="F2776" s="182">
        <v>43708</v>
      </c>
      <c r="G2776" s="181" t="s">
        <v>1210</v>
      </c>
      <c r="H2776" s="181" t="s">
        <v>939</v>
      </c>
      <c r="I2776" s="181" t="s">
        <v>939</v>
      </c>
      <c r="K2776" s="183">
        <v>366424</v>
      </c>
      <c r="L2776" s="183">
        <v>344044</v>
      </c>
      <c r="Q2776" s="181" t="s">
        <v>940</v>
      </c>
      <c r="U2776" s="183">
        <v>8</v>
      </c>
      <c r="V2776" s="183">
        <v>19</v>
      </c>
      <c r="Y2776" s="181" t="s">
        <v>941</v>
      </c>
      <c r="Z2776" s="183">
        <v>102</v>
      </c>
      <c r="AA2776" s="181" t="s">
        <v>22</v>
      </c>
      <c r="AB2776" s="181" t="s">
        <v>942</v>
      </c>
      <c r="AC2776" s="183">
        <v>11</v>
      </c>
    </row>
    <row r="2777" spans="1:29">
      <c r="A2777" s="181" t="s">
        <v>111</v>
      </c>
      <c r="B2777" s="183">
        <v>700</v>
      </c>
      <c r="C2777" s="183">
        <v>700100</v>
      </c>
      <c r="D2777" s="183">
        <v>5630</v>
      </c>
      <c r="E2777" s="184">
        <v>1198.6300000000001</v>
      </c>
      <c r="F2777" s="182">
        <v>43738</v>
      </c>
      <c r="G2777" s="181" t="s">
        <v>1210</v>
      </c>
      <c r="H2777" s="181" t="s">
        <v>939</v>
      </c>
      <c r="I2777" s="181" t="s">
        <v>939</v>
      </c>
      <c r="K2777" s="183">
        <v>366751</v>
      </c>
      <c r="L2777" s="183">
        <v>347323</v>
      </c>
      <c r="Q2777" s="181" t="s">
        <v>940</v>
      </c>
      <c r="U2777" s="183">
        <v>9</v>
      </c>
      <c r="V2777" s="183">
        <v>19</v>
      </c>
      <c r="Y2777" s="181" t="s">
        <v>941</v>
      </c>
      <c r="Z2777" s="183">
        <v>102</v>
      </c>
      <c r="AA2777" s="181" t="s">
        <v>22</v>
      </c>
      <c r="AB2777" s="181" t="s">
        <v>942</v>
      </c>
      <c r="AC2777" s="183">
        <v>11</v>
      </c>
    </row>
    <row r="2778" spans="1:29">
      <c r="A2778" s="181" t="s">
        <v>111</v>
      </c>
      <c r="B2778" s="183">
        <v>700</v>
      </c>
      <c r="C2778" s="183">
        <v>700100</v>
      </c>
      <c r="D2778" s="183">
        <v>5630</v>
      </c>
      <c r="E2778" s="184">
        <v>1199.43</v>
      </c>
      <c r="F2778" s="182">
        <v>43769</v>
      </c>
      <c r="G2778" s="181" t="s">
        <v>1210</v>
      </c>
      <c r="H2778" s="181" t="s">
        <v>939</v>
      </c>
      <c r="I2778" s="181" t="s">
        <v>939</v>
      </c>
      <c r="K2778" s="183">
        <v>367133</v>
      </c>
      <c r="L2778" s="183">
        <v>350832</v>
      </c>
      <c r="Q2778" s="181" t="s">
        <v>940</v>
      </c>
      <c r="U2778" s="183">
        <v>10</v>
      </c>
      <c r="V2778" s="183">
        <v>19</v>
      </c>
      <c r="Y2778" s="181" t="s">
        <v>941</v>
      </c>
      <c r="Z2778" s="183">
        <v>102</v>
      </c>
      <c r="AA2778" s="181" t="s">
        <v>22</v>
      </c>
      <c r="AB2778" s="181" t="s">
        <v>942</v>
      </c>
      <c r="AC2778" s="183">
        <v>11</v>
      </c>
    </row>
    <row r="2779" spans="1:29">
      <c r="A2779" s="181" t="s">
        <v>111</v>
      </c>
      <c r="B2779" s="183">
        <v>700</v>
      </c>
      <c r="C2779" s="183">
        <v>700100</v>
      </c>
      <c r="D2779" s="183">
        <v>5630</v>
      </c>
      <c r="E2779" s="184">
        <v>1198.49</v>
      </c>
      <c r="F2779" s="182">
        <v>43799</v>
      </c>
      <c r="G2779" s="181" t="s">
        <v>1210</v>
      </c>
      <c r="H2779" s="181" t="s">
        <v>939</v>
      </c>
      <c r="I2779" s="181" t="s">
        <v>939</v>
      </c>
      <c r="K2779" s="183">
        <v>367422</v>
      </c>
      <c r="L2779" s="183">
        <v>353463</v>
      </c>
      <c r="Q2779" s="181" t="s">
        <v>940</v>
      </c>
      <c r="U2779" s="183">
        <v>11</v>
      </c>
      <c r="V2779" s="183">
        <v>19</v>
      </c>
      <c r="Y2779" s="181" t="s">
        <v>941</v>
      </c>
      <c r="Z2779" s="183">
        <v>102</v>
      </c>
      <c r="AA2779" s="181" t="s">
        <v>22</v>
      </c>
      <c r="AB2779" s="181" t="s">
        <v>942</v>
      </c>
      <c r="AC2779" s="183">
        <v>11</v>
      </c>
    </row>
    <row r="2780" spans="1:29">
      <c r="A2780" s="181" t="s">
        <v>111</v>
      </c>
      <c r="B2780" s="183">
        <v>700</v>
      </c>
      <c r="C2780" s="183">
        <v>700100</v>
      </c>
      <c r="D2780" s="183">
        <v>5630</v>
      </c>
      <c r="E2780" s="184">
        <v>1213.29</v>
      </c>
      <c r="F2780" s="182">
        <v>43830</v>
      </c>
      <c r="G2780" s="181" t="s">
        <v>1210</v>
      </c>
      <c r="H2780" s="181" t="s">
        <v>939</v>
      </c>
      <c r="I2780" s="181" t="s">
        <v>939</v>
      </c>
      <c r="K2780" s="183">
        <v>367802</v>
      </c>
      <c r="L2780" s="183">
        <v>356686</v>
      </c>
      <c r="Q2780" s="181" t="s">
        <v>940</v>
      </c>
      <c r="U2780" s="183">
        <v>12</v>
      </c>
      <c r="V2780" s="183">
        <v>19</v>
      </c>
      <c r="Y2780" s="181" t="s">
        <v>941</v>
      </c>
      <c r="Z2780" s="183">
        <v>102</v>
      </c>
      <c r="AA2780" s="181" t="s">
        <v>22</v>
      </c>
      <c r="AB2780" s="181" t="s">
        <v>942</v>
      </c>
      <c r="AC2780" s="183">
        <v>11</v>
      </c>
    </row>
    <row r="2781" spans="1:29">
      <c r="A2781" s="181" t="s">
        <v>111</v>
      </c>
      <c r="B2781" s="183">
        <v>700</v>
      </c>
      <c r="C2781" s="183">
        <v>700100</v>
      </c>
      <c r="D2781" s="183">
        <v>5630</v>
      </c>
      <c r="E2781" s="184">
        <v>1586.73</v>
      </c>
      <c r="F2781" s="182">
        <v>43861</v>
      </c>
      <c r="G2781" s="181" t="s">
        <v>1210</v>
      </c>
      <c r="H2781" s="181" t="s">
        <v>939</v>
      </c>
      <c r="I2781" s="181" t="s">
        <v>939</v>
      </c>
      <c r="K2781" s="183">
        <v>368184</v>
      </c>
      <c r="L2781" s="183">
        <v>359071</v>
      </c>
      <c r="Q2781" s="181" t="s">
        <v>940</v>
      </c>
      <c r="U2781" s="183">
        <v>1</v>
      </c>
      <c r="V2781" s="183">
        <v>20</v>
      </c>
      <c r="Y2781" s="181" t="s">
        <v>941</v>
      </c>
      <c r="Z2781" s="183">
        <v>102</v>
      </c>
      <c r="AA2781" s="181" t="s">
        <v>22</v>
      </c>
      <c r="AB2781" s="181" t="s">
        <v>942</v>
      </c>
      <c r="AC2781" s="183">
        <v>18</v>
      </c>
    </row>
    <row r="2782" spans="1:29">
      <c r="A2782" s="181" t="s">
        <v>111</v>
      </c>
      <c r="B2782" s="183">
        <v>700</v>
      </c>
      <c r="C2782" s="183">
        <v>700100</v>
      </c>
      <c r="D2782" s="183">
        <v>5630</v>
      </c>
      <c r="E2782" s="184">
        <v>1359.48</v>
      </c>
      <c r="F2782" s="182">
        <v>43890</v>
      </c>
      <c r="G2782" s="181" t="s">
        <v>1210</v>
      </c>
      <c r="H2782" s="181" t="s">
        <v>939</v>
      </c>
      <c r="I2782" s="181" t="s">
        <v>939</v>
      </c>
      <c r="K2782" s="183">
        <v>368557</v>
      </c>
      <c r="L2782" s="183">
        <v>361266</v>
      </c>
      <c r="Q2782" s="181" t="s">
        <v>940</v>
      </c>
      <c r="U2782" s="183">
        <v>2</v>
      </c>
      <c r="V2782" s="183">
        <v>20</v>
      </c>
      <c r="Y2782" s="181" t="s">
        <v>941</v>
      </c>
      <c r="Z2782" s="183">
        <v>102</v>
      </c>
      <c r="AA2782" s="181" t="s">
        <v>22</v>
      </c>
      <c r="AB2782" s="181" t="s">
        <v>942</v>
      </c>
      <c r="AC2782" s="183">
        <v>18</v>
      </c>
    </row>
    <row r="2783" spans="1:29">
      <c r="A2783" s="181" t="s">
        <v>111</v>
      </c>
      <c r="B2783" s="183">
        <v>700</v>
      </c>
      <c r="C2783" s="183">
        <v>700100</v>
      </c>
      <c r="D2783" s="183">
        <v>5630</v>
      </c>
      <c r="E2783" s="184">
        <v>1386.93</v>
      </c>
      <c r="F2783" s="182">
        <v>43921</v>
      </c>
      <c r="G2783" s="181" t="s">
        <v>1210</v>
      </c>
      <c r="H2783" s="181" t="s">
        <v>939</v>
      </c>
      <c r="I2783" s="181" t="s">
        <v>939</v>
      </c>
      <c r="K2783" s="183">
        <v>368957</v>
      </c>
      <c r="L2783" s="183">
        <v>364548</v>
      </c>
      <c r="Q2783" s="181" t="s">
        <v>940</v>
      </c>
      <c r="U2783" s="183">
        <v>3</v>
      </c>
      <c r="V2783" s="183">
        <v>20</v>
      </c>
      <c r="Y2783" s="181" t="s">
        <v>941</v>
      </c>
      <c r="Z2783" s="183">
        <v>102</v>
      </c>
      <c r="AA2783" s="181" t="s">
        <v>22</v>
      </c>
      <c r="AB2783" s="181" t="s">
        <v>942</v>
      </c>
      <c r="AC2783" s="183">
        <v>18</v>
      </c>
    </row>
    <row r="2784" spans="1:29">
      <c r="A2784" s="181" t="s">
        <v>112</v>
      </c>
      <c r="B2784" s="183">
        <v>700</v>
      </c>
      <c r="C2784" s="183">
        <v>700100</v>
      </c>
      <c r="D2784" s="183">
        <v>5635</v>
      </c>
      <c r="E2784" s="184">
        <v>254.89</v>
      </c>
      <c r="F2784" s="182">
        <v>43585</v>
      </c>
      <c r="G2784" s="181" t="s">
        <v>1210</v>
      </c>
      <c r="H2784" s="181" t="s">
        <v>958</v>
      </c>
      <c r="I2784" s="181" t="s">
        <v>958</v>
      </c>
      <c r="K2784" s="183">
        <v>365130</v>
      </c>
      <c r="L2784" s="183">
        <v>333832</v>
      </c>
      <c r="Q2784" s="181" t="s">
        <v>940</v>
      </c>
      <c r="U2784" s="183">
        <v>4</v>
      </c>
      <c r="V2784" s="183">
        <v>19</v>
      </c>
      <c r="Y2784" s="181" t="s">
        <v>941</v>
      </c>
      <c r="Z2784" s="183">
        <v>102</v>
      </c>
      <c r="AA2784" s="181" t="s">
        <v>22</v>
      </c>
      <c r="AB2784" s="181" t="s">
        <v>942</v>
      </c>
      <c r="AC2784" s="183">
        <v>11</v>
      </c>
    </row>
    <row r="2785" spans="1:29">
      <c r="A2785" s="181" t="s">
        <v>112</v>
      </c>
      <c r="B2785" s="183">
        <v>700</v>
      </c>
      <c r="C2785" s="183">
        <v>700100</v>
      </c>
      <c r="D2785" s="183">
        <v>5635</v>
      </c>
      <c r="E2785" s="184">
        <v>253.51</v>
      </c>
      <c r="F2785" s="182">
        <v>43616</v>
      </c>
      <c r="G2785" s="181" t="s">
        <v>1210</v>
      </c>
      <c r="H2785" s="181" t="s">
        <v>958</v>
      </c>
      <c r="I2785" s="181" t="s">
        <v>958</v>
      </c>
      <c r="K2785" s="183">
        <v>365464</v>
      </c>
      <c r="L2785" s="183">
        <v>336415</v>
      </c>
      <c r="Q2785" s="181" t="s">
        <v>940</v>
      </c>
      <c r="U2785" s="183">
        <v>5</v>
      </c>
      <c r="V2785" s="183">
        <v>19</v>
      </c>
      <c r="Y2785" s="181" t="s">
        <v>941</v>
      </c>
      <c r="Z2785" s="183">
        <v>102</v>
      </c>
      <c r="AA2785" s="181" t="s">
        <v>22</v>
      </c>
      <c r="AB2785" s="181" t="s">
        <v>942</v>
      </c>
      <c r="AC2785" s="183">
        <v>11</v>
      </c>
    </row>
    <row r="2786" spans="1:29">
      <c r="A2786" s="181" t="s">
        <v>112</v>
      </c>
      <c r="B2786" s="183">
        <v>700</v>
      </c>
      <c r="C2786" s="183">
        <v>700100</v>
      </c>
      <c r="D2786" s="183">
        <v>5635</v>
      </c>
      <c r="E2786" s="184">
        <v>243.42</v>
      </c>
      <c r="F2786" s="182">
        <v>43646</v>
      </c>
      <c r="G2786" s="181" t="s">
        <v>1210</v>
      </c>
      <c r="H2786" s="181" t="s">
        <v>958</v>
      </c>
      <c r="I2786" s="181" t="s">
        <v>958</v>
      </c>
      <c r="K2786" s="183">
        <v>365789</v>
      </c>
      <c r="L2786" s="183">
        <v>338873</v>
      </c>
      <c r="Q2786" s="181" t="s">
        <v>940</v>
      </c>
      <c r="U2786" s="183">
        <v>6</v>
      </c>
      <c r="V2786" s="183">
        <v>19</v>
      </c>
      <c r="Y2786" s="181" t="s">
        <v>941</v>
      </c>
      <c r="Z2786" s="183">
        <v>102</v>
      </c>
      <c r="AA2786" s="181" t="s">
        <v>22</v>
      </c>
      <c r="AB2786" s="181" t="s">
        <v>942</v>
      </c>
      <c r="AC2786" s="183">
        <v>11</v>
      </c>
    </row>
    <row r="2787" spans="1:29">
      <c r="A2787" s="181" t="s">
        <v>112</v>
      </c>
      <c r="B2787" s="183">
        <v>700</v>
      </c>
      <c r="C2787" s="183">
        <v>700100</v>
      </c>
      <c r="D2787" s="183">
        <v>5635</v>
      </c>
      <c r="E2787" s="184">
        <v>339.8</v>
      </c>
      <c r="F2787" s="182">
        <v>43677</v>
      </c>
      <c r="G2787" s="181" t="s">
        <v>1210</v>
      </c>
      <c r="H2787" s="181" t="s">
        <v>958</v>
      </c>
      <c r="I2787" s="181" t="s">
        <v>958</v>
      </c>
      <c r="K2787" s="183">
        <v>366115</v>
      </c>
      <c r="L2787" s="183">
        <v>341650</v>
      </c>
      <c r="P2787" s="181" t="s">
        <v>945</v>
      </c>
      <c r="Q2787" s="181" t="s">
        <v>940</v>
      </c>
      <c r="U2787" s="183">
        <v>7</v>
      </c>
      <c r="V2787" s="183">
        <v>19</v>
      </c>
      <c r="Y2787" s="181" t="s">
        <v>941</v>
      </c>
      <c r="Z2787" s="183">
        <v>102</v>
      </c>
      <c r="AA2787" s="181" t="s">
        <v>22</v>
      </c>
      <c r="AB2787" s="181" t="s">
        <v>942</v>
      </c>
      <c r="AC2787" s="183">
        <v>11</v>
      </c>
    </row>
    <row r="2788" spans="1:29">
      <c r="A2788" s="181" t="s">
        <v>112</v>
      </c>
      <c r="B2788" s="183">
        <v>700</v>
      </c>
      <c r="C2788" s="183">
        <v>700100</v>
      </c>
      <c r="D2788" s="183">
        <v>5635</v>
      </c>
      <c r="E2788" s="184">
        <v>-339.8</v>
      </c>
      <c r="F2788" s="182">
        <v>43677</v>
      </c>
      <c r="G2788" s="181" t="s">
        <v>1210</v>
      </c>
      <c r="H2788" s="181" t="s">
        <v>958</v>
      </c>
      <c r="I2788" s="181" t="s">
        <v>958</v>
      </c>
      <c r="K2788" s="183">
        <v>366115</v>
      </c>
      <c r="L2788" s="183">
        <v>341650</v>
      </c>
      <c r="P2788" s="181" t="s">
        <v>945</v>
      </c>
      <c r="Q2788" s="181" t="s">
        <v>940</v>
      </c>
      <c r="U2788" s="183">
        <v>7</v>
      </c>
      <c r="V2788" s="183">
        <v>19</v>
      </c>
      <c r="Y2788" s="181" t="s">
        <v>941</v>
      </c>
      <c r="Z2788" s="183">
        <v>102</v>
      </c>
      <c r="AA2788" s="181" t="s">
        <v>22</v>
      </c>
      <c r="AB2788" s="181" t="s">
        <v>942</v>
      </c>
      <c r="AC2788" s="183">
        <v>46</v>
      </c>
    </row>
    <row r="2789" spans="1:29">
      <c r="A2789" s="181" t="s">
        <v>112</v>
      </c>
      <c r="B2789" s="183">
        <v>700</v>
      </c>
      <c r="C2789" s="183">
        <v>700100</v>
      </c>
      <c r="D2789" s="183">
        <v>5635</v>
      </c>
      <c r="E2789" s="184">
        <v>211.16</v>
      </c>
      <c r="F2789" s="182">
        <v>43677</v>
      </c>
      <c r="G2789" s="181" t="s">
        <v>1210</v>
      </c>
      <c r="H2789" s="181" t="s">
        <v>958</v>
      </c>
      <c r="I2789" s="181" t="s">
        <v>958</v>
      </c>
      <c r="K2789" s="183">
        <v>366146</v>
      </c>
      <c r="L2789" s="183">
        <v>341782</v>
      </c>
      <c r="Q2789" s="181" t="s">
        <v>940</v>
      </c>
      <c r="U2789" s="183">
        <v>7</v>
      </c>
      <c r="V2789" s="183">
        <v>19</v>
      </c>
      <c r="Y2789" s="181" t="s">
        <v>941</v>
      </c>
      <c r="Z2789" s="183">
        <v>102</v>
      </c>
      <c r="AA2789" s="181" t="s">
        <v>22</v>
      </c>
      <c r="AB2789" s="181" t="s">
        <v>942</v>
      </c>
      <c r="AC2789" s="183">
        <v>11</v>
      </c>
    </row>
    <row r="2790" spans="1:29">
      <c r="A2790" s="181" t="s">
        <v>112</v>
      </c>
      <c r="B2790" s="183">
        <v>700</v>
      </c>
      <c r="C2790" s="183">
        <v>700100</v>
      </c>
      <c r="D2790" s="183">
        <v>5635</v>
      </c>
      <c r="E2790" s="184">
        <v>242.03</v>
      </c>
      <c r="F2790" s="182">
        <v>43708</v>
      </c>
      <c r="G2790" s="181" t="s">
        <v>1210</v>
      </c>
      <c r="H2790" s="181" t="s">
        <v>958</v>
      </c>
      <c r="I2790" s="181" t="s">
        <v>958</v>
      </c>
      <c r="K2790" s="183">
        <v>366432</v>
      </c>
      <c r="L2790" s="183">
        <v>344059</v>
      </c>
      <c r="Q2790" s="181" t="s">
        <v>940</v>
      </c>
      <c r="U2790" s="183">
        <v>8</v>
      </c>
      <c r="V2790" s="183">
        <v>19</v>
      </c>
      <c r="Y2790" s="181" t="s">
        <v>941</v>
      </c>
      <c r="Z2790" s="183">
        <v>102</v>
      </c>
      <c r="AA2790" s="181" t="s">
        <v>22</v>
      </c>
      <c r="AB2790" s="181" t="s">
        <v>942</v>
      </c>
      <c r="AC2790" s="183">
        <v>11</v>
      </c>
    </row>
    <row r="2791" spans="1:29">
      <c r="A2791" s="181" t="s">
        <v>112</v>
      </c>
      <c r="B2791" s="183">
        <v>700</v>
      </c>
      <c r="C2791" s="183">
        <v>700100</v>
      </c>
      <c r="D2791" s="183">
        <v>5635</v>
      </c>
      <c r="E2791" s="184">
        <v>245.41</v>
      </c>
      <c r="F2791" s="182">
        <v>43738</v>
      </c>
      <c r="G2791" s="181" t="s">
        <v>1210</v>
      </c>
      <c r="H2791" s="181" t="s">
        <v>958</v>
      </c>
      <c r="I2791" s="181" t="s">
        <v>958</v>
      </c>
      <c r="K2791" s="183">
        <v>366752</v>
      </c>
      <c r="L2791" s="183">
        <v>347324</v>
      </c>
      <c r="Q2791" s="181" t="s">
        <v>940</v>
      </c>
      <c r="U2791" s="183">
        <v>9</v>
      </c>
      <c r="V2791" s="183">
        <v>19</v>
      </c>
      <c r="Y2791" s="181" t="s">
        <v>941</v>
      </c>
      <c r="Z2791" s="183">
        <v>102</v>
      </c>
      <c r="AA2791" s="181" t="s">
        <v>22</v>
      </c>
      <c r="AB2791" s="181" t="s">
        <v>942</v>
      </c>
      <c r="AC2791" s="183">
        <v>11</v>
      </c>
    </row>
    <row r="2792" spans="1:29">
      <c r="A2792" s="181" t="s">
        <v>112</v>
      </c>
      <c r="B2792" s="183">
        <v>700</v>
      </c>
      <c r="C2792" s="183">
        <v>700100</v>
      </c>
      <c r="D2792" s="183">
        <v>5635</v>
      </c>
      <c r="E2792" s="184">
        <v>238.84</v>
      </c>
      <c r="F2792" s="182">
        <v>43769</v>
      </c>
      <c r="G2792" s="181" t="s">
        <v>1210</v>
      </c>
      <c r="H2792" s="181" t="s">
        <v>958</v>
      </c>
      <c r="I2792" s="181" t="s">
        <v>958</v>
      </c>
      <c r="K2792" s="183">
        <v>367134</v>
      </c>
      <c r="L2792" s="183">
        <v>350836</v>
      </c>
      <c r="Q2792" s="181" t="s">
        <v>940</v>
      </c>
      <c r="U2792" s="183">
        <v>10</v>
      </c>
      <c r="V2792" s="183">
        <v>19</v>
      </c>
      <c r="Y2792" s="181" t="s">
        <v>941</v>
      </c>
      <c r="Z2792" s="183">
        <v>102</v>
      </c>
      <c r="AA2792" s="181" t="s">
        <v>22</v>
      </c>
      <c r="AB2792" s="181" t="s">
        <v>942</v>
      </c>
      <c r="AC2792" s="183">
        <v>11</v>
      </c>
    </row>
    <row r="2793" spans="1:29">
      <c r="A2793" s="181" t="s">
        <v>112</v>
      </c>
      <c r="B2793" s="183">
        <v>700</v>
      </c>
      <c r="C2793" s="183">
        <v>700100</v>
      </c>
      <c r="D2793" s="183">
        <v>5635</v>
      </c>
      <c r="E2793" s="184">
        <v>239.61</v>
      </c>
      <c r="F2793" s="182">
        <v>43799</v>
      </c>
      <c r="G2793" s="181" t="s">
        <v>1210</v>
      </c>
      <c r="H2793" s="181" t="s">
        <v>958</v>
      </c>
      <c r="I2793" s="181" t="s">
        <v>958</v>
      </c>
      <c r="K2793" s="183">
        <v>367423</v>
      </c>
      <c r="L2793" s="183">
        <v>353464</v>
      </c>
      <c r="Q2793" s="181" t="s">
        <v>940</v>
      </c>
      <c r="U2793" s="183">
        <v>11</v>
      </c>
      <c r="V2793" s="183">
        <v>19</v>
      </c>
      <c r="Y2793" s="181" t="s">
        <v>941</v>
      </c>
      <c r="Z2793" s="183">
        <v>102</v>
      </c>
      <c r="AA2793" s="181" t="s">
        <v>22</v>
      </c>
      <c r="AB2793" s="181" t="s">
        <v>942</v>
      </c>
      <c r="AC2793" s="183">
        <v>11</v>
      </c>
    </row>
    <row r="2794" spans="1:29">
      <c r="A2794" s="181" t="s">
        <v>112</v>
      </c>
      <c r="B2794" s="183">
        <v>700</v>
      </c>
      <c r="C2794" s="183">
        <v>700100</v>
      </c>
      <c r="D2794" s="183">
        <v>5635</v>
      </c>
      <c r="E2794" s="184">
        <v>211.65</v>
      </c>
      <c r="F2794" s="182">
        <v>43830</v>
      </c>
      <c r="G2794" s="181" t="s">
        <v>1210</v>
      </c>
      <c r="H2794" s="181" t="s">
        <v>958</v>
      </c>
      <c r="I2794" s="181" t="s">
        <v>958</v>
      </c>
      <c r="K2794" s="183">
        <v>367854</v>
      </c>
      <c r="L2794" s="183">
        <v>356866</v>
      </c>
      <c r="Q2794" s="181" t="s">
        <v>940</v>
      </c>
      <c r="U2794" s="183">
        <v>12</v>
      </c>
      <c r="V2794" s="183">
        <v>19</v>
      </c>
      <c r="Y2794" s="181" t="s">
        <v>941</v>
      </c>
      <c r="Z2794" s="183">
        <v>102</v>
      </c>
      <c r="AA2794" s="181" t="s">
        <v>22</v>
      </c>
      <c r="AB2794" s="181" t="s">
        <v>942</v>
      </c>
      <c r="AC2794" s="183">
        <v>11</v>
      </c>
    </row>
    <row r="2795" spans="1:29">
      <c r="A2795" s="181" t="s">
        <v>112</v>
      </c>
      <c r="B2795" s="183">
        <v>700</v>
      </c>
      <c r="C2795" s="183">
        <v>700100</v>
      </c>
      <c r="D2795" s="183">
        <v>5635</v>
      </c>
      <c r="E2795" s="184">
        <v>238.32</v>
      </c>
      <c r="F2795" s="182">
        <v>43861</v>
      </c>
      <c r="G2795" s="181" t="s">
        <v>1210</v>
      </c>
      <c r="H2795" s="181" t="s">
        <v>958</v>
      </c>
      <c r="I2795" s="181" t="s">
        <v>958</v>
      </c>
      <c r="K2795" s="183">
        <v>368185</v>
      </c>
      <c r="L2795" s="183">
        <v>359074</v>
      </c>
      <c r="Q2795" s="181" t="s">
        <v>940</v>
      </c>
      <c r="U2795" s="183">
        <v>1</v>
      </c>
      <c r="V2795" s="183">
        <v>20</v>
      </c>
      <c r="Y2795" s="181" t="s">
        <v>941</v>
      </c>
      <c r="Z2795" s="183">
        <v>102</v>
      </c>
      <c r="AA2795" s="181" t="s">
        <v>22</v>
      </c>
      <c r="AB2795" s="181" t="s">
        <v>942</v>
      </c>
      <c r="AC2795" s="183">
        <v>18</v>
      </c>
    </row>
    <row r="2796" spans="1:29">
      <c r="A2796" s="181" t="s">
        <v>112</v>
      </c>
      <c r="B2796" s="183">
        <v>700</v>
      </c>
      <c r="C2796" s="183">
        <v>700100</v>
      </c>
      <c r="D2796" s="183">
        <v>5635</v>
      </c>
      <c r="E2796" s="184">
        <v>236.22</v>
      </c>
      <c r="F2796" s="182">
        <v>43890</v>
      </c>
      <c r="G2796" s="181" t="s">
        <v>1210</v>
      </c>
      <c r="H2796" s="181" t="s">
        <v>958</v>
      </c>
      <c r="I2796" s="181" t="s">
        <v>958</v>
      </c>
      <c r="K2796" s="183">
        <v>368559</v>
      </c>
      <c r="L2796" s="183">
        <v>361268</v>
      </c>
      <c r="Q2796" s="181" t="s">
        <v>940</v>
      </c>
      <c r="U2796" s="183">
        <v>2</v>
      </c>
      <c r="V2796" s="183">
        <v>20</v>
      </c>
      <c r="Y2796" s="181" t="s">
        <v>941</v>
      </c>
      <c r="Z2796" s="183">
        <v>102</v>
      </c>
      <c r="AA2796" s="181" t="s">
        <v>22</v>
      </c>
      <c r="AB2796" s="181" t="s">
        <v>942</v>
      </c>
      <c r="AC2796" s="183">
        <v>18</v>
      </c>
    </row>
    <row r="2797" spans="1:29">
      <c r="A2797" s="181" t="s">
        <v>112</v>
      </c>
      <c r="B2797" s="183">
        <v>700</v>
      </c>
      <c r="C2797" s="183">
        <v>700100</v>
      </c>
      <c r="D2797" s="183">
        <v>5635</v>
      </c>
      <c r="E2797" s="184">
        <v>235.86</v>
      </c>
      <c r="F2797" s="182">
        <v>43921</v>
      </c>
      <c r="G2797" s="181" t="s">
        <v>1210</v>
      </c>
      <c r="H2797" s="181" t="s">
        <v>958</v>
      </c>
      <c r="I2797" s="181" t="s">
        <v>958</v>
      </c>
      <c r="K2797" s="183">
        <v>368958</v>
      </c>
      <c r="L2797" s="183">
        <v>364549</v>
      </c>
      <c r="Q2797" s="181" t="s">
        <v>940</v>
      </c>
      <c r="U2797" s="183">
        <v>3</v>
      </c>
      <c r="V2797" s="183">
        <v>20</v>
      </c>
      <c r="Y2797" s="181" t="s">
        <v>941</v>
      </c>
      <c r="Z2797" s="183">
        <v>102</v>
      </c>
      <c r="AA2797" s="181" t="s">
        <v>22</v>
      </c>
      <c r="AB2797" s="181" t="s">
        <v>942</v>
      </c>
      <c r="AC2797" s="183">
        <v>18</v>
      </c>
    </row>
    <row r="2798" spans="1:29">
      <c r="A2798" s="181" t="s">
        <v>113</v>
      </c>
      <c r="B2798" s="183">
        <v>700</v>
      </c>
      <c r="C2798" s="183">
        <v>700100</v>
      </c>
      <c r="D2798" s="183">
        <v>5645</v>
      </c>
      <c r="E2798" s="184">
        <v>-1792.55</v>
      </c>
      <c r="F2798" s="182">
        <v>43585</v>
      </c>
      <c r="G2798" s="181" t="s">
        <v>1210</v>
      </c>
      <c r="H2798" s="181" t="s">
        <v>1073</v>
      </c>
      <c r="I2798" s="181" t="s">
        <v>1073</v>
      </c>
      <c r="K2798" s="183">
        <v>365131</v>
      </c>
      <c r="L2798" s="183">
        <v>333834</v>
      </c>
      <c r="Q2798" s="181" t="s">
        <v>940</v>
      </c>
      <c r="U2798" s="183">
        <v>4</v>
      </c>
      <c r="V2798" s="183">
        <v>19</v>
      </c>
      <c r="Y2798" s="181" t="s">
        <v>941</v>
      </c>
      <c r="Z2798" s="183">
        <v>102</v>
      </c>
      <c r="AA2798" s="181" t="s">
        <v>22</v>
      </c>
      <c r="AB2798" s="181" t="s">
        <v>942</v>
      </c>
      <c r="AC2798" s="183">
        <v>11</v>
      </c>
    </row>
    <row r="2799" spans="1:29">
      <c r="A2799" s="181" t="s">
        <v>113</v>
      </c>
      <c r="B2799" s="183">
        <v>700</v>
      </c>
      <c r="C2799" s="183">
        <v>700100</v>
      </c>
      <c r="D2799" s="183">
        <v>5645</v>
      </c>
      <c r="E2799" s="184">
        <v>-1797.66</v>
      </c>
      <c r="F2799" s="182">
        <v>43616</v>
      </c>
      <c r="G2799" s="181" t="s">
        <v>1210</v>
      </c>
      <c r="H2799" s="181" t="s">
        <v>1073</v>
      </c>
      <c r="I2799" s="181" t="s">
        <v>1073</v>
      </c>
      <c r="K2799" s="183">
        <v>365465</v>
      </c>
      <c r="L2799" s="183">
        <v>336416</v>
      </c>
      <c r="Q2799" s="181" t="s">
        <v>940</v>
      </c>
      <c r="U2799" s="183">
        <v>5</v>
      </c>
      <c r="V2799" s="183">
        <v>19</v>
      </c>
      <c r="Y2799" s="181" t="s">
        <v>941</v>
      </c>
      <c r="Z2799" s="183">
        <v>102</v>
      </c>
      <c r="AA2799" s="181" t="s">
        <v>22</v>
      </c>
      <c r="AB2799" s="181" t="s">
        <v>942</v>
      </c>
      <c r="AC2799" s="183">
        <v>11</v>
      </c>
    </row>
    <row r="2800" spans="1:29">
      <c r="A2800" s="181" t="s">
        <v>113</v>
      </c>
      <c r="B2800" s="183">
        <v>700</v>
      </c>
      <c r="C2800" s="183">
        <v>700100</v>
      </c>
      <c r="D2800" s="183">
        <v>5645</v>
      </c>
      <c r="E2800" s="184">
        <v>-1773.13</v>
      </c>
      <c r="F2800" s="182">
        <v>43646</v>
      </c>
      <c r="G2800" s="181" t="s">
        <v>1210</v>
      </c>
      <c r="H2800" s="181" t="s">
        <v>1073</v>
      </c>
      <c r="I2800" s="181" t="s">
        <v>1073</v>
      </c>
      <c r="K2800" s="183">
        <v>365790</v>
      </c>
      <c r="L2800" s="183">
        <v>338874</v>
      </c>
      <c r="Q2800" s="181" t="s">
        <v>940</v>
      </c>
      <c r="U2800" s="183">
        <v>6</v>
      </c>
      <c r="V2800" s="183">
        <v>19</v>
      </c>
      <c r="Y2800" s="181" t="s">
        <v>941</v>
      </c>
      <c r="Z2800" s="183">
        <v>102</v>
      </c>
      <c r="AA2800" s="181" t="s">
        <v>22</v>
      </c>
      <c r="AB2800" s="181" t="s">
        <v>942</v>
      </c>
      <c r="AC2800" s="183">
        <v>11</v>
      </c>
    </row>
    <row r="2801" spans="1:29">
      <c r="A2801" s="181" t="s">
        <v>113</v>
      </c>
      <c r="B2801" s="183">
        <v>700</v>
      </c>
      <c r="C2801" s="183">
        <v>700100</v>
      </c>
      <c r="D2801" s="183">
        <v>5645</v>
      </c>
      <c r="E2801" s="184">
        <v>-2381.4499999999998</v>
      </c>
      <c r="F2801" s="182">
        <v>43677</v>
      </c>
      <c r="G2801" s="181" t="s">
        <v>1210</v>
      </c>
      <c r="H2801" s="181" t="s">
        <v>1073</v>
      </c>
      <c r="I2801" s="181" t="s">
        <v>1073</v>
      </c>
      <c r="K2801" s="183">
        <v>366089</v>
      </c>
      <c r="L2801" s="183">
        <v>341552</v>
      </c>
      <c r="Q2801" s="181" t="s">
        <v>940</v>
      </c>
      <c r="U2801" s="183">
        <v>7</v>
      </c>
      <c r="V2801" s="183">
        <v>19</v>
      </c>
      <c r="Y2801" s="181" t="s">
        <v>941</v>
      </c>
      <c r="Z2801" s="183">
        <v>102</v>
      </c>
      <c r="AA2801" s="181" t="s">
        <v>22</v>
      </c>
      <c r="AB2801" s="181" t="s">
        <v>942</v>
      </c>
      <c r="AC2801" s="183">
        <v>11</v>
      </c>
    </row>
    <row r="2802" spans="1:29">
      <c r="A2802" s="181" t="s">
        <v>113</v>
      </c>
      <c r="B2802" s="183">
        <v>700</v>
      </c>
      <c r="C2802" s="183">
        <v>700100</v>
      </c>
      <c r="D2802" s="183">
        <v>5645</v>
      </c>
      <c r="E2802" s="184">
        <v>-1924.32</v>
      </c>
      <c r="F2802" s="182">
        <v>43708</v>
      </c>
      <c r="G2802" s="181" t="s">
        <v>1210</v>
      </c>
      <c r="H2802" s="181" t="s">
        <v>1073</v>
      </c>
      <c r="I2802" s="181" t="s">
        <v>1073</v>
      </c>
      <c r="K2802" s="183">
        <v>366425</v>
      </c>
      <c r="L2802" s="183">
        <v>344046</v>
      </c>
      <c r="Q2802" s="181" t="s">
        <v>940</v>
      </c>
      <c r="U2802" s="183">
        <v>8</v>
      </c>
      <c r="V2802" s="183">
        <v>19</v>
      </c>
      <c r="Y2802" s="181" t="s">
        <v>941</v>
      </c>
      <c r="Z2802" s="183">
        <v>102</v>
      </c>
      <c r="AA2802" s="181" t="s">
        <v>22</v>
      </c>
      <c r="AB2802" s="181" t="s">
        <v>942</v>
      </c>
      <c r="AC2802" s="183">
        <v>11</v>
      </c>
    </row>
    <row r="2803" spans="1:29">
      <c r="A2803" s="181" t="s">
        <v>113</v>
      </c>
      <c r="B2803" s="183">
        <v>700</v>
      </c>
      <c r="C2803" s="183">
        <v>700100</v>
      </c>
      <c r="D2803" s="183">
        <v>5645</v>
      </c>
      <c r="E2803" s="184">
        <v>-1777.49</v>
      </c>
      <c r="F2803" s="182">
        <v>43738</v>
      </c>
      <c r="G2803" s="181" t="s">
        <v>1210</v>
      </c>
      <c r="H2803" s="181" t="s">
        <v>1073</v>
      </c>
      <c r="I2803" s="181" t="s">
        <v>1073</v>
      </c>
      <c r="K2803" s="183">
        <v>366753</v>
      </c>
      <c r="L2803" s="183">
        <v>347325</v>
      </c>
      <c r="Q2803" s="181" t="s">
        <v>940</v>
      </c>
      <c r="U2803" s="183">
        <v>9</v>
      </c>
      <c r="V2803" s="183">
        <v>19</v>
      </c>
      <c r="Y2803" s="181" t="s">
        <v>941</v>
      </c>
      <c r="Z2803" s="183">
        <v>102</v>
      </c>
      <c r="AA2803" s="181" t="s">
        <v>22</v>
      </c>
      <c r="AB2803" s="181" t="s">
        <v>942</v>
      </c>
      <c r="AC2803" s="183">
        <v>11</v>
      </c>
    </row>
    <row r="2804" spans="1:29">
      <c r="A2804" s="181" t="s">
        <v>113</v>
      </c>
      <c r="B2804" s="183">
        <v>700</v>
      </c>
      <c r="C2804" s="183">
        <v>700100</v>
      </c>
      <c r="D2804" s="183">
        <v>5645</v>
      </c>
      <c r="E2804" s="184">
        <v>-1906.3</v>
      </c>
      <c r="F2804" s="182">
        <v>43769</v>
      </c>
      <c r="G2804" s="181" t="s">
        <v>1210</v>
      </c>
      <c r="H2804" s="181" t="s">
        <v>1073</v>
      </c>
      <c r="I2804" s="181" t="s">
        <v>1073</v>
      </c>
      <c r="K2804" s="183">
        <v>367136</v>
      </c>
      <c r="L2804" s="183">
        <v>350839</v>
      </c>
      <c r="Q2804" s="181" t="s">
        <v>940</v>
      </c>
      <c r="U2804" s="183">
        <v>10</v>
      </c>
      <c r="V2804" s="183">
        <v>19</v>
      </c>
      <c r="Y2804" s="181" t="s">
        <v>941</v>
      </c>
      <c r="Z2804" s="183">
        <v>102</v>
      </c>
      <c r="AA2804" s="181" t="s">
        <v>22</v>
      </c>
      <c r="AB2804" s="181" t="s">
        <v>942</v>
      </c>
      <c r="AC2804" s="183">
        <v>11</v>
      </c>
    </row>
    <row r="2805" spans="1:29">
      <c r="A2805" s="181" t="s">
        <v>113</v>
      </c>
      <c r="B2805" s="183">
        <v>700</v>
      </c>
      <c r="C2805" s="183">
        <v>700100</v>
      </c>
      <c r="D2805" s="183">
        <v>5645</v>
      </c>
      <c r="E2805" s="184">
        <v>-1787.6</v>
      </c>
      <c r="F2805" s="182">
        <v>43799</v>
      </c>
      <c r="G2805" s="181" t="s">
        <v>1210</v>
      </c>
      <c r="H2805" s="181" t="s">
        <v>1073</v>
      </c>
      <c r="I2805" s="181" t="s">
        <v>1073</v>
      </c>
      <c r="K2805" s="183">
        <v>367424</v>
      </c>
      <c r="L2805" s="183">
        <v>353465</v>
      </c>
      <c r="P2805" s="181" t="s">
        <v>945</v>
      </c>
      <c r="Q2805" s="181" t="s">
        <v>940</v>
      </c>
      <c r="U2805" s="183">
        <v>11</v>
      </c>
      <c r="V2805" s="183">
        <v>19</v>
      </c>
      <c r="Y2805" s="181" t="s">
        <v>941</v>
      </c>
      <c r="Z2805" s="183">
        <v>102</v>
      </c>
      <c r="AA2805" s="181" t="s">
        <v>22</v>
      </c>
      <c r="AB2805" s="181" t="s">
        <v>942</v>
      </c>
      <c r="AC2805" s="183">
        <v>11</v>
      </c>
    </row>
    <row r="2806" spans="1:29">
      <c r="A2806" s="181" t="s">
        <v>113</v>
      </c>
      <c r="B2806" s="183">
        <v>700</v>
      </c>
      <c r="C2806" s="183">
        <v>700100</v>
      </c>
      <c r="D2806" s="183">
        <v>5645</v>
      </c>
      <c r="E2806" s="184">
        <v>1787.6</v>
      </c>
      <c r="F2806" s="182">
        <v>43799</v>
      </c>
      <c r="G2806" s="181" t="s">
        <v>1210</v>
      </c>
      <c r="H2806" s="181" t="s">
        <v>1073</v>
      </c>
      <c r="I2806" s="181" t="s">
        <v>1073</v>
      </c>
      <c r="K2806" s="183">
        <v>367424</v>
      </c>
      <c r="L2806" s="183">
        <v>353465</v>
      </c>
      <c r="P2806" s="181" t="s">
        <v>945</v>
      </c>
      <c r="Q2806" s="181" t="s">
        <v>940</v>
      </c>
      <c r="U2806" s="183">
        <v>11</v>
      </c>
      <c r="V2806" s="183">
        <v>19</v>
      </c>
      <c r="Y2806" s="181" t="s">
        <v>941</v>
      </c>
      <c r="Z2806" s="183">
        <v>102</v>
      </c>
      <c r="AA2806" s="181" t="s">
        <v>22</v>
      </c>
      <c r="AB2806" s="181" t="s">
        <v>942</v>
      </c>
      <c r="AC2806" s="183">
        <v>46</v>
      </c>
    </row>
    <row r="2807" spans="1:29">
      <c r="A2807" s="181" t="s">
        <v>113</v>
      </c>
      <c r="B2807" s="183">
        <v>700</v>
      </c>
      <c r="C2807" s="183">
        <v>700100</v>
      </c>
      <c r="D2807" s="183">
        <v>5645</v>
      </c>
      <c r="E2807" s="184">
        <v>-2028.65</v>
      </c>
      <c r="F2807" s="182">
        <v>43799</v>
      </c>
      <c r="G2807" s="181" t="s">
        <v>1210</v>
      </c>
      <c r="H2807" s="181" t="s">
        <v>1073</v>
      </c>
      <c r="I2807" s="181" t="s">
        <v>1073</v>
      </c>
      <c r="K2807" s="183">
        <v>367488</v>
      </c>
      <c r="L2807" s="183">
        <v>353737</v>
      </c>
      <c r="Q2807" s="181" t="s">
        <v>940</v>
      </c>
      <c r="U2807" s="183">
        <v>11</v>
      </c>
      <c r="V2807" s="183">
        <v>19</v>
      </c>
      <c r="Y2807" s="181" t="s">
        <v>941</v>
      </c>
      <c r="Z2807" s="183">
        <v>102</v>
      </c>
      <c r="AA2807" s="181" t="s">
        <v>22</v>
      </c>
      <c r="AB2807" s="181" t="s">
        <v>942</v>
      </c>
      <c r="AC2807" s="183">
        <v>11</v>
      </c>
    </row>
    <row r="2808" spans="1:29">
      <c r="A2808" s="181" t="s">
        <v>113</v>
      </c>
      <c r="B2808" s="183">
        <v>700</v>
      </c>
      <c r="C2808" s="183">
        <v>700100</v>
      </c>
      <c r="D2808" s="183">
        <v>5645</v>
      </c>
      <c r="E2808" s="184">
        <v>-2494.61</v>
      </c>
      <c r="F2808" s="182">
        <v>43830</v>
      </c>
      <c r="G2808" s="181" t="s">
        <v>1210</v>
      </c>
      <c r="H2808" s="181" t="s">
        <v>1073</v>
      </c>
      <c r="I2808" s="181" t="s">
        <v>1073</v>
      </c>
      <c r="K2808" s="183">
        <v>367856</v>
      </c>
      <c r="L2808" s="183">
        <v>356868</v>
      </c>
      <c r="Q2808" s="181" t="s">
        <v>940</v>
      </c>
      <c r="U2808" s="183">
        <v>12</v>
      </c>
      <c r="V2808" s="183">
        <v>19</v>
      </c>
      <c r="Y2808" s="181" t="s">
        <v>941</v>
      </c>
      <c r="Z2808" s="183">
        <v>102</v>
      </c>
      <c r="AA2808" s="181" t="s">
        <v>22</v>
      </c>
      <c r="AB2808" s="181" t="s">
        <v>942</v>
      </c>
      <c r="AC2808" s="183">
        <v>11</v>
      </c>
    </row>
    <row r="2809" spans="1:29">
      <c r="A2809" s="181" t="s">
        <v>113</v>
      </c>
      <c r="B2809" s="183">
        <v>700</v>
      </c>
      <c r="C2809" s="183">
        <v>700100</v>
      </c>
      <c r="D2809" s="183">
        <v>5645</v>
      </c>
      <c r="E2809" s="184">
        <v>-1896.03</v>
      </c>
      <c r="F2809" s="182">
        <v>43861</v>
      </c>
      <c r="G2809" s="181" t="s">
        <v>1210</v>
      </c>
      <c r="H2809" s="181" t="s">
        <v>1073</v>
      </c>
      <c r="I2809" s="181" t="s">
        <v>1073</v>
      </c>
      <c r="K2809" s="183">
        <v>368187</v>
      </c>
      <c r="L2809" s="183">
        <v>359080</v>
      </c>
      <c r="Q2809" s="181" t="s">
        <v>940</v>
      </c>
      <c r="U2809" s="183">
        <v>1</v>
      </c>
      <c r="V2809" s="183">
        <v>20</v>
      </c>
      <c r="Y2809" s="181" t="s">
        <v>941</v>
      </c>
      <c r="Z2809" s="183">
        <v>102</v>
      </c>
      <c r="AA2809" s="181" t="s">
        <v>22</v>
      </c>
      <c r="AB2809" s="181" t="s">
        <v>942</v>
      </c>
      <c r="AC2809" s="183">
        <v>18</v>
      </c>
    </row>
    <row r="2810" spans="1:29">
      <c r="A2810" s="181" t="s">
        <v>113</v>
      </c>
      <c r="B2810" s="183">
        <v>700</v>
      </c>
      <c r="C2810" s="183">
        <v>700100</v>
      </c>
      <c r="D2810" s="183">
        <v>5645</v>
      </c>
      <c r="E2810" s="184">
        <v>-1866.67</v>
      </c>
      <c r="F2810" s="182">
        <v>43890</v>
      </c>
      <c r="G2810" s="181" t="s">
        <v>1210</v>
      </c>
      <c r="H2810" s="181" t="s">
        <v>1073</v>
      </c>
      <c r="I2810" s="181" t="s">
        <v>1073</v>
      </c>
      <c r="K2810" s="183">
        <v>368561</v>
      </c>
      <c r="L2810" s="183">
        <v>361269</v>
      </c>
      <c r="Q2810" s="181" t="s">
        <v>940</v>
      </c>
      <c r="U2810" s="183">
        <v>2</v>
      </c>
      <c r="V2810" s="183">
        <v>20</v>
      </c>
      <c r="Y2810" s="181" t="s">
        <v>941</v>
      </c>
      <c r="Z2810" s="183">
        <v>102</v>
      </c>
      <c r="AA2810" s="181" t="s">
        <v>22</v>
      </c>
      <c r="AB2810" s="181" t="s">
        <v>942</v>
      </c>
      <c r="AC2810" s="183">
        <v>18</v>
      </c>
    </row>
    <row r="2811" spans="1:29">
      <c r="A2811" s="181" t="s">
        <v>113</v>
      </c>
      <c r="B2811" s="183">
        <v>700</v>
      </c>
      <c r="C2811" s="183">
        <v>700100</v>
      </c>
      <c r="D2811" s="183">
        <v>5645</v>
      </c>
      <c r="E2811" s="184">
        <v>-1903.38</v>
      </c>
      <c r="F2811" s="182">
        <v>43921</v>
      </c>
      <c r="G2811" s="181" t="s">
        <v>1210</v>
      </c>
      <c r="H2811" s="181" t="s">
        <v>1073</v>
      </c>
      <c r="I2811" s="181" t="s">
        <v>1073</v>
      </c>
      <c r="K2811" s="183">
        <v>368959</v>
      </c>
      <c r="L2811" s="183">
        <v>364550</v>
      </c>
      <c r="Q2811" s="181" t="s">
        <v>940</v>
      </c>
      <c r="U2811" s="183">
        <v>3</v>
      </c>
      <c r="V2811" s="183">
        <v>20</v>
      </c>
      <c r="Y2811" s="181" t="s">
        <v>941</v>
      </c>
      <c r="Z2811" s="183">
        <v>102</v>
      </c>
      <c r="AA2811" s="181" t="s">
        <v>22</v>
      </c>
      <c r="AB2811" s="181" t="s">
        <v>942</v>
      </c>
      <c r="AC2811" s="183">
        <v>18</v>
      </c>
    </row>
    <row r="2812" spans="1:29">
      <c r="A2812" s="181" t="s">
        <v>115</v>
      </c>
      <c r="B2812" s="183">
        <v>700</v>
      </c>
      <c r="C2812" s="183">
        <v>700100</v>
      </c>
      <c r="D2812" s="183">
        <v>5655</v>
      </c>
      <c r="E2812" s="184">
        <v>6493.36</v>
      </c>
      <c r="F2812" s="182">
        <v>43585</v>
      </c>
      <c r="G2812" s="181" t="s">
        <v>1210</v>
      </c>
      <c r="H2812" s="181" t="s">
        <v>1120</v>
      </c>
      <c r="I2812" s="181" t="s">
        <v>1120</v>
      </c>
      <c r="K2812" s="183">
        <v>365132</v>
      </c>
      <c r="L2812" s="183">
        <v>333835</v>
      </c>
      <c r="Q2812" s="181" t="s">
        <v>940</v>
      </c>
      <c r="U2812" s="183">
        <v>4</v>
      </c>
      <c r="V2812" s="183">
        <v>19</v>
      </c>
      <c r="Y2812" s="181" t="s">
        <v>941</v>
      </c>
      <c r="Z2812" s="183">
        <v>102</v>
      </c>
      <c r="AA2812" s="181" t="s">
        <v>22</v>
      </c>
      <c r="AB2812" s="181" t="s">
        <v>942</v>
      </c>
      <c r="AC2812" s="183">
        <v>11</v>
      </c>
    </row>
    <row r="2813" spans="1:29">
      <c r="A2813" s="181" t="s">
        <v>115</v>
      </c>
      <c r="B2813" s="183">
        <v>700</v>
      </c>
      <c r="C2813" s="183">
        <v>700100</v>
      </c>
      <c r="D2813" s="183">
        <v>5655</v>
      </c>
      <c r="E2813" s="184">
        <v>8851.27</v>
      </c>
      <c r="F2813" s="182">
        <v>43616</v>
      </c>
      <c r="G2813" s="181" t="s">
        <v>1210</v>
      </c>
      <c r="H2813" s="181" t="s">
        <v>1120</v>
      </c>
      <c r="I2813" s="181" t="s">
        <v>1120</v>
      </c>
      <c r="K2813" s="183">
        <v>365466</v>
      </c>
      <c r="L2813" s="183">
        <v>336417</v>
      </c>
      <c r="Q2813" s="181" t="s">
        <v>940</v>
      </c>
      <c r="U2813" s="183">
        <v>5</v>
      </c>
      <c r="V2813" s="183">
        <v>19</v>
      </c>
      <c r="Y2813" s="181" t="s">
        <v>941</v>
      </c>
      <c r="Z2813" s="183">
        <v>102</v>
      </c>
      <c r="AA2813" s="181" t="s">
        <v>22</v>
      </c>
      <c r="AB2813" s="181" t="s">
        <v>942</v>
      </c>
      <c r="AC2813" s="183">
        <v>11</v>
      </c>
    </row>
    <row r="2814" spans="1:29">
      <c r="A2814" s="181" t="s">
        <v>115</v>
      </c>
      <c r="B2814" s="183">
        <v>700</v>
      </c>
      <c r="C2814" s="183">
        <v>700100</v>
      </c>
      <c r="D2814" s="183">
        <v>5655</v>
      </c>
      <c r="E2814" s="184">
        <v>5316.08</v>
      </c>
      <c r="F2814" s="182">
        <v>43646</v>
      </c>
      <c r="G2814" s="181" t="s">
        <v>1210</v>
      </c>
      <c r="H2814" s="181" t="s">
        <v>1120</v>
      </c>
      <c r="I2814" s="181" t="s">
        <v>1120</v>
      </c>
      <c r="K2814" s="183">
        <v>365791</v>
      </c>
      <c r="L2814" s="183">
        <v>338875</v>
      </c>
      <c r="Q2814" s="181" t="s">
        <v>940</v>
      </c>
      <c r="U2814" s="183">
        <v>6</v>
      </c>
      <c r="V2814" s="183">
        <v>19</v>
      </c>
      <c r="Y2814" s="181" t="s">
        <v>941</v>
      </c>
      <c r="Z2814" s="183">
        <v>102</v>
      </c>
      <c r="AA2814" s="181" t="s">
        <v>22</v>
      </c>
      <c r="AB2814" s="181" t="s">
        <v>942</v>
      </c>
      <c r="AC2814" s="183">
        <v>11</v>
      </c>
    </row>
    <row r="2815" spans="1:29">
      <c r="A2815" s="181" t="s">
        <v>115</v>
      </c>
      <c r="B2815" s="183">
        <v>700</v>
      </c>
      <c r="C2815" s="183">
        <v>700100</v>
      </c>
      <c r="D2815" s="183">
        <v>5655</v>
      </c>
      <c r="E2815" s="184">
        <v>7597.4</v>
      </c>
      <c r="F2815" s="182">
        <v>43677</v>
      </c>
      <c r="G2815" s="181" t="s">
        <v>1210</v>
      </c>
      <c r="H2815" s="181" t="s">
        <v>1120</v>
      </c>
      <c r="I2815" s="181" t="s">
        <v>1120</v>
      </c>
      <c r="K2815" s="183">
        <v>366090</v>
      </c>
      <c r="L2815" s="183">
        <v>341553</v>
      </c>
      <c r="Q2815" s="181" t="s">
        <v>940</v>
      </c>
      <c r="U2815" s="183">
        <v>7</v>
      </c>
      <c r="V2815" s="183">
        <v>19</v>
      </c>
      <c r="Y2815" s="181" t="s">
        <v>941</v>
      </c>
      <c r="Z2815" s="183">
        <v>102</v>
      </c>
      <c r="AA2815" s="181" t="s">
        <v>22</v>
      </c>
      <c r="AB2815" s="181" t="s">
        <v>942</v>
      </c>
      <c r="AC2815" s="183">
        <v>11</v>
      </c>
    </row>
    <row r="2816" spans="1:29">
      <c r="A2816" s="181" t="s">
        <v>115</v>
      </c>
      <c r="B2816" s="183">
        <v>700</v>
      </c>
      <c r="C2816" s="183">
        <v>700100</v>
      </c>
      <c r="D2816" s="183">
        <v>5655</v>
      </c>
      <c r="E2816" s="184">
        <v>7414.64</v>
      </c>
      <c r="F2816" s="182">
        <v>43708</v>
      </c>
      <c r="G2816" s="181" t="s">
        <v>1210</v>
      </c>
      <c r="H2816" s="181" t="s">
        <v>1120</v>
      </c>
      <c r="I2816" s="181" t="s">
        <v>1120</v>
      </c>
      <c r="K2816" s="183">
        <v>366426</v>
      </c>
      <c r="L2816" s="183">
        <v>344050</v>
      </c>
      <c r="Q2816" s="181" t="s">
        <v>940</v>
      </c>
      <c r="U2816" s="183">
        <v>8</v>
      </c>
      <c r="V2816" s="183">
        <v>19</v>
      </c>
      <c r="Y2816" s="181" t="s">
        <v>941</v>
      </c>
      <c r="Z2816" s="183">
        <v>102</v>
      </c>
      <c r="AA2816" s="181" t="s">
        <v>22</v>
      </c>
      <c r="AB2816" s="181" t="s">
        <v>942</v>
      </c>
      <c r="AC2816" s="183">
        <v>11</v>
      </c>
    </row>
    <row r="2817" spans="1:29">
      <c r="A2817" s="181" t="s">
        <v>115</v>
      </c>
      <c r="B2817" s="183">
        <v>700</v>
      </c>
      <c r="C2817" s="183">
        <v>700100</v>
      </c>
      <c r="D2817" s="183">
        <v>5655</v>
      </c>
      <c r="E2817" s="184">
        <v>7323.87</v>
      </c>
      <c r="F2817" s="182">
        <v>43738</v>
      </c>
      <c r="G2817" s="181" t="s">
        <v>1210</v>
      </c>
      <c r="H2817" s="181" t="s">
        <v>1120</v>
      </c>
      <c r="I2817" s="181" t="s">
        <v>1120</v>
      </c>
      <c r="K2817" s="183">
        <v>366754</v>
      </c>
      <c r="L2817" s="183">
        <v>347326</v>
      </c>
      <c r="Q2817" s="181" t="s">
        <v>940</v>
      </c>
      <c r="U2817" s="183">
        <v>9</v>
      </c>
      <c r="V2817" s="183">
        <v>19</v>
      </c>
      <c r="Y2817" s="181" t="s">
        <v>941</v>
      </c>
      <c r="Z2817" s="183">
        <v>102</v>
      </c>
      <c r="AA2817" s="181" t="s">
        <v>22</v>
      </c>
      <c r="AB2817" s="181" t="s">
        <v>942</v>
      </c>
      <c r="AC2817" s="183">
        <v>11</v>
      </c>
    </row>
    <row r="2818" spans="1:29">
      <c r="A2818" s="181" t="s">
        <v>115</v>
      </c>
      <c r="B2818" s="183">
        <v>700</v>
      </c>
      <c r="C2818" s="183">
        <v>700100</v>
      </c>
      <c r="D2818" s="183">
        <v>5655</v>
      </c>
      <c r="E2818" s="184">
        <v>7385.49</v>
      </c>
      <c r="F2818" s="182">
        <v>43769</v>
      </c>
      <c r="G2818" s="181" t="s">
        <v>1210</v>
      </c>
      <c r="H2818" s="181" t="s">
        <v>1120</v>
      </c>
      <c r="I2818" s="181" t="s">
        <v>1120</v>
      </c>
      <c r="K2818" s="183">
        <v>367137</v>
      </c>
      <c r="L2818" s="183">
        <v>350843</v>
      </c>
      <c r="Q2818" s="181" t="s">
        <v>940</v>
      </c>
      <c r="U2818" s="183">
        <v>10</v>
      </c>
      <c r="V2818" s="183">
        <v>19</v>
      </c>
      <c r="Y2818" s="181" t="s">
        <v>941</v>
      </c>
      <c r="Z2818" s="183">
        <v>102</v>
      </c>
      <c r="AA2818" s="181" t="s">
        <v>22</v>
      </c>
      <c r="AB2818" s="181" t="s">
        <v>942</v>
      </c>
      <c r="AC2818" s="183">
        <v>11</v>
      </c>
    </row>
    <row r="2819" spans="1:29">
      <c r="A2819" s="181" t="s">
        <v>115</v>
      </c>
      <c r="B2819" s="183">
        <v>700</v>
      </c>
      <c r="C2819" s="183">
        <v>700100</v>
      </c>
      <c r="D2819" s="183">
        <v>5655</v>
      </c>
      <c r="E2819" s="184">
        <v>8039.46</v>
      </c>
      <c r="F2819" s="182">
        <v>43799</v>
      </c>
      <c r="G2819" s="181" t="s">
        <v>1210</v>
      </c>
      <c r="H2819" s="181" t="s">
        <v>1120</v>
      </c>
      <c r="I2819" s="181" t="s">
        <v>1120</v>
      </c>
      <c r="K2819" s="183">
        <v>367426</v>
      </c>
      <c r="L2819" s="183">
        <v>353467</v>
      </c>
      <c r="Q2819" s="181" t="s">
        <v>940</v>
      </c>
      <c r="U2819" s="183">
        <v>11</v>
      </c>
      <c r="V2819" s="183">
        <v>19</v>
      </c>
      <c r="Y2819" s="181" t="s">
        <v>941</v>
      </c>
      <c r="Z2819" s="183">
        <v>102</v>
      </c>
      <c r="AA2819" s="181" t="s">
        <v>22</v>
      </c>
      <c r="AB2819" s="181" t="s">
        <v>942</v>
      </c>
      <c r="AC2819" s="183">
        <v>11</v>
      </c>
    </row>
    <row r="2820" spans="1:29">
      <c r="A2820" s="181" t="s">
        <v>115</v>
      </c>
      <c r="B2820" s="183">
        <v>700</v>
      </c>
      <c r="C2820" s="183">
        <v>700100</v>
      </c>
      <c r="D2820" s="183">
        <v>5655</v>
      </c>
      <c r="E2820" s="184">
        <v>6496.63</v>
      </c>
      <c r="F2820" s="182">
        <v>43830</v>
      </c>
      <c r="G2820" s="181" t="s">
        <v>1210</v>
      </c>
      <c r="H2820" s="181" t="s">
        <v>1120</v>
      </c>
      <c r="I2820" s="181" t="s">
        <v>1120</v>
      </c>
      <c r="K2820" s="183">
        <v>367803</v>
      </c>
      <c r="L2820" s="183">
        <v>356687</v>
      </c>
      <c r="Q2820" s="181" t="s">
        <v>940</v>
      </c>
      <c r="U2820" s="183">
        <v>12</v>
      </c>
      <c r="V2820" s="183">
        <v>19</v>
      </c>
      <c r="Y2820" s="181" t="s">
        <v>941</v>
      </c>
      <c r="Z2820" s="183">
        <v>102</v>
      </c>
      <c r="AA2820" s="181" t="s">
        <v>22</v>
      </c>
      <c r="AB2820" s="181" t="s">
        <v>942</v>
      </c>
      <c r="AC2820" s="183">
        <v>11</v>
      </c>
    </row>
    <row r="2821" spans="1:29">
      <c r="A2821" s="181" t="s">
        <v>115</v>
      </c>
      <c r="B2821" s="183">
        <v>700</v>
      </c>
      <c r="C2821" s="183">
        <v>700100</v>
      </c>
      <c r="D2821" s="183">
        <v>5655</v>
      </c>
      <c r="E2821" s="184">
        <v>8557.26</v>
      </c>
      <c r="F2821" s="182">
        <v>43861</v>
      </c>
      <c r="G2821" s="181" t="s">
        <v>1210</v>
      </c>
      <c r="H2821" s="181" t="s">
        <v>1120</v>
      </c>
      <c r="I2821" s="181" t="s">
        <v>1120</v>
      </c>
      <c r="K2821" s="183">
        <v>368188</v>
      </c>
      <c r="L2821" s="183">
        <v>359081</v>
      </c>
      <c r="Q2821" s="181" t="s">
        <v>940</v>
      </c>
      <c r="U2821" s="183">
        <v>1</v>
      </c>
      <c r="V2821" s="183">
        <v>20</v>
      </c>
      <c r="Y2821" s="181" t="s">
        <v>941</v>
      </c>
      <c r="Z2821" s="183">
        <v>102</v>
      </c>
      <c r="AA2821" s="181" t="s">
        <v>22</v>
      </c>
      <c r="AB2821" s="181" t="s">
        <v>942</v>
      </c>
      <c r="AC2821" s="183">
        <v>18</v>
      </c>
    </row>
    <row r="2822" spans="1:29">
      <c r="A2822" s="181" t="s">
        <v>115</v>
      </c>
      <c r="B2822" s="183">
        <v>700</v>
      </c>
      <c r="C2822" s="183">
        <v>700100</v>
      </c>
      <c r="D2822" s="183">
        <v>5655</v>
      </c>
      <c r="E2822" s="184">
        <v>6393.13</v>
      </c>
      <c r="F2822" s="182">
        <v>43890</v>
      </c>
      <c r="G2822" s="181" t="s">
        <v>1210</v>
      </c>
      <c r="H2822" s="181" t="s">
        <v>1120</v>
      </c>
      <c r="I2822" s="181" t="s">
        <v>1120</v>
      </c>
      <c r="K2822" s="183">
        <v>368563</v>
      </c>
      <c r="L2822" s="183">
        <v>361271</v>
      </c>
      <c r="Q2822" s="181" t="s">
        <v>940</v>
      </c>
      <c r="U2822" s="183">
        <v>2</v>
      </c>
      <c r="V2822" s="183">
        <v>20</v>
      </c>
      <c r="Y2822" s="181" t="s">
        <v>941</v>
      </c>
      <c r="Z2822" s="183">
        <v>102</v>
      </c>
      <c r="AA2822" s="181" t="s">
        <v>22</v>
      </c>
      <c r="AB2822" s="181" t="s">
        <v>942</v>
      </c>
      <c r="AC2822" s="183">
        <v>18</v>
      </c>
    </row>
    <row r="2823" spans="1:29">
      <c r="A2823" s="181" t="s">
        <v>115</v>
      </c>
      <c r="B2823" s="183">
        <v>700</v>
      </c>
      <c r="C2823" s="183">
        <v>700100</v>
      </c>
      <c r="D2823" s="183">
        <v>5655</v>
      </c>
      <c r="E2823" s="184">
        <v>11802.93</v>
      </c>
      <c r="F2823" s="182">
        <v>43921</v>
      </c>
      <c r="G2823" s="181" t="s">
        <v>1210</v>
      </c>
      <c r="H2823" s="181" t="s">
        <v>1120</v>
      </c>
      <c r="I2823" s="181" t="s">
        <v>1120</v>
      </c>
      <c r="K2823" s="183">
        <v>368960</v>
      </c>
      <c r="L2823" s="183">
        <v>364551</v>
      </c>
      <c r="Q2823" s="181" t="s">
        <v>940</v>
      </c>
      <c r="U2823" s="183">
        <v>3</v>
      </c>
      <c r="V2823" s="183">
        <v>20</v>
      </c>
      <c r="Y2823" s="181" t="s">
        <v>941</v>
      </c>
      <c r="Z2823" s="183">
        <v>102</v>
      </c>
      <c r="AA2823" s="181" t="s">
        <v>22</v>
      </c>
      <c r="AB2823" s="181" t="s">
        <v>942</v>
      </c>
      <c r="AC2823" s="183">
        <v>18</v>
      </c>
    </row>
    <row r="2824" spans="1:29">
      <c r="A2824" s="181" t="s">
        <v>116</v>
      </c>
      <c r="B2824" s="183">
        <v>700</v>
      </c>
      <c r="C2824" s="183">
        <v>700100</v>
      </c>
      <c r="D2824" s="183">
        <v>5660</v>
      </c>
      <c r="E2824" s="184">
        <v>39.76</v>
      </c>
      <c r="F2824" s="182">
        <v>43585</v>
      </c>
      <c r="G2824" s="181" t="s">
        <v>1210</v>
      </c>
      <c r="H2824" s="181" t="s">
        <v>1166</v>
      </c>
      <c r="I2824" s="181" t="s">
        <v>1166</v>
      </c>
      <c r="K2824" s="183">
        <v>365133</v>
      </c>
      <c r="L2824" s="183">
        <v>333836</v>
      </c>
      <c r="Q2824" s="181" t="s">
        <v>940</v>
      </c>
      <c r="U2824" s="183">
        <v>4</v>
      </c>
      <c r="V2824" s="183">
        <v>19</v>
      </c>
      <c r="Y2824" s="181" t="s">
        <v>941</v>
      </c>
      <c r="Z2824" s="183">
        <v>102</v>
      </c>
      <c r="AA2824" s="181" t="s">
        <v>22</v>
      </c>
      <c r="AB2824" s="181" t="s">
        <v>942</v>
      </c>
      <c r="AC2824" s="183">
        <v>11</v>
      </c>
    </row>
    <row r="2825" spans="1:29">
      <c r="A2825" s="181" t="s">
        <v>116</v>
      </c>
      <c r="B2825" s="183">
        <v>700</v>
      </c>
      <c r="C2825" s="183">
        <v>700100</v>
      </c>
      <c r="D2825" s="183">
        <v>5660</v>
      </c>
      <c r="E2825" s="184">
        <v>55.29</v>
      </c>
      <c r="F2825" s="182">
        <v>43616</v>
      </c>
      <c r="G2825" s="181" t="s">
        <v>1210</v>
      </c>
      <c r="H2825" s="181" t="s">
        <v>1166</v>
      </c>
      <c r="I2825" s="181" t="s">
        <v>1166</v>
      </c>
      <c r="K2825" s="183">
        <v>365467</v>
      </c>
      <c r="L2825" s="183">
        <v>336418</v>
      </c>
      <c r="Q2825" s="181" t="s">
        <v>940</v>
      </c>
      <c r="U2825" s="183">
        <v>5</v>
      </c>
      <c r="V2825" s="183">
        <v>19</v>
      </c>
      <c r="Y2825" s="181" t="s">
        <v>941</v>
      </c>
      <c r="Z2825" s="183">
        <v>102</v>
      </c>
      <c r="AA2825" s="181" t="s">
        <v>22</v>
      </c>
      <c r="AB2825" s="181" t="s">
        <v>942</v>
      </c>
      <c r="AC2825" s="183">
        <v>11</v>
      </c>
    </row>
    <row r="2826" spans="1:29">
      <c r="A2826" s="181" t="s">
        <v>116</v>
      </c>
      <c r="B2826" s="183">
        <v>700</v>
      </c>
      <c r="C2826" s="183">
        <v>700100</v>
      </c>
      <c r="D2826" s="183">
        <v>5660</v>
      </c>
      <c r="E2826" s="184">
        <v>24.26</v>
      </c>
      <c r="F2826" s="182">
        <v>43646</v>
      </c>
      <c r="G2826" s="181" t="s">
        <v>1210</v>
      </c>
      <c r="H2826" s="181" t="s">
        <v>1166</v>
      </c>
      <c r="I2826" s="181" t="s">
        <v>1166</v>
      </c>
      <c r="K2826" s="183">
        <v>365792</v>
      </c>
      <c r="L2826" s="183">
        <v>338876</v>
      </c>
      <c r="Q2826" s="181" t="s">
        <v>940</v>
      </c>
      <c r="U2826" s="183">
        <v>6</v>
      </c>
      <c r="V2826" s="183">
        <v>19</v>
      </c>
      <c r="Y2826" s="181" t="s">
        <v>941</v>
      </c>
      <c r="Z2826" s="183">
        <v>102</v>
      </c>
      <c r="AA2826" s="181" t="s">
        <v>22</v>
      </c>
      <c r="AB2826" s="181" t="s">
        <v>942</v>
      </c>
      <c r="AC2826" s="183">
        <v>11</v>
      </c>
    </row>
    <row r="2827" spans="1:29">
      <c r="A2827" s="181" t="s">
        <v>116</v>
      </c>
      <c r="B2827" s="183">
        <v>700</v>
      </c>
      <c r="C2827" s="183">
        <v>700100</v>
      </c>
      <c r="D2827" s="183">
        <v>5660</v>
      </c>
      <c r="E2827" s="184">
        <v>134.35</v>
      </c>
      <c r="F2827" s="182">
        <v>43677</v>
      </c>
      <c r="G2827" s="181" t="s">
        <v>1210</v>
      </c>
      <c r="H2827" s="181" t="s">
        <v>1166</v>
      </c>
      <c r="I2827" s="181" t="s">
        <v>1166</v>
      </c>
      <c r="K2827" s="183">
        <v>366091</v>
      </c>
      <c r="L2827" s="183">
        <v>341554</v>
      </c>
      <c r="Q2827" s="181" t="s">
        <v>940</v>
      </c>
      <c r="U2827" s="183">
        <v>7</v>
      </c>
      <c r="V2827" s="183">
        <v>19</v>
      </c>
      <c r="Y2827" s="181" t="s">
        <v>941</v>
      </c>
      <c r="Z2827" s="183">
        <v>102</v>
      </c>
      <c r="AA2827" s="181" t="s">
        <v>22</v>
      </c>
      <c r="AB2827" s="181" t="s">
        <v>942</v>
      </c>
      <c r="AC2827" s="183">
        <v>11</v>
      </c>
    </row>
    <row r="2828" spans="1:29">
      <c r="A2828" s="181" t="s">
        <v>116</v>
      </c>
      <c r="B2828" s="183">
        <v>700</v>
      </c>
      <c r="C2828" s="183">
        <v>700100</v>
      </c>
      <c r="D2828" s="183">
        <v>5660</v>
      </c>
      <c r="E2828" s="184">
        <v>52.81</v>
      </c>
      <c r="F2828" s="182">
        <v>43708</v>
      </c>
      <c r="G2828" s="181" t="s">
        <v>1210</v>
      </c>
      <c r="H2828" s="181" t="s">
        <v>1166</v>
      </c>
      <c r="I2828" s="181" t="s">
        <v>1166</v>
      </c>
      <c r="K2828" s="183">
        <v>366427</v>
      </c>
      <c r="L2828" s="183">
        <v>344051</v>
      </c>
      <c r="Q2828" s="181" t="s">
        <v>940</v>
      </c>
      <c r="U2828" s="183">
        <v>8</v>
      </c>
      <c r="V2828" s="183">
        <v>19</v>
      </c>
      <c r="Y2828" s="181" t="s">
        <v>941</v>
      </c>
      <c r="Z2828" s="183">
        <v>102</v>
      </c>
      <c r="AA2828" s="181" t="s">
        <v>22</v>
      </c>
      <c r="AB2828" s="181" t="s">
        <v>942</v>
      </c>
      <c r="AC2828" s="183">
        <v>11</v>
      </c>
    </row>
    <row r="2829" spans="1:29">
      <c r="A2829" s="181" t="s">
        <v>116</v>
      </c>
      <c r="B2829" s="183">
        <v>700</v>
      </c>
      <c r="C2829" s="183">
        <v>700100</v>
      </c>
      <c r="D2829" s="183">
        <v>5660</v>
      </c>
      <c r="E2829" s="184">
        <v>34.799999999999997</v>
      </c>
      <c r="F2829" s="182">
        <v>43738</v>
      </c>
      <c r="G2829" s="181" t="s">
        <v>1210</v>
      </c>
      <c r="H2829" s="181" t="s">
        <v>1166</v>
      </c>
      <c r="I2829" s="181" t="s">
        <v>1166</v>
      </c>
      <c r="K2829" s="183">
        <v>366755</v>
      </c>
      <c r="L2829" s="183">
        <v>347327</v>
      </c>
      <c r="Q2829" s="181" t="s">
        <v>940</v>
      </c>
      <c r="U2829" s="183">
        <v>9</v>
      </c>
      <c r="V2829" s="183">
        <v>19</v>
      </c>
      <c r="Y2829" s="181" t="s">
        <v>941</v>
      </c>
      <c r="Z2829" s="183">
        <v>102</v>
      </c>
      <c r="AA2829" s="181" t="s">
        <v>22</v>
      </c>
      <c r="AB2829" s="181" t="s">
        <v>942</v>
      </c>
      <c r="AC2829" s="183">
        <v>11</v>
      </c>
    </row>
    <row r="2830" spans="1:29">
      <c r="A2830" s="181" t="s">
        <v>116</v>
      </c>
      <c r="B2830" s="183">
        <v>700</v>
      </c>
      <c r="C2830" s="183">
        <v>700100</v>
      </c>
      <c r="D2830" s="183">
        <v>5660</v>
      </c>
      <c r="E2830" s="184">
        <v>55.9</v>
      </c>
      <c r="F2830" s="182">
        <v>43769</v>
      </c>
      <c r="G2830" s="181" t="s">
        <v>1210</v>
      </c>
      <c r="H2830" s="181" t="s">
        <v>1166</v>
      </c>
      <c r="I2830" s="181" t="s">
        <v>1166</v>
      </c>
      <c r="K2830" s="183">
        <v>367138</v>
      </c>
      <c r="L2830" s="183">
        <v>350844</v>
      </c>
      <c r="Q2830" s="181" t="s">
        <v>940</v>
      </c>
      <c r="U2830" s="183">
        <v>10</v>
      </c>
      <c r="V2830" s="183">
        <v>19</v>
      </c>
      <c r="Y2830" s="181" t="s">
        <v>941</v>
      </c>
      <c r="Z2830" s="183">
        <v>102</v>
      </c>
      <c r="AA2830" s="181" t="s">
        <v>22</v>
      </c>
      <c r="AB2830" s="181" t="s">
        <v>942</v>
      </c>
      <c r="AC2830" s="183">
        <v>11</v>
      </c>
    </row>
    <row r="2831" spans="1:29">
      <c r="A2831" s="181" t="s">
        <v>116</v>
      </c>
      <c r="B2831" s="183">
        <v>700</v>
      </c>
      <c r="C2831" s="183">
        <v>700100</v>
      </c>
      <c r="D2831" s="183">
        <v>5660</v>
      </c>
      <c r="E2831" s="184">
        <v>49.47</v>
      </c>
      <c r="F2831" s="182">
        <v>43799</v>
      </c>
      <c r="G2831" s="181" t="s">
        <v>1210</v>
      </c>
      <c r="H2831" s="181" t="s">
        <v>1166</v>
      </c>
      <c r="I2831" s="181" t="s">
        <v>1166</v>
      </c>
      <c r="K2831" s="183">
        <v>367427</v>
      </c>
      <c r="L2831" s="183">
        <v>353468</v>
      </c>
      <c r="Q2831" s="181" t="s">
        <v>940</v>
      </c>
      <c r="U2831" s="183">
        <v>11</v>
      </c>
      <c r="V2831" s="183">
        <v>19</v>
      </c>
      <c r="Y2831" s="181" t="s">
        <v>941</v>
      </c>
      <c r="Z2831" s="183">
        <v>102</v>
      </c>
      <c r="AA2831" s="181" t="s">
        <v>22</v>
      </c>
      <c r="AB2831" s="181" t="s">
        <v>942</v>
      </c>
      <c r="AC2831" s="183">
        <v>11</v>
      </c>
    </row>
    <row r="2832" spans="1:29">
      <c r="A2832" s="181" t="s">
        <v>116</v>
      </c>
      <c r="B2832" s="183">
        <v>700</v>
      </c>
      <c r="C2832" s="183">
        <v>700100</v>
      </c>
      <c r="D2832" s="183">
        <v>5660</v>
      </c>
      <c r="E2832" s="184">
        <v>257.39</v>
      </c>
      <c r="F2832" s="182">
        <v>43816</v>
      </c>
      <c r="G2832" s="181" t="s">
        <v>1210</v>
      </c>
      <c r="H2832" s="181">
        <v>3541</v>
      </c>
      <c r="K2832" s="183">
        <v>1117941</v>
      </c>
      <c r="L2832" s="183">
        <v>354491</v>
      </c>
      <c r="Q2832" s="181" t="s">
        <v>1172</v>
      </c>
      <c r="U2832" s="183">
        <v>12</v>
      </c>
      <c r="V2832" s="183">
        <v>19</v>
      </c>
      <c r="W2832" s="183">
        <v>1</v>
      </c>
      <c r="X2832" s="183">
        <v>1099924</v>
      </c>
      <c r="Y2832" s="181" t="s">
        <v>941</v>
      </c>
      <c r="Z2832" s="183">
        <v>700</v>
      </c>
      <c r="AA2832" s="181" t="s">
        <v>945</v>
      </c>
      <c r="AB2832" s="181" t="s">
        <v>942</v>
      </c>
      <c r="AC2832" s="183">
        <v>1</v>
      </c>
    </row>
    <row r="2833" spans="1:29">
      <c r="A2833" s="181" t="s">
        <v>116</v>
      </c>
      <c r="B2833" s="183">
        <v>700</v>
      </c>
      <c r="C2833" s="183">
        <v>700100</v>
      </c>
      <c r="D2833" s="183">
        <v>5660</v>
      </c>
      <c r="E2833" s="184">
        <v>203.67</v>
      </c>
      <c r="F2833" s="182">
        <v>43816</v>
      </c>
      <c r="G2833" s="181" t="s">
        <v>1210</v>
      </c>
      <c r="H2833" s="181">
        <v>3543</v>
      </c>
      <c r="K2833" s="183">
        <v>1117943</v>
      </c>
      <c r="L2833" s="183">
        <v>354491</v>
      </c>
      <c r="Q2833" s="181" t="s">
        <v>1172</v>
      </c>
      <c r="U2833" s="183">
        <v>12</v>
      </c>
      <c r="V2833" s="183">
        <v>19</v>
      </c>
      <c r="W2833" s="183">
        <v>1</v>
      </c>
      <c r="X2833" s="183">
        <v>1099924</v>
      </c>
      <c r="Y2833" s="181" t="s">
        <v>941</v>
      </c>
      <c r="Z2833" s="183">
        <v>700</v>
      </c>
      <c r="AA2833" s="181" t="s">
        <v>945</v>
      </c>
      <c r="AB2833" s="181" t="s">
        <v>942</v>
      </c>
      <c r="AC2833" s="183">
        <v>1</v>
      </c>
    </row>
    <row r="2834" spans="1:29">
      <c r="A2834" s="181" t="s">
        <v>116</v>
      </c>
      <c r="B2834" s="183">
        <v>700</v>
      </c>
      <c r="C2834" s="183">
        <v>700100</v>
      </c>
      <c r="D2834" s="183">
        <v>5660</v>
      </c>
      <c r="E2834" s="184">
        <v>263.58</v>
      </c>
      <c r="F2834" s="182">
        <v>43816</v>
      </c>
      <c r="G2834" s="181" t="s">
        <v>1210</v>
      </c>
      <c r="H2834" s="181">
        <v>3544</v>
      </c>
      <c r="K2834" s="183">
        <v>1117944</v>
      </c>
      <c r="L2834" s="183">
        <v>354491</v>
      </c>
      <c r="Q2834" s="181" t="s">
        <v>1172</v>
      </c>
      <c r="U2834" s="183">
        <v>12</v>
      </c>
      <c r="V2834" s="183">
        <v>19</v>
      </c>
      <c r="W2834" s="183">
        <v>1</v>
      </c>
      <c r="X2834" s="183">
        <v>1099924</v>
      </c>
      <c r="Y2834" s="181" t="s">
        <v>941</v>
      </c>
      <c r="Z2834" s="183">
        <v>700</v>
      </c>
      <c r="AA2834" s="181" t="s">
        <v>945</v>
      </c>
      <c r="AB2834" s="181" t="s">
        <v>942</v>
      </c>
      <c r="AC2834" s="183">
        <v>1</v>
      </c>
    </row>
    <row r="2835" spans="1:29">
      <c r="A2835" s="181" t="s">
        <v>116</v>
      </c>
      <c r="B2835" s="183">
        <v>700</v>
      </c>
      <c r="C2835" s="183">
        <v>700100</v>
      </c>
      <c r="D2835" s="183">
        <v>5660</v>
      </c>
      <c r="E2835" s="184">
        <v>51.76</v>
      </c>
      <c r="F2835" s="182">
        <v>43830</v>
      </c>
      <c r="G2835" s="181" t="s">
        <v>1210</v>
      </c>
      <c r="H2835" s="181" t="s">
        <v>1166</v>
      </c>
      <c r="I2835" s="181" t="s">
        <v>1166</v>
      </c>
      <c r="K2835" s="183">
        <v>367804</v>
      </c>
      <c r="L2835" s="183">
        <v>356688</v>
      </c>
      <c r="Q2835" s="181" t="s">
        <v>940</v>
      </c>
      <c r="U2835" s="183">
        <v>12</v>
      </c>
      <c r="V2835" s="183">
        <v>19</v>
      </c>
      <c r="Y2835" s="181" t="s">
        <v>941</v>
      </c>
      <c r="Z2835" s="183">
        <v>102</v>
      </c>
      <c r="AA2835" s="181" t="s">
        <v>22</v>
      </c>
      <c r="AB2835" s="181" t="s">
        <v>942</v>
      </c>
      <c r="AC2835" s="183">
        <v>11</v>
      </c>
    </row>
    <row r="2836" spans="1:29">
      <c r="A2836" s="181" t="s">
        <v>116</v>
      </c>
      <c r="B2836" s="183">
        <v>700</v>
      </c>
      <c r="C2836" s="183">
        <v>700100</v>
      </c>
      <c r="D2836" s="183">
        <v>5660</v>
      </c>
      <c r="E2836" s="184">
        <v>51.58</v>
      </c>
      <c r="F2836" s="182">
        <v>43861</v>
      </c>
      <c r="G2836" s="181" t="s">
        <v>1210</v>
      </c>
      <c r="H2836" s="181" t="s">
        <v>1166</v>
      </c>
      <c r="I2836" s="181" t="s">
        <v>1166</v>
      </c>
      <c r="K2836" s="183">
        <v>368189</v>
      </c>
      <c r="L2836" s="183">
        <v>359082</v>
      </c>
      <c r="Q2836" s="181" t="s">
        <v>940</v>
      </c>
      <c r="U2836" s="183">
        <v>1</v>
      </c>
      <c r="V2836" s="183">
        <v>20</v>
      </c>
      <c r="Y2836" s="181" t="s">
        <v>941</v>
      </c>
      <c r="Z2836" s="183">
        <v>102</v>
      </c>
      <c r="AA2836" s="181" t="s">
        <v>22</v>
      </c>
      <c r="AB2836" s="181" t="s">
        <v>942</v>
      </c>
      <c r="AC2836" s="183">
        <v>18</v>
      </c>
    </row>
    <row r="2837" spans="1:29">
      <c r="A2837" s="181" t="s">
        <v>116</v>
      </c>
      <c r="B2837" s="183">
        <v>700</v>
      </c>
      <c r="C2837" s="183">
        <v>700100</v>
      </c>
      <c r="D2837" s="183">
        <v>5660</v>
      </c>
      <c r="E2837" s="184">
        <v>38.799999999999997</v>
      </c>
      <c r="F2837" s="182">
        <v>43890</v>
      </c>
      <c r="G2837" s="181" t="s">
        <v>1210</v>
      </c>
      <c r="H2837" s="181" t="s">
        <v>1166</v>
      </c>
      <c r="I2837" s="181" t="s">
        <v>1166</v>
      </c>
      <c r="K2837" s="183">
        <v>368564</v>
      </c>
      <c r="L2837" s="183">
        <v>361272</v>
      </c>
      <c r="Q2837" s="181" t="s">
        <v>940</v>
      </c>
      <c r="U2837" s="183">
        <v>2</v>
      </c>
      <c r="V2837" s="183">
        <v>20</v>
      </c>
      <c r="Y2837" s="181" t="s">
        <v>941</v>
      </c>
      <c r="Z2837" s="183">
        <v>102</v>
      </c>
      <c r="AA2837" s="181" t="s">
        <v>22</v>
      </c>
      <c r="AB2837" s="181" t="s">
        <v>942</v>
      </c>
      <c r="AC2837" s="183">
        <v>18</v>
      </c>
    </row>
    <row r="2838" spans="1:29">
      <c r="A2838" s="181" t="s">
        <v>116</v>
      </c>
      <c r="B2838" s="183">
        <v>700</v>
      </c>
      <c r="C2838" s="183">
        <v>700100</v>
      </c>
      <c r="D2838" s="183">
        <v>5660</v>
      </c>
      <c r="E2838" s="184">
        <v>33.340000000000003</v>
      </c>
      <c r="F2838" s="182">
        <v>43921</v>
      </c>
      <c r="G2838" s="181" t="s">
        <v>1210</v>
      </c>
      <c r="H2838" s="181" t="s">
        <v>1166</v>
      </c>
      <c r="I2838" s="181" t="s">
        <v>1166</v>
      </c>
      <c r="K2838" s="183">
        <v>368961</v>
      </c>
      <c r="L2838" s="183">
        <v>364552</v>
      </c>
      <c r="Q2838" s="181" t="s">
        <v>940</v>
      </c>
      <c r="U2838" s="183">
        <v>3</v>
      </c>
      <c r="V2838" s="183">
        <v>20</v>
      </c>
      <c r="Y2838" s="181" t="s">
        <v>941</v>
      </c>
      <c r="Z2838" s="183">
        <v>102</v>
      </c>
      <c r="AA2838" s="181" t="s">
        <v>22</v>
      </c>
      <c r="AB2838" s="181" t="s">
        <v>942</v>
      </c>
      <c r="AC2838" s="183">
        <v>18</v>
      </c>
    </row>
    <row r="2839" spans="1:29">
      <c r="A2839" s="181" t="s">
        <v>117</v>
      </c>
      <c r="B2839" s="183">
        <v>700</v>
      </c>
      <c r="C2839" s="183">
        <v>700100</v>
      </c>
      <c r="D2839" s="183">
        <v>5670</v>
      </c>
      <c r="E2839" s="184">
        <v>497.98</v>
      </c>
      <c r="F2839" s="182">
        <v>43585</v>
      </c>
      <c r="G2839" s="181" t="s">
        <v>1210</v>
      </c>
      <c r="H2839" s="181" t="s">
        <v>1186</v>
      </c>
      <c r="I2839" s="181" t="s">
        <v>1186</v>
      </c>
      <c r="K2839" s="183">
        <v>365134</v>
      </c>
      <c r="L2839" s="183">
        <v>333837</v>
      </c>
      <c r="Q2839" s="181" t="s">
        <v>940</v>
      </c>
      <c r="U2839" s="183">
        <v>4</v>
      </c>
      <c r="V2839" s="183">
        <v>19</v>
      </c>
      <c r="Y2839" s="181" t="s">
        <v>941</v>
      </c>
      <c r="Z2839" s="183">
        <v>102</v>
      </c>
      <c r="AA2839" s="181" t="s">
        <v>22</v>
      </c>
      <c r="AB2839" s="181" t="s">
        <v>942</v>
      </c>
      <c r="AC2839" s="183">
        <v>11</v>
      </c>
    </row>
    <row r="2840" spans="1:29">
      <c r="A2840" s="181" t="s">
        <v>117</v>
      </c>
      <c r="B2840" s="183">
        <v>700</v>
      </c>
      <c r="C2840" s="183">
        <v>700100</v>
      </c>
      <c r="D2840" s="183">
        <v>5670</v>
      </c>
      <c r="E2840" s="184">
        <v>503.79</v>
      </c>
      <c r="F2840" s="182">
        <v>43616</v>
      </c>
      <c r="G2840" s="181" t="s">
        <v>1210</v>
      </c>
      <c r="H2840" s="181" t="s">
        <v>1186</v>
      </c>
      <c r="I2840" s="181" t="s">
        <v>1186</v>
      </c>
      <c r="K2840" s="183">
        <v>365468</v>
      </c>
      <c r="L2840" s="183">
        <v>336419</v>
      </c>
      <c r="Q2840" s="181" t="s">
        <v>940</v>
      </c>
      <c r="U2840" s="183">
        <v>5</v>
      </c>
      <c r="V2840" s="183">
        <v>19</v>
      </c>
      <c r="Y2840" s="181" t="s">
        <v>941</v>
      </c>
      <c r="Z2840" s="183">
        <v>102</v>
      </c>
      <c r="AA2840" s="181" t="s">
        <v>22</v>
      </c>
      <c r="AB2840" s="181" t="s">
        <v>942</v>
      </c>
      <c r="AC2840" s="183">
        <v>11</v>
      </c>
    </row>
    <row r="2841" spans="1:29">
      <c r="A2841" s="181" t="s">
        <v>117</v>
      </c>
      <c r="B2841" s="183">
        <v>700</v>
      </c>
      <c r="C2841" s="183">
        <v>700100</v>
      </c>
      <c r="D2841" s="183">
        <v>5670</v>
      </c>
      <c r="E2841" s="184">
        <v>550.19000000000005</v>
      </c>
      <c r="F2841" s="182">
        <v>43646</v>
      </c>
      <c r="G2841" s="181" t="s">
        <v>1210</v>
      </c>
      <c r="H2841" s="181" t="s">
        <v>1186</v>
      </c>
      <c r="I2841" s="181" t="s">
        <v>1186</v>
      </c>
      <c r="K2841" s="183">
        <v>365793</v>
      </c>
      <c r="L2841" s="183">
        <v>338877</v>
      </c>
      <c r="Q2841" s="181" t="s">
        <v>940</v>
      </c>
      <c r="U2841" s="183">
        <v>6</v>
      </c>
      <c r="V2841" s="183">
        <v>19</v>
      </c>
      <c r="Y2841" s="181" t="s">
        <v>941</v>
      </c>
      <c r="Z2841" s="183">
        <v>102</v>
      </c>
      <c r="AA2841" s="181" t="s">
        <v>22</v>
      </c>
      <c r="AB2841" s="181" t="s">
        <v>942</v>
      </c>
      <c r="AC2841" s="183">
        <v>11</v>
      </c>
    </row>
    <row r="2842" spans="1:29">
      <c r="A2842" s="181" t="s">
        <v>117</v>
      </c>
      <c r="B2842" s="183">
        <v>700</v>
      </c>
      <c r="C2842" s="183">
        <v>700100</v>
      </c>
      <c r="D2842" s="183">
        <v>5670</v>
      </c>
      <c r="E2842" s="184">
        <v>398.22</v>
      </c>
      <c r="F2842" s="182">
        <v>43677</v>
      </c>
      <c r="G2842" s="181" t="s">
        <v>1210</v>
      </c>
      <c r="H2842" s="181" t="s">
        <v>1186</v>
      </c>
      <c r="I2842" s="181" t="s">
        <v>1186</v>
      </c>
      <c r="K2842" s="183">
        <v>366116</v>
      </c>
      <c r="L2842" s="183">
        <v>341651</v>
      </c>
      <c r="P2842" s="181" t="s">
        <v>945</v>
      </c>
      <c r="Q2842" s="181" t="s">
        <v>940</v>
      </c>
      <c r="U2842" s="183">
        <v>7</v>
      </c>
      <c r="V2842" s="183">
        <v>19</v>
      </c>
      <c r="Y2842" s="181" t="s">
        <v>941</v>
      </c>
      <c r="Z2842" s="183">
        <v>102</v>
      </c>
      <c r="AA2842" s="181" t="s">
        <v>22</v>
      </c>
      <c r="AB2842" s="181" t="s">
        <v>942</v>
      </c>
      <c r="AC2842" s="183">
        <v>11</v>
      </c>
    </row>
    <row r="2843" spans="1:29">
      <c r="A2843" s="181" t="s">
        <v>117</v>
      </c>
      <c r="B2843" s="183">
        <v>700</v>
      </c>
      <c r="C2843" s="183">
        <v>700100</v>
      </c>
      <c r="D2843" s="183">
        <v>5670</v>
      </c>
      <c r="E2843" s="184">
        <v>-398.22</v>
      </c>
      <c r="F2843" s="182">
        <v>43677</v>
      </c>
      <c r="G2843" s="181" t="s">
        <v>1210</v>
      </c>
      <c r="H2843" s="181" t="s">
        <v>1186</v>
      </c>
      <c r="I2843" s="181" t="s">
        <v>1186</v>
      </c>
      <c r="K2843" s="183">
        <v>366116</v>
      </c>
      <c r="L2843" s="183">
        <v>341651</v>
      </c>
      <c r="P2843" s="181" t="s">
        <v>945</v>
      </c>
      <c r="Q2843" s="181" t="s">
        <v>940</v>
      </c>
      <c r="U2843" s="183">
        <v>7</v>
      </c>
      <c r="V2843" s="183">
        <v>19</v>
      </c>
      <c r="Y2843" s="181" t="s">
        <v>941</v>
      </c>
      <c r="Z2843" s="183">
        <v>102</v>
      </c>
      <c r="AA2843" s="181" t="s">
        <v>22</v>
      </c>
      <c r="AB2843" s="181" t="s">
        <v>942</v>
      </c>
      <c r="AC2843" s="183">
        <v>46</v>
      </c>
    </row>
    <row r="2844" spans="1:29">
      <c r="A2844" s="181" t="s">
        <v>117</v>
      </c>
      <c r="B2844" s="183">
        <v>700</v>
      </c>
      <c r="C2844" s="183">
        <v>700100</v>
      </c>
      <c r="D2844" s="183">
        <v>5670</v>
      </c>
      <c r="E2844" s="184">
        <v>394.74</v>
      </c>
      <c r="F2844" s="182">
        <v>43677</v>
      </c>
      <c r="G2844" s="181" t="s">
        <v>1210</v>
      </c>
      <c r="H2844" s="181" t="s">
        <v>1186</v>
      </c>
      <c r="I2844" s="181" t="s">
        <v>1186</v>
      </c>
      <c r="K2844" s="183">
        <v>366147</v>
      </c>
      <c r="L2844" s="183">
        <v>341783</v>
      </c>
      <c r="Q2844" s="181" t="s">
        <v>940</v>
      </c>
      <c r="U2844" s="183">
        <v>7</v>
      </c>
      <c r="V2844" s="183">
        <v>19</v>
      </c>
      <c r="Y2844" s="181" t="s">
        <v>941</v>
      </c>
      <c r="Z2844" s="183">
        <v>102</v>
      </c>
      <c r="AA2844" s="181" t="s">
        <v>22</v>
      </c>
      <c r="AB2844" s="181" t="s">
        <v>942</v>
      </c>
      <c r="AC2844" s="183">
        <v>11</v>
      </c>
    </row>
    <row r="2845" spans="1:29">
      <c r="A2845" s="181" t="s">
        <v>117</v>
      </c>
      <c r="B2845" s="183">
        <v>700</v>
      </c>
      <c r="C2845" s="183">
        <v>700100</v>
      </c>
      <c r="D2845" s="183">
        <v>5670</v>
      </c>
      <c r="E2845" s="184">
        <v>622.12</v>
      </c>
      <c r="F2845" s="182">
        <v>43708</v>
      </c>
      <c r="G2845" s="181" t="s">
        <v>1210</v>
      </c>
      <c r="H2845" s="181" t="s">
        <v>1186</v>
      </c>
      <c r="I2845" s="181" t="s">
        <v>1186</v>
      </c>
      <c r="K2845" s="183">
        <v>366433</v>
      </c>
      <c r="L2845" s="183">
        <v>344060</v>
      </c>
      <c r="Q2845" s="181" t="s">
        <v>940</v>
      </c>
      <c r="U2845" s="183">
        <v>8</v>
      </c>
      <c r="V2845" s="183">
        <v>19</v>
      </c>
      <c r="Y2845" s="181" t="s">
        <v>941</v>
      </c>
      <c r="Z2845" s="183">
        <v>102</v>
      </c>
      <c r="AA2845" s="181" t="s">
        <v>22</v>
      </c>
      <c r="AB2845" s="181" t="s">
        <v>942</v>
      </c>
      <c r="AC2845" s="183">
        <v>11</v>
      </c>
    </row>
    <row r="2846" spans="1:29">
      <c r="A2846" s="181" t="s">
        <v>117</v>
      </c>
      <c r="B2846" s="183">
        <v>700</v>
      </c>
      <c r="C2846" s="183">
        <v>700100</v>
      </c>
      <c r="D2846" s="183">
        <v>5670</v>
      </c>
      <c r="E2846" s="184">
        <v>412.99</v>
      </c>
      <c r="F2846" s="182">
        <v>43738</v>
      </c>
      <c r="G2846" s="181" t="s">
        <v>1210</v>
      </c>
      <c r="H2846" s="181" t="s">
        <v>1186</v>
      </c>
      <c r="I2846" s="181" t="s">
        <v>1186</v>
      </c>
      <c r="K2846" s="183">
        <v>366756</v>
      </c>
      <c r="L2846" s="183">
        <v>347328</v>
      </c>
      <c r="Q2846" s="181" t="s">
        <v>940</v>
      </c>
      <c r="U2846" s="183">
        <v>9</v>
      </c>
      <c r="V2846" s="183">
        <v>19</v>
      </c>
      <c r="Y2846" s="181" t="s">
        <v>941</v>
      </c>
      <c r="Z2846" s="183">
        <v>102</v>
      </c>
      <c r="AA2846" s="181" t="s">
        <v>22</v>
      </c>
      <c r="AB2846" s="181" t="s">
        <v>942</v>
      </c>
      <c r="AC2846" s="183">
        <v>11</v>
      </c>
    </row>
    <row r="2847" spans="1:29">
      <c r="A2847" s="181" t="s">
        <v>117</v>
      </c>
      <c r="B2847" s="183">
        <v>700</v>
      </c>
      <c r="C2847" s="183">
        <v>700100</v>
      </c>
      <c r="D2847" s="183">
        <v>5670</v>
      </c>
      <c r="E2847" s="184">
        <v>618.58000000000004</v>
      </c>
      <c r="F2847" s="182">
        <v>43769</v>
      </c>
      <c r="G2847" s="181" t="s">
        <v>1210</v>
      </c>
      <c r="H2847" s="181" t="s">
        <v>1186</v>
      </c>
      <c r="I2847" s="181" t="s">
        <v>1186</v>
      </c>
      <c r="K2847" s="183">
        <v>367139</v>
      </c>
      <c r="L2847" s="183">
        <v>350846</v>
      </c>
      <c r="Q2847" s="181" t="s">
        <v>940</v>
      </c>
      <c r="U2847" s="183">
        <v>10</v>
      </c>
      <c r="V2847" s="183">
        <v>19</v>
      </c>
      <c r="Y2847" s="181" t="s">
        <v>941</v>
      </c>
      <c r="Z2847" s="183">
        <v>102</v>
      </c>
      <c r="AA2847" s="181" t="s">
        <v>22</v>
      </c>
      <c r="AB2847" s="181" t="s">
        <v>942</v>
      </c>
      <c r="AC2847" s="183">
        <v>11</v>
      </c>
    </row>
    <row r="2848" spans="1:29">
      <c r="A2848" s="181" t="s">
        <v>117</v>
      </c>
      <c r="B2848" s="183">
        <v>700</v>
      </c>
      <c r="C2848" s="183">
        <v>700100</v>
      </c>
      <c r="D2848" s="183">
        <v>5670</v>
      </c>
      <c r="E2848" s="184">
        <v>408.89</v>
      </c>
      <c r="F2848" s="182">
        <v>43799</v>
      </c>
      <c r="G2848" s="181" t="s">
        <v>1210</v>
      </c>
      <c r="H2848" s="181" t="s">
        <v>1186</v>
      </c>
      <c r="I2848" s="181" t="s">
        <v>1186</v>
      </c>
      <c r="K2848" s="183">
        <v>367428</v>
      </c>
      <c r="L2848" s="183">
        <v>353469</v>
      </c>
      <c r="Q2848" s="181" t="s">
        <v>940</v>
      </c>
      <c r="U2848" s="183">
        <v>11</v>
      </c>
      <c r="V2848" s="183">
        <v>19</v>
      </c>
      <c r="Y2848" s="181" t="s">
        <v>941</v>
      </c>
      <c r="Z2848" s="183">
        <v>102</v>
      </c>
      <c r="AA2848" s="181" t="s">
        <v>22</v>
      </c>
      <c r="AB2848" s="181" t="s">
        <v>942</v>
      </c>
      <c r="AC2848" s="183">
        <v>11</v>
      </c>
    </row>
    <row r="2849" spans="1:29">
      <c r="A2849" s="181" t="s">
        <v>117</v>
      </c>
      <c r="B2849" s="183">
        <v>700</v>
      </c>
      <c r="C2849" s="183">
        <v>700100</v>
      </c>
      <c r="D2849" s="183">
        <v>5670</v>
      </c>
      <c r="E2849" s="184">
        <v>658.67</v>
      </c>
      <c r="F2849" s="182">
        <v>43830</v>
      </c>
      <c r="G2849" s="181" t="s">
        <v>1210</v>
      </c>
      <c r="H2849" s="181" t="s">
        <v>1186</v>
      </c>
      <c r="I2849" s="181" t="s">
        <v>1186</v>
      </c>
      <c r="K2849" s="183">
        <v>367805</v>
      </c>
      <c r="L2849" s="183">
        <v>356689</v>
      </c>
      <c r="Q2849" s="181" t="s">
        <v>940</v>
      </c>
      <c r="U2849" s="183">
        <v>12</v>
      </c>
      <c r="V2849" s="183">
        <v>19</v>
      </c>
      <c r="Y2849" s="181" t="s">
        <v>941</v>
      </c>
      <c r="Z2849" s="183">
        <v>102</v>
      </c>
      <c r="AA2849" s="181" t="s">
        <v>22</v>
      </c>
      <c r="AB2849" s="181" t="s">
        <v>942</v>
      </c>
      <c r="AC2849" s="183">
        <v>11</v>
      </c>
    </row>
    <row r="2850" spans="1:29">
      <c r="A2850" s="181" t="s">
        <v>117</v>
      </c>
      <c r="B2850" s="183">
        <v>700</v>
      </c>
      <c r="C2850" s="183">
        <v>700100</v>
      </c>
      <c r="D2850" s="183">
        <v>5670</v>
      </c>
      <c r="E2850" s="184">
        <v>408.92</v>
      </c>
      <c r="F2850" s="182">
        <v>43861</v>
      </c>
      <c r="G2850" s="181" t="s">
        <v>1210</v>
      </c>
      <c r="H2850" s="181" t="s">
        <v>1186</v>
      </c>
      <c r="I2850" s="181" t="s">
        <v>1186</v>
      </c>
      <c r="K2850" s="183">
        <v>368190</v>
      </c>
      <c r="L2850" s="183">
        <v>359083</v>
      </c>
      <c r="Q2850" s="181" t="s">
        <v>940</v>
      </c>
      <c r="U2850" s="183">
        <v>1</v>
      </c>
      <c r="V2850" s="183">
        <v>20</v>
      </c>
      <c r="Y2850" s="181" t="s">
        <v>941</v>
      </c>
      <c r="Z2850" s="183">
        <v>102</v>
      </c>
      <c r="AA2850" s="181" t="s">
        <v>22</v>
      </c>
      <c r="AB2850" s="181" t="s">
        <v>942</v>
      </c>
      <c r="AC2850" s="183">
        <v>18</v>
      </c>
    </row>
    <row r="2851" spans="1:29">
      <c r="A2851" s="181" t="s">
        <v>117</v>
      </c>
      <c r="B2851" s="183">
        <v>700</v>
      </c>
      <c r="C2851" s="183">
        <v>700100</v>
      </c>
      <c r="D2851" s="183">
        <v>5670</v>
      </c>
      <c r="E2851" s="184">
        <v>632.23</v>
      </c>
      <c r="F2851" s="182">
        <v>43890</v>
      </c>
      <c r="G2851" s="181" t="s">
        <v>1210</v>
      </c>
      <c r="H2851" s="181" t="s">
        <v>1186</v>
      </c>
      <c r="I2851" s="181" t="s">
        <v>1186</v>
      </c>
      <c r="K2851" s="183">
        <v>368565</v>
      </c>
      <c r="L2851" s="183">
        <v>361273</v>
      </c>
      <c r="Q2851" s="181" t="s">
        <v>940</v>
      </c>
      <c r="U2851" s="183">
        <v>2</v>
      </c>
      <c r="V2851" s="183">
        <v>20</v>
      </c>
      <c r="Y2851" s="181" t="s">
        <v>941</v>
      </c>
      <c r="Z2851" s="183">
        <v>102</v>
      </c>
      <c r="AA2851" s="181" t="s">
        <v>22</v>
      </c>
      <c r="AB2851" s="181" t="s">
        <v>942</v>
      </c>
      <c r="AC2851" s="183">
        <v>18</v>
      </c>
    </row>
    <row r="2852" spans="1:29">
      <c r="A2852" s="181" t="s">
        <v>117</v>
      </c>
      <c r="B2852" s="183">
        <v>700</v>
      </c>
      <c r="C2852" s="183">
        <v>700100</v>
      </c>
      <c r="D2852" s="183">
        <v>5670</v>
      </c>
      <c r="E2852" s="184">
        <v>548.08000000000004</v>
      </c>
      <c r="F2852" s="182">
        <v>43921</v>
      </c>
      <c r="G2852" s="181" t="s">
        <v>1210</v>
      </c>
      <c r="H2852" s="181" t="s">
        <v>1186</v>
      </c>
      <c r="I2852" s="181" t="s">
        <v>1186</v>
      </c>
      <c r="K2852" s="183">
        <v>368962</v>
      </c>
      <c r="L2852" s="183">
        <v>364553</v>
      </c>
      <c r="Q2852" s="181" t="s">
        <v>940</v>
      </c>
      <c r="U2852" s="183">
        <v>3</v>
      </c>
      <c r="V2852" s="183">
        <v>20</v>
      </c>
      <c r="Y2852" s="181" t="s">
        <v>941</v>
      </c>
      <c r="Z2852" s="183">
        <v>102</v>
      </c>
      <c r="AA2852" s="181" t="s">
        <v>22</v>
      </c>
      <c r="AB2852" s="181" t="s">
        <v>942</v>
      </c>
      <c r="AC2852" s="183">
        <v>18</v>
      </c>
    </row>
    <row r="2853" spans="1:29">
      <c r="A2853" s="181" t="s">
        <v>118</v>
      </c>
      <c r="B2853" s="183">
        <v>700</v>
      </c>
      <c r="C2853" s="183">
        <v>700100</v>
      </c>
      <c r="D2853" s="183">
        <v>5675</v>
      </c>
      <c r="E2853" s="184">
        <v>-106.16</v>
      </c>
      <c r="F2853" s="182">
        <v>43585</v>
      </c>
      <c r="G2853" s="181" t="s">
        <v>1210</v>
      </c>
      <c r="H2853" s="181" t="s">
        <v>1196</v>
      </c>
      <c r="I2853" s="181" t="s">
        <v>1196</v>
      </c>
      <c r="K2853" s="183">
        <v>365135</v>
      </c>
      <c r="L2853" s="183">
        <v>333838</v>
      </c>
      <c r="Q2853" s="181" t="s">
        <v>940</v>
      </c>
      <c r="U2853" s="183">
        <v>4</v>
      </c>
      <c r="V2853" s="183">
        <v>19</v>
      </c>
      <c r="Y2853" s="181" t="s">
        <v>941</v>
      </c>
      <c r="Z2853" s="183">
        <v>102</v>
      </c>
      <c r="AA2853" s="181" t="s">
        <v>22</v>
      </c>
      <c r="AB2853" s="181" t="s">
        <v>942</v>
      </c>
      <c r="AC2853" s="183">
        <v>11</v>
      </c>
    </row>
    <row r="2854" spans="1:29">
      <c r="A2854" s="181" t="s">
        <v>118</v>
      </c>
      <c r="B2854" s="183">
        <v>700</v>
      </c>
      <c r="C2854" s="183">
        <v>700100</v>
      </c>
      <c r="D2854" s="183">
        <v>5675</v>
      </c>
      <c r="E2854" s="184">
        <v>-109.07</v>
      </c>
      <c r="F2854" s="182">
        <v>43616</v>
      </c>
      <c r="G2854" s="181" t="s">
        <v>1210</v>
      </c>
      <c r="H2854" s="181" t="s">
        <v>1196</v>
      </c>
      <c r="I2854" s="181" t="s">
        <v>1196</v>
      </c>
      <c r="K2854" s="183">
        <v>365469</v>
      </c>
      <c r="L2854" s="183">
        <v>336420</v>
      </c>
      <c r="Q2854" s="181" t="s">
        <v>940</v>
      </c>
      <c r="U2854" s="183">
        <v>5</v>
      </c>
      <c r="V2854" s="183">
        <v>19</v>
      </c>
      <c r="Y2854" s="181" t="s">
        <v>941</v>
      </c>
      <c r="Z2854" s="183">
        <v>102</v>
      </c>
      <c r="AA2854" s="181" t="s">
        <v>22</v>
      </c>
      <c r="AB2854" s="181" t="s">
        <v>942</v>
      </c>
      <c r="AC2854" s="183">
        <v>11</v>
      </c>
    </row>
    <row r="2855" spans="1:29">
      <c r="A2855" s="181" t="s">
        <v>118</v>
      </c>
      <c r="B2855" s="183">
        <v>700</v>
      </c>
      <c r="C2855" s="183">
        <v>700100</v>
      </c>
      <c r="D2855" s="183">
        <v>5675</v>
      </c>
      <c r="E2855" s="184">
        <v>-103.76</v>
      </c>
      <c r="F2855" s="182">
        <v>43646</v>
      </c>
      <c r="G2855" s="181" t="s">
        <v>1210</v>
      </c>
      <c r="H2855" s="181" t="s">
        <v>1196</v>
      </c>
      <c r="I2855" s="181" t="s">
        <v>1196</v>
      </c>
      <c r="K2855" s="183">
        <v>365794</v>
      </c>
      <c r="L2855" s="183">
        <v>338878</v>
      </c>
      <c r="Q2855" s="181" t="s">
        <v>940</v>
      </c>
      <c r="U2855" s="183">
        <v>6</v>
      </c>
      <c r="V2855" s="183">
        <v>19</v>
      </c>
      <c r="Y2855" s="181" t="s">
        <v>941</v>
      </c>
      <c r="Z2855" s="183">
        <v>102</v>
      </c>
      <c r="AA2855" s="181" t="s">
        <v>22</v>
      </c>
      <c r="AB2855" s="181" t="s">
        <v>942</v>
      </c>
      <c r="AC2855" s="183">
        <v>11</v>
      </c>
    </row>
    <row r="2856" spans="1:29">
      <c r="A2856" s="181" t="s">
        <v>118</v>
      </c>
      <c r="B2856" s="183">
        <v>700</v>
      </c>
      <c r="C2856" s="183">
        <v>700100</v>
      </c>
      <c r="D2856" s="183">
        <v>5675</v>
      </c>
      <c r="E2856" s="184">
        <v>-141.80000000000001</v>
      </c>
      <c r="F2856" s="182">
        <v>43677</v>
      </c>
      <c r="G2856" s="181" t="s">
        <v>1210</v>
      </c>
      <c r="H2856" s="181" t="s">
        <v>1196</v>
      </c>
      <c r="I2856" s="181" t="s">
        <v>1196</v>
      </c>
      <c r="K2856" s="183">
        <v>366092</v>
      </c>
      <c r="L2856" s="183">
        <v>341556</v>
      </c>
      <c r="Q2856" s="181" t="s">
        <v>940</v>
      </c>
      <c r="U2856" s="183">
        <v>7</v>
      </c>
      <c r="V2856" s="183">
        <v>19</v>
      </c>
      <c r="Y2856" s="181" t="s">
        <v>941</v>
      </c>
      <c r="Z2856" s="183">
        <v>102</v>
      </c>
      <c r="AA2856" s="181" t="s">
        <v>22</v>
      </c>
      <c r="AB2856" s="181" t="s">
        <v>942</v>
      </c>
      <c r="AC2856" s="183">
        <v>11</v>
      </c>
    </row>
    <row r="2857" spans="1:29">
      <c r="A2857" s="181" t="s">
        <v>118</v>
      </c>
      <c r="B2857" s="183">
        <v>700</v>
      </c>
      <c r="C2857" s="183">
        <v>700100</v>
      </c>
      <c r="D2857" s="183">
        <v>5675</v>
      </c>
      <c r="E2857" s="184">
        <v>-103.83</v>
      </c>
      <c r="F2857" s="182">
        <v>43708</v>
      </c>
      <c r="G2857" s="181" t="s">
        <v>1210</v>
      </c>
      <c r="H2857" s="181" t="s">
        <v>1196</v>
      </c>
      <c r="I2857" s="181" t="s">
        <v>1196</v>
      </c>
      <c r="K2857" s="183">
        <v>366428</v>
      </c>
      <c r="L2857" s="183">
        <v>344052</v>
      </c>
      <c r="Q2857" s="181" t="s">
        <v>940</v>
      </c>
      <c r="U2857" s="183">
        <v>8</v>
      </c>
      <c r="V2857" s="183">
        <v>19</v>
      </c>
      <c r="Y2857" s="181" t="s">
        <v>941</v>
      </c>
      <c r="Z2857" s="183">
        <v>102</v>
      </c>
      <c r="AA2857" s="181" t="s">
        <v>22</v>
      </c>
      <c r="AB2857" s="181" t="s">
        <v>942</v>
      </c>
      <c r="AC2857" s="183">
        <v>11</v>
      </c>
    </row>
    <row r="2858" spans="1:29">
      <c r="A2858" s="181" t="s">
        <v>118</v>
      </c>
      <c r="B2858" s="183">
        <v>700</v>
      </c>
      <c r="C2858" s="183">
        <v>700100</v>
      </c>
      <c r="D2858" s="183">
        <v>5675</v>
      </c>
      <c r="E2858" s="184">
        <v>-103.5</v>
      </c>
      <c r="F2858" s="182">
        <v>43738</v>
      </c>
      <c r="G2858" s="181" t="s">
        <v>1210</v>
      </c>
      <c r="H2858" s="181" t="s">
        <v>1196</v>
      </c>
      <c r="I2858" s="181" t="s">
        <v>1196</v>
      </c>
      <c r="K2858" s="183">
        <v>366757</v>
      </c>
      <c r="L2858" s="183">
        <v>347330</v>
      </c>
      <c r="Q2858" s="181" t="s">
        <v>940</v>
      </c>
      <c r="U2858" s="183">
        <v>9</v>
      </c>
      <c r="V2858" s="183">
        <v>19</v>
      </c>
      <c r="Y2858" s="181" t="s">
        <v>941</v>
      </c>
      <c r="Z2858" s="183">
        <v>102</v>
      </c>
      <c r="AA2858" s="181" t="s">
        <v>22</v>
      </c>
      <c r="AB2858" s="181" t="s">
        <v>942</v>
      </c>
      <c r="AC2858" s="183">
        <v>11</v>
      </c>
    </row>
    <row r="2859" spans="1:29">
      <c r="A2859" s="181" t="s">
        <v>118</v>
      </c>
      <c r="B2859" s="183">
        <v>700</v>
      </c>
      <c r="C2859" s="183">
        <v>700100</v>
      </c>
      <c r="D2859" s="183">
        <v>5675</v>
      </c>
      <c r="E2859" s="184">
        <v>-105.41</v>
      </c>
      <c r="F2859" s="182">
        <v>43769</v>
      </c>
      <c r="G2859" s="181" t="s">
        <v>1210</v>
      </c>
      <c r="H2859" s="181" t="s">
        <v>1196</v>
      </c>
      <c r="I2859" s="181" t="s">
        <v>1196</v>
      </c>
      <c r="K2859" s="183">
        <v>367140</v>
      </c>
      <c r="L2859" s="183">
        <v>350848</v>
      </c>
      <c r="Q2859" s="181" t="s">
        <v>940</v>
      </c>
      <c r="U2859" s="183">
        <v>10</v>
      </c>
      <c r="V2859" s="183">
        <v>19</v>
      </c>
      <c r="Y2859" s="181" t="s">
        <v>941</v>
      </c>
      <c r="Z2859" s="183">
        <v>102</v>
      </c>
      <c r="AA2859" s="181" t="s">
        <v>22</v>
      </c>
      <c r="AB2859" s="181" t="s">
        <v>942</v>
      </c>
      <c r="AC2859" s="183">
        <v>11</v>
      </c>
    </row>
    <row r="2860" spans="1:29">
      <c r="A2860" s="181" t="s">
        <v>118</v>
      </c>
      <c r="B2860" s="183">
        <v>700</v>
      </c>
      <c r="C2860" s="183">
        <v>700100</v>
      </c>
      <c r="D2860" s="183">
        <v>5675</v>
      </c>
      <c r="E2860" s="184">
        <v>-107.4</v>
      </c>
      <c r="F2860" s="182">
        <v>43799</v>
      </c>
      <c r="G2860" s="181" t="s">
        <v>1210</v>
      </c>
      <c r="H2860" s="181" t="s">
        <v>1196</v>
      </c>
      <c r="I2860" s="181" t="s">
        <v>1196</v>
      </c>
      <c r="K2860" s="183">
        <v>367429</v>
      </c>
      <c r="L2860" s="183">
        <v>353470</v>
      </c>
      <c r="Q2860" s="181" t="s">
        <v>940</v>
      </c>
      <c r="U2860" s="183">
        <v>11</v>
      </c>
      <c r="V2860" s="183">
        <v>19</v>
      </c>
      <c r="Y2860" s="181" t="s">
        <v>941</v>
      </c>
      <c r="Z2860" s="183">
        <v>102</v>
      </c>
      <c r="AA2860" s="181" t="s">
        <v>22</v>
      </c>
      <c r="AB2860" s="181" t="s">
        <v>942</v>
      </c>
      <c r="AC2860" s="183">
        <v>11</v>
      </c>
    </row>
    <row r="2861" spans="1:29">
      <c r="A2861" s="181" t="s">
        <v>118</v>
      </c>
      <c r="B2861" s="183">
        <v>700</v>
      </c>
      <c r="C2861" s="183">
        <v>700100</v>
      </c>
      <c r="D2861" s="183">
        <v>5675</v>
      </c>
      <c r="E2861" s="184">
        <v>-146.36000000000001</v>
      </c>
      <c r="F2861" s="182">
        <v>43830</v>
      </c>
      <c r="G2861" s="181" t="s">
        <v>1210</v>
      </c>
      <c r="H2861" s="181" t="s">
        <v>1196</v>
      </c>
      <c r="I2861" s="181" t="s">
        <v>1196</v>
      </c>
      <c r="K2861" s="183">
        <v>367858</v>
      </c>
      <c r="L2861" s="183">
        <v>356869</v>
      </c>
      <c r="Q2861" s="181" t="s">
        <v>940</v>
      </c>
      <c r="U2861" s="183">
        <v>12</v>
      </c>
      <c r="V2861" s="183">
        <v>19</v>
      </c>
      <c r="Y2861" s="181" t="s">
        <v>941</v>
      </c>
      <c r="Z2861" s="183">
        <v>102</v>
      </c>
      <c r="AA2861" s="181" t="s">
        <v>22</v>
      </c>
      <c r="AB2861" s="181" t="s">
        <v>942</v>
      </c>
      <c r="AC2861" s="183">
        <v>11</v>
      </c>
    </row>
    <row r="2862" spans="1:29">
      <c r="A2862" s="181" t="s">
        <v>118</v>
      </c>
      <c r="B2862" s="183">
        <v>700</v>
      </c>
      <c r="C2862" s="183">
        <v>700100</v>
      </c>
      <c r="D2862" s="183">
        <v>5675</v>
      </c>
      <c r="E2862" s="184">
        <v>-126.23</v>
      </c>
      <c r="F2862" s="182">
        <v>43861</v>
      </c>
      <c r="G2862" s="181" t="s">
        <v>1210</v>
      </c>
      <c r="H2862" s="181" t="s">
        <v>1196</v>
      </c>
      <c r="I2862" s="181" t="s">
        <v>1196</v>
      </c>
      <c r="K2862" s="183">
        <v>368191</v>
      </c>
      <c r="L2862" s="183">
        <v>359084</v>
      </c>
      <c r="Q2862" s="181" t="s">
        <v>940</v>
      </c>
      <c r="U2862" s="183">
        <v>1</v>
      </c>
      <c r="V2862" s="183">
        <v>20</v>
      </c>
      <c r="Y2862" s="181" t="s">
        <v>941</v>
      </c>
      <c r="Z2862" s="183">
        <v>102</v>
      </c>
      <c r="AA2862" s="181" t="s">
        <v>22</v>
      </c>
      <c r="AB2862" s="181" t="s">
        <v>942</v>
      </c>
      <c r="AC2862" s="183">
        <v>18</v>
      </c>
    </row>
    <row r="2863" spans="1:29">
      <c r="A2863" s="181" t="s">
        <v>118</v>
      </c>
      <c r="B2863" s="183">
        <v>700</v>
      </c>
      <c r="C2863" s="183">
        <v>700100</v>
      </c>
      <c r="D2863" s="183">
        <v>5675</v>
      </c>
      <c r="E2863" s="184">
        <v>-123.23</v>
      </c>
      <c r="F2863" s="182">
        <v>43890</v>
      </c>
      <c r="G2863" s="181" t="s">
        <v>1210</v>
      </c>
      <c r="H2863" s="181" t="s">
        <v>1196</v>
      </c>
      <c r="I2863" s="181" t="s">
        <v>1196</v>
      </c>
      <c r="K2863" s="183">
        <v>368566</v>
      </c>
      <c r="L2863" s="183">
        <v>361274</v>
      </c>
      <c r="Q2863" s="181" t="s">
        <v>940</v>
      </c>
      <c r="U2863" s="183">
        <v>2</v>
      </c>
      <c r="V2863" s="183">
        <v>20</v>
      </c>
      <c r="Y2863" s="181" t="s">
        <v>941</v>
      </c>
      <c r="Z2863" s="183">
        <v>102</v>
      </c>
      <c r="AA2863" s="181" t="s">
        <v>22</v>
      </c>
      <c r="AB2863" s="181" t="s">
        <v>942</v>
      </c>
      <c r="AC2863" s="183">
        <v>18</v>
      </c>
    </row>
    <row r="2864" spans="1:29">
      <c r="A2864" s="181" t="s">
        <v>118</v>
      </c>
      <c r="B2864" s="183">
        <v>700</v>
      </c>
      <c r="C2864" s="183">
        <v>700100</v>
      </c>
      <c r="D2864" s="183">
        <v>5675</v>
      </c>
      <c r="E2864" s="184">
        <v>-122.08</v>
      </c>
      <c r="F2864" s="182">
        <v>43921</v>
      </c>
      <c r="G2864" s="181" t="s">
        <v>1210</v>
      </c>
      <c r="H2864" s="181" t="s">
        <v>1196</v>
      </c>
      <c r="I2864" s="181" t="s">
        <v>1196</v>
      </c>
      <c r="K2864" s="183">
        <v>368963</v>
      </c>
      <c r="L2864" s="183">
        <v>364554</v>
      </c>
      <c r="Q2864" s="181" t="s">
        <v>940</v>
      </c>
      <c r="U2864" s="183">
        <v>3</v>
      </c>
      <c r="V2864" s="183">
        <v>20</v>
      </c>
      <c r="Y2864" s="181" t="s">
        <v>941</v>
      </c>
      <c r="Z2864" s="183">
        <v>102</v>
      </c>
      <c r="AA2864" s="181" t="s">
        <v>22</v>
      </c>
      <c r="AB2864" s="181" t="s">
        <v>942</v>
      </c>
      <c r="AC2864" s="183">
        <v>18</v>
      </c>
    </row>
    <row r="2865" spans="1:29">
      <c r="A2865" s="181" t="s">
        <v>119</v>
      </c>
      <c r="B2865" s="183">
        <v>700</v>
      </c>
      <c r="C2865" s="183">
        <v>700100</v>
      </c>
      <c r="D2865" s="183">
        <v>5680</v>
      </c>
      <c r="E2865" s="184">
        <v>-51.09</v>
      </c>
      <c r="F2865" s="182">
        <v>43585</v>
      </c>
      <c r="G2865" s="181" t="s">
        <v>1210</v>
      </c>
      <c r="H2865" s="181" t="s">
        <v>1203</v>
      </c>
      <c r="I2865" s="181" t="s">
        <v>1203</v>
      </c>
      <c r="K2865" s="183">
        <v>365136</v>
      </c>
      <c r="L2865" s="183">
        <v>333839</v>
      </c>
      <c r="Q2865" s="181" t="s">
        <v>940</v>
      </c>
      <c r="U2865" s="183">
        <v>4</v>
      </c>
      <c r="V2865" s="183">
        <v>19</v>
      </c>
      <c r="Y2865" s="181" t="s">
        <v>941</v>
      </c>
      <c r="Z2865" s="183">
        <v>102</v>
      </c>
      <c r="AA2865" s="181" t="s">
        <v>22</v>
      </c>
      <c r="AB2865" s="181" t="s">
        <v>942</v>
      </c>
      <c r="AC2865" s="183">
        <v>11</v>
      </c>
    </row>
    <row r="2866" spans="1:29">
      <c r="A2866" s="181" t="s">
        <v>119</v>
      </c>
      <c r="B2866" s="183">
        <v>700</v>
      </c>
      <c r="C2866" s="183">
        <v>700100</v>
      </c>
      <c r="D2866" s="183">
        <v>5680</v>
      </c>
      <c r="E2866" s="184">
        <v>-52.46</v>
      </c>
      <c r="F2866" s="182">
        <v>43616</v>
      </c>
      <c r="G2866" s="181" t="s">
        <v>1210</v>
      </c>
      <c r="H2866" s="181" t="s">
        <v>1203</v>
      </c>
      <c r="I2866" s="181" t="s">
        <v>1203</v>
      </c>
      <c r="K2866" s="183">
        <v>365470</v>
      </c>
      <c r="L2866" s="183">
        <v>336422</v>
      </c>
      <c r="Q2866" s="181" t="s">
        <v>940</v>
      </c>
      <c r="U2866" s="183">
        <v>5</v>
      </c>
      <c r="V2866" s="183">
        <v>19</v>
      </c>
      <c r="Y2866" s="181" t="s">
        <v>941</v>
      </c>
      <c r="Z2866" s="183">
        <v>102</v>
      </c>
      <c r="AA2866" s="181" t="s">
        <v>22</v>
      </c>
      <c r="AB2866" s="181" t="s">
        <v>942</v>
      </c>
      <c r="AC2866" s="183">
        <v>11</v>
      </c>
    </row>
    <row r="2867" spans="1:29">
      <c r="A2867" s="181" t="s">
        <v>119</v>
      </c>
      <c r="B2867" s="183">
        <v>700</v>
      </c>
      <c r="C2867" s="183">
        <v>700100</v>
      </c>
      <c r="D2867" s="183">
        <v>5680</v>
      </c>
      <c r="E2867" s="184">
        <v>-50.61</v>
      </c>
      <c r="F2867" s="182">
        <v>43646</v>
      </c>
      <c r="G2867" s="181" t="s">
        <v>1210</v>
      </c>
      <c r="H2867" s="181" t="s">
        <v>1203</v>
      </c>
      <c r="I2867" s="181" t="s">
        <v>1203</v>
      </c>
      <c r="K2867" s="183">
        <v>365795</v>
      </c>
      <c r="L2867" s="183">
        <v>338880</v>
      </c>
      <c r="Q2867" s="181" t="s">
        <v>940</v>
      </c>
      <c r="U2867" s="183">
        <v>6</v>
      </c>
      <c r="V2867" s="183">
        <v>19</v>
      </c>
      <c r="Y2867" s="181" t="s">
        <v>941</v>
      </c>
      <c r="Z2867" s="183">
        <v>102</v>
      </c>
      <c r="AA2867" s="181" t="s">
        <v>22</v>
      </c>
      <c r="AB2867" s="181" t="s">
        <v>942</v>
      </c>
      <c r="AC2867" s="183">
        <v>11</v>
      </c>
    </row>
    <row r="2868" spans="1:29">
      <c r="A2868" s="181" t="s">
        <v>119</v>
      </c>
      <c r="B2868" s="183">
        <v>700</v>
      </c>
      <c r="C2868" s="183">
        <v>700100</v>
      </c>
      <c r="D2868" s="183">
        <v>5680</v>
      </c>
      <c r="E2868" s="184">
        <v>-62.26</v>
      </c>
      <c r="F2868" s="182">
        <v>43677</v>
      </c>
      <c r="G2868" s="181" t="s">
        <v>1210</v>
      </c>
      <c r="H2868" s="181" t="s">
        <v>1203</v>
      </c>
      <c r="I2868" s="181" t="s">
        <v>1203</v>
      </c>
      <c r="K2868" s="183">
        <v>366093</v>
      </c>
      <c r="L2868" s="183">
        <v>341558</v>
      </c>
      <c r="Q2868" s="181" t="s">
        <v>940</v>
      </c>
      <c r="U2868" s="183">
        <v>7</v>
      </c>
      <c r="V2868" s="183">
        <v>19</v>
      </c>
      <c r="Y2868" s="181" t="s">
        <v>941</v>
      </c>
      <c r="Z2868" s="183">
        <v>102</v>
      </c>
      <c r="AA2868" s="181" t="s">
        <v>22</v>
      </c>
      <c r="AB2868" s="181" t="s">
        <v>942</v>
      </c>
      <c r="AC2868" s="183">
        <v>11</v>
      </c>
    </row>
    <row r="2869" spans="1:29">
      <c r="A2869" s="181" t="s">
        <v>119</v>
      </c>
      <c r="B2869" s="183">
        <v>700</v>
      </c>
      <c r="C2869" s="183">
        <v>700100</v>
      </c>
      <c r="D2869" s="183">
        <v>5680</v>
      </c>
      <c r="E2869" s="184">
        <v>-48.89</v>
      </c>
      <c r="F2869" s="182">
        <v>43708</v>
      </c>
      <c r="G2869" s="181" t="s">
        <v>1210</v>
      </c>
      <c r="H2869" s="181" t="s">
        <v>1203</v>
      </c>
      <c r="I2869" s="181" t="s">
        <v>1203</v>
      </c>
      <c r="K2869" s="183">
        <v>366429</v>
      </c>
      <c r="L2869" s="183">
        <v>344053</v>
      </c>
      <c r="Q2869" s="181" t="s">
        <v>940</v>
      </c>
      <c r="U2869" s="183">
        <v>8</v>
      </c>
      <c r="V2869" s="183">
        <v>19</v>
      </c>
      <c r="Y2869" s="181" t="s">
        <v>941</v>
      </c>
      <c r="Z2869" s="183">
        <v>102</v>
      </c>
      <c r="AA2869" s="181" t="s">
        <v>22</v>
      </c>
      <c r="AB2869" s="181" t="s">
        <v>942</v>
      </c>
      <c r="AC2869" s="183">
        <v>11</v>
      </c>
    </row>
    <row r="2870" spans="1:29">
      <c r="A2870" s="181" t="s">
        <v>119</v>
      </c>
      <c r="B2870" s="183">
        <v>700</v>
      </c>
      <c r="C2870" s="183">
        <v>700100</v>
      </c>
      <c r="D2870" s="183">
        <v>5680</v>
      </c>
      <c r="E2870" s="184">
        <v>-49</v>
      </c>
      <c r="F2870" s="182">
        <v>43738</v>
      </c>
      <c r="G2870" s="181" t="s">
        <v>1210</v>
      </c>
      <c r="H2870" s="181" t="s">
        <v>1203</v>
      </c>
      <c r="I2870" s="181" t="s">
        <v>1203</v>
      </c>
      <c r="K2870" s="183">
        <v>366758</v>
      </c>
      <c r="L2870" s="183">
        <v>347331</v>
      </c>
      <c r="Q2870" s="181" t="s">
        <v>940</v>
      </c>
      <c r="U2870" s="183">
        <v>9</v>
      </c>
      <c r="V2870" s="183">
        <v>19</v>
      </c>
      <c r="Y2870" s="181" t="s">
        <v>941</v>
      </c>
      <c r="Z2870" s="183">
        <v>102</v>
      </c>
      <c r="AA2870" s="181" t="s">
        <v>22</v>
      </c>
      <c r="AB2870" s="181" t="s">
        <v>942</v>
      </c>
      <c r="AC2870" s="183">
        <v>11</v>
      </c>
    </row>
    <row r="2871" spans="1:29">
      <c r="A2871" s="181" t="s">
        <v>119</v>
      </c>
      <c r="B2871" s="183">
        <v>700</v>
      </c>
      <c r="C2871" s="183">
        <v>700100</v>
      </c>
      <c r="D2871" s="183">
        <v>5680</v>
      </c>
      <c r="E2871" s="184">
        <v>-47.56</v>
      </c>
      <c r="F2871" s="182">
        <v>43769</v>
      </c>
      <c r="G2871" s="181" t="s">
        <v>1210</v>
      </c>
      <c r="H2871" s="181" t="s">
        <v>1203</v>
      </c>
      <c r="I2871" s="181" t="s">
        <v>1203</v>
      </c>
      <c r="K2871" s="183">
        <v>367141</v>
      </c>
      <c r="L2871" s="183">
        <v>350850</v>
      </c>
      <c r="Q2871" s="181" t="s">
        <v>940</v>
      </c>
      <c r="U2871" s="183">
        <v>10</v>
      </c>
      <c r="V2871" s="183">
        <v>19</v>
      </c>
      <c r="Y2871" s="181" t="s">
        <v>941</v>
      </c>
      <c r="Z2871" s="183">
        <v>102</v>
      </c>
      <c r="AA2871" s="181" t="s">
        <v>22</v>
      </c>
      <c r="AB2871" s="181" t="s">
        <v>942</v>
      </c>
      <c r="AC2871" s="183">
        <v>11</v>
      </c>
    </row>
    <row r="2872" spans="1:29">
      <c r="A2872" s="181" t="s">
        <v>119</v>
      </c>
      <c r="B2872" s="183">
        <v>700</v>
      </c>
      <c r="C2872" s="183">
        <v>700100</v>
      </c>
      <c r="D2872" s="183">
        <v>5680</v>
      </c>
      <c r="E2872" s="184">
        <v>-47.52</v>
      </c>
      <c r="F2872" s="182">
        <v>43799</v>
      </c>
      <c r="G2872" s="181" t="s">
        <v>1210</v>
      </c>
      <c r="H2872" s="181" t="s">
        <v>1203</v>
      </c>
      <c r="I2872" s="181" t="s">
        <v>1203</v>
      </c>
      <c r="K2872" s="183">
        <v>367431</v>
      </c>
      <c r="L2872" s="183">
        <v>353472</v>
      </c>
      <c r="Q2872" s="181" t="s">
        <v>940</v>
      </c>
      <c r="U2872" s="183">
        <v>11</v>
      </c>
      <c r="V2872" s="183">
        <v>19</v>
      </c>
      <c r="Y2872" s="181" t="s">
        <v>941</v>
      </c>
      <c r="Z2872" s="183">
        <v>102</v>
      </c>
      <c r="AA2872" s="181" t="s">
        <v>22</v>
      </c>
      <c r="AB2872" s="181" t="s">
        <v>942</v>
      </c>
      <c r="AC2872" s="183">
        <v>11</v>
      </c>
    </row>
    <row r="2873" spans="1:29">
      <c r="A2873" s="181" t="s">
        <v>119</v>
      </c>
      <c r="B2873" s="183">
        <v>700</v>
      </c>
      <c r="C2873" s="183">
        <v>700100</v>
      </c>
      <c r="D2873" s="183">
        <v>5680</v>
      </c>
      <c r="E2873" s="184">
        <v>-61.84</v>
      </c>
      <c r="F2873" s="182">
        <v>43830</v>
      </c>
      <c r="G2873" s="181" t="s">
        <v>1210</v>
      </c>
      <c r="H2873" s="181" t="s">
        <v>1203</v>
      </c>
      <c r="I2873" s="181" t="s">
        <v>1203</v>
      </c>
      <c r="K2873" s="183">
        <v>367860</v>
      </c>
      <c r="L2873" s="183">
        <v>356873</v>
      </c>
      <c r="Q2873" s="181" t="s">
        <v>940</v>
      </c>
      <c r="U2873" s="183">
        <v>12</v>
      </c>
      <c r="V2873" s="183">
        <v>19</v>
      </c>
      <c r="Y2873" s="181" t="s">
        <v>941</v>
      </c>
      <c r="Z2873" s="183">
        <v>102</v>
      </c>
      <c r="AA2873" s="181" t="s">
        <v>22</v>
      </c>
      <c r="AB2873" s="181" t="s">
        <v>942</v>
      </c>
      <c r="AC2873" s="183">
        <v>11</v>
      </c>
    </row>
    <row r="2874" spans="1:29">
      <c r="A2874" s="181" t="s">
        <v>119</v>
      </c>
      <c r="B2874" s="183">
        <v>700</v>
      </c>
      <c r="C2874" s="183">
        <v>700100</v>
      </c>
      <c r="D2874" s="183">
        <v>5680</v>
      </c>
      <c r="E2874" s="184">
        <v>-48.44</v>
      </c>
      <c r="F2874" s="182">
        <v>43861</v>
      </c>
      <c r="G2874" s="181" t="s">
        <v>1210</v>
      </c>
      <c r="H2874" s="181" t="s">
        <v>1203</v>
      </c>
      <c r="I2874" s="181" t="s">
        <v>1203</v>
      </c>
      <c r="K2874" s="183">
        <v>368192</v>
      </c>
      <c r="L2874" s="183">
        <v>359085</v>
      </c>
      <c r="Q2874" s="181" t="s">
        <v>940</v>
      </c>
      <c r="U2874" s="183">
        <v>1</v>
      </c>
      <c r="V2874" s="183">
        <v>20</v>
      </c>
      <c r="Y2874" s="181" t="s">
        <v>941</v>
      </c>
      <c r="Z2874" s="183">
        <v>102</v>
      </c>
      <c r="AA2874" s="181" t="s">
        <v>22</v>
      </c>
      <c r="AB2874" s="181" t="s">
        <v>942</v>
      </c>
      <c r="AC2874" s="183">
        <v>18</v>
      </c>
    </row>
    <row r="2875" spans="1:29">
      <c r="A2875" s="181" t="s">
        <v>119</v>
      </c>
      <c r="B2875" s="183">
        <v>700</v>
      </c>
      <c r="C2875" s="183">
        <v>700100</v>
      </c>
      <c r="D2875" s="183">
        <v>5680</v>
      </c>
      <c r="E2875" s="184">
        <v>-47.79</v>
      </c>
      <c r="F2875" s="182">
        <v>43890</v>
      </c>
      <c r="G2875" s="181" t="s">
        <v>1210</v>
      </c>
      <c r="H2875" s="181" t="s">
        <v>1203</v>
      </c>
      <c r="I2875" s="181" t="s">
        <v>1203</v>
      </c>
      <c r="K2875" s="183">
        <v>368567</v>
      </c>
      <c r="L2875" s="183">
        <v>361275</v>
      </c>
      <c r="Q2875" s="181" t="s">
        <v>940</v>
      </c>
      <c r="U2875" s="183">
        <v>2</v>
      </c>
      <c r="V2875" s="183">
        <v>20</v>
      </c>
      <c r="Y2875" s="181" t="s">
        <v>941</v>
      </c>
      <c r="Z2875" s="183">
        <v>102</v>
      </c>
      <c r="AA2875" s="181" t="s">
        <v>22</v>
      </c>
      <c r="AB2875" s="181" t="s">
        <v>942</v>
      </c>
      <c r="AC2875" s="183">
        <v>18</v>
      </c>
    </row>
    <row r="2876" spans="1:29">
      <c r="A2876" s="181" t="s">
        <v>119</v>
      </c>
      <c r="B2876" s="183">
        <v>700</v>
      </c>
      <c r="C2876" s="183">
        <v>700100</v>
      </c>
      <c r="D2876" s="183">
        <v>5680</v>
      </c>
      <c r="E2876" s="184">
        <v>-47.97</v>
      </c>
      <c r="F2876" s="182">
        <v>43921</v>
      </c>
      <c r="G2876" s="181" t="s">
        <v>1210</v>
      </c>
      <c r="H2876" s="181" t="s">
        <v>1203</v>
      </c>
      <c r="I2876" s="181" t="s">
        <v>1203</v>
      </c>
      <c r="K2876" s="183">
        <v>368964</v>
      </c>
      <c r="L2876" s="183">
        <v>364556</v>
      </c>
      <c r="Q2876" s="181" t="s">
        <v>940</v>
      </c>
      <c r="U2876" s="183">
        <v>3</v>
      </c>
      <c r="V2876" s="183">
        <v>20</v>
      </c>
      <c r="Y2876" s="181" t="s">
        <v>941</v>
      </c>
      <c r="Z2876" s="183">
        <v>102</v>
      </c>
      <c r="AA2876" s="181" t="s">
        <v>22</v>
      </c>
      <c r="AB2876" s="181" t="s">
        <v>942</v>
      </c>
      <c r="AC2876" s="183">
        <v>18</v>
      </c>
    </row>
    <row r="2877" spans="1:29">
      <c r="A2877" s="181" t="s">
        <v>120</v>
      </c>
      <c r="B2877" s="183">
        <v>700</v>
      </c>
      <c r="C2877" s="183">
        <v>700100</v>
      </c>
      <c r="D2877" s="183">
        <v>5690</v>
      </c>
      <c r="E2877" s="184">
        <v>8640</v>
      </c>
      <c r="F2877" s="182">
        <v>43606</v>
      </c>
      <c r="G2877" s="181" t="s">
        <v>1210</v>
      </c>
      <c r="H2877" s="181">
        <v>2041</v>
      </c>
      <c r="K2877" s="183">
        <v>1059445</v>
      </c>
      <c r="L2877" s="183">
        <v>334933</v>
      </c>
      <c r="Q2877" s="181" t="s">
        <v>1172</v>
      </c>
      <c r="U2877" s="183">
        <v>5</v>
      </c>
      <c r="V2877" s="183">
        <v>19</v>
      </c>
      <c r="W2877" s="183">
        <v>1</v>
      </c>
      <c r="X2877" s="183">
        <v>1001015</v>
      </c>
      <c r="Y2877" s="181" t="s">
        <v>941</v>
      </c>
      <c r="Z2877" s="183">
        <v>700</v>
      </c>
      <c r="AA2877" s="181" t="s">
        <v>945</v>
      </c>
      <c r="AB2877" s="181" t="s">
        <v>942</v>
      </c>
      <c r="AC2877" s="183">
        <v>2</v>
      </c>
    </row>
    <row r="2878" spans="1:29">
      <c r="A2878" s="181" t="s">
        <v>120</v>
      </c>
      <c r="B2878" s="183">
        <v>700</v>
      </c>
      <c r="C2878" s="183">
        <v>700100</v>
      </c>
      <c r="D2878" s="183">
        <v>5690</v>
      </c>
      <c r="E2878" s="184">
        <v>8775</v>
      </c>
      <c r="F2878" s="182">
        <v>43822</v>
      </c>
      <c r="G2878" s="181" t="s">
        <v>1210</v>
      </c>
      <c r="H2878" s="181">
        <v>3582</v>
      </c>
      <c r="K2878" s="183">
        <v>1119940</v>
      </c>
      <c r="L2878" s="183">
        <v>355053</v>
      </c>
      <c r="Q2878" s="181" t="s">
        <v>1172</v>
      </c>
      <c r="U2878" s="183">
        <v>12</v>
      </c>
      <c r="V2878" s="183">
        <v>19</v>
      </c>
      <c r="W2878" s="183">
        <v>1</v>
      </c>
      <c r="X2878" s="183">
        <v>1001015</v>
      </c>
      <c r="Y2878" s="181" t="s">
        <v>941</v>
      </c>
      <c r="Z2878" s="183">
        <v>700</v>
      </c>
      <c r="AA2878" s="181" t="s">
        <v>945</v>
      </c>
      <c r="AB2878" s="181" t="s">
        <v>942</v>
      </c>
      <c r="AC2878" s="183">
        <v>2</v>
      </c>
    </row>
    <row r="2879" spans="1:29">
      <c r="A2879" s="181" t="s">
        <v>111</v>
      </c>
      <c r="B2879" s="183">
        <v>800</v>
      </c>
      <c r="C2879" s="183">
        <v>800100</v>
      </c>
      <c r="D2879" s="183">
        <v>5630</v>
      </c>
      <c r="E2879" s="184">
        <v>295.2</v>
      </c>
      <c r="F2879" s="182">
        <v>43585</v>
      </c>
      <c r="G2879" s="181" t="s">
        <v>1210</v>
      </c>
      <c r="H2879" s="181" t="s">
        <v>939</v>
      </c>
      <c r="I2879" s="181" t="s">
        <v>939</v>
      </c>
      <c r="K2879" s="183">
        <v>365129</v>
      </c>
      <c r="L2879" s="183">
        <v>333831</v>
      </c>
      <c r="Q2879" s="181" t="s">
        <v>940</v>
      </c>
      <c r="U2879" s="183">
        <v>4</v>
      </c>
      <c r="V2879" s="183">
        <v>19</v>
      </c>
      <c r="Y2879" s="181" t="s">
        <v>941</v>
      </c>
      <c r="Z2879" s="183">
        <v>102</v>
      </c>
      <c r="AA2879" s="181" t="s">
        <v>22</v>
      </c>
      <c r="AB2879" s="181" t="s">
        <v>942</v>
      </c>
      <c r="AC2879" s="183">
        <v>12</v>
      </c>
    </row>
    <row r="2880" spans="1:29">
      <c r="A2880" s="181" t="s">
        <v>111</v>
      </c>
      <c r="B2880" s="183">
        <v>800</v>
      </c>
      <c r="C2880" s="183">
        <v>800100</v>
      </c>
      <c r="D2880" s="183">
        <v>5630</v>
      </c>
      <c r="E2880" s="184">
        <v>299.06</v>
      </c>
      <c r="F2880" s="182">
        <v>43616</v>
      </c>
      <c r="G2880" s="181" t="s">
        <v>1210</v>
      </c>
      <c r="H2880" s="181" t="s">
        <v>939</v>
      </c>
      <c r="I2880" s="181" t="s">
        <v>939</v>
      </c>
      <c r="K2880" s="183">
        <v>365463</v>
      </c>
      <c r="L2880" s="183">
        <v>336414</v>
      </c>
      <c r="Q2880" s="181" t="s">
        <v>940</v>
      </c>
      <c r="U2880" s="183">
        <v>5</v>
      </c>
      <c r="V2880" s="183">
        <v>19</v>
      </c>
      <c r="Y2880" s="181" t="s">
        <v>941</v>
      </c>
      <c r="Z2880" s="183">
        <v>102</v>
      </c>
      <c r="AA2880" s="181" t="s">
        <v>22</v>
      </c>
      <c r="AB2880" s="181" t="s">
        <v>942</v>
      </c>
      <c r="AC2880" s="183">
        <v>12</v>
      </c>
    </row>
    <row r="2881" spans="1:29">
      <c r="A2881" s="181" t="s">
        <v>111</v>
      </c>
      <c r="B2881" s="183">
        <v>800</v>
      </c>
      <c r="C2881" s="183">
        <v>800100</v>
      </c>
      <c r="D2881" s="183">
        <v>5630</v>
      </c>
      <c r="E2881" s="184">
        <v>290.39</v>
      </c>
      <c r="F2881" s="182">
        <v>43646</v>
      </c>
      <c r="G2881" s="181" t="s">
        <v>1210</v>
      </c>
      <c r="H2881" s="181" t="s">
        <v>939</v>
      </c>
      <c r="I2881" s="181" t="s">
        <v>939</v>
      </c>
      <c r="K2881" s="183">
        <v>365788</v>
      </c>
      <c r="L2881" s="183">
        <v>338872</v>
      </c>
      <c r="Q2881" s="181" t="s">
        <v>940</v>
      </c>
      <c r="U2881" s="183">
        <v>6</v>
      </c>
      <c r="V2881" s="183">
        <v>19</v>
      </c>
      <c r="Y2881" s="181" t="s">
        <v>941</v>
      </c>
      <c r="Z2881" s="183">
        <v>102</v>
      </c>
      <c r="AA2881" s="181" t="s">
        <v>22</v>
      </c>
      <c r="AB2881" s="181" t="s">
        <v>942</v>
      </c>
      <c r="AC2881" s="183">
        <v>12</v>
      </c>
    </row>
    <row r="2882" spans="1:29">
      <c r="A2882" s="181" t="s">
        <v>111</v>
      </c>
      <c r="B2882" s="183">
        <v>800</v>
      </c>
      <c r="C2882" s="183">
        <v>800100</v>
      </c>
      <c r="D2882" s="183">
        <v>5630</v>
      </c>
      <c r="E2882" s="184">
        <v>296.49</v>
      </c>
      <c r="F2882" s="182">
        <v>43677</v>
      </c>
      <c r="G2882" s="181" t="s">
        <v>1210</v>
      </c>
      <c r="H2882" s="181" t="s">
        <v>939</v>
      </c>
      <c r="I2882" s="181" t="s">
        <v>939</v>
      </c>
      <c r="K2882" s="183">
        <v>366088</v>
      </c>
      <c r="L2882" s="183">
        <v>341551</v>
      </c>
      <c r="Q2882" s="181" t="s">
        <v>940</v>
      </c>
      <c r="U2882" s="183">
        <v>7</v>
      </c>
      <c r="V2882" s="183">
        <v>19</v>
      </c>
      <c r="Y2882" s="181" t="s">
        <v>941</v>
      </c>
      <c r="Z2882" s="183">
        <v>102</v>
      </c>
      <c r="AA2882" s="181" t="s">
        <v>22</v>
      </c>
      <c r="AB2882" s="181" t="s">
        <v>942</v>
      </c>
      <c r="AC2882" s="183">
        <v>12</v>
      </c>
    </row>
    <row r="2883" spans="1:29">
      <c r="A2883" s="181" t="s">
        <v>111</v>
      </c>
      <c r="B2883" s="183">
        <v>800</v>
      </c>
      <c r="C2883" s="183">
        <v>800100</v>
      </c>
      <c r="D2883" s="183">
        <v>5630</v>
      </c>
      <c r="E2883" s="184">
        <v>298</v>
      </c>
      <c r="F2883" s="182">
        <v>43708</v>
      </c>
      <c r="G2883" s="181" t="s">
        <v>1210</v>
      </c>
      <c r="H2883" s="181" t="s">
        <v>939</v>
      </c>
      <c r="I2883" s="181" t="s">
        <v>939</v>
      </c>
      <c r="K2883" s="183">
        <v>366424</v>
      </c>
      <c r="L2883" s="183">
        <v>344044</v>
      </c>
      <c r="Q2883" s="181" t="s">
        <v>940</v>
      </c>
      <c r="U2883" s="183">
        <v>8</v>
      </c>
      <c r="V2883" s="183">
        <v>19</v>
      </c>
      <c r="Y2883" s="181" t="s">
        <v>941</v>
      </c>
      <c r="Z2883" s="183">
        <v>102</v>
      </c>
      <c r="AA2883" s="181" t="s">
        <v>22</v>
      </c>
      <c r="AB2883" s="181" t="s">
        <v>942</v>
      </c>
      <c r="AC2883" s="183">
        <v>12</v>
      </c>
    </row>
    <row r="2884" spans="1:29">
      <c r="A2884" s="181" t="s">
        <v>111</v>
      </c>
      <c r="B2884" s="183">
        <v>800</v>
      </c>
      <c r="C2884" s="183">
        <v>800100</v>
      </c>
      <c r="D2884" s="183">
        <v>5630</v>
      </c>
      <c r="E2884" s="184">
        <v>299.66000000000003</v>
      </c>
      <c r="F2884" s="182">
        <v>43738</v>
      </c>
      <c r="G2884" s="181" t="s">
        <v>1210</v>
      </c>
      <c r="H2884" s="181" t="s">
        <v>939</v>
      </c>
      <c r="I2884" s="181" t="s">
        <v>939</v>
      </c>
      <c r="K2884" s="183">
        <v>366751</v>
      </c>
      <c r="L2884" s="183">
        <v>347323</v>
      </c>
      <c r="Q2884" s="181" t="s">
        <v>940</v>
      </c>
      <c r="U2884" s="183">
        <v>9</v>
      </c>
      <c r="V2884" s="183">
        <v>19</v>
      </c>
      <c r="Y2884" s="181" t="s">
        <v>941</v>
      </c>
      <c r="Z2884" s="183">
        <v>102</v>
      </c>
      <c r="AA2884" s="181" t="s">
        <v>22</v>
      </c>
      <c r="AB2884" s="181" t="s">
        <v>942</v>
      </c>
      <c r="AC2884" s="183">
        <v>12</v>
      </c>
    </row>
    <row r="2885" spans="1:29">
      <c r="A2885" s="181" t="s">
        <v>111</v>
      </c>
      <c r="B2885" s="183">
        <v>800</v>
      </c>
      <c r="C2885" s="183">
        <v>800100</v>
      </c>
      <c r="D2885" s="183">
        <v>5630</v>
      </c>
      <c r="E2885" s="184">
        <v>299.86</v>
      </c>
      <c r="F2885" s="182">
        <v>43769</v>
      </c>
      <c r="G2885" s="181" t="s">
        <v>1210</v>
      </c>
      <c r="H2885" s="181" t="s">
        <v>939</v>
      </c>
      <c r="I2885" s="181" t="s">
        <v>939</v>
      </c>
      <c r="K2885" s="183">
        <v>367133</v>
      </c>
      <c r="L2885" s="183">
        <v>350832</v>
      </c>
      <c r="Q2885" s="181" t="s">
        <v>940</v>
      </c>
      <c r="U2885" s="183">
        <v>10</v>
      </c>
      <c r="V2885" s="183">
        <v>19</v>
      </c>
      <c r="Y2885" s="181" t="s">
        <v>941</v>
      </c>
      <c r="Z2885" s="183">
        <v>102</v>
      </c>
      <c r="AA2885" s="181" t="s">
        <v>22</v>
      </c>
      <c r="AB2885" s="181" t="s">
        <v>942</v>
      </c>
      <c r="AC2885" s="183">
        <v>12</v>
      </c>
    </row>
    <row r="2886" spans="1:29">
      <c r="A2886" s="181" t="s">
        <v>111</v>
      </c>
      <c r="B2886" s="183">
        <v>800</v>
      </c>
      <c r="C2886" s="183">
        <v>800100</v>
      </c>
      <c r="D2886" s="183">
        <v>5630</v>
      </c>
      <c r="E2886" s="184">
        <v>299.62</v>
      </c>
      <c r="F2886" s="182">
        <v>43799</v>
      </c>
      <c r="G2886" s="181" t="s">
        <v>1210</v>
      </c>
      <c r="H2886" s="181" t="s">
        <v>939</v>
      </c>
      <c r="I2886" s="181" t="s">
        <v>939</v>
      </c>
      <c r="K2886" s="183">
        <v>367422</v>
      </c>
      <c r="L2886" s="183">
        <v>353463</v>
      </c>
      <c r="Q2886" s="181" t="s">
        <v>940</v>
      </c>
      <c r="U2886" s="183">
        <v>11</v>
      </c>
      <c r="V2886" s="183">
        <v>19</v>
      </c>
      <c r="Y2886" s="181" t="s">
        <v>941</v>
      </c>
      <c r="Z2886" s="183">
        <v>102</v>
      </c>
      <c r="AA2886" s="181" t="s">
        <v>22</v>
      </c>
      <c r="AB2886" s="181" t="s">
        <v>942</v>
      </c>
      <c r="AC2886" s="183">
        <v>12</v>
      </c>
    </row>
    <row r="2887" spans="1:29">
      <c r="A2887" s="181" t="s">
        <v>111</v>
      </c>
      <c r="B2887" s="183">
        <v>800</v>
      </c>
      <c r="C2887" s="183">
        <v>800100</v>
      </c>
      <c r="D2887" s="183">
        <v>5630</v>
      </c>
      <c r="E2887" s="184">
        <v>303.32</v>
      </c>
      <c r="F2887" s="182">
        <v>43830</v>
      </c>
      <c r="G2887" s="181" t="s">
        <v>1210</v>
      </c>
      <c r="H2887" s="181" t="s">
        <v>939</v>
      </c>
      <c r="I2887" s="181" t="s">
        <v>939</v>
      </c>
      <c r="K2887" s="183">
        <v>367802</v>
      </c>
      <c r="L2887" s="183">
        <v>356686</v>
      </c>
      <c r="Q2887" s="181" t="s">
        <v>940</v>
      </c>
      <c r="U2887" s="183">
        <v>12</v>
      </c>
      <c r="V2887" s="183">
        <v>19</v>
      </c>
      <c r="Y2887" s="181" t="s">
        <v>941</v>
      </c>
      <c r="Z2887" s="183">
        <v>102</v>
      </c>
      <c r="AA2887" s="181" t="s">
        <v>22</v>
      </c>
      <c r="AB2887" s="181" t="s">
        <v>942</v>
      </c>
      <c r="AC2887" s="183">
        <v>12</v>
      </c>
    </row>
    <row r="2888" spans="1:29">
      <c r="A2888" s="181" t="s">
        <v>112</v>
      </c>
      <c r="B2888" s="183">
        <v>800</v>
      </c>
      <c r="C2888" s="183">
        <v>800100</v>
      </c>
      <c r="D2888" s="183">
        <v>5635</v>
      </c>
      <c r="E2888" s="184">
        <v>63.72</v>
      </c>
      <c r="F2888" s="182">
        <v>43585</v>
      </c>
      <c r="G2888" s="181" t="s">
        <v>1210</v>
      </c>
      <c r="H2888" s="181" t="s">
        <v>958</v>
      </c>
      <c r="I2888" s="181" t="s">
        <v>958</v>
      </c>
      <c r="K2888" s="183">
        <v>365130</v>
      </c>
      <c r="L2888" s="183">
        <v>333832</v>
      </c>
      <c r="Q2888" s="181" t="s">
        <v>940</v>
      </c>
      <c r="U2888" s="183">
        <v>4</v>
      </c>
      <c r="V2888" s="183">
        <v>19</v>
      </c>
      <c r="Y2888" s="181" t="s">
        <v>941</v>
      </c>
      <c r="Z2888" s="183">
        <v>102</v>
      </c>
      <c r="AA2888" s="181" t="s">
        <v>22</v>
      </c>
      <c r="AB2888" s="181" t="s">
        <v>942</v>
      </c>
      <c r="AC2888" s="183">
        <v>12</v>
      </c>
    </row>
    <row r="2889" spans="1:29">
      <c r="A2889" s="181" t="s">
        <v>112</v>
      </c>
      <c r="B2889" s="183">
        <v>800</v>
      </c>
      <c r="C2889" s="183">
        <v>800100</v>
      </c>
      <c r="D2889" s="183">
        <v>5635</v>
      </c>
      <c r="E2889" s="184">
        <v>63.38</v>
      </c>
      <c r="F2889" s="182">
        <v>43616</v>
      </c>
      <c r="G2889" s="181" t="s">
        <v>1210</v>
      </c>
      <c r="H2889" s="181" t="s">
        <v>958</v>
      </c>
      <c r="I2889" s="181" t="s">
        <v>958</v>
      </c>
      <c r="K2889" s="183">
        <v>365464</v>
      </c>
      <c r="L2889" s="183">
        <v>336415</v>
      </c>
      <c r="Q2889" s="181" t="s">
        <v>940</v>
      </c>
      <c r="U2889" s="183">
        <v>5</v>
      </c>
      <c r="V2889" s="183">
        <v>19</v>
      </c>
      <c r="Y2889" s="181" t="s">
        <v>941</v>
      </c>
      <c r="Z2889" s="183">
        <v>102</v>
      </c>
      <c r="AA2889" s="181" t="s">
        <v>22</v>
      </c>
      <c r="AB2889" s="181" t="s">
        <v>942</v>
      </c>
      <c r="AC2889" s="183">
        <v>12</v>
      </c>
    </row>
    <row r="2890" spans="1:29">
      <c r="A2890" s="181" t="s">
        <v>112</v>
      </c>
      <c r="B2890" s="183">
        <v>800</v>
      </c>
      <c r="C2890" s="183">
        <v>800100</v>
      </c>
      <c r="D2890" s="183">
        <v>5635</v>
      </c>
      <c r="E2890" s="184">
        <v>60.86</v>
      </c>
      <c r="F2890" s="182">
        <v>43646</v>
      </c>
      <c r="G2890" s="181" t="s">
        <v>1210</v>
      </c>
      <c r="H2890" s="181" t="s">
        <v>958</v>
      </c>
      <c r="I2890" s="181" t="s">
        <v>958</v>
      </c>
      <c r="K2890" s="183">
        <v>365789</v>
      </c>
      <c r="L2890" s="183">
        <v>338873</v>
      </c>
      <c r="Q2890" s="181" t="s">
        <v>940</v>
      </c>
      <c r="U2890" s="183">
        <v>6</v>
      </c>
      <c r="V2890" s="183">
        <v>19</v>
      </c>
      <c r="Y2890" s="181" t="s">
        <v>941</v>
      </c>
      <c r="Z2890" s="183">
        <v>102</v>
      </c>
      <c r="AA2890" s="181" t="s">
        <v>22</v>
      </c>
      <c r="AB2890" s="181" t="s">
        <v>942</v>
      </c>
      <c r="AC2890" s="183">
        <v>12</v>
      </c>
    </row>
    <row r="2891" spans="1:29">
      <c r="A2891" s="181" t="s">
        <v>112</v>
      </c>
      <c r="B2891" s="183">
        <v>800</v>
      </c>
      <c r="C2891" s="183">
        <v>800100</v>
      </c>
      <c r="D2891" s="183">
        <v>5635</v>
      </c>
      <c r="E2891" s="184">
        <v>84.95</v>
      </c>
      <c r="F2891" s="182">
        <v>43677</v>
      </c>
      <c r="G2891" s="181" t="s">
        <v>1210</v>
      </c>
      <c r="H2891" s="181" t="s">
        <v>958</v>
      </c>
      <c r="I2891" s="181" t="s">
        <v>958</v>
      </c>
      <c r="K2891" s="183">
        <v>366115</v>
      </c>
      <c r="L2891" s="183">
        <v>341650</v>
      </c>
      <c r="P2891" s="181" t="s">
        <v>945</v>
      </c>
      <c r="Q2891" s="181" t="s">
        <v>940</v>
      </c>
      <c r="U2891" s="183">
        <v>7</v>
      </c>
      <c r="V2891" s="183">
        <v>19</v>
      </c>
      <c r="Y2891" s="181" t="s">
        <v>941</v>
      </c>
      <c r="Z2891" s="183">
        <v>102</v>
      </c>
      <c r="AA2891" s="181" t="s">
        <v>22</v>
      </c>
      <c r="AB2891" s="181" t="s">
        <v>942</v>
      </c>
      <c r="AC2891" s="183">
        <v>12</v>
      </c>
    </row>
    <row r="2892" spans="1:29">
      <c r="A2892" s="181" t="s">
        <v>112</v>
      </c>
      <c r="B2892" s="183">
        <v>800</v>
      </c>
      <c r="C2892" s="183">
        <v>800100</v>
      </c>
      <c r="D2892" s="183">
        <v>5635</v>
      </c>
      <c r="E2892" s="184">
        <v>-84.95</v>
      </c>
      <c r="F2892" s="182">
        <v>43677</v>
      </c>
      <c r="G2892" s="181" t="s">
        <v>1210</v>
      </c>
      <c r="H2892" s="181" t="s">
        <v>958</v>
      </c>
      <c r="I2892" s="181" t="s">
        <v>958</v>
      </c>
      <c r="K2892" s="183">
        <v>366115</v>
      </c>
      <c r="L2892" s="183">
        <v>341650</v>
      </c>
      <c r="P2892" s="181" t="s">
        <v>945</v>
      </c>
      <c r="Q2892" s="181" t="s">
        <v>940</v>
      </c>
      <c r="U2892" s="183">
        <v>7</v>
      </c>
      <c r="V2892" s="183">
        <v>19</v>
      </c>
      <c r="Y2892" s="181" t="s">
        <v>941</v>
      </c>
      <c r="Z2892" s="183">
        <v>102</v>
      </c>
      <c r="AA2892" s="181" t="s">
        <v>22</v>
      </c>
      <c r="AB2892" s="181" t="s">
        <v>942</v>
      </c>
      <c r="AC2892" s="183">
        <v>47</v>
      </c>
    </row>
    <row r="2893" spans="1:29">
      <c r="A2893" s="181" t="s">
        <v>112</v>
      </c>
      <c r="B2893" s="183">
        <v>800</v>
      </c>
      <c r="C2893" s="183">
        <v>800100</v>
      </c>
      <c r="D2893" s="183">
        <v>5635</v>
      </c>
      <c r="E2893" s="184">
        <v>52.79</v>
      </c>
      <c r="F2893" s="182">
        <v>43677</v>
      </c>
      <c r="G2893" s="181" t="s">
        <v>1210</v>
      </c>
      <c r="H2893" s="181" t="s">
        <v>958</v>
      </c>
      <c r="I2893" s="181" t="s">
        <v>958</v>
      </c>
      <c r="K2893" s="183">
        <v>366146</v>
      </c>
      <c r="L2893" s="183">
        <v>341782</v>
      </c>
      <c r="Q2893" s="181" t="s">
        <v>940</v>
      </c>
      <c r="U2893" s="183">
        <v>7</v>
      </c>
      <c r="V2893" s="183">
        <v>19</v>
      </c>
      <c r="Y2893" s="181" t="s">
        <v>941</v>
      </c>
      <c r="Z2893" s="183">
        <v>102</v>
      </c>
      <c r="AA2893" s="181" t="s">
        <v>22</v>
      </c>
      <c r="AB2893" s="181" t="s">
        <v>942</v>
      </c>
      <c r="AC2893" s="183">
        <v>12</v>
      </c>
    </row>
    <row r="2894" spans="1:29">
      <c r="A2894" s="181" t="s">
        <v>112</v>
      </c>
      <c r="B2894" s="183">
        <v>800</v>
      </c>
      <c r="C2894" s="183">
        <v>800100</v>
      </c>
      <c r="D2894" s="183">
        <v>5635</v>
      </c>
      <c r="E2894" s="184">
        <v>60.51</v>
      </c>
      <c r="F2894" s="182">
        <v>43708</v>
      </c>
      <c r="G2894" s="181" t="s">
        <v>1210</v>
      </c>
      <c r="H2894" s="181" t="s">
        <v>958</v>
      </c>
      <c r="I2894" s="181" t="s">
        <v>958</v>
      </c>
      <c r="K2894" s="183">
        <v>366432</v>
      </c>
      <c r="L2894" s="183">
        <v>344059</v>
      </c>
      <c r="Q2894" s="181" t="s">
        <v>940</v>
      </c>
      <c r="U2894" s="183">
        <v>8</v>
      </c>
      <c r="V2894" s="183">
        <v>19</v>
      </c>
      <c r="Y2894" s="181" t="s">
        <v>941</v>
      </c>
      <c r="Z2894" s="183">
        <v>102</v>
      </c>
      <c r="AA2894" s="181" t="s">
        <v>22</v>
      </c>
      <c r="AB2894" s="181" t="s">
        <v>942</v>
      </c>
      <c r="AC2894" s="183">
        <v>12</v>
      </c>
    </row>
    <row r="2895" spans="1:29">
      <c r="A2895" s="181" t="s">
        <v>112</v>
      </c>
      <c r="B2895" s="183">
        <v>800</v>
      </c>
      <c r="C2895" s="183">
        <v>800100</v>
      </c>
      <c r="D2895" s="183">
        <v>5635</v>
      </c>
      <c r="E2895" s="184">
        <v>61.35</v>
      </c>
      <c r="F2895" s="182">
        <v>43738</v>
      </c>
      <c r="G2895" s="181" t="s">
        <v>1210</v>
      </c>
      <c r="H2895" s="181" t="s">
        <v>958</v>
      </c>
      <c r="I2895" s="181" t="s">
        <v>958</v>
      </c>
      <c r="K2895" s="183">
        <v>366752</v>
      </c>
      <c r="L2895" s="183">
        <v>347324</v>
      </c>
      <c r="Q2895" s="181" t="s">
        <v>940</v>
      </c>
      <c r="U2895" s="183">
        <v>9</v>
      </c>
      <c r="V2895" s="183">
        <v>19</v>
      </c>
      <c r="Y2895" s="181" t="s">
        <v>941</v>
      </c>
      <c r="Z2895" s="183">
        <v>102</v>
      </c>
      <c r="AA2895" s="181" t="s">
        <v>22</v>
      </c>
      <c r="AB2895" s="181" t="s">
        <v>942</v>
      </c>
      <c r="AC2895" s="183">
        <v>12</v>
      </c>
    </row>
    <row r="2896" spans="1:29">
      <c r="A2896" s="181" t="s">
        <v>112</v>
      </c>
      <c r="B2896" s="183">
        <v>800</v>
      </c>
      <c r="C2896" s="183">
        <v>800100</v>
      </c>
      <c r="D2896" s="183">
        <v>5635</v>
      </c>
      <c r="E2896" s="184">
        <v>59.71</v>
      </c>
      <c r="F2896" s="182">
        <v>43769</v>
      </c>
      <c r="G2896" s="181" t="s">
        <v>1210</v>
      </c>
      <c r="H2896" s="181" t="s">
        <v>958</v>
      </c>
      <c r="I2896" s="181" t="s">
        <v>958</v>
      </c>
      <c r="K2896" s="183">
        <v>367134</v>
      </c>
      <c r="L2896" s="183">
        <v>350836</v>
      </c>
      <c r="Q2896" s="181" t="s">
        <v>940</v>
      </c>
      <c r="U2896" s="183">
        <v>10</v>
      </c>
      <c r="V2896" s="183">
        <v>19</v>
      </c>
      <c r="Y2896" s="181" t="s">
        <v>941</v>
      </c>
      <c r="Z2896" s="183">
        <v>102</v>
      </c>
      <c r="AA2896" s="181" t="s">
        <v>22</v>
      </c>
      <c r="AB2896" s="181" t="s">
        <v>942</v>
      </c>
      <c r="AC2896" s="183">
        <v>12</v>
      </c>
    </row>
    <row r="2897" spans="1:29">
      <c r="A2897" s="181" t="s">
        <v>112</v>
      </c>
      <c r="B2897" s="183">
        <v>800</v>
      </c>
      <c r="C2897" s="183">
        <v>800100</v>
      </c>
      <c r="D2897" s="183">
        <v>5635</v>
      </c>
      <c r="E2897" s="184">
        <v>59.9</v>
      </c>
      <c r="F2897" s="182">
        <v>43799</v>
      </c>
      <c r="G2897" s="181" t="s">
        <v>1210</v>
      </c>
      <c r="H2897" s="181" t="s">
        <v>958</v>
      </c>
      <c r="I2897" s="181" t="s">
        <v>958</v>
      </c>
      <c r="K2897" s="183">
        <v>367423</v>
      </c>
      <c r="L2897" s="183">
        <v>353464</v>
      </c>
      <c r="Q2897" s="181" t="s">
        <v>940</v>
      </c>
      <c r="U2897" s="183">
        <v>11</v>
      </c>
      <c r="V2897" s="183">
        <v>19</v>
      </c>
      <c r="Y2897" s="181" t="s">
        <v>941</v>
      </c>
      <c r="Z2897" s="183">
        <v>102</v>
      </c>
      <c r="AA2897" s="181" t="s">
        <v>22</v>
      </c>
      <c r="AB2897" s="181" t="s">
        <v>942</v>
      </c>
      <c r="AC2897" s="183">
        <v>12</v>
      </c>
    </row>
    <row r="2898" spans="1:29">
      <c r="A2898" s="181" t="s">
        <v>112</v>
      </c>
      <c r="B2898" s="183">
        <v>800</v>
      </c>
      <c r="C2898" s="183">
        <v>800100</v>
      </c>
      <c r="D2898" s="183">
        <v>5635</v>
      </c>
      <c r="E2898" s="184">
        <v>52.91</v>
      </c>
      <c r="F2898" s="182">
        <v>43830</v>
      </c>
      <c r="G2898" s="181" t="s">
        <v>1210</v>
      </c>
      <c r="H2898" s="181" t="s">
        <v>958</v>
      </c>
      <c r="I2898" s="181" t="s">
        <v>958</v>
      </c>
      <c r="K2898" s="183">
        <v>367854</v>
      </c>
      <c r="L2898" s="183">
        <v>356866</v>
      </c>
      <c r="Q2898" s="181" t="s">
        <v>940</v>
      </c>
      <c r="U2898" s="183">
        <v>12</v>
      </c>
      <c r="V2898" s="183">
        <v>19</v>
      </c>
      <c r="Y2898" s="181" t="s">
        <v>941</v>
      </c>
      <c r="Z2898" s="183">
        <v>102</v>
      </c>
      <c r="AA2898" s="181" t="s">
        <v>22</v>
      </c>
      <c r="AB2898" s="181" t="s">
        <v>942</v>
      </c>
      <c r="AC2898" s="183">
        <v>12</v>
      </c>
    </row>
    <row r="2899" spans="1:29">
      <c r="A2899" s="181" t="s">
        <v>113</v>
      </c>
      <c r="B2899" s="183">
        <v>800</v>
      </c>
      <c r="C2899" s="183">
        <v>800100</v>
      </c>
      <c r="D2899" s="183">
        <v>5645</v>
      </c>
      <c r="E2899" s="184">
        <v>-448.14</v>
      </c>
      <c r="F2899" s="182">
        <v>43585</v>
      </c>
      <c r="G2899" s="181" t="s">
        <v>1210</v>
      </c>
      <c r="H2899" s="181" t="s">
        <v>1073</v>
      </c>
      <c r="I2899" s="181" t="s">
        <v>1073</v>
      </c>
      <c r="K2899" s="183">
        <v>365131</v>
      </c>
      <c r="L2899" s="183">
        <v>333834</v>
      </c>
      <c r="Q2899" s="181" t="s">
        <v>940</v>
      </c>
      <c r="U2899" s="183">
        <v>4</v>
      </c>
      <c r="V2899" s="183">
        <v>19</v>
      </c>
      <c r="Y2899" s="181" t="s">
        <v>941</v>
      </c>
      <c r="Z2899" s="183">
        <v>102</v>
      </c>
      <c r="AA2899" s="181" t="s">
        <v>22</v>
      </c>
      <c r="AB2899" s="181" t="s">
        <v>942</v>
      </c>
      <c r="AC2899" s="183">
        <v>12</v>
      </c>
    </row>
    <row r="2900" spans="1:29">
      <c r="A2900" s="181" t="s">
        <v>113</v>
      </c>
      <c r="B2900" s="183">
        <v>800</v>
      </c>
      <c r="C2900" s="183">
        <v>800100</v>
      </c>
      <c r="D2900" s="183">
        <v>5645</v>
      </c>
      <c r="E2900" s="184">
        <v>-449.41</v>
      </c>
      <c r="F2900" s="182">
        <v>43616</v>
      </c>
      <c r="G2900" s="181" t="s">
        <v>1210</v>
      </c>
      <c r="H2900" s="181" t="s">
        <v>1073</v>
      </c>
      <c r="I2900" s="181" t="s">
        <v>1073</v>
      </c>
      <c r="K2900" s="183">
        <v>365465</v>
      </c>
      <c r="L2900" s="183">
        <v>336416</v>
      </c>
      <c r="Q2900" s="181" t="s">
        <v>940</v>
      </c>
      <c r="U2900" s="183">
        <v>5</v>
      </c>
      <c r="V2900" s="183">
        <v>19</v>
      </c>
      <c r="Y2900" s="181" t="s">
        <v>941</v>
      </c>
      <c r="Z2900" s="183">
        <v>102</v>
      </c>
      <c r="AA2900" s="181" t="s">
        <v>22</v>
      </c>
      <c r="AB2900" s="181" t="s">
        <v>942</v>
      </c>
      <c r="AC2900" s="183">
        <v>12</v>
      </c>
    </row>
    <row r="2901" spans="1:29">
      <c r="A2901" s="181" t="s">
        <v>113</v>
      </c>
      <c r="B2901" s="183">
        <v>800</v>
      </c>
      <c r="C2901" s="183">
        <v>800100</v>
      </c>
      <c r="D2901" s="183">
        <v>5645</v>
      </c>
      <c r="E2901" s="184">
        <v>-443.28</v>
      </c>
      <c r="F2901" s="182">
        <v>43646</v>
      </c>
      <c r="G2901" s="181" t="s">
        <v>1210</v>
      </c>
      <c r="H2901" s="181" t="s">
        <v>1073</v>
      </c>
      <c r="I2901" s="181" t="s">
        <v>1073</v>
      </c>
      <c r="K2901" s="183">
        <v>365790</v>
      </c>
      <c r="L2901" s="183">
        <v>338874</v>
      </c>
      <c r="Q2901" s="181" t="s">
        <v>940</v>
      </c>
      <c r="U2901" s="183">
        <v>6</v>
      </c>
      <c r="V2901" s="183">
        <v>19</v>
      </c>
      <c r="Y2901" s="181" t="s">
        <v>941</v>
      </c>
      <c r="Z2901" s="183">
        <v>102</v>
      </c>
      <c r="AA2901" s="181" t="s">
        <v>22</v>
      </c>
      <c r="AB2901" s="181" t="s">
        <v>942</v>
      </c>
      <c r="AC2901" s="183">
        <v>12</v>
      </c>
    </row>
    <row r="2902" spans="1:29">
      <c r="A2902" s="181" t="s">
        <v>113</v>
      </c>
      <c r="B2902" s="183">
        <v>800</v>
      </c>
      <c r="C2902" s="183">
        <v>800100</v>
      </c>
      <c r="D2902" s="183">
        <v>5645</v>
      </c>
      <c r="E2902" s="184">
        <v>-595.36</v>
      </c>
      <c r="F2902" s="182">
        <v>43677</v>
      </c>
      <c r="G2902" s="181" t="s">
        <v>1210</v>
      </c>
      <c r="H2902" s="181" t="s">
        <v>1073</v>
      </c>
      <c r="I2902" s="181" t="s">
        <v>1073</v>
      </c>
      <c r="K2902" s="183">
        <v>366089</v>
      </c>
      <c r="L2902" s="183">
        <v>341552</v>
      </c>
      <c r="Q2902" s="181" t="s">
        <v>940</v>
      </c>
      <c r="U2902" s="183">
        <v>7</v>
      </c>
      <c r="V2902" s="183">
        <v>19</v>
      </c>
      <c r="Y2902" s="181" t="s">
        <v>941</v>
      </c>
      <c r="Z2902" s="183">
        <v>102</v>
      </c>
      <c r="AA2902" s="181" t="s">
        <v>22</v>
      </c>
      <c r="AB2902" s="181" t="s">
        <v>942</v>
      </c>
      <c r="AC2902" s="183">
        <v>12</v>
      </c>
    </row>
    <row r="2903" spans="1:29">
      <c r="A2903" s="181" t="s">
        <v>113</v>
      </c>
      <c r="B2903" s="183">
        <v>800</v>
      </c>
      <c r="C2903" s="183">
        <v>800100</v>
      </c>
      <c r="D2903" s="183">
        <v>5645</v>
      </c>
      <c r="E2903" s="184">
        <v>-481.08</v>
      </c>
      <c r="F2903" s="182">
        <v>43708</v>
      </c>
      <c r="G2903" s="181" t="s">
        <v>1210</v>
      </c>
      <c r="H2903" s="181" t="s">
        <v>1073</v>
      </c>
      <c r="I2903" s="181" t="s">
        <v>1073</v>
      </c>
      <c r="K2903" s="183">
        <v>366425</v>
      </c>
      <c r="L2903" s="183">
        <v>344046</v>
      </c>
      <c r="Q2903" s="181" t="s">
        <v>940</v>
      </c>
      <c r="U2903" s="183">
        <v>8</v>
      </c>
      <c r="V2903" s="183">
        <v>19</v>
      </c>
      <c r="Y2903" s="181" t="s">
        <v>941</v>
      </c>
      <c r="Z2903" s="183">
        <v>102</v>
      </c>
      <c r="AA2903" s="181" t="s">
        <v>22</v>
      </c>
      <c r="AB2903" s="181" t="s">
        <v>942</v>
      </c>
      <c r="AC2903" s="183">
        <v>12</v>
      </c>
    </row>
    <row r="2904" spans="1:29">
      <c r="A2904" s="181" t="s">
        <v>113</v>
      </c>
      <c r="B2904" s="183">
        <v>800</v>
      </c>
      <c r="C2904" s="183">
        <v>800100</v>
      </c>
      <c r="D2904" s="183">
        <v>5645</v>
      </c>
      <c r="E2904" s="184">
        <v>-444.37</v>
      </c>
      <c r="F2904" s="182">
        <v>43738</v>
      </c>
      <c r="G2904" s="181" t="s">
        <v>1210</v>
      </c>
      <c r="H2904" s="181" t="s">
        <v>1073</v>
      </c>
      <c r="I2904" s="181" t="s">
        <v>1073</v>
      </c>
      <c r="K2904" s="183">
        <v>366753</v>
      </c>
      <c r="L2904" s="183">
        <v>347325</v>
      </c>
      <c r="Q2904" s="181" t="s">
        <v>940</v>
      </c>
      <c r="U2904" s="183">
        <v>9</v>
      </c>
      <c r="V2904" s="183">
        <v>19</v>
      </c>
      <c r="Y2904" s="181" t="s">
        <v>941</v>
      </c>
      <c r="Z2904" s="183">
        <v>102</v>
      </c>
      <c r="AA2904" s="181" t="s">
        <v>22</v>
      </c>
      <c r="AB2904" s="181" t="s">
        <v>942</v>
      </c>
      <c r="AC2904" s="183">
        <v>12</v>
      </c>
    </row>
    <row r="2905" spans="1:29">
      <c r="A2905" s="181" t="s">
        <v>113</v>
      </c>
      <c r="B2905" s="183">
        <v>800</v>
      </c>
      <c r="C2905" s="183">
        <v>800100</v>
      </c>
      <c r="D2905" s="183">
        <v>5645</v>
      </c>
      <c r="E2905" s="184">
        <v>-476.58</v>
      </c>
      <c r="F2905" s="182">
        <v>43769</v>
      </c>
      <c r="G2905" s="181" t="s">
        <v>1210</v>
      </c>
      <c r="H2905" s="181" t="s">
        <v>1073</v>
      </c>
      <c r="I2905" s="181" t="s">
        <v>1073</v>
      </c>
      <c r="K2905" s="183">
        <v>367136</v>
      </c>
      <c r="L2905" s="183">
        <v>350839</v>
      </c>
      <c r="Q2905" s="181" t="s">
        <v>940</v>
      </c>
      <c r="U2905" s="183">
        <v>10</v>
      </c>
      <c r="V2905" s="183">
        <v>19</v>
      </c>
      <c r="Y2905" s="181" t="s">
        <v>941</v>
      </c>
      <c r="Z2905" s="183">
        <v>102</v>
      </c>
      <c r="AA2905" s="181" t="s">
        <v>22</v>
      </c>
      <c r="AB2905" s="181" t="s">
        <v>942</v>
      </c>
      <c r="AC2905" s="183">
        <v>12</v>
      </c>
    </row>
    <row r="2906" spans="1:29">
      <c r="A2906" s="181" t="s">
        <v>113</v>
      </c>
      <c r="B2906" s="183">
        <v>800</v>
      </c>
      <c r="C2906" s="183">
        <v>800100</v>
      </c>
      <c r="D2906" s="183">
        <v>5645</v>
      </c>
      <c r="E2906" s="184">
        <v>-446.9</v>
      </c>
      <c r="F2906" s="182">
        <v>43799</v>
      </c>
      <c r="G2906" s="181" t="s">
        <v>1210</v>
      </c>
      <c r="H2906" s="181" t="s">
        <v>1073</v>
      </c>
      <c r="I2906" s="181" t="s">
        <v>1073</v>
      </c>
      <c r="K2906" s="183">
        <v>367424</v>
      </c>
      <c r="L2906" s="183">
        <v>353465</v>
      </c>
      <c r="P2906" s="181" t="s">
        <v>945</v>
      </c>
      <c r="Q2906" s="181" t="s">
        <v>940</v>
      </c>
      <c r="U2906" s="183">
        <v>11</v>
      </c>
      <c r="V2906" s="183">
        <v>19</v>
      </c>
      <c r="Y2906" s="181" t="s">
        <v>941</v>
      </c>
      <c r="Z2906" s="183">
        <v>102</v>
      </c>
      <c r="AA2906" s="181" t="s">
        <v>22</v>
      </c>
      <c r="AB2906" s="181" t="s">
        <v>942</v>
      </c>
      <c r="AC2906" s="183">
        <v>12</v>
      </c>
    </row>
    <row r="2907" spans="1:29">
      <c r="A2907" s="181" t="s">
        <v>113</v>
      </c>
      <c r="B2907" s="183">
        <v>800</v>
      </c>
      <c r="C2907" s="183">
        <v>800100</v>
      </c>
      <c r="D2907" s="183">
        <v>5645</v>
      </c>
      <c r="E2907" s="184">
        <v>446.9</v>
      </c>
      <c r="F2907" s="182">
        <v>43799</v>
      </c>
      <c r="G2907" s="181" t="s">
        <v>1210</v>
      </c>
      <c r="H2907" s="181" t="s">
        <v>1073</v>
      </c>
      <c r="I2907" s="181" t="s">
        <v>1073</v>
      </c>
      <c r="K2907" s="183">
        <v>367424</v>
      </c>
      <c r="L2907" s="183">
        <v>353465</v>
      </c>
      <c r="P2907" s="181" t="s">
        <v>945</v>
      </c>
      <c r="Q2907" s="181" t="s">
        <v>940</v>
      </c>
      <c r="U2907" s="183">
        <v>11</v>
      </c>
      <c r="V2907" s="183">
        <v>19</v>
      </c>
      <c r="Y2907" s="181" t="s">
        <v>941</v>
      </c>
      <c r="Z2907" s="183">
        <v>102</v>
      </c>
      <c r="AA2907" s="181" t="s">
        <v>22</v>
      </c>
      <c r="AB2907" s="181" t="s">
        <v>942</v>
      </c>
      <c r="AC2907" s="183">
        <v>47</v>
      </c>
    </row>
    <row r="2908" spans="1:29">
      <c r="A2908" s="181" t="s">
        <v>113</v>
      </c>
      <c r="B2908" s="183">
        <v>800</v>
      </c>
      <c r="C2908" s="183">
        <v>800100</v>
      </c>
      <c r="D2908" s="183">
        <v>5645</v>
      </c>
      <c r="E2908" s="184">
        <v>-507.16</v>
      </c>
      <c r="F2908" s="182">
        <v>43799</v>
      </c>
      <c r="G2908" s="181" t="s">
        <v>1210</v>
      </c>
      <c r="H2908" s="181" t="s">
        <v>1073</v>
      </c>
      <c r="I2908" s="181" t="s">
        <v>1073</v>
      </c>
      <c r="K2908" s="183">
        <v>367488</v>
      </c>
      <c r="L2908" s="183">
        <v>353737</v>
      </c>
      <c r="Q2908" s="181" t="s">
        <v>940</v>
      </c>
      <c r="U2908" s="183">
        <v>11</v>
      </c>
      <c r="V2908" s="183">
        <v>19</v>
      </c>
      <c r="Y2908" s="181" t="s">
        <v>941</v>
      </c>
      <c r="Z2908" s="183">
        <v>102</v>
      </c>
      <c r="AA2908" s="181" t="s">
        <v>22</v>
      </c>
      <c r="AB2908" s="181" t="s">
        <v>942</v>
      </c>
      <c r="AC2908" s="183">
        <v>12</v>
      </c>
    </row>
    <row r="2909" spans="1:29">
      <c r="A2909" s="181" t="s">
        <v>113</v>
      </c>
      <c r="B2909" s="183">
        <v>800</v>
      </c>
      <c r="C2909" s="183">
        <v>800100</v>
      </c>
      <c r="D2909" s="183">
        <v>5645</v>
      </c>
      <c r="E2909" s="184">
        <v>-623.65</v>
      </c>
      <c r="F2909" s="182">
        <v>43830</v>
      </c>
      <c r="G2909" s="181" t="s">
        <v>1210</v>
      </c>
      <c r="H2909" s="181" t="s">
        <v>1073</v>
      </c>
      <c r="I2909" s="181" t="s">
        <v>1073</v>
      </c>
      <c r="K2909" s="183">
        <v>367856</v>
      </c>
      <c r="L2909" s="183">
        <v>356868</v>
      </c>
      <c r="Q2909" s="181" t="s">
        <v>940</v>
      </c>
      <c r="U2909" s="183">
        <v>12</v>
      </c>
      <c r="V2909" s="183">
        <v>19</v>
      </c>
      <c r="Y2909" s="181" t="s">
        <v>941</v>
      </c>
      <c r="Z2909" s="183">
        <v>102</v>
      </c>
      <c r="AA2909" s="181" t="s">
        <v>22</v>
      </c>
      <c r="AB2909" s="181" t="s">
        <v>942</v>
      </c>
      <c r="AC2909" s="183">
        <v>12</v>
      </c>
    </row>
    <row r="2910" spans="1:29">
      <c r="A2910" s="181" t="s">
        <v>115</v>
      </c>
      <c r="B2910" s="183">
        <v>800</v>
      </c>
      <c r="C2910" s="183">
        <v>800100</v>
      </c>
      <c r="D2910" s="183">
        <v>5655</v>
      </c>
      <c r="E2910" s="184">
        <v>1623.34</v>
      </c>
      <c r="F2910" s="182">
        <v>43585</v>
      </c>
      <c r="G2910" s="181" t="s">
        <v>1210</v>
      </c>
      <c r="H2910" s="181" t="s">
        <v>1120</v>
      </c>
      <c r="I2910" s="181" t="s">
        <v>1120</v>
      </c>
      <c r="K2910" s="183">
        <v>365132</v>
      </c>
      <c r="L2910" s="183">
        <v>333835</v>
      </c>
      <c r="Q2910" s="181" t="s">
        <v>940</v>
      </c>
      <c r="U2910" s="183">
        <v>4</v>
      </c>
      <c r="V2910" s="183">
        <v>19</v>
      </c>
      <c r="Y2910" s="181" t="s">
        <v>941</v>
      </c>
      <c r="Z2910" s="183">
        <v>102</v>
      </c>
      <c r="AA2910" s="181" t="s">
        <v>22</v>
      </c>
      <c r="AB2910" s="181" t="s">
        <v>942</v>
      </c>
      <c r="AC2910" s="183">
        <v>12</v>
      </c>
    </row>
    <row r="2911" spans="1:29">
      <c r="A2911" s="181" t="s">
        <v>115</v>
      </c>
      <c r="B2911" s="183">
        <v>800</v>
      </c>
      <c r="C2911" s="183">
        <v>800100</v>
      </c>
      <c r="D2911" s="183">
        <v>5655</v>
      </c>
      <c r="E2911" s="184">
        <v>2212.8200000000002</v>
      </c>
      <c r="F2911" s="182">
        <v>43616</v>
      </c>
      <c r="G2911" s="181" t="s">
        <v>1210</v>
      </c>
      <c r="H2911" s="181" t="s">
        <v>1120</v>
      </c>
      <c r="I2911" s="181" t="s">
        <v>1120</v>
      </c>
      <c r="K2911" s="183">
        <v>365466</v>
      </c>
      <c r="L2911" s="183">
        <v>336417</v>
      </c>
      <c r="Q2911" s="181" t="s">
        <v>940</v>
      </c>
      <c r="U2911" s="183">
        <v>5</v>
      </c>
      <c r="V2911" s="183">
        <v>19</v>
      </c>
      <c r="Y2911" s="181" t="s">
        <v>941</v>
      </c>
      <c r="Z2911" s="183">
        <v>102</v>
      </c>
      <c r="AA2911" s="181" t="s">
        <v>22</v>
      </c>
      <c r="AB2911" s="181" t="s">
        <v>942</v>
      </c>
      <c r="AC2911" s="183">
        <v>12</v>
      </c>
    </row>
    <row r="2912" spans="1:29">
      <c r="A2912" s="181" t="s">
        <v>115</v>
      </c>
      <c r="B2912" s="183">
        <v>800</v>
      </c>
      <c r="C2912" s="183">
        <v>800100</v>
      </c>
      <c r="D2912" s="183">
        <v>5655</v>
      </c>
      <c r="E2912" s="184">
        <v>1329.02</v>
      </c>
      <c r="F2912" s="182">
        <v>43646</v>
      </c>
      <c r="G2912" s="181" t="s">
        <v>1210</v>
      </c>
      <c r="H2912" s="181" t="s">
        <v>1120</v>
      </c>
      <c r="I2912" s="181" t="s">
        <v>1120</v>
      </c>
      <c r="K2912" s="183">
        <v>365791</v>
      </c>
      <c r="L2912" s="183">
        <v>338875</v>
      </c>
      <c r="Q2912" s="181" t="s">
        <v>940</v>
      </c>
      <c r="U2912" s="183">
        <v>6</v>
      </c>
      <c r="V2912" s="183">
        <v>19</v>
      </c>
      <c r="Y2912" s="181" t="s">
        <v>941</v>
      </c>
      <c r="Z2912" s="183">
        <v>102</v>
      </c>
      <c r="AA2912" s="181" t="s">
        <v>22</v>
      </c>
      <c r="AB2912" s="181" t="s">
        <v>942</v>
      </c>
      <c r="AC2912" s="183">
        <v>12</v>
      </c>
    </row>
    <row r="2913" spans="1:29">
      <c r="A2913" s="181" t="s">
        <v>115</v>
      </c>
      <c r="B2913" s="183">
        <v>800</v>
      </c>
      <c r="C2913" s="183">
        <v>800100</v>
      </c>
      <c r="D2913" s="183">
        <v>5655</v>
      </c>
      <c r="E2913" s="184">
        <v>1899.35</v>
      </c>
      <c r="F2913" s="182">
        <v>43677</v>
      </c>
      <c r="G2913" s="181" t="s">
        <v>1210</v>
      </c>
      <c r="H2913" s="181" t="s">
        <v>1120</v>
      </c>
      <c r="I2913" s="181" t="s">
        <v>1120</v>
      </c>
      <c r="K2913" s="183">
        <v>366090</v>
      </c>
      <c r="L2913" s="183">
        <v>341553</v>
      </c>
      <c r="Q2913" s="181" t="s">
        <v>940</v>
      </c>
      <c r="U2913" s="183">
        <v>7</v>
      </c>
      <c r="V2913" s="183">
        <v>19</v>
      </c>
      <c r="Y2913" s="181" t="s">
        <v>941</v>
      </c>
      <c r="Z2913" s="183">
        <v>102</v>
      </c>
      <c r="AA2913" s="181" t="s">
        <v>22</v>
      </c>
      <c r="AB2913" s="181" t="s">
        <v>942</v>
      </c>
      <c r="AC2913" s="183">
        <v>12</v>
      </c>
    </row>
    <row r="2914" spans="1:29">
      <c r="A2914" s="181" t="s">
        <v>115</v>
      </c>
      <c r="B2914" s="183">
        <v>800</v>
      </c>
      <c r="C2914" s="183">
        <v>800100</v>
      </c>
      <c r="D2914" s="183">
        <v>5655</v>
      </c>
      <c r="E2914" s="184">
        <v>1853.66</v>
      </c>
      <c r="F2914" s="182">
        <v>43708</v>
      </c>
      <c r="G2914" s="181" t="s">
        <v>1210</v>
      </c>
      <c r="H2914" s="181" t="s">
        <v>1120</v>
      </c>
      <c r="I2914" s="181" t="s">
        <v>1120</v>
      </c>
      <c r="K2914" s="183">
        <v>366426</v>
      </c>
      <c r="L2914" s="183">
        <v>344050</v>
      </c>
      <c r="Q2914" s="181" t="s">
        <v>940</v>
      </c>
      <c r="U2914" s="183">
        <v>8</v>
      </c>
      <c r="V2914" s="183">
        <v>19</v>
      </c>
      <c r="Y2914" s="181" t="s">
        <v>941</v>
      </c>
      <c r="Z2914" s="183">
        <v>102</v>
      </c>
      <c r="AA2914" s="181" t="s">
        <v>22</v>
      </c>
      <c r="AB2914" s="181" t="s">
        <v>942</v>
      </c>
      <c r="AC2914" s="183">
        <v>12</v>
      </c>
    </row>
    <row r="2915" spans="1:29">
      <c r="A2915" s="181" t="s">
        <v>115</v>
      </c>
      <c r="B2915" s="183">
        <v>800</v>
      </c>
      <c r="C2915" s="183">
        <v>800100</v>
      </c>
      <c r="D2915" s="183">
        <v>5655</v>
      </c>
      <c r="E2915" s="184">
        <v>1830.97</v>
      </c>
      <c r="F2915" s="182">
        <v>43738</v>
      </c>
      <c r="G2915" s="181" t="s">
        <v>1210</v>
      </c>
      <c r="H2915" s="181" t="s">
        <v>1120</v>
      </c>
      <c r="I2915" s="181" t="s">
        <v>1120</v>
      </c>
      <c r="K2915" s="183">
        <v>366754</v>
      </c>
      <c r="L2915" s="183">
        <v>347326</v>
      </c>
      <c r="Q2915" s="181" t="s">
        <v>940</v>
      </c>
      <c r="U2915" s="183">
        <v>9</v>
      </c>
      <c r="V2915" s="183">
        <v>19</v>
      </c>
      <c r="Y2915" s="181" t="s">
        <v>941</v>
      </c>
      <c r="Z2915" s="183">
        <v>102</v>
      </c>
      <c r="AA2915" s="181" t="s">
        <v>22</v>
      </c>
      <c r="AB2915" s="181" t="s">
        <v>942</v>
      </c>
      <c r="AC2915" s="183">
        <v>12</v>
      </c>
    </row>
    <row r="2916" spans="1:29">
      <c r="A2916" s="181" t="s">
        <v>115</v>
      </c>
      <c r="B2916" s="183">
        <v>800</v>
      </c>
      <c r="C2916" s="183">
        <v>800100</v>
      </c>
      <c r="D2916" s="183">
        <v>5655</v>
      </c>
      <c r="E2916" s="184">
        <v>1846.37</v>
      </c>
      <c r="F2916" s="182">
        <v>43769</v>
      </c>
      <c r="G2916" s="181" t="s">
        <v>1210</v>
      </c>
      <c r="H2916" s="181" t="s">
        <v>1120</v>
      </c>
      <c r="I2916" s="181" t="s">
        <v>1120</v>
      </c>
      <c r="K2916" s="183">
        <v>367137</v>
      </c>
      <c r="L2916" s="183">
        <v>350843</v>
      </c>
      <c r="Q2916" s="181" t="s">
        <v>940</v>
      </c>
      <c r="U2916" s="183">
        <v>10</v>
      </c>
      <c r="V2916" s="183">
        <v>19</v>
      </c>
      <c r="Y2916" s="181" t="s">
        <v>941</v>
      </c>
      <c r="Z2916" s="183">
        <v>102</v>
      </c>
      <c r="AA2916" s="181" t="s">
        <v>22</v>
      </c>
      <c r="AB2916" s="181" t="s">
        <v>942</v>
      </c>
      <c r="AC2916" s="183">
        <v>12</v>
      </c>
    </row>
    <row r="2917" spans="1:29">
      <c r="A2917" s="181" t="s">
        <v>115</v>
      </c>
      <c r="B2917" s="183">
        <v>800</v>
      </c>
      <c r="C2917" s="183">
        <v>800100</v>
      </c>
      <c r="D2917" s="183">
        <v>5655</v>
      </c>
      <c r="E2917" s="184">
        <v>2009.87</v>
      </c>
      <c r="F2917" s="182">
        <v>43799</v>
      </c>
      <c r="G2917" s="181" t="s">
        <v>1210</v>
      </c>
      <c r="H2917" s="181" t="s">
        <v>1120</v>
      </c>
      <c r="I2917" s="181" t="s">
        <v>1120</v>
      </c>
      <c r="K2917" s="183">
        <v>367426</v>
      </c>
      <c r="L2917" s="183">
        <v>353467</v>
      </c>
      <c r="Q2917" s="181" t="s">
        <v>940</v>
      </c>
      <c r="U2917" s="183">
        <v>11</v>
      </c>
      <c r="V2917" s="183">
        <v>19</v>
      </c>
      <c r="Y2917" s="181" t="s">
        <v>941</v>
      </c>
      <c r="Z2917" s="183">
        <v>102</v>
      </c>
      <c r="AA2917" s="181" t="s">
        <v>22</v>
      </c>
      <c r="AB2917" s="181" t="s">
        <v>942</v>
      </c>
      <c r="AC2917" s="183">
        <v>12</v>
      </c>
    </row>
    <row r="2918" spans="1:29">
      <c r="A2918" s="181" t="s">
        <v>115</v>
      </c>
      <c r="B2918" s="183">
        <v>800</v>
      </c>
      <c r="C2918" s="183">
        <v>800100</v>
      </c>
      <c r="D2918" s="183">
        <v>5655</v>
      </c>
      <c r="E2918" s="184">
        <v>1624.16</v>
      </c>
      <c r="F2918" s="182">
        <v>43830</v>
      </c>
      <c r="G2918" s="181" t="s">
        <v>1210</v>
      </c>
      <c r="H2918" s="181" t="s">
        <v>1120</v>
      </c>
      <c r="I2918" s="181" t="s">
        <v>1120</v>
      </c>
      <c r="K2918" s="183">
        <v>367803</v>
      </c>
      <c r="L2918" s="183">
        <v>356687</v>
      </c>
      <c r="Q2918" s="181" t="s">
        <v>940</v>
      </c>
      <c r="U2918" s="183">
        <v>12</v>
      </c>
      <c r="V2918" s="183">
        <v>19</v>
      </c>
      <c r="Y2918" s="181" t="s">
        <v>941</v>
      </c>
      <c r="Z2918" s="183">
        <v>102</v>
      </c>
      <c r="AA2918" s="181" t="s">
        <v>22</v>
      </c>
      <c r="AB2918" s="181" t="s">
        <v>942</v>
      </c>
      <c r="AC2918" s="183">
        <v>12</v>
      </c>
    </row>
    <row r="2919" spans="1:29">
      <c r="A2919" s="181" t="s">
        <v>116</v>
      </c>
      <c r="B2919" s="183">
        <v>800</v>
      </c>
      <c r="C2919" s="183">
        <v>800100</v>
      </c>
      <c r="D2919" s="183">
        <v>5660</v>
      </c>
      <c r="E2919" s="184">
        <v>9.94</v>
      </c>
      <c r="F2919" s="182">
        <v>43585</v>
      </c>
      <c r="G2919" s="181" t="s">
        <v>1210</v>
      </c>
      <c r="H2919" s="181" t="s">
        <v>1166</v>
      </c>
      <c r="I2919" s="181" t="s">
        <v>1166</v>
      </c>
      <c r="K2919" s="183">
        <v>365133</v>
      </c>
      <c r="L2919" s="183">
        <v>333836</v>
      </c>
      <c r="Q2919" s="181" t="s">
        <v>940</v>
      </c>
      <c r="U2919" s="183">
        <v>4</v>
      </c>
      <c r="V2919" s="183">
        <v>19</v>
      </c>
      <c r="Y2919" s="181" t="s">
        <v>941</v>
      </c>
      <c r="Z2919" s="183">
        <v>102</v>
      </c>
      <c r="AA2919" s="181" t="s">
        <v>22</v>
      </c>
      <c r="AB2919" s="181" t="s">
        <v>942</v>
      </c>
      <c r="AC2919" s="183">
        <v>12</v>
      </c>
    </row>
    <row r="2920" spans="1:29">
      <c r="A2920" s="181" t="s">
        <v>116</v>
      </c>
      <c r="B2920" s="183">
        <v>800</v>
      </c>
      <c r="C2920" s="183">
        <v>800100</v>
      </c>
      <c r="D2920" s="183">
        <v>5660</v>
      </c>
      <c r="E2920" s="184">
        <v>13.82</v>
      </c>
      <c r="F2920" s="182">
        <v>43616</v>
      </c>
      <c r="G2920" s="181" t="s">
        <v>1210</v>
      </c>
      <c r="H2920" s="181" t="s">
        <v>1166</v>
      </c>
      <c r="I2920" s="181" t="s">
        <v>1166</v>
      </c>
      <c r="K2920" s="183">
        <v>365467</v>
      </c>
      <c r="L2920" s="183">
        <v>336418</v>
      </c>
      <c r="Q2920" s="181" t="s">
        <v>940</v>
      </c>
      <c r="U2920" s="183">
        <v>5</v>
      </c>
      <c r="V2920" s="183">
        <v>19</v>
      </c>
      <c r="Y2920" s="181" t="s">
        <v>941</v>
      </c>
      <c r="Z2920" s="183">
        <v>102</v>
      </c>
      <c r="AA2920" s="181" t="s">
        <v>22</v>
      </c>
      <c r="AB2920" s="181" t="s">
        <v>942</v>
      </c>
      <c r="AC2920" s="183">
        <v>12</v>
      </c>
    </row>
    <row r="2921" spans="1:29">
      <c r="A2921" s="181" t="s">
        <v>116</v>
      </c>
      <c r="B2921" s="183">
        <v>800</v>
      </c>
      <c r="C2921" s="183">
        <v>800100</v>
      </c>
      <c r="D2921" s="183">
        <v>5660</v>
      </c>
      <c r="E2921" s="184">
        <v>6.07</v>
      </c>
      <c r="F2921" s="182">
        <v>43646</v>
      </c>
      <c r="G2921" s="181" t="s">
        <v>1210</v>
      </c>
      <c r="H2921" s="181" t="s">
        <v>1166</v>
      </c>
      <c r="I2921" s="181" t="s">
        <v>1166</v>
      </c>
      <c r="K2921" s="183">
        <v>365792</v>
      </c>
      <c r="L2921" s="183">
        <v>338876</v>
      </c>
      <c r="Q2921" s="181" t="s">
        <v>940</v>
      </c>
      <c r="U2921" s="183">
        <v>6</v>
      </c>
      <c r="V2921" s="183">
        <v>19</v>
      </c>
      <c r="Y2921" s="181" t="s">
        <v>941</v>
      </c>
      <c r="Z2921" s="183">
        <v>102</v>
      </c>
      <c r="AA2921" s="181" t="s">
        <v>22</v>
      </c>
      <c r="AB2921" s="181" t="s">
        <v>942</v>
      </c>
      <c r="AC2921" s="183">
        <v>12</v>
      </c>
    </row>
    <row r="2922" spans="1:29">
      <c r="A2922" s="181" t="s">
        <v>116</v>
      </c>
      <c r="B2922" s="183">
        <v>800</v>
      </c>
      <c r="C2922" s="183">
        <v>800100</v>
      </c>
      <c r="D2922" s="183">
        <v>5660</v>
      </c>
      <c r="E2922" s="184">
        <v>33.590000000000003</v>
      </c>
      <c r="F2922" s="182">
        <v>43677</v>
      </c>
      <c r="G2922" s="181" t="s">
        <v>1210</v>
      </c>
      <c r="H2922" s="181" t="s">
        <v>1166</v>
      </c>
      <c r="I2922" s="181" t="s">
        <v>1166</v>
      </c>
      <c r="K2922" s="183">
        <v>366091</v>
      </c>
      <c r="L2922" s="183">
        <v>341554</v>
      </c>
      <c r="Q2922" s="181" t="s">
        <v>940</v>
      </c>
      <c r="U2922" s="183">
        <v>7</v>
      </c>
      <c r="V2922" s="183">
        <v>19</v>
      </c>
      <c r="Y2922" s="181" t="s">
        <v>941</v>
      </c>
      <c r="Z2922" s="183">
        <v>102</v>
      </c>
      <c r="AA2922" s="181" t="s">
        <v>22</v>
      </c>
      <c r="AB2922" s="181" t="s">
        <v>942</v>
      </c>
      <c r="AC2922" s="183">
        <v>12</v>
      </c>
    </row>
    <row r="2923" spans="1:29">
      <c r="A2923" s="181" t="s">
        <v>116</v>
      </c>
      <c r="B2923" s="183">
        <v>800</v>
      </c>
      <c r="C2923" s="183">
        <v>800100</v>
      </c>
      <c r="D2923" s="183">
        <v>5660</v>
      </c>
      <c r="E2923" s="184">
        <v>13.2</v>
      </c>
      <c r="F2923" s="182">
        <v>43708</v>
      </c>
      <c r="G2923" s="181" t="s">
        <v>1210</v>
      </c>
      <c r="H2923" s="181" t="s">
        <v>1166</v>
      </c>
      <c r="I2923" s="181" t="s">
        <v>1166</v>
      </c>
      <c r="K2923" s="183">
        <v>366427</v>
      </c>
      <c r="L2923" s="183">
        <v>344051</v>
      </c>
      <c r="Q2923" s="181" t="s">
        <v>940</v>
      </c>
      <c r="U2923" s="183">
        <v>8</v>
      </c>
      <c r="V2923" s="183">
        <v>19</v>
      </c>
      <c r="Y2923" s="181" t="s">
        <v>941</v>
      </c>
      <c r="Z2923" s="183">
        <v>102</v>
      </c>
      <c r="AA2923" s="181" t="s">
        <v>22</v>
      </c>
      <c r="AB2923" s="181" t="s">
        <v>942</v>
      </c>
      <c r="AC2923" s="183">
        <v>12</v>
      </c>
    </row>
    <row r="2924" spans="1:29">
      <c r="A2924" s="181" t="s">
        <v>116</v>
      </c>
      <c r="B2924" s="183">
        <v>800</v>
      </c>
      <c r="C2924" s="183">
        <v>800100</v>
      </c>
      <c r="D2924" s="183">
        <v>5660</v>
      </c>
      <c r="E2924" s="184">
        <v>8.6999999999999993</v>
      </c>
      <c r="F2924" s="182">
        <v>43738</v>
      </c>
      <c r="G2924" s="181" t="s">
        <v>1210</v>
      </c>
      <c r="H2924" s="181" t="s">
        <v>1166</v>
      </c>
      <c r="I2924" s="181" t="s">
        <v>1166</v>
      </c>
      <c r="K2924" s="183">
        <v>366755</v>
      </c>
      <c r="L2924" s="183">
        <v>347327</v>
      </c>
      <c r="Q2924" s="181" t="s">
        <v>940</v>
      </c>
      <c r="U2924" s="183">
        <v>9</v>
      </c>
      <c r="V2924" s="183">
        <v>19</v>
      </c>
      <c r="Y2924" s="181" t="s">
        <v>941</v>
      </c>
      <c r="Z2924" s="183">
        <v>102</v>
      </c>
      <c r="AA2924" s="181" t="s">
        <v>22</v>
      </c>
      <c r="AB2924" s="181" t="s">
        <v>942</v>
      </c>
      <c r="AC2924" s="183">
        <v>12</v>
      </c>
    </row>
    <row r="2925" spans="1:29">
      <c r="A2925" s="181" t="s">
        <v>116</v>
      </c>
      <c r="B2925" s="183">
        <v>800</v>
      </c>
      <c r="C2925" s="183">
        <v>800100</v>
      </c>
      <c r="D2925" s="183">
        <v>5660</v>
      </c>
      <c r="E2925" s="184">
        <v>13.98</v>
      </c>
      <c r="F2925" s="182">
        <v>43769</v>
      </c>
      <c r="G2925" s="181" t="s">
        <v>1210</v>
      </c>
      <c r="H2925" s="181" t="s">
        <v>1166</v>
      </c>
      <c r="I2925" s="181" t="s">
        <v>1166</v>
      </c>
      <c r="K2925" s="183">
        <v>367138</v>
      </c>
      <c r="L2925" s="183">
        <v>350844</v>
      </c>
      <c r="Q2925" s="181" t="s">
        <v>940</v>
      </c>
      <c r="U2925" s="183">
        <v>10</v>
      </c>
      <c r="V2925" s="183">
        <v>19</v>
      </c>
      <c r="Y2925" s="181" t="s">
        <v>941</v>
      </c>
      <c r="Z2925" s="183">
        <v>102</v>
      </c>
      <c r="AA2925" s="181" t="s">
        <v>22</v>
      </c>
      <c r="AB2925" s="181" t="s">
        <v>942</v>
      </c>
      <c r="AC2925" s="183">
        <v>12</v>
      </c>
    </row>
    <row r="2926" spans="1:29">
      <c r="A2926" s="181" t="s">
        <v>116</v>
      </c>
      <c r="B2926" s="183">
        <v>800</v>
      </c>
      <c r="C2926" s="183">
        <v>800100</v>
      </c>
      <c r="D2926" s="183">
        <v>5660</v>
      </c>
      <c r="E2926" s="184">
        <v>12.37</v>
      </c>
      <c r="F2926" s="182">
        <v>43799</v>
      </c>
      <c r="G2926" s="181" t="s">
        <v>1210</v>
      </c>
      <c r="H2926" s="181" t="s">
        <v>1166</v>
      </c>
      <c r="I2926" s="181" t="s">
        <v>1166</v>
      </c>
      <c r="K2926" s="183">
        <v>367427</v>
      </c>
      <c r="L2926" s="183">
        <v>353468</v>
      </c>
      <c r="Q2926" s="181" t="s">
        <v>940</v>
      </c>
      <c r="U2926" s="183">
        <v>11</v>
      </c>
      <c r="V2926" s="183">
        <v>19</v>
      </c>
      <c r="Y2926" s="181" t="s">
        <v>941</v>
      </c>
      <c r="Z2926" s="183">
        <v>102</v>
      </c>
      <c r="AA2926" s="181" t="s">
        <v>22</v>
      </c>
      <c r="AB2926" s="181" t="s">
        <v>942</v>
      </c>
      <c r="AC2926" s="183">
        <v>12</v>
      </c>
    </row>
    <row r="2927" spans="1:29">
      <c r="A2927" s="181" t="s">
        <v>116</v>
      </c>
      <c r="B2927" s="183">
        <v>800</v>
      </c>
      <c r="C2927" s="183">
        <v>800100</v>
      </c>
      <c r="D2927" s="183">
        <v>5660</v>
      </c>
      <c r="E2927" s="184">
        <v>12.94</v>
      </c>
      <c r="F2927" s="182">
        <v>43830</v>
      </c>
      <c r="G2927" s="181" t="s">
        <v>1210</v>
      </c>
      <c r="H2927" s="181" t="s">
        <v>1166</v>
      </c>
      <c r="I2927" s="181" t="s">
        <v>1166</v>
      </c>
      <c r="K2927" s="183">
        <v>367804</v>
      </c>
      <c r="L2927" s="183">
        <v>356688</v>
      </c>
      <c r="Q2927" s="181" t="s">
        <v>940</v>
      </c>
      <c r="U2927" s="183">
        <v>12</v>
      </c>
      <c r="V2927" s="183">
        <v>19</v>
      </c>
      <c r="Y2927" s="181" t="s">
        <v>941</v>
      </c>
      <c r="Z2927" s="183">
        <v>102</v>
      </c>
      <c r="AA2927" s="181" t="s">
        <v>22</v>
      </c>
      <c r="AB2927" s="181" t="s">
        <v>942</v>
      </c>
      <c r="AC2927" s="183">
        <v>12</v>
      </c>
    </row>
    <row r="2928" spans="1:29">
      <c r="A2928" s="181" t="s">
        <v>117</v>
      </c>
      <c r="B2928" s="183">
        <v>800</v>
      </c>
      <c r="C2928" s="183">
        <v>800100</v>
      </c>
      <c r="D2928" s="183">
        <v>5670</v>
      </c>
      <c r="E2928" s="184">
        <v>124.49</v>
      </c>
      <c r="F2928" s="182">
        <v>43585</v>
      </c>
      <c r="G2928" s="181" t="s">
        <v>1210</v>
      </c>
      <c r="H2928" s="181" t="s">
        <v>1186</v>
      </c>
      <c r="I2928" s="181" t="s">
        <v>1186</v>
      </c>
      <c r="K2928" s="183">
        <v>365134</v>
      </c>
      <c r="L2928" s="183">
        <v>333837</v>
      </c>
      <c r="Q2928" s="181" t="s">
        <v>940</v>
      </c>
      <c r="U2928" s="183">
        <v>4</v>
      </c>
      <c r="V2928" s="183">
        <v>19</v>
      </c>
      <c r="Y2928" s="181" t="s">
        <v>941</v>
      </c>
      <c r="Z2928" s="183">
        <v>102</v>
      </c>
      <c r="AA2928" s="181" t="s">
        <v>22</v>
      </c>
      <c r="AB2928" s="181" t="s">
        <v>942</v>
      </c>
      <c r="AC2928" s="183">
        <v>12</v>
      </c>
    </row>
    <row r="2929" spans="1:29">
      <c r="A2929" s="181" t="s">
        <v>117</v>
      </c>
      <c r="B2929" s="183">
        <v>800</v>
      </c>
      <c r="C2929" s="183">
        <v>800100</v>
      </c>
      <c r="D2929" s="183">
        <v>5670</v>
      </c>
      <c r="E2929" s="184">
        <v>125.95</v>
      </c>
      <c r="F2929" s="182">
        <v>43616</v>
      </c>
      <c r="G2929" s="181" t="s">
        <v>1210</v>
      </c>
      <c r="H2929" s="181" t="s">
        <v>1186</v>
      </c>
      <c r="I2929" s="181" t="s">
        <v>1186</v>
      </c>
      <c r="K2929" s="183">
        <v>365468</v>
      </c>
      <c r="L2929" s="183">
        <v>336419</v>
      </c>
      <c r="Q2929" s="181" t="s">
        <v>940</v>
      </c>
      <c r="U2929" s="183">
        <v>5</v>
      </c>
      <c r="V2929" s="183">
        <v>19</v>
      </c>
      <c r="Y2929" s="181" t="s">
        <v>941</v>
      </c>
      <c r="Z2929" s="183">
        <v>102</v>
      </c>
      <c r="AA2929" s="181" t="s">
        <v>22</v>
      </c>
      <c r="AB2929" s="181" t="s">
        <v>942</v>
      </c>
      <c r="AC2929" s="183">
        <v>12</v>
      </c>
    </row>
    <row r="2930" spans="1:29">
      <c r="A2930" s="181" t="s">
        <v>117</v>
      </c>
      <c r="B2930" s="183">
        <v>800</v>
      </c>
      <c r="C2930" s="183">
        <v>800100</v>
      </c>
      <c r="D2930" s="183">
        <v>5670</v>
      </c>
      <c r="E2930" s="184">
        <v>137.55000000000001</v>
      </c>
      <c r="F2930" s="182">
        <v>43646</v>
      </c>
      <c r="G2930" s="181" t="s">
        <v>1210</v>
      </c>
      <c r="H2930" s="181" t="s">
        <v>1186</v>
      </c>
      <c r="I2930" s="181" t="s">
        <v>1186</v>
      </c>
      <c r="K2930" s="183">
        <v>365793</v>
      </c>
      <c r="L2930" s="183">
        <v>338877</v>
      </c>
      <c r="Q2930" s="181" t="s">
        <v>940</v>
      </c>
      <c r="U2930" s="183">
        <v>6</v>
      </c>
      <c r="V2930" s="183">
        <v>19</v>
      </c>
      <c r="Y2930" s="181" t="s">
        <v>941</v>
      </c>
      <c r="Z2930" s="183">
        <v>102</v>
      </c>
      <c r="AA2930" s="181" t="s">
        <v>22</v>
      </c>
      <c r="AB2930" s="181" t="s">
        <v>942</v>
      </c>
      <c r="AC2930" s="183">
        <v>12</v>
      </c>
    </row>
    <row r="2931" spans="1:29">
      <c r="A2931" s="181" t="s">
        <v>117</v>
      </c>
      <c r="B2931" s="183">
        <v>800</v>
      </c>
      <c r="C2931" s="183">
        <v>800100</v>
      </c>
      <c r="D2931" s="183">
        <v>5670</v>
      </c>
      <c r="E2931" s="184">
        <v>99.55</v>
      </c>
      <c r="F2931" s="182">
        <v>43677</v>
      </c>
      <c r="G2931" s="181" t="s">
        <v>1210</v>
      </c>
      <c r="H2931" s="181" t="s">
        <v>1186</v>
      </c>
      <c r="I2931" s="181" t="s">
        <v>1186</v>
      </c>
      <c r="K2931" s="183">
        <v>366116</v>
      </c>
      <c r="L2931" s="183">
        <v>341651</v>
      </c>
      <c r="P2931" s="181" t="s">
        <v>945</v>
      </c>
      <c r="Q2931" s="181" t="s">
        <v>940</v>
      </c>
      <c r="U2931" s="183">
        <v>7</v>
      </c>
      <c r="V2931" s="183">
        <v>19</v>
      </c>
      <c r="Y2931" s="181" t="s">
        <v>941</v>
      </c>
      <c r="Z2931" s="183">
        <v>102</v>
      </c>
      <c r="AA2931" s="181" t="s">
        <v>22</v>
      </c>
      <c r="AB2931" s="181" t="s">
        <v>942</v>
      </c>
      <c r="AC2931" s="183">
        <v>12</v>
      </c>
    </row>
    <row r="2932" spans="1:29">
      <c r="A2932" s="181" t="s">
        <v>117</v>
      </c>
      <c r="B2932" s="183">
        <v>800</v>
      </c>
      <c r="C2932" s="183">
        <v>800100</v>
      </c>
      <c r="D2932" s="183">
        <v>5670</v>
      </c>
      <c r="E2932" s="184">
        <v>-99.55</v>
      </c>
      <c r="F2932" s="182">
        <v>43677</v>
      </c>
      <c r="G2932" s="181" t="s">
        <v>1210</v>
      </c>
      <c r="H2932" s="181" t="s">
        <v>1186</v>
      </c>
      <c r="I2932" s="181" t="s">
        <v>1186</v>
      </c>
      <c r="K2932" s="183">
        <v>366116</v>
      </c>
      <c r="L2932" s="183">
        <v>341651</v>
      </c>
      <c r="P2932" s="181" t="s">
        <v>945</v>
      </c>
      <c r="Q2932" s="181" t="s">
        <v>940</v>
      </c>
      <c r="U2932" s="183">
        <v>7</v>
      </c>
      <c r="V2932" s="183">
        <v>19</v>
      </c>
      <c r="Y2932" s="181" t="s">
        <v>941</v>
      </c>
      <c r="Z2932" s="183">
        <v>102</v>
      </c>
      <c r="AA2932" s="181" t="s">
        <v>22</v>
      </c>
      <c r="AB2932" s="181" t="s">
        <v>942</v>
      </c>
      <c r="AC2932" s="183">
        <v>47</v>
      </c>
    </row>
    <row r="2933" spans="1:29">
      <c r="A2933" s="181" t="s">
        <v>117</v>
      </c>
      <c r="B2933" s="183">
        <v>800</v>
      </c>
      <c r="C2933" s="183">
        <v>800100</v>
      </c>
      <c r="D2933" s="183">
        <v>5670</v>
      </c>
      <c r="E2933" s="184">
        <v>98.69</v>
      </c>
      <c r="F2933" s="182">
        <v>43677</v>
      </c>
      <c r="G2933" s="181" t="s">
        <v>1210</v>
      </c>
      <c r="H2933" s="181" t="s">
        <v>1186</v>
      </c>
      <c r="I2933" s="181" t="s">
        <v>1186</v>
      </c>
      <c r="K2933" s="183">
        <v>366147</v>
      </c>
      <c r="L2933" s="183">
        <v>341783</v>
      </c>
      <c r="Q2933" s="181" t="s">
        <v>940</v>
      </c>
      <c r="U2933" s="183">
        <v>7</v>
      </c>
      <c r="V2933" s="183">
        <v>19</v>
      </c>
      <c r="Y2933" s="181" t="s">
        <v>941</v>
      </c>
      <c r="Z2933" s="183">
        <v>102</v>
      </c>
      <c r="AA2933" s="181" t="s">
        <v>22</v>
      </c>
      <c r="AB2933" s="181" t="s">
        <v>942</v>
      </c>
      <c r="AC2933" s="183">
        <v>12</v>
      </c>
    </row>
    <row r="2934" spans="1:29">
      <c r="A2934" s="181" t="s">
        <v>117</v>
      </c>
      <c r="B2934" s="183">
        <v>800</v>
      </c>
      <c r="C2934" s="183">
        <v>800100</v>
      </c>
      <c r="D2934" s="183">
        <v>5670</v>
      </c>
      <c r="E2934" s="184">
        <v>155.53</v>
      </c>
      <c r="F2934" s="182">
        <v>43708</v>
      </c>
      <c r="G2934" s="181" t="s">
        <v>1210</v>
      </c>
      <c r="H2934" s="181" t="s">
        <v>1186</v>
      </c>
      <c r="I2934" s="181" t="s">
        <v>1186</v>
      </c>
      <c r="K2934" s="183">
        <v>366433</v>
      </c>
      <c r="L2934" s="183">
        <v>344060</v>
      </c>
      <c r="Q2934" s="181" t="s">
        <v>940</v>
      </c>
      <c r="U2934" s="183">
        <v>8</v>
      </c>
      <c r="V2934" s="183">
        <v>19</v>
      </c>
      <c r="Y2934" s="181" t="s">
        <v>941</v>
      </c>
      <c r="Z2934" s="183">
        <v>102</v>
      </c>
      <c r="AA2934" s="181" t="s">
        <v>22</v>
      </c>
      <c r="AB2934" s="181" t="s">
        <v>942</v>
      </c>
      <c r="AC2934" s="183">
        <v>12</v>
      </c>
    </row>
    <row r="2935" spans="1:29">
      <c r="A2935" s="181" t="s">
        <v>117</v>
      </c>
      <c r="B2935" s="183">
        <v>800</v>
      </c>
      <c r="C2935" s="183">
        <v>800100</v>
      </c>
      <c r="D2935" s="183">
        <v>5670</v>
      </c>
      <c r="E2935" s="184">
        <v>103.25</v>
      </c>
      <c r="F2935" s="182">
        <v>43738</v>
      </c>
      <c r="G2935" s="181" t="s">
        <v>1210</v>
      </c>
      <c r="H2935" s="181" t="s">
        <v>1186</v>
      </c>
      <c r="I2935" s="181" t="s">
        <v>1186</v>
      </c>
      <c r="K2935" s="183">
        <v>366756</v>
      </c>
      <c r="L2935" s="183">
        <v>347328</v>
      </c>
      <c r="Q2935" s="181" t="s">
        <v>940</v>
      </c>
      <c r="U2935" s="183">
        <v>9</v>
      </c>
      <c r="V2935" s="183">
        <v>19</v>
      </c>
      <c r="Y2935" s="181" t="s">
        <v>941</v>
      </c>
      <c r="Z2935" s="183">
        <v>102</v>
      </c>
      <c r="AA2935" s="181" t="s">
        <v>22</v>
      </c>
      <c r="AB2935" s="181" t="s">
        <v>942</v>
      </c>
      <c r="AC2935" s="183">
        <v>12</v>
      </c>
    </row>
    <row r="2936" spans="1:29">
      <c r="A2936" s="181" t="s">
        <v>117</v>
      </c>
      <c r="B2936" s="183">
        <v>800</v>
      </c>
      <c r="C2936" s="183">
        <v>800100</v>
      </c>
      <c r="D2936" s="183">
        <v>5670</v>
      </c>
      <c r="E2936" s="184">
        <v>154.65</v>
      </c>
      <c r="F2936" s="182">
        <v>43769</v>
      </c>
      <c r="G2936" s="181" t="s">
        <v>1210</v>
      </c>
      <c r="H2936" s="181" t="s">
        <v>1186</v>
      </c>
      <c r="I2936" s="181" t="s">
        <v>1186</v>
      </c>
      <c r="K2936" s="183">
        <v>367139</v>
      </c>
      <c r="L2936" s="183">
        <v>350846</v>
      </c>
      <c r="Q2936" s="181" t="s">
        <v>940</v>
      </c>
      <c r="U2936" s="183">
        <v>10</v>
      </c>
      <c r="V2936" s="183">
        <v>19</v>
      </c>
      <c r="Y2936" s="181" t="s">
        <v>941</v>
      </c>
      <c r="Z2936" s="183">
        <v>102</v>
      </c>
      <c r="AA2936" s="181" t="s">
        <v>22</v>
      </c>
      <c r="AB2936" s="181" t="s">
        <v>942</v>
      </c>
      <c r="AC2936" s="183">
        <v>12</v>
      </c>
    </row>
    <row r="2937" spans="1:29">
      <c r="A2937" s="181" t="s">
        <v>117</v>
      </c>
      <c r="B2937" s="183">
        <v>800</v>
      </c>
      <c r="C2937" s="183">
        <v>800100</v>
      </c>
      <c r="D2937" s="183">
        <v>5670</v>
      </c>
      <c r="E2937" s="184">
        <v>102.22</v>
      </c>
      <c r="F2937" s="182">
        <v>43799</v>
      </c>
      <c r="G2937" s="181" t="s">
        <v>1210</v>
      </c>
      <c r="H2937" s="181" t="s">
        <v>1186</v>
      </c>
      <c r="I2937" s="181" t="s">
        <v>1186</v>
      </c>
      <c r="K2937" s="183">
        <v>367428</v>
      </c>
      <c r="L2937" s="183">
        <v>353469</v>
      </c>
      <c r="Q2937" s="181" t="s">
        <v>940</v>
      </c>
      <c r="U2937" s="183">
        <v>11</v>
      </c>
      <c r="V2937" s="183">
        <v>19</v>
      </c>
      <c r="Y2937" s="181" t="s">
        <v>941</v>
      </c>
      <c r="Z2937" s="183">
        <v>102</v>
      </c>
      <c r="AA2937" s="181" t="s">
        <v>22</v>
      </c>
      <c r="AB2937" s="181" t="s">
        <v>942</v>
      </c>
      <c r="AC2937" s="183">
        <v>12</v>
      </c>
    </row>
    <row r="2938" spans="1:29">
      <c r="A2938" s="181" t="s">
        <v>117</v>
      </c>
      <c r="B2938" s="183">
        <v>800</v>
      </c>
      <c r="C2938" s="183">
        <v>800100</v>
      </c>
      <c r="D2938" s="183">
        <v>5670</v>
      </c>
      <c r="E2938" s="184">
        <v>164.67</v>
      </c>
      <c r="F2938" s="182">
        <v>43830</v>
      </c>
      <c r="G2938" s="181" t="s">
        <v>1210</v>
      </c>
      <c r="H2938" s="181" t="s">
        <v>1186</v>
      </c>
      <c r="I2938" s="181" t="s">
        <v>1186</v>
      </c>
      <c r="K2938" s="183">
        <v>367805</v>
      </c>
      <c r="L2938" s="183">
        <v>356689</v>
      </c>
      <c r="Q2938" s="181" t="s">
        <v>940</v>
      </c>
      <c r="U2938" s="183">
        <v>12</v>
      </c>
      <c r="V2938" s="183">
        <v>19</v>
      </c>
      <c r="Y2938" s="181" t="s">
        <v>941</v>
      </c>
      <c r="Z2938" s="183">
        <v>102</v>
      </c>
      <c r="AA2938" s="181" t="s">
        <v>22</v>
      </c>
      <c r="AB2938" s="181" t="s">
        <v>942</v>
      </c>
      <c r="AC2938" s="183">
        <v>12</v>
      </c>
    </row>
    <row r="2939" spans="1:29">
      <c r="A2939" s="181" t="s">
        <v>118</v>
      </c>
      <c r="B2939" s="183">
        <v>800</v>
      </c>
      <c r="C2939" s="183">
        <v>800100</v>
      </c>
      <c r="D2939" s="183">
        <v>5675</v>
      </c>
      <c r="E2939" s="184">
        <v>-26.54</v>
      </c>
      <c r="F2939" s="182">
        <v>43585</v>
      </c>
      <c r="G2939" s="181" t="s">
        <v>1210</v>
      </c>
      <c r="H2939" s="181" t="s">
        <v>1196</v>
      </c>
      <c r="I2939" s="181" t="s">
        <v>1196</v>
      </c>
      <c r="K2939" s="183">
        <v>365135</v>
      </c>
      <c r="L2939" s="183">
        <v>333838</v>
      </c>
      <c r="Q2939" s="181" t="s">
        <v>940</v>
      </c>
      <c r="U2939" s="183">
        <v>4</v>
      </c>
      <c r="V2939" s="183">
        <v>19</v>
      </c>
      <c r="Y2939" s="181" t="s">
        <v>941</v>
      </c>
      <c r="Z2939" s="183">
        <v>102</v>
      </c>
      <c r="AA2939" s="181" t="s">
        <v>22</v>
      </c>
      <c r="AB2939" s="181" t="s">
        <v>942</v>
      </c>
      <c r="AC2939" s="183">
        <v>12</v>
      </c>
    </row>
    <row r="2940" spans="1:29">
      <c r="A2940" s="181" t="s">
        <v>118</v>
      </c>
      <c r="B2940" s="183">
        <v>800</v>
      </c>
      <c r="C2940" s="183">
        <v>800100</v>
      </c>
      <c r="D2940" s="183">
        <v>5675</v>
      </c>
      <c r="E2940" s="184">
        <v>-27.27</v>
      </c>
      <c r="F2940" s="182">
        <v>43616</v>
      </c>
      <c r="G2940" s="181" t="s">
        <v>1210</v>
      </c>
      <c r="H2940" s="181" t="s">
        <v>1196</v>
      </c>
      <c r="I2940" s="181" t="s">
        <v>1196</v>
      </c>
      <c r="K2940" s="183">
        <v>365469</v>
      </c>
      <c r="L2940" s="183">
        <v>336420</v>
      </c>
      <c r="Q2940" s="181" t="s">
        <v>940</v>
      </c>
      <c r="U2940" s="183">
        <v>5</v>
      </c>
      <c r="V2940" s="183">
        <v>19</v>
      </c>
      <c r="Y2940" s="181" t="s">
        <v>941</v>
      </c>
      <c r="Z2940" s="183">
        <v>102</v>
      </c>
      <c r="AA2940" s="181" t="s">
        <v>22</v>
      </c>
      <c r="AB2940" s="181" t="s">
        <v>942</v>
      </c>
      <c r="AC2940" s="183">
        <v>12</v>
      </c>
    </row>
    <row r="2941" spans="1:29">
      <c r="A2941" s="181" t="s">
        <v>118</v>
      </c>
      <c r="B2941" s="183">
        <v>800</v>
      </c>
      <c r="C2941" s="183">
        <v>800100</v>
      </c>
      <c r="D2941" s="183">
        <v>5675</v>
      </c>
      <c r="E2941" s="184">
        <v>-25.94</v>
      </c>
      <c r="F2941" s="182">
        <v>43646</v>
      </c>
      <c r="G2941" s="181" t="s">
        <v>1210</v>
      </c>
      <c r="H2941" s="181" t="s">
        <v>1196</v>
      </c>
      <c r="I2941" s="181" t="s">
        <v>1196</v>
      </c>
      <c r="K2941" s="183">
        <v>365794</v>
      </c>
      <c r="L2941" s="183">
        <v>338878</v>
      </c>
      <c r="Q2941" s="181" t="s">
        <v>940</v>
      </c>
      <c r="U2941" s="183">
        <v>6</v>
      </c>
      <c r="V2941" s="183">
        <v>19</v>
      </c>
      <c r="Y2941" s="181" t="s">
        <v>941</v>
      </c>
      <c r="Z2941" s="183">
        <v>102</v>
      </c>
      <c r="AA2941" s="181" t="s">
        <v>22</v>
      </c>
      <c r="AB2941" s="181" t="s">
        <v>942</v>
      </c>
      <c r="AC2941" s="183">
        <v>12</v>
      </c>
    </row>
    <row r="2942" spans="1:29">
      <c r="A2942" s="181" t="s">
        <v>118</v>
      </c>
      <c r="B2942" s="183">
        <v>800</v>
      </c>
      <c r="C2942" s="183">
        <v>800100</v>
      </c>
      <c r="D2942" s="183">
        <v>5675</v>
      </c>
      <c r="E2942" s="184">
        <v>-35.450000000000003</v>
      </c>
      <c r="F2942" s="182">
        <v>43677</v>
      </c>
      <c r="G2942" s="181" t="s">
        <v>1210</v>
      </c>
      <c r="H2942" s="181" t="s">
        <v>1196</v>
      </c>
      <c r="I2942" s="181" t="s">
        <v>1196</v>
      </c>
      <c r="K2942" s="183">
        <v>366092</v>
      </c>
      <c r="L2942" s="183">
        <v>341556</v>
      </c>
      <c r="Q2942" s="181" t="s">
        <v>940</v>
      </c>
      <c r="U2942" s="183">
        <v>7</v>
      </c>
      <c r="V2942" s="183">
        <v>19</v>
      </c>
      <c r="Y2942" s="181" t="s">
        <v>941</v>
      </c>
      <c r="Z2942" s="183">
        <v>102</v>
      </c>
      <c r="AA2942" s="181" t="s">
        <v>22</v>
      </c>
      <c r="AB2942" s="181" t="s">
        <v>942</v>
      </c>
      <c r="AC2942" s="183">
        <v>12</v>
      </c>
    </row>
    <row r="2943" spans="1:29">
      <c r="A2943" s="181" t="s">
        <v>118</v>
      </c>
      <c r="B2943" s="183">
        <v>800</v>
      </c>
      <c r="C2943" s="183">
        <v>800100</v>
      </c>
      <c r="D2943" s="183">
        <v>5675</v>
      </c>
      <c r="E2943" s="184">
        <v>-25.96</v>
      </c>
      <c r="F2943" s="182">
        <v>43708</v>
      </c>
      <c r="G2943" s="181" t="s">
        <v>1210</v>
      </c>
      <c r="H2943" s="181" t="s">
        <v>1196</v>
      </c>
      <c r="I2943" s="181" t="s">
        <v>1196</v>
      </c>
      <c r="K2943" s="183">
        <v>366428</v>
      </c>
      <c r="L2943" s="183">
        <v>344052</v>
      </c>
      <c r="Q2943" s="181" t="s">
        <v>940</v>
      </c>
      <c r="U2943" s="183">
        <v>8</v>
      </c>
      <c r="V2943" s="183">
        <v>19</v>
      </c>
      <c r="Y2943" s="181" t="s">
        <v>941</v>
      </c>
      <c r="Z2943" s="183">
        <v>102</v>
      </c>
      <c r="AA2943" s="181" t="s">
        <v>22</v>
      </c>
      <c r="AB2943" s="181" t="s">
        <v>942</v>
      </c>
      <c r="AC2943" s="183">
        <v>12</v>
      </c>
    </row>
    <row r="2944" spans="1:29">
      <c r="A2944" s="181" t="s">
        <v>118</v>
      </c>
      <c r="B2944" s="183">
        <v>800</v>
      </c>
      <c r="C2944" s="183">
        <v>800100</v>
      </c>
      <c r="D2944" s="183">
        <v>5675</v>
      </c>
      <c r="E2944" s="184">
        <v>-25.88</v>
      </c>
      <c r="F2944" s="182">
        <v>43738</v>
      </c>
      <c r="G2944" s="181" t="s">
        <v>1210</v>
      </c>
      <c r="H2944" s="181" t="s">
        <v>1196</v>
      </c>
      <c r="I2944" s="181" t="s">
        <v>1196</v>
      </c>
      <c r="K2944" s="183">
        <v>366757</v>
      </c>
      <c r="L2944" s="183">
        <v>347330</v>
      </c>
      <c r="Q2944" s="181" t="s">
        <v>940</v>
      </c>
      <c r="U2944" s="183">
        <v>9</v>
      </c>
      <c r="V2944" s="183">
        <v>19</v>
      </c>
      <c r="Y2944" s="181" t="s">
        <v>941</v>
      </c>
      <c r="Z2944" s="183">
        <v>102</v>
      </c>
      <c r="AA2944" s="181" t="s">
        <v>22</v>
      </c>
      <c r="AB2944" s="181" t="s">
        <v>942</v>
      </c>
      <c r="AC2944" s="183">
        <v>12</v>
      </c>
    </row>
    <row r="2945" spans="1:29">
      <c r="A2945" s="181" t="s">
        <v>118</v>
      </c>
      <c r="B2945" s="183">
        <v>800</v>
      </c>
      <c r="C2945" s="183">
        <v>800100</v>
      </c>
      <c r="D2945" s="183">
        <v>5675</v>
      </c>
      <c r="E2945" s="184">
        <v>-26.35</v>
      </c>
      <c r="F2945" s="182">
        <v>43769</v>
      </c>
      <c r="G2945" s="181" t="s">
        <v>1210</v>
      </c>
      <c r="H2945" s="181" t="s">
        <v>1196</v>
      </c>
      <c r="I2945" s="181" t="s">
        <v>1196</v>
      </c>
      <c r="K2945" s="183">
        <v>367140</v>
      </c>
      <c r="L2945" s="183">
        <v>350848</v>
      </c>
      <c r="Q2945" s="181" t="s">
        <v>940</v>
      </c>
      <c r="U2945" s="183">
        <v>10</v>
      </c>
      <c r="V2945" s="183">
        <v>19</v>
      </c>
      <c r="Y2945" s="181" t="s">
        <v>941</v>
      </c>
      <c r="Z2945" s="183">
        <v>102</v>
      </c>
      <c r="AA2945" s="181" t="s">
        <v>22</v>
      </c>
      <c r="AB2945" s="181" t="s">
        <v>942</v>
      </c>
      <c r="AC2945" s="183">
        <v>12</v>
      </c>
    </row>
    <row r="2946" spans="1:29">
      <c r="A2946" s="181" t="s">
        <v>118</v>
      </c>
      <c r="B2946" s="183">
        <v>800</v>
      </c>
      <c r="C2946" s="183">
        <v>800100</v>
      </c>
      <c r="D2946" s="183">
        <v>5675</v>
      </c>
      <c r="E2946" s="184">
        <v>-26.85</v>
      </c>
      <c r="F2946" s="182">
        <v>43799</v>
      </c>
      <c r="G2946" s="181" t="s">
        <v>1210</v>
      </c>
      <c r="H2946" s="181" t="s">
        <v>1196</v>
      </c>
      <c r="I2946" s="181" t="s">
        <v>1196</v>
      </c>
      <c r="K2946" s="183">
        <v>367429</v>
      </c>
      <c r="L2946" s="183">
        <v>353470</v>
      </c>
      <c r="Q2946" s="181" t="s">
        <v>940</v>
      </c>
      <c r="U2946" s="183">
        <v>11</v>
      </c>
      <c r="V2946" s="183">
        <v>19</v>
      </c>
      <c r="Y2946" s="181" t="s">
        <v>941</v>
      </c>
      <c r="Z2946" s="183">
        <v>102</v>
      </c>
      <c r="AA2946" s="181" t="s">
        <v>22</v>
      </c>
      <c r="AB2946" s="181" t="s">
        <v>942</v>
      </c>
      <c r="AC2946" s="183">
        <v>12</v>
      </c>
    </row>
    <row r="2947" spans="1:29">
      <c r="A2947" s="181" t="s">
        <v>118</v>
      </c>
      <c r="B2947" s="183">
        <v>800</v>
      </c>
      <c r="C2947" s="183">
        <v>800100</v>
      </c>
      <c r="D2947" s="183">
        <v>5675</v>
      </c>
      <c r="E2947" s="184">
        <v>-36.590000000000003</v>
      </c>
      <c r="F2947" s="182">
        <v>43830</v>
      </c>
      <c r="G2947" s="181" t="s">
        <v>1210</v>
      </c>
      <c r="H2947" s="181" t="s">
        <v>1196</v>
      </c>
      <c r="I2947" s="181" t="s">
        <v>1196</v>
      </c>
      <c r="K2947" s="183">
        <v>367858</v>
      </c>
      <c r="L2947" s="183">
        <v>356869</v>
      </c>
      <c r="Q2947" s="181" t="s">
        <v>940</v>
      </c>
      <c r="U2947" s="183">
        <v>12</v>
      </c>
      <c r="V2947" s="183">
        <v>19</v>
      </c>
      <c r="Y2947" s="181" t="s">
        <v>941</v>
      </c>
      <c r="Z2947" s="183">
        <v>102</v>
      </c>
      <c r="AA2947" s="181" t="s">
        <v>22</v>
      </c>
      <c r="AB2947" s="181" t="s">
        <v>942</v>
      </c>
      <c r="AC2947" s="183">
        <v>12</v>
      </c>
    </row>
    <row r="2948" spans="1:29">
      <c r="A2948" s="181" t="s">
        <v>119</v>
      </c>
      <c r="B2948" s="183">
        <v>800</v>
      </c>
      <c r="C2948" s="183">
        <v>800100</v>
      </c>
      <c r="D2948" s="183">
        <v>5680</v>
      </c>
      <c r="E2948" s="184">
        <v>-12.77</v>
      </c>
      <c r="F2948" s="182">
        <v>43585</v>
      </c>
      <c r="G2948" s="181" t="s">
        <v>1210</v>
      </c>
      <c r="H2948" s="181" t="s">
        <v>1203</v>
      </c>
      <c r="I2948" s="181" t="s">
        <v>1203</v>
      </c>
      <c r="K2948" s="183">
        <v>365136</v>
      </c>
      <c r="L2948" s="183">
        <v>333839</v>
      </c>
      <c r="Q2948" s="181" t="s">
        <v>940</v>
      </c>
      <c r="U2948" s="183">
        <v>4</v>
      </c>
      <c r="V2948" s="183">
        <v>19</v>
      </c>
      <c r="Y2948" s="181" t="s">
        <v>941</v>
      </c>
      <c r="Z2948" s="183">
        <v>102</v>
      </c>
      <c r="AA2948" s="181" t="s">
        <v>22</v>
      </c>
      <c r="AB2948" s="181" t="s">
        <v>942</v>
      </c>
      <c r="AC2948" s="183">
        <v>12</v>
      </c>
    </row>
    <row r="2949" spans="1:29">
      <c r="A2949" s="181" t="s">
        <v>119</v>
      </c>
      <c r="B2949" s="183">
        <v>800</v>
      </c>
      <c r="C2949" s="183">
        <v>800100</v>
      </c>
      <c r="D2949" s="183">
        <v>5680</v>
      </c>
      <c r="E2949" s="184">
        <v>-13.12</v>
      </c>
      <c r="F2949" s="182">
        <v>43616</v>
      </c>
      <c r="G2949" s="181" t="s">
        <v>1210</v>
      </c>
      <c r="H2949" s="181" t="s">
        <v>1203</v>
      </c>
      <c r="I2949" s="181" t="s">
        <v>1203</v>
      </c>
      <c r="K2949" s="183">
        <v>365470</v>
      </c>
      <c r="L2949" s="183">
        <v>336422</v>
      </c>
      <c r="Q2949" s="181" t="s">
        <v>940</v>
      </c>
      <c r="U2949" s="183">
        <v>5</v>
      </c>
      <c r="V2949" s="183">
        <v>19</v>
      </c>
      <c r="Y2949" s="181" t="s">
        <v>941</v>
      </c>
      <c r="Z2949" s="183">
        <v>102</v>
      </c>
      <c r="AA2949" s="181" t="s">
        <v>22</v>
      </c>
      <c r="AB2949" s="181" t="s">
        <v>942</v>
      </c>
      <c r="AC2949" s="183">
        <v>12</v>
      </c>
    </row>
    <row r="2950" spans="1:29">
      <c r="A2950" s="181" t="s">
        <v>119</v>
      </c>
      <c r="B2950" s="183">
        <v>800</v>
      </c>
      <c r="C2950" s="183">
        <v>800100</v>
      </c>
      <c r="D2950" s="183">
        <v>5680</v>
      </c>
      <c r="E2950" s="184">
        <v>-12.65</v>
      </c>
      <c r="F2950" s="182">
        <v>43646</v>
      </c>
      <c r="G2950" s="181" t="s">
        <v>1210</v>
      </c>
      <c r="H2950" s="181" t="s">
        <v>1203</v>
      </c>
      <c r="I2950" s="181" t="s">
        <v>1203</v>
      </c>
      <c r="K2950" s="183">
        <v>365795</v>
      </c>
      <c r="L2950" s="183">
        <v>338880</v>
      </c>
      <c r="Q2950" s="181" t="s">
        <v>940</v>
      </c>
      <c r="U2950" s="183">
        <v>6</v>
      </c>
      <c r="V2950" s="183">
        <v>19</v>
      </c>
      <c r="Y2950" s="181" t="s">
        <v>941</v>
      </c>
      <c r="Z2950" s="183">
        <v>102</v>
      </c>
      <c r="AA2950" s="181" t="s">
        <v>22</v>
      </c>
      <c r="AB2950" s="181" t="s">
        <v>942</v>
      </c>
      <c r="AC2950" s="183">
        <v>12</v>
      </c>
    </row>
    <row r="2951" spans="1:29">
      <c r="A2951" s="181" t="s">
        <v>119</v>
      </c>
      <c r="B2951" s="183">
        <v>800</v>
      </c>
      <c r="C2951" s="183">
        <v>800100</v>
      </c>
      <c r="D2951" s="183">
        <v>5680</v>
      </c>
      <c r="E2951" s="184">
        <v>-15.57</v>
      </c>
      <c r="F2951" s="182">
        <v>43677</v>
      </c>
      <c r="G2951" s="181" t="s">
        <v>1210</v>
      </c>
      <c r="H2951" s="181" t="s">
        <v>1203</v>
      </c>
      <c r="I2951" s="181" t="s">
        <v>1203</v>
      </c>
      <c r="K2951" s="183">
        <v>366093</v>
      </c>
      <c r="L2951" s="183">
        <v>341558</v>
      </c>
      <c r="Q2951" s="181" t="s">
        <v>940</v>
      </c>
      <c r="U2951" s="183">
        <v>7</v>
      </c>
      <c r="V2951" s="183">
        <v>19</v>
      </c>
      <c r="Y2951" s="181" t="s">
        <v>941</v>
      </c>
      <c r="Z2951" s="183">
        <v>102</v>
      </c>
      <c r="AA2951" s="181" t="s">
        <v>22</v>
      </c>
      <c r="AB2951" s="181" t="s">
        <v>942</v>
      </c>
      <c r="AC2951" s="183">
        <v>12</v>
      </c>
    </row>
    <row r="2952" spans="1:29">
      <c r="A2952" s="181" t="s">
        <v>119</v>
      </c>
      <c r="B2952" s="183">
        <v>800</v>
      </c>
      <c r="C2952" s="183">
        <v>800100</v>
      </c>
      <c r="D2952" s="183">
        <v>5680</v>
      </c>
      <c r="E2952" s="184">
        <v>-12.22</v>
      </c>
      <c r="F2952" s="182">
        <v>43708</v>
      </c>
      <c r="G2952" s="181" t="s">
        <v>1210</v>
      </c>
      <c r="H2952" s="181" t="s">
        <v>1203</v>
      </c>
      <c r="I2952" s="181" t="s">
        <v>1203</v>
      </c>
      <c r="K2952" s="183">
        <v>366429</v>
      </c>
      <c r="L2952" s="183">
        <v>344053</v>
      </c>
      <c r="Q2952" s="181" t="s">
        <v>940</v>
      </c>
      <c r="U2952" s="183">
        <v>8</v>
      </c>
      <c r="V2952" s="183">
        <v>19</v>
      </c>
      <c r="Y2952" s="181" t="s">
        <v>941</v>
      </c>
      <c r="Z2952" s="183">
        <v>102</v>
      </c>
      <c r="AA2952" s="181" t="s">
        <v>22</v>
      </c>
      <c r="AB2952" s="181" t="s">
        <v>942</v>
      </c>
      <c r="AC2952" s="183">
        <v>12</v>
      </c>
    </row>
    <row r="2953" spans="1:29">
      <c r="A2953" s="181" t="s">
        <v>119</v>
      </c>
      <c r="B2953" s="183">
        <v>800</v>
      </c>
      <c r="C2953" s="183">
        <v>800100</v>
      </c>
      <c r="D2953" s="183">
        <v>5680</v>
      </c>
      <c r="E2953" s="184">
        <v>-12.25</v>
      </c>
      <c r="F2953" s="182">
        <v>43738</v>
      </c>
      <c r="G2953" s="181" t="s">
        <v>1210</v>
      </c>
      <c r="H2953" s="181" t="s">
        <v>1203</v>
      </c>
      <c r="I2953" s="181" t="s">
        <v>1203</v>
      </c>
      <c r="K2953" s="183">
        <v>366758</v>
      </c>
      <c r="L2953" s="183">
        <v>347331</v>
      </c>
      <c r="Q2953" s="181" t="s">
        <v>940</v>
      </c>
      <c r="U2953" s="183">
        <v>9</v>
      </c>
      <c r="V2953" s="183">
        <v>19</v>
      </c>
      <c r="Y2953" s="181" t="s">
        <v>941</v>
      </c>
      <c r="Z2953" s="183">
        <v>102</v>
      </c>
      <c r="AA2953" s="181" t="s">
        <v>22</v>
      </c>
      <c r="AB2953" s="181" t="s">
        <v>942</v>
      </c>
      <c r="AC2953" s="183">
        <v>12</v>
      </c>
    </row>
    <row r="2954" spans="1:29">
      <c r="A2954" s="181" t="s">
        <v>119</v>
      </c>
      <c r="B2954" s="183">
        <v>800</v>
      </c>
      <c r="C2954" s="183">
        <v>800100</v>
      </c>
      <c r="D2954" s="183">
        <v>5680</v>
      </c>
      <c r="E2954" s="184">
        <v>-11.89</v>
      </c>
      <c r="F2954" s="182">
        <v>43769</v>
      </c>
      <c r="G2954" s="181" t="s">
        <v>1210</v>
      </c>
      <c r="H2954" s="181" t="s">
        <v>1203</v>
      </c>
      <c r="I2954" s="181" t="s">
        <v>1203</v>
      </c>
      <c r="K2954" s="183">
        <v>367141</v>
      </c>
      <c r="L2954" s="183">
        <v>350850</v>
      </c>
      <c r="Q2954" s="181" t="s">
        <v>940</v>
      </c>
      <c r="U2954" s="183">
        <v>10</v>
      </c>
      <c r="V2954" s="183">
        <v>19</v>
      </c>
      <c r="Y2954" s="181" t="s">
        <v>941</v>
      </c>
      <c r="Z2954" s="183">
        <v>102</v>
      </c>
      <c r="AA2954" s="181" t="s">
        <v>22</v>
      </c>
      <c r="AB2954" s="181" t="s">
        <v>942</v>
      </c>
      <c r="AC2954" s="183">
        <v>12</v>
      </c>
    </row>
    <row r="2955" spans="1:29">
      <c r="A2955" s="181" t="s">
        <v>119</v>
      </c>
      <c r="B2955" s="183">
        <v>800</v>
      </c>
      <c r="C2955" s="183">
        <v>800100</v>
      </c>
      <c r="D2955" s="183">
        <v>5680</v>
      </c>
      <c r="E2955" s="184">
        <v>-11.88</v>
      </c>
      <c r="F2955" s="182">
        <v>43799</v>
      </c>
      <c r="G2955" s="181" t="s">
        <v>1210</v>
      </c>
      <c r="H2955" s="181" t="s">
        <v>1203</v>
      </c>
      <c r="I2955" s="181" t="s">
        <v>1203</v>
      </c>
      <c r="K2955" s="183">
        <v>367431</v>
      </c>
      <c r="L2955" s="183">
        <v>353472</v>
      </c>
      <c r="Q2955" s="181" t="s">
        <v>940</v>
      </c>
      <c r="U2955" s="183">
        <v>11</v>
      </c>
      <c r="V2955" s="183">
        <v>19</v>
      </c>
      <c r="Y2955" s="181" t="s">
        <v>941</v>
      </c>
      <c r="Z2955" s="183">
        <v>102</v>
      </c>
      <c r="AA2955" s="181" t="s">
        <v>22</v>
      </c>
      <c r="AB2955" s="181" t="s">
        <v>942</v>
      </c>
      <c r="AC2955" s="183">
        <v>12</v>
      </c>
    </row>
    <row r="2956" spans="1:29">
      <c r="A2956" s="181" t="s">
        <v>119</v>
      </c>
      <c r="B2956" s="183">
        <v>800</v>
      </c>
      <c r="C2956" s="183">
        <v>800100</v>
      </c>
      <c r="D2956" s="183">
        <v>5680</v>
      </c>
      <c r="E2956" s="184">
        <v>-15.46</v>
      </c>
      <c r="F2956" s="182">
        <v>43830</v>
      </c>
      <c r="G2956" s="181" t="s">
        <v>1210</v>
      </c>
      <c r="H2956" s="181" t="s">
        <v>1203</v>
      </c>
      <c r="I2956" s="181" t="s">
        <v>1203</v>
      </c>
      <c r="K2956" s="183">
        <v>367860</v>
      </c>
      <c r="L2956" s="183">
        <v>356873</v>
      </c>
      <c r="Q2956" s="181" t="s">
        <v>940</v>
      </c>
      <c r="U2956" s="183">
        <v>12</v>
      </c>
      <c r="V2956" s="183">
        <v>19</v>
      </c>
      <c r="Y2956" s="181" t="s">
        <v>941</v>
      </c>
      <c r="Z2956" s="183">
        <v>102</v>
      </c>
      <c r="AA2956" s="181" t="s">
        <v>22</v>
      </c>
      <c r="AB2956" s="181" t="s">
        <v>942</v>
      </c>
      <c r="AC2956" s="183">
        <v>12</v>
      </c>
    </row>
    <row r="2957" spans="1:29">
      <c r="A2957" s="181" t="s">
        <v>111</v>
      </c>
      <c r="B2957" s="183">
        <v>860</v>
      </c>
      <c r="C2957" s="183">
        <v>860100</v>
      </c>
      <c r="D2957" s="183">
        <v>5630</v>
      </c>
      <c r="E2957" s="184">
        <v>1771.21</v>
      </c>
      <c r="F2957" s="182">
        <v>43585</v>
      </c>
      <c r="G2957" s="181" t="s">
        <v>1210</v>
      </c>
      <c r="H2957" s="181" t="s">
        <v>939</v>
      </c>
      <c r="I2957" s="181" t="s">
        <v>939</v>
      </c>
      <c r="K2957" s="183">
        <v>365129</v>
      </c>
      <c r="L2957" s="183">
        <v>333831</v>
      </c>
      <c r="Q2957" s="181" t="s">
        <v>940</v>
      </c>
      <c r="U2957" s="183">
        <v>4</v>
      </c>
      <c r="V2957" s="183">
        <v>19</v>
      </c>
      <c r="Y2957" s="181" t="s">
        <v>941</v>
      </c>
      <c r="Z2957" s="183">
        <v>102</v>
      </c>
      <c r="AA2957" s="181" t="s">
        <v>22</v>
      </c>
      <c r="AB2957" s="181" t="s">
        <v>942</v>
      </c>
      <c r="AC2957" s="183">
        <v>28</v>
      </c>
    </row>
    <row r="2958" spans="1:29">
      <c r="A2958" s="181" t="s">
        <v>111</v>
      </c>
      <c r="B2958" s="183">
        <v>860</v>
      </c>
      <c r="C2958" s="183">
        <v>860100</v>
      </c>
      <c r="D2958" s="183">
        <v>5630</v>
      </c>
      <c r="E2958" s="184">
        <v>1794.36</v>
      </c>
      <c r="F2958" s="182">
        <v>43616</v>
      </c>
      <c r="G2958" s="181" t="s">
        <v>1210</v>
      </c>
      <c r="H2958" s="181" t="s">
        <v>939</v>
      </c>
      <c r="I2958" s="181" t="s">
        <v>939</v>
      </c>
      <c r="K2958" s="183">
        <v>365463</v>
      </c>
      <c r="L2958" s="183">
        <v>336414</v>
      </c>
      <c r="Q2958" s="181" t="s">
        <v>940</v>
      </c>
      <c r="U2958" s="183">
        <v>5</v>
      </c>
      <c r="V2958" s="183">
        <v>19</v>
      </c>
      <c r="Y2958" s="181" t="s">
        <v>941</v>
      </c>
      <c r="Z2958" s="183">
        <v>102</v>
      </c>
      <c r="AA2958" s="181" t="s">
        <v>22</v>
      </c>
      <c r="AB2958" s="181" t="s">
        <v>942</v>
      </c>
      <c r="AC2958" s="183">
        <v>28</v>
      </c>
    </row>
    <row r="2959" spans="1:29">
      <c r="A2959" s="181" t="s">
        <v>111</v>
      </c>
      <c r="B2959" s="183">
        <v>860</v>
      </c>
      <c r="C2959" s="183">
        <v>860100</v>
      </c>
      <c r="D2959" s="183">
        <v>5630</v>
      </c>
      <c r="E2959" s="184">
        <v>1742.37</v>
      </c>
      <c r="F2959" s="182">
        <v>43646</v>
      </c>
      <c r="G2959" s="181" t="s">
        <v>1210</v>
      </c>
      <c r="H2959" s="181" t="s">
        <v>939</v>
      </c>
      <c r="I2959" s="181" t="s">
        <v>939</v>
      </c>
      <c r="K2959" s="183">
        <v>365788</v>
      </c>
      <c r="L2959" s="183">
        <v>338872</v>
      </c>
      <c r="Q2959" s="181" t="s">
        <v>940</v>
      </c>
      <c r="U2959" s="183">
        <v>6</v>
      </c>
      <c r="V2959" s="183">
        <v>19</v>
      </c>
      <c r="Y2959" s="181" t="s">
        <v>941</v>
      </c>
      <c r="Z2959" s="183">
        <v>102</v>
      </c>
      <c r="AA2959" s="181" t="s">
        <v>22</v>
      </c>
      <c r="AB2959" s="181" t="s">
        <v>942</v>
      </c>
      <c r="AC2959" s="183">
        <v>28</v>
      </c>
    </row>
    <row r="2960" spans="1:29">
      <c r="A2960" s="181" t="s">
        <v>111</v>
      </c>
      <c r="B2960" s="183">
        <v>860</v>
      </c>
      <c r="C2960" s="183">
        <v>860100</v>
      </c>
      <c r="D2960" s="183">
        <v>5630</v>
      </c>
      <c r="E2960" s="184">
        <v>1778.96</v>
      </c>
      <c r="F2960" s="182">
        <v>43677</v>
      </c>
      <c r="G2960" s="181" t="s">
        <v>1210</v>
      </c>
      <c r="H2960" s="181" t="s">
        <v>939</v>
      </c>
      <c r="I2960" s="181" t="s">
        <v>939</v>
      </c>
      <c r="K2960" s="183">
        <v>366088</v>
      </c>
      <c r="L2960" s="183">
        <v>341551</v>
      </c>
      <c r="Q2960" s="181" t="s">
        <v>940</v>
      </c>
      <c r="U2960" s="183">
        <v>7</v>
      </c>
      <c r="V2960" s="183">
        <v>19</v>
      </c>
      <c r="Y2960" s="181" t="s">
        <v>941</v>
      </c>
      <c r="Z2960" s="183">
        <v>102</v>
      </c>
      <c r="AA2960" s="181" t="s">
        <v>22</v>
      </c>
      <c r="AB2960" s="181" t="s">
        <v>942</v>
      </c>
      <c r="AC2960" s="183">
        <v>28</v>
      </c>
    </row>
    <row r="2961" spans="1:29">
      <c r="A2961" s="181" t="s">
        <v>111</v>
      </c>
      <c r="B2961" s="183">
        <v>860</v>
      </c>
      <c r="C2961" s="183">
        <v>860100</v>
      </c>
      <c r="D2961" s="183">
        <v>5630</v>
      </c>
      <c r="E2961" s="184">
        <v>1788.01</v>
      </c>
      <c r="F2961" s="182">
        <v>43708</v>
      </c>
      <c r="G2961" s="181" t="s">
        <v>1210</v>
      </c>
      <c r="H2961" s="181" t="s">
        <v>939</v>
      </c>
      <c r="I2961" s="181" t="s">
        <v>939</v>
      </c>
      <c r="K2961" s="183">
        <v>366424</v>
      </c>
      <c r="L2961" s="183">
        <v>344044</v>
      </c>
      <c r="Q2961" s="181" t="s">
        <v>940</v>
      </c>
      <c r="U2961" s="183">
        <v>8</v>
      </c>
      <c r="V2961" s="183">
        <v>19</v>
      </c>
      <c r="Y2961" s="181" t="s">
        <v>941</v>
      </c>
      <c r="Z2961" s="183">
        <v>102</v>
      </c>
      <c r="AA2961" s="181" t="s">
        <v>22</v>
      </c>
      <c r="AB2961" s="181" t="s">
        <v>942</v>
      </c>
      <c r="AC2961" s="183">
        <v>28</v>
      </c>
    </row>
    <row r="2962" spans="1:29">
      <c r="A2962" s="181" t="s">
        <v>111</v>
      </c>
      <c r="B2962" s="183">
        <v>860</v>
      </c>
      <c r="C2962" s="183">
        <v>860100</v>
      </c>
      <c r="D2962" s="183">
        <v>5630</v>
      </c>
      <c r="E2962" s="184">
        <v>1797.94</v>
      </c>
      <c r="F2962" s="182">
        <v>43738</v>
      </c>
      <c r="G2962" s="181" t="s">
        <v>1210</v>
      </c>
      <c r="H2962" s="181" t="s">
        <v>939</v>
      </c>
      <c r="I2962" s="181" t="s">
        <v>939</v>
      </c>
      <c r="K2962" s="183">
        <v>366751</v>
      </c>
      <c r="L2962" s="183">
        <v>347323</v>
      </c>
      <c r="Q2962" s="181" t="s">
        <v>940</v>
      </c>
      <c r="U2962" s="183">
        <v>9</v>
      </c>
      <c r="V2962" s="183">
        <v>19</v>
      </c>
      <c r="Y2962" s="181" t="s">
        <v>941</v>
      </c>
      <c r="Z2962" s="183">
        <v>102</v>
      </c>
      <c r="AA2962" s="181" t="s">
        <v>22</v>
      </c>
      <c r="AB2962" s="181" t="s">
        <v>942</v>
      </c>
      <c r="AC2962" s="183">
        <v>28</v>
      </c>
    </row>
    <row r="2963" spans="1:29">
      <c r="A2963" s="181" t="s">
        <v>111</v>
      </c>
      <c r="B2963" s="183">
        <v>860</v>
      </c>
      <c r="C2963" s="183">
        <v>860100</v>
      </c>
      <c r="D2963" s="183">
        <v>5630</v>
      </c>
      <c r="E2963" s="184">
        <v>1799.14</v>
      </c>
      <c r="F2963" s="182">
        <v>43769</v>
      </c>
      <c r="G2963" s="181" t="s">
        <v>1210</v>
      </c>
      <c r="H2963" s="181" t="s">
        <v>939</v>
      </c>
      <c r="I2963" s="181" t="s">
        <v>939</v>
      </c>
      <c r="K2963" s="183">
        <v>367133</v>
      </c>
      <c r="L2963" s="183">
        <v>350832</v>
      </c>
      <c r="Q2963" s="181" t="s">
        <v>940</v>
      </c>
      <c r="U2963" s="183">
        <v>10</v>
      </c>
      <c r="V2963" s="183">
        <v>19</v>
      </c>
      <c r="Y2963" s="181" t="s">
        <v>941</v>
      </c>
      <c r="Z2963" s="183">
        <v>102</v>
      </c>
      <c r="AA2963" s="181" t="s">
        <v>22</v>
      </c>
      <c r="AB2963" s="181" t="s">
        <v>942</v>
      </c>
      <c r="AC2963" s="183">
        <v>28</v>
      </c>
    </row>
    <row r="2964" spans="1:29">
      <c r="A2964" s="181" t="s">
        <v>111</v>
      </c>
      <c r="B2964" s="183">
        <v>860</v>
      </c>
      <c r="C2964" s="183">
        <v>860100</v>
      </c>
      <c r="D2964" s="183">
        <v>5630</v>
      </c>
      <c r="E2964" s="184">
        <v>1797.74</v>
      </c>
      <c r="F2964" s="182">
        <v>43799</v>
      </c>
      <c r="G2964" s="181" t="s">
        <v>1210</v>
      </c>
      <c r="H2964" s="181" t="s">
        <v>939</v>
      </c>
      <c r="I2964" s="181" t="s">
        <v>939</v>
      </c>
      <c r="K2964" s="183">
        <v>367422</v>
      </c>
      <c r="L2964" s="183">
        <v>353463</v>
      </c>
      <c r="Q2964" s="181" t="s">
        <v>940</v>
      </c>
      <c r="U2964" s="183">
        <v>11</v>
      </c>
      <c r="V2964" s="183">
        <v>19</v>
      </c>
      <c r="Y2964" s="181" t="s">
        <v>941</v>
      </c>
      <c r="Z2964" s="183">
        <v>102</v>
      </c>
      <c r="AA2964" s="181" t="s">
        <v>22</v>
      </c>
      <c r="AB2964" s="181" t="s">
        <v>942</v>
      </c>
      <c r="AC2964" s="183">
        <v>28</v>
      </c>
    </row>
    <row r="2965" spans="1:29">
      <c r="A2965" s="181" t="s">
        <v>111</v>
      </c>
      <c r="B2965" s="183">
        <v>860</v>
      </c>
      <c r="C2965" s="183">
        <v>860100</v>
      </c>
      <c r="D2965" s="183">
        <v>5630</v>
      </c>
      <c r="E2965" s="184">
        <v>1819.94</v>
      </c>
      <c r="F2965" s="182">
        <v>43830</v>
      </c>
      <c r="G2965" s="181" t="s">
        <v>1210</v>
      </c>
      <c r="H2965" s="181" t="s">
        <v>939</v>
      </c>
      <c r="I2965" s="181" t="s">
        <v>939</v>
      </c>
      <c r="K2965" s="183">
        <v>367802</v>
      </c>
      <c r="L2965" s="183">
        <v>356686</v>
      </c>
      <c r="Q2965" s="181" t="s">
        <v>940</v>
      </c>
      <c r="U2965" s="183">
        <v>12</v>
      </c>
      <c r="V2965" s="183">
        <v>19</v>
      </c>
      <c r="Y2965" s="181" t="s">
        <v>941</v>
      </c>
      <c r="Z2965" s="183">
        <v>102</v>
      </c>
      <c r="AA2965" s="181" t="s">
        <v>22</v>
      </c>
      <c r="AB2965" s="181" t="s">
        <v>942</v>
      </c>
      <c r="AC2965" s="183">
        <v>28</v>
      </c>
    </row>
    <row r="2966" spans="1:29">
      <c r="A2966" s="181" t="s">
        <v>111</v>
      </c>
      <c r="B2966" s="183">
        <v>860</v>
      </c>
      <c r="C2966" s="183">
        <v>860100</v>
      </c>
      <c r="D2966" s="183">
        <v>5630</v>
      </c>
      <c r="E2966" s="184">
        <v>2380.09</v>
      </c>
      <c r="F2966" s="182">
        <v>43861</v>
      </c>
      <c r="G2966" s="181" t="s">
        <v>1210</v>
      </c>
      <c r="H2966" s="181" t="s">
        <v>939</v>
      </c>
      <c r="I2966" s="181" t="s">
        <v>939</v>
      </c>
      <c r="K2966" s="183">
        <v>368184</v>
      </c>
      <c r="L2966" s="183">
        <v>359071</v>
      </c>
      <c r="Q2966" s="181" t="s">
        <v>940</v>
      </c>
      <c r="U2966" s="183">
        <v>1</v>
      </c>
      <c r="V2966" s="183">
        <v>20</v>
      </c>
      <c r="Y2966" s="181" t="s">
        <v>941</v>
      </c>
      <c r="Z2966" s="183">
        <v>102</v>
      </c>
      <c r="AA2966" s="181" t="s">
        <v>22</v>
      </c>
      <c r="AB2966" s="181" t="s">
        <v>942</v>
      </c>
      <c r="AC2966" s="183">
        <v>9</v>
      </c>
    </row>
    <row r="2967" spans="1:29">
      <c r="A2967" s="181" t="s">
        <v>111</v>
      </c>
      <c r="B2967" s="183">
        <v>860</v>
      </c>
      <c r="C2967" s="183">
        <v>860100</v>
      </c>
      <c r="D2967" s="183">
        <v>5630</v>
      </c>
      <c r="E2967" s="184">
        <v>2039.23</v>
      </c>
      <c r="F2967" s="182">
        <v>43890</v>
      </c>
      <c r="G2967" s="181" t="s">
        <v>1210</v>
      </c>
      <c r="H2967" s="181" t="s">
        <v>939</v>
      </c>
      <c r="I2967" s="181" t="s">
        <v>939</v>
      </c>
      <c r="K2967" s="183">
        <v>368557</v>
      </c>
      <c r="L2967" s="183">
        <v>361266</v>
      </c>
      <c r="Q2967" s="181" t="s">
        <v>940</v>
      </c>
      <c r="U2967" s="183">
        <v>2</v>
      </c>
      <c r="V2967" s="183">
        <v>20</v>
      </c>
      <c r="Y2967" s="181" t="s">
        <v>941</v>
      </c>
      <c r="Z2967" s="183">
        <v>102</v>
      </c>
      <c r="AA2967" s="181" t="s">
        <v>22</v>
      </c>
      <c r="AB2967" s="181" t="s">
        <v>942</v>
      </c>
      <c r="AC2967" s="183">
        <v>9</v>
      </c>
    </row>
    <row r="2968" spans="1:29">
      <c r="A2968" s="181" t="s">
        <v>111</v>
      </c>
      <c r="B2968" s="183">
        <v>860</v>
      </c>
      <c r="C2968" s="183">
        <v>860100</v>
      </c>
      <c r="D2968" s="183">
        <v>5630</v>
      </c>
      <c r="E2968" s="184">
        <v>2080.39</v>
      </c>
      <c r="F2968" s="182">
        <v>43921</v>
      </c>
      <c r="G2968" s="181" t="s">
        <v>1210</v>
      </c>
      <c r="H2968" s="181" t="s">
        <v>939</v>
      </c>
      <c r="I2968" s="181" t="s">
        <v>939</v>
      </c>
      <c r="K2968" s="183">
        <v>368957</v>
      </c>
      <c r="L2968" s="183">
        <v>364548</v>
      </c>
      <c r="Q2968" s="181" t="s">
        <v>940</v>
      </c>
      <c r="U2968" s="183">
        <v>3</v>
      </c>
      <c r="V2968" s="183">
        <v>20</v>
      </c>
      <c r="Y2968" s="181" t="s">
        <v>941</v>
      </c>
      <c r="Z2968" s="183">
        <v>102</v>
      </c>
      <c r="AA2968" s="181" t="s">
        <v>22</v>
      </c>
      <c r="AB2968" s="181" t="s">
        <v>942</v>
      </c>
      <c r="AC2968" s="183">
        <v>9</v>
      </c>
    </row>
    <row r="2969" spans="1:29">
      <c r="A2969" s="181" t="s">
        <v>112</v>
      </c>
      <c r="B2969" s="183">
        <v>860</v>
      </c>
      <c r="C2969" s="183">
        <v>860100</v>
      </c>
      <c r="D2969" s="183">
        <v>5635</v>
      </c>
      <c r="E2969" s="184">
        <v>382.34</v>
      </c>
      <c r="F2969" s="182">
        <v>43585</v>
      </c>
      <c r="G2969" s="181" t="s">
        <v>1210</v>
      </c>
      <c r="H2969" s="181" t="s">
        <v>958</v>
      </c>
      <c r="I2969" s="181" t="s">
        <v>958</v>
      </c>
      <c r="K2969" s="183">
        <v>365130</v>
      </c>
      <c r="L2969" s="183">
        <v>333832</v>
      </c>
      <c r="Q2969" s="181" t="s">
        <v>940</v>
      </c>
      <c r="U2969" s="183">
        <v>4</v>
      </c>
      <c r="V2969" s="183">
        <v>19</v>
      </c>
      <c r="Y2969" s="181" t="s">
        <v>941</v>
      </c>
      <c r="Z2969" s="183">
        <v>102</v>
      </c>
      <c r="AA2969" s="181" t="s">
        <v>22</v>
      </c>
      <c r="AB2969" s="181" t="s">
        <v>942</v>
      </c>
      <c r="AC2969" s="183">
        <v>28</v>
      </c>
    </row>
    <row r="2970" spans="1:29">
      <c r="A2970" s="181" t="s">
        <v>112</v>
      </c>
      <c r="B2970" s="183">
        <v>860</v>
      </c>
      <c r="C2970" s="183">
        <v>860100</v>
      </c>
      <c r="D2970" s="183">
        <v>5635</v>
      </c>
      <c r="E2970" s="184">
        <v>380.26</v>
      </c>
      <c r="F2970" s="182">
        <v>43616</v>
      </c>
      <c r="G2970" s="181" t="s">
        <v>1210</v>
      </c>
      <c r="H2970" s="181" t="s">
        <v>958</v>
      </c>
      <c r="I2970" s="181" t="s">
        <v>958</v>
      </c>
      <c r="K2970" s="183">
        <v>365464</v>
      </c>
      <c r="L2970" s="183">
        <v>336415</v>
      </c>
      <c r="Q2970" s="181" t="s">
        <v>940</v>
      </c>
      <c r="U2970" s="183">
        <v>5</v>
      </c>
      <c r="V2970" s="183">
        <v>19</v>
      </c>
      <c r="Y2970" s="181" t="s">
        <v>941</v>
      </c>
      <c r="Z2970" s="183">
        <v>102</v>
      </c>
      <c r="AA2970" s="181" t="s">
        <v>22</v>
      </c>
      <c r="AB2970" s="181" t="s">
        <v>942</v>
      </c>
      <c r="AC2970" s="183">
        <v>28</v>
      </c>
    </row>
    <row r="2971" spans="1:29">
      <c r="A2971" s="181" t="s">
        <v>112</v>
      </c>
      <c r="B2971" s="183">
        <v>860</v>
      </c>
      <c r="C2971" s="183">
        <v>860100</v>
      </c>
      <c r="D2971" s="183">
        <v>5635</v>
      </c>
      <c r="E2971" s="184">
        <v>365.14</v>
      </c>
      <c r="F2971" s="182">
        <v>43646</v>
      </c>
      <c r="G2971" s="181" t="s">
        <v>1210</v>
      </c>
      <c r="H2971" s="181" t="s">
        <v>958</v>
      </c>
      <c r="I2971" s="181" t="s">
        <v>958</v>
      </c>
      <c r="K2971" s="183">
        <v>365789</v>
      </c>
      <c r="L2971" s="183">
        <v>338873</v>
      </c>
      <c r="Q2971" s="181" t="s">
        <v>940</v>
      </c>
      <c r="U2971" s="183">
        <v>6</v>
      </c>
      <c r="V2971" s="183">
        <v>19</v>
      </c>
      <c r="Y2971" s="181" t="s">
        <v>941</v>
      </c>
      <c r="Z2971" s="183">
        <v>102</v>
      </c>
      <c r="AA2971" s="181" t="s">
        <v>22</v>
      </c>
      <c r="AB2971" s="181" t="s">
        <v>942</v>
      </c>
      <c r="AC2971" s="183">
        <v>28</v>
      </c>
    </row>
    <row r="2972" spans="1:29">
      <c r="A2972" s="181" t="s">
        <v>112</v>
      </c>
      <c r="B2972" s="183">
        <v>860</v>
      </c>
      <c r="C2972" s="183">
        <v>860100</v>
      </c>
      <c r="D2972" s="183">
        <v>5635</v>
      </c>
      <c r="E2972" s="184">
        <v>509.69</v>
      </c>
      <c r="F2972" s="182">
        <v>43677</v>
      </c>
      <c r="G2972" s="181" t="s">
        <v>1210</v>
      </c>
      <c r="H2972" s="181" t="s">
        <v>958</v>
      </c>
      <c r="I2972" s="181" t="s">
        <v>958</v>
      </c>
      <c r="K2972" s="183">
        <v>366115</v>
      </c>
      <c r="L2972" s="183">
        <v>341650</v>
      </c>
      <c r="P2972" s="181" t="s">
        <v>945</v>
      </c>
      <c r="Q2972" s="181" t="s">
        <v>940</v>
      </c>
      <c r="U2972" s="183">
        <v>7</v>
      </c>
      <c r="V2972" s="183">
        <v>19</v>
      </c>
      <c r="Y2972" s="181" t="s">
        <v>941</v>
      </c>
      <c r="Z2972" s="183">
        <v>102</v>
      </c>
      <c r="AA2972" s="181" t="s">
        <v>22</v>
      </c>
      <c r="AB2972" s="181" t="s">
        <v>942</v>
      </c>
      <c r="AC2972" s="183">
        <v>28</v>
      </c>
    </row>
    <row r="2973" spans="1:29">
      <c r="A2973" s="181" t="s">
        <v>112</v>
      </c>
      <c r="B2973" s="183">
        <v>860</v>
      </c>
      <c r="C2973" s="183">
        <v>860100</v>
      </c>
      <c r="D2973" s="183">
        <v>5635</v>
      </c>
      <c r="E2973" s="184">
        <v>-509.69</v>
      </c>
      <c r="F2973" s="182">
        <v>43677</v>
      </c>
      <c r="G2973" s="181" t="s">
        <v>1210</v>
      </c>
      <c r="H2973" s="181" t="s">
        <v>958</v>
      </c>
      <c r="I2973" s="181" t="s">
        <v>958</v>
      </c>
      <c r="K2973" s="183">
        <v>366115</v>
      </c>
      <c r="L2973" s="183">
        <v>341650</v>
      </c>
      <c r="P2973" s="181" t="s">
        <v>945</v>
      </c>
      <c r="Q2973" s="181" t="s">
        <v>940</v>
      </c>
      <c r="U2973" s="183">
        <v>7</v>
      </c>
      <c r="V2973" s="183">
        <v>19</v>
      </c>
      <c r="Y2973" s="181" t="s">
        <v>941</v>
      </c>
      <c r="Z2973" s="183">
        <v>102</v>
      </c>
      <c r="AA2973" s="181" t="s">
        <v>22</v>
      </c>
      <c r="AB2973" s="181" t="s">
        <v>942</v>
      </c>
      <c r="AC2973" s="183">
        <v>63</v>
      </c>
    </row>
    <row r="2974" spans="1:29">
      <c r="A2974" s="181" t="s">
        <v>112</v>
      </c>
      <c r="B2974" s="183">
        <v>860</v>
      </c>
      <c r="C2974" s="183">
        <v>860100</v>
      </c>
      <c r="D2974" s="183">
        <v>5635</v>
      </c>
      <c r="E2974" s="184">
        <v>316.74</v>
      </c>
      <c r="F2974" s="182">
        <v>43677</v>
      </c>
      <c r="G2974" s="181" t="s">
        <v>1210</v>
      </c>
      <c r="H2974" s="181" t="s">
        <v>958</v>
      </c>
      <c r="I2974" s="181" t="s">
        <v>958</v>
      </c>
      <c r="K2974" s="183">
        <v>366146</v>
      </c>
      <c r="L2974" s="183">
        <v>341782</v>
      </c>
      <c r="Q2974" s="181" t="s">
        <v>940</v>
      </c>
      <c r="U2974" s="183">
        <v>7</v>
      </c>
      <c r="V2974" s="183">
        <v>19</v>
      </c>
      <c r="Y2974" s="181" t="s">
        <v>941</v>
      </c>
      <c r="Z2974" s="183">
        <v>102</v>
      </c>
      <c r="AA2974" s="181" t="s">
        <v>22</v>
      </c>
      <c r="AB2974" s="181" t="s">
        <v>942</v>
      </c>
      <c r="AC2974" s="183">
        <v>28</v>
      </c>
    </row>
    <row r="2975" spans="1:29">
      <c r="A2975" s="181" t="s">
        <v>112</v>
      </c>
      <c r="B2975" s="183">
        <v>860</v>
      </c>
      <c r="C2975" s="183">
        <v>860100</v>
      </c>
      <c r="D2975" s="183">
        <v>5635</v>
      </c>
      <c r="E2975" s="184">
        <v>363.04</v>
      </c>
      <c r="F2975" s="182">
        <v>43708</v>
      </c>
      <c r="G2975" s="181" t="s">
        <v>1210</v>
      </c>
      <c r="H2975" s="181" t="s">
        <v>958</v>
      </c>
      <c r="I2975" s="181" t="s">
        <v>958</v>
      </c>
      <c r="K2975" s="183">
        <v>366432</v>
      </c>
      <c r="L2975" s="183">
        <v>344059</v>
      </c>
      <c r="Q2975" s="181" t="s">
        <v>940</v>
      </c>
      <c r="U2975" s="183">
        <v>8</v>
      </c>
      <c r="V2975" s="183">
        <v>19</v>
      </c>
      <c r="Y2975" s="181" t="s">
        <v>941</v>
      </c>
      <c r="Z2975" s="183">
        <v>102</v>
      </c>
      <c r="AA2975" s="181" t="s">
        <v>22</v>
      </c>
      <c r="AB2975" s="181" t="s">
        <v>942</v>
      </c>
      <c r="AC2975" s="183">
        <v>28</v>
      </c>
    </row>
    <row r="2976" spans="1:29">
      <c r="A2976" s="181" t="s">
        <v>112</v>
      </c>
      <c r="B2976" s="183">
        <v>860</v>
      </c>
      <c r="C2976" s="183">
        <v>860100</v>
      </c>
      <c r="D2976" s="183">
        <v>5635</v>
      </c>
      <c r="E2976" s="184">
        <v>368.11</v>
      </c>
      <c r="F2976" s="182">
        <v>43738</v>
      </c>
      <c r="G2976" s="181" t="s">
        <v>1210</v>
      </c>
      <c r="H2976" s="181" t="s">
        <v>958</v>
      </c>
      <c r="I2976" s="181" t="s">
        <v>958</v>
      </c>
      <c r="K2976" s="183">
        <v>366752</v>
      </c>
      <c r="L2976" s="183">
        <v>347324</v>
      </c>
      <c r="Q2976" s="181" t="s">
        <v>940</v>
      </c>
      <c r="U2976" s="183">
        <v>9</v>
      </c>
      <c r="V2976" s="183">
        <v>19</v>
      </c>
      <c r="Y2976" s="181" t="s">
        <v>941</v>
      </c>
      <c r="Z2976" s="183">
        <v>102</v>
      </c>
      <c r="AA2976" s="181" t="s">
        <v>22</v>
      </c>
      <c r="AB2976" s="181" t="s">
        <v>942</v>
      </c>
      <c r="AC2976" s="183">
        <v>28</v>
      </c>
    </row>
    <row r="2977" spans="1:29">
      <c r="A2977" s="181" t="s">
        <v>112</v>
      </c>
      <c r="B2977" s="183">
        <v>860</v>
      </c>
      <c r="C2977" s="183">
        <v>860100</v>
      </c>
      <c r="D2977" s="183">
        <v>5635</v>
      </c>
      <c r="E2977" s="184">
        <v>358.27</v>
      </c>
      <c r="F2977" s="182">
        <v>43769</v>
      </c>
      <c r="G2977" s="181" t="s">
        <v>1210</v>
      </c>
      <c r="H2977" s="181" t="s">
        <v>958</v>
      </c>
      <c r="I2977" s="181" t="s">
        <v>958</v>
      </c>
      <c r="K2977" s="183">
        <v>367134</v>
      </c>
      <c r="L2977" s="183">
        <v>350836</v>
      </c>
      <c r="Q2977" s="181" t="s">
        <v>940</v>
      </c>
      <c r="U2977" s="183">
        <v>10</v>
      </c>
      <c r="V2977" s="183">
        <v>19</v>
      </c>
      <c r="Y2977" s="181" t="s">
        <v>941</v>
      </c>
      <c r="Z2977" s="183">
        <v>102</v>
      </c>
      <c r="AA2977" s="181" t="s">
        <v>22</v>
      </c>
      <c r="AB2977" s="181" t="s">
        <v>942</v>
      </c>
      <c r="AC2977" s="183">
        <v>28</v>
      </c>
    </row>
    <row r="2978" spans="1:29">
      <c r="A2978" s="181" t="s">
        <v>112</v>
      </c>
      <c r="B2978" s="183">
        <v>860</v>
      </c>
      <c r="C2978" s="183">
        <v>860100</v>
      </c>
      <c r="D2978" s="183">
        <v>5635</v>
      </c>
      <c r="E2978" s="184">
        <v>359.41</v>
      </c>
      <c r="F2978" s="182">
        <v>43799</v>
      </c>
      <c r="G2978" s="181" t="s">
        <v>1210</v>
      </c>
      <c r="H2978" s="181" t="s">
        <v>958</v>
      </c>
      <c r="I2978" s="181" t="s">
        <v>958</v>
      </c>
      <c r="K2978" s="183">
        <v>367423</v>
      </c>
      <c r="L2978" s="183">
        <v>353464</v>
      </c>
      <c r="Q2978" s="181" t="s">
        <v>940</v>
      </c>
      <c r="U2978" s="183">
        <v>11</v>
      </c>
      <c r="V2978" s="183">
        <v>19</v>
      </c>
      <c r="Y2978" s="181" t="s">
        <v>941</v>
      </c>
      <c r="Z2978" s="183">
        <v>102</v>
      </c>
      <c r="AA2978" s="181" t="s">
        <v>22</v>
      </c>
      <c r="AB2978" s="181" t="s">
        <v>942</v>
      </c>
      <c r="AC2978" s="183">
        <v>28</v>
      </c>
    </row>
    <row r="2979" spans="1:29">
      <c r="A2979" s="181" t="s">
        <v>112</v>
      </c>
      <c r="B2979" s="183">
        <v>860</v>
      </c>
      <c r="C2979" s="183">
        <v>860100</v>
      </c>
      <c r="D2979" s="183">
        <v>5635</v>
      </c>
      <c r="E2979" s="184">
        <v>317.47000000000003</v>
      </c>
      <c r="F2979" s="182">
        <v>43830</v>
      </c>
      <c r="G2979" s="181" t="s">
        <v>1210</v>
      </c>
      <c r="H2979" s="181" t="s">
        <v>958</v>
      </c>
      <c r="I2979" s="181" t="s">
        <v>958</v>
      </c>
      <c r="K2979" s="183">
        <v>367854</v>
      </c>
      <c r="L2979" s="183">
        <v>356866</v>
      </c>
      <c r="Q2979" s="181" t="s">
        <v>940</v>
      </c>
      <c r="U2979" s="183">
        <v>12</v>
      </c>
      <c r="V2979" s="183">
        <v>19</v>
      </c>
      <c r="Y2979" s="181" t="s">
        <v>941</v>
      </c>
      <c r="Z2979" s="183">
        <v>102</v>
      </c>
      <c r="AA2979" s="181" t="s">
        <v>22</v>
      </c>
      <c r="AB2979" s="181" t="s">
        <v>942</v>
      </c>
      <c r="AC2979" s="183">
        <v>28</v>
      </c>
    </row>
    <row r="2980" spans="1:29">
      <c r="A2980" s="181" t="s">
        <v>112</v>
      </c>
      <c r="B2980" s="183">
        <v>860</v>
      </c>
      <c r="C2980" s="183">
        <v>860100</v>
      </c>
      <c r="D2980" s="183">
        <v>5635</v>
      </c>
      <c r="E2980" s="184">
        <v>357.48</v>
      </c>
      <c r="F2980" s="182">
        <v>43861</v>
      </c>
      <c r="G2980" s="181" t="s">
        <v>1210</v>
      </c>
      <c r="H2980" s="181" t="s">
        <v>958</v>
      </c>
      <c r="I2980" s="181" t="s">
        <v>958</v>
      </c>
      <c r="K2980" s="183">
        <v>368185</v>
      </c>
      <c r="L2980" s="183">
        <v>359074</v>
      </c>
      <c r="Q2980" s="181" t="s">
        <v>940</v>
      </c>
      <c r="U2980" s="183">
        <v>1</v>
      </c>
      <c r="V2980" s="183">
        <v>20</v>
      </c>
      <c r="Y2980" s="181" t="s">
        <v>941</v>
      </c>
      <c r="Z2980" s="183">
        <v>102</v>
      </c>
      <c r="AA2980" s="181" t="s">
        <v>22</v>
      </c>
      <c r="AB2980" s="181" t="s">
        <v>942</v>
      </c>
      <c r="AC2980" s="183">
        <v>9</v>
      </c>
    </row>
    <row r="2981" spans="1:29">
      <c r="A2981" s="181" t="s">
        <v>112</v>
      </c>
      <c r="B2981" s="183">
        <v>860</v>
      </c>
      <c r="C2981" s="183">
        <v>860100</v>
      </c>
      <c r="D2981" s="183">
        <v>5635</v>
      </c>
      <c r="E2981" s="184">
        <v>354.33</v>
      </c>
      <c r="F2981" s="182">
        <v>43890</v>
      </c>
      <c r="G2981" s="181" t="s">
        <v>1210</v>
      </c>
      <c r="H2981" s="181" t="s">
        <v>958</v>
      </c>
      <c r="I2981" s="181" t="s">
        <v>958</v>
      </c>
      <c r="K2981" s="183">
        <v>368559</v>
      </c>
      <c r="L2981" s="183">
        <v>361268</v>
      </c>
      <c r="Q2981" s="181" t="s">
        <v>940</v>
      </c>
      <c r="U2981" s="183">
        <v>2</v>
      </c>
      <c r="V2981" s="183">
        <v>20</v>
      </c>
      <c r="Y2981" s="181" t="s">
        <v>941</v>
      </c>
      <c r="Z2981" s="183">
        <v>102</v>
      </c>
      <c r="AA2981" s="181" t="s">
        <v>22</v>
      </c>
      <c r="AB2981" s="181" t="s">
        <v>942</v>
      </c>
      <c r="AC2981" s="183">
        <v>9</v>
      </c>
    </row>
    <row r="2982" spans="1:29">
      <c r="A2982" s="181" t="s">
        <v>112</v>
      </c>
      <c r="B2982" s="183">
        <v>860</v>
      </c>
      <c r="C2982" s="183">
        <v>860100</v>
      </c>
      <c r="D2982" s="183">
        <v>5635</v>
      </c>
      <c r="E2982" s="184">
        <v>353.79</v>
      </c>
      <c r="F2982" s="182">
        <v>43921</v>
      </c>
      <c r="G2982" s="181" t="s">
        <v>1210</v>
      </c>
      <c r="H2982" s="181" t="s">
        <v>958</v>
      </c>
      <c r="I2982" s="181" t="s">
        <v>958</v>
      </c>
      <c r="K2982" s="183">
        <v>368958</v>
      </c>
      <c r="L2982" s="183">
        <v>364549</v>
      </c>
      <c r="Q2982" s="181" t="s">
        <v>940</v>
      </c>
      <c r="U2982" s="183">
        <v>3</v>
      </c>
      <c r="V2982" s="183">
        <v>20</v>
      </c>
      <c r="Y2982" s="181" t="s">
        <v>941</v>
      </c>
      <c r="Z2982" s="183">
        <v>102</v>
      </c>
      <c r="AA2982" s="181" t="s">
        <v>22</v>
      </c>
      <c r="AB2982" s="181" t="s">
        <v>942</v>
      </c>
      <c r="AC2982" s="183">
        <v>9</v>
      </c>
    </row>
    <row r="2983" spans="1:29">
      <c r="A2983" s="181" t="s">
        <v>113</v>
      </c>
      <c r="B2983" s="183">
        <v>860</v>
      </c>
      <c r="C2983" s="183">
        <v>860100</v>
      </c>
      <c r="D2983" s="183">
        <v>5645</v>
      </c>
      <c r="E2983" s="184">
        <v>-2688.83</v>
      </c>
      <c r="F2983" s="182">
        <v>43585</v>
      </c>
      <c r="G2983" s="181" t="s">
        <v>1210</v>
      </c>
      <c r="H2983" s="181" t="s">
        <v>1073</v>
      </c>
      <c r="I2983" s="181" t="s">
        <v>1073</v>
      </c>
      <c r="K2983" s="183">
        <v>365131</v>
      </c>
      <c r="L2983" s="183">
        <v>333834</v>
      </c>
      <c r="Q2983" s="181" t="s">
        <v>940</v>
      </c>
      <c r="U2983" s="183">
        <v>4</v>
      </c>
      <c r="V2983" s="183">
        <v>19</v>
      </c>
      <c r="Y2983" s="181" t="s">
        <v>941</v>
      </c>
      <c r="Z2983" s="183">
        <v>102</v>
      </c>
      <c r="AA2983" s="181" t="s">
        <v>22</v>
      </c>
      <c r="AB2983" s="181" t="s">
        <v>942</v>
      </c>
      <c r="AC2983" s="183">
        <v>28</v>
      </c>
    </row>
    <row r="2984" spans="1:29">
      <c r="A2984" s="181" t="s">
        <v>113</v>
      </c>
      <c r="B2984" s="183">
        <v>860</v>
      </c>
      <c r="C2984" s="183">
        <v>860100</v>
      </c>
      <c r="D2984" s="183">
        <v>5645</v>
      </c>
      <c r="E2984" s="184">
        <v>-2696.49</v>
      </c>
      <c r="F2984" s="182">
        <v>43616</v>
      </c>
      <c r="G2984" s="181" t="s">
        <v>1210</v>
      </c>
      <c r="H2984" s="181" t="s">
        <v>1073</v>
      </c>
      <c r="I2984" s="181" t="s">
        <v>1073</v>
      </c>
      <c r="K2984" s="183">
        <v>365465</v>
      </c>
      <c r="L2984" s="183">
        <v>336416</v>
      </c>
      <c r="Q2984" s="181" t="s">
        <v>940</v>
      </c>
      <c r="U2984" s="183">
        <v>5</v>
      </c>
      <c r="V2984" s="183">
        <v>19</v>
      </c>
      <c r="Y2984" s="181" t="s">
        <v>941</v>
      </c>
      <c r="Z2984" s="183">
        <v>102</v>
      </c>
      <c r="AA2984" s="181" t="s">
        <v>22</v>
      </c>
      <c r="AB2984" s="181" t="s">
        <v>942</v>
      </c>
      <c r="AC2984" s="183">
        <v>28</v>
      </c>
    </row>
    <row r="2985" spans="1:29">
      <c r="A2985" s="181" t="s">
        <v>113</v>
      </c>
      <c r="B2985" s="183">
        <v>860</v>
      </c>
      <c r="C2985" s="183">
        <v>860100</v>
      </c>
      <c r="D2985" s="183">
        <v>5645</v>
      </c>
      <c r="E2985" s="184">
        <v>-2659.7</v>
      </c>
      <c r="F2985" s="182">
        <v>43646</v>
      </c>
      <c r="G2985" s="181" t="s">
        <v>1210</v>
      </c>
      <c r="H2985" s="181" t="s">
        <v>1073</v>
      </c>
      <c r="I2985" s="181" t="s">
        <v>1073</v>
      </c>
      <c r="K2985" s="183">
        <v>365790</v>
      </c>
      <c r="L2985" s="183">
        <v>338874</v>
      </c>
      <c r="Q2985" s="181" t="s">
        <v>940</v>
      </c>
      <c r="U2985" s="183">
        <v>6</v>
      </c>
      <c r="V2985" s="183">
        <v>19</v>
      </c>
      <c r="Y2985" s="181" t="s">
        <v>941</v>
      </c>
      <c r="Z2985" s="183">
        <v>102</v>
      </c>
      <c r="AA2985" s="181" t="s">
        <v>22</v>
      </c>
      <c r="AB2985" s="181" t="s">
        <v>942</v>
      </c>
      <c r="AC2985" s="183">
        <v>28</v>
      </c>
    </row>
    <row r="2986" spans="1:29">
      <c r="A2986" s="181" t="s">
        <v>113</v>
      </c>
      <c r="B2986" s="183">
        <v>860</v>
      </c>
      <c r="C2986" s="183">
        <v>860100</v>
      </c>
      <c r="D2986" s="183">
        <v>5645</v>
      </c>
      <c r="E2986" s="184">
        <v>-3572.18</v>
      </c>
      <c r="F2986" s="182">
        <v>43677</v>
      </c>
      <c r="G2986" s="181" t="s">
        <v>1210</v>
      </c>
      <c r="H2986" s="181" t="s">
        <v>1073</v>
      </c>
      <c r="I2986" s="181" t="s">
        <v>1073</v>
      </c>
      <c r="K2986" s="183">
        <v>366089</v>
      </c>
      <c r="L2986" s="183">
        <v>341552</v>
      </c>
      <c r="Q2986" s="181" t="s">
        <v>940</v>
      </c>
      <c r="U2986" s="183">
        <v>7</v>
      </c>
      <c r="V2986" s="183">
        <v>19</v>
      </c>
      <c r="Y2986" s="181" t="s">
        <v>941</v>
      </c>
      <c r="Z2986" s="183">
        <v>102</v>
      </c>
      <c r="AA2986" s="181" t="s">
        <v>22</v>
      </c>
      <c r="AB2986" s="181" t="s">
        <v>942</v>
      </c>
      <c r="AC2986" s="183">
        <v>28</v>
      </c>
    </row>
    <row r="2987" spans="1:29">
      <c r="A2987" s="181" t="s">
        <v>113</v>
      </c>
      <c r="B2987" s="183">
        <v>860</v>
      </c>
      <c r="C2987" s="183">
        <v>860100</v>
      </c>
      <c r="D2987" s="183">
        <v>5645</v>
      </c>
      <c r="E2987" s="184">
        <v>-2886.48</v>
      </c>
      <c r="F2987" s="182">
        <v>43708</v>
      </c>
      <c r="G2987" s="181" t="s">
        <v>1210</v>
      </c>
      <c r="H2987" s="181" t="s">
        <v>1073</v>
      </c>
      <c r="I2987" s="181" t="s">
        <v>1073</v>
      </c>
      <c r="K2987" s="183">
        <v>366425</v>
      </c>
      <c r="L2987" s="183">
        <v>344046</v>
      </c>
      <c r="Q2987" s="181" t="s">
        <v>940</v>
      </c>
      <c r="U2987" s="183">
        <v>8</v>
      </c>
      <c r="V2987" s="183">
        <v>19</v>
      </c>
      <c r="Y2987" s="181" t="s">
        <v>941</v>
      </c>
      <c r="Z2987" s="183">
        <v>102</v>
      </c>
      <c r="AA2987" s="181" t="s">
        <v>22</v>
      </c>
      <c r="AB2987" s="181" t="s">
        <v>942</v>
      </c>
      <c r="AC2987" s="183">
        <v>28</v>
      </c>
    </row>
    <row r="2988" spans="1:29">
      <c r="A2988" s="181" t="s">
        <v>113</v>
      </c>
      <c r="B2988" s="183">
        <v>860</v>
      </c>
      <c r="C2988" s="183">
        <v>860100</v>
      </c>
      <c r="D2988" s="183">
        <v>5645</v>
      </c>
      <c r="E2988" s="184">
        <v>-2666.24</v>
      </c>
      <c r="F2988" s="182">
        <v>43738</v>
      </c>
      <c r="G2988" s="181" t="s">
        <v>1210</v>
      </c>
      <c r="H2988" s="181" t="s">
        <v>1073</v>
      </c>
      <c r="I2988" s="181" t="s">
        <v>1073</v>
      </c>
      <c r="K2988" s="183">
        <v>366753</v>
      </c>
      <c r="L2988" s="183">
        <v>347325</v>
      </c>
      <c r="Q2988" s="181" t="s">
        <v>940</v>
      </c>
      <c r="U2988" s="183">
        <v>9</v>
      </c>
      <c r="V2988" s="183">
        <v>19</v>
      </c>
      <c r="Y2988" s="181" t="s">
        <v>941</v>
      </c>
      <c r="Z2988" s="183">
        <v>102</v>
      </c>
      <c r="AA2988" s="181" t="s">
        <v>22</v>
      </c>
      <c r="AB2988" s="181" t="s">
        <v>942</v>
      </c>
      <c r="AC2988" s="183">
        <v>28</v>
      </c>
    </row>
    <row r="2989" spans="1:29">
      <c r="A2989" s="181" t="s">
        <v>113</v>
      </c>
      <c r="B2989" s="183">
        <v>860</v>
      </c>
      <c r="C2989" s="183">
        <v>860100</v>
      </c>
      <c r="D2989" s="183">
        <v>5645</v>
      </c>
      <c r="E2989" s="184">
        <v>-2859.46</v>
      </c>
      <c r="F2989" s="182">
        <v>43769</v>
      </c>
      <c r="G2989" s="181" t="s">
        <v>1210</v>
      </c>
      <c r="H2989" s="181" t="s">
        <v>1073</v>
      </c>
      <c r="I2989" s="181" t="s">
        <v>1073</v>
      </c>
      <c r="K2989" s="183">
        <v>367136</v>
      </c>
      <c r="L2989" s="183">
        <v>350839</v>
      </c>
      <c r="Q2989" s="181" t="s">
        <v>940</v>
      </c>
      <c r="U2989" s="183">
        <v>10</v>
      </c>
      <c r="V2989" s="183">
        <v>19</v>
      </c>
      <c r="Y2989" s="181" t="s">
        <v>941</v>
      </c>
      <c r="Z2989" s="183">
        <v>102</v>
      </c>
      <c r="AA2989" s="181" t="s">
        <v>22</v>
      </c>
      <c r="AB2989" s="181" t="s">
        <v>942</v>
      </c>
      <c r="AC2989" s="183">
        <v>28</v>
      </c>
    </row>
    <row r="2990" spans="1:29">
      <c r="A2990" s="181" t="s">
        <v>113</v>
      </c>
      <c r="B2990" s="183">
        <v>860</v>
      </c>
      <c r="C2990" s="183">
        <v>860100</v>
      </c>
      <c r="D2990" s="183">
        <v>5645</v>
      </c>
      <c r="E2990" s="184">
        <v>-2681.4</v>
      </c>
      <c r="F2990" s="182">
        <v>43799</v>
      </c>
      <c r="G2990" s="181" t="s">
        <v>1210</v>
      </c>
      <c r="H2990" s="181" t="s">
        <v>1073</v>
      </c>
      <c r="I2990" s="181" t="s">
        <v>1073</v>
      </c>
      <c r="K2990" s="183">
        <v>367424</v>
      </c>
      <c r="L2990" s="183">
        <v>353465</v>
      </c>
      <c r="P2990" s="181" t="s">
        <v>945</v>
      </c>
      <c r="Q2990" s="181" t="s">
        <v>940</v>
      </c>
      <c r="U2990" s="183">
        <v>11</v>
      </c>
      <c r="V2990" s="183">
        <v>19</v>
      </c>
      <c r="Y2990" s="181" t="s">
        <v>941</v>
      </c>
      <c r="Z2990" s="183">
        <v>102</v>
      </c>
      <c r="AA2990" s="181" t="s">
        <v>22</v>
      </c>
      <c r="AB2990" s="181" t="s">
        <v>942</v>
      </c>
      <c r="AC2990" s="183">
        <v>28</v>
      </c>
    </row>
    <row r="2991" spans="1:29">
      <c r="A2991" s="181" t="s">
        <v>113</v>
      </c>
      <c r="B2991" s="183">
        <v>860</v>
      </c>
      <c r="C2991" s="183">
        <v>860100</v>
      </c>
      <c r="D2991" s="183">
        <v>5645</v>
      </c>
      <c r="E2991" s="184">
        <v>2681.4</v>
      </c>
      <c r="F2991" s="182">
        <v>43799</v>
      </c>
      <c r="G2991" s="181" t="s">
        <v>1210</v>
      </c>
      <c r="H2991" s="181" t="s">
        <v>1073</v>
      </c>
      <c r="I2991" s="181" t="s">
        <v>1073</v>
      </c>
      <c r="K2991" s="183">
        <v>367424</v>
      </c>
      <c r="L2991" s="183">
        <v>353465</v>
      </c>
      <c r="P2991" s="181" t="s">
        <v>945</v>
      </c>
      <c r="Q2991" s="181" t="s">
        <v>940</v>
      </c>
      <c r="U2991" s="183">
        <v>11</v>
      </c>
      <c r="V2991" s="183">
        <v>19</v>
      </c>
      <c r="Y2991" s="181" t="s">
        <v>941</v>
      </c>
      <c r="Z2991" s="183">
        <v>102</v>
      </c>
      <c r="AA2991" s="181" t="s">
        <v>22</v>
      </c>
      <c r="AB2991" s="181" t="s">
        <v>942</v>
      </c>
      <c r="AC2991" s="183">
        <v>63</v>
      </c>
    </row>
    <row r="2992" spans="1:29">
      <c r="A2992" s="181" t="s">
        <v>113</v>
      </c>
      <c r="B2992" s="183">
        <v>860</v>
      </c>
      <c r="C2992" s="183">
        <v>860100</v>
      </c>
      <c r="D2992" s="183">
        <v>5645</v>
      </c>
      <c r="E2992" s="184">
        <v>-3042.97</v>
      </c>
      <c r="F2992" s="182">
        <v>43799</v>
      </c>
      <c r="G2992" s="181" t="s">
        <v>1210</v>
      </c>
      <c r="H2992" s="181" t="s">
        <v>1073</v>
      </c>
      <c r="I2992" s="181" t="s">
        <v>1073</v>
      </c>
      <c r="K2992" s="183">
        <v>367488</v>
      </c>
      <c r="L2992" s="183">
        <v>353737</v>
      </c>
      <c r="Q2992" s="181" t="s">
        <v>940</v>
      </c>
      <c r="U2992" s="183">
        <v>11</v>
      </c>
      <c r="V2992" s="183">
        <v>19</v>
      </c>
      <c r="Y2992" s="181" t="s">
        <v>941</v>
      </c>
      <c r="Z2992" s="183">
        <v>102</v>
      </c>
      <c r="AA2992" s="181" t="s">
        <v>22</v>
      </c>
      <c r="AB2992" s="181" t="s">
        <v>942</v>
      </c>
      <c r="AC2992" s="183">
        <v>28</v>
      </c>
    </row>
    <row r="2993" spans="1:29">
      <c r="A2993" s="181" t="s">
        <v>113</v>
      </c>
      <c r="B2993" s="183">
        <v>860</v>
      </c>
      <c r="C2993" s="183">
        <v>860100</v>
      </c>
      <c r="D2993" s="183">
        <v>5645</v>
      </c>
      <c r="E2993" s="184">
        <v>-3741.91</v>
      </c>
      <c r="F2993" s="182">
        <v>43830</v>
      </c>
      <c r="G2993" s="181" t="s">
        <v>1210</v>
      </c>
      <c r="H2993" s="181" t="s">
        <v>1073</v>
      </c>
      <c r="I2993" s="181" t="s">
        <v>1073</v>
      </c>
      <c r="K2993" s="183">
        <v>367856</v>
      </c>
      <c r="L2993" s="183">
        <v>356868</v>
      </c>
      <c r="Q2993" s="181" t="s">
        <v>940</v>
      </c>
      <c r="U2993" s="183">
        <v>12</v>
      </c>
      <c r="V2993" s="183">
        <v>19</v>
      </c>
      <c r="Y2993" s="181" t="s">
        <v>941</v>
      </c>
      <c r="Z2993" s="183">
        <v>102</v>
      </c>
      <c r="AA2993" s="181" t="s">
        <v>22</v>
      </c>
      <c r="AB2993" s="181" t="s">
        <v>942</v>
      </c>
      <c r="AC2993" s="183">
        <v>28</v>
      </c>
    </row>
    <row r="2994" spans="1:29">
      <c r="A2994" s="181" t="s">
        <v>113</v>
      </c>
      <c r="B2994" s="183">
        <v>860</v>
      </c>
      <c r="C2994" s="183">
        <v>860100</v>
      </c>
      <c r="D2994" s="183">
        <v>5645</v>
      </c>
      <c r="E2994" s="184">
        <v>-2844.04</v>
      </c>
      <c r="F2994" s="182">
        <v>43861</v>
      </c>
      <c r="G2994" s="181" t="s">
        <v>1210</v>
      </c>
      <c r="H2994" s="181" t="s">
        <v>1073</v>
      </c>
      <c r="I2994" s="181" t="s">
        <v>1073</v>
      </c>
      <c r="K2994" s="183">
        <v>368187</v>
      </c>
      <c r="L2994" s="183">
        <v>359080</v>
      </c>
      <c r="Q2994" s="181" t="s">
        <v>940</v>
      </c>
      <c r="U2994" s="183">
        <v>1</v>
      </c>
      <c r="V2994" s="183">
        <v>20</v>
      </c>
      <c r="Y2994" s="181" t="s">
        <v>941</v>
      </c>
      <c r="Z2994" s="183">
        <v>102</v>
      </c>
      <c r="AA2994" s="181" t="s">
        <v>22</v>
      </c>
      <c r="AB2994" s="181" t="s">
        <v>942</v>
      </c>
      <c r="AC2994" s="183">
        <v>9</v>
      </c>
    </row>
    <row r="2995" spans="1:29">
      <c r="A2995" s="181" t="s">
        <v>113</v>
      </c>
      <c r="B2995" s="183">
        <v>860</v>
      </c>
      <c r="C2995" s="183">
        <v>860100</v>
      </c>
      <c r="D2995" s="183">
        <v>5645</v>
      </c>
      <c r="E2995" s="184">
        <v>-2800.01</v>
      </c>
      <c r="F2995" s="182">
        <v>43890</v>
      </c>
      <c r="G2995" s="181" t="s">
        <v>1210</v>
      </c>
      <c r="H2995" s="181" t="s">
        <v>1073</v>
      </c>
      <c r="I2995" s="181" t="s">
        <v>1073</v>
      </c>
      <c r="K2995" s="183">
        <v>368561</v>
      </c>
      <c r="L2995" s="183">
        <v>361269</v>
      </c>
      <c r="Q2995" s="181" t="s">
        <v>940</v>
      </c>
      <c r="U2995" s="183">
        <v>2</v>
      </c>
      <c r="V2995" s="183">
        <v>20</v>
      </c>
      <c r="Y2995" s="181" t="s">
        <v>941</v>
      </c>
      <c r="Z2995" s="183">
        <v>102</v>
      </c>
      <c r="AA2995" s="181" t="s">
        <v>22</v>
      </c>
      <c r="AB2995" s="181" t="s">
        <v>942</v>
      </c>
      <c r="AC2995" s="183">
        <v>9</v>
      </c>
    </row>
    <row r="2996" spans="1:29">
      <c r="A2996" s="181" t="s">
        <v>113</v>
      </c>
      <c r="B2996" s="183">
        <v>860</v>
      </c>
      <c r="C2996" s="183">
        <v>860100</v>
      </c>
      <c r="D2996" s="183">
        <v>5645</v>
      </c>
      <c r="E2996" s="184">
        <v>-2855.06</v>
      </c>
      <c r="F2996" s="182">
        <v>43921</v>
      </c>
      <c r="G2996" s="181" t="s">
        <v>1210</v>
      </c>
      <c r="H2996" s="181" t="s">
        <v>1073</v>
      </c>
      <c r="I2996" s="181" t="s">
        <v>1073</v>
      </c>
      <c r="K2996" s="183">
        <v>368959</v>
      </c>
      <c r="L2996" s="183">
        <v>364550</v>
      </c>
      <c r="Q2996" s="181" t="s">
        <v>940</v>
      </c>
      <c r="U2996" s="183">
        <v>3</v>
      </c>
      <c r="V2996" s="183">
        <v>20</v>
      </c>
      <c r="Y2996" s="181" t="s">
        <v>941</v>
      </c>
      <c r="Z2996" s="183">
        <v>102</v>
      </c>
      <c r="AA2996" s="181" t="s">
        <v>22</v>
      </c>
      <c r="AB2996" s="181" t="s">
        <v>942</v>
      </c>
      <c r="AC2996" s="183">
        <v>9</v>
      </c>
    </row>
    <row r="2997" spans="1:29">
      <c r="A2997" s="181" t="s">
        <v>115</v>
      </c>
      <c r="B2997" s="183">
        <v>860</v>
      </c>
      <c r="C2997" s="183">
        <v>860100</v>
      </c>
      <c r="D2997" s="183">
        <v>5655</v>
      </c>
      <c r="E2997" s="184">
        <v>9740.0400000000009</v>
      </c>
      <c r="F2997" s="182">
        <v>43585</v>
      </c>
      <c r="G2997" s="181" t="s">
        <v>1210</v>
      </c>
      <c r="H2997" s="181" t="s">
        <v>1120</v>
      </c>
      <c r="I2997" s="181" t="s">
        <v>1120</v>
      </c>
      <c r="K2997" s="183">
        <v>365132</v>
      </c>
      <c r="L2997" s="183">
        <v>333835</v>
      </c>
      <c r="Q2997" s="181" t="s">
        <v>940</v>
      </c>
      <c r="U2997" s="183">
        <v>4</v>
      </c>
      <c r="V2997" s="183">
        <v>19</v>
      </c>
      <c r="Y2997" s="181" t="s">
        <v>941</v>
      </c>
      <c r="Z2997" s="183">
        <v>102</v>
      </c>
      <c r="AA2997" s="181" t="s">
        <v>22</v>
      </c>
      <c r="AB2997" s="181" t="s">
        <v>942</v>
      </c>
      <c r="AC2997" s="183">
        <v>28</v>
      </c>
    </row>
    <row r="2998" spans="1:29">
      <c r="A2998" s="181" t="s">
        <v>115</v>
      </c>
      <c r="B2998" s="183">
        <v>860</v>
      </c>
      <c r="C2998" s="183">
        <v>860100</v>
      </c>
      <c r="D2998" s="183">
        <v>5655</v>
      </c>
      <c r="E2998" s="184">
        <v>13276.91</v>
      </c>
      <c r="F2998" s="182">
        <v>43616</v>
      </c>
      <c r="G2998" s="181" t="s">
        <v>1210</v>
      </c>
      <c r="H2998" s="181" t="s">
        <v>1120</v>
      </c>
      <c r="I2998" s="181" t="s">
        <v>1120</v>
      </c>
      <c r="K2998" s="183">
        <v>365466</v>
      </c>
      <c r="L2998" s="183">
        <v>336417</v>
      </c>
      <c r="Q2998" s="181" t="s">
        <v>940</v>
      </c>
      <c r="U2998" s="183">
        <v>5</v>
      </c>
      <c r="V2998" s="183">
        <v>19</v>
      </c>
      <c r="Y2998" s="181" t="s">
        <v>941</v>
      </c>
      <c r="Z2998" s="183">
        <v>102</v>
      </c>
      <c r="AA2998" s="181" t="s">
        <v>22</v>
      </c>
      <c r="AB2998" s="181" t="s">
        <v>942</v>
      </c>
      <c r="AC2998" s="183">
        <v>28</v>
      </c>
    </row>
    <row r="2999" spans="1:29">
      <c r="A2999" s="181" t="s">
        <v>115</v>
      </c>
      <c r="B2999" s="183">
        <v>860</v>
      </c>
      <c r="C2999" s="183">
        <v>860100</v>
      </c>
      <c r="D2999" s="183">
        <v>5655</v>
      </c>
      <c r="E2999" s="184">
        <v>7974.12</v>
      </c>
      <c r="F2999" s="182">
        <v>43646</v>
      </c>
      <c r="G2999" s="181" t="s">
        <v>1210</v>
      </c>
      <c r="H2999" s="181" t="s">
        <v>1120</v>
      </c>
      <c r="I2999" s="181" t="s">
        <v>1120</v>
      </c>
      <c r="K2999" s="183">
        <v>365791</v>
      </c>
      <c r="L2999" s="183">
        <v>338875</v>
      </c>
      <c r="Q2999" s="181" t="s">
        <v>940</v>
      </c>
      <c r="U2999" s="183">
        <v>6</v>
      </c>
      <c r="V2999" s="183">
        <v>19</v>
      </c>
      <c r="Y2999" s="181" t="s">
        <v>941</v>
      </c>
      <c r="Z2999" s="183">
        <v>102</v>
      </c>
      <c r="AA2999" s="181" t="s">
        <v>22</v>
      </c>
      <c r="AB2999" s="181" t="s">
        <v>942</v>
      </c>
      <c r="AC2999" s="183">
        <v>28</v>
      </c>
    </row>
    <row r="3000" spans="1:29">
      <c r="A3000" s="181" t="s">
        <v>115</v>
      </c>
      <c r="B3000" s="183">
        <v>860</v>
      </c>
      <c r="C3000" s="183">
        <v>860100</v>
      </c>
      <c r="D3000" s="183">
        <v>5655</v>
      </c>
      <c r="E3000" s="184">
        <v>11396.09</v>
      </c>
      <c r="F3000" s="182">
        <v>43677</v>
      </c>
      <c r="G3000" s="181" t="s">
        <v>1210</v>
      </c>
      <c r="H3000" s="181" t="s">
        <v>1120</v>
      </c>
      <c r="I3000" s="181" t="s">
        <v>1120</v>
      </c>
      <c r="K3000" s="183">
        <v>366090</v>
      </c>
      <c r="L3000" s="183">
        <v>341553</v>
      </c>
      <c r="Q3000" s="181" t="s">
        <v>940</v>
      </c>
      <c r="U3000" s="183">
        <v>7</v>
      </c>
      <c r="V3000" s="183">
        <v>19</v>
      </c>
      <c r="Y3000" s="181" t="s">
        <v>941</v>
      </c>
      <c r="Z3000" s="183">
        <v>102</v>
      </c>
      <c r="AA3000" s="181" t="s">
        <v>22</v>
      </c>
      <c r="AB3000" s="181" t="s">
        <v>942</v>
      </c>
      <c r="AC3000" s="183">
        <v>28</v>
      </c>
    </row>
    <row r="3001" spans="1:29">
      <c r="A3001" s="181" t="s">
        <v>115</v>
      </c>
      <c r="B3001" s="183">
        <v>860</v>
      </c>
      <c r="C3001" s="183">
        <v>860100</v>
      </c>
      <c r="D3001" s="183">
        <v>5655</v>
      </c>
      <c r="E3001" s="184">
        <v>11121.96</v>
      </c>
      <c r="F3001" s="182">
        <v>43708</v>
      </c>
      <c r="G3001" s="181" t="s">
        <v>1210</v>
      </c>
      <c r="H3001" s="181" t="s">
        <v>1120</v>
      </c>
      <c r="I3001" s="181" t="s">
        <v>1120</v>
      </c>
      <c r="K3001" s="183">
        <v>366426</v>
      </c>
      <c r="L3001" s="183">
        <v>344050</v>
      </c>
      <c r="Q3001" s="181" t="s">
        <v>940</v>
      </c>
      <c r="U3001" s="183">
        <v>8</v>
      </c>
      <c r="V3001" s="183">
        <v>19</v>
      </c>
      <c r="Y3001" s="181" t="s">
        <v>941</v>
      </c>
      <c r="Z3001" s="183">
        <v>102</v>
      </c>
      <c r="AA3001" s="181" t="s">
        <v>22</v>
      </c>
      <c r="AB3001" s="181" t="s">
        <v>942</v>
      </c>
      <c r="AC3001" s="183">
        <v>28</v>
      </c>
    </row>
    <row r="3002" spans="1:29">
      <c r="A3002" s="181" t="s">
        <v>115</v>
      </c>
      <c r="B3002" s="183">
        <v>860</v>
      </c>
      <c r="C3002" s="183">
        <v>860100</v>
      </c>
      <c r="D3002" s="183">
        <v>5655</v>
      </c>
      <c r="E3002" s="184">
        <v>10985.8</v>
      </c>
      <c r="F3002" s="182">
        <v>43738</v>
      </c>
      <c r="G3002" s="181" t="s">
        <v>1210</v>
      </c>
      <c r="H3002" s="181" t="s">
        <v>1120</v>
      </c>
      <c r="I3002" s="181" t="s">
        <v>1120</v>
      </c>
      <c r="K3002" s="183">
        <v>366754</v>
      </c>
      <c r="L3002" s="183">
        <v>347326</v>
      </c>
      <c r="Q3002" s="181" t="s">
        <v>940</v>
      </c>
      <c r="U3002" s="183">
        <v>9</v>
      </c>
      <c r="V3002" s="183">
        <v>19</v>
      </c>
      <c r="Y3002" s="181" t="s">
        <v>941</v>
      </c>
      <c r="Z3002" s="183">
        <v>102</v>
      </c>
      <c r="AA3002" s="181" t="s">
        <v>22</v>
      </c>
      <c r="AB3002" s="181" t="s">
        <v>942</v>
      </c>
      <c r="AC3002" s="183">
        <v>28</v>
      </c>
    </row>
    <row r="3003" spans="1:29">
      <c r="A3003" s="181" t="s">
        <v>115</v>
      </c>
      <c r="B3003" s="183">
        <v>860</v>
      </c>
      <c r="C3003" s="183">
        <v>860100</v>
      </c>
      <c r="D3003" s="183">
        <v>5655</v>
      </c>
      <c r="E3003" s="184">
        <v>11078.23</v>
      </c>
      <c r="F3003" s="182">
        <v>43769</v>
      </c>
      <c r="G3003" s="181" t="s">
        <v>1210</v>
      </c>
      <c r="H3003" s="181" t="s">
        <v>1120</v>
      </c>
      <c r="I3003" s="181" t="s">
        <v>1120</v>
      </c>
      <c r="K3003" s="183">
        <v>367137</v>
      </c>
      <c r="L3003" s="183">
        <v>350843</v>
      </c>
      <c r="Q3003" s="181" t="s">
        <v>940</v>
      </c>
      <c r="U3003" s="183">
        <v>10</v>
      </c>
      <c r="V3003" s="183">
        <v>19</v>
      </c>
      <c r="Y3003" s="181" t="s">
        <v>941</v>
      </c>
      <c r="Z3003" s="183">
        <v>102</v>
      </c>
      <c r="AA3003" s="181" t="s">
        <v>22</v>
      </c>
      <c r="AB3003" s="181" t="s">
        <v>942</v>
      </c>
      <c r="AC3003" s="183">
        <v>28</v>
      </c>
    </row>
    <row r="3004" spans="1:29">
      <c r="A3004" s="181" t="s">
        <v>115</v>
      </c>
      <c r="B3004" s="183">
        <v>860</v>
      </c>
      <c r="C3004" s="183">
        <v>860100</v>
      </c>
      <c r="D3004" s="183">
        <v>5655</v>
      </c>
      <c r="E3004" s="184">
        <v>12059.2</v>
      </c>
      <c r="F3004" s="182">
        <v>43799</v>
      </c>
      <c r="G3004" s="181" t="s">
        <v>1210</v>
      </c>
      <c r="H3004" s="181" t="s">
        <v>1120</v>
      </c>
      <c r="I3004" s="181" t="s">
        <v>1120</v>
      </c>
      <c r="K3004" s="183">
        <v>367426</v>
      </c>
      <c r="L3004" s="183">
        <v>353467</v>
      </c>
      <c r="Q3004" s="181" t="s">
        <v>940</v>
      </c>
      <c r="U3004" s="183">
        <v>11</v>
      </c>
      <c r="V3004" s="183">
        <v>19</v>
      </c>
      <c r="Y3004" s="181" t="s">
        <v>941</v>
      </c>
      <c r="Z3004" s="183">
        <v>102</v>
      </c>
      <c r="AA3004" s="181" t="s">
        <v>22</v>
      </c>
      <c r="AB3004" s="181" t="s">
        <v>942</v>
      </c>
      <c r="AC3004" s="183">
        <v>28</v>
      </c>
    </row>
    <row r="3005" spans="1:29">
      <c r="A3005" s="181" t="s">
        <v>115</v>
      </c>
      <c r="B3005" s="183">
        <v>860</v>
      </c>
      <c r="C3005" s="183">
        <v>860100</v>
      </c>
      <c r="D3005" s="183">
        <v>5655</v>
      </c>
      <c r="E3005" s="184">
        <v>9744.9500000000007</v>
      </c>
      <c r="F3005" s="182">
        <v>43830</v>
      </c>
      <c r="G3005" s="181" t="s">
        <v>1210</v>
      </c>
      <c r="H3005" s="181" t="s">
        <v>1120</v>
      </c>
      <c r="I3005" s="181" t="s">
        <v>1120</v>
      </c>
      <c r="K3005" s="183">
        <v>367803</v>
      </c>
      <c r="L3005" s="183">
        <v>356687</v>
      </c>
      <c r="Q3005" s="181" t="s">
        <v>940</v>
      </c>
      <c r="U3005" s="183">
        <v>12</v>
      </c>
      <c r="V3005" s="183">
        <v>19</v>
      </c>
      <c r="Y3005" s="181" t="s">
        <v>941</v>
      </c>
      <c r="Z3005" s="183">
        <v>102</v>
      </c>
      <c r="AA3005" s="181" t="s">
        <v>22</v>
      </c>
      <c r="AB3005" s="181" t="s">
        <v>942</v>
      </c>
      <c r="AC3005" s="183">
        <v>28</v>
      </c>
    </row>
    <row r="3006" spans="1:29">
      <c r="A3006" s="181" t="s">
        <v>115</v>
      </c>
      <c r="B3006" s="183">
        <v>860</v>
      </c>
      <c r="C3006" s="183">
        <v>860100</v>
      </c>
      <c r="D3006" s="183">
        <v>5655</v>
      </c>
      <c r="E3006" s="184">
        <v>12835.89</v>
      </c>
      <c r="F3006" s="182">
        <v>43861</v>
      </c>
      <c r="G3006" s="181" t="s">
        <v>1210</v>
      </c>
      <c r="H3006" s="181" t="s">
        <v>1120</v>
      </c>
      <c r="I3006" s="181" t="s">
        <v>1120</v>
      </c>
      <c r="K3006" s="183">
        <v>368188</v>
      </c>
      <c r="L3006" s="183">
        <v>359081</v>
      </c>
      <c r="Q3006" s="181" t="s">
        <v>940</v>
      </c>
      <c r="U3006" s="183">
        <v>1</v>
      </c>
      <c r="V3006" s="183">
        <v>20</v>
      </c>
      <c r="Y3006" s="181" t="s">
        <v>941</v>
      </c>
      <c r="Z3006" s="183">
        <v>102</v>
      </c>
      <c r="AA3006" s="181" t="s">
        <v>22</v>
      </c>
      <c r="AB3006" s="181" t="s">
        <v>942</v>
      </c>
      <c r="AC3006" s="183">
        <v>9</v>
      </c>
    </row>
    <row r="3007" spans="1:29">
      <c r="A3007" s="181" t="s">
        <v>115</v>
      </c>
      <c r="B3007" s="183">
        <v>860</v>
      </c>
      <c r="C3007" s="183">
        <v>860100</v>
      </c>
      <c r="D3007" s="183">
        <v>5655</v>
      </c>
      <c r="E3007" s="184">
        <v>9589.69</v>
      </c>
      <c r="F3007" s="182">
        <v>43890</v>
      </c>
      <c r="G3007" s="181" t="s">
        <v>1210</v>
      </c>
      <c r="H3007" s="181" t="s">
        <v>1120</v>
      </c>
      <c r="I3007" s="181" t="s">
        <v>1120</v>
      </c>
      <c r="K3007" s="183">
        <v>368563</v>
      </c>
      <c r="L3007" s="183">
        <v>361271</v>
      </c>
      <c r="Q3007" s="181" t="s">
        <v>940</v>
      </c>
      <c r="U3007" s="183">
        <v>2</v>
      </c>
      <c r="V3007" s="183">
        <v>20</v>
      </c>
      <c r="Y3007" s="181" t="s">
        <v>941</v>
      </c>
      <c r="Z3007" s="183">
        <v>102</v>
      </c>
      <c r="AA3007" s="181" t="s">
        <v>22</v>
      </c>
      <c r="AB3007" s="181" t="s">
        <v>942</v>
      </c>
      <c r="AC3007" s="183">
        <v>9</v>
      </c>
    </row>
    <row r="3008" spans="1:29">
      <c r="A3008" s="181" t="s">
        <v>115</v>
      </c>
      <c r="B3008" s="183">
        <v>860</v>
      </c>
      <c r="C3008" s="183">
        <v>860100</v>
      </c>
      <c r="D3008" s="183">
        <v>5655</v>
      </c>
      <c r="E3008" s="184">
        <v>17704.400000000001</v>
      </c>
      <c r="F3008" s="182">
        <v>43921</v>
      </c>
      <c r="G3008" s="181" t="s">
        <v>1210</v>
      </c>
      <c r="H3008" s="181" t="s">
        <v>1120</v>
      </c>
      <c r="I3008" s="181" t="s">
        <v>1120</v>
      </c>
      <c r="K3008" s="183">
        <v>368960</v>
      </c>
      <c r="L3008" s="183">
        <v>364551</v>
      </c>
      <c r="Q3008" s="181" t="s">
        <v>940</v>
      </c>
      <c r="U3008" s="183">
        <v>3</v>
      </c>
      <c r="V3008" s="183">
        <v>20</v>
      </c>
      <c r="Y3008" s="181" t="s">
        <v>941</v>
      </c>
      <c r="Z3008" s="183">
        <v>102</v>
      </c>
      <c r="AA3008" s="181" t="s">
        <v>22</v>
      </c>
      <c r="AB3008" s="181" t="s">
        <v>942</v>
      </c>
      <c r="AC3008" s="183">
        <v>9</v>
      </c>
    </row>
    <row r="3009" spans="1:29">
      <c r="A3009" s="181" t="s">
        <v>116</v>
      </c>
      <c r="B3009" s="183">
        <v>860</v>
      </c>
      <c r="C3009" s="183">
        <v>860100</v>
      </c>
      <c r="D3009" s="183">
        <v>5660</v>
      </c>
      <c r="E3009" s="184">
        <v>59.64</v>
      </c>
      <c r="F3009" s="182">
        <v>43585</v>
      </c>
      <c r="G3009" s="181" t="s">
        <v>1210</v>
      </c>
      <c r="H3009" s="181" t="s">
        <v>1166</v>
      </c>
      <c r="I3009" s="181" t="s">
        <v>1166</v>
      </c>
      <c r="K3009" s="183">
        <v>365133</v>
      </c>
      <c r="L3009" s="183">
        <v>333836</v>
      </c>
      <c r="Q3009" s="181" t="s">
        <v>940</v>
      </c>
      <c r="U3009" s="183">
        <v>4</v>
      </c>
      <c r="V3009" s="183">
        <v>19</v>
      </c>
      <c r="Y3009" s="181" t="s">
        <v>941</v>
      </c>
      <c r="Z3009" s="183">
        <v>102</v>
      </c>
      <c r="AA3009" s="181" t="s">
        <v>22</v>
      </c>
      <c r="AB3009" s="181" t="s">
        <v>942</v>
      </c>
      <c r="AC3009" s="183">
        <v>28</v>
      </c>
    </row>
    <row r="3010" spans="1:29">
      <c r="A3010" s="181" t="s">
        <v>116</v>
      </c>
      <c r="B3010" s="183">
        <v>860</v>
      </c>
      <c r="C3010" s="183">
        <v>860100</v>
      </c>
      <c r="D3010" s="183">
        <v>5660</v>
      </c>
      <c r="E3010" s="184">
        <v>82.93</v>
      </c>
      <c r="F3010" s="182">
        <v>43616</v>
      </c>
      <c r="G3010" s="181" t="s">
        <v>1210</v>
      </c>
      <c r="H3010" s="181" t="s">
        <v>1166</v>
      </c>
      <c r="I3010" s="181" t="s">
        <v>1166</v>
      </c>
      <c r="K3010" s="183">
        <v>365467</v>
      </c>
      <c r="L3010" s="183">
        <v>336418</v>
      </c>
      <c r="Q3010" s="181" t="s">
        <v>940</v>
      </c>
      <c r="U3010" s="183">
        <v>5</v>
      </c>
      <c r="V3010" s="183">
        <v>19</v>
      </c>
      <c r="Y3010" s="181" t="s">
        <v>941</v>
      </c>
      <c r="Z3010" s="183">
        <v>102</v>
      </c>
      <c r="AA3010" s="181" t="s">
        <v>22</v>
      </c>
      <c r="AB3010" s="181" t="s">
        <v>942</v>
      </c>
      <c r="AC3010" s="183">
        <v>28</v>
      </c>
    </row>
    <row r="3011" spans="1:29">
      <c r="A3011" s="181" t="s">
        <v>116</v>
      </c>
      <c r="B3011" s="183">
        <v>860</v>
      </c>
      <c r="C3011" s="183">
        <v>860100</v>
      </c>
      <c r="D3011" s="183">
        <v>5660</v>
      </c>
      <c r="E3011" s="184">
        <v>36.39</v>
      </c>
      <c r="F3011" s="182">
        <v>43646</v>
      </c>
      <c r="G3011" s="181" t="s">
        <v>1210</v>
      </c>
      <c r="H3011" s="181" t="s">
        <v>1166</v>
      </c>
      <c r="I3011" s="181" t="s">
        <v>1166</v>
      </c>
      <c r="K3011" s="183">
        <v>365792</v>
      </c>
      <c r="L3011" s="183">
        <v>338876</v>
      </c>
      <c r="Q3011" s="181" t="s">
        <v>940</v>
      </c>
      <c r="U3011" s="183">
        <v>6</v>
      </c>
      <c r="V3011" s="183">
        <v>19</v>
      </c>
      <c r="Y3011" s="181" t="s">
        <v>941</v>
      </c>
      <c r="Z3011" s="183">
        <v>102</v>
      </c>
      <c r="AA3011" s="181" t="s">
        <v>22</v>
      </c>
      <c r="AB3011" s="181" t="s">
        <v>942</v>
      </c>
      <c r="AC3011" s="183">
        <v>28</v>
      </c>
    </row>
    <row r="3012" spans="1:29">
      <c r="A3012" s="181" t="s">
        <v>116</v>
      </c>
      <c r="B3012" s="183">
        <v>860</v>
      </c>
      <c r="C3012" s="183">
        <v>860100</v>
      </c>
      <c r="D3012" s="183">
        <v>5660</v>
      </c>
      <c r="E3012" s="184">
        <v>201.52</v>
      </c>
      <c r="F3012" s="182">
        <v>43677</v>
      </c>
      <c r="G3012" s="181" t="s">
        <v>1210</v>
      </c>
      <c r="H3012" s="181" t="s">
        <v>1166</v>
      </c>
      <c r="I3012" s="181" t="s">
        <v>1166</v>
      </c>
      <c r="K3012" s="183">
        <v>366091</v>
      </c>
      <c r="L3012" s="183">
        <v>341554</v>
      </c>
      <c r="Q3012" s="181" t="s">
        <v>940</v>
      </c>
      <c r="U3012" s="183">
        <v>7</v>
      </c>
      <c r="V3012" s="183">
        <v>19</v>
      </c>
      <c r="Y3012" s="181" t="s">
        <v>941</v>
      </c>
      <c r="Z3012" s="183">
        <v>102</v>
      </c>
      <c r="AA3012" s="181" t="s">
        <v>22</v>
      </c>
      <c r="AB3012" s="181" t="s">
        <v>942</v>
      </c>
      <c r="AC3012" s="183">
        <v>28</v>
      </c>
    </row>
    <row r="3013" spans="1:29">
      <c r="A3013" s="181" t="s">
        <v>116</v>
      </c>
      <c r="B3013" s="183">
        <v>860</v>
      </c>
      <c r="C3013" s="183">
        <v>860100</v>
      </c>
      <c r="D3013" s="183">
        <v>5660</v>
      </c>
      <c r="E3013" s="184">
        <v>79.209999999999994</v>
      </c>
      <c r="F3013" s="182">
        <v>43708</v>
      </c>
      <c r="G3013" s="181" t="s">
        <v>1210</v>
      </c>
      <c r="H3013" s="181" t="s">
        <v>1166</v>
      </c>
      <c r="I3013" s="181" t="s">
        <v>1166</v>
      </c>
      <c r="K3013" s="183">
        <v>366427</v>
      </c>
      <c r="L3013" s="183">
        <v>344051</v>
      </c>
      <c r="Q3013" s="181" t="s">
        <v>940</v>
      </c>
      <c r="U3013" s="183">
        <v>8</v>
      </c>
      <c r="V3013" s="183">
        <v>19</v>
      </c>
      <c r="Y3013" s="181" t="s">
        <v>941</v>
      </c>
      <c r="Z3013" s="183">
        <v>102</v>
      </c>
      <c r="AA3013" s="181" t="s">
        <v>22</v>
      </c>
      <c r="AB3013" s="181" t="s">
        <v>942</v>
      </c>
      <c r="AC3013" s="183">
        <v>28</v>
      </c>
    </row>
    <row r="3014" spans="1:29">
      <c r="A3014" s="181" t="s">
        <v>116</v>
      </c>
      <c r="B3014" s="183">
        <v>860</v>
      </c>
      <c r="C3014" s="183">
        <v>860100</v>
      </c>
      <c r="D3014" s="183">
        <v>5660</v>
      </c>
      <c r="E3014" s="184">
        <v>52.2</v>
      </c>
      <c r="F3014" s="182">
        <v>43738</v>
      </c>
      <c r="G3014" s="181" t="s">
        <v>1210</v>
      </c>
      <c r="H3014" s="181" t="s">
        <v>1166</v>
      </c>
      <c r="I3014" s="181" t="s">
        <v>1166</v>
      </c>
      <c r="K3014" s="183">
        <v>366755</v>
      </c>
      <c r="L3014" s="183">
        <v>347327</v>
      </c>
      <c r="Q3014" s="181" t="s">
        <v>940</v>
      </c>
      <c r="U3014" s="183">
        <v>9</v>
      </c>
      <c r="V3014" s="183">
        <v>19</v>
      </c>
      <c r="Y3014" s="181" t="s">
        <v>941</v>
      </c>
      <c r="Z3014" s="183">
        <v>102</v>
      </c>
      <c r="AA3014" s="181" t="s">
        <v>22</v>
      </c>
      <c r="AB3014" s="181" t="s">
        <v>942</v>
      </c>
      <c r="AC3014" s="183">
        <v>28</v>
      </c>
    </row>
    <row r="3015" spans="1:29">
      <c r="A3015" s="181" t="s">
        <v>116</v>
      </c>
      <c r="B3015" s="183">
        <v>860</v>
      </c>
      <c r="C3015" s="183">
        <v>860100</v>
      </c>
      <c r="D3015" s="183">
        <v>5660</v>
      </c>
      <c r="E3015" s="184">
        <v>83.85</v>
      </c>
      <c r="F3015" s="182">
        <v>43769</v>
      </c>
      <c r="G3015" s="181" t="s">
        <v>1210</v>
      </c>
      <c r="H3015" s="181" t="s">
        <v>1166</v>
      </c>
      <c r="I3015" s="181" t="s">
        <v>1166</v>
      </c>
      <c r="K3015" s="183">
        <v>367138</v>
      </c>
      <c r="L3015" s="183">
        <v>350844</v>
      </c>
      <c r="Q3015" s="181" t="s">
        <v>940</v>
      </c>
      <c r="U3015" s="183">
        <v>10</v>
      </c>
      <c r="V3015" s="183">
        <v>19</v>
      </c>
      <c r="Y3015" s="181" t="s">
        <v>941</v>
      </c>
      <c r="Z3015" s="183">
        <v>102</v>
      </c>
      <c r="AA3015" s="181" t="s">
        <v>22</v>
      </c>
      <c r="AB3015" s="181" t="s">
        <v>942</v>
      </c>
      <c r="AC3015" s="183">
        <v>28</v>
      </c>
    </row>
    <row r="3016" spans="1:29">
      <c r="A3016" s="181" t="s">
        <v>116</v>
      </c>
      <c r="B3016" s="183">
        <v>860</v>
      </c>
      <c r="C3016" s="183">
        <v>860100</v>
      </c>
      <c r="D3016" s="183">
        <v>5660</v>
      </c>
      <c r="E3016" s="184">
        <v>74.209999999999994</v>
      </c>
      <c r="F3016" s="182">
        <v>43799</v>
      </c>
      <c r="G3016" s="181" t="s">
        <v>1210</v>
      </c>
      <c r="H3016" s="181" t="s">
        <v>1166</v>
      </c>
      <c r="I3016" s="181" t="s">
        <v>1166</v>
      </c>
      <c r="K3016" s="183">
        <v>367427</v>
      </c>
      <c r="L3016" s="183">
        <v>353468</v>
      </c>
      <c r="Q3016" s="181" t="s">
        <v>940</v>
      </c>
      <c r="U3016" s="183">
        <v>11</v>
      </c>
      <c r="V3016" s="183">
        <v>19</v>
      </c>
      <c r="Y3016" s="181" t="s">
        <v>941</v>
      </c>
      <c r="Z3016" s="183">
        <v>102</v>
      </c>
      <c r="AA3016" s="181" t="s">
        <v>22</v>
      </c>
      <c r="AB3016" s="181" t="s">
        <v>942</v>
      </c>
      <c r="AC3016" s="183">
        <v>28</v>
      </c>
    </row>
    <row r="3017" spans="1:29">
      <c r="A3017" s="181" t="s">
        <v>116</v>
      </c>
      <c r="B3017" s="183">
        <v>860</v>
      </c>
      <c r="C3017" s="183">
        <v>860100</v>
      </c>
      <c r="D3017" s="183">
        <v>5660</v>
      </c>
      <c r="E3017" s="184">
        <v>250</v>
      </c>
      <c r="F3017" s="182">
        <v>43822</v>
      </c>
      <c r="G3017" s="181" t="s">
        <v>1210</v>
      </c>
      <c r="H3017" s="181">
        <v>3577</v>
      </c>
      <c r="K3017" s="183">
        <v>1119936</v>
      </c>
      <c r="L3017" s="183">
        <v>355053</v>
      </c>
      <c r="Q3017" s="181" t="s">
        <v>1172</v>
      </c>
      <c r="U3017" s="183">
        <v>12</v>
      </c>
      <c r="V3017" s="183">
        <v>19</v>
      </c>
      <c r="W3017" s="183">
        <v>1</v>
      </c>
      <c r="X3017" s="183">
        <v>1099579</v>
      </c>
      <c r="Y3017" s="181" t="s">
        <v>941</v>
      </c>
      <c r="Z3017" s="183">
        <v>860</v>
      </c>
      <c r="AA3017" s="181" t="s">
        <v>945</v>
      </c>
      <c r="AB3017" s="181" t="s">
        <v>942</v>
      </c>
      <c r="AC3017" s="183">
        <v>2</v>
      </c>
    </row>
    <row r="3018" spans="1:29">
      <c r="A3018" s="181" t="s">
        <v>116</v>
      </c>
      <c r="B3018" s="183">
        <v>860</v>
      </c>
      <c r="C3018" s="183">
        <v>860100</v>
      </c>
      <c r="D3018" s="183">
        <v>5660</v>
      </c>
      <c r="E3018" s="184">
        <v>50</v>
      </c>
      <c r="F3018" s="182">
        <v>43822</v>
      </c>
      <c r="G3018" s="181" t="s">
        <v>1210</v>
      </c>
      <c r="H3018" s="181">
        <v>3577</v>
      </c>
      <c r="K3018" s="183">
        <v>1119936</v>
      </c>
      <c r="L3018" s="183">
        <v>355053</v>
      </c>
      <c r="Q3018" s="181" t="s">
        <v>1172</v>
      </c>
      <c r="U3018" s="183">
        <v>12</v>
      </c>
      <c r="V3018" s="183">
        <v>19</v>
      </c>
      <c r="W3018" s="183">
        <v>1</v>
      </c>
      <c r="X3018" s="183">
        <v>1099579</v>
      </c>
      <c r="Y3018" s="181" t="s">
        <v>941</v>
      </c>
      <c r="Z3018" s="183">
        <v>860</v>
      </c>
      <c r="AA3018" s="181" t="s">
        <v>945</v>
      </c>
      <c r="AB3018" s="181" t="s">
        <v>942</v>
      </c>
      <c r="AC3018" s="183">
        <v>3</v>
      </c>
    </row>
    <row r="3019" spans="1:29">
      <c r="A3019" s="181" t="s">
        <v>116</v>
      </c>
      <c r="B3019" s="183">
        <v>860</v>
      </c>
      <c r="C3019" s="183">
        <v>860100</v>
      </c>
      <c r="D3019" s="183">
        <v>5660</v>
      </c>
      <c r="E3019" s="184">
        <v>250</v>
      </c>
      <c r="F3019" s="182">
        <v>43822</v>
      </c>
      <c r="G3019" s="181" t="s">
        <v>1210</v>
      </c>
      <c r="H3019" s="181">
        <v>3577</v>
      </c>
      <c r="K3019" s="183">
        <v>1119936</v>
      </c>
      <c r="L3019" s="183">
        <v>355053</v>
      </c>
      <c r="Q3019" s="181" t="s">
        <v>1172</v>
      </c>
      <c r="U3019" s="183">
        <v>12</v>
      </c>
      <c r="V3019" s="183">
        <v>19</v>
      </c>
      <c r="W3019" s="183">
        <v>1</v>
      </c>
      <c r="X3019" s="183">
        <v>1099579</v>
      </c>
      <c r="Y3019" s="181" t="s">
        <v>941</v>
      </c>
      <c r="Z3019" s="183">
        <v>860</v>
      </c>
      <c r="AA3019" s="181" t="s">
        <v>945</v>
      </c>
      <c r="AB3019" s="181" t="s">
        <v>942</v>
      </c>
      <c r="AC3019" s="183">
        <v>4</v>
      </c>
    </row>
    <row r="3020" spans="1:29">
      <c r="A3020" s="181" t="s">
        <v>116</v>
      </c>
      <c r="B3020" s="183">
        <v>860</v>
      </c>
      <c r="C3020" s="183">
        <v>860100</v>
      </c>
      <c r="D3020" s="183">
        <v>5660</v>
      </c>
      <c r="E3020" s="184">
        <v>77.64</v>
      </c>
      <c r="F3020" s="182">
        <v>43830</v>
      </c>
      <c r="G3020" s="181" t="s">
        <v>1210</v>
      </c>
      <c r="H3020" s="181" t="s">
        <v>1166</v>
      </c>
      <c r="I3020" s="181" t="s">
        <v>1166</v>
      </c>
      <c r="K3020" s="183">
        <v>367804</v>
      </c>
      <c r="L3020" s="183">
        <v>356688</v>
      </c>
      <c r="Q3020" s="181" t="s">
        <v>940</v>
      </c>
      <c r="U3020" s="183">
        <v>12</v>
      </c>
      <c r="V3020" s="183">
        <v>19</v>
      </c>
      <c r="Y3020" s="181" t="s">
        <v>941</v>
      </c>
      <c r="Z3020" s="183">
        <v>102</v>
      </c>
      <c r="AA3020" s="181" t="s">
        <v>22</v>
      </c>
      <c r="AB3020" s="181" t="s">
        <v>942</v>
      </c>
      <c r="AC3020" s="183">
        <v>28</v>
      </c>
    </row>
    <row r="3021" spans="1:29">
      <c r="A3021" s="181" t="s">
        <v>116</v>
      </c>
      <c r="B3021" s="183">
        <v>860</v>
      </c>
      <c r="C3021" s="183">
        <v>860100</v>
      </c>
      <c r="D3021" s="183">
        <v>5660</v>
      </c>
      <c r="E3021" s="184">
        <v>77.36</v>
      </c>
      <c r="F3021" s="182">
        <v>43861</v>
      </c>
      <c r="G3021" s="181" t="s">
        <v>1210</v>
      </c>
      <c r="H3021" s="181" t="s">
        <v>1166</v>
      </c>
      <c r="I3021" s="181" t="s">
        <v>1166</v>
      </c>
      <c r="K3021" s="183">
        <v>368189</v>
      </c>
      <c r="L3021" s="183">
        <v>359082</v>
      </c>
      <c r="Q3021" s="181" t="s">
        <v>940</v>
      </c>
      <c r="U3021" s="183">
        <v>1</v>
      </c>
      <c r="V3021" s="183">
        <v>20</v>
      </c>
      <c r="Y3021" s="181" t="s">
        <v>941</v>
      </c>
      <c r="Z3021" s="183">
        <v>102</v>
      </c>
      <c r="AA3021" s="181" t="s">
        <v>22</v>
      </c>
      <c r="AB3021" s="181" t="s">
        <v>942</v>
      </c>
      <c r="AC3021" s="183">
        <v>9</v>
      </c>
    </row>
    <row r="3022" spans="1:29">
      <c r="A3022" s="181" t="s">
        <v>116</v>
      </c>
      <c r="B3022" s="183">
        <v>860</v>
      </c>
      <c r="C3022" s="183">
        <v>860100</v>
      </c>
      <c r="D3022" s="183">
        <v>5660</v>
      </c>
      <c r="E3022" s="184">
        <v>58.21</v>
      </c>
      <c r="F3022" s="182">
        <v>43890</v>
      </c>
      <c r="G3022" s="181" t="s">
        <v>1210</v>
      </c>
      <c r="H3022" s="181" t="s">
        <v>1166</v>
      </c>
      <c r="I3022" s="181" t="s">
        <v>1166</v>
      </c>
      <c r="K3022" s="183">
        <v>368564</v>
      </c>
      <c r="L3022" s="183">
        <v>361272</v>
      </c>
      <c r="Q3022" s="181" t="s">
        <v>940</v>
      </c>
      <c r="U3022" s="183">
        <v>2</v>
      </c>
      <c r="V3022" s="183">
        <v>20</v>
      </c>
      <c r="Y3022" s="181" t="s">
        <v>941</v>
      </c>
      <c r="Z3022" s="183">
        <v>102</v>
      </c>
      <c r="AA3022" s="181" t="s">
        <v>22</v>
      </c>
      <c r="AB3022" s="181" t="s">
        <v>942</v>
      </c>
      <c r="AC3022" s="183">
        <v>9</v>
      </c>
    </row>
    <row r="3023" spans="1:29">
      <c r="A3023" s="181" t="s">
        <v>116</v>
      </c>
      <c r="B3023" s="183">
        <v>860</v>
      </c>
      <c r="C3023" s="183">
        <v>860100</v>
      </c>
      <c r="D3023" s="183">
        <v>5660</v>
      </c>
      <c r="E3023" s="184">
        <v>50.01</v>
      </c>
      <c r="F3023" s="182">
        <v>43921</v>
      </c>
      <c r="G3023" s="181" t="s">
        <v>1210</v>
      </c>
      <c r="H3023" s="181" t="s">
        <v>1166</v>
      </c>
      <c r="I3023" s="181" t="s">
        <v>1166</v>
      </c>
      <c r="K3023" s="183">
        <v>368961</v>
      </c>
      <c r="L3023" s="183">
        <v>364552</v>
      </c>
      <c r="Q3023" s="181" t="s">
        <v>940</v>
      </c>
      <c r="U3023" s="183">
        <v>3</v>
      </c>
      <c r="V3023" s="183">
        <v>20</v>
      </c>
      <c r="Y3023" s="181" t="s">
        <v>941</v>
      </c>
      <c r="Z3023" s="183">
        <v>102</v>
      </c>
      <c r="AA3023" s="181" t="s">
        <v>22</v>
      </c>
      <c r="AB3023" s="181" t="s">
        <v>942</v>
      </c>
      <c r="AC3023" s="183">
        <v>9</v>
      </c>
    </row>
    <row r="3024" spans="1:29">
      <c r="A3024" s="181" t="s">
        <v>117</v>
      </c>
      <c r="B3024" s="183">
        <v>860</v>
      </c>
      <c r="C3024" s="183">
        <v>860100</v>
      </c>
      <c r="D3024" s="183">
        <v>5670</v>
      </c>
      <c r="E3024" s="184">
        <v>746.97</v>
      </c>
      <c r="F3024" s="182">
        <v>43585</v>
      </c>
      <c r="G3024" s="181" t="s">
        <v>1210</v>
      </c>
      <c r="H3024" s="181" t="s">
        <v>1186</v>
      </c>
      <c r="I3024" s="181" t="s">
        <v>1186</v>
      </c>
      <c r="K3024" s="183">
        <v>365134</v>
      </c>
      <c r="L3024" s="183">
        <v>333837</v>
      </c>
      <c r="Q3024" s="181" t="s">
        <v>940</v>
      </c>
      <c r="U3024" s="183">
        <v>4</v>
      </c>
      <c r="V3024" s="183">
        <v>19</v>
      </c>
      <c r="Y3024" s="181" t="s">
        <v>941</v>
      </c>
      <c r="Z3024" s="183">
        <v>102</v>
      </c>
      <c r="AA3024" s="181" t="s">
        <v>22</v>
      </c>
      <c r="AB3024" s="181" t="s">
        <v>942</v>
      </c>
      <c r="AC3024" s="183">
        <v>28</v>
      </c>
    </row>
    <row r="3025" spans="1:29">
      <c r="A3025" s="181" t="s">
        <v>117</v>
      </c>
      <c r="B3025" s="183">
        <v>860</v>
      </c>
      <c r="C3025" s="183">
        <v>860100</v>
      </c>
      <c r="D3025" s="183">
        <v>5670</v>
      </c>
      <c r="E3025" s="184">
        <v>755.69</v>
      </c>
      <c r="F3025" s="182">
        <v>43616</v>
      </c>
      <c r="G3025" s="181" t="s">
        <v>1210</v>
      </c>
      <c r="H3025" s="181" t="s">
        <v>1186</v>
      </c>
      <c r="I3025" s="181" t="s">
        <v>1186</v>
      </c>
      <c r="K3025" s="183">
        <v>365468</v>
      </c>
      <c r="L3025" s="183">
        <v>336419</v>
      </c>
      <c r="Q3025" s="181" t="s">
        <v>940</v>
      </c>
      <c r="U3025" s="183">
        <v>5</v>
      </c>
      <c r="V3025" s="183">
        <v>19</v>
      </c>
      <c r="Y3025" s="181" t="s">
        <v>941</v>
      </c>
      <c r="Z3025" s="183">
        <v>102</v>
      </c>
      <c r="AA3025" s="181" t="s">
        <v>22</v>
      </c>
      <c r="AB3025" s="181" t="s">
        <v>942</v>
      </c>
      <c r="AC3025" s="183">
        <v>28</v>
      </c>
    </row>
    <row r="3026" spans="1:29">
      <c r="A3026" s="181" t="s">
        <v>117</v>
      </c>
      <c r="B3026" s="183">
        <v>860</v>
      </c>
      <c r="C3026" s="183">
        <v>860100</v>
      </c>
      <c r="D3026" s="183">
        <v>5670</v>
      </c>
      <c r="E3026" s="184">
        <v>825.29</v>
      </c>
      <c r="F3026" s="182">
        <v>43646</v>
      </c>
      <c r="G3026" s="181" t="s">
        <v>1210</v>
      </c>
      <c r="H3026" s="181" t="s">
        <v>1186</v>
      </c>
      <c r="I3026" s="181" t="s">
        <v>1186</v>
      </c>
      <c r="K3026" s="183">
        <v>365793</v>
      </c>
      <c r="L3026" s="183">
        <v>338877</v>
      </c>
      <c r="Q3026" s="181" t="s">
        <v>940</v>
      </c>
      <c r="U3026" s="183">
        <v>6</v>
      </c>
      <c r="V3026" s="183">
        <v>19</v>
      </c>
      <c r="Y3026" s="181" t="s">
        <v>941</v>
      </c>
      <c r="Z3026" s="183">
        <v>102</v>
      </c>
      <c r="AA3026" s="181" t="s">
        <v>22</v>
      </c>
      <c r="AB3026" s="181" t="s">
        <v>942</v>
      </c>
      <c r="AC3026" s="183">
        <v>28</v>
      </c>
    </row>
    <row r="3027" spans="1:29">
      <c r="A3027" s="181" t="s">
        <v>117</v>
      </c>
      <c r="B3027" s="183">
        <v>860</v>
      </c>
      <c r="C3027" s="183">
        <v>860100</v>
      </c>
      <c r="D3027" s="183">
        <v>5670</v>
      </c>
      <c r="E3027" s="184">
        <v>597.32000000000005</v>
      </c>
      <c r="F3027" s="182">
        <v>43677</v>
      </c>
      <c r="G3027" s="181" t="s">
        <v>1210</v>
      </c>
      <c r="H3027" s="181" t="s">
        <v>1186</v>
      </c>
      <c r="I3027" s="181" t="s">
        <v>1186</v>
      </c>
      <c r="K3027" s="183">
        <v>366116</v>
      </c>
      <c r="L3027" s="183">
        <v>341651</v>
      </c>
      <c r="P3027" s="181" t="s">
        <v>945</v>
      </c>
      <c r="Q3027" s="181" t="s">
        <v>940</v>
      </c>
      <c r="U3027" s="183">
        <v>7</v>
      </c>
      <c r="V3027" s="183">
        <v>19</v>
      </c>
      <c r="Y3027" s="181" t="s">
        <v>941</v>
      </c>
      <c r="Z3027" s="183">
        <v>102</v>
      </c>
      <c r="AA3027" s="181" t="s">
        <v>22</v>
      </c>
      <c r="AB3027" s="181" t="s">
        <v>942</v>
      </c>
      <c r="AC3027" s="183">
        <v>28</v>
      </c>
    </row>
    <row r="3028" spans="1:29">
      <c r="A3028" s="181" t="s">
        <v>117</v>
      </c>
      <c r="B3028" s="183">
        <v>860</v>
      </c>
      <c r="C3028" s="183">
        <v>860100</v>
      </c>
      <c r="D3028" s="183">
        <v>5670</v>
      </c>
      <c r="E3028" s="184">
        <v>-597.32000000000005</v>
      </c>
      <c r="F3028" s="182">
        <v>43677</v>
      </c>
      <c r="G3028" s="181" t="s">
        <v>1210</v>
      </c>
      <c r="H3028" s="181" t="s">
        <v>1186</v>
      </c>
      <c r="I3028" s="181" t="s">
        <v>1186</v>
      </c>
      <c r="K3028" s="183">
        <v>366116</v>
      </c>
      <c r="L3028" s="183">
        <v>341651</v>
      </c>
      <c r="P3028" s="181" t="s">
        <v>945</v>
      </c>
      <c r="Q3028" s="181" t="s">
        <v>940</v>
      </c>
      <c r="U3028" s="183">
        <v>7</v>
      </c>
      <c r="V3028" s="183">
        <v>19</v>
      </c>
      <c r="Y3028" s="181" t="s">
        <v>941</v>
      </c>
      <c r="Z3028" s="183">
        <v>102</v>
      </c>
      <c r="AA3028" s="181" t="s">
        <v>22</v>
      </c>
      <c r="AB3028" s="181" t="s">
        <v>942</v>
      </c>
      <c r="AC3028" s="183">
        <v>63</v>
      </c>
    </row>
    <row r="3029" spans="1:29">
      <c r="A3029" s="181" t="s">
        <v>117</v>
      </c>
      <c r="B3029" s="183">
        <v>860</v>
      </c>
      <c r="C3029" s="183">
        <v>860100</v>
      </c>
      <c r="D3029" s="183">
        <v>5670</v>
      </c>
      <c r="E3029" s="184">
        <v>592.12</v>
      </c>
      <c r="F3029" s="182">
        <v>43677</v>
      </c>
      <c r="G3029" s="181" t="s">
        <v>1210</v>
      </c>
      <c r="H3029" s="181" t="s">
        <v>1186</v>
      </c>
      <c r="I3029" s="181" t="s">
        <v>1186</v>
      </c>
      <c r="K3029" s="183">
        <v>366147</v>
      </c>
      <c r="L3029" s="183">
        <v>341783</v>
      </c>
      <c r="Q3029" s="181" t="s">
        <v>940</v>
      </c>
      <c r="U3029" s="183">
        <v>7</v>
      </c>
      <c r="V3029" s="183">
        <v>19</v>
      </c>
      <c r="Y3029" s="181" t="s">
        <v>941</v>
      </c>
      <c r="Z3029" s="183">
        <v>102</v>
      </c>
      <c r="AA3029" s="181" t="s">
        <v>22</v>
      </c>
      <c r="AB3029" s="181" t="s">
        <v>942</v>
      </c>
      <c r="AC3029" s="183">
        <v>28</v>
      </c>
    </row>
    <row r="3030" spans="1:29">
      <c r="A3030" s="181" t="s">
        <v>117</v>
      </c>
      <c r="B3030" s="183">
        <v>860</v>
      </c>
      <c r="C3030" s="183">
        <v>860100</v>
      </c>
      <c r="D3030" s="183">
        <v>5670</v>
      </c>
      <c r="E3030" s="184">
        <v>933.18</v>
      </c>
      <c r="F3030" s="182">
        <v>43708</v>
      </c>
      <c r="G3030" s="181" t="s">
        <v>1210</v>
      </c>
      <c r="H3030" s="181" t="s">
        <v>1186</v>
      </c>
      <c r="I3030" s="181" t="s">
        <v>1186</v>
      </c>
      <c r="K3030" s="183">
        <v>366433</v>
      </c>
      <c r="L3030" s="183">
        <v>344060</v>
      </c>
      <c r="Q3030" s="181" t="s">
        <v>940</v>
      </c>
      <c r="U3030" s="183">
        <v>8</v>
      </c>
      <c r="V3030" s="183">
        <v>19</v>
      </c>
      <c r="Y3030" s="181" t="s">
        <v>941</v>
      </c>
      <c r="Z3030" s="183">
        <v>102</v>
      </c>
      <c r="AA3030" s="181" t="s">
        <v>22</v>
      </c>
      <c r="AB3030" s="181" t="s">
        <v>942</v>
      </c>
      <c r="AC3030" s="183">
        <v>28</v>
      </c>
    </row>
    <row r="3031" spans="1:29">
      <c r="A3031" s="181" t="s">
        <v>117</v>
      </c>
      <c r="B3031" s="183">
        <v>860</v>
      </c>
      <c r="C3031" s="183">
        <v>860100</v>
      </c>
      <c r="D3031" s="183">
        <v>5670</v>
      </c>
      <c r="E3031" s="184">
        <v>619.49</v>
      </c>
      <c r="F3031" s="182">
        <v>43738</v>
      </c>
      <c r="G3031" s="181" t="s">
        <v>1210</v>
      </c>
      <c r="H3031" s="181" t="s">
        <v>1186</v>
      </c>
      <c r="I3031" s="181" t="s">
        <v>1186</v>
      </c>
      <c r="K3031" s="183">
        <v>366756</v>
      </c>
      <c r="L3031" s="183">
        <v>347328</v>
      </c>
      <c r="Q3031" s="181" t="s">
        <v>940</v>
      </c>
      <c r="U3031" s="183">
        <v>9</v>
      </c>
      <c r="V3031" s="183">
        <v>19</v>
      </c>
      <c r="Y3031" s="181" t="s">
        <v>941</v>
      </c>
      <c r="Z3031" s="183">
        <v>102</v>
      </c>
      <c r="AA3031" s="181" t="s">
        <v>22</v>
      </c>
      <c r="AB3031" s="181" t="s">
        <v>942</v>
      </c>
      <c r="AC3031" s="183">
        <v>28</v>
      </c>
    </row>
    <row r="3032" spans="1:29">
      <c r="A3032" s="181" t="s">
        <v>117</v>
      </c>
      <c r="B3032" s="183">
        <v>860</v>
      </c>
      <c r="C3032" s="183">
        <v>860100</v>
      </c>
      <c r="D3032" s="183">
        <v>5670</v>
      </c>
      <c r="E3032" s="184">
        <v>927.88</v>
      </c>
      <c r="F3032" s="182">
        <v>43769</v>
      </c>
      <c r="G3032" s="181" t="s">
        <v>1210</v>
      </c>
      <c r="H3032" s="181" t="s">
        <v>1186</v>
      </c>
      <c r="I3032" s="181" t="s">
        <v>1186</v>
      </c>
      <c r="K3032" s="183">
        <v>367139</v>
      </c>
      <c r="L3032" s="183">
        <v>350846</v>
      </c>
      <c r="Q3032" s="181" t="s">
        <v>940</v>
      </c>
      <c r="U3032" s="183">
        <v>10</v>
      </c>
      <c r="V3032" s="183">
        <v>19</v>
      </c>
      <c r="Y3032" s="181" t="s">
        <v>941</v>
      </c>
      <c r="Z3032" s="183">
        <v>102</v>
      </c>
      <c r="AA3032" s="181" t="s">
        <v>22</v>
      </c>
      <c r="AB3032" s="181" t="s">
        <v>942</v>
      </c>
      <c r="AC3032" s="183">
        <v>28</v>
      </c>
    </row>
    <row r="3033" spans="1:29">
      <c r="A3033" s="181" t="s">
        <v>117</v>
      </c>
      <c r="B3033" s="183">
        <v>860</v>
      </c>
      <c r="C3033" s="183">
        <v>860100</v>
      </c>
      <c r="D3033" s="183">
        <v>5670</v>
      </c>
      <c r="E3033" s="184">
        <v>613.33000000000004</v>
      </c>
      <c r="F3033" s="182">
        <v>43799</v>
      </c>
      <c r="G3033" s="181" t="s">
        <v>1210</v>
      </c>
      <c r="H3033" s="181" t="s">
        <v>1186</v>
      </c>
      <c r="I3033" s="181" t="s">
        <v>1186</v>
      </c>
      <c r="K3033" s="183">
        <v>367428</v>
      </c>
      <c r="L3033" s="183">
        <v>353469</v>
      </c>
      <c r="Q3033" s="181" t="s">
        <v>940</v>
      </c>
      <c r="U3033" s="183">
        <v>11</v>
      </c>
      <c r="V3033" s="183">
        <v>19</v>
      </c>
      <c r="Y3033" s="181" t="s">
        <v>941</v>
      </c>
      <c r="Z3033" s="183">
        <v>102</v>
      </c>
      <c r="AA3033" s="181" t="s">
        <v>22</v>
      </c>
      <c r="AB3033" s="181" t="s">
        <v>942</v>
      </c>
      <c r="AC3033" s="183">
        <v>28</v>
      </c>
    </row>
    <row r="3034" spans="1:29">
      <c r="A3034" s="181" t="s">
        <v>117</v>
      </c>
      <c r="B3034" s="183">
        <v>860</v>
      </c>
      <c r="C3034" s="183">
        <v>860100</v>
      </c>
      <c r="D3034" s="183">
        <v>5670</v>
      </c>
      <c r="E3034" s="184">
        <v>988</v>
      </c>
      <c r="F3034" s="182">
        <v>43830</v>
      </c>
      <c r="G3034" s="181" t="s">
        <v>1210</v>
      </c>
      <c r="H3034" s="181" t="s">
        <v>1186</v>
      </c>
      <c r="I3034" s="181" t="s">
        <v>1186</v>
      </c>
      <c r="K3034" s="183">
        <v>367805</v>
      </c>
      <c r="L3034" s="183">
        <v>356689</v>
      </c>
      <c r="Q3034" s="181" t="s">
        <v>940</v>
      </c>
      <c r="U3034" s="183">
        <v>12</v>
      </c>
      <c r="V3034" s="183">
        <v>19</v>
      </c>
      <c r="Y3034" s="181" t="s">
        <v>941</v>
      </c>
      <c r="Z3034" s="183">
        <v>102</v>
      </c>
      <c r="AA3034" s="181" t="s">
        <v>22</v>
      </c>
      <c r="AB3034" s="181" t="s">
        <v>942</v>
      </c>
      <c r="AC3034" s="183">
        <v>28</v>
      </c>
    </row>
    <row r="3035" spans="1:29">
      <c r="A3035" s="181" t="s">
        <v>117</v>
      </c>
      <c r="B3035" s="183">
        <v>860</v>
      </c>
      <c r="C3035" s="183">
        <v>860100</v>
      </c>
      <c r="D3035" s="183">
        <v>5670</v>
      </c>
      <c r="E3035" s="184">
        <v>613.38</v>
      </c>
      <c r="F3035" s="182">
        <v>43861</v>
      </c>
      <c r="G3035" s="181" t="s">
        <v>1210</v>
      </c>
      <c r="H3035" s="181" t="s">
        <v>1186</v>
      </c>
      <c r="I3035" s="181" t="s">
        <v>1186</v>
      </c>
      <c r="K3035" s="183">
        <v>368190</v>
      </c>
      <c r="L3035" s="183">
        <v>359083</v>
      </c>
      <c r="Q3035" s="181" t="s">
        <v>940</v>
      </c>
      <c r="U3035" s="183">
        <v>1</v>
      </c>
      <c r="V3035" s="183">
        <v>20</v>
      </c>
      <c r="Y3035" s="181" t="s">
        <v>941</v>
      </c>
      <c r="Z3035" s="183">
        <v>102</v>
      </c>
      <c r="AA3035" s="181" t="s">
        <v>22</v>
      </c>
      <c r="AB3035" s="181" t="s">
        <v>942</v>
      </c>
      <c r="AC3035" s="183">
        <v>9</v>
      </c>
    </row>
    <row r="3036" spans="1:29">
      <c r="A3036" s="181" t="s">
        <v>117</v>
      </c>
      <c r="B3036" s="183">
        <v>860</v>
      </c>
      <c r="C3036" s="183">
        <v>860100</v>
      </c>
      <c r="D3036" s="183">
        <v>5670</v>
      </c>
      <c r="E3036" s="184">
        <v>948.34</v>
      </c>
      <c r="F3036" s="182">
        <v>43890</v>
      </c>
      <c r="G3036" s="181" t="s">
        <v>1210</v>
      </c>
      <c r="H3036" s="181" t="s">
        <v>1186</v>
      </c>
      <c r="I3036" s="181" t="s">
        <v>1186</v>
      </c>
      <c r="K3036" s="183">
        <v>368565</v>
      </c>
      <c r="L3036" s="183">
        <v>361273</v>
      </c>
      <c r="Q3036" s="181" t="s">
        <v>940</v>
      </c>
      <c r="U3036" s="183">
        <v>2</v>
      </c>
      <c r="V3036" s="183">
        <v>20</v>
      </c>
      <c r="Y3036" s="181" t="s">
        <v>941</v>
      </c>
      <c r="Z3036" s="183">
        <v>102</v>
      </c>
      <c r="AA3036" s="181" t="s">
        <v>22</v>
      </c>
      <c r="AB3036" s="181" t="s">
        <v>942</v>
      </c>
      <c r="AC3036" s="183">
        <v>9</v>
      </c>
    </row>
    <row r="3037" spans="1:29">
      <c r="A3037" s="181" t="s">
        <v>117</v>
      </c>
      <c r="B3037" s="183">
        <v>860</v>
      </c>
      <c r="C3037" s="183">
        <v>860100</v>
      </c>
      <c r="D3037" s="183">
        <v>5670</v>
      </c>
      <c r="E3037" s="184">
        <v>822.11</v>
      </c>
      <c r="F3037" s="182">
        <v>43921</v>
      </c>
      <c r="G3037" s="181" t="s">
        <v>1210</v>
      </c>
      <c r="H3037" s="181" t="s">
        <v>1186</v>
      </c>
      <c r="I3037" s="181" t="s">
        <v>1186</v>
      </c>
      <c r="K3037" s="183">
        <v>368962</v>
      </c>
      <c r="L3037" s="183">
        <v>364553</v>
      </c>
      <c r="Q3037" s="181" t="s">
        <v>940</v>
      </c>
      <c r="U3037" s="183">
        <v>3</v>
      </c>
      <c r="V3037" s="183">
        <v>20</v>
      </c>
      <c r="Y3037" s="181" t="s">
        <v>941</v>
      </c>
      <c r="Z3037" s="183">
        <v>102</v>
      </c>
      <c r="AA3037" s="181" t="s">
        <v>22</v>
      </c>
      <c r="AB3037" s="181" t="s">
        <v>942</v>
      </c>
      <c r="AC3037" s="183">
        <v>9</v>
      </c>
    </row>
    <row r="3038" spans="1:29">
      <c r="A3038" s="181" t="s">
        <v>118</v>
      </c>
      <c r="B3038" s="183">
        <v>860</v>
      </c>
      <c r="C3038" s="183">
        <v>860100</v>
      </c>
      <c r="D3038" s="183">
        <v>5675</v>
      </c>
      <c r="E3038" s="184">
        <v>-159.24</v>
      </c>
      <c r="F3038" s="182">
        <v>43585</v>
      </c>
      <c r="G3038" s="181" t="s">
        <v>1210</v>
      </c>
      <c r="H3038" s="181" t="s">
        <v>1196</v>
      </c>
      <c r="I3038" s="181" t="s">
        <v>1196</v>
      </c>
      <c r="K3038" s="183">
        <v>365135</v>
      </c>
      <c r="L3038" s="183">
        <v>333838</v>
      </c>
      <c r="Q3038" s="181" t="s">
        <v>940</v>
      </c>
      <c r="U3038" s="183">
        <v>4</v>
      </c>
      <c r="V3038" s="183">
        <v>19</v>
      </c>
      <c r="Y3038" s="181" t="s">
        <v>941</v>
      </c>
      <c r="Z3038" s="183">
        <v>102</v>
      </c>
      <c r="AA3038" s="181" t="s">
        <v>22</v>
      </c>
      <c r="AB3038" s="181" t="s">
        <v>942</v>
      </c>
      <c r="AC3038" s="183">
        <v>28</v>
      </c>
    </row>
    <row r="3039" spans="1:29">
      <c r="A3039" s="181" t="s">
        <v>118</v>
      </c>
      <c r="B3039" s="183">
        <v>860</v>
      </c>
      <c r="C3039" s="183">
        <v>860100</v>
      </c>
      <c r="D3039" s="183">
        <v>5675</v>
      </c>
      <c r="E3039" s="184">
        <v>-163.6</v>
      </c>
      <c r="F3039" s="182">
        <v>43616</v>
      </c>
      <c r="G3039" s="181" t="s">
        <v>1210</v>
      </c>
      <c r="H3039" s="181" t="s">
        <v>1196</v>
      </c>
      <c r="I3039" s="181" t="s">
        <v>1196</v>
      </c>
      <c r="K3039" s="183">
        <v>365469</v>
      </c>
      <c r="L3039" s="183">
        <v>336420</v>
      </c>
      <c r="Q3039" s="181" t="s">
        <v>940</v>
      </c>
      <c r="U3039" s="183">
        <v>5</v>
      </c>
      <c r="V3039" s="183">
        <v>19</v>
      </c>
      <c r="Y3039" s="181" t="s">
        <v>941</v>
      </c>
      <c r="Z3039" s="183">
        <v>102</v>
      </c>
      <c r="AA3039" s="181" t="s">
        <v>22</v>
      </c>
      <c r="AB3039" s="181" t="s">
        <v>942</v>
      </c>
      <c r="AC3039" s="183">
        <v>28</v>
      </c>
    </row>
    <row r="3040" spans="1:29">
      <c r="A3040" s="181" t="s">
        <v>118</v>
      </c>
      <c r="B3040" s="183">
        <v>860</v>
      </c>
      <c r="C3040" s="183">
        <v>860100</v>
      </c>
      <c r="D3040" s="183">
        <v>5675</v>
      </c>
      <c r="E3040" s="184">
        <v>-155.63999999999999</v>
      </c>
      <c r="F3040" s="182">
        <v>43646</v>
      </c>
      <c r="G3040" s="181" t="s">
        <v>1210</v>
      </c>
      <c r="H3040" s="181" t="s">
        <v>1196</v>
      </c>
      <c r="I3040" s="181" t="s">
        <v>1196</v>
      </c>
      <c r="K3040" s="183">
        <v>365794</v>
      </c>
      <c r="L3040" s="183">
        <v>338878</v>
      </c>
      <c r="Q3040" s="181" t="s">
        <v>940</v>
      </c>
      <c r="U3040" s="183">
        <v>6</v>
      </c>
      <c r="V3040" s="183">
        <v>19</v>
      </c>
      <c r="Y3040" s="181" t="s">
        <v>941</v>
      </c>
      <c r="Z3040" s="183">
        <v>102</v>
      </c>
      <c r="AA3040" s="181" t="s">
        <v>22</v>
      </c>
      <c r="AB3040" s="181" t="s">
        <v>942</v>
      </c>
      <c r="AC3040" s="183">
        <v>28</v>
      </c>
    </row>
    <row r="3041" spans="1:29">
      <c r="A3041" s="181" t="s">
        <v>118</v>
      </c>
      <c r="B3041" s="183">
        <v>860</v>
      </c>
      <c r="C3041" s="183">
        <v>860100</v>
      </c>
      <c r="D3041" s="183">
        <v>5675</v>
      </c>
      <c r="E3041" s="184">
        <v>-212.7</v>
      </c>
      <c r="F3041" s="182">
        <v>43677</v>
      </c>
      <c r="G3041" s="181" t="s">
        <v>1210</v>
      </c>
      <c r="H3041" s="181" t="s">
        <v>1196</v>
      </c>
      <c r="I3041" s="181" t="s">
        <v>1196</v>
      </c>
      <c r="K3041" s="183">
        <v>366092</v>
      </c>
      <c r="L3041" s="183">
        <v>341556</v>
      </c>
      <c r="Q3041" s="181" t="s">
        <v>940</v>
      </c>
      <c r="U3041" s="183">
        <v>7</v>
      </c>
      <c r="V3041" s="183">
        <v>19</v>
      </c>
      <c r="Y3041" s="181" t="s">
        <v>941</v>
      </c>
      <c r="Z3041" s="183">
        <v>102</v>
      </c>
      <c r="AA3041" s="181" t="s">
        <v>22</v>
      </c>
      <c r="AB3041" s="181" t="s">
        <v>942</v>
      </c>
      <c r="AC3041" s="183">
        <v>28</v>
      </c>
    </row>
    <row r="3042" spans="1:29">
      <c r="A3042" s="181" t="s">
        <v>118</v>
      </c>
      <c r="B3042" s="183">
        <v>860</v>
      </c>
      <c r="C3042" s="183">
        <v>860100</v>
      </c>
      <c r="D3042" s="183">
        <v>5675</v>
      </c>
      <c r="E3042" s="184">
        <v>-155.75</v>
      </c>
      <c r="F3042" s="182">
        <v>43708</v>
      </c>
      <c r="G3042" s="181" t="s">
        <v>1210</v>
      </c>
      <c r="H3042" s="181" t="s">
        <v>1196</v>
      </c>
      <c r="I3042" s="181" t="s">
        <v>1196</v>
      </c>
      <c r="K3042" s="183">
        <v>366428</v>
      </c>
      <c r="L3042" s="183">
        <v>344052</v>
      </c>
      <c r="Q3042" s="181" t="s">
        <v>940</v>
      </c>
      <c r="U3042" s="183">
        <v>8</v>
      </c>
      <c r="V3042" s="183">
        <v>19</v>
      </c>
      <c r="Y3042" s="181" t="s">
        <v>941</v>
      </c>
      <c r="Z3042" s="183">
        <v>102</v>
      </c>
      <c r="AA3042" s="181" t="s">
        <v>22</v>
      </c>
      <c r="AB3042" s="181" t="s">
        <v>942</v>
      </c>
      <c r="AC3042" s="183">
        <v>28</v>
      </c>
    </row>
    <row r="3043" spans="1:29">
      <c r="A3043" s="181" t="s">
        <v>118</v>
      </c>
      <c r="B3043" s="183">
        <v>860</v>
      </c>
      <c r="C3043" s="183">
        <v>860100</v>
      </c>
      <c r="D3043" s="183">
        <v>5675</v>
      </c>
      <c r="E3043" s="184">
        <v>-155.25</v>
      </c>
      <c r="F3043" s="182">
        <v>43738</v>
      </c>
      <c r="G3043" s="181" t="s">
        <v>1210</v>
      </c>
      <c r="H3043" s="181" t="s">
        <v>1196</v>
      </c>
      <c r="I3043" s="181" t="s">
        <v>1196</v>
      </c>
      <c r="K3043" s="183">
        <v>366757</v>
      </c>
      <c r="L3043" s="183">
        <v>347330</v>
      </c>
      <c r="Q3043" s="181" t="s">
        <v>940</v>
      </c>
      <c r="U3043" s="183">
        <v>9</v>
      </c>
      <c r="V3043" s="183">
        <v>19</v>
      </c>
      <c r="Y3043" s="181" t="s">
        <v>941</v>
      </c>
      <c r="Z3043" s="183">
        <v>102</v>
      </c>
      <c r="AA3043" s="181" t="s">
        <v>22</v>
      </c>
      <c r="AB3043" s="181" t="s">
        <v>942</v>
      </c>
      <c r="AC3043" s="183">
        <v>28</v>
      </c>
    </row>
    <row r="3044" spans="1:29">
      <c r="A3044" s="181" t="s">
        <v>118</v>
      </c>
      <c r="B3044" s="183">
        <v>860</v>
      </c>
      <c r="C3044" s="183">
        <v>860100</v>
      </c>
      <c r="D3044" s="183">
        <v>5675</v>
      </c>
      <c r="E3044" s="184">
        <v>-158.11000000000001</v>
      </c>
      <c r="F3044" s="182">
        <v>43769</v>
      </c>
      <c r="G3044" s="181" t="s">
        <v>1210</v>
      </c>
      <c r="H3044" s="181" t="s">
        <v>1196</v>
      </c>
      <c r="I3044" s="181" t="s">
        <v>1196</v>
      </c>
      <c r="K3044" s="183">
        <v>367140</v>
      </c>
      <c r="L3044" s="183">
        <v>350848</v>
      </c>
      <c r="Q3044" s="181" t="s">
        <v>940</v>
      </c>
      <c r="U3044" s="183">
        <v>10</v>
      </c>
      <c r="V3044" s="183">
        <v>19</v>
      </c>
      <c r="Y3044" s="181" t="s">
        <v>941</v>
      </c>
      <c r="Z3044" s="183">
        <v>102</v>
      </c>
      <c r="AA3044" s="181" t="s">
        <v>22</v>
      </c>
      <c r="AB3044" s="181" t="s">
        <v>942</v>
      </c>
      <c r="AC3044" s="183">
        <v>28</v>
      </c>
    </row>
    <row r="3045" spans="1:29">
      <c r="A3045" s="181" t="s">
        <v>118</v>
      </c>
      <c r="B3045" s="183">
        <v>860</v>
      </c>
      <c r="C3045" s="183">
        <v>860100</v>
      </c>
      <c r="D3045" s="183">
        <v>5675</v>
      </c>
      <c r="E3045" s="184">
        <v>-161.11000000000001</v>
      </c>
      <c r="F3045" s="182">
        <v>43799</v>
      </c>
      <c r="G3045" s="181" t="s">
        <v>1210</v>
      </c>
      <c r="H3045" s="181" t="s">
        <v>1196</v>
      </c>
      <c r="I3045" s="181" t="s">
        <v>1196</v>
      </c>
      <c r="K3045" s="183">
        <v>367429</v>
      </c>
      <c r="L3045" s="183">
        <v>353470</v>
      </c>
      <c r="Q3045" s="181" t="s">
        <v>940</v>
      </c>
      <c r="U3045" s="183">
        <v>11</v>
      </c>
      <c r="V3045" s="183">
        <v>19</v>
      </c>
      <c r="Y3045" s="181" t="s">
        <v>941</v>
      </c>
      <c r="Z3045" s="183">
        <v>102</v>
      </c>
      <c r="AA3045" s="181" t="s">
        <v>22</v>
      </c>
      <c r="AB3045" s="181" t="s">
        <v>942</v>
      </c>
      <c r="AC3045" s="183">
        <v>28</v>
      </c>
    </row>
    <row r="3046" spans="1:29">
      <c r="A3046" s="181" t="s">
        <v>118</v>
      </c>
      <c r="B3046" s="183">
        <v>860</v>
      </c>
      <c r="C3046" s="183">
        <v>860100</v>
      </c>
      <c r="D3046" s="183">
        <v>5675</v>
      </c>
      <c r="E3046" s="184">
        <v>-219.54</v>
      </c>
      <c r="F3046" s="182">
        <v>43830</v>
      </c>
      <c r="G3046" s="181" t="s">
        <v>1210</v>
      </c>
      <c r="H3046" s="181" t="s">
        <v>1196</v>
      </c>
      <c r="I3046" s="181" t="s">
        <v>1196</v>
      </c>
      <c r="K3046" s="183">
        <v>367858</v>
      </c>
      <c r="L3046" s="183">
        <v>356869</v>
      </c>
      <c r="Q3046" s="181" t="s">
        <v>940</v>
      </c>
      <c r="U3046" s="183">
        <v>12</v>
      </c>
      <c r="V3046" s="183">
        <v>19</v>
      </c>
      <c r="Y3046" s="181" t="s">
        <v>941</v>
      </c>
      <c r="Z3046" s="183">
        <v>102</v>
      </c>
      <c r="AA3046" s="181" t="s">
        <v>22</v>
      </c>
      <c r="AB3046" s="181" t="s">
        <v>942</v>
      </c>
      <c r="AC3046" s="183">
        <v>28</v>
      </c>
    </row>
    <row r="3047" spans="1:29">
      <c r="A3047" s="181" t="s">
        <v>118</v>
      </c>
      <c r="B3047" s="183">
        <v>860</v>
      </c>
      <c r="C3047" s="183">
        <v>860100</v>
      </c>
      <c r="D3047" s="183">
        <v>5675</v>
      </c>
      <c r="E3047" s="184">
        <v>-189.34</v>
      </c>
      <c r="F3047" s="182">
        <v>43861</v>
      </c>
      <c r="G3047" s="181" t="s">
        <v>1210</v>
      </c>
      <c r="H3047" s="181" t="s">
        <v>1196</v>
      </c>
      <c r="I3047" s="181" t="s">
        <v>1196</v>
      </c>
      <c r="K3047" s="183">
        <v>368191</v>
      </c>
      <c r="L3047" s="183">
        <v>359084</v>
      </c>
      <c r="Q3047" s="181" t="s">
        <v>940</v>
      </c>
      <c r="U3047" s="183">
        <v>1</v>
      </c>
      <c r="V3047" s="183">
        <v>20</v>
      </c>
      <c r="Y3047" s="181" t="s">
        <v>941</v>
      </c>
      <c r="Z3047" s="183">
        <v>102</v>
      </c>
      <c r="AA3047" s="181" t="s">
        <v>22</v>
      </c>
      <c r="AB3047" s="181" t="s">
        <v>942</v>
      </c>
      <c r="AC3047" s="183">
        <v>9</v>
      </c>
    </row>
    <row r="3048" spans="1:29">
      <c r="A3048" s="181" t="s">
        <v>118</v>
      </c>
      <c r="B3048" s="183">
        <v>860</v>
      </c>
      <c r="C3048" s="183">
        <v>860100</v>
      </c>
      <c r="D3048" s="183">
        <v>5675</v>
      </c>
      <c r="E3048" s="184">
        <v>-184.84</v>
      </c>
      <c r="F3048" s="182">
        <v>43890</v>
      </c>
      <c r="G3048" s="181" t="s">
        <v>1210</v>
      </c>
      <c r="H3048" s="181" t="s">
        <v>1196</v>
      </c>
      <c r="I3048" s="181" t="s">
        <v>1196</v>
      </c>
      <c r="K3048" s="183">
        <v>368566</v>
      </c>
      <c r="L3048" s="183">
        <v>361274</v>
      </c>
      <c r="Q3048" s="181" t="s">
        <v>940</v>
      </c>
      <c r="U3048" s="183">
        <v>2</v>
      </c>
      <c r="V3048" s="183">
        <v>20</v>
      </c>
      <c r="Y3048" s="181" t="s">
        <v>941</v>
      </c>
      <c r="Z3048" s="183">
        <v>102</v>
      </c>
      <c r="AA3048" s="181" t="s">
        <v>22</v>
      </c>
      <c r="AB3048" s="181" t="s">
        <v>942</v>
      </c>
      <c r="AC3048" s="183">
        <v>9</v>
      </c>
    </row>
    <row r="3049" spans="1:29">
      <c r="A3049" s="181" t="s">
        <v>118</v>
      </c>
      <c r="B3049" s="183">
        <v>860</v>
      </c>
      <c r="C3049" s="183">
        <v>860100</v>
      </c>
      <c r="D3049" s="183">
        <v>5675</v>
      </c>
      <c r="E3049" s="184">
        <v>-183.13</v>
      </c>
      <c r="F3049" s="182">
        <v>43921</v>
      </c>
      <c r="G3049" s="181" t="s">
        <v>1210</v>
      </c>
      <c r="H3049" s="181" t="s">
        <v>1196</v>
      </c>
      <c r="I3049" s="181" t="s">
        <v>1196</v>
      </c>
      <c r="K3049" s="183">
        <v>368963</v>
      </c>
      <c r="L3049" s="183">
        <v>364554</v>
      </c>
      <c r="Q3049" s="181" t="s">
        <v>940</v>
      </c>
      <c r="U3049" s="183">
        <v>3</v>
      </c>
      <c r="V3049" s="183">
        <v>20</v>
      </c>
      <c r="Y3049" s="181" t="s">
        <v>941</v>
      </c>
      <c r="Z3049" s="183">
        <v>102</v>
      </c>
      <c r="AA3049" s="181" t="s">
        <v>22</v>
      </c>
      <c r="AB3049" s="181" t="s">
        <v>942</v>
      </c>
      <c r="AC3049" s="183">
        <v>9</v>
      </c>
    </row>
    <row r="3050" spans="1:29">
      <c r="A3050" s="181" t="s">
        <v>119</v>
      </c>
      <c r="B3050" s="183">
        <v>860</v>
      </c>
      <c r="C3050" s="183">
        <v>860100</v>
      </c>
      <c r="D3050" s="183">
        <v>5680</v>
      </c>
      <c r="E3050" s="184">
        <v>-76.63</v>
      </c>
      <c r="F3050" s="182">
        <v>43585</v>
      </c>
      <c r="G3050" s="181" t="s">
        <v>1210</v>
      </c>
      <c r="H3050" s="181" t="s">
        <v>1203</v>
      </c>
      <c r="I3050" s="181" t="s">
        <v>1203</v>
      </c>
      <c r="K3050" s="183">
        <v>365136</v>
      </c>
      <c r="L3050" s="183">
        <v>333839</v>
      </c>
      <c r="Q3050" s="181" t="s">
        <v>940</v>
      </c>
      <c r="U3050" s="183">
        <v>4</v>
      </c>
      <c r="V3050" s="183">
        <v>19</v>
      </c>
      <c r="Y3050" s="181" t="s">
        <v>941</v>
      </c>
      <c r="Z3050" s="183">
        <v>102</v>
      </c>
      <c r="AA3050" s="181" t="s">
        <v>22</v>
      </c>
      <c r="AB3050" s="181" t="s">
        <v>942</v>
      </c>
      <c r="AC3050" s="183">
        <v>28</v>
      </c>
    </row>
    <row r="3051" spans="1:29">
      <c r="A3051" s="181" t="s">
        <v>119</v>
      </c>
      <c r="B3051" s="183">
        <v>860</v>
      </c>
      <c r="C3051" s="183">
        <v>860100</v>
      </c>
      <c r="D3051" s="183">
        <v>5680</v>
      </c>
      <c r="E3051" s="184">
        <v>-78.7</v>
      </c>
      <c r="F3051" s="182">
        <v>43616</v>
      </c>
      <c r="G3051" s="181" t="s">
        <v>1210</v>
      </c>
      <c r="H3051" s="181" t="s">
        <v>1203</v>
      </c>
      <c r="I3051" s="181" t="s">
        <v>1203</v>
      </c>
      <c r="K3051" s="183">
        <v>365470</v>
      </c>
      <c r="L3051" s="183">
        <v>336422</v>
      </c>
      <c r="Q3051" s="181" t="s">
        <v>940</v>
      </c>
      <c r="U3051" s="183">
        <v>5</v>
      </c>
      <c r="V3051" s="183">
        <v>19</v>
      </c>
      <c r="Y3051" s="181" t="s">
        <v>941</v>
      </c>
      <c r="Z3051" s="183">
        <v>102</v>
      </c>
      <c r="AA3051" s="181" t="s">
        <v>22</v>
      </c>
      <c r="AB3051" s="181" t="s">
        <v>942</v>
      </c>
      <c r="AC3051" s="183">
        <v>28</v>
      </c>
    </row>
    <row r="3052" spans="1:29">
      <c r="A3052" s="181" t="s">
        <v>119</v>
      </c>
      <c r="B3052" s="183">
        <v>860</v>
      </c>
      <c r="C3052" s="183">
        <v>860100</v>
      </c>
      <c r="D3052" s="183">
        <v>5680</v>
      </c>
      <c r="E3052" s="184">
        <v>-75.92</v>
      </c>
      <c r="F3052" s="182">
        <v>43646</v>
      </c>
      <c r="G3052" s="181" t="s">
        <v>1210</v>
      </c>
      <c r="H3052" s="181" t="s">
        <v>1203</v>
      </c>
      <c r="I3052" s="181" t="s">
        <v>1203</v>
      </c>
      <c r="K3052" s="183">
        <v>365795</v>
      </c>
      <c r="L3052" s="183">
        <v>338880</v>
      </c>
      <c r="Q3052" s="181" t="s">
        <v>940</v>
      </c>
      <c r="U3052" s="183">
        <v>6</v>
      </c>
      <c r="V3052" s="183">
        <v>19</v>
      </c>
      <c r="Y3052" s="181" t="s">
        <v>941</v>
      </c>
      <c r="Z3052" s="183">
        <v>102</v>
      </c>
      <c r="AA3052" s="181" t="s">
        <v>22</v>
      </c>
      <c r="AB3052" s="181" t="s">
        <v>942</v>
      </c>
      <c r="AC3052" s="183">
        <v>28</v>
      </c>
    </row>
    <row r="3053" spans="1:29">
      <c r="A3053" s="181" t="s">
        <v>119</v>
      </c>
      <c r="B3053" s="183">
        <v>860</v>
      </c>
      <c r="C3053" s="183">
        <v>860100</v>
      </c>
      <c r="D3053" s="183">
        <v>5680</v>
      </c>
      <c r="E3053" s="184">
        <v>-93.39</v>
      </c>
      <c r="F3053" s="182">
        <v>43677</v>
      </c>
      <c r="G3053" s="181" t="s">
        <v>1210</v>
      </c>
      <c r="H3053" s="181" t="s">
        <v>1203</v>
      </c>
      <c r="I3053" s="181" t="s">
        <v>1203</v>
      </c>
      <c r="K3053" s="183">
        <v>366093</v>
      </c>
      <c r="L3053" s="183">
        <v>341558</v>
      </c>
      <c r="Q3053" s="181" t="s">
        <v>940</v>
      </c>
      <c r="U3053" s="183">
        <v>7</v>
      </c>
      <c r="V3053" s="183">
        <v>19</v>
      </c>
      <c r="Y3053" s="181" t="s">
        <v>941</v>
      </c>
      <c r="Z3053" s="183">
        <v>102</v>
      </c>
      <c r="AA3053" s="181" t="s">
        <v>22</v>
      </c>
      <c r="AB3053" s="181" t="s">
        <v>942</v>
      </c>
      <c r="AC3053" s="183">
        <v>28</v>
      </c>
    </row>
    <row r="3054" spans="1:29">
      <c r="A3054" s="181" t="s">
        <v>119</v>
      </c>
      <c r="B3054" s="183">
        <v>860</v>
      </c>
      <c r="C3054" s="183">
        <v>860100</v>
      </c>
      <c r="D3054" s="183">
        <v>5680</v>
      </c>
      <c r="E3054" s="184">
        <v>-73.33</v>
      </c>
      <c r="F3054" s="182">
        <v>43708</v>
      </c>
      <c r="G3054" s="181" t="s">
        <v>1210</v>
      </c>
      <c r="H3054" s="181" t="s">
        <v>1203</v>
      </c>
      <c r="I3054" s="181" t="s">
        <v>1203</v>
      </c>
      <c r="K3054" s="183">
        <v>366429</v>
      </c>
      <c r="L3054" s="183">
        <v>344053</v>
      </c>
      <c r="Q3054" s="181" t="s">
        <v>940</v>
      </c>
      <c r="U3054" s="183">
        <v>8</v>
      </c>
      <c r="V3054" s="183">
        <v>19</v>
      </c>
      <c r="Y3054" s="181" t="s">
        <v>941</v>
      </c>
      <c r="Z3054" s="183">
        <v>102</v>
      </c>
      <c r="AA3054" s="181" t="s">
        <v>22</v>
      </c>
      <c r="AB3054" s="181" t="s">
        <v>942</v>
      </c>
      <c r="AC3054" s="183">
        <v>28</v>
      </c>
    </row>
    <row r="3055" spans="1:29">
      <c r="A3055" s="181" t="s">
        <v>119</v>
      </c>
      <c r="B3055" s="183">
        <v>860</v>
      </c>
      <c r="C3055" s="183">
        <v>860100</v>
      </c>
      <c r="D3055" s="183">
        <v>5680</v>
      </c>
      <c r="E3055" s="184">
        <v>-73.5</v>
      </c>
      <c r="F3055" s="182">
        <v>43738</v>
      </c>
      <c r="G3055" s="181" t="s">
        <v>1210</v>
      </c>
      <c r="H3055" s="181" t="s">
        <v>1203</v>
      </c>
      <c r="I3055" s="181" t="s">
        <v>1203</v>
      </c>
      <c r="K3055" s="183">
        <v>366758</v>
      </c>
      <c r="L3055" s="183">
        <v>347331</v>
      </c>
      <c r="Q3055" s="181" t="s">
        <v>940</v>
      </c>
      <c r="U3055" s="183">
        <v>9</v>
      </c>
      <c r="V3055" s="183">
        <v>19</v>
      </c>
      <c r="Y3055" s="181" t="s">
        <v>941</v>
      </c>
      <c r="Z3055" s="183">
        <v>102</v>
      </c>
      <c r="AA3055" s="181" t="s">
        <v>22</v>
      </c>
      <c r="AB3055" s="181" t="s">
        <v>942</v>
      </c>
      <c r="AC3055" s="183">
        <v>28</v>
      </c>
    </row>
    <row r="3056" spans="1:29">
      <c r="A3056" s="181" t="s">
        <v>119</v>
      </c>
      <c r="B3056" s="183">
        <v>860</v>
      </c>
      <c r="C3056" s="183">
        <v>860100</v>
      </c>
      <c r="D3056" s="183">
        <v>5680</v>
      </c>
      <c r="E3056" s="184">
        <v>-71.34</v>
      </c>
      <c r="F3056" s="182">
        <v>43769</v>
      </c>
      <c r="G3056" s="181" t="s">
        <v>1210</v>
      </c>
      <c r="H3056" s="181" t="s">
        <v>1203</v>
      </c>
      <c r="I3056" s="181" t="s">
        <v>1203</v>
      </c>
      <c r="K3056" s="183">
        <v>367141</v>
      </c>
      <c r="L3056" s="183">
        <v>350850</v>
      </c>
      <c r="Q3056" s="181" t="s">
        <v>940</v>
      </c>
      <c r="U3056" s="183">
        <v>10</v>
      </c>
      <c r="V3056" s="183">
        <v>19</v>
      </c>
      <c r="Y3056" s="181" t="s">
        <v>941</v>
      </c>
      <c r="Z3056" s="183">
        <v>102</v>
      </c>
      <c r="AA3056" s="181" t="s">
        <v>22</v>
      </c>
      <c r="AB3056" s="181" t="s">
        <v>942</v>
      </c>
      <c r="AC3056" s="183">
        <v>28</v>
      </c>
    </row>
    <row r="3057" spans="1:29">
      <c r="A3057" s="181" t="s">
        <v>119</v>
      </c>
      <c r="B3057" s="183">
        <v>860</v>
      </c>
      <c r="C3057" s="183">
        <v>860100</v>
      </c>
      <c r="D3057" s="183">
        <v>5680</v>
      </c>
      <c r="E3057" s="184">
        <v>-71.28</v>
      </c>
      <c r="F3057" s="182">
        <v>43799</v>
      </c>
      <c r="G3057" s="181" t="s">
        <v>1210</v>
      </c>
      <c r="H3057" s="181" t="s">
        <v>1203</v>
      </c>
      <c r="I3057" s="181" t="s">
        <v>1203</v>
      </c>
      <c r="K3057" s="183">
        <v>367431</v>
      </c>
      <c r="L3057" s="183">
        <v>353472</v>
      </c>
      <c r="Q3057" s="181" t="s">
        <v>940</v>
      </c>
      <c r="U3057" s="183">
        <v>11</v>
      </c>
      <c r="V3057" s="183">
        <v>19</v>
      </c>
      <c r="Y3057" s="181" t="s">
        <v>941</v>
      </c>
      <c r="Z3057" s="183">
        <v>102</v>
      </c>
      <c r="AA3057" s="181" t="s">
        <v>22</v>
      </c>
      <c r="AB3057" s="181" t="s">
        <v>942</v>
      </c>
      <c r="AC3057" s="183">
        <v>28</v>
      </c>
    </row>
    <row r="3058" spans="1:29">
      <c r="A3058" s="181" t="s">
        <v>119</v>
      </c>
      <c r="B3058" s="183">
        <v>860</v>
      </c>
      <c r="C3058" s="183">
        <v>860100</v>
      </c>
      <c r="D3058" s="183">
        <v>5680</v>
      </c>
      <c r="E3058" s="184">
        <v>-92.76</v>
      </c>
      <c r="F3058" s="182">
        <v>43830</v>
      </c>
      <c r="G3058" s="181" t="s">
        <v>1210</v>
      </c>
      <c r="H3058" s="181" t="s">
        <v>1203</v>
      </c>
      <c r="I3058" s="181" t="s">
        <v>1203</v>
      </c>
      <c r="K3058" s="183">
        <v>367860</v>
      </c>
      <c r="L3058" s="183">
        <v>356873</v>
      </c>
      <c r="Q3058" s="181" t="s">
        <v>940</v>
      </c>
      <c r="U3058" s="183">
        <v>12</v>
      </c>
      <c r="V3058" s="183">
        <v>19</v>
      </c>
      <c r="Y3058" s="181" t="s">
        <v>941</v>
      </c>
      <c r="Z3058" s="183">
        <v>102</v>
      </c>
      <c r="AA3058" s="181" t="s">
        <v>22</v>
      </c>
      <c r="AB3058" s="181" t="s">
        <v>942</v>
      </c>
      <c r="AC3058" s="183">
        <v>28</v>
      </c>
    </row>
    <row r="3059" spans="1:29">
      <c r="A3059" s="181" t="s">
        <v>119</v>
      </c>
      <c r="B3059" s="183">
        <v>860</v>
      </c>
      <c r="C3059" s="183">
        <v>860100</v>
      </c>
      <c r="D3059" s="183">
        <v>5680</v>
      </c>
      <c r="E3059" s="184">
        <v>-72.650000000000006</v>
      </c>
      <c r="F3059" s="182">
        <v>43861</v>
      </c>
      <c r="G3059" s="181" t="s">
        <v>1210</v>
      </c>
      <c r="H3059" s="181" t="s">
        <v>1203</v>
      </c>
      <c r="I3059" s="181" t="s">
        <v>1203</v>
      </c>
      <c r="K3059" s="183">
        <v>368192</v>
      </c>
      <c r="L3059" s="183">
        <v>359085</v>
      </c>
      <c r="Q3059" s="181" t="s">
        <v>940</v>
      </c>
      <c r="U3059" s="183">
        <v>1</v>
      </c>
      <c r="V3059" s="183">
        <v>20</v>
      </c>
      <c r="Y3059" s="181" t="s">
        <v>941</v>
      </c>
      <c r="Z3059" s="183">
        <v>102</v>
      </c>
      <c r="AA3059" s="181" t="s">
        <v>22</v>
      </c>
      <c r="AB3059" s="181" t="s">
        <v>942</v>
      </c>
      <c r="AC3059" s="183">
        <v>9</v>
      </c>
    </row>
    <row r="3060" spans="1:29">
      <c r="A3060" s="181" t="s">
        <v>119</v>
      </c>
      <c r="B3060" s="183">
        <v>860</v>
      </c>
      <c r="C3060" s="183">
        <v>860100</v>
      </c>
      <c r="D3060" s="183">
        <v>5680</v>
      </c>
      <c r="E3060" s="184">
        <v>-71.69</v>
      </c>
      <c r="F3060" s="182">
        <v>43890</v>
      </c>
      <c r="G3060" s="181" t="s">
        <v>1210</v>
      </c>
      <c r="H3060" s="181" t="s">
        <v>1203</v>
      </c>
      <c r="I3060" s="181" t="s">
        <v>1203</v>
      </c>
      <c r="K3060" s="183">
        <v>368567</v>
      </c>
      <c r="L3060" s="183">
        <v>361275</v>
      </c>
      <c r="Q3060" s="181" t="s">
        <v>940</v>
      </c>
      <c r="U3060" s="183">
        <v>2</v>
      </c>
      <c r="V3060" s="183">
        <v>20</v>
      </c>
      <c r="Y3060" s="181" t="s">
        <v>941</v>
      </c>
      <c r="Z3060" s="183">
        <v>102</v>
      </c>
      <c r="AA3060" s="181" t="s">
        <v>22</v>
      </c>
      <c r="AB3060" s="181" t="s">
        <v>942</v>
      </c>
      <c r="AC3060" s="183">
        <v>9</v>
      </c>
    </row>
    <row r="3061" spans="1:29">
      <c r="A3061" s="181" t="s">
        <v>119</v>
      </c>
      <c r="B3061" s="183">
        <v>860</v>
      </c>
      <c r="C3061" s="183">
        <v>860100</v>
      </c>
      <c r="D3061" s="183">
        <v>5680</v>
      </c>
      <c r="E3061" s="184">
        <v>-71.95</v>
      </c>
      <c r="F3061" s="182">
        <v>43921</v>
      </c>
      <c r="G3061" s="181" t="s">
        <v>1210</v>
      </c>
      <c r="H3061" s="181" t="s">
        <v>1203</v>
      </c>
      <c r="I3061" s="181" t="s">
        <v>1203</v>
      </c>
      <c r="K3061" s="183">
        <v>368964</v>
      </c>
      <c r="L3061" s="183">
        <v>364556</v>
      </c>
      <c r="Q3061" s="181" t="s">
        <v>940</v>
      </c>
      <c r="U3061" s="183">
        <v>3</v>
      </c>
      <c r="V3061" s="183">
        <v>20</v>
      </c>
      <c r="Y3061" s="181" t="s">
        <v>941</v>
      </c>
      <c r="Z3061" s="183">
        <v>102</v>
      </c>
      <c r="AA3061" s="181" t="s">
        <v>22</v>
      </c>
      <c r="AB3061" s="181" t="s">
        <v>942</v>
      </c>
      <c r="AC3061" s="183">
        <v>9</v>
      </c>
    </row>
  </sheetData>
  <autoFilter ref="A1:AE3061" xr:uid="{D69B432E-7FED-49CB-968C-833F2AC0430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42E57-E7B3-4295-AF10-A138C85CCD42}">
  <sheetPr>
    <pageSetUpPr fitToPage="1"/>
  </sheetPr>
  <dimension ref="A1:K242"/>
  <sheetViews>
    <sheetView showGridLines="0" view="pageBreakPreview" zoomScale="85" zoomScaleNormal="85" zoomScaleSheetLayoutView="85" workbookViewId="0">
      <pane ySplit="1" topLeftCell="A2" activePane="bottomLeft" state="frozen"/>
      <selection activeCell="D1" sqref="D1"/>
      <selection pane="bottomLeft" activeCell="F15" sqref="F15"/>
    </sheetView>
  </sheetViews>
  <sheetFormatPr defaultRowHeight="15"/>
  <cols>
    <col min="1" max="1" width="15.75" style="250" bestFit="1" customWidth="1"/>
    <col min="2" max="2" width="18.375" style="251" bestFit="1" customWidth="1"/>
    <col min="3" max="3" width="30.875" style="251" bestFit="1" customWidth="1"/>
    <col min="4" max="4" width="23.375" style="251" bestFit="1" customWidth="1"/>
    <col min="5" max="5" width="14.5" style="252" bestFit="1" customWidth="1"/>
    <col min="6" max="6" width="6.875" style="253" bestFit="1" customWidth="1"/>
    <col min="7" max="7" width="10.875" style="253" bestFit="1" customWidth="1"/>
    <col min="8" max="8" width="11.75" style="253" bestFit="1" customWidth="1"/>
    <col min="9" max="9" width="10.75" style="253" bestFit="1" customWidth="1"/>
    <col min="10" max="10" width="11.25" style="253" bestFit="1" customWidth="1"/>
    <col min="11" max="11" width="6.25" style="254" bestFit="1" customWidth="1"/>
    <col min="12" max="16384" width="9" style="251"/>
  </cols>
  <sheetData>
    <row r="1" spans="1:11">
      <c r="A1" s="299" t="s">
        <v>133</v>
      </c>
      <c r="B1" s="300" t="s">
        <v>1211</v>
      </c>
      <c r="C1" s="300" t="s">
        <v>1212</v>
      </c>
      <c r="D1" s="300" t="s">
        <v>412</v>
      </c>
      <c r="E1" s="301" t="s">
        <v>1213</v>
      </c>
      <c r="F1" s="253" t="s">
        <v>1214</v>
      </c>
      <c r="G1" s="253" t="s">
        <v>1215</v>
      </c>
      <c r="H1" s="253" t="s">
        <v>1216</v>
      </c>
      <c r="I1" s="253" t="s">
        <v>1217</v>
      </c>
      <c r="J1" s="253" t="s">
        <v>1218</v>
      </c>
      <c r="K1" s="254" t="s">
        <v>72</v>
      </c>
    </row>
    <row r="2" spans="1:11">
      <c r="A2" s="302">
        <v>1001142</v>
      </c>
      <c r="B2" s="300"/>
      <c r="C2" s="300"/>
      <c r="D2" s="300" t="s">
        <v>1219</v>
      </c>
      <c r="E2" s="301">
        <v>43558</v>
      </c>
      <c r="F2" s="253">
        <v>0</v>
      </c>
      <c r="G2" s="253">
        <v>0</v>
      </c>
      <c r="H2" s="253">
        <v>0</v>
      </c>
      <c r="I2" s="253">
        <v>0</v>
      </c>
      <c r="J2" s="253">
        <v>100</v>
      </c>
      <c r="K2" s="254">
        <f t="shared" ref="K2:K33" si="0">+SUM(F2:J2)</f>
        <v>100</v>
      </c>
    </row>
    <row r="3" spans="1:11">
      <c r="A3" s="302">
        <v>1001142</v>
      </c>
      <c r="B3" s="300"/>
      <c r="C3" s="300"/>
      <c r="D3" s="300" t="s">
        <v>1219</v>
      </c>
      <c r="E3" s="301">
        <v>43586</v>
      </c>
      <c r="F3" s="253">
        <v>0</v>
      </c>
      <c r="G3" s="253">
        <v>0</v>
      </c>
      <c r="H3" s="253">
        <v>0</v>
      </c>
      <c r="I3" s="253">
        <v>0</v>
      </c>
      <c r="J3" s="253">
        <v>200</v>
      </c>
      <c r="K3" s="254">
        <f t="shared" si="0"/>
        <v>200</v>
      </c>
    </row>
    <row r="4" spans="1:11">
      <c r="A4" s="302">
        <v>1001142</v>
      </c>
      <c r="B4" s="300"/>
      <c r="C4" s="300"/>
      <c r="D4" s="300" t="s">
        <v>1219</v>
      </c>
      <c r="E4" s="301">
        <v>43600</v>
      </c>
      <c r="F4" s="253">
        <v>163.59</v>
      </c>
      <c r="G4" s="253">
        <v>0</v>
      </c>
      <c r="H4" s="253">
        <v>0</v>
      </c>
      <c r="I4" s="253">
        <v>0</v>
      </c>
      <c r="J4" s="253">
        <v>100</v>
      </c>
      <c r="K4" s="254">
        <f t="shared" si="0"/>
        <v>263.59000000000003</v>
      </c>
    </row>
    <row r="5" spans="1:11">
      <c r="A5" s="302">
        <v>1001142</v>
      </c>
      <c r="B5" s="300"/>
      <c r="C5" s="300"/>
      <c r="D5" s="300" t="s">
        <v>1219</v>
      </c>
      <c r="E5" s="301">
        <v>43614</v>
      </c>
      <c r="F5" s="253">
        <v>128.54</v>
      </c>
      <c r="G5" s="253">
        <v>0</v>
      </c>
      <c r="H5" s="253">
        <v>0</v>
      </c>
      <c r="I5" s="253">
        <v>0</v>
      </c>
      <c r="J5" s="253">
        <v>0</v>
      </c>
      <c r="K5" s="254">
        <f t="shared" si="0"/>
        <v>128.54</v>
      </c>
    </row>
    <row r="6" spans="1:11">
      <c r="A6" s="302">
        <v>1001142</v>
      </c>
      <c r="B6" s="300"/>
      <c r="C6" s="300"/>
      <c r="D6" s="300" t="s">
        <v>1219</v>
      </c>
      <c r="E6" s="301">
        <v>43628</v>
      </c>
      <c r="F6" s="253">
        <v>23.37</v>
      </c>
      <c r="G6" s="253">
        <v>124.64</v>
      </c>
      <c r="H6" s="253">
        <v>0</v>
      </c>
      <c r="I6" s="253">
        <v>0</v>
      </c>
      <c r="J6" s="253">
        <v>100</v>
      </c>
      <c r="K6" s="254">
        <f t="shared" si="0"/>
        <v>248.01</v>
      </c>
    </row>
    <row r="7" spans="1:11">
      <c r="A7" s="302">
        <v>1001142</v>
      </c>
      <c r="B7" s="300"/>
      <c r="C7" s="300"/>
      <c r="D7" s="300" t="s">
        <v>1219</v>
      </c>
      <c r="E7" s="301">
        <v>43656</v>
      </c>
      <c r="F7" s="253">
        <v>163.59</v>
      </c>
      <c r="G7" s="253">
        <v>0</v>
      </c>
      <c r="H7" s="253">
        <v>0</v>
      </c>
      <c r="I7" s="253">
        <v>0</v>
      </c>
      <c r="J7" s="253">
        <v>200</v>
      </c>
      <c r="K7" s="254">
        <f t="shared" si="0"/>
        <v>363.59000000000003</v>
      </c>
    </row>
    <row r="8" spans="1:11">
      <c r="A8" s="302">
        <v>1001142</v>
      </c>
      <c r="B8" s="300"/>
      <c r="C8" s="300"/>
      <c r="D8" s="300" t="s">
        <v>1219</v>
      </c>
      <c r="E8" s="301">
        <v>43670</v>
      </c>
      <c r="F8" s="253">
        <v>0</v>
      </c>
      <c r="G8" s="253">
        <v>124.64</v>
      </c>
      <c r="H8" s="253">
        <v>0</v>
      </c>
      <c r="I8" s="253">
        <v>0</v>
      </c>
      <c r="J8" s="253">
        <v>100</v>
      </c>
      <c r="K8" s="254">
        <f t="shared" si="0"/>
        <v>224.64</v>
      </c>
    </row>
    <row r="9" spans="1:11">
      <c r="A9" s="302">
        <v>1001142</v>
      </c>
      <c r="B9" s="300"/>
      <c r="C9" s="300"/>
      <c r="D9" s="300" t="s">
        <v>1219</v>
      </c>
      <c r="E9" s="301">
        <v>43698</v>
      </c>
      <c r="F9" s="253">
        <v>105.17</v>
      </c>
      <c r="G9" s="253">
        <v>0</v>
      </c>
      <c r="H9" s="253">
        <v>0</v>
      </c>
      <c r="I9" s="253">
        <v>0</v>
      </c>
      <c r="J9" s="253">
        <v>0</v>
      </c>
      <c r="K9" s="254">
        <f t="shared" si="0"/>
        <v>105.17</v>
      </c>
    </row>
    <row r="10" spans="1:11">
      <c r="A10" s="302">
        <v>1001142</v>
      </c>
      <c r="B10" s="300"/>
      <c r="C10" s="300"/>
      <c r="D10" s="300" t="s">
        <v>1219</v>
      </c>
      <c r="E10" s="301">
        <v>43712</v>
      </c>
      <c r="F10" s="253">
        <v>93.48</v>
      </c>
      <c r="G10" s="253">
        <v>0</v>
      </c>
      <c r="H10" s="253">
        <v>0</v>
      </c>
      <c r="I10" s="253">
        <v>0</v>
      </c>
      <c r="J10" s="253">
        <v>0</v>
      </c>
      <c r="K10" s="254">
        <f t="shared" si="0"/>
        <v>93.48</v>
      </c>
    </row>
    <row r="11" spans="1:11">
      <c r="A11" s="302">
        <v>1001142</v>
      </c>
      <c r="B11" s="300"/>
      <c r="C11" s="300"/>
      <c r="D11" s="300" t="s">
        <v>1219</v>
      </c>
      <c r="E11" s="301">
        <v>43726</v>
      </c>
      <c r="F11" s="253">
        <v>0</v>
      </c>
      <c r="G11" s="253">
        <v>124.64</v>
      </c>
      <c r="H11" s="253">
        <v>0</v>
      </c>
      <c r="I11" s="253">
        <v>0</v>
      </c>
      <c r="J11" s="253">
        <v>0</v>
      </c>
      <c r="K11" s="254">
        <f t="shared" si="0"/>
        <v>124.64</v>
      </c>
    </row>
    <row r="12" spans="1:11">
      <c r="A12" s="302">
        <v>1001142</v>
      </c>
      <c r="B12" s="300"/>
      <c r="C12" s="300"/>
      <c r="D12" s="300" t="s">
        <v>1219</v>
      </c>
      <c r="E12" s="301">
        <v>43740</v>
      </c>
      <c r="F12" s="253">
        <v>0</v>
      </c>
      <c r="G12" s="253">
        <v>0</v>
      </c>
      <c r="H12" s="253">
        <v>0</v>
      </c>
      <c r="I12" s="253">
        <v>0</v>
      </c>
      <c r="J12" s="253">
        <v>100</v>
      </c>
      <c r="K12" s="254">
        <f t="shared" si="0"/>
        <v>100</v>
      </c>
    </row>
    <row r="13" spans="1:11">
      <c r="A13" s="302">
        <v>1001142</v>
      </c>
      <c r="B13" s="300"/>
      <c r="C13" s="300"/>
      <c r="D13" s="300" t="s">
        <v>1219</v>
      </c>
      <c r="E13" s="301">
        <v>43754</v>
      </c>
      <c r="F13" s="253">
        <v>58.43</v>
      </c>
      <c r="G13" s="253">
        <v>0</v>
      </c>
      <c r="H13" s="253">
        <v>0</v>
      </c>
      <c r="I13" s="253">
        <v>0</v>
      </c>
      <c r="J13" s="253">
        <v>0</v>
      </c>
      <c r="K13" s="254">
        <f t="shared" si="0"/>
        <v>58.43</v>
      </c>
    </row>
    <row r="14" spans="1:11">
      <c r="A14" s="302">
        <v>1001142</v>
      </c>
      <c r="B14" s="300"/>
      <c r="C14" s="300"/>
      <c r="D14" s="300" t="s">
        <v>1219</v>
      </c>
      <c r="E14" s="301">
        <v>43768</v>
      </c>
      <c r="F14" s="253">
        <v>0</v>
      </c>
      <c r="G14" s="253">
        <v>0</v>
      </c>
      <c r="H14" s="253">
        <v>0</v>
      </c>
      <c r="I14" s="253">
        <v>0</v>
      </c>
      <c r="J14" s="253">
        <v>100</v>
      </c>
      <c r="K14" s="254">
        <f t="shared" si="0"/>
        <v>100</v>
      </c>
    </row>
    <row r="15" spans="1:11">
      <c r="A15" s="302">
        <v>1001142</v>
      </c>
      <c r="B15" s="300"/>
      <c r="C15" s="300"/>
      <c r="D15" s="300" t="s">
        <v>1219</v>
      </c>
      <c r="E15" s="301">
        <v>43782</v>
      </c>
      <c r="F15" s="253">
        <v>0</v>
      </c>
      <c r="G15" s="253">
        <v>0</v>
      </c>
      <c r="H15" s="253">
        <v>0</v>
      </c>
      <c r="I15" s="253">
        <v>0</v>
      </c>
      <c r="J15" s="253">
        <v>100</v>
      </c>
      <c r="K15" s="254">
        <f t="shared" si="0"/>
        <v>100</v>
      </c>
    </row>
    <row r="16" spans="1:11">
      <c r="A16" s="302">
        <v>1001142</v>
      </c>
      <c r="B16" s="300"/>
      <c r="C16" s="300"/>
      <c r="D16" s="300" t="s">
        <v>1219</v>
      </c>
      <c r="E16" s="301">
        <v>43796</v>
      </c>
      <c r="F16" s="253">
        <v>245.39</v>
      </c>
      <c r="G16" s="253">
        <v>0</v>
      </c>
      <c r="H16" s="253">
        <v>0</v>
      </c>
      <c r="I16" s="253">
        <v>0</v>
      </c>
      <c r="J16" s="253">
        <v>100</v>
      </c>
      <c r="K16" s="254">
        <f t="shared" si="0"/>
        <v>345.39</v>
      </c>
    </row>
    <row r="17" spans="1:11">
      <c r="A17" s="302">
        <v>1001142</v>
      </c>
      <c r="B17" s="300"/>
      <c r="C17" s="300"/>
      <c r="D17" s="300" t="s">
        <v>1219</v>
      </c>
      <c r="E17" s="301">
        <v>43810</v>
      </c>
      <c r="F17" s="253">
        <v>0</v>
      </c>
      <c r="G17" s="253">
        <v>249.28</v>
      </c>
      <c r="H17" s="253">
        <v>0</v>
      </c>
      <c r="I17" s="253">
        <v>0</v>
      </c>
      <c r="J17" s="253">
        <v>0</v>
      </c>
      <c r="K17" s="254">
        <f t="shared" si="0"/>
        <v>249.28</v>
      </c>
    </row>
    <row r="18" spans="1:11">
      <c r="A18" s="302">
        <v>1001142</v>
      </c>
      <c r="B18" s="300"/>
      <c r="C18" s="300"/>
      <c r="D18" s="300" t="s">
        <v>1219</v>
      </c>
      <c r="E18" s="301">
        <v>43823</v>
      </c>
      <c r="F18" s="253">
        <v>0</v>
      </c>
      <c r="G18" s="253">
        <v>0</v>
      </c>
      <c r="H18" s="253">
        <v>0</v>
      </c>
      <c r="I18" s="253">
        <v>0</v>
      </c>
      <c r="J18" s="253">
        <v>200</v>
      </c>
      <c r="K18" s="254">
        <f t="shared" si="0"/>
        <v>200</v>
      </c>
    </row>
    <row r="19" spans="1:11">
      <c r="A19" s="302">
        <v>1001177</v>
      </c>
      <c r="B19" s="300"/>
      <c r="C19" s="300"/>
      <c r="D19" s="300" t="s">
        <v>1219</v>
      </c>
      <c r="E19" s="301">
        <v>43600</v>
      </c>
      <c r="F19" s="253">
        <v>236.54</v>
      </c>
      <c r="G19" s="253">
        <v>0</v>
      </c>
      <c r="H19" s="253">
        <v>0</v>
      </c>
      <c r="I19" s="253">
        <v>0</v>
      </c>
      <c r="J19" s="253">
        <v>0</v>
      </c>
      <c r="K19" s="254">
        <f t="shared" si="0"/>
        <v>236.54</v>
      </c>
    </row>
    <row r="20" spans="1:11">
      <c r="A20" s="302">
        <v>1001177</v>
      </c>
      <c r="B20" s="300"/>
      <c r="C20" s="300"/>
      <c r="D20" s="300" t="s">
        <v>1219</v>
      </c>
      <c r="E20" s="301">
        <v>43614</v>
      </c>
      <c r="F20" s="253">
        <v>218.34</v>
      </c>
      <c r="G20" s="253">
        <v>0</v>
      </c>
      <c r="H20" s="253">
        <v>0</v>
      </c>
      <c r="I20" s="253">
        <v>0</v>
      </c>
      <c r="J20" s="253">
        <v>0</v>
      </c>
      <c r="K20" s="254">
        <f t="shared" si="0"/>
        <v>218.34</v>
      </c>
    </row>
    <row r="21" spans="1:11">
      <c r="A21" s="302">
        <v>1001177</v>
      </c>
      <c r="B21" s="300"/>
      <c r="C21" s="300"/>
      <c r="D21" s="300" t="s">
        <v>1219</v>
      </c>
      <c r="E21" s="301">
        <v>43628</v>
      </c>
      <c r="F21" s="253">
        <v>0</v>
      </c>
      <c r="G21" s="253">
        <v>194.08</v>
      </c>
      <c r="H21" s="253">
        <v>0</v>
      </c>
      <c r="I21" s="253">
        <v>0</v>
      </c>
      <c r="J21" s="253">
        <v>0</v>
      </c>
      <c r="K21" s="254">
        <f t="shared" si="0"/>
        <v>194.08</v>
      </c>
    </row>
    <row r="22" spans="1:11">
      <c r="A22" s="302">
        <v>1001177</v>
      </c>
      <c r="B22" s="300"/>
      <c r="C22" s="300"/>
      <c r="D22" s="300" t="s">
        <v>1219</v>
      </c>
      <c r="E22" s="301">
        <v>43656</v>
      </c>
      <c r="F22" s="253">
        <v>109.17</v>
      </c>
      <c r="G22" s="253">
        <v>0</v>
      </c>
      <c r="H22" s="253">
        <v>0</v>
      </c>
      <c r="I22" s="253">
        <v>0</v>
      </c>
      <c r="J22" s="253">
        <v>0</v>
      </c>
      <c r="K22" s="254">
        <f t="shared" si="0"/>
        <v>109.17</v>
      </c>
    </row>
    <row r="23" spans="1:11">
      <c r="A23" s="302">
        <v>1001177</v>
      </c>
      <c r="B23" s="300"/>
      <c r="C23" s="300"/>
      <c r="D23" s="300" t="s">
        <v>1219</v>
      </c>
      <c r="E23" s="301">
        <v>43670</v>
      </c>
      <c r="F23" s="253">
        <v>109.17</v>
      </c>
      <c r="G23" s="253">
        <v>194.08</v>
      </c>
      <c r="H23" s="253">
        <v>509.46</v>
      </c>
      <c r="I23" s="253">
        <v>0</v>
      </c>
      <c r="J23" s="253">
        <v>0</v>
      </c>
      <c r="K23" s="254">
        <f t="shared" si="0"/>
        <v>812.71</v>
      </c>
    </row>
    <row r="24" spans="1:11">
      <c r="A24" s="302">
        <v>1001177</v>
      </c>
      <c r="B24" s="300"/>
      <c r="C24" s="300"/>
      <c r="D24" s="300" t="s">
        <v>1219</v>
      </c>
      <c r="E24" s="301">
        <v>43726</v>
      </c>
      <c r="F24" s="253">
        <v>0</v>
      </c>
      <c r="G24" s="253">
        <v>194.08</v>
      </c>
      <c r="H24" s="253">
        <v>0</v>
      </c>
      <c r="I24" s="253">
        <v>0</v>
      </c>
      <c r="J24" s="253">
        <v>0</v>
      </c>
      <c r="K24" s="254">
        <f t="shared" si="0"/>
        <v>194.08</v>
      </c>
    </row>
    <row r="25" spans="1:11">
      <c r="A25" s="302">
        <v>1001177</v>
      </c>
      <c r="B25" s="300"/>
      <c r="C25" s="300"/>
      <c r="D25" s="300" t="s">
        <v>1219</v>
      </c>
      <c r="E25" s="301">
        <v>43740</v>
      </c>
      <c r="F25" s="253">
        <v>36.39</v>
      </c>
      <c r="G25" s="253">
        <v>0</v>
      </c>
      <c r="H25" s="253">
        <v>0</v>
      </c>
      <c r="I25" s="253">
        <v>0</v>
      </c>
      <c r="J25" s="253">
        <v>0</v>
      </c>
      <c r="K25" s="254">
        <f t="shared" si="0"/>
        <v>36.39</v>
      </c>
    </row>
    <row r="26" spans="1:11">
      <c r="A26" s="302">
        <v>1001177</v>
      </c>
      <c r="B26" s="300"/>
      <c r="C26" s="300"/>
      <c r="D26" s="300" t="s">
        <v>1219</v>
      </c>
      <c r="E26" s="301">
        <v>43768</v>
      </c>
      <c r="F26" s="253">
        <v>72.78</v>
      </c>
      <c r="G26" s="253">
        <v>0</v>
      </c>
      <c r="H26" s="253">
        <v>0</v>
      </c>
      <c r="I26" s="253">
        <v>0</v>
      </c>
      <c r="J26" s="253">
        <v>0</v>
      </c>
      <c r="K26" s="254">
        <f t="shared" si="0"/>
        <v>72.78</v>
      </c>
    </row>
    <row r="27" spans="1:11">
      <c r="A27" s="302">
        <v>1001177</v>
      </c>
      <c r="B27" s="300"/>
      <c r="C27" s="300"/>
      <c r="D27" s="300" t="s">
        <v>1219</v>
      </c>
      <c r="E27" s="301">
        <v>43796</v>
      </c>
      <c r="F27" s="253">
        <v>36.39</v>
      </c>
      <c r="G27" s="253">
        <v>0</v>
      </c>
      <c r="H27" s="253">
        <v>0</v>
      </c>
      <c r="I27" s="253">
        <v>0</v>
      </c>
      <c r="J27" s="253">
        <v>0</v>
      </c>
      <c r="K27" s="254">
        <f t="shared" si="0"/>
        <v>36.39</v>
      </c>
    </row>
    <row r="28" spans="1:11">
      <c r="A28" s="302">
        <v>1001177</v>
      </c>
      <c r="B28" s="300"/>
      <c r="C28" s="300"/>
      <c r="D28" s="300" t="s">
        <v>1219</v>
      </c>
      <c r="E28" s="301">
        <v>43810</v>
      </c>
      <c r="F28" s="253">
        <v>0</v>
      </c>
      <c r="G28" s="253">
        <v>388.16</v>
      </c>
      <c r="H28" s="253">
        <v>873.36</v>
      </c>
      <c r="I28" s="253">
        <v>0</v>
      </c>
      <c r="J28" s="253">
        <v>0</v>
      </c>
      <c r="K28" s="254">
        <f t="shared" si="0"/>
        <v>1261.52</v>
      </c>
    </row>
    <row r="29" spans="1:11">
      <c r="A29" s="302">
        <v>1001567</v>
      </c>
      <c r="B29" s="300"/>
      <c r="C29" s="300"/>
      <c r="D29" s="300" t="s">
        <v>1219</v>
      </c>
      <c r="E29" s="301">
        <v>43600</v>
      </c>
      <c r="F29" s="253">
        <v>144.54</v>
      </c>
      <c r="G29" s="253">
        <v>0</v>
      </c>
      <c r="H29" s="253">
        <v>0</v>
      </c>
      <c r="I29" s="253">
        <v>0</v>
      </c>
      <c r="J29" s="253">
        <v>0</v>
      </c>
      <c r="K29" s="254">
        <f t="shared" si="0"/>
        <v>144.54</v>
      </c>
    </row>
    <row r="30" spans="1:11">
      <c r="A30" s="302">
        <v>1001567</v>
      </c>
      <c r="B30" s="300"/>
      <c r="C30" s="300"/>
      <c r="D30" s="300" t="s">
        <v>1219</v>
      </c>
      <c r="E30" s="301">
        <v>43614</v>
      </c>
      <c r="F30" s="253">
        <v>84.32</v>
      </c>
      <c r="G30" s="253">
        <v>0</v>
      </c>
      <c r="H30" s="253">
        <v>0</v>
      </c>
      <c r="I30" s="253">
        <v>0</v>
      </c>
      <c r="J30" s="253">
        <v>0</v>
      </c>
      <c r="K30" s="254">
        <f t="shared" si="0"/>
        <v>84.32</v>
      </c>
    </row>
    <row r="31" spans="1:11">
      <c r="A31" s="302">
        <v>1001567</v>
      </c>
      <c r="B31" s="300"/>
      <c r="C31" s="300"/>
      <c r="D31" s="300" t="s">
        <v>1219</v>
      </c>
      <c r="E31" s="301">
        <v>43628</v>
      </c>
      <c r="F31" s="253">
        <v>0</v>
      </c>
      <c r="G31" s="253">
        <v>128.47999999999999</v>
      </c>
      <c r="H31" s="253">
        <v>0</v>
      </c>
      <c r="I31" s="253">
        <v>0</v>
      </c>
      <c r="J31" s="253">
        <v>0</v>
      </c>
      <c r="K31" s="254">
        <f t="shared" si="0"/>
        <v>128.47999999999999</v>
      </c>
    </row>
    <row r="32" spans="1:11">
      <c r="A32" s="302">
        <v>1001567</v>
      </c>
      <c r="B32" s="300"/>
      <c r="C32" s="300"/>
      <c r="D32" s="300" t="s">
        <v>1219</v>
      </c>
      <c r="E32" s="301">
        <v>43656</v>
      </c>
      <c r="F32" s="253">
        <v>60.23</v>
      </c>
      <c r="G32" s="253">
        <v>0</v>
      </c>
      <c r="H32" s="253">
        <v>0</v>
      </c>
      <c r="I32" s="253">
        <v>0</v>
      </c>
      <c r="J32" s="253">
        <v>0</v>
      </c>
      <c r="K32" s="254">
        <f t="shared" si="0"/>
        <v>60.23</v>
      </c>
    </row>
    <row r="33" spans="1:11">
      <c r="A33" s="302">
        <v>1001567</v>
      </c>
      <c r="B33" s="300"/>
      <c r="C33" s="300"/>
      <c r="D33" s="300" t="s">
        <v>1219</v>
      </c>
      <c r="E33" s="301">
        <v>43670</v>
      </c>
      <c r="F33" s="253">
        <v>0</v>
      </c>
      <c r="G33" s="253">
        <v>128.47999999999999</v>
      </c>
      <c r="H33" s="253">
        <v>0</v>
      </c>
      <c r="I33" s="253">
        <v>0</v>
      </c>
      <c r="J33" s="253">
        <v>0</v>
      </c>
      <c r="K33" s="254">
        <f t="shared" si="0"/>
        <v>128.47999999999999</v>
      </c>
    </row>
    <row r="34" spans="1:11">
      <c r="A34" s="302">
        <v>1001567</v>
      </c>
      <c r="B34" s="300"/>
      <c r="C34" s="300"/>
      <c r="D34" s="300" t="s">
        <v>1219</v>
      </c>
      <c r="E34" s="301">
        <v>43684</v>
      </c>
      <c r="F34" s="253">
        <v>24.09</v>
      </c>
      <c r="G34" s="253">
        <v>0</v>
      </c>
      <c r="H34" s="253">
        <v>0</v>
      </c>
      <c r="I34" s="253">
        <v>0</v>
      </c>
      <c r="J34" s="253">
        <v>0</v>
      </c>
      <c r="K34" s="254">
        <f t="shared" ref="K34:K65" si="1">+SUM(F34:J34)</f>
        <v>24.09</v>
      </c>
    </row>
    <row r="35" spans="1:11">
      <c r="A35" s="302">
        <v>1001567</v>
      </c>
      <c r="B35" s="300"/>
      <c r="C35" s="300"/>
      <c r="D35" s="300" t="s">
        <v>1219</v>
      </c>
      <c r="E35" s="301">
        <v>43726</v>
      </c>
      <c r="F35" s="253">
        <v>72.27</v>
      </c>
      <c r="G35" s="253">
        <v>128.47999999999999</v>
      </c>
      <c r="H35" s="253">
        <v>0</v>
      </c>
      <c r="I35" s="253">
        <v>0</v>
      </c>
      <c r="J35" s="253">
        <v>0</v>
      </c>
      <c r="K35" s="254">
        <f t="shared" si="1"/>
        <v>200.75</v>
      </c>
    </row>
    <row r="36" spans="1:11">
      <c r="A36" s="302">
        <v>1001567</v>
      </c>
      <c r="B36" s="300"/>
      <c r="C36" s="300"/>
      <c r="D36" s="300" t="s">
        <v>1219</v>
      </c>
      <c r="E36" s="301">
        <v>43796</v>
      </c>
      <c r="F36" s="253">
        <v>36.14</v>
      </c>
      <c r="G36" s="253">
        <v>0</v>
      </c>
      <c r="H36" s="253">
        <v>0</v>
      </c>
      <c r="I36" s="253">
        <v>250</v>
      </c>
      <c r="J36" s="253">
        <v>0</v>
      </c>
      <c r="K36" s="254">
        <f t="shared" si="1"/>
        <v>286.14</v>
      </c>
    </row>
    <row r="37" spans="1:11">
      <c r="A37" s="302">
        <v>1001567</v>
      </c>
      <c r="B37" s="300"/>
      <c r="C37" s="300"/>
      <c r="D37" s="300" t="s">
        <v>1219</v>
      </c>
      <c r="E37" s="301">
        <v>43810</v>
      </c>
      <c r="F37" s="253">
        <v>0</v>
      </c>
      <c r="G37" s="253">
        <v>264.95999999999998</v>
      </c>
      <c r="H37" s="253">
        <v>0</v>
      </c>
      <c r="I37" s="253">
        <v>0</v>
      </c>
      <c r="J37" s="253">
        <v>0</v>
      </c>
      <c r="K37" s="254">
        <f t="shared" si="1"/>
        <v>264.95999999999998</v>
      </c>
    </row>
    <row r="38" spans="1:11">
      <c r="A38" s="302">
        <v>1001567</v>
      </c>
      <c r="B38" s="300"/>
      <c r="C38" s="300"/>
      <c r="D38" s="300" t="s">
        <v>1219</v>
      </c>
      <c r="E38" s="301">
        <v>43823</v>
      </c>
      <c r="F38" s="253">
        <v>273.24</v>
      </c>
      <c r="G38" s="253">
        <v>0</v>
      </c>
      <c r="H38" s="253">
        <v>0</v>
      </c>
      <c r="I38" s="253">
        <v>0</v>
      </c>
      <c r="J38" s="253">
        <v>0</v>
      </c>
      <c r="K38" s="254">
        <f t="shared" si="1"/>
        <v>273.24</v>
      </c>
    </row>
    <row r="39" spans="1:11">
      <c r="A39" s="302">
        <v>1001645</v>
      </c>
      <c r="B39" s="300"/>
      <c r="C39" s="300"/>
      <c r="D39" s="300" t="s">
        <v>1219</v>
      </c>
      <c r="E39" s="301">
        <v>43558</v>
      </c>
      <c r="F39" s="253">
        <v>59.67</v>
      </c>
      <c r="G39" s="253">
        <v>0</v>
      </c>
      <c r="H39" s="253">
        <v>0</v>
      </c>
      <c r="I39" s="253">
        <v>0</v>
      </c>
      <c r="J39" s="253">
        <v>0</v>
      </c>
      <c r="K39" s="254">
        <f t="shared" si="1"/>
        <v>59.67</v>
      </c>
    </row>
    <row r="40" spans="1:11">
      <c r="A40" s="302">
        <v>1001645</v>
      </c>
      <c r="B40" s="300"/>
      <c r="C40" s="300"/>
      <c r="D40" s="300" t="s">
        <v>1219</v>
      </c>
      <c r="E40" s="301">
        <v>43572</v>
      </c>
      <c r="F40" s="253">
        <v>143.19999999999999</v>
      </c>
      <c r="G40" s="253">
        <v>0</v>
      </c>
      <c r="H40" s="253">
        <v>0</v>
      </c>
      <c r="I40" s="253">
        <v>0</v>
      </c>
      <c r="J40" s="253">
        <v>0</v>
      </c>
      <c r="K40" s="254">
        <f t="shared" si="1"/>
        <v>143.19999999999999</v>
      </c>
    </row>
    <row r="41" spans="1:11">
      <c r="A41" s="302">
        <v>1001645</v>
      </c>
      <c r="B41" s="300"/>
      <c r="C41" s="300"/>
      <c r="D41" s="300" t="s">
        <v>1219</v>
      </c>
      <c r="E41" s="301">
        <v>43586</v>
      </c>
      <c r="F41" s="253">
        <v>238.65</v>
      </c>
      <c r="G41" s="253">
        <v>0</v>
      </c>
      <c r="H41" s="253">
        <v>0</v>
      </c>
      <c r="I41" s="253">
        <v>0</v>
      </c>
      <c r="J41" s="253">
        <v>0</v>
      </c>
      <c r="K41" s="254">
        <f t="shared" si="1"/>
        <v>238.65</v>
      </c>
    </row>
    <row r="42" spans="1:11">
      <c r="A42" s="302">
        <v>1001645</v>
      </c>
      <c r="B42" s="300"/>
      <c r="C42" s="300"/>
      <c r="D42" s="300" t="s">
        <v>1219</v>
      </c>
      <c r="E42" s="301">
        <v>43600</v>
      </c>
      <c r="F42" s="253">
        <v>143.19</v>
      </c>
      <c r="G42" s="253">
        <v>0</v>
      </c>
      <c r="H42" s="253">
        <v>0</v>
      </c>
      <c r="I42" s="253">
        <v>0</v>
      </c>
      <c r="J42" s="253">
        <v>0</v>
      </c>
      <c r="K42" s="254">
        <f t="shared" si="1"/>
        <v>143.19</v>
      </c>
    </row>
    <row r="43" spans="1:11">
      <c r="A43" s="302">
        <v>1001645</v>
      </c>
      <c r="B43" s="300"/>
      <c r="C43" s="300"/>
      <c r="D43" s="300" t="s">
        <v>1219</v>
      </c>
      <c r="E43" s="301">
        <v>43614</v>
      </c>
      <c r="F43" s="253">
        <v>167.06</v>
      </c>
      <c r="G43" s="253">
        <v>0</v>
      </c>
      <c r="H43" s="253">
        <v>0</v>
      </c>
      <c r="I43" s="253">
        <v>0</v>
      </c>
      <c r="J43" s="253">
        <v>0</v>
      </c>
      <c r="K43" s="254">
        <f t="shared" si="1"/>
        <v>167.06</v>
      </c>
    </row>
    <row r="44" spans="1:11">
      <c r="A44" s="302">
        <v>1001645</v>
      </c>
      <c r="B44" s="300"/>
      <c r="C44" s="300"/>
      <c r="D44" s="300" t="s">
        <v>1219</v>
      </c>
      <c r="E44" s="301">
        <v>43628</v>
      </c>
      <c r="F44" s="253">
        <v>107.39</v>
      </c>
      <c r="G44" s="253">
        <v>127.28</v>
      </c>
      <c r="H44" s="253">
        <v>0</v>
      </c>
      <c r="I44" s="253">
        <v>0</v>
      </c>
      <c r="J44" s="253">
        <v>0</v>
      </c>
      <c r="K44" s="254">
        <f t="shared" si="1"/>
        <v>234.67000000000002</v>
      </c>
    </row>
    <row r="45" spans="1:11">
      <c r="A45" s="302">
        <v>1001645</v>
      </c>
      <c r="B45" s="300"/>
      <c r="C45" s="300"/>
      <c r="D45" s="300" t="s">
        <v>1219</v>
      </c>
      <c r="E45" s="301">
        <v>43642</v>
      </c>
      <c r="F45" s="253">
        <v>214.78</v>
      </c>
      <c r="G45" s="253">
        <v>0</v>
      </c>
      <c r="H45" s="253">
        <v>0</v>
      </c>
      <c r="I45" s="253">
        <v>0</v>
      </c>
      <c r="J45" s="253">
        <v>0</v>
      </c>
      <c r="K45" s="254">
        <f t="shared" si="1"/>
        <v>214.78</v>
      </c>
    </row>
    <row r="46" spans="1:11">
      <c r="A46" s="302">
        <v>1001645</v>
      </c>
      <c r="B46" s="300"/>
      <c r="C46" s="300"/>
      <c r="D46" s="300" t="s">
        <v>1219</v>
      </c>
      <c r="E46" s="301">
        <v>43656</v>
      </c>
      <c r="F46" s="253">
        <v>23.87</v>
      </c>
      <c r="G46" s="253">
        <v>0</v>
      </c>
      <c r="H46" s="253">
        <v>0</v>
      </c>
      <c r="I46" s="253">
        <v>0</v>
      </c>
      <c r="J46" s="253">
        <v>0</v>
      </c>
      <c r="K46" s="254">
        <f t="shared" si="1"/>
        <v>23.87</v>
      </c>
    </row>
    <row r="47" spans="1:11">
      <c r="A47" s="302">
        <v>1001645</v>
      </c>
      <c r="B47" s="300"/>
      <c r="C47" s="300"/>
      <c r="D47" s="300" t="s">
        <v>1219</v>
      </c>
      <c r="E47" s="301">
        <v>43670</v>
      </c>
      <c r="F47" s="253">
        <v>119.33</v>
      </c>
      <c r="G47" s="253">
        <v>127.28</v>
      </c>
      <c r="H47" s="253">
        <v>0</v>
      </c>
      <c r="I47" s="253">
        <v>0</v>
      </c>
      <c r="J47" s="253">
        <v>0</v>
      </c>
      <c r="K47" s="254">
        <f t="shared" si="1"/>
        <v>246.61</v>
      </c>
    </row>
    <row r="48" spans="1:11">
      <c r="A48" s="302">
        <v>1001645</v>
      </c>
      <c r="B48" s="300"/>
      <c r="C48" s="300"/>
      <c r="D48" s="300" t="s">
        <v>1219</v>
      </c>
      <c r="E48" s="301">
        <v>43684</v>
      </c>
      <c r="F48" s="253">
        <v>119.33</v>
      </c>
      <c r="G48" s="253">
        <v>0</v>
      </c>
      <c r="H48" s="253">
        <v>0</v>
      </c>
      <c r="I48" s="253">
        <v>0</v>
      </c>
      <c r="J48" s="253">
        <v>0</v>
      </c>
      <c r="K48" s="254">
        <f t="shared" si="1"/>
        <v>119.33</v>
      </c>
    </row>
    <row r="49" spans="1:11">
      <c r="A49" s="302">
        <v>1001645</v>
      </c>
      <c r="B49" s="300"/>
      <c r="C49" s="300"/>
      <c r="D49" s="300" t="s">
        <v>1219</v>
      </c>
      <c r="E49" s="301">
        <v>43698</v>
      </c>
      <c r="F49" s="253">
        <v>23.87</v>
      </c>
      <c r="G49" s="253">
        <v>0</v>
      </c>
      <c r="H49" s="253">
        <v>0</v>
      </c>
      <c r="I49" s="253">
        <v>0</v>
      </c>
      <c r="J49" s="253">
        <v>0</v>
      </c>
      <c r="K49" s="254">
        <f t="shared" si="1"/>
        <v>23.87</v>
      </c>
    </row>
    <row r="50" spans="1:11">
      <c r="A50" s="302">
        <v>1001677</v>
      </c>
      <c r="B50" s="300"/>
      <c r="C50" s="300"/>
      <c r="D50" s="300" t="s">
        <v>1219</v>
      </c>
      <c r="E50" s="301">
        <v>43600</v>
      </c>
      <c r="F50" s="253">
        <v>167.06</v>
      </c>
      <c r="G50" s="253">
        <v>0</v>
      </c>
      <c r="H50" s="253">
        <v>0</v>
      </c>
      <c r="I50" s="253">
        <v>0</v>
      </c>
      <c r="J50" s="253">
        <v>0</v>
      </c>
      <c r="K50" s="254">
        <f t="shared" si="1"/>
        <v>167.06</v>
      </c>
    </row>
    <row r="51" spans="1:11">
      <c r="A51" s="302">
        <v>1001677</v>
      </c>
      <c r="B51" s="300"/>
      <c r="C51" s="300"/>
      <c r="D51" s="300" t="s">
        <v>1219</v>
      </c>
      <c r="E51" s="301">
        <v>43614</v>
      </c>
      <c r="F51" s="253">
        <v>143.19</v>
      </c>
      <c r="G51" s="253">
        <v>0</v>
      </c>
      <c r="H51" s="253">
        <v>0</v>
      </c>
      <c r="I51" s="253">
        <v>0</v>
      </c>
      <c r="J51" s="253">
        <v>0</v>
      </c>
      <c r="K51" s="254">
        <f t="shared" si="1"/>
        <v>143.19</v>
      </c>
    </row>
    <row r="52" spans="1:11">
      <c r="A52" s="302">
        <v>1001677</v>
      </c>
      <c r="B52" s="300"/>
      <c r="C52" s="300"/>
      <c r="D52" s="300" t="s">
        <v>1219</v>
      </c>
      <c r="E52" s="301">
        <v>43628</v>
      </c>
      <c r="F52" s="253">
        <v>23.87</v>
      </c>
      <c r="G52" s="253">
        <v>127.28</v>
      </c>
      <c r="H52" s="253">
        <v>0</v>
      </c>
      <c r="I52" s="253">
        <v>0</v>
      </c>
      <c r="J52" s="253">
        <v>0</v>
      </c>
      <c r="K52" s="254">
        <f t="shared" si="1"/>
        <v>151.15</v>
      </c>
    </row>
    <row r="53" spans="1:11">
      <c r="A53" s="302">
        <v>1001677</v>
      </c>
      <c r="B53" s="300"/>
      <c r="C53" s="300"/>
      <c r="D53" s="300" t="s">
        <v>1219</v>
      </c>
      <c r="E53" s="301">
        <v>43656</v>
      </c>
      <c r="F53" s="253">
        <v>35.799999999999997</v>
      </c>
      <c r="G53" s="253">
        <v>0</v>
      </c>
      <c r="H53" s="253">
        <v>0</v>
      </c>
      <c r="I53" s="253">
        <v>0</v>
      </c>
      <c r="J53" s="253">
        <v>0</v>
      </c>
      <c r="K53" s="254">
        <f t="shared" si="1"/>
        <v>35.799999999999997</v>
      </c>
    </row>
    <row r="54" spans="1:11">
      <c r="A54" s="302">
        <v>1001677</v>
      </c>
      <c r="B54" s="300"/>
      <c r="C54" s="300"/>
      <c r="D54" s="300" t="s">
        <v>1219</v>
      </c>
      <c r="E54" s="301">
        <v>43670</v>
      </c>
      <c r="F54" s="253">
        <v>0</v>
      </c>
      <c r="G54" s="253">
        <v>127.28</v>
      </c>
      <c r="H54" s="253">
        <v>0</v>
      </c>
      <c r="I54" s="253">
        <v>0</v>
      </c>
      <c r="J54" s="253">
        <v>0</v>
      </c>
      <c r="K54" s="254">
        <f t="shared" si="1"/>
        <v>127.28</v>
      </c>
    </row>
    <row r="55" spans="1:11">
      <c r="A55" s="302">
        <v>1001750</v>
      </c>
      <c r="B55" s="300"/>
      <c r="C55" s="300"/>
      <c r="D55" s="300" t="s">
        <v>1219</v>
      </c>
      <c r="E55" s="301">
        <v>43712</v>
      </c>
      <c r="F55" s="253">
        <v>94.5</v>
      </c>
      <c r="G55" s="253">
        <v>0</v>
      </c>
      <c r="H55" s="253">
        <v>0</v>
      </c>
      <c r="I55" s="253">
        <v>0</v>
      </c>
      <c r="J55" s="253">
        <v>0</v>
      </c>
      <c r="K55" s="254">
        <f t="shared" si="1"/>
        <v>94.5</v>
      </c>
    </row>
    <row r="56" spans="1:11">
      <c r="A56" s="302">
        <v>1001750</v>
      </c>
      <c r="B56" s="300"/>
      <c r="C56" s="300"/>
      <c r="D56" s="300" t="s">
        <v>1219</v>
      </c>
      <c r="E56" s="301">
        <v>43726</v>
      </c>
      <c r="F56" s="253">
        <v>94.5</v>
      </c>
      <c r="G56" s="253">
        <v>144</v>
      </c>
      <c r="H56" s="253">
        <v>0</v>
      </c>
      <c r="I56" s="253">
        <v>0</v>
      </c>
      <c r="J56" s="253">
        <v>0</v>
      </c>
      <c r="K56" s="254">
        <f t="shared" si="1"/>
        <v>238.5</v>
      </c>
    </row>
    <row r="57" spans="1:11">
      <c r="A57" s="302">
        <v>1001750</v>
      </c>
      <c r="B57" s="300"/>
      <c r="C57" s="300"/>
      <c r="D57" s="300" t="s">
        <v>1219</v>
      </c>
      <c r="E57" s="301">
        <v>43754</v>
      </c>
      <c r="F57" s="253">
        <v>40.5</v>
      </c>
      <c r="G57" s="253">
        <v>0</v>
      </c>
      <c r="H57" s="253">
        <v>0</v>
      </c>
      <c r="I57" s="253">
        <v>0</v>
      </c>
      <c r="J57" s="253">
        <v>0</v>
      </c>
      <c r="K57" s="254">
        <f t="shared" si="1"/>
        <v>40.5</v>
      </c>
    </row>
    <row r="58" spans="1:11">
      <c r="A58" s="302">
        <v>1001750</v>
      </c>
      <c r="B58" s="300"/>
      <c r="C58" s="300"/>
      <c r="D58" s="300" t="s">
        <v>1219</v>
      </c>
      <c r="E58" s="301">
        <v>43768</v>
      </c>
      <c r="F58" s="253">
        <v>67.5</v>
      </c>
      <c r="G58" s="253">
        <v>0</v>
      </c>
      <c r="H58" s="253">
        <v>0</v>
      </c>
      <c r="I58" s="253">
        <v>500</v>
      </c>
      <c r="J58" s="253">
        <v>0</v>
      </c>
      <c r="K58" s="254">
        <f t="shared" si="1"/>
        <v>567.5</v>
      </c>
    </row>
    <row r="59" spans="1:11">
      <c r="A59" s="302">
        <v>1001750</v>
      </c>
      <c r="B59" s="300"/>
      <c r="C59" s="300"/>
      <c r="D59" s="300" t="s">
        <v>1219</v>
      </c>
      <c r="E59" s="301">
        <v>43782</v>
      </c>
      <c r="F59" s="253">
        <v>225</v>
      </c>
      <c r="G59" s="253">
        <v>0</v>
      </c>
      <c r="H59" s="253">
        <v>0</v>
      </c>
      <c r="I59" s="253">
        <v>500</v>
      </c>
      <c r="J59" s="253">
        <v>0</v>
      </c>
      <c r="K59" s="254">
        <f t="shared" si="1"/>
        <v>725</v>
      </c>
    </row>
    <row r="60" spans="1:11">
      <c r="A60" s="302">
        <v>1001750</v>
      </c>
      <c r="B60" s="300"/>
      <c r="C60" s="300"/>
      <c r="D60" s="300" t="s">
        <v>1219</v>
      </c>
      <c r="E60" s="301">
        <v>43810</v>
      </c>
      <c r="F60" s="253">
        <v>0</v>
      </c>
      <c r="G60" s="253">
        <v>320</v>
      </c>
      <c r="H60" s="253">
        <v>0</v>
      </c>
      <c r="I60" s="253">
        <v>0</v>
      </c>
      <c r="J60" s="253">
        <v>0</v>
      </c>
      <c r="K60" s="254">
        <f t="shared" si="1"/>
        <v>320</v>
      </c>
    </row>
    <row r="61" spans="1:11">
      <c r="A61" s="302">
        <v>1001750</v>
      </c>
      <c r="B61" s="300"/>
      <c r="C61" s="300"/>
      <c r="D61" s="300" t="s">
        <v>1219</v>
      </c>
      <c r="E61" s="301">
        <v>43823</v>
      </c>
      <c r="F61" s="253">
        <v>60</v>
      </c>
      <c r="G61" s="253">
        <v>0</v>
      </c>
      <c r="H61" s="253">
        <v>0</v>
      </c>
      <c r="I61" s="253">
        <v>0</v>
      </c>
      <c r="J61" s="253">
        <v>0</v>
      </c>
      <c r="K61" s="254">
        <f t="shared" si="1"/>
        <v>60</v>
      </c>
    </row>
    <row r="62" spans="1:11">
      <c r="A62" s="302">
        <v>1001753</v>
      </c>
      <c r="B62" s="300"/>
      <c r="C62" s="300"/>
      <c r="D62" s="300" t="s">
        <v>1219</v>
      </c>
      <c r="E62" s="301">
        <v>43726</v>
      </c>
      <c r="F62" s="253">
        <v>0</v>
      </c>
      <c r="G62" s="253">
        <v>127.28</v>
      </c>
      <c r="H62" s="253">
        <v>0</v>
      </c>
      <c r="I62" s="253">
        <v>0</v>
      </c>
      <c r="J62" s="253">
        <v>0</v>
      </c>
      <c r="K62" s="254">
        <f t="shared" si="1"/>
        <v>127.28</v>
      </c>
    </row>
    <row r="63" spans="1:11">
      <c r="A63" s="302">
        <v>1001753</v>
      </c>
      <c r="B63" s="300"/>
      <c r="C63" s="300"/>
      <c r="D63" s="300" t="s">
        <v>1219</v>
      </c>
      <c r="E63" s="301">
        <v>43754</v>
      </c>
      <c r="F63" s="253">
        <v>155.12</v>
      </c>
      <c r="G63" s="253">
        <v>0</v>
      </c>
      <c r="H63" s="253">
        <v>0</v>
      </c>
      <c r="I63" s="253">
        <v>0</v>
      </c>
      <c r="J63" s="253">
        <v>0</v>
      </c>
      <c r="K63" s="254">
        <f t="shared" si="1"/>
        <v>155.12</v>
      </c>
    </row>
    <row r="64" spans="1:11">
      <c r="A64" s="302">
        <v>1001753</v>
      </c>
      <c r="B64" s="300"/>
      <c r="C64" s="300"/>
      <c r="D64" s="300" t="s">
        <v>1219</v>
      </c>
      <c r="E64" s="301">
        <v>43796</v>
      </c>
      <c r="F64" s="253">
        <v>119.33</v>
      </c>
      <c r="G64" s="253">
        <v>0</v>
      </c>
      <c r="H64" s="253">
        <v>0</v>
      </c>
      <c r="I64" s="253">
        <v>0</v>
      </c>
      <c r="J64" s="253">
        <v>0</v>
      </c>
      <c r="K64" s="254">
        <f t="shared" si="1"/>
        <v>119.33</v>
      </c>
    </row>
    <row r="65" spans="1:11">
      <c r="A65" s="302">
        <v>1001753</v>
      </c>
      <c r="B65" s="300"/>
      <c r="C65" s="300"/>
      <c r="D65" s="300" t="s">
        <v>1219</v>
      </c>
      <c r="E65" s="301">
        <v>43810</v>
      </c>
      <c r="F65" s="253">
        <v>0</v>
      </c>
      <c r="G65" s="253">
        <v>254.56</v>
      </c>
      <c r="H65" s="253">
        <v>0</v>
      </c>
      <c r="I65" s="253">
        <v>0</v>
      </c>
      <c r="J65" s="253">
        <v>0</v>
      </c>
      <c r="K65" s="254">
        <f t="shared" si="1"/>
        <v>254.56</v>
      </c>
    </row>
    <row r="66" spans="1:11">
      <c r="A66" s="302">
        <v>1001753</v>
      </c>
      <c r="B66" s="300"/>
      <c r="C66" s="300"/>
      <c r="D66" s="300" t="s">
        <v>1219</v>
      </c>
      <c r="E66" s="301">
        <v>43823</v>
      </c>
      <c r="F66" s="253">
        <v>274.45</v>
      </c>
      <c r="G66" s="253">
        <v>0</v>
      </c>
      <c r="H66" s="253">
        <v>0</v>
      </c>
      <c r="I66" s="253">
        <v>0</v>
      </c>
      <c r="J66" s="253">
        <v>0</v>
      </c>
      <c r="K66" s="254">
        <f t="shared" ref="K66:K97" si="2">+SUM(F66:J66)</f>
        <v>274.45</v>
      </c>
    </row>
    <row r="67" spans="1:11">
      <c r="A67" s="302">
        <v>1098821</v>
      </c>
      <c r="B67" s="300"/>
      <c r="C67" s="300"/>
      <c r="D67" s="300" t="s">
        <v>1219</v>
      </c>
      <c r="E67" s="301">
        <v>43600</v>
      </c>
      <c r="F67" s="253">
        <v>218.7</v>
      </c>
      <c r="G67" s="253">
        <v>0</v>
      </c>
      <c r="H67" s="253">
        <v>0</v>
      </c>
      <c r="I67" s="253">
        <v>0</v>
      </c>
      <c r="J67" s="253">
        <v>0</v>
      </c>
      <c r="K67" s="254">
        <f t="shared" si="2"/>
        <v>218.7</v>
      </c>
    </row>
    <row r="68" spans="1:11">
      <c r="A68" s="302">
        <v>1098821</v>
      </c>
      <c r="B68" s="300"/>
      <c r="C68" s="300"/>
      <c r="D68" s="300" t="s">
        <v>1219</v>
      </c>
      <c r="E68" s="301">
        <v>43614</v>
      </c>
      <c r="F68" s="253">
        <v>419.18</v>
      </c>
      <c r="G68" s="253">
        <v>0</v>
      </c>
      <c r="H68" s="253">
        <v>0</v>
      </c>
      <c r="I68" s="253">
        <v>0</v>
      </c>
      <c r="J68" s="253">
        <v>0</v>
      </c>
      <c r="K68" s="254">
        <f t="shared" si="2"/>
        <v>419.18</v>
      </c>
    </row>
    <row r="69" spans="1:11">
      <c r="A69" s="302">
        <v>1098821</v>
      </c>
      <c r="B69" s="300"/>
      <c r="C69" s="300"/>
      <c r="D69" s="300" t="s">
        <v>1219</v>
      </c>
      <c r="E69" s="301">
        <v>43628</v>
      </c>
      <c r="F69" s="253">
        <v>109.35</v>
      </c>
      <c r="G69" s="253">
        <v>194.4</v>
      </c>
      <c r="H69" s="253">
        <v>455.63</v>
      </c>
      <c r="I69" s="253">
        <v>0</v>
      </c>
      <c r="J69" s="253">
        <v>0</v>
      </c>
      <c r="K69" s="254">
        <f t="shared" si="2"/>
        <v>759.38</v>
      </c>
    </row>
    <row r="70" spans="1:11">
      <c r="A70" s="302">
        <v>1098821</v>
      </c>
      <c r="B70" s="300"/>
      <c r="C70" s="300"/>
      <c r="D70" s="300" t="s">
        <v>1219</v>
      </c>
      <c r="E70" s="301">
        <v>43670</v>
      </c>
      <c r="F70" s="253">
        <v>437.4</v>
      </c>
      <c r="G70" s="253">
        <v>194.4</v>
      </c>
      <c r="H70" s="253">
        <v>0</v>
      </c>
      <c r="I70" s="253">
        <v>0</v>
      </c>
      <c r="J70" s="253">
        <v>0</v>
      </c>
      <c r="K70" s="254">
        <f t="shared" si="2"/>
        <v>631.79999999999995</v>
      </c>
    </row>
    <row r="71" spans="1:11">
      <c r="A71" s="302">
        <v>1098821</v>
      </c>
      <c r="B71" s="300"/>
      <c r="C71" s="300"/>
      <c r="D71" s="300" t="s">
        <v>1219</v>
      </c>
      <c r="E71" s="301">
        <v>43698</v>
      </c>
      <c r="F71" s="253">
        <v>54.68</v>
      </c>
      <c r="G71" s="253">
        <v>0</v>
      </c>
      <c r="H71" s="253">
        <v>0</v>
      </c>
      <c r="I71" s="253">
        <v>0</v>
      </c>
      <c r="J71" s="253">
        <v>0</v>
      </c>
      <c r="K71" s="254">
        <f t="shared" si="2"/>
        <v>54.68</v>
      </c>
    </row>
    <row r="72" spans="1:11">
      <c r="A72" s="302">
        <v>1098821</v>
      </c>
      <c r="B72" s="300"/>
      <c r="C72" s="300"/>
      <c r="D72" s="300" t="s">
        <v>1219</v>
      </c>
      <c r="E72" s="301">
        <v>43726</v>
      </c>
      <c r="F72" s="253">
        <v>145.80000000000001</v>
      </c>
      <c r="G72" s="253">
        <v>194.4</v>
      </c>
      <c r="H72" s="253">
        <v>382.73</v>
      </c>
      <c r="I72" s="253">
        <v>0</v>
      </c>
      <c r="J72" s="253">
        <v>0</v>
      </c>
      <c r="K72" s="254">
        <f t="shared" si="2"/>
        <v>722.93000000000006</v>
      </c>
    </row>
    <row r="73" spans="1:11">
      <c r="A73" s="302">
        <v>1098821</v>
      </c>
      <c r="B73" s="300"/>
      <c r="C73" s="300"/>
      <c r="D73" s="300" t="s">
        <v>1219</v>
      </c>
      <c r="E73" s="301">
        <v>43810</v>
      </c>
      <c r="F73" s="253">
        <v>0</v>
      </c>
      <c r="G73" s="253">
        <v>388.8</v>
      </c>
      <c r="H73" s="253">
        <v>0</v>
      </c>
      <c r="I73" s="253">
        <v>0</v>
      </c>
      <c r="J73" s="253">
        <v>0</v>
      </c>
      <c r="K73" s="254">
        <f t="shared" si="2"/>
        <v>388.8</v>
      </c>
    </row>
    <row r="74" spans="1:11">
      <c r="A74" s="302">
        <v>1098822</v>
      </c>
      <c r="B74" s="300"/>
      <c r="C74" s="300"/>
      <c r="D74" s="300" t="s">
        <v>1219</v>
      </c>
      <c r="E74" s="301">
        <v>43558</v>
      </c>
      <c r="F74" s="253">
        <v>0</v>
      </c>
      <c r="G74" s="253">
        <v>0</v>
      </c>
      <c r="H74" s="253">
        <v>0</v>
      </c>
      <c r="I74" s="253">
        <v>0</v>
      </c>
      <c r="J74" s="253">
        <v>100</v>
      </c>
      <c r="K74" s="254">
        <f t="shared" si="2"/>
        <v>100</v>
      </c>
    </row>
    <row r="75" spans="1:11">
      <c r="A75" s="302">
        <v>1098822</v>
      </c>
      <c r="B75" s="300"/>
      <c r="C75" s="300"/>
      <c r="D75" s="300" t="s">
        <v>1219</v>
      </c>
      <c r="E75" s="301">
        <v>43600</v>
      </c>
      <c r="F75" s="253">
        <v>181.26</v>
      </c>
      <c r="G75" s="253">
        <v>0</v>
      </c>
      <c r="H75" s="253">
        <v>0</v>
      </c>
      <c r="I75" s="253">
        <v>0</v>
      </c>
      <c r="J75" s="253">
        <v>100</v>
      </c>
      <c r="K75" s="254">
        <f t="shared" si="2"/>
        <v>281.26</v>
      </c>
    </row>
    <row r="76" spans="1:11">
      <c r="A76" s="302">
        <v>1098822</v>
      </c>
      <c r="B76" s="300"/>
      <c r="C76" s="300"/>
      <c r="D76" s="300" t="s">
        <v>1219</v>
      </c>
      <c r="E76" s="301">
        <v>43614</v>
      </c>
      <c r="F76" s="253">
        <v>166.16</v>
      </c>
      <c r="G76" s="253">
        <v>0</v>
      </c>
      <c r="H76" s="253">
        <v>0</v>
      </c>
      <c r="I76" s="253">
        <v>0</v>
      </c>
      <c r="J76" s="253">
        <v>100</v>
      </c>
      <c r="K76" s="254">
        <f t="shared" si="2"/>
        <v>266.15999999999997</v>
      </c>
    </row>
    <row r="77" spans="1:11">
      <c r="A77" s="302">
        <v>1098822</v>
      </c>
      <c r="B77" s="300"/>
      <c r="C77" s="300"/>
      <c r="D77" s="300" t="s">
        <v>1219</v>
      </c>
      <c r="E77" s="301">
        <v>43628</v>
      </c>
      <c r="F77" s="253">
        <v>90.63</v>
      </c>
      <c r="G77" s="253">
        <v>161.12</v>
      </c>
      <c r="H77" s="253">
        <v>0</v>
      </c>
      <c r="I77" s="253">
        <v>0</v>
      </c>
      <c r="J77" s="253">
        <v>0</v>
      </c>
      <c r="K77" s="254">
        <f t="shared" si="2"/>
        <v>251.75</v>
      </c>
    </row>
    <row r="78" spans="1:11">
      <c r="A78" s="302">
        <v>1098822</v>
      </c>
      <c r="B78" s="300"/>
      <c r="C78" s="300"/>
      <c r="D78" s="300" t="s">
        <v>1219</v>
      </c>
      <c r="E78" s="301">
        <v>43642</v>
      </c>
      <c r="F78" s="253">
        <v>211.47</v>
      </c>
      <c r="G78" s="253">
        <v>0</v>
      </c>
      <c r="H78" s="253">
        <v>0</v>
      </c>
      <c r="I78" s="253">
        <v>0</v>
      </c>
      <c r="J78" s="253">
        <v>100</v>
      </c>
      <c r="K78" s="254">
        <f t="shared" si="2"/>
        <v>311.47000000000003</v>
      </c>
    </row>
    <row r="79" spans="1:11">
      <c r="A79" s="302">
        <v>1098822</v>
      </c>
      <c r="B79" s="300"/>
      <c r="C79" s="300"/>
      <c r="D79" s="300" t="s">
        <v>1219</v>
      </c>
      <c r="E79" s="301">
        <v>43656</v>
      </c>
      <c r="F79" s="253">
        <v>166.16</v>
      </c>
      <c r="G79" s="253">
        <v>0</v>
      </c>
      <c r="H79" s="253">
        <v>0</v>
      </c>
      <c r="I79" s="253">
        <v>0</v>
      </c>
      <c r="J79" s="253">
        <v>100</v>
      </c>
      <c r="K79" s="254">
        <f t="shared" si="2"/>
        <v>266.15999999999997</v>
      </c>
    </row>
    <row r="80" spans="1:11">
      <c r="A80" s="302">
        <v>1098822</v>
      </c>
      <c r="B80" s="300"/>
      <c r="C80" s="300"/>
      <c r="D80" s="300" t="s">
        <v>1219</v>
      </c>
      <c r="E80" s="301">
        <v>43670</v>
      </c>
      <c r="F80" s="253">
        <v>0</v>
      </c>
      <c r="G80" s="253">
        <v>161.12</v>
      </c>
      <c r="H80" s="253">
        <v>0</v>
      </c>
      <c r="I80" s="253">
        <v>0</v>
      </c>
      <c r="J80" s="253">
        <v>0</v>
      </c>
      <c r="K80" s="254">
        <f t="shared" si="2"/>
        <v>161.12</v>
      </c>
    </row>
    <row r="81" spans="1:11">
      <c r="A81" s="302">
        <v>1098822</v>
      </c>
      <c r="B81" s="300"/>
      <c r="C81" s="300"/>
      <c r="D81" s="300" t="s">
        <v>1219</v>
      </c>
      <c r="E81" s="301">
        <v>43684</v>
      </c>
      <c r="F81" s="253">
        <v>30.21</v>
      </c>
      <c r="G81" s="253">
        <v>0</v>
      </c>
      <c r="H81" s="253">
        <v>0</v>
      </c>
      <c r="I81" s="253">
        <v>0</v>
      </c>
      <c r="J81" s="253">
        <v>100</v>
      </c>
      <c r="K81" s="254">
        <f t="shared" si="2"/>
        <v>130.21</v>
      </c>
    </row>
    <row r="82" spans="1:11">
      <c r="A82" s="302">
        <v>1098822</v>
      </c>
      <c r="B82" s="300"/>
      <c r="C82" s="300"/>
      <c r="D82" s="300" t="s">
        <v>1219</v>
      </c>
      <c r="E82" s="301">
        <v>43698</v>
      </c>
      <c r="F82" s="253">
        <v>0</v>
      </c>
      <c r="G82" s="253">
        <v>0</v>
      </c>
      <c r="H82" s="253">
        <v>0</v>
      </c>
      <c r="I82" s="253">
        <v>0</v>
      </c>
      <c r="J82" s="253">
        <v>100</v>
      </c>
      <c r="K82" s="254">
        <f t="shared" si="2"/>
        <v>100</v>
      </c>
    </row>
    <row r="83" spans="1:11">
      <c r="A83" s="302">
        <v>1098822</v>
      </c>
      <c r="B83" s="300"/>
      <c r="C83" s="300"/>
      <c r="D83" s="300" t="s">
        <v>1219</v>
      </c>
      <c r="E83" s="301">
        <v>43726</v>
      </c>
      <c r="F83" s="253">
        <v>0</v>
      </c>
      <c r="G83" s="253">
        <v>161.12</v>
      </c>
      <c r="H83" s="253">
        <v>0</v>
      </c>
      <c r="I83" s="253">
        <v>0</v>
      </c>
      <c r="J83" s="253">
        <v>200</v>
      </c>
      <c r="K83" s="254">
        <f t="shared" si="2"/>
        <v>361.12</v>
      </c>
    </row>
    <row r="84" spans="1:11">
      <c r="A84" s="302">
        <v>1098822</v>
      </c>
      <c r="B84" s="300"/>
      <c r="C84" s="300"/>
      <c r="D84" s="300" t="s">
        <v>1219</v>
      </c>
      <c r="E84" s="301">
        <v>43754</v>
      </c>
      <c r="F84" s="253">
        <v>0</v>
      </c>
      <c r="G84" s="253">
        <v>0</v>
      </c>
      <c r="H84" s="253">
        <v>0</v>
      </c>
      <c r="I84" s="253">
        <v>0</v>
      </c>
      <c r="J84" s="253">
        <v>200</v>
      </c>
      <c r="K84" s="254">
        <f t="shared" si="2"/>
        <v>200</v>
      </c>
    </row>
    <row r="85" spans="1:11">
      <c r="A85" s="302">
        <v>1098822</v>
      </c>
      <c r="B85" s="300"/>
      <c r="C85" s="300"/>
      <c r="D85" s="300" t="s">
        <v>1219</v>
      </c>
      <c r="E85" s="301">
        <v>43768</v>
      </c>
      <c r="F85" s="253">
        <v>30.21</v>
      </c>
      <c r="G85" s="253">
        <v>0</v>
      </c>
      <c r="H85" s="253">
        <v>0</v>
      </c>
      <c r="I85" s="253">
        <v>0</v>
      </c>
      <c r="J85" s="253">
        <v>0</v>
      </c>
      <c r="K85" s="254">
        <f t="shared" si="2"/>
        <v>30.21</v>
      </c>
    </row>
    <row r="86" spans="1:11">
      <c r="A86" s="302">
        <v>1098822</v>
      </c>
      <c r="B86" s="300"/>
      <c r="C86" s="300"/>
      <c r="D86" s="300" t="s">
        <v>1219</v>
      </c>
      <c r="E86" s="301">
        <v>43782</v>
      </c>
      <c r="F86" s="253">
        <v>30.21</v>
      </c>
      <c r="G86" s="253">
        <v>0</v>
      </c>
      <c r="H86" s="253">
        <v>0</v>
      </c>
      <c r="I86" s="253">
        <v>0</v>
      </c>
      <c r="J86" s="253">
        <v>100</v>
      </c>
      <c r="K86" s="254">
        <f t="shared" si="2"/>
        <v>130.21</v>
      </c>
    </row>
    <row r="87" spans="1:11">
      <c r="A87" s="302">
        <v>1098822</v>
      </c>
      <c r="B87" s="300"/>
      <c r="C87" s="300"/>
      <c r="D87" s="300" t="s">
        <v>1219</v>
      </c>
      <c r="E87" s="301">
        <v>43796</v>
      </c>
      <c r="F87" s="253">
        <v>377.63</v>
      </c>
      <c r="G87" s="253">
        <v>0</v>
      </c>
      <c r="H87" s="253">
        <v>0</v>
      </c>
      <c r="I87" s="253">
        <v>0</v>
      </c>
      <c r="J87" s="253">
        <v>0</v>
      </c>
      <c r="K87" s="254">
        <f t="shared" si="2"/>
        <v>377.63</v>
      </c>
    </row>
    <row r="88" spans="1:11">
      <c r="A88" s="302">
        <v>1098822</v>
      </c>
      <c r="B88" s="300"/>
      <c r="C88" s="300"/>
      <c r="D88" s="300" t="s">
        <v>1219</v>
      </c>
      <c r="E88" s="301">
        <v>43810</v>
      </c>
      <c r="F88" s="253">
        <v>0</v>
      </c>
      <c r="G88" s="253">
        <v>322.24</v>
      </c>
      <c r="H88" s="253">
        <v>0</v>
      </c>
      <c r="I88" s="253">
        <v>0</v>
      </c>
      <c r="J88" s="253">
        <v>100</v>
      </c>
      <c r="K88" s="254">
        <f t="shared" si="2"/>
        <v>422.24</v>
      </c>
    </row>
    <row r="89" spans="1:11">
      <c r="A89" s="302">
        <v>1098822</v>
      </c>
      <c r="B89" s="300"/>
      <c r="C89" s="300"/>
      <c r="D89" s="300" t="s">
        <v>1219</v>
      </c>
      <c r="E89" s="301">
        <v>43823</v>
      </c>
      <c r="F89" s="253">
        <v>0</v>
      </c>
      <c r="G89" s="253">
        <v>0</v>
      </c>
      <c r="H89" s="253">
        <v>0</v>
      </c>
      <c r="I89" s="253">
        <v>0</v>
      </c>
      <c r="J89" s="253">
        <v>100</v>
      </c>
      <c r="K89" s="254">
        <f t="shared" si="2"/>
        <v>100</v>
      </c>
    </row>
    <row r="90" spans="1:11">
      <c r="A90" s="302">
        <v>1098825</v>
      </c>
      <c r="B90" s="300"/>
      <c r="C90" s="300"/>
      <c r="D90" s="300" t="s">
        <v>1219</v>
      </c>
      <c r="E90" s="301">
        <v>43586</v>
      </c>
      <c r="F90" s="253">
        <v>88.8</v>
      </c>
      <c r="G90" s="253">
        <v>0</v>
      </c>
      <c r="H90" s="253">
        <v>0</v>
      </c>
      <c r="I90" s="253">
        <v>0</v>
      </c>
      <c r="J90" s="253">
        <v>0</v>
      </c>
      <c r="K90" s="254">
        <f t="shared" si="2"/>
        <v>88.8</v>
      </c>
    </row>
    <row r="91" spans="1:11">
      <c r="A91" s="302">
        <v>1098825</v>
      </c>
      <c r="B91" s="300"/>
      <c r="C91" s="300"/>
      <c r="D91" s="300" t="s">
        <v>1219</v>
      </c>
      <c r="E91" s="301">
        <v>43600</v>
      </c>
      <c r="F91" s="253">
        <v>399.6</v>
      </c>
      <c r="G91" s="253">
        <v>0</v>
      </c>
      <c r="H91" s="253">
        <v>0</v>
      </c>
      <c r="I91" s="253">
        <v>0</v>
      </c>
      <c r="J91" s="253">
        <v>0</v>
      </c>
      <c r="K91" s="254">
        <f t="shared" si="2"/>
        <v>399.6</v>
      </c>
    </row>
    <row r="92" spans="1:11">
      <c r="A92" s="302">
        <v>1098825</v>
      </c>
      <c r="B92" s="300"/>
      <c r="C92" s="300"/>
      <c r="D92" s="300" t="s">
        <v>1219</v>
      </c>
      <c r="E92" s="301">
        <v>43614</v>
      </c>
      <c r="F92" s="253">
        <v>799.2</v>
      </c>
      <c r="G92" s="253">
        <v>0</v>
      </c>
      <c r="H92" s="253">
        <v>0</v>
      </c>
      <c r="I92" s="253">
        <v>0</v>
      </c>
      <c r="J92" s="253">
        <v>0</v>
      </c>
      <c r="K92" s="254">
        <f t="shared" si="2"/>
        <v>799.2</v>
      </c>
    </row>
    <row r="93" spans="1:11">
      <c r="A93" s="302">
        <v>1098825</v>
      </c>
      <c r="B93" s="300"/>
      <c r="C93" s="300"/>
      <c r="D93" s="300" t="s">
        <v>1219</v>
      </c>
      <c r="E93" s="301">
        <v>43628</v>
      </c>
      <c r="F93" s="253">
        <v>333</v>
      </c>
      <c r="G93" s="253">
        <v>236.8</v>
      </c>
      <c r="H93" s="253">
        <v>0</v>
      </c>
      <c r="I93" s="253">
        <v>0</v>
      </c>
      <c r="J93" s="253">
        <v>0</v>
      </c>
      <c r="K93" s="254">
        <f t="shared" si="2"/>
        <v>569.79999999999995</v>
      </c>
    </row>
    <row r="94" spans="1:11">
      <c r="A94" s="302">
        <v>1098825</v>
      </c>
      <c r="B94" s="300"/>
      <c r="C94" s="300"/>
      <c r="D94" s="300" t="s">
        <v>1219</v>
      </c>
      <c r="E94" s="301">
        <v>43642</v>
      </c>
      <c r="F94" s="253">
        <v>44.4</v>
      </c>
      <c r="G94" s="253">
        <v>0</v>
      </c>
      <c r="H94" s="253">
        <v>0</v>
      </c>
      <c r="I94" s="253">
        <v>0</v>
      </c>
      <c r="J94" s="253">
        <v>0</v>
      </c>
      <c r="K94" s="254">
        <f t="shared" si="2"/>
        <v>44.4</v>
      </c>
    </row>
    <row r="95" spans="1:11">
      <c r="A95" s="302">
        <v>1098825</v>
      </c>
      <c r="B95" s="300"/>
      <c r="C95" s="300"/>
      <c r="D95" s="300" t="s">
        <v>1219</v>
      </c>
      <c r="E95" s="301">
        <v>43656</v>
      </c>
      <c r="F95" s="253">
        <v>177.6</v>
      </c>
      <c r="G95" s="253">
        <v>0</v>
      </c>
      <c r="H95" s="253">
        <v>0</v>
      </c>
      <c r="I95" s="253">
        <v>0</v>
      </c>
      <c r="J95" s="253">
        <v>0</v>
      </c>
      <c r="K95" s="254">
        <f t="shared" si="2"/>
        <v>177.6</v>
      </c>
    </row>
    <row r="96" spans="1:11">
      <c r="A96" s="302">
        <v>1098825</v>
      </c>
      <c r="B96" s="300"/>
      <c r="C96" s="300"/>
      <c r="D96" s="300" t="s">
        <v>1219</v>
      </c>
      <c r="E96" s="301">
        <v>43670</v>
      </c>
      <c r="F96" s="253">
        <v>44.4</v>
      </c>
      <c r="G96" s="253">
        <v>236.8</v>
      </c>
      <c r="H96" s="253">
        <v>0</v>
      </c>
      <c r="I96" s="253">
        <v>0</v>
      </c>
      <c r="J96" s="253">
        <v>0</v>
      </c>
      <c r="K96" s="254">
        <f t="shared" si="2"/>
        <v>281.2</v>
      </c>
    </row>
    <row r="97" spans="1:11">
      <c r="A97" s="302">
        <v>1098825</v>
      </c>
      <c r="B97" s="300"/>
      <c r="C97" s="300"/>
      <c r="D97" s="300" t="s">
        <v>1219</v>
      </c>
      <c r="E97" s="301">
        <v>43698</v>
      </c>
      <c r="F97" s="253">
        <v>266.39999999999998</v>
      </c>
      <c r="G97" s="253">
        <v>0</v>
      </c>
      <c r="H97" s="253">
        <v>0</v>
      </c>
      <c r="I97" s="253">
        <v>0</v>
      </c>
      <c r="J97" s="253">
        <v>0</v>
      </c>
      <c r="K97" s="254">
        <f t="shared" si="2"/>
        <v>266.39999999999998</v>
      </c>
    </row>
    <row r="98" spans="1:11">
      <c r="A98" s="302">
        <v>1098825</v>
      </c>
      <c r="B98" s="300"/>
      <c r="C98" s="300"/>
      <c r="D98" s="300" t="s">
        <v>1219</v>
      </c>
      <c r="E98" s="301">
        <v>43712</v>
      </c>
      <c r="F98" s="253">
        <v>133.19999999999999</v>
      </c>
      <c r="G98" s="253">
        <v>0</v>
      </c>
      <c r="H98" s="253">
        <v>0</v>
      </c>
      <c r="I98" s="253">
        <v>0</v>
      </c>
      <c r="J98" s="253">
        <v>0</v>
      </c>
      <c r="K98" s="254">
        <f t="shared" ref="K98:K129" si="3">+SUM(F98:J98)</f>
        <v>133.19999999999999</v>
      </c>
    </row>
    <row r="99" spans="1:11">
      <c r="A99" s="302">
        <v>1098825</v>
      </c>
      <c r="B99" s="300"/>
      <c r="C99" s="300"/>
      <c r="D99" s="300" t="s">
        <v>1219</v>
      </c>
      <c r="E99" s="301">
        <v>43726</v>
      </c>
      <c r="F99" s="253">
        <v>133.19999999999999</v>
      </c>
      <c r="G99" s="253">
        <v>236.8</v>
      </c>
      <c r="H99" s="253">
        <v>0</v>
      </c>
      <c r="I99" s="253">
        <v>0</v>
      </c>
      <c r="J99" s="253">
        <v>0</v>
      </c>
      <c r="K99" s="254">
        <f t="shared" si="3"/>
        <v>370</v>
      </c>
    </row>
    <row r="100" spans="1:11">
      <c r="A100" s="302">
        <v>1098825</v>
      </c>
      <c r="B100" s="300"/>
      <c r="C100" s="300"/>
      <c r="D100" s="300" t="s">
        <v>1219</v>
      </c>
      <c r="E100" s="301">
        <v>43740</v>
      </c>
      <c r="F100" s="253">
        <v>88.8</v>
      </c>
      <c r="G100" s="253">
        <v>0</v>
      </c>
      <c r="H100" s="253">
        <v>0</v>
      </c>
      <c r="I100" s="253">
        <v>0</v>
      </c>
      <c r="J100" s="253">
        <v>0</v>
      </c>
      <c r="K100" s="254">
        <f t="shared" si="3"/>
        <v>88.8</v>
      </c>
    </row>
    <row r="101" spans="1:11">
      <c r="A101" s="302">
        <v>1098825</v>
      </c>
      <c r="B101" s="300"/>
      <c r="C101" s="300"/>
      <c r="D101" s="300" t="s">
        <v>1219</v>
      </c>
      <c r="E101" s="301">
        <v>43754</v>
      </c>
      <c r="F101" s="253">
        <v>133.19999999999999</v>
      </c>
      <c r="G101" s="253">
        <v>0</v>
      </c>
      <c r="H101" s="253">
        <v>0</v>
      </c>
      <c r="I101" s="253">
        <v>0</v>
      </c>
      <c r="J101" s="253">
        <v>0</v>
      </c>
      <c r="K101" s="254">
        <f t="shared" si="3"/>
        <v>133.19999999999999</v>
      </c>
    </row>
    <row r="102" spans="1:11">
      <c r="A102" s="302">
        <v>1098825</v>
      </c>
      <c r="B102" s="300"/>
      <c r="C102" s="300"/>
      <c r="D102" s="300" t="s">
        <v>1219</v>
      </c>
      <c r="E102" s="301">
        <v>43810</v>
      </c>
      <c r="F102" s="253">
        <v>0</v>
      </c>
      <c r="G102" s="253">
        <v>473.6</v>
      </c>
      <c r="H102" s="253">
        <v>0</v>
      </c>
      <c r="I102" s="253">
        <v>0</v>
      </c>
      <c r="J102" s="253">
        <v>0</v>
      </c>
      <c r="K102" s="254">
        <f t="shared" si="3"/>
        <v>473.6</v>
      </c>
    </row>
    <row r="103" spans="1:11">
      <c r="A103" s="302">
        <v>1098942</v>
      </c>
      <c r="B103" s="300"/>
      <c r="C103" s="300"/>
      <c r="D103" s="300" t="s">
        <v>1219</v>
      </c>
      <c r="E103" s="301">
        <v>43586</v>
      </c>
      <c r="F103" s="253">
        <v>82.65</v>
      </c>
      <c r="G103" s="253">
        <v>0</v>
      </c>
      <c r="H103" s="253">
        <v>0</v>
      </c>
      <c r="I103" s="253">
        <v>0</v>
      </c>
      <c r="J103" s="253">
        <v>200</v>
      </c>
      <c r="K103" s="254">
        <f t="shared" si="3"/>
        <v>282.64999999999998</v>
      </c>
    </row>
    <row r="104" spans="1:11">
      <c r="A104" s="302">
        <v>1098942</v>
      </c>
      <c r="B104" s="300"/>
      <c r="C104" s="300"/>
      <c r="D104" s="300" t="s">
        <v>1219</v>
      </c>
      <c r="E104" s="301">
        <v>43600</v>
      </c>
      <c r="F104" s="253">
        <v>82.65</v>
      </c>
      <c r="G104" s="253">
        <v>0</v>
      </c>
      <c r="H104" s="253">
        <v>0</v>
      </c>
      <c r="I104" s="253">
        <v>0</v>
      </c>
      <c r="J104" s="253">
        <v>0</v>
      </c>
      <c r="K104" s="254">
        <f t="shared" si="3"/>
        <v>82.65</v>
      </c>
    </row>
    <row r="105" spans="1:11">
      <c r="A105" s="302">
        <v>1098942</v>
      </c>
      <c r="B105" s="300"/>
      <c r="C105" s="300"/>
      <c r="D105" s="300" t="s">
        <v>1219</v>
      </c>
      <c r="E105" s="301">
        <v>43614</v>
      </c>
      <c r="F105" s="253">
        <v>413.25</v>
      </c>
      <c r="G105" s="253">
        <v>0</v>
      </c>
      <c r="H105" s="253">
        <v>0</v>
      </c>
      <c r="I105" s="253">
        <v>0</v>
      </c>
      <c r="J105" s="253">
        <v>100</v>
      </c>
      <c r="K105" s="254">
        <f t="shared" si="3"/>
        <v>513.25</v>
      </c>
    </row>
    <row r="106" spans="1:11">
      <c r="A106" s="302">
        <v>1098942</v>
      </c>
      <c r="B106" s="300"/>
      <c r="C106" s="300"/>
      <c r="D106" s="300" t="s">
        <v>1219</v>
      </c>
      <c r="E106" s="301">
        <v>43628</v>
      </c>
      <c r="F106" s="253">
        <v>320.27</v>
      </c>
      <c r="G106" s="253">
        <v>220.4</v>
      </c>
      <c r="H106" s="253">
        <v>0</v>
      </c>
      <c r="I106" s="253">
        <v>0</v>
      </c>
      <c r="J106" s="253">
        <v>100</v>
      </c>
      <c r="K106" s="254">
        <f t="shared" si="3"/>
        <v>640.66999999999996</v>
      </c>
    </row>
    <row r="107" spans="1:11">
      <c r="A107" s="302">
        <v>1098942</v>
      </c>
      <c r="B107" s="300"/>
      <c r="C107" s="300"/>
      <c r="D107" s="300" t="s">
        <v>1219</v>
      </c>
      <c r="E107" s="301">
        <v>43642</v>
      </c>
      <c r="F107" s="253">
        <v>475.24</v>
      </c>
      <c r="G107" s="253">
        <v>0</v>
      </c>
      <c r="H107" s="253">
        <v>0</v>
      </c>
      <c r="I107" s="253">
        <v>0</v>
      </c>
      <c r="J107" s="253">
        <v>100</v>
      </c>
      <c r="K107" s="254">
        <f t="shared" si="3"/>
        <v>575.24</v>
      </c>
    </row>
    <row r="108" spans="1:11">
      <c r="A108" s="302">
        <v>1098942</v>
      </c>
      <c r="B108" s="300"/>
      <c r="C108" s="300"/>
      <c r="D108" s="300" t="s">
        <v>1219</v>
      </c>
      <c r="E108" s="301">
        <v>43670</v>
      </c>
      <c r="F108" s="253">
        <v>0</v>
      </c>
      <c r="G108" s="253">
        <v>220.4</v>
      </c>
      <c r="H108" s="253">
        <v>0</v>
      </c>
      <c r="I108" s="253">
        <v>0</v>
      </c>
      <c r="J108" s="253">
        <v>100</v>
      </c>
      <c r="K108" s="254">
        <f t="shared" si="3"/>
        <v>320.39999999999998</v>
      </c>
    </row>
    <row r="109" spans="1:11">
      <c r="A109" s="302">
        <v>1098942</v>
      </c>
      <c r="B109" s="300"/>
      <c r="C109" s="300"/>
      <c r="D109" s="300" t="s">
        <v>1219</v>
      </c>
      <c r="E109" s="301">
        <v>43684</v>
      </c>
      <c r="F109" s="253">
        <v>0</v>
      </c>
      <c r="G109" s="253">
        <v>0</v>
      </c>
      <c r="H109" s="253">
        <v>0</v>
      </c>
      <c r="I109" s="253">
        <v>0</v>
      </c>
      <c r="J109" s="253">
        <v>100</v>
      </c>
      <c r="K109" s="254">
        <f t="shared" si="3"/>
        <v>100</v>
      </c>
    </row>
    <row r="110" spans="1:11">
      <c r="A110" s="302">
        <v>1098942</v>
      </c>
      <c r="B110" s="300"/>
      <c r="C110" s="300"/>
      <c r="D110" s="300" t="s">
        <v>1219</v>
      </c>
      <c r="E110" s="301">
        <v>43698</v>
      </c>
      <c r="F110" s="253">
        <v>123.98</v>
      </c>
      <c r="G110" s="253">
        <v>0</v>
      </c>
      <c r="H110" s="253">
        <v>0</v>
      </c>
      <c r="I110" s="253">
        <v>0</v>
      </c>
      <c r="J110" s="253">
        <v>0</v>
      </c>
      <c r="K110" s="254">
        <f t="shared" si="3"/>
        <v>123.98</v>
      </c>
    </row>
    <row r="111" spans="1:11">
      <c r="A111" s="302">
        <v>1098942</v>
      </c>
      <c r="B111" s="300"/>
      <c r="C111" s="300"/>
      <c r="D111" s="300" t="s">
        <v>1219</v>
      </c>
      <c r="E111" s="301">
        <v>43712</v>
      </c>
      <c r="F111" s="253">
        <v>392.59</v>
      </c>
      <c r="G111" s="253">
        <v>0</v>
      </c>
      <c r="H111" s="253">
        <v>0</v>
      </c>
      <c r="I111" s="253">
        <v>0</v>
      </c>
      <c r="J111" s="253">
        <v>100</v>
      </c>
      <c r="K111" s="254">
        <f t="shared" si="3"/>
        <v>492.59</v>
      </c>
    </row>
    <row r="112" spans="1:11">
      <c r="A112" s="302">
        <v>1098942</v>
      </c>
      <c r="B112" s="300"/>
      <c r="C112" s="300"/>
      <c r="D112" s="300" t="s">
        <v>1219</v>
      </c>
      <c r="E112" s="301">
        <v>43726</v>
      </c>
      <c r="F112" s="253">
        <v>123.98</v>
      </c>
      <c r="G112" s="253">
        <v>220.4</v>
      </c>
      <c r="H112" s="253">
        <v>0</v>
      </c>
      <c r="I112" s="253">
        <v>0</v>
      </c>
      <c r="J112" s="253">
        <v>100</v>
      </c>
      <c r="K112" s="254">
        <f t="shared" si="3"/>
        <v>444.38</v>
      </c>
    </row>
    <row r="113" spans="1:11">
      <c r="A113" s="302">
        <v>1098942</v>
      </c>
      <c r="B113" s="300"/>
      <c r="C113" s="300"/>
      <c r="D113" s="300" t="s">
        <v>1219</v>
      </c>
      <c r="E113" s="301">
        <v>43740</v>
      </c>
      <c r="F113" s="253">
        <v>20.66</v>
      </c>
      <c r="G113" s="253">
        <v>0</v>
      </c>
      <c r="H113" s="253">
        <v>0</v>
      </c>
      <c r="I113" s="253">
        <v>0</v>
      </c>
      <c r="J113" s="253">
        <v>0</v>
      </c>
      <c r="K113" s="254">
        <f t="shared" si="3"/>
        <v>20.66</v>
      </c>
    </row>
    <row r="114" spans="1:11">
      <c r="A114" s="302">
        <v>1098942</v>
      </c>
      <c r="B114" s="300"/>
      <c r="C114" s="300"/>
      <c r="D114" s="300" t="s">
        <v>1219</v>
      </c>
      <c r="E114" s="301">
        <v>43754</v>
      </c>
      <c r="F114" s="253">
        <v>123.97</v>
      </c>
      <c r="G114" s="253">
        <v>0</v>
      </c>
      <c r="H114" s="253">
        <v>0</v>
      </c>
      <c r="I114" s="253">
        <v>0</v>
      </c>
      <c r="J114" s="253">
        <v>100</v>
      </c>
      <c r="K114" s="254">
        <f t="shared" si="3"/>
        <v>223.97</v>
      </c>
    </row>
    <row r="115" spans="1:11">
      <c r="A115" s="302">
        <v>1098942</v>
      </c>
      <c r="B115" s="300"/>
      <c r="C115" s="300"/>
      <c r="D115" s="300" t="s">
        <v>1219</v>
      </c>
      <c r="E115" s="301">
        <v>43768</v>
      </c>
      <c r="F115" s="253">
        <v>103.31</v>
      </c>
      <c r="G115" s="253">
        <v>0</v>
      </c>
      <c r="H115" s="253">
        <v>0</v>
      </c>
      <c r="I115" s="253">
        <v>0</v>
      </c>
      <c r="J115" s="253">
        <v>0</v>
      </c>
      <c r="K115" s="254">
        <f t="shared" si="3"/>
        <v>103.31</v>
      </c>
    </row>
    <row r="116" spans="1:11">
      <c r="A116" s="302">
        <v>1098942</v>
      </c>
      <c r="B116" s="300"/>
      <c r="C116" s="300"/>
      <c r="D116" s="300" t="s">
        <v>1219</v>
      </c>
      <c r="E116" s="301">
        <v>43782</v>
      </c>
      <c r="F116" s="253">
        <v>82.65</v>
      </c>
      <c r="G116" s="253">
        <v>0</v>
      </c>
      <c r="H116" s="253">
        <v>0</v>
      </c>
      <c r="I116" s="253">
        <v>0</v>
      </c>
      <c r="J116" s="253">
        <v>100</v>
      </c>
      <c r="K116" s="254">
        <f t="shared" si="3"/>
        <v>182.65</v>
      </c>
    </row>
    <row r="117" spans="1:11">
      <c r="A117" s="302">
        <v>1098942</v>
      </c>
      <c r="B117" s="300"/>
      <c r="C117" s="300"/>
      <c r="D117" s="300" t="s">
        <v>1219</v>
      </c>
      <c r="E117" s="301">
        <v>43796</v>
      </c>
      <c r="F117" s="253">
        <v>268.61</v>
      </c>
      <c r="G117" s="253">
        <v>0</v>
      </c>
      <c r="H117" s="253">
        <v>0</v>
      </c>
      <c r="I117" s="253">
        <v>0</v>
      </c>
      <c r="J117" s="253">
        <v>100</v>
      </c>
      <c r="K117" s="254">
        <f t="shared" si="3"/>
        <v>368.61</v>
      </c>
    </row>
    <row r="118" spans="1:11">
      <c r="A118" s="302">
        <v>1098942</v>
      </c>
      <c r="B118" s="300"/>
      <c r="C118" s="300"/>
      <c r="D118" s="300" t="s">
        <v>1219</v>
      </c>
      <c r="E118" s="301">
        <v>43810</v>
      </c>
      <c r="F118" s="253">
        <v>0</v>
      </c>
      <c r="G118" s="253">
        <v>440.8</v>
      </c>
      <c r="H118" s="253">
        <v>82.66</v>
      </c>
      <c r="I118" s="253">
        <v>0</v>
      </c>
      <c r="J118" s="253">
        <v>100</v>
      </c>
      <c r="K118" s="254">
        <f t="shared" si="3"/>
        <v>623.46</v>
      </c>
    </row>
    <row r="119" spans="1:11">
      <c r="A119" s="302">
        <v>1098942</v>
      </c>
      <c r="B119" s="300"/>
      <c r="C119" s="300"/>
      <c r="D119" s="300" t="s">
        <v>1219</v>
      </c>
      <c r="E119" s="301">
        <v>43823</v>
      </c>
      <c r="F119" s="253">
        <v>185.96</v>
      </c>
      <c r="G119" s="253">
        <v>0</v>
      </c>
      <c r="H119" s="253">
        <v>0</v>
      </c>
      <c r="I119" s="253">
        <v>0</v>
      </c>
      <c r="J119" s="253">
        <v>0</v>
      </c>
      <c r="K119" s="254">
        <f t="shared" si="3"/>
        <v>185.96</v>
      </c>
    </row>
    <row r="120" spans="1:11">
      <c r="A120" s="302">
        <v>1099936</v>
      </c>
      <c r="B120" s="300"/>
      <c r="C120" s="300"/>
      <c r="D120" s="300" t="s">
        <v>1219</v>
      </c>
      <c r="E120" s="301">
        <v>43558</v>
      </c>
      <c r="F120" s="253">
        <v>405.84</v>
      </c>
      <c r="G120" s="253">
        <v>0</v>
      </c>
      <c r="H120" s="253">
        <v>0</v>
      </c>
      <c r="I120" s="253">
        <v>0</v>
      </c>
      <c r="J120" s="253">
        <v>200</v>
      </c>
      <c r="K120" s="254">
        <f t="shared" si="3"/>
        <v>605.83999999999992</v>
      </c>
    </row>
    <row r="121" spans="1:11">
      <c r="A121" s="302">
        <v>1099936</v>
      </c>
      <c r="B121" s="300"/>
      <c r="C121" s="300"/>
      <c r="D121" s="300" t="s">
        <v>1219</v>
      </c>
      <c r="E121" s="301">
        <v>43572</v>
      </c>
      <c r="F121" s="253">
        <v>162.83000000000001</v>
      </c>
      <c r="G121" s="253">
        <v>0</v>
      </c>
      <c r="H121" s="253">
        <v>0</v>
      </c>
      <c r="I121" s="253">
        <v>0</v>
      </c>
      <c r="J121" s="253">
        <v>200</v>
      </c>
      <c r="K121" s="254">
        <f t="shared" si="3"/>
        <v>362.83000000000004</v>
      </c>
    </row>
    <row r="122" spans="1:11">
      <c r="A122" s="302">
        <v>1099936</v>
      </c>
      <c r="B122" s="300"/>
      <c r="C122" s="300"/>
      <c r="D122" s="300" t="s">
        <v>1219</v>
      </c>
      <c r="E122" s="301">
        <v>43586</v>
      </c>
      <c r="F122" s="253">
        <v>400.81</v>
      </c>
      <c r="G122" s="253">
        <v>0</v>
      </c>
      <c r="H122" s="253">
        <v>0</v>
      </c>
      <c r="I122" s="253">
        <v>0</v>
      </c>
      <c r="J122" s="253">
        <v>200</v>
      </c>
      <c r="K122" s="254">
        <f t="shared" si="3"/>
        <v>600.80999999999995</v>
      </c>
    </row>
    <row r="123" spans="1:11">
      <c r="A123" s="302">
        <v>1099936</v>
      </c>
      <c r="B123" s="300"/>
      <c r="C123" s="300"/>
      <c r="D123" s="300" t="s">
        <v>1219</v>
      </c>
      <c r="E123" s="301">
        <v>43600</v>
      </c>
      <c r="F123" s="253">
        <v>375.75</v>
      </c>
      <c r="G123" s="253">
        <v>0</v>
      </c>
      <c r="H123" s="253">
        <v>0</v>
      </c>
      <c r="I123" s="253">
        <v>0</v>
      </c>
      <c r="J123" s="253">
        <v>200</v>
      </c>
      <c r="K123" s="254">
        <f t="shared" si="3"/>
        <v>575.75</v>
      </c>
    </row>
    <row r="124" spans="1:11">
      <c r="A124" s="302">
        <v>1099936</v>
      </c>
      <c r="B124" s="300"/>
      <c r="C124" s="300"/>
      <c r="D124" s="300" t="s">
        <v>1219</v>
      </c>
      <c r="E124" s="301">
        <v>43614</v>
      </c>
      <c r="F124" s="253">
        <v>175.35</v>
      </c>
      <c r="G124" s="253">
        <v>0</v>
      </c>
      <c r="H124" s="253">
        <v>0</v>
      </c>
      <c r="I124" s="253">
        <v>0</v>
      </c>
      <c r="J124" s="253">
        <v>200</v>
      </c>
      <c r="K124" s="254">
        <f t="shared" si="3"/>
        <v>375.35</v>
      </c>
    </row>
    <row r="125" spans="1:11">
      <c r="A125" s="302">
        <v>1099936</v>
      </c>
      <c r="B125" s="300"/>
      <c r="C125" s="300"/>
      <c r="D125" s="300" t="s">
        <v>1219</v>
      </c>
      <c r="E125" s="301">
        <v>43628</v>
      </c>
      <c r="F125" s="253">
        <v>75.150000000000006</v>
      </c>
      <c r="G125" s="253">
        <v>133.6</v>
      </c>
      <c r="H125" s="253">
        <v>50.1</v>
      </c>
      <c r="I125" s="253">
        <v>0</v>
      </c>
      <c r="J125" s="253">
        <v>200</v>
      </c>
      <c r="K125" s="254">
        <f t="shared" si="3"/>
        <v>458.85</v>
      </c>
    </row>
    <row r="126" spans="1:11">
      <c r="A126" s="302">
        <v>1099936</v>
      </c>
      <c r="B126" s="300"/>
      <c r="C126" s="300"/>
      <c r="D126" s="300" t="s">
        <v>1219</v>
      </c>
      <c r="E126" s="301">
        <v>43642</v>
      </c>
      <c r="F126" s="253">
        <v>388.28</v>
      </c>
      <c r="G126" s="253">
        <v>0</v>
      </c>
      <c r="H126" s="253">
        <v>0</v>
      </c>
      <c r="I126" s="253">
        <v>0</v>
      </c>
      <c r="J126" s="253">
        <v>200</v>
      </c>
      <c r="K126" s="254">
        <f t="shared" si="3"/>
        <v>588.28</v>
      </c>
    </row>
    <row r="127" spans="1:11">
      <c r="A127" s="302">
        <v>1099936</v>
      </c>
      <c r="B127" s="300"/>
      <c r="C127" s="300"/>
      <c r="D127" s="300" t="s">
        <v>1219</v>
      </c>
      <c r="E127" s="301">
        <v>43656</v>
      </c>
      <c r="F127" s="253">
        <v>288.08</v>
      </c>
      <c r="G127" s="253">
        <v>0</v>
      </c>
      <c r="H127" s="253">
        <v>0</v>
      </c>
      <c r="I127" s="253">
        <v>0</v>
      </c>
      <c r="J127" s="253">
        <v>200</v>
      </c>
      <c r="K127" s="254">
        <f t="shared" si="3"/>
        <v>488.08</v>
      </c>
    </row>
    <row r="128" spans="1:11">
      <c r="A128" s="302">
        <v>1099936</v>
      </c>
      <c r="B128" s="300"/>
      <c r="C128" s="300"/>
      <c r="D128" s="300" t="s">
        <v>1219</v>
      </c>
      <c r="E128" s="301">
        <v>43670</v>
      </c>
      <c r="F128" s="253">
        <v>50.1</v>
      </c>
      <c r="G128" s="253">
        <v>133.6</v>
      </c>
      <c r="H128" s="253">
        <v>50.1</v>
      </c>
      <c r="I128" s="253">
        <v>0</v>
      </c>
      <c r="J128" s="253">
        <v>200</v>
      </c>
      <c r="K128" s="254">
        <f t="shared" si="3"/>
        <v>433.79999999999995</v>
      </c>
    </row>
    <row r="129" spans="1:11">
      <c r="A129" s="302">
        <v>1099936</v>
      </c>
      <c r="B129" s="300"/>
      <c r="C129" s="300"/>
      <c r="D129" s="300" t="s">
        <v>1219</v>
      </c>
      <c r="E129" s="301">
        <v>43684</v>
      </c>
      <c r="F129" s="253">
        <v>175.35</v>
      </c>
      <c r="G129" s="253">
        <v>0</v>
      </c>
      <c r="H129" s="253">
        <v>0</v>
      </c>
      <c r="I129" s="253">
        <v>0</v>
      </c>
      <c r="J129" s="253">
        <v>200</v>
      </c>
      <c r="K129" s="254">
        <f t="shared" si="3"/>
        <v>375.35</v>
      </c>
    </row>
    <row r="130" spans="1:11">
      <c r="A130" s="302">
        <v>1099936</v>
      </c>
      <c r="B130" s="300"/>
      <c r="C130" s="300"/>
      <c r="D130" s="300" t="s">
        <v>1219</v>
      </c>
      <c r="E130" s="301">
        <v>43698</v>
      </c>
      <c r="F130" s="253">
        <v>275.55</v>
      </c>
      <c r="G130" s="253">
        <v>0</v>
      </c>
      <c r="H130" s="253">
        <v>0</v>
      </c>
      <c r="I130" s="253">
        <v>0</v>
      </c>
      <c r="J130" s="253">
        <v>200</v>
      </c>
      <c r="K130" s="254">
        <f t="shared" ref="K130:K139" si="4">+SUM(F130:J130)</f>
        <v>475.55</v>
      </c>
    </row>
    <row r="131" spans="1:11">
      <c r="A131" s="302">
        <v>1099936</v>
      </c>
      <c r="B131" s="300"/>
      <c r="C131" s="300"/>
      <c r="D131" s="300" t="s">
        <v>1219</v>
      </c>
      <c r="E131" s="301">
        <v>43712</v>
      </c>
      <c r="F131" s="253">
        <v>450.9</v>
      </c>
      <c r="G131" s="253">
        <v>0</v>
      </c>
      <c r="H131" s="253">
        <v>0</v>
      </c>
      <c r="I131" s="253">
        <v>0</v>
      </c>
      <c r="J131" s="253">
        <v>200</v>
      </c>
      <c r="K131" s="254">
        <f t="shared" si="4"/>
        <v>650.9</v>
      </c>
    </row>
    <row r="132" spans="1:11">
      <c r="A132" s="302">
        <v>1099936</v>
      </c>
      <c r="B132" s="300"/>
      <c r="C132" s="300"/>
      <c r="D132" s="300" t="s">
        <v>1219</v>
      </c>
      <c r="E132" s="301">
        <v>43726</v>
      </c>
      <c r="F132" s="253">
        <v>212.93</v>
      </c>
      <c r="G132" s="253">
        <v>133.6</v>
      </c>
      <c r="H132" s="253">
        <v>50.1</v>
      </c>
      <c r="I132" s="253">
        <v>0</v>
      </c>
      <c r="J132" s="253">
        <v>200</v>
      </c>
      <c r="K132" s="254">
        <f t="shared" si="4"/>
        <v>596.63</v>
      </c>
    </row>
    <row r="133" spans="1:11">
      <c r="A133" s="302">
        <v>1099936</v>
      </c>
      <c r="B133" s="300"/>
      <c r="C133" s="300"/>
      <c r="D133" s="300" t="s">
        <v>1219</v>
      </c>
      <c r="E133" s="301">
        <v>43740</v>
      </c>
      <c r="F133" s="253">
        <v>162.83000000000001</v>
      </c>
      <c r="G133" s="253">
        <v>0</v>
      </c>
      <c r="H133" s="253">
        <v>0</v>
      </c>
      <c r="I133" s="253">
        <v>0</v>
      </c>
      <c r="J133" s="253">
        <v>200</v>
      </c>
      <c r="K133" s="254">
        <f t="shared" si="4"/>
        <v>362.83000000000004</v>
      </c>
    </row>
    <row r="134" spans="1:11">
      <c r="A134" s="302">
        <v>1099936</v>
      </c>
      <c r="B134" s="300"/>
      <c r="C134" s="300"/>
      <c r="D134" s="300" t="s">
        <v>1219</v>
      </c>
      <c r="E134" s="301">
        <v>43754</v>
      </c>
      <c r="F134" s="253">
        <v>0</v>
      </c>
      <c r="G134" s="253">
        <v>0</v>
      </c>
      <c r="H134" s="253">
        <v>0</v>
      </c>
      <c r="I134" s="253">
        <v>0</v>
      </c>
      <c r="J134" s="253">
        <v>200</v>
      </c>
      <c r="K134" s="254">
        <f t="shared" si="4"/>
        <v>200</v>
      </c>
    </row>
    <row r="135" spans="1:11">
      <c r="A135" s="302">
        <v>1099936</v>
      </c>
      <c r="B135" s="300"/>
      <c r="C135" s="300"/>
      <c r="D135" s="300" t="s">
        <v>1219</v>
      </c>
      <c r="E135" s="301">
        <v>43768</v>
      </c>
      <c r="F135" s="253">
        <v>37.58</v>
      </c>
      <c r="G135" s="253">
        <v>0</v>
      </c>
      <c r="H135" s="253">
        <v>0</v>
      </c>
      <c r="I135" s="253">
        <v>0</v>
      </c>
      <c r="J135" s="253">
        <v>200</v>
      </c>
      <c r="K135" s="254">
        <f t="shared" si="4"/>
        <v>237.57999999999998</v>
      </c>
    </row>
    <row r="136" spans="1:11">
      <c r="A136" s="302">
        <v>1099936</v>
      </c>
      <c r="B136" s="300"/>
      <c r="C136" s="300"/>
      <c r="D136" s="300" t="s">
        <v>1219</v>
      </c>
      <c r="E136" s="301">
        <v>43782</v>
      </c>
      <c r="F136" s="253">
        <v>0</v>
      </c>
      <c r="G136" s="253">
        <v>0</v>
      </c>
      <c r="H136" s="253">
        <v>0</v>
      </c>
      <c r="I136" s="253">
        <v>0</v>
      </c>
      <c r="J136" s="253">
        <v>200</v>
      </c>
      <c r="K136" s="254">
        <f t="shared" si="4"/>
        <v>200</v>
      </c>
    </row>
    <row r="137" spans="1:11">
      <c r="A137" s="302">
        <v>1099936</v>
      </c>
      <c r="B137" s="300"/>
      <c r="C137" s="300"/>
      <c r="D137" s="300" t="s">
        <v>1219</v>
      </c>
      <c r="E137" s="301">
        <v>43796</v>
      </c>
      <c r="F137" s="253">
        <v>0</v>
      </c>
      <c r="G137" s="253">
        <v>0</v>
      </c>
      <c r="H137" s="253">
        <v>0</v>
      </c>
      <c r="I137" s="253">
        <v>0</v>
      </c>
      <c r="J137" s="253">
        <v>200</v>
      </c>
      <c r="K137" s="254">
        <f t="shared" si="4"/>
        <v>200</v>
      </c>
    </row>
    <row r="138" spans="1:11">
      <c r="A138" s="302">
        <v>1099936</v>
      </c>
      <c r="B138" s="300"/>
      <c r="C138" s="300"/>
      <c r="D138" s="300" t="s">
        <v>1219</v>
      </c>
      <c r="E138" s="301">
        <v>43810</v>
      </c>
      <c r="F138" s="253">
        <v>87.68</v>
      </c>
      <c r="G138" s="253">
        <v>267.2</v>
      </c>
      <c r="H138" s="253">
        <v>100.2</v>
      </c>
      <c r="I138" s="253">
        <v>0</v>
      </c>
      <c r="J138" s="253">
        <v>200</v>
      </c>
      <c r="K138" s="254">
        <f t="shared" si="4"/>
        <v>655.07999999999993</v>
      </c>
    </row>
    <row r="139" spans="1:11">
      <c r="A139" s="302">
        <v>1099936</v>
      </c>
      <c r="B139" s="300"/>
      <c r="C139" s="300"/>
      <c r="D139" s="300" t="s">
        <v>1219</v>
      </c>
      <c r="E139" s="301">
        <v>43823</v>
      </c>
      <c r="F139" s="253">
        <v>0</v>
      </c>
      <c r="G139" s="253">
        <v>0</v>
      </c>
      <c r="H139" s="253">
        <v>0</v>
      </c>
      <c r="I139" s="253">
        <v>0</v>
      </c>
      <c r="J139" s="253">
        <v>200</v>
      </c>
      <c r="K139" s="254">
        <f t="shared" si="4"/>
        <v>200</v>
      </c>
    </row>
    <row r="140" spans="1:11">
      <c r="A140" s="299">
        <v>1001753</v>
      </c>
      <c r="B140" s="300"/>
      <c r="C140" s="300"/>
      <c r="D140" s="303" t="s">
        <v>170</v>
      </c>
      <c r="E140" s="301">
        <v>43844</v>
      </c>
      <c r="F140" s="253">
        <v>0</v>
      </c>
      <c r="G140" s="253">
        <v>127.28</v>
      </c>
      <c r="H140" s="253">
        <v>0</v>
      </c>
      <c r="I140" s="253">
        <v>0</v>
      </c>
      <c r="J140" s="253">
        <v>0</v>
      </c>
      <c r="K140" s="254">
        <f t="shared" ref="K140:K203" si="5">+SUM(F140:J140)</f>
        <v>127.28</v>
      </c>
    </row>
    <row r="141" spans="1:11">
      <c r="A141" s="299">
        <v>1001750</v>
      </c>
      <c r="B141" s="300"/>
      <c r="C141" s="300"/>
      <c r="D141" s="303" t="s">
        <v>170</v>
      </c>
      <c r="E141" s="301">
        <v>43844</v>
      </c>
      <c r="F141" s="253">
        <v>0</v>
      </c>
      <c r="G141" s="253">
        <v>160</v>
      </c>
      <c r="H141" s="253">
        <v>0</v>
      </c>
      <c r="I141" s="253">
        <v>0</v>
      </c>
      <c r="J141" s="253">
        <v>0</v>
      </c>
      <c r="K141" s="254">
        <f t="shared" si="5"/>
        <v>160</v>
      </c>
    </row>
    <row r="142" spans="1:11">
      <c r="A142" s="299">
        <v>1098821</v>
      </c>
      <c r="B142" s="300"/>
      <c r="C142" s="300"/>
      <c r="D142" s="303" t="s">
        <v>170</v>
      </c>
      <c r="E142" s="301">
        <v>43844</v>
      </c>
      <c r="F142" s="253">
        <v>0</v>
      </c>
      <c r="G142" s="253">
        <v>194.4</v>
      </c>
      <c r="H142" s="253">
        <v>0</v>
      </c>
      <c r="I142" s="253">
        <v>0</v>
      </c>
      <c r="J142" s="253">
        <v>0</v>
      </c>
      <c r="K142" s="254">
        <f t="shared" si="5"/>
        <v>194.4</v>
      </c>
    </row>
    <row r="143" spans="1:11">
      <c r="A143" s="299">
        <v>1001142</v>
      </c>
      <c r="B143" s="300"/>
      <c r="C143" s="300"/>
      <c r="D143" s="303" t="s">
        <v>170</v>
      </c>
      <c r="E143" s="301">
        <v>43844</v>
      </c>
      <c r="F143" s="253">
        <v>0</v>
      </c>
      <c r="G143" s="253">
        <v>124.64</v>
      </c>
      <c r="H143" s="253">
        <v>0</v>
      </c>
      <c r="I143" s="253">
        <v>0</v>
      </c>
      <c r="J143" s="253">
        <v>0</v>
      </c>
      <c r="K143" s="254">
        <f t="shared" si="5"/>
        <v>124.64</v>
      </c>
    </row>
    <row r="144" spans="1:11">
      <c r="A144" s="299">
        <v>1098825</v>
      </c>
      <c r="B144" s="300"/>
      <c r="C144" s="300"/>
      <c r="D144" s="303" t="s">
        <v>170</v>
      </c>
      <c r="E144" s="301">
        <v>43844</v>
      </c>
      <c r="F144" s="253">
        <v>0</v>
      </c>
      <c r="G144" s="253">
        <v>236.8</v>
      </c>
      <c r="H144" s="253">
        <v>0</v>
      </c>
      <c r="I144" s="253">
        <v>0</v>
      </c>
      <c r="J144" s="253">
        <v>0</v>
      </c>
      <c r="K144" s="254">
        <f t="shared" si="5"/>
        <v>236.8</v>
      </c>
    </row>
    <row r="145" spans="1:11">
      <c r="A145" s="299">
        <v>1098822</v>
      </c>
      <c r="B145" s="300"/>
      <c r="C145" s="300"/>
      <c r="D145" s="303" t="s">
        <v>170</v>
      </c>
      <c r="E145" s="301">
        <v>43844</v>
      </c>
      <c r="F145" s="253">
        <v>0</v>
      </c>
      <c r="G145" s="253">
        <v>161.12</v>
      </c>
      <c r="H145" s="253">
        <v>0</v>
      </c>
      <c r="I145" s="253">
        <v>0</v>
      </c>
      <c r="J145" s="253">
        <v>0</v>
      </c>
      <c r="K145" s="254">
        <f t="shared" si="5"/>
        <v>161.12</v>
      </c>
    </row>
    <row r="146" spans="1:11">
      <c r="A146" s="299">
        <v>1098942</v>
      </c>
      <c r="B146" s="300"/>
      <c r="C146" s="300"/>
      <c r="D146" s="303" t="s">
        <v>170</v>
      </c>
      <c r="E146" s="301">
        <v>43844</v>
      </c>
      <c r="F146" s="253">
        <v>0</v>
      </c>
      <c r="G146" s="253">
        <v>220.4</v>
      </c>
      <c r="H146" s="253">
        <v>0</v>
      </c>
      <c r="I146" s="253">
        <v>0</v>
      </c>
      <c r="J146" s="253">
        <v>0</v>
      </c>
      <c r="K146" s="254">
        <f t="shared" si="5"/>
        <v>220.4</v>
      </c>
    </row>
    <row r="147" spans="1:11">
      <c r="A147" s="299">
        <v>1099936</v>
      </c>
      <c r="B147" s="300"/>
      <c r="C147" s="300"/>
      <c r="D147" s="303" t="s">
        <v>170</v>
      </c>
      <c r="E147" s="301">
        <v>43844</v>
      </c>
      <c r="F147" s="253">
        <v>0</v>
      </c>
      <c r="G147" s="253">
        <v>133.6</v>
      </c>
      <c r="H147" s="253">
        <v>0</v>
      </c>
      <c r="I147" s="253">
        <v>0</v>
      </c>
      <c r="J147" s="253">
        <v>0</v>
      </c>
      <c r="K147" s="254">
        <f t="shared" si="5"/>
        <v>133.6</v>
      </c>
    </row>
    <row r="148" spans="1:11">
      <c r="A148" s="299">
        <v>1001567</v>
      </c>
      <c r="B148" s="300"/>
      <c r="C148" s="300"/>
      <c r="D148" s="303" t="s">
        <v>170</v>
      </c>
      <c r="E148" s="301">
        <v>43844</v>
      </c>
      <c r="F148" s="253">
        <v>0</v>
      </c>
      <c r="G148" s="253">
        <v>132.47999999999999</v>
      </c>
      <c r="H148" s="253">
        <v>0</v>
      </c>
      <c r="I148" s="253">
        <v>0</v>
      </c>
      <c r="J148" s="253">
        <v>0</v>
      </c>
      <c r="K148" s="254">
        <f t="shared" si="5"/>
        <v>132.47999999999999</v>
      </c>
    </row>
    <row r="149" spans="1:11">
      <c r="A149" s="299">
        <v>1001177</v>
      </c>
      <c r="B149" s="300"/>
      <c r="C149" s="300"/>
      <c r="D149" s="303" t="s">
        <v>170</v>
      </c>
      <c r="E149" s="301">
        <v>43844</v>
      </c>
      <c r="F149" s="253">
        <v>0</v>
      </c>
      <c r="G149" s="253">
        <v>194.08</v>
      </c>
      <c r="H149" s="253">
        <v>0</v>
      </c>
      <c r="I149" s="253">
        <v>0</v>
      </c>
      <c r="J149" s="253">
        <v>0</v>
      </c>
      <c r="K149" s="254">
        <f t="shared" si="5"/>
        <v>194.08</v>
      </c>
    </row>
    <row r="150" spans="1:11">
      <c r="A150" s="299">
        <v>1001142</v>
      </c>
      <c r="B150" s="300"/>
      <c r="C150" s="300"/>
      <c r="D150" s="303" t="s">
        <v>170</v>
      </c>
      <c r="E150" s="301">
        <v>43858</v>
      </c>
      <c r="F150" s="253">
        <v>0</v>
      </c>
      <c r="G150" s="253">
        <v>124.64</v>
      </c>
      <c r="H150" s="253">
        <v>0</v>
      </c>
      <c r="I150" s="253">
        <v>0</v>
      </c>
      <c r="J150" s="253">
        <v>0</v>
      </c>
      <c r="K150" s="254">
        <f t="shared" si="5"/>
        <v>124.64</v>
      </c>
    </row>
    <row r="151" spans="1:11">
      <c r="A151" s="299">
        <v>1001177</v>
      </c>
      <c r="B151" s="300"/>
      <c r="C151" s="300"/>
      <c r="D151" s="303" t="s">
        <v>170</v>
      </c>
      <c r="E151" s="301">
        <v>43858</v>
      </c>
      <c r="F151" s="253">
        <v>0</v>
      </c>
      <c r="G151" s="253">
        <v>194.08</v>
      </c>
      <c r="H151" s="253">
        <v>0</v>
      </c>
      <c r="I151" s="253">
        <v>0</v>
      </c>
      <c r="J151" s="253">
        <v>0</v>
      </c>
      <c r="K151" s="254">
        <f t="shared" si="5"/>
        <v>194.08</v>
      </c>
    </row>
    <row r="152" spans="1:11">
      <c r="A152" s="299">
        <v>1001567</v>
      </c>
      <c r="B152" s="300"/>
      <c r="C152" s="300"/>
      <c r="D152" s="303" t="s">
        <v>170</v>
      </c>
      <c r="E152" s="301">
        <v>43858</v>
      </c>
      <c r="F152" s="253">
        <v>0</v>
      </c>
      <c r="G152" s="253">
        <v>132.47999999999999</v>
      </c>
      <c r="H152" s="253">
        <v>0</v>
      </c>
      <c r="I152" s="253">
        <v>0</v>
      </c>
      <c r="J152" s="253">
        <v>0</v>
      </c>
      <c r="K152" s="254">
        <f t="shared" si="5"/>
        <v>132.47999999999999</v>
      </c>
    </row>
    <row r="153" spans="1:11">
      <c r="A153" s="299">
        <v>1001750</v>
      </c>
      <c r="B153" s="300"/>
      <c r="C153" s="300"/>
      <c r="D153" s="303" t="s">
        <v>170</v>
      </c>
      <c r="E153" s="301">
        <v>43858</v>
      </c>
      <c r="F153" s="253">
        <v>0</v>
      </c>
      <c r="G153" s="253">
        <v>160</v>
      </c>
      <c r="H153" s="253">
        <v>0</v>
      </c>
      <c r="I153" s="253">
        <v>0</v>
      </c>
      <c r="J153" s="253">
        <v>0</v>
      </c>
      <c r="K153" s="254">
        <f t="shared" si="5"/>
        <v>160</v>
      </c>
    </row>
    <row r="154" spans="1:11">
      <c r="A154" s="299">
        <v>1001753</v>
      </c>
      <c r="B154" s="300"/>
      <c r="C154" s="300"/>
      <c r="D154" s="303" t="s">
        <v>170</v>
      </c>
      <c r="E154" s="301">
        <v>43858</v>
      </c>
      <c r="F154" s="253">
        <v>0</v>
      </c>
      <c r="G154" s="253">
        <v>127.28</v>
      </c>
      <c r="H154" s="253">
        <v>0</v>
      </c>
      <c r="I154" s="253">
        <v>0</v>
      </c>
      <c r="J154" s="253">
        <v>0</v>
      </c>
      <c r="K154" s="254">
        <f t="shared" si="5"/>
        <v>127.28</v>
      </c>
    </row>
    <row r="155" spans="1:11">
      <c r="A155" s="299">
        <v>1098821</v>
      </c>
      <c r="B155" s="300"/>
      <c r="C155" s="300"/>
      <c r="D155" s="303" t="s">
        <v>170</v>
      </c>
      <c r="E155" s="301">
        <v>43858</v>
      </c>
      <c r="F155" s="253">
        <v>0</v>
      </c>
      <c r="G155" s="253">
        <v>194.4</v>
      </c>
      <c r="H155" s="253">
        <v>0</v>
      </c>
      <c r="I155" s="253">
        <v>0</v>
      </c>
      <c r="J155" s="253">
        <v>0</v>
      </c>
      <c r="K155" s="254">
        <f t="shared" si="5"/>
        <v>194.4</v>
      </c>
    </row>
    <row r="156" spans="1:11">
      <c r="A156" s="299">
        <v>1098822</v>
      </c>
      <c r="B156" s="300"/>
      <c r="C156" s="300"/>
      <c r="D156" s="303" t="s">
        <v>170</v>
      </c>
      <c r="E156" s="301">
        <v>43858</v>
      </c>
      <c r="F156" s="253">
        <v>0</v>
      </c>
      <c r="G156" s="253">
        <v>161.12</v>
      </c>
      <c r="H156" s="253">
        <v>0</v>
      </c>
      <c r="I156" s="253">
        <v>0</v>
      </c>
      <c r="J156" s="253">
        <v>0</v>
      </c>
      <c r="K156" s="254">
        <f t="shared" si="5"/>
        <v>161.12</v>
      </c>
    </row>
    <row r="157" spans="1:11">
      <c r="A157" s="299">
        <v>1098825</v>
      </c>
      <c r="B157" s="300"/>
      <c r="C157" s="300"/>
      <c r="D157" s="303" t="s">
        <v>170</v>
      </c>
      <c r="E157" s="301">
        <v>43858</v>
      </c>
      <c r="F157" s="253">
        <v>0</v>
      </c>
      <c r="G157" s="253">
        <v>236.8</v>
      </c>
      <c r="H157" s="253">
        <v>0</v>
      </c>
      <c r="I157" s="253">
        <v>0</v>
      </c>
      <c r="J157" s="253">
        <v>0</v>
      </c>
      <c r="K157" s="254">
        <f t="shared" si="5"/>
        <v>236.8</v>
      </c>
    </row>
    <row r="158" spans="1:11">
      <c r="A158" s="299">
        <v>1098942</v>
      </c>
      <c r="B158" s="300"/>
      <c r="C158" s="300"/>
      <c r="D158" s="303" t="s">
        <v>170</v>
      </c>
      <c r="E158" s="301">
        <v>43858</v>
      </c>
      <c r="F158" s="253">
        <v>0</v>
      </c>
      <c r="G158" s="253">
        <v>220.4</v>
      </c>
      <c r="H158" s="253">
        <v>0</v>
      </c>
      <c r="I158" s="253">
        <v>0</v>
      </c>
      <c r="J158" s="253">
        <v>0</v>
      </c>
      <c r="K158" s="254">
        <f t="shared" si="5"/>
        <v>220.4</v>
      </c>
    </row>
    <row r="159" spans="1:11">
      <c r="A159" s="299">
        <v>1099936</v>
      </c>
      <c r="B159" s="300"/>
      <c r="C159" s="300"/>
      <c r="D159" s="303" t="s">
        <v>170</v>
      </c>
      <c r="E159" s="301">
        <v>43858</v>
      </c>
      <c r="F159" s="253">
        <v>0</v>
      </c>
      <c r="G159" s="253">
        <v>133.6</v>
      </c>
      <c r="H159" s="253">
        <v>0</v>
      </c>
      <c r="I159" s="253">
        <v>0</v>
      </c>
      <c r="J159" s="253">
        <v>0</v>
      </c>
      <c r="K159" s="254">
        <f t="shared" si="5"/>
        <v>133.6</v>
      </c>
    </row>
    <row r="160" spans="1:11">
      <c r="A160" s="299">
        <v>1001816</v>
      </c>
      <c r="B160" s="300"/>
      <c r="C160" s="300"/>
      <c r="D160" s="303" t="s">
        <v>170</v>
      </c>
      <c r="E160" s="301">
        <v>43858</v>
      </c>
      <c r="F160" s="253">
        <v>0</v>
      </c>
      <c r="G160" s="253">
        <v>127.28</v>
      </c>
      <c r="H160" s="253">
        <v>0</v>
      </c>
      <c r="I160" s="253">
        <v>0</v>
      </c>
      <c r="J160" s="253">
        <v>0</v>
      </c>
      <c r="K160" s="254">
        <f t="shared" si="5"/>
        <v>127.28</v>
      </c>
    </row>
    <row r="161" spans="1:11">
      <c r="A161" s="299">
        <v>1098821</v>
      </c>
      <c r="B161" s="300"/>
      <c r="C161" s="300"/>
      <c r="D161" s="303" t="s">
        <v>170</v>
      </c>
      <c r="E161" s="301">
        <v>43844</v>
      </c>
      <c r="F161" s="253">
        <v>0</v>
      </c>
      <c r="G161" s="253">
        <v>0</v>
      </c>
      <c r="H161" s="253">
        <v>382.73</v>
      </c>
      <c r="I161" s="253">
        <v>0</v>
      </c>
      <c r="J161" s="253">
        <v>0</v>
      </c>
      <c r="K161" s="254">
        <f t="shared" si="5"/>
        <v>382.73</v>
      </c>
    </row>
    <row r="162" spans="1:11">
      <c r="A162" s="299">
        <v>1098822</v>
      </c>
      <c r="B162" s="300"/>
      <c r="C162" s="300"/>
      <c r="D162" s="303" t="s">
        <v>170</v>
      </c>
      <c r="E162" s="301">
        <v>43844</v>
      </c>
      <c r="F162" s="253">
        <v>0</v>
      </c>
      <c r="G162" s="253">
        <v>0</v>
      </c>
      <c r="H162" s="253">
        <v>30.21</v>
      </c>
      <c r="I162" s="253">
        <v>0</v>
      </c>
      <c r="J162" s="253">
        <v>0</v>
      </c>
      <c r="K162" s="254">
        <f t="shared" si="5"/>
        <v>30.21</v>
      </c>
    </row>
    <row r="163" spans="1:11">
      <c r="A163" s="299">
        <v>1099936</v>
      </c>
      <c r="B163" s="300"/>
      <c r="C163" s="300"/>
      <c r="D163" s="303" t="s">
        <v>170</v>
      </c>
      <c r="E163" s="301">
        <v>43844</v>
      </c>
      <c r="F163" s="253">
        <v>0</v>
      </c>
      <c r="G163" s="253">
        <v>0</v>
      </c>
      <c r="H163" s="253">
        <v>50.1</v>
      </c>
      <c r="I163" s="253">
        <v>0</v>
      </c>
      <c r="J163" s="253">
        <v>0</v>
      </c>
      <c r="K163" s="254">
        <f t="shared" si="5"/>
        <v>50.1</v>
      </c>
    </row>
    <row r="164" spans="1:11">
      <c r="A164" s="299">
        <v>1001753</v>
      </c>
      <c r="B164" s="300"/>
      <c r="C164" s="300"/>
      <c r="D164" s="303" t="s">
        <v>170</v>
      </c>
      <c r="E164" s="301">
        <v>43858</v>
      </c>
      <c r="F164" s="253">
        <v>0</v>
      </c>
      <c r="G164" s="253">
        <v>0</v>
      </c>
      <c r="H164" s="253">
        <v>190.92</v>
      </c>
      <c r="I164" s="253">
        <v>0</v>
      </c>
      <c r="J164" s="253">
        <v>0</v>
      </c>
      <c r="K164" s="254">
        <f t="shared" si="5"/>
        <v>190.92</v>
      </c>
    </row>
    <row r="165" spans="1:11">
      <c r="A165" s="299">
        <v>1098821</v>
      </c>
      <c r="B165" s="300"/>
      <c r="C165" s="300"/>
      <c r="D165" s="303" t="s">
        <v>170</v>
      </c>
      <c r="E165" s="301">
        <v>43858</v>
      </c>
      <c r="F165" s="253">
        <v>0</v>
      </c>
      <c r="G165" s="253">
        <v>0</v>
      </c>
      <c r="H165" s="253">
        <v>382.73</v>
      </c>
      <c r="I165" s="253">
        <v>0</v>
      </c>
      <c r="J165" s="253">
        <v>0</v>
      </c>
      <c r="K165" s="254">
        <f t="shared" si="5"/>
        <v>382.73</v>
      </c>
    </row>
    <row r="166" spans="1:11">
      <c r="A166" s="299">
        <v>1099936</v>
      </c>
      <c r="B166" s="300"/>
      <c r="C166" s="300"/>
      <c r="D166" s="303" t="s">
        <v>170</v>
      </c>
      <c r="E166" s="301">
        <v>43858</v>
      </c>
      <c r="F166" s="253">
        <v>0</v>
      </c>
      <c r="G166" s="253">
        <v>0</v>
      </c>
      <c r="H166" s="253">
        <v>25.05</v>
      </c>
      <c r="I166" s="253">
        <v>0</v>
      </c>
      <c r="J166" s="253">
        <v>0</v>
      </c>
      <c r="K166" s="254">
        <f t="shared" si="5"/>
        <v>25.05</v>
      </c>
    </row>
    <row r="167" spans="1:11">
      <c r="A167" s="299">
        <v>1001142</v>
      </c>
      <c r="B167" s="300"/>
      <c r="C167" s="300"/>
      <c r="D167" s="303" t="s">
        <v>170</v>
      </c>
      <c r="E167" s="301">
        <v>43872</v>
      </c>
      <c r="F167" s="253">
        <v>0</v>
      </c>
      <c r="G167" s="253">
        <v>0</v>
      </c>
      <c r="H167" s="253">
        <v>0</v>
      </c>
      <c r="I167" s="253">
        <v>0</v>
      </c>
      <c r="J167" s="253">
        <v>200</v>
      </c>
      <c r="K167" s="254">
        <f t="shared" si="5"/>
        <v>200</v>
      </c>
    </row>
    <row r="168" spans="1:11">
      <c r="A168" s="299">
        <v>1001142</v>
      </c>
      <c r="B168" s="300"/>
      <c r="C168" s="300"/>
      <c r="D168" s="303" t="s">
        <v>170</v>
      </c>
      <c r="E168" s="301">
        <v>43886</v>
      </c>
      <c r="F168" s="253">
        <v>0</v>
      </c>
      <c r="G168" s="253">
        <v>0</v>
      </c>
      <c r="H168" s="253">
        <v>0</v>
      </c>
      <c r="I168" s="253">
        <v>0</v>
      </c>
      <c r="J168" s="253">
        <v>100</v>
      </c>
      <c r="K168" s="254">
        <f t="shared" si="5"/>
        <v>100</v>
      </c>
    </row>
    <row r="169" spans="1:11">
      <c r="A169" s="299">
        <v>1098942</v>
      </c>
      <c r="B169" s="300"/>
      <c r="C169" s="300"/>
      <c r="D169" s="303" t="s">
        <v>170</v>
      </c>
      <c r="E169" s="301">
        <v>43886</v>
      </c>
      <c r="F169" s="253">
        <v>0</v>
      </c>
      <c r="G169" s="253">
        <v>0</v>
      </c>
      <c r="H169" s="253">
        <v>0</v>
      </c>
      <c r="I169" s="253">
        <v>0</v>
      </c>
      <c r="J169" s="253">
        <v>100</v>
      </c>
      <c r="K169" s="254">
        <f t="shared" si="5"/>
        <v>100</v>
      </c>
    </row>
    <row r="170" spans="1:11">
      <c r="A170" s="299">
        <v>1099936</v>
      </c>
      <c r="B170" s="300"/>
      <c r="C170" s="300"/>
      <c r="D170" s="303" t="s">
        <v>170</v>
      </c>
      <c r="E170" s="301">
        <v>43886</v>
      </c>
      <c r="F170" s="253">
        <v>0</v>
      </c>
      <c r="G170" s="253">
        <v>0</v>
      </c>
      <c r="H170" s="253">
        <v>0</v>
      </c>
      <c r="I170" s="253">
        <v>0</v>
      </c>
      <c r="J170" s="253">
        <v>100</v>
      </c>
      <c r="K170" s="254">
        <f t="shared" si="5"/>
        <v>100</v>
      </c>
    </row>
    <row r="171" spans="1:11">
      <c r="A171" s="299">
        <v>1098822</v>
      </c>
      <c r="B171" s="300"/>
      <c r="C171" s="300"/>
      <c r="D171" s="303" t="s">
        <v>170</v>
      </c>
      <c r="E171" s="301">
        <v>43844</v>
      </c>
      <c r="F171" s="253">
        <v>0</v>
      </c>
      <c r="G171" s="253">
        <v>0</v>
      </c>
      <c r="H171" s="253">
        <v>0</v>
      </c>
      <c r="I171" s="253">
        <v>0</v>
      </c>
      <c r="J171" s="253">
        <v>200</v>
      </c>
      <c r="K171" s="254">
        <f t="shared" si="5"/>
        <v>200</v>
      </c>
    </row>
    <row r="172" spans="1:11">
      <c r="A172" s="299">
        <v>1098942</v>
      </c>
      <c r="B172" s="300"/>
      <c r="C172" s="300"/>
      <c r="D172" s="303" t="s">
        <v>170</v>
      </c>
      <c r="E172" s="301">
        <v>43844</v>
      </c>
      <c r="F172" s="253">
        <v>0</v>
      </c>
      <c r="G172" s="253">
        <v>0</v>
      </c>
      <c r="H172" s="253">
        <v>0</v>
      </c>
      <c r="I172" s="253">
        <v>0</v>
      </c>
      <c r="J172" s="253">
        <v>100</v>
      </c>
      <c r="K172" s="254">
        <f t="shared" si="5"/>
        <v>100</v>
      </c>
    </row>
    <row r="173" spans="1:11">
      <c r="A173" s="299">
        <v>1099936</v>
      </c>
      <c r="B173" s="300"/>
      <c r="C173" s="300"/>
      <c r="D173" s="303" t="s">
        <v>170</v>
      </c>
      <c r="E173" s="301">
        <v>43844</v>
      </c>
      <c r="F173" s="253">
        <v>0</v>
      </c>
      <c r="G173" s="253">
        <v>0</v>
      </c>
      <c r="H173" s="253">
        <v>0</v>
      </c>
      <c r="I173" s="253">
        <v>0</v>
      </c>
      <c r="J173" s="253">
        <v>200</v>
      </c>
      <c r="K173" s="254">
        <f t="shared" si="5"/>
        <v>200</v>
      </c>
    </row>
    <row r="174" spans="1:11">
      <c r="A174" s="299">
        <v>1001567</v>
      </c>
      <c r="B174" s="300"/>
      <c r="C174" s="300"/>
      <c r="D174" s="303" t="s">
        <v>170</v>
      </c>
      <c r="E174" s="301">
        <v>43858</v>
      </c>
      <c r="F174" s="253">
        <v>0</v>
      </c>
      <c r="G174" s="253">
        <v>0</v>
      </c>
      <c r="H174" s="253">
        <v>0</v>
      </c>
      <c r="I174" s="253">
        <v>0</v>
      </c>
      <c r="J174" s="253">
        <v>100</v>
      </c>
      <c r="K174" s="254">
        <f t="shared" si="5"/>
        <v>100</v>
      </c>
    </row>
    <row r="175" spans="1:11">
      <c r="A175" s="299">
        <v>1098942</v>
      </c>
      <c r="B175" s="300"/>
      <c r="C175" s="300"/>
      <c r="D175" s="303" t="s">
        <v>170</v>
      </c>
      <c r="E175" s="301">
        <v>43858</v>
      </c>
      <c r="F175" s="253">
        <v>0</v>
      </c>
      <c r="G175" s="253">
        <v>0</v>
      </c>
      <c r="H175" s="253">
        <v>0</v>
      </c>
      <c r="I175" s="253">
        <v>0</v>
      </c>
      <c r="J175" s="253">
        <v>100</v>
      </c>
      <c r="K175" s="254">
        <f t="shared" si="5"/>
        <v>100</v>
      </c>
    </row>
    <row r="176" spans="1:11">
      <c r="A176" s="299">
        <v>1099936</v>
      </c>
      <c r="B176" s="300"/>
      <c r="C176" s="300"/>
      <c r="D176" s="303" t="s">
        <v>170</v>
      </c>
      <c r="E176" s="301">
        <v>43858</v>
      </c>
      <c r="F176" s="253">
        <v>0</v>
      </c>
      <c r="G176" s="253">
        <v>0</v>
      </c>
      <c r="H176" s="253">
        <v>0</v>
      </c>
      <c r="I176" s="253">
        <v>0</v>
      </c>
      <c r="J176" s="253">
        <v>100</v>
      </c>
      <c r="K176" s="254">
        <f t="shared" si="5"/>
        <v>100</v>
      </c>
    </row>
    <row r="177" spans="1:11">
      <c r="A177" s="299">
        <v>1098822</v>
      </c>
      <c r="B177" s="300"/>
      <c r="C177" s="300"/>
      <c r="D177" s="303" t="s">
        <v>170</v>
      </c>
      <c r="E177" s="301">
        <v>43900</v>
      </c>
      <c r="F177" s="253">
        <v>0</v>
      </c>
      <c r="G177" s="253">
        <v>0</v>
      </c>
      <c r="H177" s="253">
        <v>0</v>
      </c>
      <c r="I177" s="253">
        <v>0</v>
      </c>
      <c r="J177" s="253">
        <v>100</v>
      </c>
      <c r="K177" s="254">
        <f t="shared" si="5"/>
        <v>100</v>
      </c>
    </row>
    <row r="178" spans="1:11">
      <c r="A178" s="299">
        <v>1099936</v>
      </c>
      <c r="B178" s="300"/>
      <c r="C178" s="300"/>
      <c r="D178" s="303" t="s">
        <v>170</v>
      </c>
      <c r="E178" s="301">
        <v>43900</v>
      </c>
      <c r="F178" s="253">
        <v>0</v>
      </c>
      <c r="G178" s="253">
        <v>0</v>
      </c>
      <c r="H178" s="253">
        <v>0</v>
      </c>
      <c r="I178" s="253">
        <v>0</v>
      </c>
      <c r="J178" s="253">
        <v>100</v>
      </c>
      <c r="K178" s="254">
        <f t="shared" si="5"/>
        <v>100</v>
      </c>
    </row>
    <row r="179" spans="1:11">
      <c r="A179" s="299">
        <v>1098942</v>
      </c>
      <c r="B179" s="300"/>
      <c r="C179" s="300"/>
      <c r="D179" s="303" t="s">
        <v>170</v>
      </c>
      <c r="E179" s="301">
        <v>43914</v>
      </c>
      <c r="F179" s="253">
        <v>0</v>
      </c>
      <c r="G179" s="253">
        <v>0</v>
      </c>
      <c r="H179" s="253">
        <v>0</v>
      </c>
      <c r="I179" s="253">
        <v>0</v>
      </c>
      <c r="J179" s="253">
        <v>100</v>
      </c>
      <c r="K179" s="254">
        <f t="shared" si="5"/>
        <v>100</v>
      </c>
    </row>
    <row r="180" spans="1:11">
      <c r="A180" s="299">
        <v>1099936</v>
      </c>
      <c r="B180" s="300"/>
      <c r="C180" s="300"/>
      <c r="D180" s="303" t="s">
        <v>170</v>
      </c>
      <c r="E180" s="301">
        <v>43914</v>
      </c>
      <c r="F180" s="253">
        <v>0</v>
      </c>
      <c r="G180" s="253">
        <v>0</v>
      </c>
      <c r="H180" s="253">
        <v>0</v>
      </c>
      <c r="I180" s="253">
        <v>0</v>
      </c>
      <c r="J180" s="253">
        <v>700</v>
      </c>
      <c r="K180" s="254">
        <f t="shared" si="5"/>
        <v>700</v>
      </c>
    </row>
    <row r="181" spans="1:11">
      <c r="A181" s="299">
        <v>1001177</v>
      </c>
      <c r="B181" s="300"/>
      <c r="C181" s="300"/>
      <c r="D181" s="303" t="s">
        <v>170</v>
      </c>
      <c r="E181" s="301">
        <v>43872</v>
      </c>
      <c r="F181" s="253">
        <v>72.78</v>
      </c>
      <c r="G181" s="253">
        <v>0</v>
      </c>
      <c r="H181" s="253">
        <v>0</v>
      </c>
      <c r="I181" s="253">
        <v>0</v>
      </c>
      <c r="J181" s="253">
        <v>0</v>
      </c>
      <c r="K181" s="254">
        <f t="shared" si="5"/>
        <v>72.78</v>
      </c>
    </row>
    <row r="182" spans="1:11">
      <c r="A182" s="299">
        <v>1001750</v>
      </c>
      <c r="B182" s="300"/>
      <c r="C182" s="300"/>
      <c r="D182" s="303" t="s">
        <v>170</v>
      </c>
      <c r="E182" s="301">
        <v>43872</v>
      </c>
      <c r="F182" s="253">
        <v>20</v>
      </c>
      <c r="G182" s="253">
        <v>0</v>
      </c>
      <c r="H182" s="253">
        <v>0</v>
      </c>
      <c r="I182" s="253">
        <v>0</v>
      </c>
      <c r="J182" s="253">
        <v>0</v>
      </c>
      <c r="K182" s="254">
        <f t="shared" si="5"/>
        <v>20</v>
      </c>
    </row>
    <row r="183" spans="1:11">
      <c r="A183" s="299">
        <v>1098822</v>
      </c>
      <c r="B183" s="300"/>
      <c r="C183" s="300"/>
      <c r="D183" s="303" t="s">
        <v>170</v>
      </c>
      <c r="E183" s="301">
        <v>43872</v>
      </c>
      <c r="F183" s="253">
        <v>146.03</v>
      </c>
      <c r="G183" s="253">
        <v>0</v>
      </c>
      <c r="H183" s="253">
        <v>0</v>
      </c>
      <c r="I183" s="253">
        <v>0</v>
      </c>
      <c r="J183" s="253">
        <v>0</v>
      </c>
      <c r="K183" s="254">
        <f t="shared" si="5"/>
        <v>146.03</v>
      </c>
    </row>
    <row r="184" spans="1:11">
      <c r="A184" s="299">
        <v>1098825</v>
      </c>
      <c r="B184" s="300"/>
      <c r="C184" s="300"/>
      <c r="D184" s="303" t="s">
        <v>170</v>
      </c>
      <c r="E184" s="301">
        <v>43872</v>
      </c>
      <c r="F184" s="253">
        <v>14.8</v>
      </c>
      <c r="G184" s="253">
        <v>0</v>
      </c>
      <c r="H184" s="253">
        <v>0</v>
      </c>
      <c r="I184" s="253">
        <v>0</v>
      </c>
      <c r="J184" s="253">
        <v>0</v>
      </c>
      <c r="K184" s="254">
        <f t="shared" si="5"/>
        <v>14.8</v>
      </c>
    </row>
    <row r="185" spans="1:11">
      <c r="A185" s="299">
        <v>1098942</v>
      </c>
      <c r="B185" s="300"/>
      <c r="C185" s="300"/>
      <c r="D185" s="303" t="s">
        <v>170</v>
      </c>
      <c r="E185" s="301">
        <v>43872</v>
      </c>
      <c r="F185" s="253">
        <v>282.39999999999998</v>
      </c>
      <c r="G185" s="253">
        <v>0</v>
      </c>
      <c r="H185" s="253">
        <v>0</v>
      </c>
      <c r="I185" s="253">
        <v>0</v>
      </c>
      <c r="J185" s="253">
        <v>0</v>
      </c>
      <c r="K185" s="254">
        <f t="shared" si="5"/>
        <v>282.39999999999998</v>
      </c>
    </row>
    <row r="186" spans="1:11">
      <c r="A186" s="299">
        <v>1099936</v>
      </c>
      <c r="B186" s="300"/>
      <c r="C186" s="300"/>
      <c r="D186" s="303" t="s">
        <v>170</v>
      </c>
      <c r="E186" s="301">
        <v>43872</v>
      </c>
      <c r="F186" s="253">
        <v>37.590000000000003</v>
      </c>
      <c r="G186" s="253">
        <v>0</v>
      </c>
      <c r="H186" s="253">
        <v>0</v>
      </c>
      <c r="I186" s="253">
        <v>0</v>
      </c>
      <c r="J186" s="253">
        <v>0</v>
      </c>
      <c r="K186" s="254">
        <f t="shared" si="5"/>
        <v>37.590000000000003</v>
      </c>
    </row>
    <row r="187" spans="1:11">
      <c r="A187" s="299">
        <v>1001816</v>
      </c>
      <c r="B187" s="300"/>
      <c r="C187" s="300"/>
      <c r="D187" s="303" t="s">
        <v>170</v>
      </c>
      <c r="E187" s="301">
        <v>43872</v>
      </c>
      <c r="F187" s="253">
        <v>47.73</v>
      </c>
      <c r="G187" s="253">
        <v>0</v>
      </c>
      <c r="H187" s="253">
        <v>0</v>
      </c>
      <c r="I187" s="253">
        <v>0</v>
      </c>
      <c r="J187" s="253">
        <v>0</v>
      </c>
      <c r="K187" s="254">
        <f t="shared" si="5"/>
        <v>47.73</v>
      </c>
    </row>
    <row r="188" spans="1:11">
      <c r="A188" s="299">
        <v>1001816</v>
      </c>
      <c r="B188" s="300"/>
      <c r="C188" s="300"/>
      <c r="D188" s="303" t="s">
        <v>170</v>
      </c>
      <c r="E188" s="301">
        <v>43886</v>
      </c>
      <c r="F188" s="253">
        <v>23.88</v>
      </c>
      <c r="G188" s="253">
        <v>0</v>
      </c>
      <c r="H188" s="253">
        <v>0</v>
      </c>
      <c r="I188" s="253">
        <v>0</v>
      </c>
      <c r="J188" s="253">
        <v>0</v>
      </c>
      <c r="K188" s="254">
        <f t="shared" si="5"/>
        <v>23.88</v>
      </c>
    </row>
    <row r="189" spans="1:11">
      <c r="A189" s="299">
        <v>1001753</v>
      </c>
      <c r="B189" s="300"/>
      <c r="C189" s="300"/>
      <c r="D189" s="303" t="s">
        <v>170</v>
      </c>
      <c r="E189" s="301">
        <v>43886</v>
      </c>
      <c r="F189" s="253">
        <v>31.83</v>
      </c>
      <c r="G189" s="253">
        <v>0</v>
      </c>
      <c r="H189" s="253">
        <v>0</v>
      </c>
      <c r="I189" s="253">
        <v>0</v>
      </c>
      <c r="J189" s="253">
        <v>0</v>
      </c>
      <c r="K189" s="254">
        <f t="shared" si="5"/>
        <v>31.83</v>
      </c>
    </row>
    <row r="190" spans="1:11">
      <c r="A190" s="299">
        <v>1098822</v>
      </c>
      <c r="B190" s="300"/>
      <c r="C190" s="300"/>
      <c r="D190" s="303" t="s">
        <v>170</v>
      </c>
      <c r="E190" s="301">
        <v>43886</v>
      </c>
      <c r="F190" s="253">
        <v>90.65</v>
      </c>
      <c r="G190" s="253">
        <v>0</v>
      </c>
      <c r="H190" s="253">
        <v>0</v>
      </c>
      <c r="I190" s="253">
        <v>0</v>
      </c>
      <c r="J190" s="253">
        <v>0</v>
      </c>
      <c r="K190" s="254">
        <f t="shared" si="5"/>
        <v>90.65</v>
      </c>
    </row>
    <row r="191" spans="1:11">
      <c r="A191" s="299">
        <v>1098942</v>
      </c>
      <c r="B191" s="300"/>
      <c r="C191" s="300"/>
      <c r="D191" s="303" t="s">
        <v>170</v>
      </c>
      <c r="E191" s="301">
        <v>43886</v>
      </c>
      <c r="F191" s="253">
        <v>214</v>
      </c>
      <c r="G191" s="253">
        <v>0</v>
      </c>
      <c r="H191" s="253">
        <v>0</v>
      </c>
      <c r="I191" s="253">
        <v>0</v>
      </c>
      <c r="J191" s="253">
        <v>0</v>
      </c>
      <c r="K191" s="254">
        <f t="shared" si="5"/>
        <v>214</v>
      </c>
    </row>
    <row r="192" spans="1:11">
      <c r="A192" s="299">
        <v>1099936</v>
      </c>
      <c r="B192" s="300"/>
      <c r="C192" s="300"/>
      <c r="D192" s="303" t="s">
        <v>170</v>
      </c>
      <c r="E192" s="301">
        <v>43886</v>
      </c>
      <c r="F192" s="253">
        <v>18.25</v>
      </c>
      <c r="G192" s="253">
        <v>0</v>
      </c>
      <c r="H192" s="253">
        <v>0</v>
      </c>
      <c r="I192" s="253">
        <v>0</v>
      </c>
      <c r="J192" s="253">
        <v>0</v>
      </c>
      <c r="K192" s="254">
        <f t="shared" si="5"/>
        <v>18.25</v>
      </c>
    </row>
    <row r="193" spans="1:11">
      <c r="A193" s="299">
        <v>1098825</v>
      </c>
      <c r="B193" s="300"/>
      <c r="C193" s="300"/>
      <c r="D193" s="303" t="s">
        <v>170</v>
      </c>
      <c r="E193" s="301">
        <v>43844</v>
      </c>
      <c r="F193" s="253">
        <v>59.2</v>
      </c>
      <c r="G193" s="253">
        <v>0</v>
      </c>
      <c r="H193" s="253">
        <v>0</v>
      </c>
      <c r="I193" s="253">
        <v>0</v>
      </c>
      <c r="J193" s="253">
        <v>0</v>
      </c>
      <c r="K193" s="254">
        <f t="shared" si="5"/>
        <v>59.2</v>
      </c>
    </row>
    <row r="194" spans="1:11">
      <c r="A194" s="299">
        <v>1098822</v>
      </c>
      <c r="B194" s="300"/>
      <c r="C194" s="300"/>
      <c r="D194" s="303" t="s">
        <v>170</v>
      </c>
      <c r="E194" s="301">
        <v>43844</v>
      </c>
      <c r="F194" s="253">
        <v>39.270000000000003</v>
      </c>
      <c r="G194" s="253">
        <v>0</v>
      </c>
      <c r="H194" s="253">
        <v>0</v>
      </c>
      <c r="I194" s="253">
        <v>0</v>
      </c>
      <c r="J194" s="253">
        <v>0</v>
      </c>
      <c r="K194" s="254">
        <f t="shared" si="5"/>
        <v>39.270000000000003</v>
      </c>
    </row>
    <row r="195" spans="1:11">
      <c r="A195" s="299">
        <v>1098942</v>
      </c>
      <c r="B195" s="300"/>
      <c r="C195" s="300"/>
      <c r="D195" s="303" t="s">
        <v>170</v>
      </c>
      <c r="E195" s="301">
        <v>43844</v>
      </c>
      <c r="F195" s="253">
        <v>75.760000000000005</v>
      </c>
      <c r="G195" s="253">
        <v>0</v>
      </c>
      <c r="H195" s="253">
        <v>0</v>
      </c>
      <c r="I195" s="253">
        <v>0</v>
      </c>
      <c r="J195" s="253">
        <v>0</v>
      </c>
      <c r="K195" s="254">
        <f t="shared" si="5"/>
        <v>75.760000000000005</v>
      </c>
    </row>
    <row r="196" spans="1:11">
      <c r="A196" s="299">
        <v>1099936</v>
      </c>
      <c r="B196" s="300"/>
      <c r="C196" s="300"/>
      <c r="D196" s="303" t="s">
        <v>170</v>
      </c>
      <c r="E196" s="301">
        <v>43844</v>
      </c>
      <c r="F196" s="253">
        <v>19.079999999999998</v>
      </c>
      <c r="G196" s="253">
        <v>0</v>
      </c>
      <c r="H196" s="253">
        <v>0</v>
      </c>
      <c r="I196" s="253">
        <v>0</v>
      </c>
      <c r="J196" s="253">
        <v>0</v>
      </c>
      <c r="K196" s="254">
        <f t="shared" si="5"/>
        <v>19.079999999999998</v>
      </c>
    </row>
    <row r="197" spans="1:11">
      <c r="A197" s="299">
        <v>1001567</v>
      </c>
      <c r="B197" s="300"/>
      <c r="C197" s="300"/>
      <c r="D197" s="303" t="s">
        <v>170</v>
      </c>
      <c r="E197" s="301">
        <v>43844</v>
      </c>
      <c r="F197" s="253">
        <v>8.2799999999999994</v>
      </c>
      <c r="G197" s="253">
        <v>0</v>
      </c>
      <c r="H197" s="253">
        <v>0</v>
      </c>
      <c r="I197" s="253">
        <v>0</v>
      </c>
      <c r="J197" s="253">
        <v>0</v>
      </c>
      <c r="K197" s="254">
        <f t="shared" si="5"/>
        <v>8.2799999999999994</v>
      </c>
    </row>
    <row r="198" spans="1:11">
      <c r="A198" s="299">
        <v>1001177</v>
      </c>
      <c r="B198" s="300"/>
      <c r="C198" s="300"/>
      <c r="D198" s="303" t="s">
        <v>170</v>
      </c>
      <c r="E198" s="301">
        <v>43844</v>
      </c>
      <c r="F198" s="253">
        <v>48.53</v>
      </c>
      <c r="G198" s="253">
        <v>0</v>
      </c>
      <c r="H198" s="253">
        <v>0</v>
      </c>
      <c r="I198" s="253">
        <v>0</v>
      </c>
      <c r="J198" s="253">
        <v>0</v>
      </c>
      <c r="K198" s="254">
        <f t="shared" si="5"/>
        <v>48.53</v>
      </c>
    </row>
    <row r="199" spans="1:11">
      <c r="A199" s="299">
        <v>1001750</v>
      </c>
      <c r="B199" s="300"/>
      <c r="C199" s="300"/>
      <c r="D199" s="303" t="s">
        <v>170</v>
      </c>
      <c r="E199" s="301">
        <v>43858</v>
      </c>
      <c r="F199" s="253">
        <v>20</v>
      </c>
      <c r="G199" s="253">
        <v>0</v>
      </c>
      <c r="H199" s="253">
        <v>0</v>
      </c>
      <c r="I199" s="253">
        <v>0</v>
      </c>
      <c r="J199" s="253">
        <v>0</v>
      </c>
      <c r="K199" s="254">
        <f t="shared" si="5"/>
        <v>20</v>
      </c>
    </row>
    <row r="200" spans="1:11">
      <c r="A200" s="299">
        <v>1001753</v>
      </c>
      <c r="B200" s="300"/>
      <c r="C200" s="300"/>
      <c r="D200" s="303" t="s">
        <v>170</v>
      </c>
      <c r="E200" s="301">
        <v>43858</v>
      </c>
      <c r="F200" s="253">
        <v>8.73</v>
      </c>
      <c r="G200" s="253">
        <v>0</v>
      </c>
      <c r="H200" s="253">
        <v>0</v>
      </c>
      <c r="I200" s="253">
        <v>0</v>
      </c>
      <c r="J200" s="253">
        <v>0</v>
      </c>
      <c r="K200" s="254">
        <f t="shared" si="5"/>
        <v>8.73</v>
      </c>
    </row>
    <row r="201" spans="1:11">
      <c r="A201" s="299">
        <v>1099936</v>
      </c>
      <c r="B201" s="300"/>
      <c r="C201" s="300"/>
      <c r="D201" s="303" t="s">
        <v>170</v>
      </c>
      <c r="E201" s="301">
        <v>43858</v>
      </c>
      <c r="F201" s="253">
        <v>22.59</v>
      </c>
      <c r="G201" s="253">
        <v>0</v>
      </c>
      <c r="H201" s="253">
        <v>0</v>
      </c>
      <c r="I201" s="253">
        <v>0</v>
      </c>
      <c r="J201" s="253">
        <v>0</v>
      </c>
      <c r="K201" s="254">
        <f t="shared" si="5"/>
        <v>22.59</v>
      </c>
    </row>
    <row r="202" spans="1:11">
      <c r="A202" s="299">
        <v>1001750</v>
      </c>
      <c r="B202" s="300"/>
      <c r="C202" s="300"/>
      <c r="D202" s="303" t="s">
        <v>170</v>
      </c>
      <c r="E202" s="301">
        <v>43900</v>
      </c>
      <c r="F202" s="253">
        <v>10.01</v>
      </c>
      <c r="G202" s="253">
        <v>0</v>
      </c>
      <c r="H202" s="253">
        <v>0</v>
      </c>
      <c r="I202" s="253">
        <v>0</v>
      </c>
      <c r="J202" s="253">
        <v>0</v>
      </c>
      <c r="K202" s="254">
        <f t="shared" si="5"/>
        <v>10.01</v>
      </c>
    </row>
    <row r="203" spans="1:11">
      <c r="A203" s="299">
        <v>1098822</v>
      </c>
      <c r="B203" s="300"/>
      <c r="C203" s="300"/>
      <c r="D203" s="303" t="s">
        <v>170</v>
      </c>
      <c r="E203" s="301">
        <v>43900</v>
      </c>
      <c r="F203" s="253">
        <v>5.41</v>
      </c>
      <c r="G203" s="253">
        <v>0</v>
      </c>
      <c r="H203" s="253">
        <v>0</v>
      </c>
      <c r="I203" s="253">
        <v>0</v>
      </c>
      <c r="J203" s="253">
        <v>0</v>
      </c>
      <c r="K203" s="254">
        <f t="shared" si="5"/>
        <v>5.41</v>
      </c>
    </row>
    <row r="204" spans="1:11">
      <c r="A204" s="299">
        <v>1098825</v>
      </c>
      <c r="B204" s="300"/>
      <c r="C204" s="300"/>
      <c r="D204" s="303" t="s">
        <v>170</v>
      </c>
      <c r="E204" s="301">
        <v>43900</v>
      </c>
      <c r="F204" s="253">
        <v>29.6</v>
      </c>
      <c r="G204" s="253">
        <v>0</v>
      </c>
      <c r="H204" s="253">
        <v>0</v>
      </c>
      <c r="I204" s="253">
        <v>0</v>
      </c>
      <c r="J204" s="253">
        <v>0</v>
      </c>
      <c r="K204" s="254">
        <f t="shared" ref="K204:K242" si="6">+SUM(F204:J204)</f>
        <v>29.6</v>
      </c>
    </row>
    <row r="205" spans="1:11">
      <c r="A205" s="299">
        <v>1098942</v>
      </c>
      <c r="B205" s="300"/>
      <c r="C205" s="300"/>
      <c r="D205" s="303" t="s">
        <v>170</v>
      </c>
      <c r="E205" s="301">
        <v>43900</v>
      </c>
      <c r="F205" s="253">
        <v>13.79</v>
      </c>
      <c r="G205" s="253">
        <v>0</v>
      </c>
      <c r="H205" s="253">
        <v>0</v>
      </c>
      <c r="I205" s="253">
        <v>0</v>
      </c>
      <c r="J205" s="253">
        <v>0</v>
      </c>
      <c r="K205" s="254">
        <f t="shared" si="6"/>
        <v>13.79</v>
      </c>
    </row>
    <row r="206" spans="1:11">
      <c r="A206" s="299">
        <v>1099936</v>
      </c>
      <c r="B206" s="300"/>
      <c r="C206" s="300"/>
      <c r="D206" s="303" t="s">
        <v>170</v>
      </c>
      <c r="E206" s="301">
        <v>43900</v>
      </c>
      <c r="F206" s="253">
        <v>17.52</v>
      </c>
      <c r="G206" s="253">
        <v>0</v>
      </c>
      <c r="H206" s="253">
        <v>0</v>
      </c>
      <c r="I206" s="253">
        <v>0</v>
      </c>
      <c r="J206" s="253">
        <v>0</v>
      </c>
      <c r="K206" s="254">
        <f t="shared" si="6"/>
        <v>17.52</v>
      </c>
    </row>
    <row r="207" spans="1:11">
      <c r="A207" s="299">
        <v>1001816</v>
      </c>
      <c r="B207" s="300"/>
      <c r="C207" s="300"/>
      <c r="D207" s="303" t="s">
        <v>170</v>
      </c>
      <c r="E207" s="301">
        <v>43914</v>
      </c>
      <c r="F207" s="253">
        <v>7.96</v>
      </c>
      <c r="G207" s="253">
        <v>0</v>
      </c>
      <c r="H207" s="253">
        <v>0</v>
      </c>
      <c r="I207" s="253">
        <v>0</v>
      </c>
      <c r="J207" s="253">
        <v>0</v>
      </c>
      <c r="K207" s="254">
        <f t="shared" si="6"/>
        <v>7.96</v>
      </c>
    </row>
    <row r="208" spans="1:11">
      <c r="A208" s="299">
        <v>1098825</v>
      </c>
      <c r="B208" s="300"/>
      <c r="C208" s="300"/>
      <c r="D208" s="303" t="s">
        <v>170</v>
      </c>
      <c r="E208" s="301">
        <v>43914</v>
      </c>
      <c r="F208" s="253">
        <v>14.81</v>
      </c>
      <c r="G208" s="253">
        <v>0</v>
      </c>
      <c r="H208" s="253">
        <v>0</v>
      </c>
      <c r="I208" s="253">
        <v>0</v>
      </c>
      <c r="J208" s="253">
        <v>0</v>
      </c>
      <c r="K208" s="254">
        <f t="shared" si="6"/>
        <v>14.81</v>
      </c>
    </row>
    <row r="209" spans="1:11">
      <c r="A209" s="299">
        <v>1098942</v>
      </c>
      <c r="B209" s="300"/>
      <c r="C209" s="300"/>
      <c r="D209" s="303" t="s">
        <v>170</v>
      </c>
      <c r="E209" s="301">
        <v>43914</v>
      </c>
      <c r="F209" s="253">
        <v>28.83</v>
      </c>
      <c r="G209" s="253">
        <v>0</v>
      </c>
      <c r="H209" s="253">
        <v>0</v>
      </c>
      <c r="I209" s="253">
        <v>0</v>
      </c>
      <c r="J209" s="253">
        <v>0</v>
      </c>
      <c r="K209" s="254">
        <f t="shared" si="6"/>
        <v>28.83</v>
      </c>
    </row>
    <row r="210" spans="1:11">
      <c r="A210" s="299">
        <v>1099936</v>
      </c>
      <c r="B210" s="300"/>
      <c r="C210" s="300"/>
      <c r="D210" s="303" t="s">
        <v>170</v>
      </c>
      <c r="E210" s="301">
        <v>43914</v>
      </c>
      <c r="F210" s="253">
        <v>35.020000000000003</v>
      </c>
      <c r="G210" s="253">
        <v>0</v>
      </c>
      <c r="H210" s="253">
        <v>0</v>
      </c>
      <c r="I210" s="253">
        <v>0</v>
      </c>
      <c r="J210" s="253">
        <v>0</v>
      </c>
      <c r="K210" s="254">
        <f t="shared" si="6"/>
        <v>35.020000000000003</v>
      </c>
    </row>
    <row r="211" spans="1:11">
      <c r="A211" s="299">
        <v>1001567</v>
      </c>
      <c r="B211" s="300"/>
      <c r="C211" s="300"/>
      <c r="D211" s="303" t="s">
        <v>170</v>
      </c>
      <c r="E211" s="301">
        <v>43914</v>
      </c>
      <c r="F211" s="253">
        <v>8.2799999999999994</v>
      </c>
      <c r="G211" s="253">
        <v>0</v>
      </c>
      <c r="H211" s="253">
        <v>0</v>
      </c>
      <c r="I211" s="253">
        <v>0</v>
      </c>
      <c r="J211" s="253">
        <v>0</v>
      </c>
      <c r="K211" s="254">
        <f t="shared" si="6"/>
        <v>8.2799999999999994</v>
      </c>
    </row>
    <row r="212" spans="1:11">
      <c r="A212" s="299">
        <v>1001177</v>
      </c>
      <c r="B212" s="300"/>
      <c r="C212" s="300"/>
      <c r="D212" s="303" t="s">
        <v>170</v>
      </c>
      <c r="E212" s="301">
        <v>43872</v>
      </c>
      <c r="F212" s="253">
        <v>145.56</v>
      </c>
      <c r="G212" s="253">
        <v>0</v>
      </c>
      <c r="H212" s="253">
        <v>0</v>
      </c>
      <c r="I212" s="253">
        <v>0</v>
      </c>
      <c r="J212" s="253">
        <v>0</v>
      </c>
      <c r="K212" s="254">
        <f t="shared" si="6"/>
        <v>145.56</v>
      </c>
    </row>
    <row r="213" spans="1:11">
      <c r="A213" s="299">
        <v>1001750</v>
      </c>
      <c r="B213" s="300"/>
      <c r="C213" s="300"/>
      <c r="D213" s="303" t="s">
        <v>170</v>
      </c>
      <c r="E213" s="301">
        <v>43872</v>
      </c>
      <c r="F213" s="253">
        <v>40</v>
      </c>
      <c r="G213" s="253">
        <v>0</v>
      </c>
      <c r="H213" s="253">
        <v>0</v>
      </c>
      <c r="I213" s="253">
        <v>0</v>
      </c>
      <c r="J213" s="253">
        <v>0</v>
      </c>
      <c r="K213" s="254">
        <f t="shared" si="6"/>
        <v>40</v>
      </c>
    </row>
    <row r="214" spans="1:11">
      <c r="A214" s="299">
        <v>1098822</v>
      </c>
      <c r="B214" s="300"/>
      <c r="C214" s="300"/>
      <c r="D214" s="303" t="s">
        <v>170</v>
      </c>
      <c r="E214" s="301">
        <v>43872</v>
      </c>
      <c r="F214" s="253">
        <v>292.02999999999997</v>
      </c>
      <c r="G214" s="253">
        <v>0</v>
      </c>
      <c r="H214" s="253">
        <v>0</v>
      </c>
      <c r="I214" s="253">
        <v>0</v>
      </c>
      <c r="J214" s="253">
        <v>0</v>
      </c>
      <c r="K214" s="254">
        <f t="shared" si="6"/>
        <v>292.02999999999997</v>
      </c>
    </row>
    <row r="215" spans="1:11">
      <c r="A215" s="299">
        <v>1098825</v>
      </c>
      <c r="B215" s="300"/>
      <c r="C215" s="300"/>
      <c r="D215" s="303" t="s">
        <v>170</v>
      </c>
      <c r="E215" s="301">
        <v>43872</v>
      </c>
      <c r="F215" s="253">
        <v>29.6</v>
      </c>
      <c r="G215" s="253">
        <v>0</v>
      </c>
      <c r="H215" s="253">
        <v>0</v>
      </c>
      <c r="I215" s="253">
        <v>0</v>
      </c>
      <c r="J215" s="253">
        <v>0</v>
      </c>
      <c r="K215" s="254">
        <f t="shared" si="6"/>
        <v>29.6</v>
      </c>
    </row>
    <row r="216" spans="1:11">
      <c r="A216" s="299">
        <v>1098942</v>
      </c>
      <c r="B216" s="300"/>
      <c r="C216" s="300"/>
      <c r="D216" s="303" t="s">
        <v>170</v>
      </c>
      <c r="E216" s="301">
        <v>43872</v>
      </c>
      <c r="F216" s="253">
        <v>564.78</v>
      </c>
      <c r="G216" s="253">
        <v>0</v>
      </c>
      <c r="H216" s="253">
        <v>0</v>
      </c>
      <c r="I216" s="253">
        <v>0</v>
      </c>
      <c r="J216" s="253">
        <v>0</v>
      </c>
      <c r="K216" s="254">
        <f t="shared" si="6"/>
        <v>564.78</v>
      </c>
    </row>
    <row r="217" spans="1:11">
      <c r="A217" s="299">
        <v>1099936</v>
      </c>
      <c r="B217" s="300"/>
      <c r="C217" s="300"/>
      <c r="D217" s="303" t="s">
        <v>170</v>
      </c>
      <c r="E217" s="301">
        <v>43872</v>
      </c>
      <c r="F217" s="253">
        <v>75.150000000000006</v>
      </c>
      <c r="G217" s="253">
        <v>0</v>
      </c>
      <c r="H217" s="253">
        <v>0</v>
      </c>
      <c r="I217" s="253">
        <v>0</v>
      </c>
      <c r="J217" s="253">
        <v>0</v>
      </c>
      <c r="K217" s="254">
        <f t="shared" si="6"/>
        <v>75.150000000000006</v>
      </c>
    </row>
    <row r="218" spans="1:11">
      <c r="A218" s="299">
        <v>1001816</v>
      </c>
      <c r="B218" s="300"/>
      <c r="C218" s="300"/>
      <c r="D218" s="303" t="s">
        <v>170</v>
      </c>
      <c r="E218" s="301">
        <v>43872</v>
      </c>
      <c r="F218" s="253">
        <v>95.46</v>
      </c>
      <c r="G218" s="253">
        <v>0</v>
      </c>
      <c r="H218" s="253">
        <v>0</v>
      </c>
      <c r="I218" s="253">
        <v>0</v>
      </c>
      <c r="J218" s="253">
        <v>0</v>
      </c>
      <c r="K218" s="254">
        <f t="shared" si="6"/>
        <v>95.46</v>
      </c>
    </row>
    <row r="219" spans="1:11">
      <c r="A219" s="299">
        <v>1001816</v>
      </c>
      <c r="B219" s="300"/>
      <c r="C219" s="300"/>
      <c r="D219" s="303" t="s">
        <v>170</v>
      </c>
      <c r="E219" s="301">
        <v>43886</v>
      </c>
      <c r="F219" s="253">
        <v>47.73</v>
      </c>
      <c r="G219" s="253">
        <v>0</v>
      </c>
      <c r="H219" s="253">
        <v>0</v>
      </c>
      <c r="I219" s="253">
        <v>0</v>
      </c>
      <c r="J219" s="253">
        <v>0</v>
      </c>
      <c r="K219" s="254">
        <f t="shared" si="6"/>
        <v>47.73</v>
      </c>
    </row>
    <row r="220" spans="1:11">
      <c r="A220" s="299">
        <v>1001753</v>
      </c>
      <c r="B220" s="300"/>
      <c r="C220" s="300"/>
      <c r="D220" s="303" t="s">
        <v>170</v>
      </c>
      <c r="E220" s="301">
        <v>43886</v>
      </c>
      <c r="F220" s="253">
        <v>63.64</v>
      </c>
      <c r="G220" s="253">
        <v>0</v>
      </c>
      <c r="H220" s="253">
        <v>0</v>
      </c>
      <c r="I220" s="253">
        <v>0</v>
      </c>
      <c r="J220" s="253">
        <v>0</v>
      </c>
      <c r="K220" s="254">
        <f t="shared" si="6"/>
        <v>63.64</v>
      </c>
    </row>
    <row r="221" spans="1:11">
      <c r="A221" s="299">
        <v>1098822</v>
      </c>
      <c r="B221" s="300"/>
      <c r="C221" s="300"/>
      <c r="D221" s="303" t="s">
        <v>170</v>
      </c>
      <c r="E221" s="301">
        <v>43886</v>
      </c>
      <c r="F221" s="253">
        <v>181.26</v>
      </c>
      <c r="G221" s="253">
        <v>0</v>
      </c>
      <c r="H221" s="253">
        <v>0</v>
      </c>
      <c r="I221" s="253">
        <v>0</v>
      </c>
      <c r="J221" s="253">
        <v>0</v>
      </c>
      <c r="K221" s="254">
        <f t="shared" si="6"/>
        <v>181.26</v>
      </c>
    </row>
    <row r="222" spans="1:11">
      <c r="A222" s="299">
        <v>1098942</v>
      </c>
      <c r="B222" s="300"/>
      <c r="C222" s="300"/>
      <c r="D222" s="303" t="s">
        <v>170</v>
      </c>
      <c r="E222" s="301">
        <v>43886</v>
      </c>
      <c r="F222" s="253">
        <v>413.25</v>
      </c>
      <c r="G222" s="253">
        <v>0</v>
      </c>
      <c r="H222" s="253">
        <v>0</v>
      </c>
      <c r="I222" s="253">
        <v>0</v>
      </c>
      <c r="J222" s="253">
        <v>0</v>
      </c>
      <c r="K222" s="254">
        <f t="shared" si="6"/>
        <v>413.25</v>
      </c>
    </row>
    <row r="223" spans="1:11">
      <c r="A223" s="299">
        <v>1099936</v>
      </c>
      <c r="B223" s="300"/>
      <c r="C223" s="300"/>
      <c r="D223" s="303" t="s">
        <v>170</v>
      </c>
      <c r="E223" s="301">
        <v>43886</v>
      </c>
      <c r="F223" s="253">
        <v>33.4</v>
      </c>
      <c r="G223" s="253">
        <v>0</v>
      </c>
      <c r="H223" s="253">
        <v>0</v>
      </c>
      <c r="I223" s="253">
        <v>0</v>
      </c>
      <c r="J223" s="253">
        <v>0</v>
      </c>
      <c r="K223" s="254">
        <f t="shared" si="6"/>
        <v>33.4</v>
      </c>
    </row>
    <row r="224" spans="1:11">
      <c r="A224" s="299">
        <v>1098825</v>
      </c>
      <c r="B224" s="300"/>
      <c r="C224" s="300"/>
      <c r="D224" s="303" t="s">
        <v>170</v>
      </c>
      <c r="E224" s="301">
        <v>43844</v>
      </c>
      <c r="F224" s="253">
        <v>118.4</v>
      </c>
      <c r="G224" s="253">
        <v>0</v>
      </c>
      <c r="H224" s="253">
        <v>0</v>
      </c>
      <c r="I224" s="253">
        <v>0</v>
      </c>
      <c r="J224" s="253">
        <v>0</v>
      </c>
      <c r="K224" s="254">
        <f t="shared" si="6"/>
        <v>118.4</v>
      </c>
    </row>
    <row r="225" spans="1:11">
      <c r="A225" s="299">
        <v>1098822</v>
      </c>
      <c r="B225" s="300"/>
      <c r="C225" s="300"/>
      <c r="D225" s="303" t="s">
        <v>170</v>
      </c>
      <c r="E225" s="301">
        <v>43844</v>
      </c>
      <c r="F225" s="253">
        <v>70.489999999999995</v>
      </c>
      <c r="G225" s="253">
        <v>0</v>
      </c>
      <c r="H225" s="253">
        <v>0</v>
      </c>
      <c r="I225" s="253">
        <v>0</v>
      </c>
      <c r="J225" s="253">
        <v>0</v>
      </c>
      <c r="K225" s="254">
        <f t="shared" si="6"/>
        <v>70.489999999999995</v>
      </c>
    </row>
    <row r="226" spans="1:11">
      <c r="A226" s="299">
        <v>1098942</v>
      </c>
      <c r="B226" s="300"/>
      <c r="C226" s="300"/>
      <c r="D226" s="303" t="s">
        <v>170</v>
      </c>
      <c r="E226" s="301">
        <v>43844</v>
      </c>
      <c r="F226" s="253">
        <v>151.53</v>
      </c>
      <c r="G226" s="253">
        <v>0</v>
      </c>
      <c r="H226" s="253">
        <v>0</v>
      </c>
      <c r="I226" s="253">
        <v>0</v>
      </c>
      <c r="J226" s="253">
        <v>0</v>
      </c>
      <c r="K226" s="254">
        <f t="shared" si="6"/>
        <v>151.53</v>
      </c>
    </row>
    <row r="227" spans="1:11">
      <c r="A227" s="299">
        <v>1099936</v>
      </c>
      <c r="B227" s="300"/>
      <c r="C227" s="300"/>
      <c r="D227" s="303" t="s">
        <v>170</v>
      </c>
      <c r="E227" s="301">
        <v>43844</v>
      </c>
      <c r="F227" s="253">
        <v>33.4</v>
      </c>
      <c r="G227" s="253">
        <v>0</v>
      </c>
      <c r="H227" s="253">
        <v>0</v>
      </c>
      <c r="I227" s="253">
        <v>0</v>
      </c>
      <c r="J227" s="253">
        <v>0</v>
      </c>
      <c r="K227" s="254">
        <f t="shared" si="6"/>
        <v>33.4</v>
      </c>
    </row>
    <row r="228" spans="1:11">
      <c r="A228" s="299">
        <v>1001567</v>
      </c>
      <c r="B228" s="300"/>
      <c r="C228" s="300"/>
      <c r="D228" s="303" t="s">
        <v>170</v>
      </c>
      <c r="E228" s="301">
        <v>43844</v>
      </c>
      <c r="F228" s="253">
        <v>16.559999999999999</v>
      </c>
      <c r="G228" s="253">
        <v>0</v>
      </c>
      <c r="H228" s="253">
        <v>0</v>
      </c>
      <c r="I228" s="253">
        <v>0</v>
      </c>
      <c r="J228" s="253">
        <v>0</v>
      </c>
      <c r="K228" s="254">
        <f t="shared" si="6"/>
        <v>16.559999999999999</v>
      </c>
    </row>
    <row r="229" spans="1:11">
      <c r="A229" s="299">
        <v>1001177</v>
      </c>
      <c r="B229" s="300"/>
      <c r="C229" s="300"/>
      <c r="D229" s="303" t="s">
        <v>170</v>
      </c>
      <c r="E229" s="301">
        <v>43844</v>
      </c>
      <c r="F229" s="253">
        <v>97.04</v>
      </c>
      <c r="G229" s="253">
        <v>0</v>
      </c>
      <c r="H229" s="253">
        <v>0</v>
      </c>
      <c r="I229" s="253">
        <v>0</v>
      </c>
      <c r="J229" s="253">
        <v>0</v>
      </c>
      <c r="K229" s="254">
        <f t="shared" si="6"/>
        <v>97.04</v>
      </c>
    </row>
    <row r="230" spans="1:11">
      <c r="A230" s="299">
        <v>1001750</v>
      </c>
      <c r="B230" s="300"/>
      <c r="C230" s="300"/>
      <c r="D230" s="303" t="s">
        <v>170</v>
      </c>
      <c r="E230" s="301">
        <v>43858</v>
      </c>
      <c r="F230" s="253">
        <v>40</v>
      </c>
      <c r="G230" s="253">
        <v>0</v>
      </c>
      <c r="H230" s="253">
        <v>0</v>
      </c>
      <c r="I230" s="253">
        <v>0</v>
      </c>
      <c r="J230" s="253">
        <v>0</v>
      </c>
      <c r="K230" s="254">
        <f t="shared" si="6"/>
        <v>40</v>
      </c>
    </row>
    <row r="231" spans="1:11">
      <c r="A231" s="299">
        <v>1001753</v>
      </c>
      <c r="B231" s="300"/>
      <c r="C231" s="300"/>
      <c r="D231" s="303" t="s">
        <v>170</v>
      </c>
      <c r="E231" s="301">
        <v>43858</v>
      </c>
      <c r="F231" s="253">
        <v>15.91</v>
      </c>
      <c r="G231" s="253">
        <v>0</v>
      </c>
      <c r="H231" s="253">
        <v>0</v>
      </c>
      <c r="I231" s="253">
        <v>0</v>
      </c>
      <c r="J231" s="253">
        <v>0</v>
      </c>
      <c r="K231" s="254">
        <f t="shared" si="6"/>
        <v>15.91</v>
      </c>
    </row>
    <row r="232" spans="1:11">
      <c r="A232" s="299">
        <v>1099936</v>
      </c>
      <c r="B232" s="300"/>
      <c r="C232" s="300"/>
      <c r="D232" s="303" t="s">
        <v>170</v>
      </c>
      <c r="E232" s="301">
        <v>43858</v>
      </c>
      <c r="F232" s="253">
        <v>41.75</v>
      </c>
      <c r="G232" s="253">
        <v>0</v>
      </c>
      <c r="H232" s="253">
        <v>0</v>
      </c>
      <c r="I232" s="253">
        <v>0</v>
      </c>
      <c r="J232" s="253">
        <v>0</v>
      </c>
      <c r="K232" s="254">
        <f t="shared" si="6"/>
        <v>41.75</v>
      </c>
    </row>
    <row r="233" spans="1:11">
      <c r="A233" s="299">
        <v>1001750</v>
      </c>
      <c r="B233" s="300"/>
      <c r="C233" s="300"/>
      <c r="D233" s="303" t="s">
        <v>170</v>
      </c>
      <c r="E233" s="301">
        <v>43900</v>
      </c>
      <c r="F233" s="253">
        <v>20</v>
      </c>
      <c r="G233" s="253">
        <v>0</v>
      </c>
      <c r="H233" s="253">
        <v>0</v>
      </c>
      <c r="I233" s="253">
        <v>0</v>
      </c>
      <c r="J233" s="253">
        <v>0</v>
      </c>
      <c r="K233" s="254">
        <f t="shared" si="6"/>
        <v>20</v>
      </c>
    </row>
    <row r="234" spans="1:11">
      <c r="A234" s="299">
        <v>1098822</v>
      </c>
      <c r="B234" s="300"/>
      <c r="C234" s="300"/>
      <c r="D234" s="303" t="s">
        <v>170</v>
      </c>
      <c r="E234" s="301">
        <v>43900</v>
      </c>
      <c r="F234" s="253">
        <v>10.07</v>
      </c>
      <c r="G234" s="253">
        <v>0</v>
      </c>
      <c r="H234" s="253">
        <v>0</v>
      </c>
      <c r="I234" s="253">
        <v>0</v>
      </c>
      <c r="J234" s="253">
        <v>0</v>
      </c>
      <c r="K234" s="254">
        <f t="shared" si="6"/>
        <v>10.07</v>
      </c>
    </row>
    <row r="235" spans="1:11">
      <c r="A235" s="299">
        <v>1098825</v>
      </c>
      <c r="B235" s="300"/>
      <c r="C235" s="300"/>
      <c r="D235" s="303" t="s">
        <v>170</v>
      </c>
      <c r="E235" s="301">
        <v>43900</v>
      </c>
      <c r="F235" s="253">
        <v>59.2</v>
      </c>
      <c r="G235" s="253">
        <v>0</v>
      </c>
      <c r="H235" s="253">
        <v>0</v>
      </c>
      <c r="I235" s="253">
        <v>0</v>
      </c>
      <c r="J235" s="253">
        <v>0</v>
      </c>
      <c r="K235" s="254">
        <f t="shared" si="6"/>
        <v>59.2</v>
      </c>
    </row>
    <row r="236" spans="1:11">
      <c r="A236" s="299">
        <v>1098942</v>
      </c>
      <c r="B236" s="300"/>
      <c r="C236" s="300"/>
      <c r="D236" s="303" t="s">
        <v>170</v>
      </c>
      <c r="E236" s="301">
        <v>43900</v>
      </c>
      <c r="F236" s="253">
        <v>27.56</v>
      </c>
      <c r="G236" s="253">
        <v>0</v>
      </c>
      <c r="H236" s="253">
        <v>0</v>
      </c>
      <c r="I236" s="253">
        <v>0</v>
      </c>
      <c r="J236" s="253">
        <v>0</v>
      </c>
      <c r="K236" s="254">
        <f t="shared" si="6"/>
        <v>27.56</v>
      </c>
    </row>
    <row r="237" spans="1:11">
      <c r="A237" s="299">
        <v>1099936</v>
      </c>
      <c r="B237" s="300"/>
      <c r="C237" s="300"/>
      <c r="D237" s="303" t="s">
        <v>170</v>
      </c>
      <c r="E237" s="301">
        <v>43900</v>
      </c>
      <c r="F237" s="253">
        <v>33.4</v>
      </c>
      <c r="G237" s="253">
        <v>0</v>
      </c>
      <c r="H237" s="253">
        <v>0</v>
      </c>
      <c r="I237" s="253">
        <v>0</v>
      </c>
      <c r="J237" s="253">
        <v>0</v>
      </c>
      <c r="K237" s="254">
        <f t="shared" si="6"/>
        <v>33.4</v>
      </c>
    </row>
    <row r="238" spans="1:11">
      <c r="A238" s="299">
        <v>1001816</v>
      </c>
      <c r="B238" s="300"/>
      <c r="C238" s="300"/>
      <c r="D238" s="303" t="s">
        <v>170</v>
      </c>
      <c r="E238" s="301">
        <v>43914</v>
      </c>
      <c r="F238" s="253">
        <v>15.91</v>
      </c>
      <c r="G238" s="253">
        <v>0</v>
      </c>
      <c r="H238" s="253">
        <v>0</v>
      </c>
      <c r="I238" s="253">
        <v>0</v>
      </c>
      <c r="J238" s="253">
        <v>0</v>
      </c>
      <c r="K238" s="254">
        <f t="shared" si="6"/>
        <v>15.91</v>
      </c>
    </row>
    <row r="239" spans="1:11">
      <c r="A239" s="299">
        <v>1098825</v>
      </c>
      <c r="B239" s="300"/>
      <c r="C239" s="300"/>
      <c r="D239" s="303" t="s">
        <v>170</v>
      </c>
      <c r="E239" s="301">
        <v>43914</v>
      </c>
      <c r="F239" s="253">
        <v>29.6</v>
      </c>
      <c r="G239" s="253">
        <v>0</v>
      </c>
      <c r="H239" s="253">
        <v>0</v>
      </c>
      <c r="I239" s="253">
        <v>0</v>
      </c>
      <c r="J239" s="253">
        <v>0</v>
      </c>
      <c r="K239" s="254">
        <f t="shared" si="6"/>
        <v>29.6</v>
      </c>
    </row>
    <row r="240" spans="1:11">
      <c r="A240" s="299">
        <v>1098942</v>
      </c>
      <c r="B240" s="300"/>
      <c r="C240" s="300"/>
      <c r="D240" s="303" t="s">
        <v>170</v>
      </c>
      <c r="E240" s="301">
        <v>43914</v>
      </c>
      <c r="F240" s="253">
        <v>55.1</v>
      </c>
      <c r="G240" s="253">
        <v>0</v>
      </c>
      <c r="H240" s="253">
        <v>0</v>
      </c>
      <c r="I240" s="253">
        <v>0</v>
      </c>
      <c r="J240" s="253">
        <v>0</v>
      </c>
      <c r="K240" s="254">
        <f t="shared" si="6"/>
        <v>55.1</v>
      </c>
    </row>
    <row r="241" spans="1:11">
      <c r="A241" s="299">
        <v>1099936</v>
      </c>
      <c r="B241" s="300"/>
      <c r="C241" s="300"/>
      <c r="D241" s="303" t="s">
        <v>170</v>
      </c>
      <c r="E241" s="301">
        <v>43914</v>
      </c>
      <c r="F241" s="253">
        <v>50.1</v>
      </c>
      <c r="G241" s="253">
        <v>0</v>
      </c>
      <c r="H241" s="253">
        <v>0</v>
      </c>
      <c r="I241" s="253">
        <v>0</v>
      </c>
      <c r="J241" s="253">
        <v>0</v>
      </c>
      <c r="K241" s="254">
        <f t="shared" si="6"/>
        <v>50.1</v>
      </c>
    </row>
    <row r="242" spans="1:11">
      <c r="A242" s="299">
        <v>1001567</v>
      </c>
      <c r="B242" s="300"/>
      <c r="C242" s="300"/>
      <c r="D242" s="303" t="s">
        <v>170</v>
      </c>
      <c r="E242" s="301">
        <v>43914</v>
      </c>
      <c r="F242" s="253">
        <v>16.559999999999999</v>
      </c>
      <c r="G242" s="253">
        <v>0</v>
      </c>
      <c r="H242" s="253">
        <v>0</v>
      </c>
      <c r="I242" s="253">
        <v>0</v>
      </c>
      <c r="J242" s="253">
        <v>0</v>
      </c>
      <c r="K242" s="254">
        <f t="shared" si="6"/>
        <v>16.559999999999999</v>
      </c>
    </row>
  </sheetData>
  <autoFilter ref="A1:K242" xr:uid="{EA0EE6AA-49A3-4748-96CC-1C558CBB3AD3}"/>
  <pageMargins left="0.25" right="0.25" top="0.75" bottom="0.75" header="0.3" footer="0.3"/>
  <pageSetup scale="78" fitToHeight="0" orientation="landscape" r:id="rId1"/>
  <ignoredErrors>
    <ignoredError sqref="K2:K242"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27B2D-015C-48DC-83C9-A0056C266821}">
  <dimension ref="A1:N14"/>
  <sheetViews>
    <sheetView showGridLines="0" workbookViewId="0">
      <selection activeCell="D20" sqref="D20"/>
    </sheetView>
  </sheetViews>
  <sheetFormatPr defaultRowHeight="15"/>
  <cols>
    <col min="1" max="1" width="20.5" style="160" customWidth="1"/>
    <col min="2" max="13" width="10.75" style="160" customWidth="1"/>
    <col min="14" max="14" width="10.75" style="162" customWidth="1"/>
    <col min="15" max="16384" width="9" style="160"/>
  </cols>
  <sheetData>
    <row r="1" spans="1:14" ht="15.75" thickBot="1">
      <c r="A1" s="157" t="s">
        <v>8</v>
      </c>
      <c r="B1" s="158">
        <v>43831</v>
      </c>
      <c r="C1" s="158">
        <v>43862</v>
      </c>
      <c r="D1" s="158">
        <v>43891</v>
      </c>
      <c r="E1" s="158">
        <v>43922</v>
      </c>
      <c r="F1" s="158">
        <v>43952</v>
      </c>
      <c r="G1" s="158">
        <v>43983</v>
      </c>
      <c r="H1" s="158">
        <v>44013</v>
      </c>
      <c r="I1" s="158">
        <v>44044</v>
      </c>
      <c r="J1" s="158">
        <v>44075</v>
      </c>
      <c r="K1" s="158">
        <v>44105</v>
      </c>
      <c r="L1" s="158">
        <v>44136</v>
      </c>
      <c r="M1" s="158">
        <v>44166</v>
      </c>
      <c r="N1" s="159" t="s">
        <v>1220</v>
      </c>
    </row>
    <row r="2" spans="1:14">
      <c r="A2" s="304"/>
      <c r="B2" s="165">
        <f>+'700 File'!$B$2/12</f>
        <v>666.66666666666663</v>
      </c>
      <c r="C2" s="165">
        <f>+'700 File'!$B$2/12</f>
        <v>666.66666666666663</v>
      </c>
      <c r="D2" s="165">
        <f>+'700 File'!$B$2/12</f>
        <v>666.66666666666663</v>
      </c>
      <c r="E2" s="165">
        <f>+'700 File'!$B$2/12</f>
        <v>666.66666666666663</v>
      </c>
      <c r="F2" s="165">
        <f>+'700 File'!$B$2/12</f>
        <v>666.66666666666663</v>
      </c>
      <c r="G2" s="165">
        <f>+'700 File'!$B$2/12</f>
        <v>666.66666666666663</v>
      </c>
      <c r="H2" s="165">
        <f>+'700 File'!$B$2/12</f>
        <v>666.66666666666663</v>
      </c>
      <c r="I2" s="165">
        <f>+'700 File'!$B$2/12</f>
        <v>666.66666666666663</v>
      </c>
      <c r="J2" s="165">
        <f>+'700 File'!$B$2/12</f>
        <v>666.66666666666663</v>
      </c>
      <c r="K2" s="165">
        <f>+'700 File'!$B$2/12</f>
        <v>666.66666666666663</v>
      </c>
      <c r="L2" s="165">
        <f>+'700 File'!$B$2/12</f>
        <v>666.66666666666663</v>
      </c>
      <c r="M2" s="165">
        <f>+'700 File'!$B$2/12</f>
        <v>666.66666666666663</v>
      </c>
      <c r="N2" s="156">
        <f>SUM(B2:M2)</f>
        <v>8000.0000000000009</v>
      </c>
    </row>
    <row r="3" spans="1:14">
      <c r="A3" s="304"/>
      <c r="B3" s="115">
        <f>+'700 File'!$B$3/12</f>
        <v>500</v>
      </c>
      <c r="C3" s="115">
        <f>+'700 File'!$B$3/12</f>
        <v>500</v>
      </c>
      <c r="D3" s="115">
        <f>+'700 File'!$B$3/12</f>
        <v>500</v>
      </c>
      <c r="E3" s="115">
        <f>+'700 File'!$B$3/12</f>
        <v>500</v>
      </c>
      <c r="F3" s="115">
        <f>+'700 File'!$B$3/12</f>
        <v>500</v>
      </c>
      <c r="G3" s="115">
        <f>+'700 File'!$B$3/12</f>
        <v>500</v>
      </c>
      <c r="H3" s="115">
        <f>+'700 File'!$B$3/12</f>
        <v>500</v>
      </c>
      <c r="I3" s="115">
        <f>+'700 File'!$B$3/12</f>
        <v>500</v>
      </c>
      <c r="J3" s="115">
        <f>+'700 File'!$B$3/12</f>
        <v>500</v>
      </c>
      <c r="K3" s="115">
        <f>+'700 File'!$B$3/12</f>
        <v>500</v>
      </c>
      <c r="L3" s="115">
        <f>+'700 File'!$B$3/12</f>
        <v>500</v>
      </c>
      <c r="M3" s="115">
        <f>+'700 File'!$B$3/12</f>
        <v>500</v>
      </c>
      <c r="N3" s="156">
        <f t="shared" ref="N3:N6" si="0">SUM(B3:M3)</f>
        <v>6000</v>
      </c>
    </row>
    <row r="4" spans="1:14">
      <c r="A4" s="304"/>
      <c r="B4" s="115">
        <f>+'700 File'!$B$4/12</f>
        <v>580.59081524170631</v>
      </c>
      <c r="C4" s="115">
        <f>+'700 File'!$B$4/12</f>
        <v>580.59081524170631</v>
      </c>
      <c r="D4" s="115">
        <f>+'700 File'!$B$4/12</f>
        <v>580.59081524170631</v>
      </c>
      <c r="E4" s="115">
        <f>+'700 File'!$B$4/12</f>
        <v>580.59081524170631</v>
      </c>
      <c r="F4" s="115">
        <f>+'700 File'!$B$4/12</f>
        <v>580.59081524170631</v>
      </c>
      <c r="G4" s="115">
        <f>+'700 File'!$B$4/12</f>
        <v>580.59081524170631</v>
      </c>
      <c r="H4" s="115">
        <f>+'700 File'!$B$4/12</f>
        <v>580.59081524170631</v>
      </c>
      <c r="I4" s="115">
        <f>+'700 File'!$B$4/12</f>
        <v>580.59081524170631</v>
      </c>
      <c r="J4" s="115">
        <f>+'700 File'!$B$4/12</f>
        <v>580.59081524170631</v>
      </c>
      <c r="K4" s="115">
        <f>+'700 File'!$B$4/12</f>
        <v>580.59081524170631</v>
      </c>
      <c r="L4" s="115">
        <f>+'700 File'!$B$4/12</f>
        <v>580.59081524170631</v>
      </c>
      <c r="M4" s="115">
        <f>+'700 File'!$B$4/12</f>
        <v>580.59081524170631</v>
      </c>
      <c r="N4" s="156">
        <f t="shared" si="0"/>
        <v>6967.0897829004743</v>
      </c>
    </row>
    <row r="5" spans="1:14">
      <c r="A5" s="304"/>
      <c r="B5" s="115">
        <f>+'700 File'!$B$5/12</f>
        <v>237.79668475829371</v>
      </c>
      <c r="C5" s="115">
        <f>+'700 File'!$B$5/12</f>
        <v>237.79668475829371</v>
      </c>
      <c r="D5" s="115">
        <f>+'700 File'!$B$5/12</f>
        <v>237.79668475829371</v>
      </c>
      <c r="E5" s="115">
        <f>+'700 File'!$B$5/12</f>
        <v>237.79668475829371</v>
      </c>
      <c r="F5" s="115">
        <f>+'700 File'!$B$5/12</f>
        <v>237.79668475829371</v>
      </c>
      <c r="G5" s="115">
        <f>+'700 File'!$B$5/12</f>
        <v>237.79668475829371</v>
      </c>
      <c r="H5" s="115">
        <f>+'700 File'!$B$5/12</f>
        <v>237.79668475829371</v>
      </c>
      <c r="I5" s="115">
        <f>+'700 File'!$B$5/12</f>
        <v>237.79668475829371</v>
      </c>
      <c r="J5" s="115">
        <f>+'700 File'!$B$5/12</f>
        <v>237.79668475829371</v>
      </c>
      <c r="K5" s="115">
        <f>+'700 File'!$B$5/12</f>
        <v>237.79668475829371</v>
      </c>
      <c r="L5" s="115">
        <f>+'700 File'!$B$5/12</f>
        <v>237.79668475829371</v>
      </c>
      <c r="M5" s="115">
        <f>+'700 File'!$B$5/12</f>
        <v>237.79668475829371</v>
      </c>
      <c r="N5" s="156">
        <f t="shared" si="0"/>
        <v>2853.5602170995248</v>
      </c>
    </row>
    <row r="6" spans="1:14">
      <c r="A6" s="304"/>
      <c r="B6" s="115">
        <f>+$B$13/12</f>
        <v>5673.2000000000007</v>
      </c>
      <c r="C6" s="115">
        <f t="shared" ref="C6:M6" si="1">+$B$13/12</f>
        <v>5673.2000000000007</v>
      </c>
      <c r="D6" s="115">
        <f t="shared" si="1"/>
        <v>5673.2000000000007</v>
      </c>
      <c r="E6" s="115">
        <f t="shared" si="1"/>
        <v>5673.2000000000007</v>
      </c>
      <c r="F6" s="115">
        <f t="shared" si="1"/>
        <v>5673.2000000000007</v>
      </c>
      <c r="G6" s="115">
        <f t="shared" si="1"/>
        <v>5673.2000000000007</v>
      </c>
      <c r="H6" s="115">
        <f t="shared" si="1"/>
        <v>5673.2000000000007</v>
      </c>
      <c r="I6" s="115">
        <f t="shared" si="1"/>
        <v>5673.2000000000007</v>
      </c>
      <c r="J6" s="115">
        <f t="shared" si="1"/>
        <v>5673.2000000000007</v>
      </c>
      <c r="K6" s="115">
        <f t="shared" si="1"/>
        <v>5673.2000000000007</v>
      </c>
      <c r="L6" s="115">
        <f t="shared" si="1"/>
        <v>5673.2000000000007</v>
      </c>
      <c r="M6" s="115">
        <f t="shared" si="1"/>
        <v>5673.2000000000007</v>
      </c>
      <c r="N6" s="156">
        <f t="shared" si="0"/>
        <v>68078.399999999994</v>
      </c>
    </row>
    <row r="7" spans="1:14" ht="15.75" thickBot="1">
      <c r="A7" s="304"/>
      <c r="B7" s="169">
        <f>SUM(B2:B6)</f>
        <v>7658.2541666666675</v>
      </c>
      <c r="C7" s="169">
        <f t="shared" ref="C7:M7" si="2">SUM(C2:C6)</f>
        <v>7658.2541666666675</v>
      </c>
      <c r="D7" s="169">
        <f t="shared" si="2"/>
        <v>7658.2541666666675</v>
      </c>
      <c r="E7" s="169">
        <f t="shared" si="2"/>
        <v>7658.2541666666675</v>
      </c>
      <c r="F7" s="169">
        <f t="shared" si="2"/>
        <v>7658.2541666666675</v>
      </c>
      <c r="G7" s="169">
        <f t="shared" si="2"/>
        <v>7658.2541666666675</v>
      </c>
      <c r="H7" s="169">
        <f t="shared" si="2"/>
        <v>7658.2541666666675</v>
      </c>
      <c r="I7" s="169">
        <f t="shared" si="2"/>
        <v>7658.2541666666675</v>
      </c>
      <c r="J7" s="169">
        <f t="shared" si="2"/>
        <v>7658.2541666666675</v>
      </c>
      <c r="K7" s="169">
        <f t="shared" si="2"/>
        <v>7658.2541666666675</v>
      </c>
      <c r="L7" s="169">
        <f t="shared" si="2"/>
        <v>7658.2541666666675</v>
      </c>
      <c r="M7" s="169">
        <f t="shared" si="2"/>
        <v>7658.2541666666675</v>
      </c>
      <c r="N7" s="170">
        <f>SUM(N2:N6)</f>
        <v>91899.049999999988</v>
      </c>
    </row>
    <row r="8" spans="1:14" ht="15.75" thickTop="1">
      <c r="A8" s="304"/>
      <c r="B8" s="304"/>
      <c r="C8" s="304"/>
      <c r="D8" s="304"/>
      <c r="E8" s="304"/>
      <c r="F8" s="304"/>
      <c r="G8" s="304"/>
      <c r="H8" s="304"/>
      <c r="I8" s="304"/>
      <c r="J8" s="304"/>
      <c r="K8" s="304"/>
      <c r="L8" s="304"/>
      <c r="M8" s="304"/>
      <c r="N8" s="305"/>
    </row>
    <row r="11" spans="1:14">
      <c r="A11" s="304"/>
      <c r="B11" s="165">
        <v>340392</v>
      </c>
      <c r="C11" s="304"/>
      <c r="D11" s="304"/>
      <c r="E11" s="304"/>
      <c r="F11" s="304"/>
      <c r="G11" s="304"/>
      <c r="H11" s="304"/>
      <c r="I11" s="304"/>
      <c r="J11" s="304"/>
      <c r="K11" s="304"/>
      <c r="L11" s="304"/>
      <c r="M11" s="304"/>
      <c r="N11" s="305"/>
    </row>
    <row r="12" spans="1:14">
      <c r="A12" s="304"/>
      <c r="B12" s="166">
        <v>0.2</v>
      </c>
      <c r="C12" s="304"/>
      <c r="D12" s="304"/>
      <c r="E12" s="304"/>
      <c r="F12" s="304"/>
      <c r="G12" s="304"/>
      <c r="H12" s="304"/>
      <c r="I12" s="304"/>
      <c r="J12" s="304"/>
      <c r="K12" s="304"/>
      <c r="L12" s="304"/>
      <c r="M12" s="304"/>
      <c r="N12" s="305"/>
    </row>
    <row r="13" spans="1:14" ht="15.75" thickBot="1">
      <c r="A13" s="304"/>
      <c r="B13" s="164">
        <f>+B11*B12</f>
        <v>68078.400000000009</v>
      </c>
      <c r="C13" s="304"/>
      <c r="D13" s="304"/>
      <c r="E13" s="304"/>
      <c r="F13" s="304"/>
      <c r="G13" s="304"/>
      <c r="H13" s="304"/>
      <c r="I13" s="304"/>
      <c r="J13" s="304"/>
      <c r="K13" s="304"/>
      <c r="L13" s="304"/>
      <c r="M13" s="304"/>
      <c r="N13" s="305"/>
    </row>
    <row r="14" spans="1:14" ht="15.75" thickTop="1">
      <c r="A14" s="304"/>
      <c r="B14" s="304"/>
      <c r="C14" s="304"/>
      <c r="D14" s="304"/>
      <c r="E14" s="304"/>
      <c r="F14" s="304"/>
      <c r="G14" s="304"/>
      <c r="H14" s="304"/>
      <c r="I14" s="304"/>
      <c r="J14" s="304"/>
      <c r="K14" s="304"/>
      <c r="L14" s="304"/>
      <c r="M14" s="304"/>
      <c r="N14" s="305"/>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96C11-C180-4A17-8DB5-9198337417D2}">
  <dimension ref="A1:B7"/>
  <sheetViews>
    <sheetView showGridLines="0" workbookViewId="0">
      <selection sqref="A1:A1048576"/>
    </sheetView>
  </sheetViews>
  <sheetFormatPr defaultRowHeight="15"/>
  <cols>
    <col min="1" max="1" width="8.375" style="160" bestFit="1" customWidth="1"/>
    <col min="2" max="2" width="13.625" style="160" customWidth="1"/>
    <col min="3" max="16384" width="9" style="160"/>
  </cols>
  <sheetData>
    <row r="1" spans="1:2">
      <c r="A1" s="304"/>
      <c r="B1" s="167" t="s">
        <v>1221</v>
      </c>
    </row>
    <row r="2" spans="1:2">
      <c r="A2" s="304"/>
      <c r="B2" s="165">
        <v>8000</v>
      </c>
    </row>
    <row r="3" spans="1:2">
      <c r="A3" s="304"/>
      <c r="B3" s="165">
        <v>6000</v>
      </c>
    </row>
    <row r="4" spans="1:2">
      <c r="A4" s="304"/>
      <c r="B4" s="165">
        <f>9820.65*'Wp-b Ops &amp; Mgmt Salaries'!AM48</f>
        <v>6967.0897829004762</v>
      </c>
    </row>
    <row r="5" spans="1:2">
      <c r="A5" s="304"/>
      <c r="B5" s="165">
        <f>9820.65*'Wp-b Ops &amp; Mgmt Salaries'!AM47</f>
        <v>2853.5602170995244</v>
      </c>
    </row>
    <row r="6" spans="1:2" ht="15.75" thickBot="1">
      <c r="A6" s="304"/>
      <c r="B6" s="164">
        <f>SUM(B2:B5)</f>
        <v>23820.65</v>
      </c>
    </row>
    <row r="7" spans="1:2" ht="15.75" thickTop="1">
      <c r="A7" s="304"/>
      <c r="B7" s="30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03185-EA5B-4AA2-B208-2F81432DB346}">
  <dimension ref="A1:H11"/>
  <sheetViews>
    <sheetView showGridLines="0" workbookViewId="0">
      <selection activeCell="F25" sqref="F25"/>
    </sheetView>
  </sheetViews>
  <sheetFormatPr defaultRowHeight="12.75"/>
  <cols>
    <col min="1" max="1" width="30.125" style="180" bestFit="1" customWidth="1"/>
    <col min="2" max="2" width="1.5" style="180" customWidth="1"/>
    <col min="3" max="3" width="7.5" style="180" customWidth="1"/>
    <col min="4" max="4" width="28.25" style="180" customWidth="1"/>
    <col min="5" max="5" width="1" style="180" customWidth="1"/>
    <col min="6" max="6" width="10.125" style="180" bestFit="1" customWidth="1"/>
    <col min="7" max="7" width="1" style="180" customWidth="1"/>
    <col min="8" max="8" width="9.75" style="180" customWidth="1"/>
    <col min="9" max="16384" width="9" style="180"/>
  </cols>
  <sheetData>
    <row r="1" spans="1:8" ht="23.25">
      <c r="A1" s="196" t="s">
        <v>428</v>
      </c>
      <c r="C1" s="197">
        <v>6954.6</v>
      </c>
      <c r="H1" s="163"/>
    </row>
    <row r="2" spans="1:8">
      <c r="F2" s="161"/>
      <c r="H2" s="163"/>
    </row>
    <row r="3" spans="1:8" ht="15.75" thickBot="1">
      <c r="A3" s="157" t="s">
        <v>1222</v>
      </c>
      <c r="F3" s="157" t="s">
        <v>1223</v>
      </c>
      <c r="H3" s="157" t="s">
        <v>1224</v>
      </c>
    </row>
    <row r="4" spans="1:8">
      <c r="A4" s="180" t="s">
        <v>569</v>
      </c>
      <c r="D4" s="180" t="s">
        <v>421</v>
      </c>
      <c r="F4" s="161">
        <v>50865.149999999994</v>
      </c>
      <c r="H4" s="198">
        <f>$C$1/F4</f>
        <v>0.13672622610962518</v>
      </c>
    </row>
    <row r="5" spans="1:8">
      <c r="A5" s="180" t="s">
        <v>913</v>
      </c>
      <c r="D5" s="180" t="s">
        <v>417</v>
      </c>
      <c r="F5" s="161">
        <v>31865.599999999999</v>
      </c>
      <c r="H5" s="198">
        <f t="shared" ref="H5:H7" si="0">$C$1/F5</f>
        <v>0.21824789114279977</v>
      </c>
    </row>
    <row r="6" spans="1:8">
      <c r="A6" s="180" t="s">
        <v>40</v>
      </c>
      <c r="D6" s="180" t="s">
        <v>428</v>
      </c>
      <c r="F6" s="161">
        <v>6954.6</v>
      </c>
      <c r="H6" s="198">
        <f t="shared" si="0"/>
        <v>1</v>
      </c>
    </row>
    <row r="7" spans="1:8">
      <c r="A7" s="180" t="s">
        <v>1225</v>
      </c>
      <c r="D7" s="180" t="s">
        <v>71</v>
      </c>
      <c r="F7" s="161">
        <v>297998.51000000007</v>
      </c>
      <c r="H7" s="198">
        <f t="shared" si="0"/>
        <v>2.3337700581120353E-2</v>
      </c>
    </row>
    <row r="8" spans="1:8">
      <c r="F8" s="161"/>
      <c r="H8" s="199"/>
    </row>
    <row r="9" spans="1:8" ht="15.75" thickBot="1">
      <c r="A9" s="157" t="str">
        <f>+A1 &amp;" Water/Sewer Split"</f>
        <v>WSCK Water/Sewer Split</v>
      </c>
      <c r="B9" s="199"/>
      <c r="C9" s="199"/>
      <c r="D9" s="199"/>
      <c r="E9" s="199"/>
      <c r="F9" s="161"/>
      <c r="G9" s="199"/>
      <c r="H9" s="199"/>
    </row>
    <row r="10" spans="1:8">
      <c r="A10" s="180" t="s">
        <v>1226</v>
      </c>
      <c r="D10" s="180" t="s">
        <v>1227</v>
      </c>
      <c r="F10" s="161">
        <v>6954.6</v>
      </c>
      <c r="H10" s="198">
        <f>F10/$C$1</f>
        <v>1</v>
      </c>
    </row>
    <row r="11" spans="1:8">
      <c r="A11" s="180" t="s">
        <v>1228</v>
      </c>
      <c r="D11" s="180" t="s">
        <v>1227</v>
      </c>
      <c r="F11" s="161">
        <v>0</v>
      </c>
      <c r="H11" s="198">
        <f>F11/$C$1</f>
        <v>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2AA71-0484-48A9-BC76-A4946997B007}">
  <dimension ref="A1:W239"/>
  <sheetViews>
    <sheetView showGridLines="0" zoomScale="85" zoomScaleNormal="85" workbookViewId="0">
      <pane ySplit="1" topLeftCell="A2" activePane="bottomLeft" state="frozen"/>
      <selection pane="bottomLeft" activeCell="K42" sqref="K42"/>
    </sheetView>
  </sheetViews>
  <sheetFormatPr defaultColWidth="7.75" defaultRowHeight="12.75"/>
  <cols>
    <col min="1" max="1" width="30.75" style="256" bestFit="1" customWidth="1"/>
    <col min="2" max="4" width="7.75" style="256"/>
    <col min="5" max="5" width="12.625" style="256" bestFit="1" customWidth="1"/>
    <col min="6" max="19" width="7.75" style="256"/>
    <col min="20" max="20" width="15.25" style="256" bestFit="1" customWidth="1"/>
    <col min="21" max="21" width="7" style="256" bestFit="1" customWidth="1"/>
    <col min="22" max="22" width="3.375" style="256" bestFit="1" customWidth="1"/>
    <col min="23" max="23" width="11.625" style="256" bestFit="1" customWidth="1"/>
    <col min="24" max="16384" width="7.75" style="256"/>
  </cols>
  <sheetData>
    <row r="1" spans="1:14">
      <c r="A1" s="255" t="s">
        <v>1229</v>
      </c>
      <c r="B1" s="255">
        <v>2020</v>
      </c>
      <c r="C1" s="293"/>
      <c r="D1" s="293"/>
      <c r="E1" s="293"/>
      <c r="F1" s="293"/>
      <c r="G1" s="293"/>
      <c r="H1" s="293"/>
      <c r="I1" s="293"/>
      <c r="J1" s="293"/>
      <c r="K1" s="293"/>
      <c r="L1" s="293"/>
      <c r="M1" s="293"/>
      <c r="N1" s="293"/>
    </row>
    <row r="2" spans="1:14">
      <c r="A2" s="257" t="s">
        <v>1230</v>
      </c>
      <c r="B2" s="293"/>
      <c r="C2" s="293"/>
      <c r="D2" s="293"/>
      <c r="E2" s="293"/>
      <c r="F2" s="293"/>
      <c r="G2" s="293"/>
      <c r="H2" s="293"/>
      <c r="I2" s="293" t="s">
        <v>1231</v>
      </c>
      <c r="J2" s="293" t="s">
        <v>1232</v>
      </c>
      <c r="K2" s="293" t="s">
        <v>1233</v>
      </c>
      <c r="L2" s="293" t="s">
        <v>1234</v>
      </c>
      <c r="M2" s="293"/>
      <c r="N2" s="293"/>
    </row>
    <row r="3" spans="1:14">
      <c r="A3" s="257" t="s">
        <v>1235</v>
      </c>
      <c r="B3" s="293"/>
      <c r="C3" s="293"/>
      <c r="D3" s="293"/>
      <c r="E3" s="293"/>
      <c r="F3" s="293"/>
      <c r="G3" s="293"/>
      <c r="H3" s="293"/>
      <c r="I3" s="293" t="s">
        <v>1236</v>
      </c>
      <c r="J3" s="293" t="s">
        <v>1237</v>
      </c>
      <c r="K3" s="293" t="s">
        <v>1238</v>
      </c>
      <c r="L3" s="293" t="s">
        <v>1237</v>
      </c>
      <c r="M3" s="293"/>
      <c r="N3" s="293"/>
    </row>
    <row r="4" spans="1:14">
      <c r="A4" s="257" t="s">
        <v>1239</v>
      </c>
      <c r="B4" s="258">
        <v>137700</v>
      </c>
      <c r="C4" s="293"/>
      <c r="D4" s="293"/>
      <c r="E4" s="293"/>
      <c r="F4" s="293"/>
      <c r="G4" s="293"/>
      <c r="H4" s="293"/>
      <c r="I4" s="293" t="s">
        <v>1240</v>
      </c>
      <c r="J4" s="293" t="s">
        <v>1241</v>
      </c>
      <c r="K4" s="293" t="s">
        <v>1242</v>
      </c>
      <c r="L4" s="293" t="s">
        <v>1243</v>
      </c>
      <c r="M4" s="293"/>
      <c r="N4" s="293"/>
    </row>
    <row r="5" spans="1:14">
      <c r="A5" s="257" t="s">
        <v>1244</v>
      </c>
      <c r="B5" s="259">
        <v>6.2E-2</v>
      </c>
      <c r="C5" s="293"/>
      <c r="D5" s="293"/>
      <c r="E5" s="293"/>
      <c r="F5" s="293"/>
      <c r="G5" s="293"/>
      <c r="H5" s="293"/>
      <c r="I5" s="293" t="s">
        <v>1245</v>
      </c>
      <c r="J5" s="293" t="s">
        <v>1246</v>
      </c>
      <c r="K5" s="293" t="s">
        <v>1247</v>
      </c>
      <c r="L5" s="293" t="s">
        <v>1248</v>
      </c>
      <c r="M5" s="293"/>
      <c r="N5" s="293"/>
    </row>
    <row r="6" spans="1:14">
      <c r="A6" s="257" t="s">
        <v>1249</v>
      </c>
      <c r="B6" s="259">
        <v>1.4499999999999999E-2</v>
      </c>
      <c r="C6" s="293"/>
      <c r="D6" s="293"/>
      <c r="E6" s="293"/>
      <c r="F6" s="293"/>
      <c r="G6" s="293"/>
      <c r="H6" s="293"/>
      <c r="I6" s="293" t="s">
        <v>1250</v>
      </c>
      <c r="J6" s="293" t="s">
        <v>1251</v>
      </c>
      <c r="K6" s="293" t="s">
        <v>1252</v>
      </c>
      <c r="L6" s="293" t="s">
        <v>1253</v>
      </c>
      <c r="M6" s="293"/>
      <c r="N6" s="293"/>
    </row>
    <row r="7" spans="1:14">
      <c r="A7" s="257" t="s">
        <v>1254</v>
      </c>
      <c r="B7" s="293"/>
      <c r="C7" s="293"/>
      <c r="D7" s="293"/>
      <c r="E7" s="293"/>
      <c r="F7" s="293"/>
      <c r="G7" s="293"/>
      <c r="H7" s="293"/>
      <c r="I7" s="293" t="s">
        <v>1255</v>
      </c>
      <c r="J7" s="293" t="s">
        <v>1256</v>
      </c>
      <c r="K7" s="293" t="s">
        <v>237</v>
      </c>
      <c r="L7" s="293" t="s">
        <v>1257</v>
      </c>
      <c r="M7" s="293"/>
      <c r="N7" s="293"/>
    </row>
    <row r="8" spans="1:14">
      <c r="A8" s="257" t="s">
        <v>1258</v>
      </c>
      <c r="B8" s="293"/>
      <c r="C8" s="293"/>
      <c r="D8" s="293"/>
      <c r="E8" s="293"/>
      <c r="F8" s="293"/>
      <c r="G8" s="293"/>
      <c r="H8" s="293"/>
      <c r="I8" s="293" t="s">
        <v>1259</v>
      </c>
      <c r="J8" s="293" t="s">
        <v>1260</v>
      </c>
      <c r="K8" s="293" t="s">
        <v>1261</v>
      </c>
      <c r="L8" s="293" t="s">
        <v>1262</v>
      </c>
      <c r="M8" s="293"/>
      <c r="N8" s="293"/>
    </row>
    <row r="9" spans="1:14">
      <c r="A9" s="257" t="s">
        <v>1263</v>
      </c>
      <c r="B9" s="260">
        <v>8000</v>
      </c>
      <c r="C9" s="293" t="str">
        <f>+INDEX(K:K,MATCH(D9,J:J,0))</f>
        <v>AL</v>
      </c>
      <c r="D9" s="293" t="str">
        <f>+TRIM(A9)</f>
        <v>Alabama</v>
      </c>
      <c r="E9" s="293"/>
      <c r="F9" s="293"/>
      <c r="G9" s="293"/>
      <c r="H9" s="293"/>
      <c r="I9" s="293" t="s">
        <v>1264</v>
      </c>
      <c r="J9" s="293" t="s">
        <v>1265</v>
      </c>
      <c r="K9" s="293" t="s">
        <v>1266</v>
      </c>
      <c r="L9" s="293" t="s">
        <v>1267</v>
      </c>
      <c r="M9" s="293"/>
      <c r="N9" s="293" t="s">
        <v>1268</v>
      </c>
    </row>
    <row r="10" spans="1:14">
      <c r="A10" s="257" t="s">
        <v>1269</v>
      </c>
      <c r="B10" s="260">
        <v>39900</v>
      </c>
      <c r="C10" s="293" t="str">
        <f t="shared" ref="C10:C73" si="0">+INDEX(K:K,MATCH(D10,J:J,0))</f>
        <v>AK</v>
      </c>
      <c r="D10" s="293" t="str">
        <f t="shared" ref="D10:D73" si="1">+TRIM(A10)</f>
        <v>Alaska</v>
      </c>
      <c r="E10" s="293"/>
      <c r="F10" s="293"/>
      <c r="G10" s="293"/>
      <c r="H10" s="293"/>
      <c r="I10" s="293" t="s">
        <v>1270</v>
      </c>
      <c r="J10" s="293" t="s">
        <v>1271</v>
      </c>
      <c r="K10" s="293" t="s">
        <v>273</v>
      </c>
      <c r="L10" s="293" t="s">
        <v>1272</v>
      </c>
      <c r="M10" s="293"/>
      <c r="N10" s="293" t="s">
        <v>1268</v>
      </c>
    </row>
    <row r="11" spans="1:14">
      <c r="A11" s="257" t="s">
        <v>1273</v>
      </c>
      <c r="B11" s="260">
        <v>7000</v>
      </c>
      <c r="C11" s="293" t="str">
        <f t="shared" si="0"/>
        <v>AZ</v>
      </c>
      <c r="D11" s="293" t="str">
        <f t="shared" si="1"/>
        <v>Arizona</v>
      </c>
      <c r="E11" s="293"/>
      <c r="F11" s="293"/>
      <c r="G11" s="293"/>
      <c r="H11" s="293"/>
      <c r="I11" s="293" t="s">
        <v>1274</v>
      </c>
      <c r="J11" s="293" t="s">
        <v>1275</v>
      </c>
      <c r="K11" s="293" t="s">
        <v>1276</v>
      </c>
      <c r="L11" s="293" t="s">
        <v>1277</v>
      </c>
      <c r="M11" s="293"/>
      <c r="N11" s="293" t="s">
        <v>1268</v>
      </c>
    </row>
    <row r="12" spans="1:14">
      <c r="A12" s="257" t="s">
        <v>1278</v>
      </c>
      <c r="B12" s="260">
        <v>10000</v>
      </c>
      <c r="C12" s="293" t="str">
        <f t="shared" si="0"/>
        <v>AR</v>
      </c>
      <c r="D12" s="293" t="str">
        <f t="shared" si="1"/>
        <v>Arkansas</v>
      </c>
      <c r="E12" s="293"/>
      <c r="F12" s="293"/>
      <c r="G12" s="293"/>
      <c r="H12" s="293"/>
      <c r="I12" s="293" t="s">
        <v>1279</v>
      </c>
      <c r="J12" s="293" t="s">
        <v>1280</v>
      </c>
      <c r="K12" s="293" t="s">
        <v>1281</v>
      </c>
      <c r="L12" s="293" t="s">
        <v>1280</v>
      </c>
      <c r="M12" s="293"/>
      <c r="N12" s="293" t="s">
        <v>1268</v>
      </c>
    </row>
    <row r="13" spans="1:14">
      <c r="A13" s="257" t="s">
        <v>1282</v>
      </c>
      <c r="B13" s="260">
        <v>7000</v>
      </c>
      <c r="C13" s="293" t="str">
        <f t="shared" si="0"/>
        <v>CA</v>
      </c>
      <c r="D13" s="293" t="str">
        <f t="shared" si="1"/>
        <v>California</v>
      </c>
      <c r="E13" s="293"/>
      <c r="F13" s="293"/>
      <c r="G13" s="293"/>
      <c r="H13" s="293"/>
      <c r="I13" s="293" t="s">
        <v>1283</v>
      </c>
      <c r="J13" s="293" t="s">
        <v>1284</v>
      </c>
      <c r="K13" s="293" t="s">
        <v>1285</v>
      </c>
      <c r="L13" s="293" t="s">
        <v>1284</v>
      </c>
      <c r="M13" s="293"/>
      <c r="N13" s="293" t="s">
        <v>1268</v>
      </c>
    </row>
    <row r="14" spans="1:14">
      <c r="A14" s="257" t="s">
        <v>1286</v>
      </c>
      <c r="B14" s="260">
        <v>13600</v>
      </c>
      <c r="C14" s="293" t="str">
        <f t="shared" si="0"/>
        <v>CO</v>
      </c>
      <c r="D14" s="293" t="str">
        <f t="shared" si="1"/>
        <v>Colorado</v>
      </c>
      <c r="E14" s="293"/>
      <c r="F14" s="293"/>
      <c r="G14" s="293"/>
      <c r="H14" s="293"/>
      <c r="I14" s="293" t="s">
        <v>1287</v>
      </c>
      <c r="J14" s="293" t="s">
        <v>1288</v>
      </c>
      <c r="K14" s="293" t="s">
        <v>66</v>
      </c>
      <c r="L14" s="293" t="s">
        <v>1289</v>
      </c>
      <c r="M14" s="293"/>
      <c r="N14" s="293">
        <v>54213.184800000003</v>
      </c>
    </row>
    <row r="15" spans="1:14">
      <c r="A15" s="257" t="s">
        <v>1290</v>
      </c>
      <c r="B15" s="260">
        <v>15000</v>
      </c>
      <c r="C15" s="293" t="str">
        <f t="shared" si="0"/>
        <v>CT</v>
      </c>
      <c r="D15" s="293" t="str">
        <f t="shared" si="1"/>
        <v>Connecticut</v>
      </c>
      <c r="E15" s="293"/>
      <c r="F15" s="293"/>
      <c r="G15" s="293"/>
      <c r="H15" s="293"/>
      <c r="I15" s="293" t="s">
        <v>1291</v>
      </c>
      <c r="J15" s="293" t="s">
        <v>1292</v>
      </c>
      <c r="K15" s="293" t="s">
        <v>419</v>
      </c>
      <c r="L15" s="293" t="s">
        <v>1293</v>
      </c>
      <c r="M15" s="293"/>
      <c r="N15" s="293" t="s">
        <v>1268</v>
      </c>
    </row>
    <row r="16" spans="1:14" ht="13.5" thickBot="1">
      <c r="A16" s="257" t="s">
        <v>1294</v>
      </c>
      <c r="B16" s="260">
        <v>16500</v>
      </c>
      <c r="C16" s="293" t="str">
        <f t="shared" si="0"/>
        <v>DE</v>
      </c>
      <c r="D16" s="293" t="str">
        <f t="shared" si="1"/>
        <v>Delaware</v>
      </c>
      <c r="E16" s="293"/>
      <c r="F16" s="293"/>
      <c r="G16" s="293"/>
      <c r="H16" s="293"/>
      <c r="I16" s="293" t="s">
        <v>1295</v>
      </c>
      <c r="J16" s="293" t="s">
        <v>1296</v>
      </c>
      <c r="K16" s="293" t="s">
        <v>1297</v>
      </c>
      <c r="L16" s="293" t="s">
        <v>1296</v>
      </c>
      <c r="M16" s="293"/>
      <c r="N16" s="293" t="s">
        <v>1268</v>
      </c>
    </row>
    <row r="17" spans="1:23">
      <c r="A17" s="257" t="s">
        <v>1298</v>
      </c>
      <c r="B17" s="260">
        <v>9000</v>
      </c>
      <c r="C17" s="293" t="s">
        <v>1299</v>
      </c>
      <c r="D17" s="293" t="str">
        <f t="shared" si="1"/>
        <v>District of Columbia</v>
      </c>
      <c r="E17" s="293"/>
      <c r="F17" s="293"/>
      <c r="G17" s="293"/>
      <c r="H17" s="293"/>
      <c r="I17" s="293" t="s">
        <v>1300</v>
      </c>
      <c r="J17" s="293" t="s">
        <v>1301</v>
      </c>
      <c r="K17" s="293" t="s">
        <v>1302</v>
      </c>
      <c r="L17" s="293" t="s">
        <v>1303</v>
      </c>
      <c r="M17" s="293"/>
      <c r="N17" s="293" t="s">
        <v>1268</v>
      </c>
      <c r="O17" s="293"/>
      <c r="P17" s="293"/>
      <c r="Q17" s="293"/>
      <c r="R17" s="293"/>
      <c r="S17" s="293"/>
      <c r="T17" s="261" t="s">
        <v>1304</v>
      </c>
      <c r="U17" s="262">
        <v>7000</v>
      </c>
      <c r="V17" s="263" t="s">
        <v>273</v>
      </c>
      <c r="W17" s="264" t="s">
        <v>1271</v>
      </c>
    </row>
    <row r="18" spans="1:23">
      <c r="A18" s="257" t="s">
        <v>1304</v>
      </c>
      <c r="B18" s="260">
        <v>7000</v>
      </c>
      <c r="C18" s="293" t="str">
        <f t="shared" si="0"/>
        <v>FL</v>
      </c>
      <c r="D18" s="293" t="str">
        <f t="shared" si="1"/>
        <v>Florida</v>
      </c>
      <c r="E18" s="293"/>
      <c r="F18" s="293"/>
      <c r="G18" s="293"/>
      <c r="H18" s="293"/>
      <c r="I18" s="293" t="s">
        <v>1305</v>
      </c>
      <c r="J18" s="293" t="s">
        <v>1306</v>
      </c>
      <c r="K18" s="293" t="s">
        <v>65</v>
      </c>
      <c r="L18" s="293" t="s">
        <v>1307</v>
      </c>
      <c r="M18" s="293"/>
      <c r="N18" s="293">
        <v>31814.639999999999</v>
      </c>
      <c r="O18" s="293"/>
      <c r="P18" s="293"/>
      <c r="Q18" s="293"/>
      <c r="R18" s="293"/>
      <c r="S18" s="293"/>
      <c r="T18" s="265" t="s">
        <v>1304</v>
      </c>
      <c r="U18" s="266">
        <v>2.5999999999999999E-3</v>
      </c>
      <c r="V18" s="267" t="s">
        <v>273</v>
      </c>
      <c r="W18" s="268" t="s">
        <v>1271</v>
      </c>
    </row>
    <row r="19" spans="1:23">
      <c r="A19" s="257" t="s">
        <v>1308</v>
      </c>
      <c r="B19" s="260">
        <v>9500</v>
      </c>
      <c r="C19" s="293" t="str">
        <f t="shared" si="0"/>
        <v>GA</v>
      </c>
      <c r="D19" s="293" t="str">
        <f t="shared" si="1"/>
        <v>Georgia</v>
      </c>
      <c r="E19" s="293"/>
      <c r="F19" s="293"/>
      <c r="G19" s="293"/>
      <c r="H19" s="293"/>
      <c r="I19" s="293" t="s">
        <v>1309</v>
      </c>
      <c r="J19" s="293" t="s">
        <v>1310</v>
      </c>
      <c r="K19" s="293" t="s">
        <v>289</v>
      </c>
      <c r="L19" s="293" t="s">
        <v>1311</v>
      </c>
      <c r="M19" s="293"/>
      <c r="N19" s="293" t="s">
        <v>1268</v>
      </c>
      <c r="O19" s="293"/>
      <c r="P19" s="293"/>
      <c r="Q19" s="293"/>
      <c r="R19" s="293"/>
      <c r="S19" s="293"/>
      <c r="T19" s="265" t="s">
        <v>1312</v>
      </c>
      <c r="U19" s="269">
        <v>7700</v>
      </c>
      <c r="V19" s="267" t="s">
        <v>289</v>
      </c>
      <c r="W19" s="268" t="s">
        <v>1310</v>
      </c>
    </row>
    <row r="20" spans="1:23">
      <c r="A20" s="257" t="s">
        <v>1313</v>
      </c>
      <c r="B20" s="260">
        <v>46800</v>
      </c>
      <c r="C20" s="293" t="str">
        <f t="shared" si="0"/>
        <v>HI</v>
      </c>
      <c r="D20" s="293" t="str">
        <f t="shared" si="1"/>
        <v>Hawaii</v>
      </c>
      <c r="E20" s="293"/>
      <c r="F20" s="293"/>
      <c r="G20" s="293"/>
      <c r="H20" s="293"/>
      <c r="I20" s="293" t="s">
        <v>1314</v>
      </c>
      <c r="J20" s="293" t="s">
        <v>1315</v>
      </c>
      <c r="K20" s="293" t="s">
        <v>1316</v>
      </c>
      <c r="L20" s="293" t="s">
        <v>1315</v>
      </c>
      <c r="M20" s="293"/>
      <c r="N20" s="293" t="s">
        <v>1268</v>
      </c>
      <c r="O20" s="293"/>
      <c r="P20" s="293"/>
      <c r="Q20" s="293"/>
      <c r="R20" s="293"/>
      <c r="S20" s="293"/>
      <c r="T20" s="265" t="s">
        <v>1312</v>
      </c>
      <c r="U20" s="266">
        <v>1.9699999999999999E-2</v>
      </c>
      <c r="V20" s="267" t="s">
        <v>289</v>
      </c>
      <c r="W20" s="268" t="s">
        <v>1310</v>
      </c>
    </row>
    <row r="21" spans="1:23">
      <c r="A21" s="257" t="s">
        <v>1317</v>
      </c>
      <c r="B21" s="260">
        <v>40000</v>
      </c>
      <c r="C21" s="293" t="str">
        <f t="shared" si="0"/>
        <v>ID</v>
      </c>
      <c r="D21" s="293" t="str">
        <f t="shared" si="1"/>
        <v>Idaho</v>
      </c>
      <c r="E21" s="293"/>
      <c r="F21" s="293"/>
      <c r="G21" s="293"/>
      <c r="H21" s="293"/>
      <c r="I21" s="293" t="s">
        <v>1318</v>
      </c>
      <c r="J21" s="293" t="s">
        <v>1319</v>
      </c>
      <c r="K21" s="293" t="s">
        <v>1320</v>
      </c>
      <c r="L21" s="293" t="s">
        <v>1321</v>
      </c>
      <c r="M21" s="293"/>
      <c r="N21" s="293" t="s">
        <v>1268</v>
      </c>
      <c r="O21" s="293"/>
      <c r="P21" s="293"/>
      <c r="Q21" s="293"/>
      <c r="R21" s="293"/>
      <c r="S21" s="293"/>
      <c r="T21" s="265" t="s">
        <v>1322</v>
      </c>
      <c r="U21" s="269">
        <v>24300</v>
      </c>
      <c r="V21" s="267" t="s">
        <v>286</v>
      </c>
      <c r="W21" s="268" t="s">
        <v>1323</v>
      </c>
    </row>
    <row r="22" spans="1:23">
      <c r="A22" s="257" t="s">
        <v>1324</v>
      </c>
      <c r="B22" s="260">
        <v>12740</v>
      </c>
      <c r="C22" s="293" t="str">
        <f t="shared" si="0"/>
        <v>IL</v>
      </c>
      <c r="D22" s="293" t="str">
        <f t="shared" si="1"/>
        <v>Illinois</v>
      </c>
      <c r="E22" s="293"/>
      <c r="F22" s="293"/>
      <c r="G22" s="293"/>
      <c r="H22" s="293"/>
      <c r="I22" s="293" t="s">
        <v>1325</v>
      </c>
      <c r="J22" s="293" t="s">
        <v>1326</v>
      </c>
      <c r="K22" s="293" t="s">
        <v>1327</v>
      </c>
      <c r="L22" s="293" t="s">
        <v>1328</v>
      </c>
      <c r="M22" s="293"/>
      <c r="N22" s="293">
        <v>337119</v>
      </c>
      <c r="O22" s="293"/>
      <c r="P22" s="293"/>
      <c r="Q22" s="293"/>
      <c r="R22" s="293"/>
      <c r="S22" s="293"/>
      <c r="T22" s="265" t="s">
        <v>1322</v>
      </c>
      <c r="U22" s="266">
        <v>4.0000000000000001E-3</v>
      </c>
      <c r="V22" s="267" t="s">
        <v>286</v>
      </c>
      <c r="W22" s="268" t="s">
        <v>1323</v>
      </c>
    </row>
    <row r="23" spans="1:23">
      <c r="A23" s="257" t="s">
        <v>1329</v>
      </c>
      <c r="B23" s="260">
        <v>9500</v>
      </c>
      <c r="C23" s="293" t="str">
        <f t="shared" si="0"/>
        <v>IN</v>
      </c>
      <c r="D23" s="293" t="str">
        <f t="shared" si="1"/>
        <v>Indiana</v>
      </c>
      <c r="E23" s="293"/>
      <c r="F23" s="293"/>
      <c r="G23" s="293"/>
      <c r="H23" s="293"/>
      <c r="I23" s="293" t="s">
        <v>1330</v>
      </c>
      <c r="J23" s="293" t="s">
        <v>1331</v>
      </c>
      <c r="K23" s="293" t="s">
        <v>1332</v>
      </c>
      <c r="L23" s="293" t="s">
        <v>1333</v>
      </c>
      <c r="M23" s="293"/>
      <c r="N23" s="293" t="s">
        <v>1268</v>
      </c>
      <c r="O23" s="293"/>
      <c r="P23" s="293"/>
      <c r="Q23" s="293"/>
      <c r="R23" s="293"/>
      <c r="S23" s="293"/>
      <c r="T23" s="265" t="s">
        <v>1286</v>
      </c>
      <c r="U23" s="269">
        <v>13100</v>
      </c>
      <c r="V23" s="267" t="s">
        <v>237</v>
      </c>
      <c r="W23" s="268" t="s">
        <v>1256</v>
      </c>
    </row>
    <row r="24" spans="1:23">
      <c r="A24" s="257" t="s">
        <v>1334</v>
      </c>
      <c r="B24" s="260">
        <v>30600</v>
      </c>
      <c r="C24" s="293" t="str">
        <f t="shared" si="0"/>
        <v>IA</v>
      </c>
      <c r="D24" s="293" t="str">
        <f t="shared" si="1"/>
        <v>Iowa</v>
      </c>
      <c r="E24" s="293"/>
      <c r="F24" s="293"/>
      <c r="G24" s="293"/>
      <c r="H24" s="293"/>
      <c r="I24" s="293" t="s">
        <v>1335</v>
      </c>
      <c r="J24" s="293" t="s">
        <v>1336</v>
      </c>
      <c r="K24" s="293" t="s">
        <v>1337</v>
      </c>
      <c r="L24" s="293" t="s">
        <v>1338</v>
      </c>
      <c r="M24" s="293"/>
      <c r="N24" s="293" t="s">
        <v>1268</v>
      </c>
      <c r="O24" s="293"/>
      <c r="P24" s="293"/>
      <c r="Q24" s="293"/>
      <c r="R24" s="293"/>
      <c r="S24" s="293"/>
      <c r="T24" s="265" t="s">
        <v>1286</v>
      </c>
      <c r="U24" s="266">
        <v>1.7000000000000001E-2</v>
      </c>
      <c r="V24" s="267" t="s">
        <v>237</v>
      </c>
      <c r="W24" s="268" t="s">
        <v>1256</v>
      </c>
    </row>
    <row r="25" spans="1:23">
      <c r="A25" s="257" t="s">
        <v>1339</v>
      </c>
      <c r="B25" s="260">
        <v>14000</v>
      </c>
      <c r="C25" s="293" t="str">
        <f t="shared" si="0"/>
        <v>KS</v>
      </c>
      <c r="D25" s="293" t="str">
        <f t="shared" si="1"/>
        <v>Kansas</v>
      </c>
      <c r="E25" s="293"/>
      <c r="F25" s="293"/>
      <c r="G25" s="293"/>
      <c r="H25" s="293"/>
      <c r="I25" s="293" t="s">
        <v>1340</v>
      </c>
      <c r="J25" s="293" t="s">
        <v>1341</v>
      </c>
      <c r="K25" s="293" t="s">
        <v>1342</v>
      </c>
      <c r="L25" s="293" t="s">
        <v>1343</v>
      </c>
      <c r="M25" s="293"/>
      <c r="N25" s="293" t="s">
        <v>1268</v>
      </c>
      <c r="O25" s="293"/>
      <c r="P25" s="293"/>
      <c r="Q25" s="293"/>
      <c r="R25" s="293"/>
      <c r="S25" s="293"/>
      <c r="T25" s="265" t="s">
        <v>1344</v>
      </c>
      <c r="U25" s="269">
        <v>8000</v>
      </c>
      <c r="V25" s="267" t="s">
        <v>1345</v>
      </c>
      <c r="W25" s="268" t="s">
        <v>1346</v>
      </c>
    </row>
    <row r="26" spans="1:23">
      <c r="A26" s="257" t="s">
        <v>1347</v>
      </c>
      <c r="B26" s="270">
        <v>10800</v>
      </c>
      <c r="C26" s="293" t="str">
        <f t="shared" si="0"/>
        <v>KY</v>
      </c>
      <c r="D26" s="293" t="str">
        <f t="shared" si="1"/>
        <v>Kentucky</v>
      </c>
      <c r="E26" s="293"/>
      <c r="F26" s="293"/>
      <c r="G26" s="293"/>
      <c r="H26" s="293"/>
      <c r="I26" s="293" t="s">
        <v>1348</v>
      </c>
      <c r="J26" s="293" t="s">
        <v>1349</v>
      </c>
      <c r="K26" s="293" t="s">
        <v>1350</v>
      </c>
      <c r="L26" s="293" t="s">
        <v>1351</v>
      </c>
      <c r="M26" s="293"/>
      <c r="N26" s="293" t="s">
        <v>1268</v>
      </c>
      <c r="O26" s="293"/>
      <c r="P26" s="293"/>
      <c r="Q26" s="293"/>
      <c r="R26" s="293"/>
      <c r="S26" s="293"/>
      <c r="T26" s="265" t="s">
        <v>1344</v>
      </c>
      <c r="U26" s="266">
        <v>3.1300000000000001E-2</v>
      </c>
      <c r="V26" s="267" t="s">
        <v>1345</v>
      </c>
      <c r="W26" s="268" t="s">
        <v>1346</v>
      </c>
    </row>
    <row r="27" spans="1:23">
      <c r="A27" s="257" t="s">
        <v>1312</v>
      </c>
      <c r="B27" s="260">
        <v>7700</v>
      </c>
      <c r="C27" s="293" t="str">
        <f t="shared" si="0"/>
        <v>LA</v>
      </c>
      <c r="D27" s="293" t="str">
        <f t="shared" si="1"/>
        <v>Louisiana</v>
      </c>
      <c r="E27" s="293"/>
      <c r="F27" s="293"/>
      <c r="G27" s="293"/>
      <c r="H27" s="293"/>
      <c r="I27" s="293" t="s">
        <v>1352</v>
      </c>
      <c r="J27" s="293" t="s">
        <v>1353</v>
      </c>
      <c r="K27" s="293" t="s">
        <v>1354</v>
      </c>
      <c r="L27" s="293" t="s">
        <v>1355</v>
      </c>
      <c r="M27" s="293"/>
      <c r="N27" s="293">
        <v>45311.76</v>
      </c>
      <c r="O27" s="293"/>
      <c r="P27" s="293"/>
      <c r="Q27" s="293"/>
      <c r="R27" s="293"/>
      <c r="S27" s="293"/>
      <c r="T27" s="265" t="s">
        <v>1356</v>
      </c>
      <c r="U27" s="269">
        <v>8500</v>
      </c>
      <c r="V27" s="267" t="s">
        <v>1320</v>
      </c>
      <c r="W27" s="268" t="s">
        <v>1319</v>
      </c>
    </row>
    <row r="28" spans="1:23">
      <c r="A28" s="257" t="s">
        <v>1357</v>
      </c>
      <c r="B28" s="260">
        <v>12000</v>
      </c>
      <c r="C28" s="293" t="str">
        <f t="shared" si="0"/>
        <v>ME</v>
      </c>
      <c r="D28" s="293" t="str">
        <f t="shared" si="1"/>
        <v>Maine</v>
      </c>
      <c r="E28" s="293"/>
      <c r="F28" s="293"/>
      <c r="G28" s="293"/>
      <c r="H28" s="293"/>
      <c r="I28" s="293" t="s">
        <v>1358</v>
      </c>
      <c r="J28" s="293" t="s">
        <v>1359</v>
      </c>
      <c r="K28" s="293" t="s">
        <v>381</v>
      </c>
      <c r="L28" s="293" t="s">
        <v>1360</v>
      </c>
      <c r="M28" s="293"/>
      <c r="N28" s="293" t="s">
        <v>1268</v>
      </c>
      <c r="O28" s="293"/>
      <c r="P28" s="293"/>
      <c r="Q28" s="293"/>
      <c r="R28" s="293"/>
      <c r="S28" s="293"/>
      <c r="T28" s="265" t="s">
        <v>1356</v>
      </c>
      <c r="U28" s="266">
        <v>9.0000000000000011E-3</v>
      </c>
      <c r="V28" s="267" t="s">
        <v>1320</v>
      </c>
      <c r="W28" s="268" t="s">
        <v>1319</v>
      </c>
    </row>
    <row r="29" spans="1:23">
      <c r="A29" s="257" t="s">
        <v>1356</v>
      </c>
      <c r="B29" s="260">
        <v>8500</v>
      </c>
      <c r="C29" s="293" t="str">
        <f t="shared" si="0"/>
        <v>MD</v>
      </c>
      <c r="D29" s="293" t="str">
        <f t="shared" si="1"/>
        <v>Maryland</v>
      </c>
      <c r="E29" s="293"/>
      <c r="F29" s="293"/>
      <c r="G29" s="293"/>
      <c r="H29" s="293"/>
      <c r="I29" s="293" t="s">
        <v>1361</v>
      </c>
      <c r="J29" s="293" t="s">
        <v>1362</v>
      </c>
      <c r="K29" s="293" t="s">
        <v>178</v>
      </c>
      <c r="L29" s="293" t="s">
        <v>1363</v>
      </c>
      <c r="M29" s="293"/>
      <c r="N29" s="293" t="s">
        <v>1268</v>
      </c>
      <c r="O29" s="293"/>
      <c r="P29" s="293"/>
      <c r="Q29" s="293"/>
      <c r="R29" s="293"/>
      <c r="S29" s="293"/>
      <c r="T29" s="265" t="s">
        <v>1324</v>
      </c>
      <c r="U29" s="269">
        <v>12960</v>
      </c>
      <c r="V29" s="267" t="s">
        <v>66</v>
      </c>
      <c r="W29" s="268" t="s">
        <v>1288</v>
      </c>
    </row>
    <row r="30" spans="1:23">
      <c r="A30" s="257" t="s">
        <v>1364</v>
      </c>
      <c r="B30" s="260">
        <v>15000</v>
      </c>
      <c r="C30" s="293" t="str">
        <f t="shared" si="0"/>
        <v>MA</v>
      </c>
      <c r="D30" s="293" t="str">
        <f t="shared" si="1"/>
        <v>Massachusetts</v>
      </c>
      <c r="E30" s="293"/>
      <c r="F30" s="293"/>
      <c r="G30" s="293"/>
      <c r="H30" s="293"/>
      <c r="I30" s="293" t="s">
        <v>1365</v>
      </c>
      <c r="J30" s="293" t="s">
        <v>1366</v>
      </c>
      <c r="K30" s="293" t="s">
        <v>1367</v>
      </c>
      <c r="L30" s="293" t="s">
        <v>1368</v>
      </c>
      <c r="M30" s="293"/>
      <c r="N30" s="293" t="s">
        <v>1268</v>
      </c>
      <c r="O30" s="293"/>
      <c r="P30" s="293"/>
      <c r="Q30" s="293"/>
      <c r="R30" s="293"/>
      <c r="S30" s="293"/>
      <c r="T30" s="265" t="s">
        <v>1324</v>
      </c>
      <c r="U30" s="266">
        <v>1.4750000000000001E-2</v>
      </c>
      <c r="V30" s="267" t="s">
        <v>66</v>
      </c>
      <c r="W30" s="268" t="s">
        <v>1288</v>
      </c>
    </row>
    <row r="31" spans="1:23">
      <c r="A31" s="257" t="s">
        <v>1369</v>
      </c>
      <c r="B31" s="260">
        <v>9000</v>
      </c>
      <c r="C31" s="293" t="str">
        <f t="shared" si="0"/>
        <v>MI</v>
      </c>
      <c r="D31" s="293" t="str">
        <f t="shared" si="1"/>
        <v>Michigan</v>
      </c>
      <c r="E31" s="293"/>
      <c r="F31" s="293"/>
      <c r="G31" s="293"/>
      <c r="H31" s="293"/>
      <c r="I31" s="293" t="s">
        <v>1370</v>
      </c>
      <c r="J31" s="293" t="s">
        <v>1371</v>
      </c>
      <c r="K31" s="293" t="s">
        <v>1372</v>
      </c>
      <c r="L31" s="293" t="s">
        <v>1373</v>
      </c>
      <c r="M31" s="293"/>
      <c r="N31" s="293" t="s">
        <v>1268</v>
      </c>
      <c r="O31" s="293"/>
      <c r="P31" s="293"/>
      <c r="Q31" s="293"/>
      <c r="R31" s="293"/>
      <c r="S31" s="293"/>
      <c r="T31" s="265" t="s">
        <v>1374</v>
      </c>
      <c r="U31" s="269">
        <v>9000</v>
      </c>
      <c r="V31" s="267" t="s">
        <v>381</v>
      </c>
      <c r="W31" s="268" t="s">
        <v>1359</v>
      </c>
    </row>
    <row r="32" spans="1:23">
      <c r="A32" s="257" t="s">
        <v>1375</v>
      </c>
      <c r="B32" s="260">
        <v>34000</v>
      </c>
      <c r="C32" s="293" t="str">
        <f t="shared" si="0"/>
        <v>MN</v>
      </c>
      <c r="D32" s="293" t="str">
        <f t="shared" si="1"/>
        <v>Minnesota</v>
      </c>
      <c r="E32" s="293"/>
      <c r="F32" s="293"/>
      <c r="G32" s="293"/>
      <c r="H32" s="293"/>
      <c r="I32" s="293" t="s">
        <v>1376</v>
      </c>
      <c r="J32" s="293" t="s">
        <v>1377</v>
      </c>
      <c r="K32" s="293" t="s">
        <v>1378</v>
      </c>
      <c r="L32" s="293" t="s">
        <v>1379</v>
      </c>
      <c r="M32" s="293"/>
      <c r="N32" s="293" t="s">
        <v>1268</v>
      </c>
      <c r="O32" s="293"/>
      <c r="P32" s="293"/>
      <c r="Q32" s="293"/>
      <c r="R32" s="293"/>
      <c r="S32" s="293"/>
      <c r="T32" s="265" t="s">
        <v>1374</v>
      </c>
      <c r="U32" s="266">
        <v>1.4999999999999999E-2</v>
      </c>
      <c r="V32" s="267" t="s">
        <v>381</v>
      </c>
      <c r="W32" s="268" t="s">
        <v>1359</v>
      </c>
    </row>
    <row r="33" spans="1:23">
      <c r="A33" s="257" t="s">
        <v>1380</v>
      </c>
      <c r="B33" s="260">
        <v>14000</v>
      </c>
      <c r="C33" s="293" t="str">
        <f t="shared" si="0"/>
        <v>MS</v>
      </c>
      <c r="D33" s="293" t="str">
        <f t="shared" si="1"/>
        <v>Mississippi</v>
      </c>
      <c r="E33" s="293"/>
      <c r="F33" s="293"/>
      <c r="G33" s="293"/>
      <c r="H33" s="293"/>
      <c r="I33" s="293" t="s">
        <v>1381</v>
      </c>
      <c r="J33" s="293" t="s">
        <v>1382</v>
      </c>
      <c r="K33" s="293" t="s">
        <v>1383</v>
      </c>
      <c r="L33" s="293" t="s">
        <v>1384</v>
      </c>
      <c r="M33" s="293"/>
      <c r="N33" s="293" t="s">
        <v>1268</v>
      </c>
      <c r="O33" s="293"/>
      <c r="P33" s="293"/>
      <c r="Q33" s="293"/>
      <c r="R33" s="293"/>
      <c r="S33" s="293"/>
      <c r="T33" s="265" t="s">
        <v>1385</v>
      </c>
      <c r="U33" s="269">
        <v>31200</v>
      </c>
      <c r="V33" s="267" t="s">
        <v>178</v>
      </c>
      <c r="W33" s="268" t="s">
        <v>1362</v>
      </c>
    </row>
    <row r="34" spans="1:23">
      <c r="A34" s="257" t="s">
        <v>1386</v>
      </c>
      <c r="B34" s="260">
        <v>12000</v>
      </c>
      <c r="C34" s="293" t="str">
        <f t="shared" si="0"/>
        <v>MO</v>
      </c>
      <c r="D34" s="293" t="str">
        <f t="shared" si="1"/>
        <v>Missouri</v>
      </c>
      <c r="E34" s="293"/>
      <c r="F34" s="293"/>
      <c r="G34" s="293"/>
      <c r="H34" s="293"/>
      <c r="I34" s="293" t="s">
        <v>1387</v>
      </c>
      <c r="J34" s="293" t="s">
        <v>1323</v>
      </c>
      <c r="K34" s="293" t="s">
        <v>286</v>
      </c>
      <c r="L34" s="293" t="s">
        <v>1388</v>
      </c>
      <c r="M34" s="293"/>
      <c r="N34" s="293" t="s">
        <v>1268</v>
      </c>
      <c r="O34" s="293"/>
      <c r="P34" s="293"/>
      <c r="Q34" s="293"/>
      <c r="R34" s="293"/>
      <c r="S34" s="293"/>
      <c r="T34" s="265" t="s">
        <v>1385</v>
      </c>
      <c r="U34" s="266">
        <v>1.8000000000000002E-2</v>
      </c>
      <c r="V34" s="267" t="s">
        <v>178</v>
      </c>
      <c r="W34" s="268" t="s">
        <v>1362</v>
      </c>
    </row>
    <row r="35" spans="1:23">
      <c r="A35" s="257" t="s">
        <v>1389</v>
      </c>
      <c r="B35" s="260">
        <v>33000</v>
      </c>
      <c r="C35" s="293" t="str">
        <f t="shared" si="0"/>
        <v>MT</v>
      </c>
      <c r="D35" s="293" t="str">
        <f t="shared" si="1"/>
        <v>Montana</v>
      </c>
      <c r="E35" s="293"/>
      <c r="F35" s="293"/>
      <c r="G35" s="293"/>
      <c r="H35" s="293"/>
      <c r="I35" s="293" t="s">
        <v>1390</v>
      </c>
      <c r="J35" s="293" t="s">
        <v>1391</v>
      </c>
      <c r="K35" s="293" t="s">
        <v>1392</v>
      </c>
      <c r="L35" s="293" t="s">
        <v>1393</v>
      </c>
      <c r="M35" s="293"/>
      <c r="N35" s="293" t="s">
        <v>1268</v>
      </c>
      <c r="O35" s="293"/>
      <c r="P35" s="293"/>
      <c r="Q35" s="293"/>
      <c r="R35" s="293"/>
      <c r="S35" s="293"/>
      <c r="T35" s="265" t="s">
        <v>1394</v>
      </c>
      <c r="U35" s="269">
        <v>14000</v>
      </c>
      <c r="V35" s="267" t="s">
        <v>202</v>
      </c>
      <c r="W35" s="268" t="s">
        <v>1395</v>
      </c>
    </row>
    <row r="36" spans="1:23" ht="13.5" thickBot="1">
      <c r="A36" s="257" t="s">
        <v>1374</v>
      </c>
      <c r="B36" s="260">
        <v>9000</v>
      </c>
      <c r="C36" s="293" t="str">
        <f t="shared" si="0"/>
        <v>NE</v>
      </c>
      <c r="D36" s="293" t="str">
        <f t="shared" si="1"/>
        <v>Nebraska</v>
      </c>
      <c r="E36" s="293"/>
      <c r="F36" s="293"/>
      <c r="G36" s="293"/>
      <c r="H36" s="293"/>
      <c r="I36" s="293" t="s">
        <v>1396</v>
      </c>
      <c r="J36" s="293" t="s">
        <v>1397</v>
      </c>
      <c r="K36" s="293" t="s">
        <v>1398</v>
      </c>
      <c r="L36" s="293" t="s">
        <v>1397</v>
      </c>
      <c r="M36" s="293"/>
      <c r="N36" s="293">
        <v>98629.5864</v>
      </c>
      <c r="O36" s="293"/>
      <c r="P36" s="293"/>
      <c r="Q36" s="293"/>
      <c r="R36" s="293"/>
      <c r="S36" s="293"/>
      <c r="T36" s="271" t="s">
        <v>1394</v>
      </c>
      <c r="U36" s="272">
        <v>2.8889999999999999E-2</v>
      </c>
      <c r="V36" s="273" t="s">
        <v>202</v>
      </c>
      <c r="W36" s="274" t="s">
        <v>1395</v>
      </c>
    </row>
    <row r="37" spans="1:23">
      <c r="A37" s="257" t="s">
        <v>1385</v>
      </c>
      <c r="B37" s="260">
        <v>32500</v>
      </c>
      <c r="C37" s="293" t="str">
        <f t="shared" si="0"/>
        <v>NV</v>
      </c>
      <c r="D37" s="293" t="str">
        <f t="shared" si="1"/>
        <v>Nevada</v>
      </c>
      <c r="E37" s="293"/>
      <c r="F37" s="293"/>
      <c r="G37" s="293"/>
      <c r="H37" s="293"/>
      <c r="I37" s="293" t="s">
        <v>1399</v>
      </c>
      <c r="J37" s="293" t="s">
        <v>1400</v>
      </c>
      <c r="K37" s="293" t="s">
        <v>1401</v>
      </c>
      <c r="L37" s="293" t="s">
        <v>1402</v>
      </c>
      <c r="M37" s="293"/>
      <c r="N37" s="293">
        <v>267800.16480000003</v>
      </c>
      <c r="O37" s="293"/>
      <c r="P37" s="293"/>
      <c r="Q37" s="293"/>
      <c r="R37" s="293"/>
      <c r="S37" s="293"/>
      <c r="T37" s="293"/>
      <c r="U37" s="293"/>
      <c r="V37" s="293"/>
      <c r="W37" s="293"/>
    </row>
    <row r="38" spans="1:23">
      <c r="A38" s="257" t="s">
        <v>1403</v>
      </c>
      <c r="B38" s="260">
        <v>14000</v>
      </c>
      <c r="C38" s="293" t="str">
        <f t="shared" si="0"/>
        <v>NH</v>
      </c>
      <c r="D38" s="293" t="str">
        <f t="shared" si="1"/>
        <v>New Hampshire</v>
      </c>
      <c r="E38" s="293"/>
      <c r="F38" s="293"/>
      <c r="G38" s="293"/>
      <c r="H38" s="293"/>
      <c r="I38" s="293" t="s">
        <v>1404</v>
      </c>
      <c r="J38" s="293" t="s">
        <v>1405</v>
      </c>
      <c r="K38" s="293" t="s">
        <v>1406</v>
      </c>
      <c r="L38" s="293" t="s">
        <v>1407</v>
      </c>
      <c r="M38" s="293"/>
      <c r="N38" s="293" t="s">
        <v>1268</v>
      </c>
      <c r="O38" s="293"/>
      <c r="P38" s="293"/>
      <c r="Q38" s="293"/>
      <c r="R38" s="293"/>
      <c r="S38" s="293"/>
      <c r="T38" s="293"/>
      <c r="U38" s="293"/>
      <c r="V38" s="293"/>
      <c r="W38" s="293"/>
    </row>
    <row r="39" spans="1:23">
      <c r="A39" s="257" t="s">
        <v>1408</v>
      </c>
      <c r="B39" s="260">
        <v>34400</v>
      </c>
      <c r="C39" s="293" t="str">
        <f t="shared" si="0"/>
        <v>NJ</v>
      </c>
      <c r="D39" s="293" t="str">
        <f t="shared" si="1"/>
        <v>New Jersey</v>
      </c>
      <c r="E39" s="293"/>
      <c r="F39" s="293"/>
      <c r="G39" s="293"/>
      <c r="H39" s="293"/>
      <c r="I39" s="293" t="s">
        <v>1409</v>
      </c>
      <c r="J39" s="293" t="s">
        <v>1410</v>
      </c>
      <c r="K39" s="293" t="s">
        <v>1411</v>
      </c>
      <c r="L39" s="293" t="s">
        <v>1412</v>
      </c>
      <c r="M39" s="293"/>
      <c r="N39" s="293" t="s">
        <v>1268</v>
      </c>
      <c r="O39" s="293"/>
      <c r="P39" s="293"/>
      <c r="Q39" s="293"/>
      <c r="R39" s="293"/>
      <c r="S39" s="267" t="s">
        <v>273</v>
      </c>
      <c r="T39" s="293" t="s">
        <v>1271</v>
      </c>
      <c r="U39" s="293" t="s">
        <v>56</v>
      </c>
      <c r="V39" s="293" t="s">
        <v>1413</v>
      </c>
      <c r="W39" s="293"/>
    </row>
    <row r="40" spans="1:23">
      <c r="A40" s="257" t="s">
        <v>1414</v>
      </c>
      <c r="B40" s="260">
        <v>24800</v>
      </c>
      <c r="C40" s="293" t="str">
        <f t="shared" si="0"/>
        <v>NM</v>
      </c>
      <c r="D40" s="293" t="str">
        <f t="shared" si="1"/>
        <v>New Mexico</v>
      </c>
      <c r="E40" s="293"/>
      <c r="F40" s="293"/>
      <c r="G40" s="293"/>
      <c r="H40" s="293"/>
      <c r="I40" s="293" t="s">
        <v>1415</v>
      </c>
      <c r="J40" s="293" t="s">
        <v>1416</v>
      </c>
      <c r="K40" s="293" t="s">
        <v>1417</v>
      </c>
      <c r="L40" s="293" t="s">
        <v>1418</v>
      </c>
      <c r="M40" s="293"/>
      <c r="N40" s="293" t="s">
        <v>1268</v>
      </c>
      <c r="O40" s="293"/>
      <c r="P40" s="293"/>
      <c r="Q40" s="293"/>
      <c r="R40" s="293"/>
      <c r="S40" s="267" t="s">
        <v>289</v>
      </c>
      <c r="T40" s="293" t="s">
        <v>1310</v>
      </c>
      <c r="U40" s="293" t="s">
        <v>106</v>
      </c>
      <c r="V40" s="293" t="s">
        <v>1419</v>
      </c>
      <c r="W40" s="293"/>
    </row>
    <row r="41" spans="1:23">
      <c r="A41" s="257" t="s">
        <v>1420</v>
      </c>
      <c r="B41" s="260">
        <v>11400</v>
      </c>
      <c r="C41" s="293" t="str">
        <f t="shared" si="0"/>
        <v>NY</v>
      </c>
      <c r="D41" s="293" t="str">
        <f t="shared" si="1"/>
        <v>New York</v>
      </c>
      <c r="E41" s="293"/>
      <c r="F41" s="293"/>
      <c r="G41" s="293"/>
      <c r="H41" s="293"/>
      <c r="I41" s="293" t="s">
        <v>1421</v>
      </c>
      <c r="J41" s="293" t="s">
        <v>1395</v>
      </c>
      <c r="K41" s="293" t="s">
        <v>202</v>
      </c>
      <c r="L41" s="293" t="s">
        <v>1422</v>
      </c>
      <c r="M41" s="293"/>
      <c r="N41" s="293" t="s">
        <v>1268</v>
      </c>
      <c r="O41" s="293"/>
      <c r="P41" s="293"/>
      <c r="Q41" s="293"/>
      <c r="R41" s="293"/>
      <c r="S41" s="267" t="s">
        <v>286</v>
      </c>
      <c r="T41" s="293" t="s">
        <v>1323</v>
      </c>
      <c r="U41" s="293" t="s">
        <v>95</v>
      </c>
      <c r="V41" s="293" t="s">
        <v>1423</v>
      </c>
      <c r="W41" s="293"/>
    </row>
    <row r="42" spans="1:23">
      <c r="A42" s="257" t="s">
        <v>1322</v>
      </c>
      <c r="B42" s="260">
        <v>25200</v>
      </c>
      <c r="C42" s="293" t="str">
        <f t="shared" si="0"/>
        <v>NC</v>
      </c>
      <c r="D42" s="293" t="str">
        <f t="shared" si="1"/>
        <v>North Carolina</v>
      </c>
      <c r="E42" s="293"/>
      <c r="F42" s="293"/>
      <c r="G42" s="293"/>
      <c r="H42" s="293"/>
      <c r="I42" s="293" t="s">
        <v>1424</v>
      </c>
      <c r="J42" s="293" t="s">
        <v>1425</v>
      </c>
      <c r="K42" s="293" t="s">
        <v>1426</v>
      </c>
      <c r="L42" s="293" t="s">
        <v>1427</v>
      </c>
      <c r="M42" s="293"/>
      <c r="N42" s="293">
        <v>45890.207999999999</v>
      </c>
      <c r="O42" s="293"/>
      <c r="P42" s="293"/>
      <c r="Q42" s="293"/>
      <c r="R42" s="293"/>
      <c r="S42" s="267" t="s">
        <v>427</v>
      </c>
      <c r="T42" s="293" t="s">
        <v>1428</v>
      </c>
      <c r="U42" s="293" t="s">
        <v>62</v>
      </c>
      <c r="V42" s="293" t="s">
        <v>1429</v>
      </c>
      <c r="W42" s="293"/>
    </row>
    <row r="43" spans="1:23">
      <c r="A43" s="257" t="s">
        <v>1430</v>
      </c>
      <c r="B43" s="260">
        <v>36400</v>
      </c>
      <c r="C43" s="293" t="str">
        <f t="shared" si="0"/>
        <v>ND</v>
      </c>
      <c r="D43" s="293" t="str">
        <f t="shared" si="1"/>
        <v>North Dakota</v>
      </c>
      <c r="E43" s="293"/>
      <c r="F43" s="293"/>
      <c r="G43" s="293"/>
      <c r="H43" s="293"/>
      <c r="I43" s="293" t="s">
        <v>1431</v>
      </c>
      <c r="J43" s="293" t="s">
        <v>1432</v>
      </c>
      <c r="K43" s="293" t="s">
        <v>1433</v>
      </c>
      <c r="L43" s="293" t="s">
        <v>1434</v>
      </c>
      <c r="M43" s="293"/>
      <c r="N43" s="293" t="s">
        <v>1268</v>
      </c>
      <c r="O43" s="293"/>
      <c r="P43" s="293"/>
      <c r="Q43" s="293"/>
      <c r="R43" s="293"/>
      <c r="S43" s="267" t="s">
        <v>65</v>
      </c>
      <c r="T43" s="293" t="s">
        <v>1306</v>
      </c>
      <c r="U43" s="293" t="s">
        <v>55</v>
      </c>
      <c r="V43" s="293" t="s">
        <v>77</v>
      </c>
      <c r="W43" s="293"/>
    </row>
    <row r="44" spans="1:23">
      <c r="A44" s="257" t="s">
        <v>1435</v>
      </c>
      <c r="B44" s="260">
        <v>9500</v>
      </c>
      <c r="C44" s="293" t="str">
        <f t="shared" si="0"/>
        <v>OH</v>
      </c>
      <c r="D44" s="293" t="str">
        <f t="shared" si="1"/>
        <v>Ohio</v>
      </c>
      <c r="E44" s="293"/>
      <c r="F44" s="293"/>
      <c r="G44" s="293"/>
      <c r="H44" s="293"/>
      <c r="I44" s="293" t="s">
        <v>1436</v>
      </c>
      <c r="J44" s="293" t="s">
        <v>1437</v>
      </c>
      <c r="K44" s="293" t="s">
        <v>1438</v>
      </c>
      <c r="L44" s="293" t="s">
        <v>1437</v>
      </c>
      <c r="M44" s="293"/>
      <c r="N44" s="293" t="s">
        <v>1268</v>
      </c>
      <c r="O44" s="293"/>
      <c r="P44" s="293"/>
      <c r="Q44" s="293"/>
      <c r="R44" s="293"/>
      <c r="S44" s="267" t="s">
        <v>1320</v>
      </c>
      <c r="T44" s="293" t="s">
        <v>1319</v>
      </c>
      <c r="U44" s="293"/>
      <c r="V44" s="293" t="s">
        <v>1439</v>
      </c>
      <c r="W44" s="293"/>
    </row>
    <row r="45" spans="1:23">
      <c r="A45" s="257" t="s">
        <v>1440</v>
      </c>
      <c r="B45" s="260">
        <v>18100</v>
      </c>
      <c r="C45" s="293" t="str">
        <f t="shared" si="0"/>
        <v>OK</v>
      </c>
      <c r="D45" s="293" t="str">
        <f t="shared" si="1"/>
        <v>Oklahoma</v>
      </c>
      <c r="E45" s="293"/>
      <c r="F45" s="293"/>
      <c r="G45" s="293"/>
      <c r="H45" s="293"/>
      <c r="I45" s="293" t="s">
        <v>1441</v>
      </c>
      <c r="J45" s="293" t="s">
        <v>1442</v>
      </c>
      <c r="K45" s="293" t="s">
        <v>1443</v>
      </c>
      <c r="L45" s="293" t="s">
        <v>1442</v>
      </c>
      <c r="M45" s="293"/>
      <c r="N45" s="293" t="s">
        <v>1268</v>
      </c>
      <c r="O45" s="293"/>
      <c r="P45" s="293"/>
      <c r="Q45" s="293"/>
      <c r="R45" s="293"/>
      <c r="S45" s="267" t="s">
        <v>66</v>
      </c>
      <c r="T45" s="293" t="s">
        <v>1288</v>
      </c>
      <c r="U45" s="293" t="s">
        <v>61</v>
      </c>
      <c r="V45" s="293" t="s">
        <v>1444</v>
      </c>
      <c r="W45" s="293"/>
    </row>
    <row r="46" spans="1:23">
      <c r="A46" s="257" t="s">
        <v>1445</v>
      </c>
      <c r="B46" s="260">
        <v>40600</v>
      </c>
      <c r="C46" s="293" t="str">
        <f t="shared" si="0"/>
        <v>OR</v>
      </c>
      <c r="D46" s="293" t="str">
        <f t="shared" si="1"/>
        <v>Oregon</v>
      </c>
      <c r="E46" s="293"/>
      <c r="F46" s="293"/>
      <c r="G46" s="293"/>
      <c r="H46" s="293"/>
      <c r="I46" s="293" t="s">
        <v>1446</v>
      </c>
      <c r="J46" s="293" t="s">
        <v>1447</v>
      </c>
      <c r="K46" s="293" t="s">
        <v>1448</v>
      </c>
      <c r="L46" s="293" t="s">
        <v>1449</v>
      </c>
      <c r="M46" s="293"/>
      <c r="N46" s="293" t="s">
        <v>1268</v>
      </c>
      <c r="O46" s="293"/>
      <c r="P46" s="293"/>
      <c r="Q46" s="293"/>
      <c r="R46" s="293"/>
      <c r="S46" s="267" t="s">
        <v>381</v>
      </c>
      <c r="T46" s="293" t="s">
        <v>1359</v>
      </c>
      <c r="U46" s="293" t="s">
        <v>102</v>
      </c>
      <c r="V46" s="293" t="s">
        <v>1450</v>
      </c>
      <c r="W46" s="293"/>
    </row>
    <row r="47" spans="1:23">
      <c r="A47" s="257" t="s">
        <v>1451</v>
      </c>
      <c r="B47" s="260">
        <v>10000</v>
      </c>
      <c r="C47" s="293" t="str">
        <f t="shared" si="0"/>
        <v>PA</v>
      </c>
      <c r="D47" s="293" t="str">
        <f t="shared" si="1"/>
        <v>Pennsylvania</v>
      </c>
      <c r="E47" s="293"/>
      <c r="F47" s="293"/>
      <c r="G47" s="293"/>
      <c r="H47" s="293"/>
      <c r="I47" s="293" t="s">
        <v>1452</v>
      </c>
      <c r="J47" s="293" t="s">
        <v>1346</v>
      </c>
      <c r="K47" s="293" t="s">
        <v>1345</v>
      </c>
      <c r="L47" s="293" t="s">
        <v>1453</v>
      </c>
      <c r="M47" s="293"/>
      <c r="N47" s="293" t="s">
        <v>1268</v>
      </c>
      <c r="O47" s="293"/>
      <c r="P47" s="293"/>
      <c r="Q47" s="293"/>
      <c r="R47" s="293"/>
      <c r="S47" s="267" t="s">
        <v>178</v>
      </c>
      <c r="T47" s="293" t="s">
        <v>1362</v>
      </c>
      <c r="U47" s="293" t="s">
        <v>104</v>
      </c>
      <c r="V47" s="293" t="s">
        <v>1454</v>
      </c>
      <c r="W47" s="293"/>
    </row>
    <row r="48" spans="1:23">
      <c r="A48" s="257" t="s">
        <v>1455</v>
      </c>
      <c r="B48" s="260">
        <v>23600</v>
      </c>
      <c r="C48" s="293" t="str">
        <f t="shared" si="0"/>
        <v>RI</v>
      </c>
      <c r="D48" s="293" t="str">
        <f t="shared" si="1"/>
        <v>Rhode Island</v>
      </c>
      <c r="E48" s="293"/>
      <c r="F48" s="293"/>
      <c r="G48" s="293"/>
      <c r="H48" s="293"/>
      <c r="I48" s="293" t="s">
        <v>1456</v>
      </c>
      <c r="J48" s="293" t="s">
        <v>1457</v>
      </c>
      <c r="K48" s="293" t="s">
        <v>1458</v>
      </c>
      <c r="L48" s="293" t="s">
        <v>1459</v>
      </c>
      <c r="M48" s="293"/>
      <c r="N48" s="293" t="s">
        <v>1268</v>
      </c>
      <c r="O48" s="293"/>
      <c r="P48" s="293"/>
      <c r="Q48" s="293"/>
      <c r="R48" s="293"/>
      <c r="S48" s="267" t="s">
        <v>419</v>
      </c>
      <c r="T48" s="293" t="s">
        <v>1292</v>
      </c>
      <c r="U48" s="293" t="s">
        <v>60</v>
      </c>
      <c r="V48" s="293" t="s">
        <v>1460</v>
      </c>
      <c r="W48" s="293"/>
    </row>
    <row r="49" spans="1:22">
      <c r="A49" s="257" t="s">
        <v>1394</v>
      </c>
      <c r="B49" s="260">
        <v>14000</v>
      </c>
      <c r="C49" s="293" t="str">
        <f t="shared" si="0"/>
        <v>SC</v>
      </c>
      <c r="D49" s="293" t="str">
        <f t="shared" si="1"/>
        <v>South Carolina</v>
      </c>
      <c r="E49" s="293"/>
      <c r="F49" s="293"/>
      <c r="G49" s="293"/>
      <c r="H49" s="293"/>
      <c r="I49" s="293" t="s">
        <v>1461</v>
      </c>
      <c r="J49" s="293" t="s">
        <v>1462</v>
      </c>
      <c r="K49" s="293" t="s">
        <v>1463</v>
      </c>
      <c r="L49" s="293" t="s">
        <v>1464</v>
      </c>
      <c r="M49" s="293"/>
      <c r="N49" s="293">
        <v>350200.08240000001</v>
      </c>
      <c r="O49" s="293"/>
      <c r="P49" s="293"/>
      <c r="Q49" s="293"/>
      <c r="R49" s="293"/>
      <c r="S49" s="267" t="s">
        <v>202</v>
      </c>
      <c r="T49" s="293" t="s">
        <v>1395</v>
      </c>
      <c r="U49" s="293" t="s">
        <v>108</v>
      </c>
      <c r="V49" s="293" t="s">
        <v>1465</v>
      </c>
    </row>
    <row r="50" spans="1:22">
      <c r="A50" s="257" t="s">
        <v>1466</v>
      </c>
      <c r="B50" s="260">
        <v>15000</v>
      </c>
      <c r="C50" s="293" t="str">
        <f t="shared" si="0"/>
        <v>SD</v>
      </c>
      <c r="D50" s="293" t="str">
        <f t="shared" si="1"/>
        <v>South Dakota</v>
      </c>
      <c r="E50" s="293"/>
      <c r="F50" s="293"/>
      <c r="G50" s="293"/>
      <c r="H50" s="293"/>
      <c r="I50" s="293" t="s">
        <v>1467</v>
      </c>
      <c r="J50" s="293" t="s">
        <v>1428</v>
      </c>
      <c r="K50" s="293" t="s">
        <v>427</v>
      </c>
      <c r="L50" s="293" t="s">
        <v>1468</v>
      </c>
      <c r="M50" s="293"/>
      <c r="N50" s="293" t="s">
        <v>1268</v>
      </c>
      <c r="O50" s="293"/>
      <c r="P50" s="293"/>
      <c r="Q50" s="293"/>
      <c r="R50" s="293"/>
      <c r="S50" s="293" t="s">
        <v>1411</v>
      </c>
      <c r="T50" s="293" t="s">
        <v>1410</v>
      </c>
      <c r="U50" s="293"/>
      <c r="V50" s="293" t="s">
        <v>1469</v>
      </c>
    </row>
    <row r="51" spans="1:22">
      <c r="A51" s="257" t="s">
        <v>1470</v>
      </c>
      <c r="B51" s="260">
        <v>7000</v>
      </c>
      <c r="C51" s="293" t="str">
        <f t="shared" si="0"/>
        <v>TN</v>
      </c>
      <c r="D51" s="293" t="str">
        <f t="shared" si="1"/>
        <v>Tennessee</v>
      </c>
      <c r="E51" s="293"/>
      <c r="F51" s="293"/>
      <c r="G51" s="293"/>
      <c r="H51" s="293"/>
      <c r="I51" s="293" t="s">
        <v>1471</v>
      </c>
      <c r="J51" s="293" t="s">
        <v>1472</v>
      </c>
      <c r="K51" s="293" t="s">
        <v>1473</v>
      </c>
      <c r="L51" s="293" t="s">
        <v>1474</v>
      </c>
      <c r="M51" s="293"/>
      <c r="N51" s="293" t="s">
        <v>1268</v>
      </c>
      <c r="O51" s="293"/>
      <c r="P51" s="293"/>
      <c r="Q51" s="293"/>
      <c r="R51" s="293"/>
      <c r="S51" s="267" t="s">
        <v>237</v>
      </c>
      <c r="T51" s="293" t="s">
        <v>1256</v>
      </c>
      <c r="U51" s="293" t="s">
        <v>62</v>
      </c>
      <c r="V51" s="293" t="s">
        <v>1475</v>
      </c>
    </row>
    <row r="52" spans="1:22">
      <c r="A52" s="257" t="s">
        <v>1476</v>
      </c>
      <c r="B52" s="260">
        <v>9000</v>
      </c>
      <c r="C52" s="293" t="str">
        <f t="shared" si="0"/>
        <v>TX</v>
      </c>
      <c r="D52" s="293" t="str">
        <f t="shared" si="1"/>
        <v>Texas</v>
      </c>
      <c r="E52" s="293"/>
      <c r="F52" s="293"/>
      <c r="G52" s="293"/>
      <c r="H52" s="293"/>
      <c r="I52" s="293"/>
      <c r="J52" s="293"/>
      <c r="K52" s="293"/>
      <c r="L52" s="293"/>
      <c r="M52" s="293"/>
      <c r="N52" s="293" t="s">
        <v>1268</v>
      </c>
      <c r="O52" s="293"/>
      <c r="P52" s="293"/>
      <c r="Q52" s="293"/>
      <c r="R52" s="293"/>
      <c r="S52" s="293"/>
      <c r="T52" s="267"/>
      <c r="U52" s="293"/>
      <c r="V52" s="293"/>
    </row>
    <row r="53" spans="1:22">
      <c r="A53" s="257" t="s">
        <v>1477</v>
      </c>
      <c r="B53" s="260">
        <v>35300</v>
      </c>
      <c r="C53" s="293" t="str">
        <f t="shared" si="0"/>
        <v>UT</v>
      </c>
      <c r="D53" s="293" t="str">
        <f t="shared" si="1"/>
        <v>Utah</v>
      </c>
      <c r="E53" s="293"/>
      <c r="F53" s="293"/>
      <c r="G53" s="293"/>
      <c r="H53" s="293"/>
      <c r="I53" s="293"/>
      <c r="J53" s="293"/>
      <c r="K53" s="293"/>
      <c r="L53" s="293"/>
      <c r="M53" s="293"/>
      <c r="N53" s="293" t="s">
        <v>1268</v>
      </c>
      <c r="O53" s="293"/>
      <c r="P53" s="293"/>
      <c r="Q53" s="293"/>
      <c r="R53" s="293"/>
      <c r="S53" s="293"/>
      <c r="T53" s="267"/>
      <c r="U53" s="293"/>
      <c r="V53" s="293"/>
    </row>
    <row r="54" spans="1:22">
      <c r="A54" s="257" t="s">
        <v>1478</v>
      </c>
      <c r="B54" s="260">
        <v>15600</v>
      </c>
      <c r="C54" s="293" t="str">
        <f t="shared" si="0"/>
        <v>VT</v>
      </c>
      <c r="D54" s="293" t="str">
        <f t="shared" si="1"/>
        <v>Vermont</v>
      </c>
      <c r="E54" s="293"/>
      <c r="F54" s="293"/>
      <c r="G54" s="293"/>
      <c r="H54" s="293"/>
      <c r="I54" s="293"/>
      <c r="J54" s="293"/>
      <c r="K54" s="293"/>
      <c r="L54" s="293"/>
      <c r="M54" s="293"/>
      <c r="N54" s="293" t="s">
        <v>1268</v>
      </c>
      <c r="O54" s="293"/>
      <c r="P54" s="293"/>
      <c r="Q54" s="293"/>
      <c r="R54" s="293"/>
      <c r="S54" s="293"/>
      <c r="T54" s="267"/>
      <c r="U54" s="293"/>
      <c r="V54" s="293"/>
    </row>
    <row r="55" spans="1:22">
      <c r="A55" s="257" t="s">
        <v>1344</v>
      </c>
      <c r="B55" s="260">
        <v>8000</v>
      </c>
      <c r="C55" s="293" t="str">
        <f t="shared" si="0"/>
        <v>VA</v>
      </c>
      <c r="D55" s="293" t="str">
        <f t="shared" si="1"/>
        <v>Virginia</v>
      </c>
      <c r="E55" s="293"/>
      <c r="F55" s="293"/>
      <c r="G55" s="293"/>
      <c r="H55" s="293"/>
      <c r="I55" s="293"/>
      <c r="J55" s="293"/>
      <c r="K55" s="293"/>
      <c r="L55" s="293"/>
      <c r="M55" s="293"/>
      <c r="N55" s="293" t="s">
        <v>1268</v>
      </c>
      <c r="O55" s="293"/>
      <c r="P55" s="293"/>
      <c r="Q55" s="293"/>
      <c r="R55" s="293"/>
      <c r="S55" s="293"/>
      <c r="T55" s="267"/>
      <c r="U55" s="293"/>
      <c r="V55" s="293"/>
    </row>
    <row r="56" spans="1:22">
      <c r="A56" s="257" t="s">
        <v>1479</v>
      </c>
      <c r="B56" s="260">
        <v>49800</v>
      </c>
      <c r="C56" s="293" t="str">
        <f t="shared" si="0"/>
        <v>WA</v>
      </c>
      <c r="D56" s="293" t="str">
        <f t="shared" si="1"/>
        <v>Washington</v>
      </c>
      <c r="E56" s="293"/>
      <c r="F56" s="293"/>
      <c r="G56" s="293"/>
      <c r="H56" s="293"/>
      <c r="I56" s="293"/>
      <c r="J56" s="293"/>
      <c r="K56" s="293"/>
      <c r="L56" s="293"/>
      <c r="M56" s="293"/>
      <c r="N56" s="293" t="s">
        <v>1268</v>
      </c>
      <c r="O56" s="293"/>
      <c r="P56" s="293"/>
      <c r="Q56" s="293"/>
      <c r="R56" s="293"/>
      <c r="S56" s="293"/>
      <c r="T56" s="267"/>
      <c r="U56" s="293"/>
      <c r="V56" s="293"/>
    </row>
    <row r="57" spans="1:22">
      <c r="A57" s="257" t="s">
        <v>1480</v>
      </c>
      <c r="B57" s="260">
        <v>12000</v>
      </c>
      <c r="C57" s="293" t="str">
        <f t="shared" si="0"/>
        <v>WV</v>
      </c>
      <c r="D57" s="293" t="str">
        <f t="shared" si="1"/>
        <v>West Virginia</v>
      </c>
      <c r="E57" s="293"/>
      <c r="F57" s="293"/>
      <c r="G57" s="293"/>
      <c r="H57" s="293"/>
      <c r="I57" s="293"/>
      <c r="J57" s="293"/>
      <c r="K57" s="293"/>
      <c r="L57" s="293"/>
      <c r="M57" s="293"/>
      <c r="N57" s="293" t="s">
        <v>1268</v>
      </c>
      <c r="O57" s="293"/>
      <c r="P57" s="293"/>
      <c r="Q57" s="293"/>
      <c r="R57" s="293"/>
      <c r="S57" s="293"/>
      <c r="T57" s="267"/>
      <c r="U57" s="293"/>
      <c r="V57" s="293"/>
    </row>
    <row r="58" spans="1:22">
      <c r="A58" s="257" t="s">
        <v>1481</v>
      </c>
      <c r="B58" s="260">
        <v>14000</v>
      </c>
      <c r="C58" s="293" t="str">
        <f t="shared" si="0"/>
        <v>WI</v>
      </c>
      <c r="D58" s="293" t="str">
        <f t="shared" si="1"/>
        <v>Wisconsin</v>
      </c>
      <c r="E58" s="293"/>
      <c r="F58" s="293"/>
      <c r="G58" s="293"/>
      <c r="H58" s="293"/>
      <c r="I58" s="293"/>
      <c r="J58" s="293"/>
      <c r="K58" s="293"/>
      <c r="L58" s="293"/>
      <c r="M58" s="293"/>
      <c r="N58" s="293" t="s">
        <v>1268</v>
      </c>
      <c r="O58" s="293"/>
      <c r="P58" s="293"/>
      <c r="Q58" s="293"/>
      <c r="R58" s="293"/>
      <c r="S58" s="293"/>
      <c r="T58" s="267"/>
      <c r="U58" s="293"/>
      <c r="V58" s="293"/>
    </row>
    <row r="59" spans="1:22">
      <c r="A59" s="257" t="s">
        <v>1482</v>
      </c>
      <c r="B59" s="260">
        <v>25400</v>
      </c>
      <c r="C59" s="293" t="str">
        <f t="shared" si="0"/>
        <v>WY</v>
      </c>
      <c r="D59" s="293" t="str">
        <f t="shared" si="1"/>
        <v>Wyoming</v>
      </c>
      <c r="E59" s="293"/>
      <c r="F59" s="293"/>
      <c r="G59" s="293"/>
      <c r="H59" s="293"/>
      <c r="I59" s="293"/>
      <c r="J59" s="293"/>
      <c r="K59" s="293"/>
      <c r="L59" s="293"/>
      <c r="M59" s="293"/>
      <c r="N59" s="293" t="s">
        <v>1268</v>
      </c>
      <c r="O59" s="293"/>
      <c r="P59" s="293"/>
      <c r="Q59" s="293"/>
      <c r="R59" s="293"/>
      <c r="S59" s="293"/>
      <c r="T59" s="267"/>
      <c r="U59" s="293"/>
      <c r="V59" s="293"/>
    </row>
    <row r="60" spans="1:22">
      <c r="A60" s="257" t="s">
        <v>1483</v>
      </c>
      <c r="B60" s="293"/>
      <c r="C60" s="293" t="e">
        <f t="shared" si="0"/>
        <v>#N/A</v>
      </c>
      <c r="D60" s="293" t="str">
        <f t="shared" si="1"/>
        <v>State Unemployment Rate</v>
      </c>
      <c r="E60" s="293"/>
      <c r="F60" s="293"/>
      <c r="G60" s="293"/>
      <c r="H60" s="293"/>
      <c r="I60" s="293"/>
      <c r="J60" s="293"/>
      <c r="K60" s="293"/>
      <c r="L60" s="293"/>
      <c r="M60" s="293"/>
      <c r="N60" s="293" t="s">
        <v>1268</v>
      </c>
      <c r="O60" s="293"/>
      <c r="P60" s="293"/>
      <c r="Q60" s="293"/>
      <c r="R60" s="293"/>
      <c r="S60" s="293"/>
      <c r="T60" s="293"/>
      <c r="U60" s="293"/>
      <c r="V60" s="293"/>
    </row>
    <row r="61" spans="1:22">
      <c r="A61" s="257" t="s">
        <v>1263</v>
      </c>
      <c r="B61" s="259">
        <v>6.5000000000000006E-3</v>
      </c>
      <c r="C61" s="293" t="str">
        <f t="shared" si="0"/>
        <v>AL</v>
      </c>
      <c r="D61" s="293" t="str">
        <f t="shared" si="1"/>
        <v>Alabama</v>
      </c>
      <c r="E61" s="293"/>
      <c r="F61" s="293"/>
      <c r="G61" s="293"/>
      <c r="H61" s="293"/>
      <c r="I61" s="293"/>
      <c r="J61" s="293"/>
      <c r="K61" s="293"/>
      <c r="L61" s="293"/>
      <c r="M61" s="293"/>
      <c r="N61" s="293" t="s">
        <v>1268</v>
      </c>
      <c r="O61" s="293"/>
      <c r="P61" s="293"/>
      <c r="Q61" s="293"/>
      <c r="R61" s="293"/>
      <c r="S61" s="293"/>
      <c r="T61" s="293"/>
      <c r="U61" s="293"/>
      <c r="V61" s="293"/>
    </row>
    <row r="62" spans="1:22">
      <c r="A62" s="257" t="s">
        <v>1269</v>
      </c>
      <c r="B62" s="259">
        <v>1.01E-2</v>
      </c>
      <c r="C62" s="293" t="str">
        <f t="shared" si="0"/>
        <v>AK</v>
      </c>
      <c r="D62" s="293" t="str">
        <f t="shared" si="1"/>
        <v>Alaska</v>
      </c>
      <c r="E62" s="293"/>
      <c r="F62" s="293"/>
      <c r="G62" s="293"/>
      <c r="H62" s="293"/>
      <c r="I62" s="293"/>
      <c r="J62" s="293"/>
      <c r="K62" s="293"/>
      <c r="L62" s="293"/>
      <c r="M62" s="293"/>
      <c r="N62" s="293" t="s">
        <v>1268</v>
      </c>
      <c r="O62" s="293"/>
      <c r="P62" s="293"/>
      <c r="Q62" s="293"/>
      <c r="R62" s="293"/>
      <c r="S62" s="293"/>
      <c r="T62" s="293"/>
      <c r="U62" s="293"/>
      <c r="V62" s="293"/>
    </row>
    <row r="63" spans="1:22">
      <c r="A63" s="257" t="s">
        <v>1273</v>
      </c>
      <c r="B63" s="259">
        <v>3.3E-3</v>
      </c>
      <c r="C63" s="293" t="str">
        <f t="shared" si="0"/>
        <v>AZ</v>
      </c>
      <c r="D63" s="293" t="str">
        <f t="shared" si="1"/>
        <v>Arizona</v>
      </c>
      <c r="E63" s="293"/>
      <c r="F63" s="293"/>
      <c r="G63" s="293"/>
      <c r="H63" s="293"/>
      <c r="I63" s="293"/>
      <c r="J63" s="293"/>
      <c r="K63" s="293"/>
      <c r="L63" s="293"/>
      <c r="M63" s="293"/>
      <c r="N63" s="293" t="s">
        <v>1268</v>
      </c>
      <c r="O63" s="293"/>
      <c r="P63" s="293"/>
      <c r="Q63" s="293"/>
      <c r="R63" s="293"/>
      <c r="S63" s="293"/>
      <c r="T63" s="293"/>
      <c r="U63" s="293"/>
      <c r="V63" s="293"/>
    </row>
    <row r="64" spans="1:22">
      <c r="A64" s="257" t="s">
        <v>1278</v>
      </c>
      <c r="B64" s="293"/>
      <c r="C64" s="293" t="str">
        <f t="shared" si="0"/>
        <v>AR</v>
      </c>
      <c r="D64" s="293" t="str">
        <f t="shared" si="1"/>
        <v>Arkansas</v>
      </c>
      <c r="E64" s="293"/>
      <c r="F64" s="293"/>
      <c r="G64" s="293"/>
      <c r="H64" s="293"/>
      <c r="I64" s="293"/>
      <c r="J64" s="293"/>
      <c r="K64" s="293"/>
      <c r="L64" s="293"/>
      <c r="M64" s="293"/>
      <c r="N64" s="293" t="s">
        <v>1268</v>
      </c>
      <c r="O64" s="293"/>
      <c r="P64" s="293"/>
      <c r="Q64" s="293"/>
      <c r="R64" s="293"/>
      <c r="S64" s="293"/>
      <c r="T64" s="293"/>
      <c r="U64" s="293"/>
      <c r="V64" s="293"/>
    </row>
    <row r="65" spans="1:14">
      <c r="A65" s="257" t="s">
        <v>1282</v>
      </c>
      <c r="B65" s="259">
        <v>6.2E-2</v>
      </c>
      <c r="C65" s="293" t="str">
        <f t="shared" si="0"/>
        <v>CA</v>
      </c>
      <c r="D65" s="293" t="str">
        <f t="shared" si="1"/>
        <v>California</v>
      </c>
      <c r="E65" s="293"/>
      <c r="F65" s="293"/>
      <c r="G65" s="293"/>
      <c r="H65" s="293"/>
      <c r="I65" s="293"/>
      <c r="J65" s="293"/>
      <c r="K65" s="293"/>
      <c r="L65" s="293"/>
      <c r="M65" s="293"/>
      <c r="N65" s="293" t="s">
        <v>1268</v>
      </c>
    </row>
    <row r="66" spans="1:14">
      <c r="A66" s="257" t="s">
        <v>1286</v>
      </c>
      <c r="B66" s="259">
        <v>1.7000000000000001E-2</v>
      </c>
      <c r="C66" s="293" t="str">
        <f t="shared" si="0"/>
        <v>CO</v>
      </c>
      <c r="D66" s="293" t="str">
        <f t="shared" si="1"/>
        <v>Colorado</v>
      </c>
      <c r="E66" s="293"/>
      <c r="F66" s="293"/>
      <c r="G66" s="293"/>
      <c r="H66" s="293"/>
      <c r="I66" s="293"/>
      <c r="J66" s="293"/>
      <c r="K66" s="293"/>
      <c r="L66" s="293"/>
      <c r="M66" s="293"/>
      <c r="N66" s="293" t="s">
        <v>1268</v>
      </c>
    </row>
    <row r="67" spans="1:14">
      <c r="A67" s="257" t="s">
        <v>1290</v>
      </c>
      <c r="B67" s="293"/>
      <c r="C67" s="293" t="str">
        <f t="shared" si="0"/>
        <v>CT</v>
      </c>
      <c r="D67" s="293" t="str">
        <f t="shared" si="1"/>
        <v>Connecticut</v>
      </c>
      <c r="E67" s="293"/>
      <c r="F67" s="293"/>
      <c r="G67" s="293"/>
      <c r="H67" s="293"/>
      <c r="I67" s="293"/>
      <c r="J67" s="293"/>
      <c r="K67" s="293"/>
      <c r="L67" s="293"/>
      <c r="M67" s="293"/>
      <c r="N67" s="293" t="s">
        <v>1268</v>
      </c>
    </row>
    <row r="68" spans="1:14">
      <c r="A68" s="257" t="s">
        <v>1294</v>
      </c>
      <c r="B68" s="293"/>
      <c r="C68" s="293" t="str">
        <f t="shared" si="0"/>
        <v>DE</v>
      </c>
      <c r="D68" s="293" t="str">
        <f t="shared" si="1"/>
        <v>Delaware</v>
      </c>
      <c r="E68" s="293"/>
      <c r="F68" s="293"/>
      <c r="G68" s="293"/>
      <c r="H68" s="293"/>
      <c r="I68" s="293"/>
      <c r="J68" s="293"/>
      <c r="K68" s="293"/>
      <c r="L68" s="293"/>
      <c r="M68" s="293"/>
      <c r="N68" s="293" t="s">
        <v>1268</v>
      </c>
    </row>
    <row r="69" spans="1:14">
      <c r="A69" s="257" t="s">
        <v>1298</v>
      </c>
      <c r="B69" s="293"/>
      <c r="C69" s="293" t="s">
        <v>1299</v>
      </c>
      <c r="D69" s="293" t="str">
        <f t="shared" si="1"/>
        <v>District of Columbia</v>
      </c>
      <c r="E69" s="293"/>
      <c r="F69" s="293"/>
      <c r="G69" s="293"/>
      <c r="H69" s="293"/>
      <c r="I69" s="293"/>
      <c r="J69" s="293"/>
      <c r="K69" s="293"/>
      <c r="L69" s="293"/>
      <c r="M69" s="293"/>
      <c r="N69" s="293" t="s">
        <v>1268</v>
      </c>
    </row>
    <row r="70" spans="1:14">
      <c r="A70" s="257" t="s">
        <v>1304</v>
      </c>
      <c r="B70" s="259">
        <v>2.5999999999999999E-3</v>
      </c>
      <c r="C70" s="293" t="str">
        <f t="shared" si="0"/>
        <v>FL</v>
      </c>
      <c r="D70" s="293" t="str">
        <f t="shared" si="1"/>
        <v>Florida</v>
      </c>
      <c r="E70" s="293"/>
      <c r="F70" s="293"/>
      <c r="G70" s="293"/>
      <c r="H70" s="293"/>
      <c r="I70" s="293"/>
      <c r="J70" s="293"/>
      <c r="K70" s="293"/>
      <c r="L70" s="293"/>
      <c r="M70" s="293"/>
      <c r="N70" s="293" t="s">
        <v>1268</v>
      </c>
    </row>
    <row r="71" spans="1:14">
      <c r="A71" s="257" t="s">
        <v>1308</v>
      </c>
      <c r="B71" s="259">
        <v>5.7999999999999996E-3</v>
      </c>
      <c r="C71" s="293" t="str">
        <f t="shared" si="0"/>
        <v>GA</v>
      </c>
      <c r="D71" s="293" t="str">
        <f t="shared" si="1"/>
        <v>Georgia</v>
      </c>
      <c r="E71" s="293"/>
      <c r="F71" s="293"/>
      <c r="G71" s="293"/>
      <c r="H71" s="293"/>
      <c r="I71" s="293"/>
      <c r="J71" s="293"/>
      <c r="K71" s="293"/>
      <c r="L71" s="293"/>
      <c r="M71" s="293"/>
      <c r="N71" s="293" t="s">
        <v>1268</v>
      </c>
    </row>
    <row r="72" spans="1:14">
      <c r="A72" s="257" t="s">
        <v>1313</v>
      </c>
      <c r="B72" s="293"/>
      <c r="C72" s="293" t="str">
        <f t="shared" si="0"/>
        <v>HI</v>
      </c>
      <c r="D72" s="293" t="str">
        <f t="shared" si="1"/>
        <v>Hawaii</v>
      </c>
      <c r="E72" s="293"/>
      <c r="F72" s="293"/>
      <c r="G72" s="293"/>
      <c r="H72" s="293"/>
      <c r="I72" s="293"/>
      <c r="J72" s="293"/>
      <c r="K72" s="293"/>
      <c r="L72" s="293"/>
      <c r="M72" s="293"/>
      <c r="N72" s="293" t="s">
        <v>1268</v>
      </c>
    </row>
    <row r="73" spans="1:14">
      <c r="A73" s="257" t="s">
        <v>1317</v>
      </c>
      <c r="B73" s="293"/>
      <c r="C73" s="293" t="str">
        <f t="shared" si="0"/>
        <v>ID</v>
      </c>
      <c r="D73" s="293" t="str">
        <f t="shared" si="1"/>
        <v>Idaho</v>
      </c>
      <c r="E73" s="293"/>
      <c r="F73" s="293"/>
      <c r="G73" s="293"/>
      <c r="H73" s="293"/>
      <c r="I73" s="293"/>
      <c r="J73" s="293"/>
      <c r="K73" s="293"/>
      <c r="L73" s="293"/>
      <c r="M73" s="293"/>
      <c r="N73" s="293" t="s">
        <v>1268</v>
      </c>
    </row>
    <row r="74" spans="1:14">
      <c r="A74" s="257" t="s">
        <v>1324</v>
      </c>
      <c r="B74" s="259">
        <v>1.4750000000000001E-2</v>
      </c>
      <c r="C74" s="293" t="str">
        <f t="shared" ref="C74:C111" si="2">+INDEX(K:K,MATCH(D74,J:J,0))</f>
        <v>IL</v>
      </c>
      <c r="D74" s="293" t="str">
        <f t="shared" ref="D74:D111" si="3">+TRIM(A74)</f>
        <v>Illinois</v>
      </c>
      <c r="E74" s="293"/>
      <c r="F74" s="293"/>
      <c r="G74" s="293"/>
      <c r="H74" s="293"/>
      <c r="I74" s="293"/>
      <c r="J74" s="293"/>
      <c r="K74" s="293"/>
      <c r="L74" s="293"/>
      <c r="M74" s="293"/>
      <c r="N74" s="293" t="s">
        <v>1268</v>
      </c>
    </row>
    <row r="75" spans="1:14">
      <c r="A75" s="257" t="s">
        <v>1329</v>
      </c>
      <c r="B75" s="259">
        <v>3.7999999999999999E-2</v>
      </c>
      <c r="C75" s="293" t="str">
        <f t="shared" si="2"/>
        <v>IN</v>
      </c>
      <c r="D75" s="293" t="str">
        <f t="shared" si="3"/>
        <v>Indiana</v>
      </c>
      <c r="E75" s="293"/>
      <c r="F75" s="293"/>
      <c r="G75" s="293"/>
      <c r="H75" s="293"/>
      <c r="I75" s="293"/>
      <c r="J75" s="293"/>
      <c r="K75" s="293"/>
      <c r="L75" s="293"/>
      <c r="M75" s="293"/>
      <c r="N75" s="293" t="s">
        <v>1268</v>
      </c>
    </row>
    <row r="76" spans="1:14">
      <c r="A76" s="257" t="s">
        <v>1334</v>
      </c>
      <c r="B76" s="293"/>
      <c r="C76" s="293" t="str">
        <f t="shared" si="2"/>
        <v>IA</v>
      </c>
      <c r="D76" s="293" t="str">
        <f t="shared" si="3"/>
        <v>Iowa</v>
      </c>
      <c r="E76" s="293"/>
      <c r="F76" s="293"/>
      <c r="G76" s="293"/>
      <c r="H76" s="293"/>
      <c r="I76" s="293"/>
      <c r="J76" s="293"/>
      <c r="K76" s="293"/>
      <c r="L76" s="293"/>
      <c r="M76" s="293"/>
      <c r="N76" s="293" t="s">
        <v>1268</v>
      </c>
    </row>
    <row r="77" spans="1:14">
      <c r="A77" s="257" t="s">
        <v>1339</v>
      </c>
      <c r="B77" s="293"/>
      <c r="C77" s="293" t="str">
        <f t="shared" si="2"/>
        <v>KS</v>
      </c>
      <c r="D77" s="293" t="str">
        <f t="shared" si="3"/>
        <v>Kansas</v>
      </c>
      <c r="E77" s="293"/>
      <c r="F77" s="293"/>
      <c r="G77" s="293"/>
      <c r="H77" s="293"/>
      <c r="I77" s="293"/>
      <c r="J77" s="293"/>
      <c r="K77" s="293"/>
      <c r="L77" s="293"/>
      <c r="M77" s="293"/>
      <c r="N77" s="293" t="s">
        <v>1268</v>
      </c>
    </row>
    <row r="78" spans="1:14">
      <c r="A78" s="257" t="s">
        <v>1347</v>
      </c>
      <c r="B78" s="259">
        <v>5.0000000000000001E-3</v>
      </c>
      <c r="C78" s="293" t="str">
        <f t="shared" si="2"/>
        <v>KY</v>
      </c>
      <c r="D78" s="293" t="str">
        <f t="shared" si="3"/>
        <v>Kentucky</v>
      </c>
      <c r="E78" s="293"/>
      <c r="F78" s="293"/>
      <c r="G78" s="293"/>
      <c r="H78" s="293"/>
      <c r="I78" s="293"/>
      <c r="J78" s="293"/>
      <c r="K78" s="293"/>
      <c r="L78" s="293"/>
      <c r="M78" s="293"/>
      <c r="N78" s="293" t="s">
        <v>1268</v>
      </c>
    </row>
    <row r="79" spans="1:14">
      <c r="A79" s="257" t="s">
        <v>1312</v>
      </c>
      <c r="B79" s="259">
        <v>1.9699999999999999E-2</v>
      </c>
      <c r="C79" s="293" t="str">
        <f t="shared" si="2"/>
        <v>LA</v>
      </c>
      <c r="D79" s="293" t="str">
        <f t="shared" si="3"/>
        <v>Louisiana</v>
      </c>
      <c r="E79" s="293"/>
      <c r="F79" s="293"/>
      <c r="G79" s="293"/>
      <c r="H79" s="293"/>
      <c r="I79" s="293"/>
      <c r="J79" s="293"/>
      <c r="K79" s="293"/>
      <c r="L79" s="293"/>
      <c r="M79" s="293"/>
      <c r="N79" s="293" t="s">
        <v>1268</v>
      </c>
    </row>
    <row r="80" spans="1:14">
      <c r="A80" s="257" t="s">
        <v>1357</v>
      </c>
      <c r="B80" s="293"/>
      <c r="C80" s="293" t="str">
        <f t="shared" si="2"/>
        <v>ME</v>
      </c>
      <c r="D80" s="293" t="str">
        <f t="shared" si="3"/>
        <v>Maine</v>
      </c>
      <c r="E80" s="293"/>
      <c r="F80" s="293"/>
      <c r="G80" s="293"/>
      <c r="H80" s="293"/>
      <c r="I80" s="293"/>
      <c r="J80" s="293"/>
      <c r="K80" s="293"/>
      <c r="L80" s="293"/>
      <c r="M80" s="293"/>
      <c r="N80" s="293" t="s">
        <v>1268</v>
      </c>
    </row>
    <row r="81" spans="1:14">
      <c r="A81" s="257" t="s">
        <v>1356</v>
      </c>
      <c r="B81" s="259">
        <v>9.0000000000000011E-3</v>
      </c>
      <c r="C81" s="293" t="str">
        <f t="shared" si="2"/>
        <v>MD</v>
      </c>
      <c r="D81" s="293" t="str">
        <f t="shared" si="3"/>
        <v>Maryland</v>
      </c>
      <c r="E81" s="293"/>
      <c r="F81" s="293"/>
      <c r="G81" s="293"/>
      <c r="H81" s="293"/>
      <c r="I81" s="293"/>
      <c r="J81" s="293"/>
      <c r="K81" s="293"/>
      <c r="L81" s="293"/>
      <c r="M81" s="293"/>
      <c r="N81" s="293" t="s">
        <v>1268</v>
      </c>
    </row>
    <row r="82" spans="1:14">
      <c r="A82" s="257" t="s">
        <v>1364</v>
      </c>
      <c r="B82" s="293"/>
      <c r="C82" s="293" t="str">
        <f t="shared" si="2"/>
        <v>MA</v>
      </c>
      <c r="D82" s="293" t="str">
        <f t="shared" si="3"/>
        <v>Massachusetts</v>
      </c>
      <c r="E82" s="293"/>
      <c r="F82" s="293"/>
      <c r="G82" s="293"/>
      <c r="H82" s="293"/>
      <c r="I82" s="293"/>
      <c r="J82" s="293"/>
      <c r="K82" s="293"/>
      <c r="L82" s="293"/>
      <c r="M82" s="293"/>
      <c r="N82" s="293" t="s">
        <v>1268</v>
      </c>
    </row>
    <row r="83" spans="1:14">
      <c r="A83" s="257" t="s">
        <v>1369</v>
      </c>
      <c r="B83" s="259">
        <v>3.9E-2</v>
      </c>
      <c r="C83" s="293" t="str">
        <f t="shared" si="2"/>
        <v>MI</v>
      </c>
      <c r="D83" s="293" t="str">
        <f t="shared" si="3"/>
        <v>Michigan</v>
      </c>
      <c r="E83" s="293"/>
      <c r="F83" s="293"/>
      <c r="G83" s="293"/>
      <c r="H83" s="293"/>
      <c r="I83" s="293"/>
      <c r="J83" s="293"/>
      <c r="K83" s="293"/>
      <c r="L83" s="293"/>
      <c r="M83" s="293"/>
      <c r="N83" s="293" t="s">
        <v>1268</v>
      </c>
    </row>
    <row r="84" spans="1:14">
      <c r="A84" s="257" t="s">
        <v>1375</v>
      </c>
      <c r="B84" s="293"/>
      <c r="C84" s="293" t="str">
        <f t="shared" si="2"/>
        <v>MN</v>
      </c>
      <c r="D84" s="293" t="str">
        <f t="shared" si="3"/>
        <v>Minnesota</v>
      </c>
      <c r="E84" s="293"/>
      <c r="F84" s="293"/>
      <c r="G84" s="293"/>
      <c r="H84" s="293"/>
      <c r="I84" s="293"/>
      <c r="J84" s="293"/>
      <c r="K84" s="293"/>
      <c r="L84" s="293"/>
      <c r="M84" s="293"/>
      <c r="N84" s="293" t="s">
        <v>1268</v>
      </c>
    </row>
    <row r="85" spans="1:14">
      <c r="A85" s="257" t="s">
        <v>1380</v>
      </c>
      <c r="B85" s="293"/>
      <c r="C85" s="293" t="str">
        <f t="shared" si="2"/>
        <v>MS</v>
      </c>
      <c r="D85" s="293" t="str">
        <f t="shared" si="3"/>
        <v>Mississippi</v>
      </c>
      <c r="E85" s="293"/>
      <c r="F85" s="293"/>
      <c r="G85" s="293"/>
      <c r="H85" s="293"/>
      <c r="I85" s="293"/>
      <c r="J85" s="293"/>
      <c r="K85" s="293"/>
      <c r="L85" s="293"/>
      <c r="M85" s="293"/>
      <c r="N85" s="293" t="s">
        <v>1268</v>
      </c>
    </row>
    <row r="86" spans="1:14">
      <c r="A86" s="257" t="s">
        <v>1386</v>
      </c>
      <c r="B86" s="293"/>
      <c r="C86" s="293" t="str">
        <f t="shared" si="2"/>
        <v>MO</v>
      </c>
      <c r="D86" s="293" t="str">
        <f t="shared" si="3"/>
        <v>Missouri</v>
      </c>
      <c r="E86" s="293"/>
      <c r="F86" s="293"/>
      <c r="G86" s="293"/>
      <c r="H86" s="293"/>
      <c r="I86" s="293"/>
      <c r="J86" s="293"/>
      <c r="K86" s="293"/>
      <c r="L86" s="293"/>
      <c r="M86" s="293"/>
      <c r="N86" s="293" t="s">
        <v>1268</v>
      </c>
    </row>
    <row r="87" spans="1:14">
      <c r="A87" s="257" t="s">
        <v>1389</v>
      </c>
      <c r="B87" s="293"/>
      <c r="C87" s="293" t="str">
        <f t="shared" si="2"/>
        <v>MT</v>
      </c>
      <c r="D87" s="293" t="str">
        <f t="shared" si="3"/>
        <v>Montana</v>
      </c>
      <c r="E87" s="293"/>
      <c r="F87" s="293"/>
      <c r="G87" s="293"/>
      <c r="H87" s="293"/>
      <c r="I87" s="293"/>
      <c r="J87" s="293"/>
      <c r="K87" s="293"/>
      <c r="L87" s="293"/>
      <c r="M87" s="293"/>
      <c r="N87" s="293" t="s">
        <v>1268</v>
      </c>
    </row>
    <row r="88" spans="1:14">
      <c r="A88" s="257" t="s">
        <v>1374</v>
      </c>
      <c r="B88" s="259">
        <v>1.4999999999999999E-2</v>
      </c>
      <c r="C88" s="293" t="str">
        <f t="shared" si="2"/>
        <v>NE</v>
      </c>
      <c r="D88" s="293" t="str">
        <f t="shared" si="3"/>
        <v>Nebraska</v>
      </c>
      <c r="E88" s="293"/>
      <c r="F88" s="293"/>
      <c r="G88" s="293"/>
      <c r="H88" s="293"/>
      <c r="I88" s="293"/>
      <c r="J88" s="293"/>
      <c r="K88" s="293"/>
      <c r="L88" s="293"/>
      <c r="M88" s="293"/>
      <c r="N88" s="293" t="s">
        <v>1268</v>
      </c>
    </row>
    <row r="89" spans="1:14">
      <c r="A89" s="257" t="s">
        <v>1385</v>
      </c>
      <c r="B89" s="259">
        <v>1.8000000000000002E-2</v>
      </c>
      <c r="C89" s="293" t="str">
        <f t="shared" si="2"/>
        <v>NV</v>
      </c>
      <c r="D89" s="293" t="str">
        <f t="shared" si="3"/>
        <v>Nevada</v>
      </c>
      <c r="E89" s="293"/>
      <c r="F89" s="293"/>
      <c r="G89" s="293"/>
      <c r="H89" s="293"/>
      <c r="I89" s="293"/>
      <c r="J89" s="293"/>
      <c r="K89" s="293"/>
      <c r="L89" s="293"/>
      <c r="M89" s="293"/>
      <c r="N89" s="293" t="s">
        <v>1268</v>
      </c>
    </row>
    <row r="90" spans="1:14">
      <c r="A90" s="257" t="s">
        <v>1403</v>
      </c>
      <c r="B90" s="293"/>
      <c r="C90" s="293" t="str">
        <f t="shared" si="2"/>
        <v>NH</v>
      </c>
      <c r="D90" s="293" t="str">
        <f t="shared" si="3"/>
        <v>New Hampshire</v>
      </c>
      <c r="E90" s="293"/>
      <c r="F90" s="293"/>
      <c r="G90" s="293"/>
      <c r="H90" s="293"/>
      <c r="I90" s="293"/>
      <c r="J90" s="293"/>
      <c r="K90" s="293"/>
      <c r="L90" s="293"/>
      <c r="M90" s="293"/>
      <c r="N90" s="293" t="s">
        <v>1268</v>
      </c>
    </row>
    <row r="91" spans="1:14">
      <c r="A91" s="257" t="s">
        <v>1408</v>
      </c>
      <c r="B91" s="259">
        <v>3.2250000000000001E-2</v>
      </c>
      <c r="C91" s="293" t="str">
        <f t="shared" si="2"/>
        <v>NJ</v>
      </c>
      <c r="D91" s="293" t="str">
        <f t="shared" si="3"/>
        <v>New Jersey</v>
      </c>
      <c r="E91" s="293"/>
      <c r="F91" s="293"/>
      <c r="G91" s="293"/>
      <c r="H91" s="293"/>
      <c r="I91" s="293"/>
      <c r="J91" s="293"/>
      <c r="K91" s="293"/>
      <c r="L91" s="293"/>
      <c r="M91" s="293"/>
      <c r="N91" s="293" t="s">
        <v>1268</v>
      </c>
    </row>
    <row r="92" spans="1:14">
      <c r="A92" s="257" t="s">
        <v>1414</v>
      </c>
      <c r="B92" s="293"/>
      <c r="C92" s="293" t="str">
        <f t="shared" si="2"/>
        <v>NM</v>
      </c>
      <c r="D92" s="293" t="str">
        <f t="shared" si="3"/>
        <v>New Mexico</v>
      </c>
      <c r="E92" s="293"/>
      <c r="F92" s="293"/>
      <c r="G92" s="293"/>
      <c r="H92" s="293"/>
      <c r="I92" s="293"/>
      <c r="J92" s="293"/>
      <c r="K92" s="293"/>
      <c r="L92" s="293"/>
      <c r="M92" s="293"/>
      <c r="N92" s="293" t="s">
        <v>1268</v>
      </c>
    </row>
    <row r="93" spans="1:14">
      <c r="A93" s="257" t="s">
        <v>1420</v>
      </c>
      <c r="B93" s="293"/>
      <c r="C93" s="293" t="str">
        <f t="shared" si="2"/>
        <v>NY</v>
      </c>
      <c r="D93" s="293" t="str">
        <f t="shared" si="3"/>
        <v>New York</v>
      </c>
      <c r="E93" s="293"/>
      <c r="F93" s="293"/>
      <c r="G93" s="293"/>
      <c r="H93" s="293"/>
      <c r="I93" s="293"/>
      <c r="J93" s="293"/>
      <c r="K93" s="293"/>
      <c r="L93" s="293"/>
      <c r="M93" s="293"/>
      <c r="N93" s="293" t="s">
        <v>1268</v>
      </c>
    </row>
    <row r="94" spans="1:14">
      <c r="A94" s="257" t="s">
        <v>1322</v>
      </c>
      <c r="B94" s="259">
        <v>4.0000000000000001E-3</v>
      </c>
      <c r="C94" s="293" t="str">
        <f t="shared" si="2"/>
        <v>NC</v>
      </c>
      <c r="D94" s="293" t="str">
        <f t="shared" si="3"/>
        <v>North Carolina</v>
      </c>
      <c r="E94" s="293"/>
      <c r="F94" s="293"/>
      <c r="G94" s="293"/>
      <c r="H94" s="293"/>
      <c r="I94" s="293"/>
      <c r="J94" s="293"/>
      <c r="K94" s="293"/>
      <c r="L94" s="293"/>
      <c r="M94" s="293"/>
      <c r="N94" s="293" t="s">
        <v>1268</v>
      </c>
    </row>
    <row r="95" spans="1:14">
      <c r="A95" s="257" t="s">
        <v>1430</v>
      </c>
      <c r="B95" s="293"/>
      <c r="C95" s="293" t="str">
        <f t="shared" si="2"/>
        <v>ND</v>
      </c>
      <c r="D95" s="293" t="str">
        <f t="shared" si="3"/>
        <v>North Dakota</v>
      </c>
      <c r="E95" s="293"/>
      <c r="F95" s="293"/>
      <c r="G95" s="293"/>
      <c r="H95" s="293"/>
      <c r="I95" s="293"/>
      <c r="J95" s="293"/>
      <c r="K95" s="293"/>
      <c r="L95" s="293"/>
      <c r="M95" s="293"/>
      <c r="N95" s="293" t="s">
        <v>1268</v>
      </c>
    </row>
    <row r="96" spans="1:14">
      <c r="A96" s="257" t="s">
        <v>1435</v>
      </c>
      <c r="B96" s="293"/>
      <c r="C96" s="293" t="str">
        <f t="shared" si="2"/>
        <v>OH</v>
      </c>
      <c r="D96" s="293" t="str">
        <f t="shared" si="3"/>
        <v>Ohio</v>
      </c>
      <c r="E96" s="293"/>
      <c r="F96" s="293"/>
      <c r="G96" s="293"/>
      <c r="H96" s="293"/>
      <c r="I96" s="293"/>
      <c r="J96" s="293"/>
      <c r="K96" s="293"/>
      <c r="L96" s="293"/>
      <c r="M96" s="293"/>
      <c r="N96" s="293" t="s">
        <v>1268</v>
      </c>
    </row>
    <row r="97" spans="1:14">
      <c r="A97" s="257" t="s">
        <v>1440</v>
      </c>
      <c r="B97" s="293"/>
      <c r="C97" s="293" t="str">
        <f t="shared" si="2"/>
        <v>OK</v>
      </c>
      <c r="D97" s="293" t="str">
        <f t="shared" si="3"/>
        <v>Oklahoma</v>
      </c>
      <c r="E97" s="293"/>
      <c r="F97" s="293"/>
      <c r="G97" s="293"/>
      <c r="H97" s="293"/>
      <c r="I97" s="293"/>
      <c r="J97" s="293"/>
      <c r="K97" s="293"/>
      <c r="L97" s="293"/>
      <c r="M97" s="293"/>
      <c r="N97" s="293" t="s">
        <v>1268</v>
      </c>
    </row>
    <row r="98" spans="1:14">
      <c r="A98" s="257" t="s">
        <v>1445</v>
      </c>
      <c r="B98" s="293"/>
      <c r="C98" s="293" t="str">
        <f t="shared" si="2"/>
        <v>OR</v>
      </c>
      <c r="D98" s="293" t="str">
        <f t="shared" si="3"/>
        <v>Oregon</v>
      </c>
      <c r="E98" s="293"/>
      <c r="F98" s="293"/>
      <c r="G98" s="293"/>
      <c r="H98" s="293"/>
      <c r="I98" s="293"/>
      <c r="J98" s="293"/>
      <c r="K98" s="293"/>
      <c r="L98" s="293"/>
      <c r="M98" s="293"/>
      <c r="N98" s="293" t="s">
        <v>1268</v>
      </c>
    </row>
    <row r="99" spans="1:14">
      <c r="A99" s="257" t="s">
        <v>1451</v>
      </c>
      <c r="B99" s="259">
        <v>2.9780000000000001E-2</v>
      </c>
      <c r="C99" s="293" t="str">
        <f t="shared" si="2"/>
        <v>PA</v>
      </c>
      <c r="D99" s="293" t="str">
        <f t="shared" si="3"/>
        <v>Pennsylvania</v>
      </c>
      <c r="E99" s="293"/>
      <c r="F99" s="293"/>
      <c r="G99" s="293"/>
      <c r="H99" s="293"/>
      <c r="I99" s="293"/>
      <c r="J99" s="293"/>
      <c r="K99" s="293"/>
      <c r="L99" s="293"/>
      <c r="M99" s="293"/>
      <c r="N99" s="293" t="s">
        <v>1268</v>
      </c>
    </row>
    <row r="100" spans="1:14">
      <c r="A100" s="257" t="s">
        <v>1455</v>
      </c>
      <c r="B100" s="293"/>
      <c r="C100" s="293" t="str">
        <f t="shared" si="2"/>
        <v>RI</v>
      </c>
      <c r="D100" s="293" t="str">
        <f t="shared" si="3"/>
        <v>Rhode Island</v>
      </c>
      <c r="E100" s="293"/>
      <c r="F100" s="293"/>
      <c r="G100" s="293"/>
      <c r="H100" s="293"/>
      <c r="I100" s="293"/>
      <c r="J100" s="293"/>
      <c r="K100" s="293"/>
      <c r="L100" s="293"/>
      <c r="M100" s="293"/>
      <c r="N100" s="293" t="s">
        <v>1268</v>
      </c>
    </row>
    <row r="101" spans="1:14">
      <c r="A101" s="257" t="s">
        <v>1394</v>
      </c>
      <c r="B101" s="259">
        <v>2.8889999999999999E-2</v>
      </c>
      <c r="C101" s="293" t="str">
        <f t="shared" si="2"/>
        <v>SC</v>
      </c>
      <c r="D101" s="293" t="str">
        <f t="shared" si="3"/>
        <v>South Carolina</v>
      </c>
      <c r="E101" s="293"/>
      <c r="F101" s="293"/>
      <c r="G101" s="293"/>
      <c r="H101" s="293"/>
      <c r="I101" s="293"/>
      <c r="J101" s="293"/>
      <c r="K101" s="293"/>
      <c r="L101" s="293"/>
      <c r="M101" s="293"/>
      <c r="N101" s="293" t="s">
        <v>1268</v>
      </c>
    </row>
    <row r="102" spans="1:14">
      <c r="A102" s="257" t="s">
        <v>1466</v>
      </c>
      <c r="B102" s="293"/>
      <c r="C102" s="293" t="str">
        <f t="shared" si="2"/>
        <v>SD</v>
      </c>
      <c r="D102" s="293" t="str">
        <f t="shared" si="3"/>
        <v>South Dakota</v>
      </c>
      <c r="E102" s="293"/>
      <c r="F102" s="293"/>
      <c r="G102" s="293"/>
      <c r="H102" s="293"/>
      <c r="I102" s="293"/>
      <c r="J102" s="293"/>
      <c r="K102" s="293"/>
      <c r="L102" s="293"/>
      <c r="M102" s="293"/>
      <c r="N102" s="293" t="s">
        <v>1268</v>
      </c>
    </row>
    <row r="103" spans="1:14">
      <c r="A103" s="257" t="s">
        <v>1470</v>
      </c>
      <c r="B103" s="293"/>
      <c r="C103" s="293" t="str">
        <f t="shared" si="2"/>
        <v>TN</v>
      </c>
      <c r="D103" s="293" t="str">
        <f t="shared" si="3"/>
        <v>Tennessee</v>
      </c>
      <c r="E103" s="293"/>
      <c r="F103" s="293"/>
      <c r="G103" s="293"/>
      <c r="H103" s="293"/>
      <c r="I103" s="293"/>
      <c r="J103" s="293"/>
      <c r="K103" s="293"/>
      <c r="L103" s="293"/>
      <c r="M103" s="293"/>
      <c r="N103" s="293" t="s">
        <v>1268</v>
      </c>
    </row>
    <row r="104" spans="1:14">
      <c r="A104" s="257" t="s">
        <v>1476</v>
      </c>
      <c r="B104" s="259">
        <v>3.5999999999999999E-3</v>
      </c>
      <c r="C104" s="293" t="str">
        <f t="shared" si="2"/>
        <v>TX</v>
      </c>
      <c r="D104" s="293" t="str">
        <f t="shared" si="3"/>
        <v>Texas</v>
      </c>
      <c r="E104" s="293"/>
      <c r="F104" s="293"/>
      <c r="G104" s="293"/>
      <c r="H104" s="293"/>
      <c r="I104" s="293"/>
      <c r="J104" s="293"/>
      <c r="K104" s="293"/>
      <c r="L104" s="293"/>
      <c r="M104" s="293"/>
      <c r="N104" s="293" t="s">
        <v>1268</v>
      </c>
    </row>
    <row r="105" spans="1:14">
      <c r="A105" s="257" t="s">
        <v>1477</v>
      </c>
      <c r="B105" s="293"/>
      <c r="C105" s="293" t="str">
        <f t="shared" si="2"/>
        <v>UT</v>
      </c>
      <c r="D105" s="293" t="str">
        <f t="shared" si="3"/>
        <v>Utah</v>
      </c>
      <c r="E105" s="293"/>
      <c r="F105" s="293"/>
      <c r="G105" s="293"/>
      <c r="H105" s="293"/>
      <c r="I105" s="293"/>
      <c r="J105" s="293"/>
      <c r="K105" s="293"/>
      <c r="L105" s="293"/>
      <c r="M105" s="293"/>
      <c r="N105" s="293" t="s">
        <v>1268</v>
      </c>
    </row>
    <row r="106" spans="1:14">
      <c r="A106" s="257" t="s">
        <v>1478</v>
      </c>
      <c r="B106" s="293"/>
      <c r="C106" s="293" t="str">
        <f t="shared" si="2"/>
        <v>VT</v>
      </c>
      <c r="D106" s="293" t="str">
        <f t="shared" si="3"/>
        <v>Vermont</v>
      </c>
      <c r="E106" s="293"/>
      <c r="F106" s="293"/>
      <c r="G106" s="293"/>
      <c r="H106" s="293"/>
      <c r="I106" s="293"/>
      <c r="J106" s="293"/>
      <c r="K106" s="293"/>
      <c r="L106" s="293"/>
      <c r="M106" s="293"/>
      <c r="N106" s="293" t="s">
        <v>1268</v>
      </c>
    </row>
    <row r="107" spans="1:14">
      <c r="A107" s="257" t="s">
        <v>1344</v>
      </c>
      <c r="B107" s="259">
        <v>3.1300000000000001E-2</v>
      </c>
      <c r="C107" s="293" t="str">
        <f t="shared" si="2"/>
        <v>VA</v>
      </c>
      <c r="D107" s="293" t="str">
        <f t="shared" si="3"/>
        <v>Virginia</v>
      </c>
      <c r="E107" s="293"/>
      <c r="F107" s="293"/>
      <c r="G107" s="293"/>
      <c r="H107" s="293"/>
      <c r="I107" s="293"/>
      <c r="J107" s="293"/>
      <c r="K107" s="293"/>
      <c r="L107" s="293"/>
      <c r="M107" s="293"/>
      <c r="N107" s="293" t="s">
        <v>1268</v>
      </c>
    </row>
    <row r="108" spans="1:14">
      <c r="A108" s="257" t="s">
        <v>1479</v>
      </c>
      <c r="B108" s="293"/>
      <c r="C108" s="293" t="str">
        <f t="shared" si="2"/>
        <v>WA</v>
      </c>
      <c r="D108" s="293" t="str">
        <f t="shared" si="3"/>
        <v>Washington</v>
      </c>
      <c r="E108" s="293"/>
      <c r="F108" s="293"/>
      <c r="G108" s="293"/>
      <c r="H108" s="293"/>
      <c r="I108" s="293"/>
      <c r="J108" s="293"/>
      <c r="K108" s="293"/>
      <c r="L108" s="293"/>
      <c r="M108" s="293"/>
      <c r="N108" s="293" t="s">
        <v>1268</v>
      </c>
    </row>
    <row r="109" spans="1:14">
      <c r="A109" s="257" t="s">
        <v>1480</v>
      </c>
      <c r="B109" s="259">
        <v>3.5000000000000003E-2</v>
      </c>
      <c r="C109" s="293" t="str">
        <f t="shared" si="2"/>
        <v>WV</v>
      </c>
      <c r="D109" s="293" t="str">
        <f t="shared" si="3"/>
        <v>West Virginia</v>
      </c>
      <c r="E109" s="293"/>
      <c r="F109" s="293"/>
      <c r="G109" s="293"/>
      <c r="H109" s="293"/>
      <c r="I109" s="293"/>
      <c r="J109" s="293"/>
      <c r="K109" s="293"/>
      <c r="L109" s="293"/>
      <c r="M109" s="293"/>
      <c r="N109" s="293" t="s">
        <v>1268</v>
      </c>
    </row>
    <row r="110" spans="1:14">
      <c r="A110" s="257" t="s">
        <v>1481</v>
      </c>
      <c r="B110" s="259">
        <v>3.2500000000000001E-2</v>
      </c>
      <c r="C110" s="293" t="str">
        <f t="shared" si="2"/>
        <v>WI</v>
      </c>
      <c r="D110" s="293" t="str">
        <f t="shared" si="3"/>
        <v>Wisconsin</v>
      </c>
      <c r="E110" s="293"/>
      <c r="F110" s="293"/>
      <c r="G110" s="293"/>
      <c r="H110" s="293"/>
      <c r="I110" s="293"/>
      <c r="J110" s="293"/>
      <c r="K110" s="293"/>
      <c r="L110" s="293"/>
      <c r="M110" s="293"/>
      <c r="N110" s="293" t="s">
        <v>1268</v>
      </c>
    </row>
    <row r="111" spans="1:14">
      <c r="A111" s="257" t="s">
        <v>1482</v>
      </c>
      <c r="B111" s="293"/>
      <c r="C111" s="293" t="str">
        <f t="shared" si="2"/>
        <v>WY</v>
      </c>
      <c r="D111" s="293" t="str">
        <f t="shared" si="3"/>
        <v>Wyoming</v>
      </c>
      <c r="E111" s="293"/>
      <c r="F111" s="293"/>
      <c r="G111" s="293"/>
      <c r="H111" s="293"/>
      <c r="I111" s="293"/>
      <c r="J111" s="293"/>
      <c r="K111" s="293"/>
      <c r="L111" s="293"/>
      <c r="M111" s="293"/>
      <c r="N111" s="293" t="s">
        <v>1268</v>
      </c>
    </row>
    <row r="112" spans="1:14">
      <c r="A112" s="257" t="s">
        <v>1484</v>
      </c>
      <c r="B112" s="293"/>
      <c r="C112" s="293"/>
      <c r="D112" s="293"/>
      <c r="E112" s="293"/>
      <c r="F112" s="293"/>
      <c r="G112" s="293"/>
      <c r="H112" s="293"/>
      <c r="I112" s="293"/>
      <c r="J112" s="293"/>
      <c r="K112" s="293"/>
      <c r="L112" s="293"/>
      <c r="M112" s="293"/>
      <c r="N112" s="293"/>
    </row>
    <row r="113" spans="1:2">
      <c r="A113" s="257" t="s">
        <v>1485</v>
      </c>
      <c r="B113" s="258">
        <v>7000</v>
      </c>
    </row>
    <row r="114" spans="1:2">
      <c r="A114" s="257" t="s">
        <v>1486</v>
      </c>
      <c r="B114" s="259">
        <v>6.0000000000000001E-3</v>
      </c>
    </row>
    <row r="115" spans="1:2">
      <c r="A115" s="257" t="s">
        <v>1487</v>
      </c>
      <c r="B115" s="293"/>
    </row>
    <row r="116" spans="1:2">
      <c r="A116" s="257" t="s">
        <v>1488</v>
      </c>
      <c r="B116" s="293"/>
    </row>
    <row r="117" spans="1:2">
      <c r="A117" s="257" t="s">
        <v>1489</v>
      </c>
      <c r="B117" s="293"/>
    </row>
    <row r="118" spans="1:2">
      <c r="A118" s="257" t="s">
        <v>1490</v>
      </c>
      <c r="B118" s="293"/>
    </row>
    <row r="119" spans="1:2">
      <c r="A119" s="257" t="s">
        <v>1491</v>
      </c>
      <c r="B119" s="260">
        <v>171.75</v>
      </c>
    </row>
    <row r="120" spans="1:2">
      <c r="A120" s="257" t="s">
        <v>1492</v>
      </c>
      <c r="B120" s="260">
        <v>3468</v>
      </c>
    </row>
    <row r="121" spans="1:2">
      <c r="A121" s="257" t="s">
        <v>1493</v>
      </c>
      <c r="B121" s="260">
        <v>433.5</v>
      </c>
    </row>
    <row r="122" spans="1:2">
      <c r="A122" s="257" t="s">
        <v>1494</v>
      </c>
      <c r="B122" s="260">
        <v>596.75</v>
      </c>
    </row>
    <row r="123" spans="1:2">
      <c r="A123" s="257" t="s">
        <v>1495</v>
      </c>
      <c r="B123" s="260">
        <v>714</v>
      </c>
    </row>
    <row r="124" spans="1:2">
      <c r="A124" s="257" t="s">
        <v>1496</v>
      </c>
      <c r="B124" s="260">
        <v>858.5</v>
      </c>
    </row>
    <row r="125" spans="1:2">
      <c r="A125" s="257" t="s">
        <v>1497</v>
      </c>
      <c r="B125" s="293"/>
    </row>
    <row r="126" spans="1:2">
      <c r="A126" s="257" t="s">
        <v>1498</v>
      </c>
      <c r="B126" s="259">
        <v>1.3000000000000001E-2</v>
      </c>
    </row>
    <row r="127" spans="1:2">
      <c r="A127" s="257" t="s">
        <v>1499</v>
      </c>
      <c r="B127" s="258">
        <v>54200</v>
      </c>
    </row>
    <row r="128" spans="1:2">
      <c r="A128" s="257" t="s">
        <v>1500</v>
      </c>
      <c r="B128" s="275">
        <v>1.4</v>
      </c>
    </row>
    <row r="129" spans="1:2">
      <c r="A129" s="257" t="s">
        <v>1501</v>
      </c>
      <c r="B129" s="259">
        <v>1.6500000000000001E-2</v>
      </c>
    </row>
    <row r="130" spans="1:2">
      <c r="A130" s="257" t="s">
        <v>1502</v>
      </c>
      <c r="B130" s="258">
        <v>54200</v>
      </c>
    </row>
    <row r="131" spans="1:2">
      <c r="A131" s="257" t="s">
        <v>1503</v>
      </c>
      <c r="B131" s="275">
        <v>1.4</v>
      </c>
    </row>
    <row r="132" spans="1:2">
      <c r="A132" s="257" t="s">
        <v>1504</v>
      </c>
      <c r="B132" s="259">
        <v>5.2000000000000005E-2</v>
      </c>
    </row>
    <row r="133" spans="1:2">
      <c r="A133" s="257" t="s">
        <v>1505</v>
      </c>
      <c r="B133" s="258">
        <v>55000</v>
      </c>
    </row>
    <row r="134" spans="1:2">
      <c r="A134" s="257" t="s">
        <v>1506</v>
      </c>
      <c r="B134" s="293"/>
    </row>
    <row r="135" spans="1:2">
      <c r="A135" s="257" t="s">
        <v>1507</v>
      </c>
      <c r="B135" s="259">
        <v>1.95E-2</v>
      </c>
    </row>
    <row r="136" spans="1:2">
      <c r="A136" s="257" t="s">
        <v>1508</v>
      </c>
      <c r="B136" s="259">
        <v>1.95E-2</v>
      </c>
    </row>
    <row r="137" spans="1:2">
      <c r="A137" s="257" t="s">
        <v>1509</v>
      </c>
      <c r="B137" s="293"/>
    </row>
    <row r="138" spans="1:2">
      <c r="A138" s="257" t="s">
        <v>1510</v>
      </c>
      <c r="B138" s="293"/>
    </row>
    <row r="139" spans="1:2">
      <c r="A139" s="257" t="s">
        <v>1511</v>
      </c>
      <c r="B139" s="260">
        <v>1145.07</v>
      </c>
    </row>
    <row r="140" spans="1:2">
      <c r="A140" s="257" t="s">
        <v>1512</v>
      </c>
      <c r="B140" s="293"/>
    </row>
    <row r="141" spans="1:2">
      <c r="A141" s="257" t="s">
        <v>1513</v>
      </c>
      <c r="B141" s="258">
        <v>833</v>
      </c>
    </row>
    <row r="142" spans="1:2">
      <c r="A142" s="257" t="s">
        <v>1514</v>
      </c>
      <c r="B142" s="293"/>
    </row>
    <row r="143" spans="1:2">
      <c r="A143" s="257" t="s">
        <v>1515</v>
      </c>
      <c r="B143" s="260">
        <v>180.62</v>
      </c>
    </row>
    <row r="144" spans="1:2">
      <c r="A144" s="257" t="s">
        <v>1516</v>
      </c>
      <c r="B144" s="293"/>
    </row>
    <row r="145" spans="1:2">
      <c r="A145" s="257" t="s">
        <v>1517</v>
      </c>
      <c r="B145" s="258">
        <v>175</v>
      </c>
    </row>
    <row r="146" spans="1:2">
      <c r="A146" s="257" t="s">
        <v>1518</v>
      </c>
      <c r="B146" s="293"/>
    </row>
    <row r="147" spans="1:2">
      <c r="A147" s="257" t="s">
        <v>1519</v>
      </c>
      <c r="B147" s="276">
        <v>-265.69</v>
      </c>
    </row>
    <row r="148" spans="1:2">
      <c r="A148" s="257" t="s">
        <v>1520</v>
      </c>
      <c r="B148" s="293"/>
    </row>
    <row r="149" spans="1:2">
      <c r="A149" s="257" t="s">
        <v>1521</v>
      </c>
      <c r="B149" s="293"/>
    </row>
    <row r="150" spans="1:2">
      <c r="A150" s="257" t="s">
        <v>1522</v>
      </c>
      <c r="B150" s="293"/>
    </row>
    <row r="151" spans="1:2">
      <c r="A151" s="257" t="s">
        <v>1523</v>
      </c>
      <c r="B151" s="260">
        <v>33.96</v>
      </c>
    </row>
    <row r="152" spans="1:2">
      <c r="A152" s="257" t="s">
        <v>1524</v>
      </c>
      <c r="B152" s="293"/>
    </row>
    <row r="153" spans="1:2">
      <c r="A153" s="257" t="s">
        <v>1525</v>
      </c>
      <c r="B153" s="258">
        <v>61.26</v>
      </c>
    </row>
    <row r="154" spans="1:2">
      <c r="A154" s="257" t="s">
        <v>1526</v>
      </c>
      <c r="B154" s="293"/>
    </row>
    <row r="155" spans="1:2">
      <c r="A155" s="257" t="s">
        <v>1527</v>
      </c>
      <c r="B155" s="260">
        <v>10.27</v>
      </c>
    </row>
    <row r="156" spans="1:2">
      <c r="A156" s="257" t="s">
        <v>1528</v>
      </c>
      <c r="B156" s="293"/>
    </row>
    <row r="157" spans="1:2">
      <c r="A157" s="257" t="s">
        <v>1529</v>
      </c>
      <c r="B157" s="258">
        <v>2.52</v>
      </c>
    </row>
    <row r="158" spans="1:2">
      <c r="A158" s="257" t="s">
        <v>1530</v>
      </c>
      <c r="B158" s="293"/>
    </row>
    <row r="159" spans="1:2">
      <c r="A159" s="257" t="s">
        <v>1531</v>
      </c>
      <c r="B159" s="259">
        <v>8.199999999999999E-3</v>
      </c>
    </row>
    <row r="160" spans="1:2">
      <c r="A160" s="257" t="s">
        <v>1532</v>
      </c>
      <c r="B160" s="293"/>
    </row>
    <row r="161" spans="1:4">
      <c r="A161" s="257" t="s">
        <v>1533</v>
      </c>
      <c r="B161" s="259">
        <v>3.9000000000000003E-3</v>
      </c>
      <c r="C161" s="293"/>
      <c r="D161" s="293"/>
    </row>
    <row r="162" spans="1:4">
      <c r="A162" s="257" t="s">
        <v>1534</v>
      </c>
      <c r="B162" s="293"/>
      <c r="C162" s="293"/>
      <c r="D162" s="293"/>
    </row>
    <row r="163" spans="1:4">
      <c r="A163" s="257" t="s">
        <v>1535</v>
      </c>
      <c r="B163" s="259">
        <v>2.92E-2</v>
      </c>
      <c r="C163" s="293" t="str">
        <f t="shared" ref="C163:C213" si="4">+INDEX(K:K,MATCH(D163,J:J,0))</f>
        <v>AL</v>
      </c>
      <c r="D163" s="293" t="str">
        <f t="shared" ref="D163:D213" si="5">+TRIM(A163)</f>
        <v>Alabama</v>
      </c>
    </row>
    <row r="164" spans="1:4">
      <c r="A164" s="257" t="s">
        <v>1536</v>
      </c>
      <c r="B164" s="259">
        <v>3.2799999999999996E-2</v>
      </c>
      <c r="C164" s="293" t="str">
        <f t="shared" si="4"/>
        <v>AK</v>
      </c>
      <c r="D164" s="293" t="str">
        <f t="shared" si="5"/>
        <v>Alaska</v>
      </c>
    </row>
    <row r="165" spans="1:4">
      <c r="A165" s="257" t="s">
        <v>1537</v>
      </c>
      <c r="B165" s="259">
        <v>1.67E-2</v>
      </c>
      <c r="C165" s="293" t="str">
        <f t="shared" si="4"/>
        <v>AZ</v>
      </c>
      <c r="D165" s="293" t="str">
        <f t="shared" si="5"/>
        <v>Arizona</v>
      </c>
    </row>
    <row r="166" spans="1:4">
      <c r="A166" s="257" t="s">
        <v>1538</v>
      </c>
      <c r="B166" s="293"/>
      <c r="C166" s="293" t="str">
        <f t="shared" si="4"/>
        <v>AR</v>
      </c>
      <c r="D166" s="293" t="str">
        <f t="shared" si="5"/>
        <v>Arkansas</v>
      </c>
    </row>
    <row r="167" spans="1:4">
      <c r="A167" s="257" t="s">
        <v>1539</v>
      </c>
      <c r="B167" s="293"/>
      <c r="C167" s="293" t="str">
        <f t="shared" si="4"/>
        <v>CA</v>
      </c>
      <c r="D167" s="293" t="str">
        <f t="shared" si="5"/>
        <v>California</v>
      </c>
    </row>
    <row r="168" spans="1:4">
      <c r="A168" s="257" t="s">
        <v>1540</v>
      </c>
      <c r="B168" s="293"/>
      <c r="C168" s="293" t="str">
        <f t="shared" si="4"/>
        <v>CO</v>
      </c>
      <c r="D168" s="293" t="str">
        <f t="shared" si="5"/>
        <v>Colorado</v>
      </c>
    </row>
    <row r="169" spans="1:4">
      <c r="A169" s="257" t="s">
        <v>1541</v>
      </c>
      <c r="B169" s="293"/>
      <c r="C169" s="293" t="str">
        <f t="shared" si="4"/>
        <v>CT</v>
      </c>
      <c r="D169" s="293" t="str">
        <f t="shared" si="5"/>
        <v>Connecticut</v>
      </c>
    </row>
    <row r="170" spans="1:4">
      <c r="A170" s="257" t="s">
        <v>1542</v>
      </c>
      <c r="B170" s="293"/>
      <c r="C170" s="293" t="str">
        <f t="shared" si="4"/>
        <v>DE</v>
      </c>
      <c r="D170" s="293" t="str">
        <f t="shared" si="5"/>
        <v>Delaware</v>
      </c>
    </row>
    <row r="171" spans="1:4">
      <c r="A171" s="257" t="s">
        <v>1543</v>
      </c>
      <c r="B171" s="293"/>
      <c r="C171" s="293" t="e">
        <f t="shared" si="4"/>
        <v>#N/A</v>
      </c>
      <c r="D171" s="293" t="str">
        <f t="shared" si="5"/>
        <v>District of Columbia</v>
      </c>
    </row>
    <row r="172" spans="1:4">
      <c r="A172" s="257" t="s">
        <v>1544</v>
      </c>
      <c r="B172" s="259">
        <v>1.9099999999999999E-2</v>
      </c>
      <c r="C172" s="293" t="str">
        <f t="shared" si="4"/>
        <v>FL</v>
      </c>
      <c r="D172" s="293" t="str">
        <f t="shared" si="5"/>
        <v>Florida</v>
      </c>
    </row>
    <row r="173" spans="1:4">
      <c r="A173" s="257" t="s">
        <v>1545</v>
      </c>
      <c r="B173" s="259">
        <v>1.9E-2</v>
      </c>
      <c r="C173" s="293" t="str">
        <f t="shared" si="4"/>
        <v>GA</v>
      </c>
      <c r="D173" s="293" t="str">
        <f t="shared" si="5"/>
        <v>Georgia</v>
      </c>
    </row>
    <row r="174" spans="1:4">
      <c r="A174" s="257" t="s">
        <v>1546</v>
      </c>
      <c r="B174" s="293"/>
      <c r="C174" s="293" t="str">
        <f t="shared" si="4"/>
        <v>HI</v>
      </c>
      <c r="D174" s="293" t="str">
        <f t="shared" si="5"/>
        <v>Hawaii</v>
      </c>
    </row>
    <row r="175" spans="1:4">
      <c r="A175" s="257" t="s">
        <v>1547</v>
      </c>
      <c r="B175" s="293"/>
      <c r="C175" s="293" t="str">
        <f t="shared" si="4"/>
        <v>ID</v>
      </c>
      <c r="D175" s="293" t="str">
        <f t="shared" si="5"/>
        <v>Idaho</v>
      </c>
    </row>
    <row r="176" spans="1:4">
      <c r="A176" s="257" t="s">
        <v>1548</v>
      </c>
      <c r="B176" s="259">
        <v>1.1200000000000002E-2</v>
      </c>
      <c r="C176" s="293" t="str">
        <f t="shared" si="4"/>
        <v>IL</v>
      </c>
      <c r="D176" s="293" t="str">
        <f t="shared" si="5"/>
        <v>Illinois</v>
      </c>
    </row>
    <row r="177" spans="1:4">
      <c r="A177" s="257" t="s">
        <v>1549</v>
      </c>
      <c r="B177" s="259">
        <v>2.7099999999999999E-2</v>
      </c>
      <c r="C177" s="293" t="str">
        <f t="shared" si="4"/>
        <v>IN</v>
      </c>
      <c r="D177" s="293" t="str">
        <f t="shared" si="5"/>
        <v>Indiana</v>
      </c>
    </row>
    <row r="178" spans="1:4">
      <c r="A178" s="257" t="s">
        <v>1550</v>
      </c>
      <c r="B178" s="293"/>
      <c r="C178" s="293" t="str">
        <f t="shared" si="4"/>
        <v>IA</v>
      </c>
      <c r="D178" s="293" t="str">
        <f t="shared" si="5"/>
        <v>Iowa</v>
      </c>
    </row>
    <row r="179" spans="1:4">
      <c r="A179" s="257" t="s">
        <v>1551</v>
      </c>
      <c r="B179" s="293"/>
      <c r="C179" s="293" t="str">
        <f t="shared" si="4"/>
        <v>KS</v>
      </c>
      <c r="D179" s="293" t="str">
        <f t="shared" si="5"/>
        <v>Kansas</v>
      </c>
    </row>
    <row r="180" spans="1:4">
      <c r="A180" s="257" t="s">
        <v>1552</v>
      </c>
      <c r="B180" s="259">
        <v>3.0699999999999998E-2</v>
      </c>
      <c r="C180" s="293" t="str">
        <f t="shared" si="4"/>
        <v>KY</v>
      </c>
      <c r="D180" s="293" t="str">
        <f t="shared" si="5"/>
        <v>Kentucky</v>
      </c>
    </row>
    <row r="181" spans="1:4">
      <c r="A181" s="257" t="s">
        <v>1553</v>
      </c>
      <c r="B181" s="259">
        <v>4.1299999999999996E-2</v>
      </c>
      <c r="C181" s="293" t="str">
        <f t="shared" si="4"/>
        <v>LA</v>
      </c>
      <c r="D181" s="293" t="str">
        <f t="shared" si="5"/>
        <v>Louisiana</v>
      </c>
    </row>
    <row r="182" spans="1:4">
      <c r="A182" s="257" t="s">
        <v>1554</v>
      </c>
      <c r="B182" s="293"/>
      <c r="C182" s="293" t="str">
        <f t="shared" si="4"/>
        <v>ME</v>
      </c>
      <c r="D182" s="293" t="str">
        <f t="shared" si="5"/>
        <v>Maine</v>
      </c>
    </row>
    <row r="183" spans="1:4">
      <c r="A183" s="257" t="s">
        <v>1555</v>
      </c>
      <c r="B183" s="259">
        <v>3.4300000000000004E-2</v>
      </c>
      <c r="C183" s="293" t="str">
        <f t="shared" si="4"/>
        <v>MD</v>
      </c>
      <c r="D183" s="293" t="str">
        <f t="shared" si="5"/>
        <v>Maryland</v>
      </c>
    </row>
    <row r="184" spans="1:4">
      <c r="A184" s="257" t="s">
        <v>1556</v>
      </c>
      <c r="B184" s="293"/>
      <c r="C184" s="293" t="str">
        <f t="shared" si="4"/>
        <v>MA</v>
      </c>
      <c r="D184" s="293" t="str">
        <f t="shared" si="5"/>
        <v>Massachusetts</v>
      </c>
    </row>
    <row r="185" spans="1:4">
      <c r="A185" s="257" t="s">
        <v>1557</v>
      </c>
      <c r="B185" s="293"/>
      <c r="C185" s="293" t="str">
        <f t="shared" si="4"/>
        <v>MI</v>
      </c>
      <c r="D185" s="293" t="str">
        <f t="shared" si="5"/>
        <v>Michigan</v>
      </c>
    </row>
    <row r="186" spans="1:4">
      <c r="A186" s="257" t="s">
        <v>1558</v>
      </c>
      <c r="B186" s="293"/>
      <c r="C186" s="293" t="str">
        <f t="shared" si="4"/>
        <v>MN</v>
      </c>
      <c r="D186" s="293" t="str">
        <f t="shared" si="5"/>
        <v>Minnesota</v>
      </c>
    </row>
    <row r="187" spans="1:4">
      <c r="A187" s="257" t="s">
        <v>1559</v>
      </c>
      <c r="B187" s="293"/>
      <c r="C187" s="293" t="str">
        <f t="shared" si="4"/>
        <v>MS</v>
      </c>
      <c r="D187" s="293" t="str">
        <f t="shared" si="5"/>
        <v>Mississippi</v>
      </c>
    </row>
    <row r="188" spans="1:4">
      <c r="A188" s="257" t="s">
        <v>1560</v>
      </c>
      <c r="B188" s="293"/>
      <c r="C188" s="293" t="str">
        <f t="shared" si="4"/>
        <v>MO</v>
      </c>
      <c r="D188" s="293" t="str">
        <f t="shared" si="5"/>
        <v>Missouri</v>
      </c>
    </row>
    <row r="189" spans="1:4">
      <c r="A189" s="257" t="s">
        <v>1561</v>
      </c>
      <c r="B189" s="293"/>
      <c r="C189" s="293" t="str">
        <f t="shared" si="4"/>
        <v>MT</v>
      </c>
      <c r="D189" s="293" t="str">
        <f t="shared" si="5"/>
        <v>Montana</v>
      </c>
    </row>
    <row r="190" spans="1:4">
      <c r="A190" s="257" t="s">
        <v>1562</v>
      </c>
      <c r="B190" s="259">
        <v>3.4999999999999996E-3</v>
      </c>
      <c r="C190" s="293" t="str">
        <f t="shared" si="4"/>
        <v>NE</v>
      </c>
      <c r="D190" s="293" t="str">
        <f t="shared" si="5"/>
        <v>Nebraska</v>
      </c>
    </row>
    <row r="191" spans="1:4">
      <c r="A191" s="257" t="s">
        <v>1563</v>
      </c>
      <c r="B191" s="259">
        <v>1.3999999999999999E-2</v>
      </c>
      <c r="C191" s="293" t="str">
        <f t="shared" si="4"/>
        <v>NV</v>
      </c>
      <c r="D191" s="293" t="str">
        <f t="shared" si="5"/>
        <v>Nevada</v>
      </c>
    </row>
    <row r="192" spans="1:4">
      <c r="A192" s="257" t="s">
        <v>1564</v>
      </c>
      <c r="B192" s="293"/>
      <c r="C192" s="293" t="str">
        <f t="shared" si="4"/>
        <v>NH</v>
      </c>
      <c r="D192" s="293" t="str">
        <f t="shared" si="5"/>
        <v>New Hampshire</v>
      </c>
    </row>
    <row r="193" spans="1:4">
      <c r="A193" s="257" t="s">
        <v>1565</v>
      </c>
      <c r="B193" s="259">
        <v>0.1084</v>
      </c>
      <c r="C193" s="293" t="str">
        <f t="shared" si="4"/>
        <v>NJ</v>
      </c>
      <c r="D193" s="293" t="str">
        <f t="shared" si="5"/>
        <v>New Jersey</v>
      </c>
    </row>
    <row r="194" spans="1:4">
      <c r="A194" s="257" t="s">
        <v>1566</v>
      </c>
      <c r="B194" s="293"/>
      <c r="C194" s="293" t="str">
        <f t="shared" si="4"/>
        <v>NM</v>
      </c>
      <c r="D194" s="293" t="str">
        <f t="shared" si="5"/>
        <v>New Mexico</v>
      </c>
    </row>
    <row r="195" spans="1:4">
      <c r="A195" s="257" t="s">
        <v>1567</v>
      </c>
      <c r="B195" s="293"/>
      <c r="C195" s="293" t="str">
        <f t="shared" si="4"/>
        <v>NY</v>
      </c>
      <c r="D195" s="293" t="str">
        <f t="shared" si="5"/>
        <v>New York</v>
      </c>
    </row>
    <row r="196" spans="1:4">
      <c r="A196" s="257" t="s">
        <v>1568</v>
      </c>
      <c r="B196" s="259">
        <v>2.2599999999999999E-2</v>
      </c>
      <c r="C196" s="293" t="str">
        <f t="shared" si="4"/>
        <v>NC</v>
      </c>
      <c r="D196" s="293" t="str">
        <f t="shared" si="5"/>
        <v>North Carolina</v>
      </c>
    </row>
    <row r="197" spans="1:4">
      <c r="A197" s="257" t="s">
        <v>1569</v>
      </c>
      <c r="B197" s="293"/>
      <c r="C197" s="293" t="str">
        <f t="shared" si="4"/>
        <v>ND</v>
      </c>
      <c r="D197" s="293" t="str">
        <f t="shared" si="5"/>
        <v>North Dakota</v>
      </c>
    </row>
    <row r="198" spans="1:4">
      <c r="A198" s="257" t="s">
        <v>1570</v>
      </c>
      <c r="B198" s="293"/>
      <c r="C198" s="293" t="str">
        <f t="shared" si="4"/>
        <v>OH</v>
      </c>
      <c r="D198" s="293" t="str">
        <f t="shared" si="5"/>
        <v>Ohio</v>
      </c>
    </row>
    <row r="199" spans="1:4">
      <c r="A199" s="257" t="s">
        <v>1571</v>
      </c>
      <c r="B199" s="293"/>
      <c r="C199" s="293" t="str">
        <f t="shared" si="4"/>
        <v>OK</v>
      </c>
      <c r="D199" s="293" t="str">
        <f t="shared" si="5"/>
        <v>Oklahoma</v>
      </c>
    </row>
    <row r="200" spans="1:4">
      <c r="A200" s="257" t="s">
        <v>1572</v>
      </c>
      <c r="B200" s="293"/>
      <c r="C200" s="293" t="str">
        <f t="shared" si="4"/>
        <v>OR</v>
      </c>
      <c r="D200" s="293" t="str">
        <f t="shared" si="5"/>
        <v>Oregon</v>
      </c>
    </row>
    <row r="201" spans="1:4">
      <c r="A201" s="257" t="s">
        <v>1573</v>
      </c>
      <c r="B201" s="259">
        <v>5.5999999999999994E-2</v>
      </c>
      <c r="C201" s="293" t="str">
        <f t="shared" si="4"/>
        <v>PA</v>
      </c>
      <c r="D201" s="293" t="str">
        <f t="shared" si="5"/>
        <v>Pennsylvania</v>
      </c>
    </row>
    <row r="202" spans="1:4">
      <c r="A202" s="257" t="s">
        <v>1574</v>
      </c>
      <c r="B202" s="293"/>
      <c r="C202" s="293" t="str">
        <f t="shared" si="4"/>
        <v>RI</v>
      </c>
      <c r="D202" s="293" t="str">
        <f t="shared" si="5"/>
        <v>Rhode Island</v>
      </c>
    </row>
    <row r="203" spans="1:4">
      <c r="A203" s="257" t="s">
        <v>1575</v>
      </c>
      <c r="B203" s="259">
        <v>2.2200000000000001E-2</v>
      </c>
      <c r="C203" s="293" t="str">
        <f t="shared" si="4"/>
        <v>SC</v>
      </c>
      <c r="D203" s="293" t="str">
        <f t="shared" si="5"/>
        <v>South Carolina</v>
      </c>
    </row>
    <row r="204" spans="1:4">
      <c r="A204" s="257" t="s">
        <v>1576</v>
      </c>
      <c r="B204" s="293"/>
      <c r="C204" s="293" t="str">
        <f t="shared" si="4"/>
        <v>SD</v>
      </c>
      <c r="D204" s="293" t="str">
        <f t="shared" si="5"/>
        <v>South Dakota</v>
      </c>
    </row>
    <row r="205" spans="1:4">
      <c r="A205" s="257" t="s">
        <v>1577</v>
      </c>
      <c r="B205" s="293"/>
      <c r="C205" s="293" t="str">
        <f t="shared" si="4"/>
        <v>TN</v>
      </c>
      <c r="D205" s="293" t="str">
        <f t="shared" si="5"/>
        <v>Tennessee</v>
      </c>
    </row>
    <row r="206" spans="1:4">
      <c r="A206" s="257" t="s">
        <v>1578</v>
      </c>
      <c r="B206" s="259">
        <v>1.1599999999999999E-2</v>
      </c>
      <c r="C206" s="293" t="str">
        <f t="shared" si="4"/>
        <v>TX</v>
      </c>
      <c r="D206" s="293" t="str">
        <f t="shared" si="5"/>
        <v>Texas</v>
      </c>
    </row>
    <row r="207" spans="1:4">
      <c r="A207" s="257" t="s">
        <v>1579</v>
      </c>
      <c r="B207" s="293"/>
      <c r="C207" s="293" t="str">
        <f t="shared" si="4"/>
        <v>UT</v>
      </c>
      <c r="D207" s="293" t="str">
        <f t="shared" si="5"/>
        <v>Utah</v>
      </c>
    </row>
    <row r="208" spans="1:4">
      <c r="A208" s="257" t="s">
        <v>1580</v>
      </c>
      <c r="B208" s="293"/>
      <c r="C208" s="293" t="str">
        <f t="shared" si="4"/>
        <v>VT</v>
      </c>
      <c r="D208" s="293" t="str">
        <f t="shared" si="5"/>
        <v>Vermont</v>
      </c>
    </row>
    <row r="209" spans="1:4">
      <c r="A209" s="257" t="s">
        <v>1581</v>
      </c>
      <c r="B209" s="293"/>
      <c r="C209" s="293" t="str">
        <f t="shared" si="4"/>
        <v>VA</v>
      </c>
      <c r="D209" s="293" t="str">
        <f t="shared" si="5"/>
        <v>Virginia</v>
      </c>
    </row>
    <row r="210" spans="1:4">
      <c r="A210" s="257" t="s">
        <v>1582</v>
      </c>
      <c r="B210" s="293"/>
      <c r="C210" s="293" t="str">
        <f t="shared" si="4"/>
        <v>WA</v>
      </c>
      <c r="D210" s="293" t="str">
        <f t="shared" si="5"/>
        <v>Washington</v>
      </c>
    </row>
    <row r="211" spans="1:4">
      <c r="A211" s="257" t="s">
        <v>1583</v>
      </c>
      <c r="B211" s="259">
        <v>3.0000000000000001E-3</v>
      </c>
      <c r="C211" s="293" t="str">
        <f t="shared" si="4"/>
        <v>WV</v>
      </c>
      <c r="D211" s="293" t="str">
        <f t="shared" si="5"/>
        <v>West Virginia</v>
      </c>
    </row>
    <row r="212" spans="1:4">
      <c r="A212" s="257" t="s">
        <v>1584</v>
      </c>
      <c r="B212" s="293"/>
      <c r="C212" s="293" t="str">
        <f t="shared" si="4"/>
        <v>WI</v>
      </c>
      <c r="D212" s="293" t="str">
        <f t="shared" si="5"/>
        <v>Wisconsin</v>
      </c>
    </row>
    <row r="213" spans="1:4">
      <c r="A213" s="257" t="s">
        <v>1585</v>
      </c>
      <c r="B213" s="293"/>
      <c r="C213" s="293" t="str">
        <f t="shared" si="4"/>
        <v>WY</v>
      </c>
      <c r="D213" s="293" t="str">
        <f t="shared" si="5"/>
        <v>Wyoming</v>
      </c>
    </row>
    <row r="214" spans="1:4">
      <c r="A214" s="257" t="s">
        <v>1586</v>
      </c>
      <c r="B214" s="293"/>
      <c r="C214" s="293"/>
      <c r="D214" s="293"/>
    </row>
    <row r="215" spans="1:4">
      <c r="A215" s="257" t="s">
        <v>1587</v>
      </c>
      <c r="B215" s="258">
        <v>40</v>
      </c>
      <c r="C215" s="293"/>
      <c r="D215" s="293"/>
    </row>
    <row r="216" spans="1:4">
      <c r="A216" s="257" t="s">
        <v>1588</v>
      </c>
      <c r="B216" s="258">
        <v>30</v>
      </c>
      <c r="C216" s="293"/>
      <c r="D216" s="293"/>
    </row>
    <row r="217" spans="1:4">
      <c r="A217" s="257" t="s">
        <v>1589</v>
      </c>
      <c r="B217" s="258">
        <v>20</v>
      </c>
      <c r="C217" s="293"/>
      <c r="D217" s="293"/>
    </row>
    <row r="218" spans="1:4">
      <c r="A218" s="257" t="s">
        <v>1590</v>
      </c>
      <c r="B218" s="258">
        <v>40</v>
      </c>
      <c r="C218" s="293"/>
      <c r="D218" s="293"/>
    </row>
    <row r="219" spans="1:4">
      <c r="A219" s="257" t="s">
        <v>1591</v>
      </c>
      <c r="B219" s="258">
        <v>40</v>
      </c>
      <c r="C219" s="293"/>
      <c r="D219" s="293"/>
    </row>
    <row r="220" spans="1:4">
      <c r="A220" s="257" t="s">
        <v>1592</v>
      </c>
      <c r="B220" s="258">
        <v>50</v>
      </c>
      <c r="C220" s="293"/>
      <c r="D220" s="293"/>
    </row>
    <row r="221" spans="1:4">
      <c r="A221" s="257" t="s">
        <v>1593</v>
      </c>
      <c r="B221" s="293"/>
      <c r="C221" s="293"/>
      <c r="D221" s="293"/>
    </row>
    <row r="222" spans="1:4">
      <c r="A222" s="257" t="s">
        <v>1594</v>
      </c>
      <c r="B222" s="260">
        <v>0.98724999999999996</v>
      </c>
      <c r="C222" s="293"/>
      <c r="D222" s="293"/>
    </row>
    <row r="223" spans="1:4">
      <c r="A223" s="257" t="s">
        <v>1595</v>
      </c>
      <c r="B223" s="260">
        <v>0.98724999999999996</v>
      </c>
      <c r="C223" s="293"/>
      <c r="D223" s="293"/>
    </row>
    <row r="224" spans="1:4">
      <c r="A224" s="257" t="s">
        <v>1596</v>
      </c>
      <c r="B224" s="260">
        <v>39.49</v>
      </c>
      <c r="C224" s="293"/>
      <c r="D224" s="293"/>
    </row>
    <row r="225" spans="1:2">
      <c r="A225" s="257" t="s">
        <v>1597</v>
      </c>
      <c r="B225" s="260">
        <v>0.2</v>
      </c>
    </row>
    <row r="226" spans="1:2">
      <c r="A226" s="257" t="s">
        <v>1598</v>
      </c>
      <c r="B226" s="260">
        <v>2064.98</v>
      </c>
    </row>
    <row r="227" spans="1:2">
      <c r="A227" s="257" t="s">
        <v>1599</v>
      </c>
      <c r="B227" s="260">
        <v>9.5</v>
      </c>
    </row>
    <row r="228" spans="1:2">
      <c r="A228" s="257" t="s">
        <v>1600</v>
      </c>
      <c r="B228" s="260">
        <v>10.5</v>
      </c>
    </row>
    <row r="229" spans="1:2">
      <c r="A229" s="257" t="s">
        <v>1601</v>
      </c>
      <c r="B229" s="260">
        <v>11.5</v>
      </c>
    </row>
    <row r="230" spans="1:2">
      <c r="A230" s="257" t="s">
        <v>1602</v>
      </c>
      <c r="B230" s="259">
        <v>1.125</v>
      </c>
    </row>
    <row r="234" spans="1:2">
      <c r="A234" s="257" t="s">
        <v>1603</v>
      </c>
      <c r="B234" s="293"/>
    </row>
    <row r="235" spans="1:2">
      <c r="A235" s="314"/>
      <c r="B235" s="314"/>
    </row>
    <row r="238" spans="1:2">
      <c r="A238" s="293" t="s">
        <v>1604</v>
      </c>
      <c r="B238" s="293"/>
    </row>
    <row r="239" spans="1:2">
      <c r="A239" s="293" t="s">
        <v>1605</v>
      </c>
      <c r="B239" s="293"/>
    </row>
  </sheetData>
  <mergeCells count="1">
    <mergeCell ref="A235:B23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
  <sheetViews>
    <sheetView workbookViewId="0">
      <selection activeCell="D35" sqref="D35"/>
    </sheetView>
  </sheetViews>
  <sheetFormatPr defaultRowHeight="1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IU134"/>
  <sheetViews>
    <sheetView showGridLines="0" view="pageBreakPreview" zoomScaleSheetLayoutView="100" workbookViewId="0">
      <pane xSplit="5" ySplit="12" topLeftCell="F81" activePane="bottomRight" state="frozen"/>
      <selection pane="topRight" activeCell="H34" sqref="H34"/>
      <selection pane="bottomLeft" activeCell="H34" sqref="H34"/>
      <selection pane="bottomRight" activeCell="J95" sqref="J95"/>
    </sheetView>
  </sheetViews>
  <sheetFormatPr defaultColWidth="8.875" defaultRowHeight="13.5"/>
  <cols>
    <col min="1" max="1" width="5" style="1" customWidth="1"/>
    <col min="2" max="2" width="2.25" style="1" customWidth="1"/>
    <col min="3" max="3" width="3" style="1" customWidth="1"/>
    <col min="4" max="4" width="41.625" style="1" bestFit="1" customWidth="1"/>
    <col min="5" max="5" width="10.5" style="49" customWidth="1"/>
    <col min="6" max="6" width="11.375" style="1" customWidth="1"/>
    <col min="7" max="7" width="2.625" style="1" customWidth="1"/>
    <col min="8" max="8" width="10.5" style="1" customWidth="1"/>
    <col min="9" max="9" width="2.625" style="1" customWidth="1"/>
    <col min="10" max="10" width="10.25" style="1" customWidth="1"/>
    <col min="11" max="11" width="2.625" style="1" customWidth="1"/>
    <col min="12" max="12" width="9.625" style="1" bestFit="1" customWidth="1"/>
    <col min="13" max="13" width="4.25" style="55" customWidth="1"/>
    <col min="14" max="14" width="13" style="1" customWidth="1"/>
    <col min="15" max="15" width="2.625" style="1" customWidth="1"/>
    <col min="16" max="16" width="12.5" style="1" customWidth="1"/>
    <col min="17" max="17" width="2.625" style="1" customWidth="1"/>
    <col min="18" max="18" width="9.375" style="1" customWidth="1"/>
    <col min="19" max="19" width="2.875" style="1" customWidth="1"/>
    <col min="20" max="20" width="10.875" style="1" customWidth="1"/>
    <col min="21" max="21" width="2.625" style="1" customWidth="1"/>
    <col min="22" max="22" width="10.5" style="1" bestFit="1" customWidth="1"/>
    <col min="23" max="23" width="2.625" style="1" customWidth="1"/>
    <col min="24" max="24" width="11.125" style="6" bestFit="1" customWidth="1"/>
    <col min="25" max="25" width="4.25" style="6" customWidth="1"/>
    <col min="26" max="26" width="10" style="144" customWidth="1"/>
    <col min="27" max="27" width="2.625" style="6" customWidth="1"/>
    <col min="28" max="28" width="8.25" style="59" bestFit="1" customWidth="1"/>
    <col min="29" max="29" width="2.625" style="1" customWidth="1"/>
    <col min="30" max="30" width="8.75" style="1" bestFit="1" customWidth="1"/>
    <col min="31" max="31" width="2.625" style="1" customWidth="1"/>
    <col min="32" max="32" width="6.875" style="1" bestFit="1" customWidth="1"/>
    <col min="33" max="33" width="2.625" style="1" customWidth="1"/>
    <col min="34" max="34" width="7.375" style="1" bestFit="1" customWidth="1"/>
    <col min="35" max="35" width="2.625" style="1" customWidth="1"/>
    <col min="36" max="36" width="13.875" style="1" bestFit="1" customWidth="1"/>
    <col min="37" max="37" width="2.625" style="1" customWidth="1"/>
    <col min="38" max="38" width="9.625" style="6" bestFit="1" customWidth="1"/>
    <col min="39" max="39" width="35.375" style="6" bestFit="1" customWidth="1"/>
    <col min="40" max="16384" width="8.875" style="1"/>
  </cols>
  <sheetData>
    <row r="1" spans="1:255" ht="15">
      <c r="A1" s="8" t="s">
        <v>0</v>
      </c>
      <c r="D1" s="48"/>
      <c r="J1" s="8"/>
      <c r="X1" s="78" t="s">
        <v>16</v>
      </c>
      <c r="Y1" s="1"/>
      <c r="Z1" s="143"/>
      <c r="AA1" s="1"/>
      <c r="AB1" s="146"/>
      <c r="AC1" s="48"/>
      <c r="AD1" s="48"/>
      <c r="AE1" s="48"/>
      <c r="AF1" s="48"/>
      <c r="AG1" s="48"/>
      <c r="AH1" s="48"/>
      <c r="AI1" s="48"/>
      <c r="AJ1" s="48"/>
      <c r="AK1" s="48"/>
      <c r="AL1" s="50"/>
      <c r="AM1" s="50"/>
    </row>
    <row r="2" spans="1:255" ht="15">
      <c r="A2" s="8" t="s">
        <v>17</v>
      </c>
      <c r="J2" s="52"/>
      <c r="X2" s="9"/>
      <c r="Y2" s="1"/>
      <c r="AA2" s="1"/>
    </row>
    <row r="3" spans="1:255" ht="15">
      <c r="A3" s="8" t="s">
        <v>3</v>
      </c>
      <c r="J3" s="52"/>
      <c r="X3" s="9"/>
      <c r="Y3" s="1"/>
      <c r="AA3" s="1"/>
    </row>
    <row r="4" spans="1:255" ht="23.25">
      <c r="J4" s="52"/>
      <c r="L4" s="106" t="s">
        <v>18</v>
      </c>
      <c r="P4" s="106"/>
      <c r="X4" s="1"/>
      <c r="Y4" s="1"/>
      <c r="AA4" s="1"/>
    </row>
    <row r="5" spans="1:255">
      <c r="J5" s="52"/>
      <c r="X5" s="1"/>
      <c r="Y5" s="1"/>
      <c r="AA5" s="1"/>
    </row>
    <row r="6" spans="1:255">
      <c r="J6" s="52"/>
      <c r="X6" s="1"/>
      <c r="Y6" s="1"/>
      <c r="AA6" s="1"/>
    </row>
    <row r="7" spans="1:255" ht="15">
      <c r="C7" s="8"/>
      <c r="D7" s="8" t="s">
        <v>4</v>
      </c>
      <c r="E7" s="74" t="s">
        <v>5</v>
      </c>
      <c r="F7" s="74" t="s">
        <v>6</v>
      </c>
      <c r="H7" s="75" t="s">
        <v>19</v>
      </c>
      <c r="I7" s="75"/>
      <c r="J7" s="75" t="s">
        <v>20</v>
      </c>
      <c r="K7" s="75"/>
      <c r="L7" s="76" t="s">
        <v>21</v>
      </c>
      <c r="M7" s="75"/>
      <c r="N7" s="75" t="s">
        <v>22</v>
      </c>
      <c r="O7" s="75"/>
      <c r="P7" s="75" t="s">
        <v>23</v>
      </c>
      <c r="Q7" s="75"/>
      <c r="R7" s="75" t="s">
        <v>24</v>
      </c>
      <c r="S7" s="75"/>
      <c r="T7" s="75" t="s">
        <v>25</v>
      </c>
      <c r="U7" s="75"/>
      <c r="V7" s="75" t="s">
        <v>26</v>
      </c>
      <c r="W7" s="75"/>
      <c r="X7" s="75" t="s">
        <v>27</v>
      </c>
      <c r="Y7" s="75"/>
      <c r="Z7" s="152"/>
      <c r="AA7" s="1"/>
    </row>
    <row r="8" spans="1:255">
      <c r="J8" s="52"/>
      <c r="X8" s="1"/>
      <c r="Y8" s="1"/>
      <c r="AA8" s="1"/>
    </row>
    <row r="9" spans="1:255" s="8" customFormat="1" ht="15">
      <c r="E9" s="233"/>
      <c r="F9" s="231"/>
      <c r="L9" s="234"/>
      <c r="M9" s="75"/>
      <c r="P9" s="155"/>
      <c r="Q9" s="7"/>
      <c r="R9" s="7"/>
      <c r="S9" s="53"/>
      <c r="T9" s="53" t="s">
        <v>28</v>
      </c>
      <c r="U9" s="7"/>
      <c r="X9" s="75" t="s">
        <v>29</v>
      </c>
      <c r="Y9" s="75"/>
      <c r="Z9" s="145"/>
      <c r="AB9" s="150"/>
      <c r="AC9" s="235"/>
      <c r="AD9" s="235"/>
      <c r="AE9" s="235"/>
      <c r="AF9" s="235"/>
      <c r="AG9" s="235"/>
      <c r="AH9" s="235"/>
      <c r="AI9" s="235"/>
      <c r="AJ9" s="235"/>
      <c r="AK9" s="235"/>
      <c r="AL9" s="231"/>
      <c r="AM9" s="231"/>
    </row>
    <row r="10" spans="1:255" s="8" customFormat="1" ht="15">
      <c r="B10" s="75"/>
      <c r="C10" s="75"/>
      <c r="D10" s="75"/>
      <c r="E10" s="75"/>
      <c r="F10" s="231" t="s">
        <v>30</v>
      </c>
      <c r="G10" s="75"/>
      <c r="H10" s="75" t="s">
        <v>31</v>
      </c>
      <c r="I10" s="75"/>
      <c r="J10" s="75" t="s">
        <v>32</v>
      </c>
      <c r="K10" s="75"/>
      <c r="L10" s="75"/>
      <c r="M10" s="75"/>
      <c r="N10" s="75" t="s">
        <v>30</v>
      </c>
      <c r="O10" s="75"/>
      <c r="P10" s="53" t="s">
        <v>33</v>
      </c>
      <c r="Q10" s="75"/>
      <c r="R10" s="75" t="s">
        <v>34</v>
      </c>
      <c r="S10" s="75"/>
      <c r="T10" s="75" t="s">
        <v>35</v>
      </c>
      <c r="U10" s="75"/>
      <c r="V10" s="75" t="s">
        <v>30</v>
      </c>
      <c r="W10" s="75"/>
      <c r="X10" s="75" t="s">
        <v>36</v>
      </c>
      <c r="Y10" s="75"/>
      <c r="Z10" s="152" t="s">
        <v>37</v>
      </c>
      <c r="AB10" s="236"/>
      <c r="AC10" s="75"/>
      <c r="AD10" s="75" t="s">
        <v>38</v>
      </c>
      <c r="AE10" s="75"/>
      <c r="AF10" s="75"/>
      <c r="AG10" s="75"/>
      <c r="AH10" s="75"/>
      <c r="AI10" s="75"/>
      <c r="AJ10" s="75" t="s">
        <v>39</v>
      </c>
      <c r="AK10" s="75"/>
      <c r="AL10" s="53" t="s">
        <v>30</v>
      </c>
      <c r="AM10" s="53"/>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row>
    <row r="11" spans="1:255" s="8" customFormat="1" ht="15">
      <c r="B11" s="75"/>
      <c r="C11" s="75"/>
      <c r="D11" s="75"/>
      <c r="E11" s="232" t="s">
        <v>40</v>
      </c>
      <c r="F11" s="232" t="s">
        <v>41</v>
      </c>
      <c r="G11" s="75"/>
      <c r="H11" s="195" t="str">
        <f>"7.65%"</f>
        <v>7.65%</v>
      </c>
      <c r="I11" s="75"/>
      <c r="J11" s="195" t="s">
        <v>42</v>
      </c>
      <c r="K11" s="75"/>
      <c r="L11" s="195" t="s">
        <v>43</v>
      </c>
      <c r="M11" s="75"/>
      <c r="N11" s="195" t="s">
        <v>13</v>
      </c>
      <c r="O11" s="75"/>
      <c r="P11" s="195" t="s">
        <v>44</v>
      </c>
      <c r="Q11" s="75"/>
      <c r="R11" s="195" t="s">
        <v>45</v>
      </c>
      <c r="S11" s="75"/>
      <c r="T11" s="195" t="s">
        <v>46</v>
      </c>
      <c r="U11" s="75"/>
      <c r="V11" s="195" t="s">
        <v>14</v>
      </c>
      <c r="W11" s="53"/>
      <c r="X11" s="195" t="s">
        <v>47</v>
      </c>
      <c r="Y11" s="195"/>
      <c r="Z11" s="237" t="s">
        <v>48</v>
      </c>
      <c r="AB11" s="238" t="s">
        <v>49</v>
      </c>
      <c r="AC11" s="235"/>
      <c r="AD11" s="232" t="s">
        <v>50</v>
      </c>
      <c r="AE11" s="235"/>
      <c r="AF11" s="232" t="s">
        <v>51</v>
      </c>
      <c r="AG11" s="235"/>
      <c r="AH11" s="232" t="s">
        <v>52</v>
      </c>
      <c r="AI11" s="235"/>
      <c r="AJ11" s="232" t="s">
        <v>52</v>
      </c>
      <c r="AK11" s="235"/>
      <c r="AL11" s="232" t="s">
        <v>41</v>
      </c>
      <c r="AM11" s="232" t="s">
        <v>53</v>
      </c>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row>
    <row r="12" spans="1:255" s="8" customFormat="1" ht="15">
      <c r="A12" s="75" t="s">
        <v>7</v>
      </c>
      <c r="C12" s="75"/>
      <c r="D12" s="7"/>
      <c r="E12" s="74"/>
      <c r="F12" s="239"/>
      <c r="M12" s="75"/>
      <c r="Z12" s="145"/>
      <c r="AB12" s="150"/>
      <c r="AC12" s="240"/>
      <c r="AD12" s="235"/>
      <c r="AE12" s="240"/>
      <c r="AF12" s="235"/>
      <c r="AG12" s="240"/>
      <c r="AH12" s="235"/>
      <c r="AI12" s="240"/>
      <c r="AJ12" s="235"/>
      <c r="AK12" s="240"/>
      <c r="AL12" s="239"/>
      <c r="AM12" s="239"/>
    </row>
    <row r="13" spans="1:255" ht="15">
      <c r="A13" s="77">
        <v>1</v>
      </c>
      <c r="C13" s="246" t="s">
        <v>54</v>
      </c>
      <c r="D13" s="247"/>
      <c r="E13" s="68"/>
      <c r="F13" s="2"/>
      <c r="X13" s="1"/>
      <c r="Y13" s="1"/>
      <c r="AA13" s="1"/>
      <c r="AC13" s="57"/>
      <c r="AD13" s="56"/>
      <c r="AE13" s="57"/>
      <c r="AF13" s="56"/>
      <c r="AG13" s="57"/>
      <c r="AH13" s="56"/>
      <c r="AI13" s="57"/>
      <c r="AJ13" s="56"/>
      <c r="AK13" s="57"/>
      <c r="AL13" s="2"/>
      <c r="AM13" s="2"/>
    </row>
    <row r="14" spans="1:255" ht="15">
      <c r="A14" s="77">
        <v>2</v>
      </c>
      <c r="C14" s="141">
        <v>1001142</v>
      </c>
      <c r="D14" s="114"/>
      <c r="E14" s="68" t="str">
        <f>+INDEX('MWMA &amp; KY PF Sal 2020.04.01'!L:L,MATCH('Wp-b Ops &amp; Mgmt Salaries'!C14,'MWMA &amp; KY PF Sal 2020.04.01'!B:B,0))</f>
        <v>KY</v>
      </c>
      <c r="F14" s="122">
        <f>+AL14</f>
        <v>36932.629999999997</v>
      </c>
      <c r="G14" s="118"/>
      <c r="H14" s="122">
        <f>IF(F14&lt;'PRT Assumptions'!$B$4,F14*('PRT Assumptions'!$B$5+'PRT Assumptions'!$B$6),'PRT Assumptions'!$B$4*'PRT Assumptions'!$B$5+F14*'PRT Assumptions'!$B$6)</f>
        <v>2825.3461949999996</v>
      </c>
      <c r="I14" s="118"/>
      <c r="J14" s="118">
        <f>IF(F14&lt;'PRT Assumptions'!$B$113,F14*'PRT Assumptions'!$B$114,'PRT Assumptions'!$B$113*'PRT Assumptions'!$B$114)</f>
        <v>42</v>
      </c>
      <c r="K14" s="118"/>
      <c r="L14" s="122">
        <f ca="1">IFERROR(IF(L14&gt;INDEX('PRT Assumptions'!$B$9:$B$59,MATCH(E14,'PRT Assumptions'!$C$9:$C$59,0)),INDEX('PRT Assumptions'!$B$9:$B$59,MATCH(E14,'PRT Assumptions'!$C$9:$C$59,0))*INDEX('PRT Assumptions'!$B$61:$B$111,MATCH(E14,'PRT Assumptions'!$C$61:$C$111,0)),F14*INDEX('PRT Assumptions'!$B$61:$B$111,MATCH(E14,'PRT Assumptions'!$C$61:$C$111,0))),0)</f>
        <v>184.66315</v>
      </c>
      <c r="M14" s="220" t="s">
        <v>55</v>
      </c>
      <c r="N14" s="118">
        <f t="shared" ref="N14" ca="1" si="0">SUM(H14:L14)</f>
        <v>3052.0093449999995</v>
      </c>
      <c r="O14" s="118"/>
      <c r="P14" s="118">
        <f>+'wp-b2 Calc of Health and Other '!$O$19</f>
        <v>9697.9970370370356</v>
      </c>
      <c r="Q14" s="118"/>
      <c r="R14" s="118">
        <f t="shared" ref="R14" si="1">F14*0.03</f>
        <v>1107.9788999999998</v>
      </c>
      <c r="S14" s="118"/>
      <c r="T14" s="118">
        <f t="shared" ref="T14" si="2">F14*0.04</f>
        <v>1477.3052</v>
      </c>
      <c r="U14" s="118"/>
      <c r="V14" s="118">
        <f t="shared" ref="V14:V27" si="3">SUM(P14:T14)</f>
        <v>12283.281137037036</v>
      </c>
      <c r="X14" s="44">
        <f>+INDEX('MWMA &amp; KY PF Sal 2020.04.01'!T:T,MATCH('Wp-b Ops &amp; Mgmt Salaries'!C14,'MWMA &amp; KY PF Sal 2020.04.01'!B:B,0))</f>
        <v>1</v>
      </c>
      <c r="Y14" s="223" t="s">
        <v>56</v>
      </c>
      <c r="Z14" s="123">
        <f>+INDEX('MWMA &amp; KY PF Sal 2020.04.01'!U:U,MATCH('Wp-b Ops &amp; Mgmt Salaries'!C14,'MWMA &amp; KY PF Sal 2020.04.01'!B:B,0))</f>
        <v>16.047399038461538</v>
      </c>
      <c r="AA14" s="1"/>
      <c r="AB14" s="147">
        <f>+SUMIF('MWMA &amp; KY PF Sal 2020.04.01'!B:B,C14,'MWMA &amp; KY PF Sal 2020.04.01'!O:O)</f>
        <v>3554.04</v>
      </c>
      <c r="AC14" s="57"/>
      <c r="AD14" s="56">
        <f>+IF(AJ14="Full Time - Hourly",2080,IF(AJ14="Seasonal - Hourly",480,IF(AJ14="Part Time - Hourly",1040,24)))</f>
        <v>2080</v>
      </c>
      <c r="AE14" s="57"/>
      <c r="AF14" s="56" t="str">
        <f>+INDEX('MWMA &amp; KY PF Sal 2020.04.01'!M:M,MATCH('Wp-b Ops &amp; Mgmt Salaries'!C14,'MWMA &amp; KY PF Sal 2020.04.01'!B:B,0))</f>
        <v>Hourly</v>
      </c>
      <c r="AG14" s="57"/>
      <c r="AH14" s="56" t="str">
        <f>+INDEX('MWMA &amp; KY PF Sal 2020.04.01'!N:N,MATCH('Wp-b Ops &amp; Mgmt Salaries'!C14,'MWMA &amp; KY PF Sal 2020.04.01'!B:B,0))</f>
        <v>Full Time</v>
      </c>
      <c r="AI14" s="57"/>
      <c r="AJ14" s="56" t="str">
        <f>+AH14&amp;" - "&amp;AF14</f>
        <v>Full Time - Hourly</v>
      </c>
      <c r="AK14" s="57"/>
      <c r="AL14" s="3">
        <f>(+Z14*AD14)+AB14</f>
        <v>36932.629999999997</v>
      </c>
      <c r="AM14" s="3"/>
    </row>
    <row r="15" spans="1:255" ht="15">
      <c r="A15" s="77">
        <v>3</v>
      </c>
      <c r="C15" s="141">
        <v>1001567</v>
      </c>
      <c r="D15" s="114"/>
      <c r="E15" s="68" t="str">
        <f>+INDEX('MWMA &amp; KY PF Sal 2020.04.01'!L:L,MATCH('Wp-b Ops &amp; Mgmt Salaries'!C15,'MWMA &amp; KY PF Sal 2020.04.01'!B:B,0))</f>
        <v>KY</v>
      </c>
      <c r="F15" s="3">
        <f t="shared" ref="F15:F30" si="4">+AL15</f>
        <v>37488.01</v>
      </c>
      <c r="G15" s="5"/>
      <c r="H15" s="38">
        <f>IF(F15&lt;'PRT Assumptions'!$B$4,F15*('PRT Assumptions'!$B$5+'PRT Assumptions'!$B$6),'PRT Assumptions'!$B$4*'PRT Assumptions'!$B$5+F15*'PRT Assumptions'!$B$6)</f>
        <v>2867.8327650000001</v>
      </c>
      <c r="I15" s="5"/>
      <c r="J15" s="5">
        <f>IF(F15&lt;'PRT Assumptions'!$B$113,F15*'PRT Assumptions'!$B$114,'PRT Assumptions'!$B$113*'PRT Assumptions'!$B$114)</f>
        <v>42</v>
      </c>
      <c r="K15" s="5"/>
      <c r="L15" s="3">
        <f ca="1">IFERROR(IF(L15&gt;INDEX('PRT Assumptions'!$B$9:$B$59,MATCH(E15,'PRT Assumptions'!$C$9:$C$59,0)),INDEX('PRT Assumptions'!$B$9:$B$59,MATCH(E15,'PRT Assumptions'!$C$9:$C$59,0))*INDEX('PRT Assumptions'!$B$61:$B$111,MATCH(E15,'PRT Assumptions'!$C$61:$C$111,0)),F15*INDEX('PRT Assumptions'!$B$61:$B$111,MATCH(E15,'PRT Assumptions'!$C$61:$C$111,0))),0)</f>
        <v>187.44005000000001</v>
      </c>
      <c r="M15" s="220" t="s">
        <v>55</v>
      </c>
      <c r="N15" s="5">
        <f t="shared" ref="N15:N30" ca="1" si="5">SUM(H15:L15)</f>
        <v>3097.2728150000003</v>
      </c>
      <c r="O15" s="5"/>
      <c r="P15" s="5">
        <f>+'wp-b2 Calc of Health and Other '!$O$19</f>
        <v>9697.9970370370356</v>
      </c>
      <c r="Q15" s="5"/>
      <c r="R15" s="5">
        <f t="shared" ref="R15:R30" si="6">F15*0.03</f>
        <v>1124.6403</v>
      </c>
      <c r="S15" s="5"/>
      <c r="T15" s="5">
        <f t="shared" ref="T15:T30" si="7">F15*0.04</f>
        <v>1499.5204000000001</v>
      </c>
      <c r="U15" s="5"/>
      <c r="V15" s="5">
        <f t="shared" si="3"/>
        <v>12322.157737037034</v>
      </c>
      <c r="X15" s="44">
        <f>+INDEX('MWMA &amp; KY PF Sal 2020.04.01'!T:T,MATCH('Wp-b Ops &amp; Mgmt Salaries'!C15,'MWMA &amp; KY PF Sal 2020.04.01'!B:B,0))</f>
        <v>1</v>
      </c>
      <c r="Y15" s="223" t="s">
        <v>56</v>
      </c>
      <c r="Z15" s="123">
        <f>+INDEX('MWMA &amp; KY PF Sal 2020.04.01'!U:U,MATCH('Wp-b Ops &amp; Mgmt Salaries'!C15,'MWMA &amp; KY PF Sal 2020.04.01'!B:B,0))</f>
        <v>17.056798076923076</v>
      </c>
      <c r="AA15" s="1"/>
      <c r="AB15" s="147">
        <f>+SUMIF('MWMA &amp; KY PF Sal 2020.04.01'!B:B,C15,'MWMA &amp; KY PF Sal 2020.04.01'!O:O)</f>
        <v>2009.87</v>
      </c>
      <c r="AC15" s="57"/>
      <c r="AD15" s="56">
        <f t="shared" ref="AD15:AD27" si="8">+IF(AJ15="Full Time - Hourly",2080,IF(AJ15="Seasonal - Hourly",480,IF(AJ15="Part Time - Hourly",1040,24)))</f>
        <v>2080</v>
      </c>
      <c r="AE15" s="57"/>
      <c r="AF15" s="56" t="str">
        <f>+INDEX('MWMA &amp; KY PF Sal 2020.04.01'!M:M,MATCH('Wp-b Ops &amp; Mgmt Salaries'!C15,'MWMA &amp; KY PF Sal 2020.04.01'!B:B,0))</f>
        <v>Hourly</v>
      </c>
      <c r="AG15" s="57"/>
      <c r="AH15" s="56" t="str">
        <f>+INDEX('MWMA &amp; KY PF Sal 2020.04.01'!N:N,MATCH('Wp-b Ops &amp; Mgmt Salaries'!C15,'MWMA &amp; KY PF Sal 2020.04.01'!B:B,0))</f>
        <v>Full Time</v>
      </c>
      <c r="AI15" s="57"/>
      <c r="AJ15" s="56" t="str">
        <f t="shared" ref="AJ15:AJ27" si="9">+AH15&amp;" - "&amp;AF15</f>
        <v>Full Time - Hourly</v>
      </c>
      <c r="AK15" s="57"/>
      <c r="AL15" s="3">
        <f t="shared" ref="AL15:AL27" si="10">(+Z15*AD15)+AB15</f>
        <v>37488.01</v>
      </c>
      <c r="AM15" s="3"/>
    </row>
    <row r="16" spans="1:255" ht="15">
      <c r="A16" s="77">
        <v>4</v>
      </c>
      <c r="C16" s="141">
        <v>1001753</v>
      </c>
      <c r="D16" s="114"/>
      <c r="E16" s="68" t="str">
        <f>+INDEX('MWMA &amp; KY PF Sal 2020.04.01'!L:L,MATCH('Wp-b Ops &amp; Mgmt Salaries'!C16,'MWMA &amp; KY PF Sal 2020.04.01'!B:B,0))</f>
        <v>KY</v>
      </c>
      <c r="F16" s="3">
        <f t="shared" si="4"/>
        <v>35581.910000000003</v>
      </c>
      <c r="G16" s="5"/>
      <c r="H16" s="38">
        <f>IF(F16&lt;'PRT Assumptions'!$B$4,F16*('PRT Assumptions'!$B$5+'PRT Assumptions'!$B$6),'PRT Assumptions'!$B$4*'PRT Assumptions'!$B$5+F16*'PRT Assumptions'!$B$6)</f>
        <v>2722.0161150000004</v>
      </c>
      <c r="I16" s="5"/>
      <c r="J16" s="5">
        <f>IF(F16&lt;'PRT Assumptions'!$B$113,F16*'PRT Assumptions'!$B$114,'PRT Assumptions'!$B$113*'PRT Assumptions'!$B$114)</f>
        <v>42</v>
      </c>
      <c r="K16" s="5"/>
      <c r="L16" s="3">
        <f ca="1">IFERROR(IF(L16&gt;INDEX('PRT Assumptions'!$B$9:$B$59,MATCH(E16,'PRT Assumptions'!$C$9:$C$59,0)),INDEX('PRT Assumptions'!$B$9:$B$59,MATCH(E16,'PRT Assumptions'!$C$9:$C$59,0))*INDEX('PRT Assumptions'!$B$61:$B$111,MATCH(E16,'PRT Assumptions'!$C$61:$C$111,0)),F16*INDEX('PRT Assumptions'!$B$61:$B$111,MATCH(E16,'PRT Assumptions'!$C$61:$C$111,0))),0)</f>
        <v>177.90955000000002</v>
      </c>
      <c r="M16" s="220" t="s">
        <v>55</v>
      </c>
      <c r="N16" s="5">
        <f t="shared" ca="1" si="5"/>
        <v>2941.9256650000002</v>
      </c>
      <c r="O16" s="5"/>
      <c r="P16" s="5">
        <f>+'wp-b2 Calc of Health and Other '!$O$19</f>
        <v>9697.9970370370356</v>
      </c>
      <c r="Q16" s="5"/>
      <c r="R16" s="5">
        <f t="shared" si="6"/>
        <v>1067.4573</v>
      </c>
      <c r="S16" s="5"/>
      <c r="T16" s="5">
        <f t="shared" si="7"/>
        <v>1423.2764000000002</v>
      </c>
      <c r="U16" s="5"/>
      <c r="V16" s="5">
        <f t="shared" si="3"/>
        <v>12188.730737037036</v>
      </c>
      <c r="X16" s="44">
        <f>+INDEX('MWMA &amp; KY PF Sal 2020.04.01'!T:T,MATCH('Wp-b Ops &amp; Mgmt Salaries'!C16,'MWMA &amp; KY PF Sal 2020.04.01'!B:B,0))</f>
        <v>1</v>
      </c>
      <c r="Y16" s="223" t="s">
        <v>56</v>
      </c>
      <c r="Z16" s="123">
        <f>+INDEX('MWMA &amp; KY PF Sal 2020.04.01'!U:U,MATCH('Wp-b Ops &amp; Mgmt Salaries'!C16,'MWMA &amp; KY PF Sal 2020.04.01'!B:B,0))</f>
        <v>16.387298076923077</v>
      </c>
      <c r="AA16" s="1"/>
      <c r="AB16" s="147">
        <f>+SUMIF('MWMA &amp; KY PF Sal 2020.04.01'!B:B,C16,'MWMA &amp; KY PF Sal 2020.04.01'!O:O)</f>
        <v>1496.3300000000002</v>
      </c>
      <c r="AC16" s="57"/>
      <c r="AD16" s="56">
        <f t="shared" si="8"/>
        <v>2080</v>
      </c>
      <c r="AE16" s="57"/>
      <c r="AF16" s="56" t="str">
        <f>+INDEX('MWMA &amp; KY PF Sal 2020.04.01'!M:M,MATCH('Wp-b Ops &amp; Mgmt Salaries'!C16,'MWMA &amp; KY PF Sal 2020.04.01'!B:B,0))</f>
        <v>Hourly</v>
      </c>
      <c r="AG16" s="57"/>
      <c r="AH16" s="56" t="str">
        <f>+INDEX('MWMA &amp; KY PF Sal 2020.04.01'!N:N,MATCH('Wp-b Ops &amp; Mgmt Salaries'!C16,'MWMA &amp; KY PF Sal 2020.04.01'!B:B,0))</f>
        <v>Full Time</v>
      </c>
      <c r="AI16" s="57"/>
      <c r="AJ16" s="56" t="str">
        <f t="shared" si="9"/>
        <v>Full Time - Hourly</v>
      </c>
      <c r="AK16" s="57"/>
      <c r="AL16" s="3">
        <f t="shared" si="10"/>
        <v>35581.910000000003</v>
      </c>
      <c r="AM16" s="3"/>
    </row>
    <row r="17" spans="1:39" ht="15">
      <c r="A17" s="77">
        <v>5</v>
      </c>
      <c r="C17" s="141">
        <v>1099936</v>
      </c>
      <c r="D17" s="114"/>
      <c r="E17" s="68" t="str">
        <f>+INDEX('MWMA &amp; KY PF Sal 2020.04.01'!L:L,MATCH('Wp-b Ops &amp; Mgmt Salaries'!C17,'MWMA &amp; KY PF Sal 2020.04.01'!B:B,0))</f>
        <v>KY</v>
      </c>
      <c r="F17" s="3">
        <f t="shared" si="4"/>
        <v>46381.19</v>
      </c>
      <c r="G17" s="5"/>
      <c r="H17" s="38">
        <f>IF(F17&lt;'PRT Assumptions'!$B$4,F17*('PRT Assumptions'!$B$5+'PRT Assumptions'!$B$6),'PRT Assumptions'!$B$4*'PRT Assumptions'!$B$5+F17*'PRT Assumptions'!$B$6)</f>
        <v>3548.1610350000001</v>
      </c>
      <c r="I17" s="5"/>
      <c r="J17" s="5">
        <f>IF(F17&lt;'PRT Assumptions'!$B$113,F17*'PRT Assumptions'!$B$114,'PRT Assumptions'!$B$113*'PRT Assumptions'!$B$114)</f>
        <v>42</v>
      </c>
      <c r="K17" s="5"/>
      <c r="L17" s="3">
        <f ca="1">IFERROR(IF(L17&gt;INDEX('PRT Assumptions'!$B$9:$B$59,MATCH(E17,'PRT Assumptions'!$C$9:$C$59,0)),INDEX('PRT Assumptions'!$B$9:$B$59,MATCH(E17,'PRT Assumptions'!$C$9:$C$59,0))*INDEX('PRT Assumptions'!$B$61:$B$111,MATCH(E17,'PRT Assumptions'!$C$61:$C$111,0)),F17*INDEX('PRT Assumptions'!$B$61:$B$111,MATCH(E17,'PRT Assumptions'!$C$61:$C$111,0))),0)</f>
        <v>231.90595000000002</v>
      </c>
      <c r="M17" s="220" t="s">
        <v>55</v>
      </c>
      <c r="N17" s="5">
        <f t="shared" ca="1" si="5"/>
        <v>3822.0669849999999</v>
      </c>
      <c r="O17" s="5"/>
      <c r="P17" s="5">
        <f>+'wp-b2 Calc of Health and Other '!$O$19</f>
        <v>9697.9970370370356</v>
      </c>
      <c r="Q17" s="5"/>
      <c r="R17" s="5">
        <f t="shared" si="6"/>
        <v>1391.4357</v>
      </c>
      <c r="S17" s="5"/>
      <c r="T17" s="5">
        <f t="shared" si="7"/>
        <v>1855.2476000000001</v>
      </c>
      <c r="U17" s="5"/>
      <c r="V17" s="5">
        <f t="shared" si="3"/>
        <v>12944.680337037036</v>
      </c>
      <c r="X17" s="44">
        <f>+INDEX('MWMA &amp; KY PF Sal 2020.04.01'!T:T,MATCH('Wp-b Ops &amp; Mgmt Salaries'!C17,'MWMA &amp; KY PF Sal 2020.04.01'!B:B,0))</f>
        <v>1</v>
      </c>
      <c r="Y17" s="223" t="s">
        <v>56</v>
      </c>
      <c r="Z17" s="123">
        <f>+INDEX('MWMA &amp; KY PF Sal 2020.04.01'!U:U,MATCH('Wp-b Ops &amp; Mgmt Salaries'!C17,'MWMA &amp; KY PF Sal 2020.04.01'!B:B,0))</f>
        <v>17.201000000000001</v>
      </c>
      <c r="AA17" s="1"/>
      <c r="AB17" s="147">
        <f>+SUMIF('MWMA &amp; KY PF Sal 2020.04.01'!B:B,C17,'MWMA &amp; KY PF Sal 2020.04.01'!O:O)</f>
        <v>10603.11</v>
      </c>
      <c r="AC17" s="57"/>
      <c r="AD17" s="56">
        <f t="shared" si="8"/>
        <v>2080</v>
      </c>
      <c r="AE17" s="57"/>
      <c r="AF17" s="56" t="str">
        <f>+INDEX('MWMA &amp; KY PF Sal 2020.04.01'!M:M,MATCH('Wp-b Ops &amp; Mgmt Salaries'!C17,'MWMA &amp; KY PF Sal 2020.04.01'!B:B,0))</f>
        <v>Hourly</v>
      </c>
      <c r="AG17" s="57"/>
      <c r="AH17" s="56" t="str">
        <f>+INDEX('MWMA &amp; KY PF Sal 2020.04.01'!N:N,MATCH('Wp-b Ops &amp; Mgmt Salaries'!C17,'MWMA &amp; KY PF Sal 2020.04.01'!B:B,0))</f>
        <v>Full Time</v>
      </c>
      <c r="AI17" s="57"/>
      <c r="AJ17" s="56" t="str">
        <f t="shared" si="9"/>
        <v>Full Time - Hourly</v>
      </c>
      <c r="AK17" s="57"/>
      <c r="AL17" s="3">
        <f t="shared" si="10"/>
        <v>46381.19</v>
      </c>
      <c r="AM17" s="3"/>
    </row>
    <row r="18" spans="1:39" ht="15">
      <c r="A18" s="77">
        <v>6</v>
      </c>
      <c r="C18" s="141">
        <v>1001816</v>
      </c>
      <c r="D18" s="114"/>
      <c r="E18" s="68" t="str">
        <f>+INDEX('MWMA &amp; KY PF Sal 2020.04.01'!L:L,MATCH('Wp-b Ops &amp; Mgmt Salaries'!C18,'MWMA &amp; KY PF Sal 2020.04.01'!B:B,0))</f>
        <v>KY</v>
      </c>
      <c r="F18" s="3">
        <f t="shared" si="4"/>
        <v>37094.94</v>
      </c>
      <c r="G18" s="5"/>
      <c r="H18" s="38">
        <f>IF(F18&lt;'PRT Assumptions'!$B$4,F18*('PRT Assumptions'!$B$5+'PRT Assumptions'!$B$6),'PRT Assumptions'!$B$4*'PRT Assumptions'!$B$5+F18*'PRT Assumptions'!$B$6)</f>
        <v>2837.7629099999999</v>
      </c>
      <c r="I18" s="5"/>
      <c r="J18" s="5">
        <f>IF(F18&lt;'PRT Assumptions'!$B$113,F18*'PRT Assumptions'!$B$114,'PRT Assumptions'!$B$113*'PRT Assumptions'!$B$114)</f>
        <v>42</v>
      </c>
      <c r="K18" s="5"/>
      <c r="L18" s="3">
        <f ca="1">IFERROR(IF(L18&gt;INDEX('PRT Assumptions'!$B$9:$B$59,MATCH(E18,'PRT Assumptions'!$C$9:$C$59,0)),INDEX('PRT Assumptions'!$B$9:$B$59,MATCH(E18,'PRT Assumptions'!$C$9:$C$59,0))*INDEX('PRT Assumptions'!$B$61:$B$111,MATCH(E18,'PRT Assumptions'!$C$61:$C$111,0)),F18*INDEX('PRT Assumptions'!$B$61:$B$111,MATCH(E18,'PRT Assumptions'!$C$61:$C$111,0))),0)</f>
        <v>185.47470000000001</v>
      </c>
      <c r="M18" s="220" t="s">
        <v>55</v>
      </c>
      <c r="N18" s="5">
        <f t="shared" ca="1" si="5"/>
        <v>3065.2376100000001</v>
      </c>
      <c r="O18" s="5"/>
      <c r="P18" s="5">
        <f>+'wp-b2 Calc of Health and Other '!$O$19</f>
        <v>9697.9970370370356</v>
      </c>
      <c r="Q18" s="5"/>
      <c r="R18" s="5">
        <f t="shared" si="6"/>
        <v>1112.8482000000001</v>
      </c>
      <c r="S18" s="5"/>
      <c r="T18" s="5">
        <f t="shared" si="7"/>
        <v>1483.7976000000001</v>
      </c>
      <c r="U18" s="5"/>
      <c r="V18" s="5">
        <f t="shared" si="3"/>
        <v>12294.642837037036</v>
      </c>
      <c r="X18" s="44">
        <f>+INDEX('MWMA &amp; KY PF Sal 2020.04.01'!T:T,MATCH('Wp-b Ops &amp; Mgmt Salaries'!C18,'MWMA &amp; KY PF Sal 2020.04.01'!B:B,0))</f>
        <v>1</v>
      </c>
      <c r="Y18" s="223" t="s">
        <v>56</v>
      </c>
      <c r="Z18" s="123">
        <f>+INDEX('MWMA &amp; KY PF Sal 2020.04.01'!U:U,MATCH('Wp-b Ops &amp; Mgmt Salaries'!C18,'MWMA &amp; KY PF Sal 2020.04.01'!B:B,0))</f>
        <v>16.387298076923077</v>
      </c>
      <c r="AA18" s="1"/>
      <c r="AB18" s="147">
        <f>+SUMIF('MWMA &amp; KY PF Sal 2020.04.01'!B:B,C18,'MWMA &amp; KY PF Sal 2020.04.01'!O:O)</f>
        <v>3009.3599999999997</v>
      </c>
      <c r="AC18" s="57"/>
      <c r="AD18" s="56">
        <f t="shared" si="8"/>
        <v>2080</v>
      </c>
      <c r="AE18" s="57"/>
      <c r="AF18" s="56" t="str">
        <f>+INDEX('MWMA &amp; KY PF Sal 2020.04.01'!M:M,MATCH('Wp-b Ops &amp; Mgmt Salaries'!C18,'MWMA &amp; KY PF Sal 2020.04.01'!B:B,0))</f>
        <v>Hourly</v>
      </c>
      <c r="AG18" s="57"/>
      <c r="AH18" s="56" t="str">
        <f>+INDEX('MWMA &amp; KY PF Sal 2020.04.01'!N:N,MATCH('Wp-b Ops &amp; Mgmt Salaries'!C18,'MWMA &amp; KY PF Sal 2020.04.01'!B:B,0))</f>
        <v>Full Time</v>
      </c>
      <c r="AI18" s="57"/>
      <c r="AJ18" s="56" t="str">
        <f t="shared" si="9"/>
        <v>Full Time - Hourly</v>
      </c>
      <c r="AK18" s="57"/>
      <c r="AL18" s="3">
        <f t="shared" si="10"/>
        <v>37094.94</v>
      </c>
      <c r="AM18" s="3"/>
    </row>
    <row r="19" spans="1:39" ht="15">
      <c r="A19" s="77">
        <v>7</v>
      </c>
      <c r="C19" s="141">
        <v>1098822</v>
      </c>
      <c r="D19" s="114"/>
      <c r="E19" s="68" t="str">
        <f>+INDEX('MWMA &amp; KY PF Sal 2020.04.01'!L:L,MATCH('Wp-b Ops &amp; Mgmt Salaries'!C19,'MWMA &amp; KY PF Sal 2020.04.01'!B:B,0))</f>
        <v>KY</v>
      </c>
      <c r="F19" s="3">
        <f t="shared" si="4"/>
        <v>59952.229999999996</v>
      </c>
      <c r="G19" s="5"/>
      <c r="H19" s="38">
        <f>IF(F19&lt;'PRT Assumptions'!$B$4,F19*('PRT Assumptions'!$B$5+'PRT Assumptions'!$B$6),'PRT Assumptions'!$B$4*'PRT Assumptions'!$B$5+F19*'PRT Assumptions'!$B$6)</f>
        <v>4586.3455949999998</v>
      </c>
      <c r="I19" s="5"/>
      <c r="J19" s="5">
        <f>IF(F19&lt;'PRT Assumptions'!$B$113,F19*'PRT Assumptions'!$B$114,'PRT Assumptions'!$B$113*'PRT Assumptions'!$B$114)</f>
        <v>42</v>
      </c>
      <c r="K19" s="5"/>
      <c r="L19" s="3">
        <f ca="1">IFERROR(IF(L19&gt;INDEX('PRT Assumptions'!$B$9:$B$59,MATCH(E19,'PRT Assumptions'!$C$9:$C$59,0)),INDEX('PRT Assumptions'!$B$9:$B$59,MATCH(E19,'PRT Assumptions'!$C$9:$C$59,0))*INDEX('PRT Assumptions'!$B$61:$B$111,MATCH(E19,'PRT Assumptions'!$C$61:$C$111,0)),F19*INDEX('PRT Assumptions'!$B$61:$B$111,MATCH(E19,'PRT Assumptions'!$C$61:$C$111,0))),0)</f>
        <v>299.76114999999999</v>
      </c>
      <c r="M19" s="220" t="s">
        <v>55</v>
      </c>
      <c r="N19" s="5">
        <f t="shared" ca="1" si="5"/>
        <v>4928.106745</v>
      </c>
      <c r="O19" s="5"/>
      <c r="P19" s="5">
        <f>+'wp-b2 Calc of Health and Other '!$O$19</f>
        <v>9697.9970370370356</v>
      </c>
      <c r="Q19" s="5"/>
      <c r="R19" s="5">
        <f t="shared" si="6"/>
        <v>1798.5668999999998</v>
      </c>
      <c r="S19" s="5"/>
      <c r="T19" s="5">
        <f t="shared" si="7"/>
        <v>2398.0891999999999</v>
      </c>
      <c r="U19" s="5"/>
      <c r="V19" s="5">
        <f t="shared" si="3"/>
        <v>13894.653137037036</v>
      </c>
      <c r="X19" s="44">
        <f>+INDEX('MWMA &amp; KY PF Sal 2020.04.01'!T:T,MATCH('Wp-b Ops &amp; Mgmt Salaries'!C19,'MWMA &amp; KY PF Sal 2020.04.01'!B:B,0))</f>
        <v>1</v>
      </c>
      <c r="Y19" s="223" t="s">
        <v>56</v>
      </c>
      <c r="Z19" s="123">
        <f>+INDEX('MWMA &amp; KY PF Sal 2020.04.01'!U:U,MATCH('Wp-b Ops &amp; Mgmt Salaries'!C19,'MWMA &amp; KY PF Sal 2020.04.01'!B:B,0))</f>
        <v>25</v>
      </c>
      <c r="AA19" s="1"/>
      <c r="AB19" s="147">
        <f>+SUMIF('MWMA &amp; KY PF Sal 2020.04.01'!B:B,C19,'MWMA &amp; KY PF Sal 2020.04.01'!O:O)</f>
        <v>7952.2299999999987</v>
      </c>
      <c r="AC19" s="57"/>
      <c r="AD19" s="56">
        <f t="shared" si="8"/>
        <v>2080</v>
      </c>
      <c r="AE19" s="57"/>
      <c r="AF19" s="56" t="str">
        <f>+INDEX('MWMA &amp; KY PF Sal 2020.04.01'!M:M,MATCH('Wp-b Ops &amp; Mgmt Salaries'!C19,'MWMA &amp; KY PF Sal 2020.04.01'!B:B,0))</f>
        <v>Hourly</v>
      </c>
      <c r="AG19" s="57"/>
      <c r="AH19" s="56" t="str">
        <f>+INDEX('MWMA &amp; KY PF Sal 2020.04.01'!N:N,MATCH('Wp-b Ops &amp; Mgmt Salaries'!C19,'MWMA &amp; KY PF Sal 2020.04.01'!B:B,0))</f>
        <v>Full Time</v>
      </c>
      <c r="AI19" s="57"/>
      <c r="AJ19" s="56" t="str">
        <f t="shared" si="9"/>
        <v>Full Time - Hourly</v>
      </c>
      <c r="AK19" s="57"/>
      <c r="AL19" s="3">
        <f t="shared" si="10"/>
        <v>59952.229999999996</v>
      </c>
      <c r="AM19" s="3"/>
    </row>
    <row r="20" spans="1:39" ht="15">
      <c r="A20" s="77">
        <v>8</v>
      </c>
      <c r="C20" s="141">
        <v>1098825</v>
      </c>
      <c r="D20" s="114"/>
      <c r="E20" s="68" t="str">
        <f>+INDEX('MWMA &amp; KY PF Sal 2020.04.01'!L:L,MATCH('Wp-b Ops &amp; Mgmt Salaries'!C20,'MWMA &amp; KY PF Sal 2020.04.01'!B:B,0))</f>
        <v>KY</v>
      </c>
      <c r="F20" s="3">
        <f t="shared" si="4"/>
        <v>68685.330000000016</v>
      </c>
      <c r="G20" s="5"/>
      <c r="H20" s="38">
        <f>IF(F20&lt;'PRT Assumptions'!$B$4,F20*('PRT Assumptions'!$B$5+'PRT Assumptions'!$B$6),'PRT Assumptions'!$B$4*'PRT Assumptions'!$B$5+F20*'PRT Assumptions'!$B$6)</f>
        <v>5254.4277450000009</v>
      </c>
      <c r="I20" s="5"/>
      <c r="J20" s="5">
        <f>IF(F20&lt;'PRT Assumptions'!$B$113,F20*'PRT Assumptions'!$B$114,'PRT Assumptions'!$B$113*'PRT Assumptions'!$B$114)</f>
        <v>42</v>
      </c>
      <c r="K20" s="5"/>
      <c r="L20" s="3">
        <f ca="1">IFERROR(IF(L20&gt;INDEX('PRT Assumptions'!$B$9:$B$59,MATCH(E20,'PRT Assumptions'!$C$9:$C$59,0)),INDEX('PRT Assumptions'!$B$9:$B$59,MATCH(E20,'PRT Assumptions'!$C$9:$C$59,0))*INDEX('PRT Assumptions'!$B$61:$B$111,MATCH(E20,'PRT Assumptions'!$C$61:$C$111,0)),F20*INDEX('PRT Assumptions'!$B$61:$B$111,MATCH(E20,'PRT Assumptions'!$C$61:$C$111,0))),0)</f>
        <v>343.42665000000011</v>
      </c>
      <c r="M20" s="220" t="s">
        <v>55</v>
      </c>
      <c r="N20" s="5">
        <f t="shared" ca="1" si="5"/>
        <v>5639.8543950000012</v>
      </c>
      <c r="O20" s="5"/>
      <c r="P20" s="5">
        <f>+'wp-b2 Calc of Health and Other '!$O$19</f>
        <v>9697.9970370370356</v>
      </c>
      <c r="Q20" s="5"/>
      <c r="R20" s="5">
        <f t="shared" si="6"/>
        <v>2060.5599000000002</v>
      </c>
      <c r="S20" s="5"/>
      <c r="T20" s="5">
        <f t="shared" si="7"/>
        <v>2747.4132000000009</v>
      </c>
      <c r="U20" s="5"/>
      <c r="V20" s="5">
        <f t="shared" si="3"/>
        <v>14505.970137037037</v>
      </c>
      <c r="X20" s="44">
        <f>+INDEX('MWMA &amp; KY PF Sal 2020.04.01'!T:T,MATCH('Wp-b Ops &amp; Mgmt Salaries'!C20,'MWMA &amp; KY PF Sal 2020.04.01'!B:B,0))</f>
        <v>1</v>
      </c>
      <c r="Y20" s="223" t="s">
        <v>56</v>
      </c>
      <c r="Z20" s="123">
        <f>+INDEX('MWMA &amp; KY PF Sal 2020.04.01'!U:U,MATCH('Wp-b Ops &amp; Mgmt Salaries'!C20,'MWMA &amp; KY PF Sal 2020.04.01'!B:B,0))</f>
        <v>30.784000000000002</v>
      </c>
      <c r="AA20" s="1"/>
      <c r="AB20" s="147">
        <f>+SUMIF('MWMA &amp; KY PF Sal 2020.04.01'!B:B,C20,'MWMA &amp; KY PF Sal 2020.04.01'!O:O)</f>
        <v>4654.6100000000006</v>
      </c>
      <c r="AC20" s="57"/>
      <c r="AD20" s="56">
        <f t="shared" si="8"/>
        <v>2080</v>
      </c>
      <c r="AE20" s="57"/>
      <c r="AF20" s="56" t="str">
        <f>+INDEX('MWMA &amp; KY PF Sal 2020.04.01'!M:M,MATCH('Wp-b Ops &amp; Mgmt Salaries'!C20,'MWMA &amp; KY PF Sal 2020.04.01'!B:B,0))</f>
        <v>Hourly</v>
      </c>
      <c r="AG20" s="57"/>
      <c r="AH20" s="56" t="str">
        <f>+INDEX('MWMA &amp; KY PF Sal 2020.04.01'!N:N,MATCH('Wp-b Ops &amp; Mgmt Salaries'!C20,'MWMA &amp; KY PF Sal 2020.04.01'!B:B,0))</f>
        <v>Full Time</v>
      </c>
      <c r="AI20" s="57"/>
      <c r="AJ20" s="56" t="str">
        <f t="shared" si="9"/>
        <v>Full Time - Hourly</v>
      </c>
      <c r="AK20" s="57"/>
      <c r="AL20" s="3">
        <f t="shared" si="10"/>
        <v>68685.330000000016</v>
      </c>
      <c r="AM20" s="3"/>
    </row>
    <row r="21" spans="1:39" ht="15">
      <c r="A21" s="77">
        <v>9</v>
      </c>
      <c r="C21" s="141" t="s">
        <v>57</v>
      </c>
      <c r="D21" s="114"/>
      <c r="E21" s="68" t="str">
        <f>+INDEX('MWMA &amp; KY PF Sal 2020.04.01'!L:L,MATCH('Wp-b Ops &amp; Mgmt Salaries'!C21,'MWMA &amp; KY PF Sal 2020.04.01'!B:B,0))</f>
        <v>KY</v>
      </c>
      <c r="F21" s="3">
        <f t="shared" si="4"/>
        <v>20800</v>
      </c>
      <c r="G21" s="5"/>
      <c r="H21" s="38">
        <f>IF(F21&lt;'PRT Assumptions'!$B$4,F21*('PRT Assumptions'!$B$5+'PRT Assumptions'!$B$6),'PRT Assumptions'!$B$4*'PRT Assumptions'!$B$5+F21*'PRT Assumptions'!$B$6)</f>
        <v>1591.2</v>
      </c>
      <c r="I21" s="5"/>
      <c r="J21" s="5">
        <f>IF(F21&lt;'PRT Assumptions'!$B$113,F21*'PRT Assumptions'!$B$114,'PRT Assumptions'!$B$113*'PRT Assumptions'!$B$114)</f>
        <v>42</v>
      </c>
      <c r="K21" s="5"/>
      <c r="L21" s="3">
        <f ca="1">IFERROR(IF(L21&gt;INDEX('PRT Assumptions'!$B$9:$B$59,MATCH(E21,'PRT Assumptions'!$C$9:$C$59,0)),INDEX('PRT Assumptions'!$B$9:$B$59,MATCH(E21,'PRT Assumptions'!$C$9:$C$59,0))*INDEX('PRT Assumptions'!$B$61:$B$111,MATCH(E21,'PRT Assumptions'!$C$61:$C$111,0)),F21*INDEX('PRT Assumptions'!$B$61:$B$111,MATCH(E21,'PRT Assumptions'!$C$61:$C$111,0))),0)</f>
        <v>104</v>
      </c>
      <c r="M21" s="220" t="s">
        <v>55</v>
      </c>
      <c r="N21" s="5">
        <f t="shared" ca="1" si="5"/>
        <v>1737.2</v>
      </c>
      <c r="O21" s="5"/>
      <c r="P21" s="5">
        <f>+'wp-b2 Calc of Health and Other '!$O$19</f>
        <v>9697.9970370370356</v>
      </c>
      <c r="Q21" s="5"/>
      <c r="R21" s="5">
        <f t="shared" si="6"/>
        <v>624</v>
      </c>
      <c r="S21" s="5"/>
      <c r="T21" s="5">
        <f t="shared" si="7"/>
        <v>832</v>
      </c>
      <c r="U21" s="5"/>
      <c r="V21" s="5">
        <f t="shared" si="3"/>
        <v>11153.997037037036</v>
      </c>
      <c r="X21" s="44">
        <f>+INDEX('MWMA &amp; KY PF Sal 2020.04.01'!T:T,MATCH('Wp-b Ops &amp; Mgmt Salaries'!C21,'MWMA &amp; KY PF Sal 2020.04.01'!B:B,0))</f>
        <v>1</v>
      </c>
      <c r="Y21" s="223" t="s">
        <v>56</v>
      </c>
      <c r="Z21" s="123">
        <f>+INDEX('MWMA &amp; KY PF Sal 2020.04.01'!U:U,MATCH('Wp-b Ops &amp; Mgmt Salaries'!C21,'MWMA &amp; KY PF Sal 2020.04.01'!B:B,0))</f>
        <v>10</v>
      </c>
      <c r="AA21" s="1"/>
      <c r="AB21" s="147">
        <f>+SUMIF('MWMA &amp; KY PF Sal 2020.04.01'!B:B,C21,'MWMA &amp; KY PF Sal 2020.04.01'!O:O)</f>
        <v>0</v>
      </c>
      <c r="AC21" s="57"/>
      <c r="AD21" s="56">
        <f t="shared" si="8"/>
        <v>2080</v>
      </c>
      <c r="AE21" s="57"/>
      <c r="AF21" s="56" t="str">
        <f>+INDEX('MWMA &amp; KY PF Sal 2020.04.01'!M:M,MATCH('Wp-b Ops &amp; Mgmt Salaries'!C21,'MWMA &amp; KY PF Sal 2020.04.01'!B:B,0))</f>
        <v>Hourly</v>
      </c>
      <c r="AG21" s="57"/>
      <c r="AH21" s="56" t="str">
        <f>+INDEX('MWMA &amp; KY PF Sal 2020.04.01'!N:N,MATCH('Wp-b Ops &amp; Mgmt Salaries'!C21,'MWMA &amp; KY PF Sal 2020.04.01'!B:B,0))</f>
        <v>Full Time</v>
      </c>
      <c r="AI21" s="57"/>
      <c r="AJ21" s="56" t="str">
        <f t="shared" si="9"/>
        <v>Full Time - Hourly</v>
      </c>
      <c r="AK21" s="57"/>
      <c r="AL21" s="3">
        <f t="shared" si="10"/>
        <v>20800</v>
      </c>
      <c r="AM21" s="3"/>
    </row>
    <row r="22" spans="1:39" ht="15">
      <c r="A22" s="77">
        <v>10</v>
      </c>
      <c r="C22" s="141">
        <v>1001698</v>
      </c>
      <c r="D22" s="114"/>
      <c r="E22" s="68" t="str">
        <f>+INDEX('MWMA &amp; KY PF Sal 2020.04.01'!L:L,MATCH('Wp-b Ops &amp; Mgmt Salaries'!C22,'MWMA &amp; KY PF Sal 2020.04.01'!B:B,0))</f>
        <v>KY</v>
      </c>
      <c r="F22" s="3">
        <f t="shared" ref="F22" si="11">+AL22</f>
        <v>39538.393999999993</v>
      </c>
      <c r="G22" s="5"/>
      <c r="H22" s="38">
        <f>IF(F22&lt;'PRT Assumptions'!$B$4,F22*('PRT Assumptions'!$B$5+'PRT Assumptions'!$B$6),'PRT Assumptions'!$B$4*'PRT Assumptions'!$B$5+F22*'PRT Assumptions'!$B$6)</f>
        <v>3024.6871409999994</v>
      </c>
      <c r="I22" s="5"/>
      <c r="J22" s="5">
        <f>IF(F22&lt;'PRT Assumptions'!$B$113,F22*'PRT Assumptions'!$B$114,'PRT Assumptions'!$B$113*'PRT Assumptions'!$B$114)</f>
        <v>42</v>
      </c>
      <c r="K22" s="5"/>
      <c r="L22" s="3">
        <f ca="1">IFERROR(IF(L22&gt;INDEX('PRT Assumptions'!$B$9:$B$59,MATCH(E22,'PRT Assumptions'!$C$9:$C$59,0)),INDEX('PRT Assumptions'!$B$9:$B$59,MATCH(E22,'PRT Assumptions'!$C$9:$C$59,0))*INDEX('PRT Assumptions'!$B$61:$B$111,MATCH(E22,'PRT Assumptions'!$C$61:$C$111,0)),F22*INDEX('PRT Assumptions'!$B$61:$B$111,MATCH(E22,'PRT Assumptions'!$C$61:$C$111,0))),0)</f>
        <v>197.69196999999997</v>
      </c>
      <c r="M22" s="220" t="s">
        <v>55</v>
      </c>
      <c r="N22" s="5">
        <f t="shared" ref="N22" ca="1" si="12">SUM(H22:L22)</f>
        <v>3264.3791109999993</v>
      </c>
      <c r="O22" s="5"/>
      <c r="P22" s="5">
        <f>+'wp-b2 Calc of Health and Other '!$O$19</f>
        <v>9697.9970370370356</v>
      </c>
      <c r="Q22" s="5"/>
      <c r="R22" s="5">
        <f t="shared" ref="R22" si="13">F22*0.03</f>
        <v>1186.1518199999998</v>
      </c>
      <c r="S22" s="5"/>
      <c r="T22" s="5">
        <f t="shared" ref="T22" si="14">F22*0.04</f>
        <v>1581.5357599999998</v>
      </c>
      <c r="U22" s="5"/>
      <c r="V22" s="5">
        <f t="shared" si="3"/>
        <v>12465.684617037034</v>
      </c>
      <c r="X22" s="44">
        <f>+INDEX('MWMA &amp; KY PF Sal 2020.04.01'!T:T,MATCH('Wp-b Ops &amp; Mgmt Salaries'!C22,'MWMA &amp; KY PF Sal 2020.04.01'!B:B,0))</f>
        <v>1</v>
      </c>
      <c r="Y22" s="223" t="s">
        <v>56</v>
      </c>
      <c r="Z22" s="123">
        <f>+INDEX('MWMA &amp; KY PF Sal 2020.04.01'!U:U,MATCH('Wp-b Ops &amp; Mgmt Salaries'!C22,'MWMA &amp; KY PF Sal 2020.04.01'!B:B,0))</f>
        <v>16.615958653846153</v>
      </c>
      <c r="AA22" s="57"/>
      <c r="AB22" s="147">
        <f>+SUMIF('MWMA &amp; KY PF Sal 2020.04.01'!B:B,C22,'MWMA &amp; KY PF Sal 2020.04.01'!O:O)</f>
        <v>4977.1999999999989</v>
      </c>
      <c r="AC22" s="57"/>
      <c r="AD22" s="56">
        <f t="shared" si="8"/>
        <v>2080</v>
      </c>
      <c r="AE22" s="57"/>
      <c r="AF22" s="56" t="str">
        <f>+INDEX('MWMA &amp; KY PF Sal 2020.04.01'!M:M,MATCH('Wp-b Ops &amp; Mgmt Salaries'!C22,'MWMA &amp; KY PF Sal 2020.04.01'!B:B,0))</f>
        <v>Hourly</v>
      </c>
      <c r="AG22" s="57"/>
      <c r="AH22" s="56" t="str">
        <f>+INDEX('MWMA &amp; KY PF Sal 2020.04.01'!N:N,MATCH('Wp-b Ops &amp; Mgmt Salaries'!C22,'MWMA &amp; KY PF Sal 2020.04.01'!B:B,0))</f>
        <v>Full Time</v>
      </c>
      <c r="AI22" s="57"/>
      <c r="AJ22" s="56" t="str">
        <f t="shared" si="9"/>
        <v>Full Time - Hourly</v>
      </c>
      <c r="AK22" s="57"/>
      <c r="AL22" s="3">
        <f t="shared" si="10"/>
        <v>39538.393999999993</v>
      </c>
      <c r="AM22" s="3"/>
    </row>
    <row r="23" spans="1:39" ht="15">
      <c r="A23" s="77">
        <v>11</v>
      </c>
      <c r="C23" s="141">
        <v>1099579</v>
      </c>
      <c r="D23" s="114"/>
      <c r="E23" s="68" t="str">
        <f>+INDEX('MWMA &amp; KY PF Sal 2020.04.01'!L:L,MATCH('Wp-b Ops &amp; Mgmt Salaries'!C23,'MWMA &amp; KY PF Sal 2020.04.01'!B:B,0))</f>
        <v>KY</v>
      </c>
      <c r="F23" s="3">
        <f t="shared" si="4"/>
        <v>77790.789999999994</v>
      </c>
      <c r="G23" s="5"/>
      <c r="H23" s="38">
        <f>IF(F23&lt;'PRT Assumptions'!$B$4,F23*('PRT Assumptions'!$B$5+'PRT Assumptions'!$B$6),'PRT Assumptions'!$B$4*'PRT Assumptions'!$B$5+F23*'PRT Assumptions'!$B$6)</f>
        <v>5950.9954349999998</v>
      </c>
      <c r="I23" s="5"/>
      <c r="J23" s="5">
        <f>IF(F23&lt;'PRT Assumptions'!$B$113,F23*'PRT Assumptions'!$B$114,'PRT Assumptions'!$B$113*'PRT Assumptions'!$B$114)</f>
        <v>42</v>
      </c>
      <c r="K23" s="5"/>
      <c r="L23" s="3">
        <f ca="1">IFERROR(IF(L23&gt;INDEX('PRT Assumptions'!$B$9:$B$59,MATCH(E23,'PRT Assumptions'!$C$9:$C$59,0)),INDEX('PRT Assumptions'!$B$9:$B$59,MATCH(E23,'PRT Assumptions'!$C$9:$C$59,0))*INDEX('PRT Assumptions'!$B$61:$B$111,MATCH(E23,'PRT Assumptions'!$C$61:$C$111,0)),F23*INDEX('PRT Assumptions'!$B$61:$B$111,MATCH(E23,'PRT Assumptions'!$C$61:$C$111,0))),0)</f>
        <v>388.95394999999996</v>
      </c>
      <c r="M23" s="220" t="s">
        <v>55</v>
      </c>
      <c r="N23" s="5">
        <f t="shared" ca="1" si="5"/>
        <v>6381.9493849999999</v>
      </c>
      <c r="O23" s="5"/>
      <c r="P23" s="5">
        <f>+'wp-b2 Calc of Health and Other '!$O$19</f>
        <v>9697.9970370370356</v>
      </c>
      <c r="Q23" s="5"/>
      <c r="R23" s="5">
        <f t="shared" si="6"/>
        <v>2333.7236999999996</v>
      </c>
      <c r="S23" s="5"/>
      <c r="T23" s="5">
        <f t="shared" si="7"/>
        <v>3111.6315999999997</v>
      </c>
      <c r="U23" s="5"/>
      <c r="V23" s="5">
        <f t="shared" si="3"/>
        <v>15143.352337037035</v>
      </c>
      <c r="X23" s="44">
        <f>+INDEX('MWMA &amp; KY PF Sal 2020.04.01'!T:T,MATCH('Wp-b Ops &amp; Mgmt Salaries'!C23,'MWMA &amp; KY PF Sal 2020.04.01'!B:B,0))</f>
        <v>1</v>
      </c>
      <c r="Y23" s="223" t="s">
        <v>56</v>
      </c>
      <c r="Z23" s="123">
        <f>+INDEX('MWMA &amp; KY PF Sal 2020.04.01'!U:U,MATCH('Wp-b Ops &amp; Mgmt Salaries'!C23,'MWMA &amp; KY PF Sal 2020.04.01'!B:B,0))</f>
        <v>3157.9495833333331</v>
      </c>
      <c r="AA23" s="1"/>
      <c r="AB23" s="147">
        <f>+SUMIF('MWMA &amp; KY PF Sal 2020.04.01'!B:B,C23,'MWMA &amp; KY PF Sal 2020.04.01'!O:O)</f>
        <v>2000</v>
      </c>
      <c r="AC23" s="57"/>
      <c r="AD23" s="56">
        <f t="shared" si="8"/>
        <v>24</v>
      </c>
      <c r="AE23" s="57"/>
      <c r="AF23" s="56" t="str">
        <f>+INDEX('MWMA &amp; KY PF Sal 2020.04.01'!M:M,MATCH('Wp-b Ops &amp; Mgmt Salaries'!C23,'MWMA &amp; KY PF Sal 2020.04.01'!B:B,0))</f>
        <v>Salaried</v>
      </c>
      <c r="AG23" s="57"/>
      <c r="AH23" s="56" t="str">
        <f>+INDEX('MWMA &amp; KY PF Sal 2020.04.01'!N:N,MATCH('Wp-b Ops &amp; Mgmt Salaries'!C23,'MWMA &amp; KY PF Sal 2020.04.01'!B:B,0))</f>
        <v>Full Time</v>
      </c>
      <c r="AI23" s="57"/>
      <c r="AJ23" s="56" t="str">
        <f t="shared" si="9"/>
        <v>Full Time - Salaried</v>
      </c>
      <c r="AK23" s="57"/>
      <c r="AL23" s="3">
        <f t="shared" si="10"/>
        <v>77790.789999999994</v>
      </c>
      <c r="AM23" s="3"/>
    </row>
    <row r="24" spans="1:39" ht="15">
      <c r="A24" s="77">
        <v>12</v>
      </c>
      <c r="C24" s="141" t="s">
        <v>58</v>
      </c>
      <c r="D24" s="114"/>
      <c r="E24" s="68" t="str">
        <f>+INDEX('MWMA &amp; KY PF Sal 2020.04.01'!L:L,MATCH('Wp-b Ops &amp; Mgmt Salaries'!C24,'MWMA &amp; KY PF Sal 2020.04.01'!B:B,0))</f>
        <v>KY</v>
      </c>
      <c r="F24" s="3">
        <f t="shared" si="4"/>
        <v>6240</v>
      </c>
      <c r="G24" s="5"/>
      <c r="H24" s="38">
        <f>IF(F24&lt;'PRT Assumptions'!$B$4,F24*('PRT Assumptions'!$B$5+'PRT Assumptions'!$B$6),'PRT Assumptions'!$B$4*'PRT Assumptions'!$B$5+F24*'PRT Assumptions'!$B$6)</f>
        <v>477.36</v>
      </c>
      <c r="I24" s="5"/>
      <c r="J24" s="5">
        <f>IF(F24&lt;'PRT Assumptions'!$B$113,F24*'PRT Assumptions'!$B$114,'PRT Assumptions'!$B$113*'PRT Assumptions'!$B$114)</f>
        <v>37.44</v>
      </c>
      <c r="K24" s="5"/>
      <c r="L24" s="3">
        <f ca="1">IFERROR(IF(L24&gt;INDEX('PRT Assumptions'!$B$9:$B$59,MATCH(E24,'PRT Assumptions'!$C$9:$C$59,0)),INDEX('PRT Assumptions'!$B$9:$B$59,MATCH(E24,'PRT Assumptions'!$C$9:$C$59,0))*INDEX('PRT Assumptions'!$B$61:$B$111,MATCH(E24,'PRT Assumptions'!$C$61:$C$111,0)),F24*INDEX('PRT Assumptions'!$B$61:$B$111,MATCH(E24,'PRT Assumptions'!$C$61:$C$111,0))),0)</f>
        <v>31.2</v>
      </c>
      <c r="M24" s="220" t="s">
        <v>55</v>
      </c>
      <c r="N24" s="5">
        <f t="shared" ca="1" si="5"/>
        <v>546</v>
      </c>
      <c r="O24" s="5"/>
      <c r="P24" s="5">
        <f>+'wp-b2 Calc of Health and Other '!$O$19</f>
        <v>9697.9970370370356</v>
      </c>
      <c r="Q24" s="5"/>
      <c r="R24" s="5">
        <f t="shared" si="6"/>
        <v>187.2</v>
      </c>
      <c r="S24" s="5"/>
      <c r="T24" s="5">
        <f t="shared" si="7"/>
        <v>249.6</v>
      </c>
      <c r="U24" s="5"/>
      <c r="V24" s="5">
        <f t="shared" si="3"/>
        <v>10134.797037037037</v>
      </c>
      <c r="X24" s="44">
        <f>+INDEX('MWMA &amp; KY PF Sal 2020.04.01'!T:T,MATCH('Wp-b Ops &amp; Mgmt Salaries'!C24,'MWMA &amp; KY PF Sal 2020.04.01'!B:B,0))</f>
        <v>1</v>
      </c>
      <c r="Y24" s="223" t="s">
        <v>56</v>
      </c>
      <c r="Z24" s="123">
        <f>+INDEX('MWMA &amp; KY PF Sal 2020.04.01'!U:U,MATCH('Wp-b Ops &amp; Mgmt Salaries'!C24,'MWMA &amp; KY PF Sal 2020.04.01'!B:B,0))</f>
        <v>13</v>
      </c>
      <c r="AA24" s="1"/>
      <c r="AB24" s="147">
        <f>+SUMIF('MWMA &amp; KY PF Sal 2020.04.01'!B:B,C24,'MWMA &amp; KY PF Sal 2020.04.01'!O:O)</f>
        <v>0</v>
      </c>
      <c r="AC24" s="57"/>
      <c r="AD24" s="56">
        <f t="shared" si="8"/>
        <v>480</v>
      </c>
      <c r="AE24" s="57"/>
      <c r="AF24" s="56" t="str">
        <f>+INDEX('MWMA &amp; KY PF Sal 2020.04.01'!M:M,MATCH('Wp-b Ops &amp; Mgmt Salaries'!C24,'MWMA &amp; KY PF Sal 2020.04.01'!B:B,0))</f>
        <v>Hourly</v>
      </c>
      <c r="AG24" s="57"/>
      <c r="AH24" s="56" t="str">
        <f>+INDEX('MWMA &amp; KY PF Sal 2020.04.01'!N:N,MATCH('Wp-b Ops &amp; Mgmt Salaries'!C24,'MWMA &amp; KY PF Sal 2020.04.01'!B:B,0))</f>
        <v>Seasonal</v>
      </c>
      <c r="AI24" s="57"/>
      <c r="AJ24" s="56" t="str">
        <f t="shared" si="9"/>
        <v>Seasonal - Hourly</v>
      </c>
      <c r="AK24" s="57"/>
      <c r="AL24" s="3">
        <f t="shared" si="10"/>
        <v>6240</v>
      </c>
      <c r="AM24" s="3"/>
    </row>
    <row r="25" spans="1:39" ht="15">
      <c r="A25" s="77">
        <v>13</v>
      </c>
      <c r="C25" s="141">
        <v>1001177</v>
      </c>
      <c r="D25" s="114"/>
      <c r="E25" s="68" t="str">
        <f>+INDEX('MWMA &amp; KY PF Sal 2020.04.01'!L:L,MATCH('Wp-b Ops &amp; Mgmt Salaries'!C25,'MWMA &amp; KY PF Sal 2020.04.01'!B:B,0))</f>
        <v>KY</v>
      </c>
      <c r="F25" s="3">
        <f t="shared" si="4"/>
        <v>55898.69</v>
      </c>
      <c r="G25" s="5"/>
      <c r="H25" s="38">
        <f>IF(F25&lt;'PRT Assumptions'!$B$4,F25*('PRT Assumptions'!$B$5+'PRT Assumptions'!$B$6),'PRT Assumptions'!$B$4*'PRT Assumptions'!$B$5+F25*'PRT Assumptions'!$B$6)</f>
        <v>4276.249785</v>
      </c>
      <c r="I25" s="5"/>
      <c r="J25" s="5">
        <f>IF(F25&lt;'PRT Assumptions'!$B$113,F25*'PRT Assumptions'!$B$114,'PRT Assumptions'!$B$113*'PRT Assumptions'!$B$114)</f>
        <v>42</v>
      </c>
      <c r="K25" s="5"/>
      <c r="L25" s="3">
        <f ca="1">IFERROR(IF(L25&gt;INDEX('PRT Assumptions'!$B$9:$B$59,MATCH(E25,'PRT Assumptions'!$C$9:$C$59,0)),INDEX('PRT Assumptions'!$B$9:$B$59,MATCH(E25,'PRT Assumptions'!$C$9:$C$59,0))*INDEX('PRT Assumptions'!$B$61:$B$111,MATCH(E25,'PRT Assumptions'!$C$61:$C$111,0)),F25*INDEX('PRT Assumptions'!$B$61:$B$111,MATCH(E25,'PRT Assumptions'!$C$61:$C$111,0))),0)</f>
        <v>279.49345</v>
      </c>
      <c r="M25" s="220" t="s">
        <v>55</v>
      </c>
      <c r="N25" s="5">
        <f t="shared" ca="1" si="5"/>
        <v>4597.7432349999999</v>
      </c>
      <c r="O25" s="5"/>
      <c r="P25" s="5">
        <f>+'wp-b2 Calc of Health and Other '!$O$19</f>
        <v>9697.9970370370356</v>
      </c>
      <c r="Q25" s="5"/>
      <c r="R25" s="5">
        <f t="shared" si="6"/>
        <v>1676.9607000000001</v>
      </c>
      <c r="S25" s="5"/>
      <c r="T25" s="5">
        <f t="shared" si="7"/>
        <v>2235.9476</v>
      </c>
      <c r="U25" s="5"/>
      <c r="V25" s="5">
        <f t="shared" si="3"/>
        <v>13610.905337037035</v>
      </c>
      <c r="X25" s="44">
        <f>+INDEX('MWMA &amp; KY PF Sal 2020.04.01'!T:T,MATCH('Wp-b Ops &amp; Mgmt Salaries'!C25,'MWMA &amp; KY PF Sal 2020.04.01'!B:B,0))</f>
        <v>1</v>
      </c>
      <c r="Y25" s="223" t="s">
        <v>56</v>
      </c>
      <c r="Z25" s="123">
        <f>+INDEX('MWMA &amp; KY PF Sal 2020.04.01'!U:U,MATCH('Wp-b Ops &amp; Mgmt Salaries'!C25,'MWMA &amp; KY PF Sal 2020.04.01'!B:B,0))</f>
        <v>24.987798076923077</v>
      </c>
      <c r="AA25" s="1"/>
      <c r="AB25" s="147">
        <f>+SUMIF('MWMA &amp; KY PF Sal 2020.04.01'!B:B,C25,'MWMA &amp; KY PF Sal 2020.04.01'!O:O)</f>
        <v>3924.07</v>
      </c>
      <c r="AC25" s="57"/>
      <c r="AD25" s="56">
        <f t="shared" si="8"/>
        <v>2080</v>
      </c>
      <c r="AE25" s="57"/>
      <c r="AF25" s="56" t="str">
        <f>+INDEX('MWMA &amp; KY PF Sal 2020.04.01'!M:M,MATCH('Wp-b Ops &amp; Mgmt Salaries'!C25,'MWMA &amp; KY PF Sal 2020.04.01'!B:B,0))</f>
        <v>Hourly</v>
      </c>
      <c r="AG25" s="57"/>
      <c r="AH25" s="56" t="str">
        <f>+INDEX('MWMA &amp; KY PF Sal 2020.04.01'!N:N,MATCH('Wp-b Ops &amp; Mgmt Salaries'!C25,'MWMA &amp; KY PF Sal 2020.04.01'!B:B,0))</f>
        <v>Full Time</v>
      </c>
      <c r="AI25" s="57"/>
      <c r="AJ25" s="56" t="str">
        <f t="shared" si="9"/>
        <v>Full Time - Hourly</v>
      </c>
      <c r="AK25" s="57"/>
      <c r="AL25" s="3">
        <f t="shared" si="10"/>
        <v>55898.69</v>
      </c>
      <c r="AM25" s="3"/>
    </row>
    <row r="26" spans="1:39" ht="15">
      <c r="A26" s="77">
        <v>14</v>
      </c>
      <c r="C26" s="141">
        <v>1001750</v>
      </c>
      <c r="D26" s="114"/>
      <c r="E26" s="68" t="str">
        <f>+INDEX('MWMA &amp; KY PF Sal 2020.04.01'!L:L,MATCH('Wp-b Ops &amp; Mgmt Salaries'!C26,'MWMA &amp; KY PF Sal 2020.04.01'!B:B,0))</f>
        <v>KY</v>
      </c>
      <c r="F26" s="3">
        <f t="shared" si="4"/>
        <v>45780.01</v>
      </c>
      <c r="G26" s="5"/>
      <c r="H26" s="38">
        <f>IF(F26&lt;'PRT Assumptions'!$B$4,F26*('PRT Assumptions'!$B$5+'PRT Assumptions'!$B$6),'PRT Assumptions'!$B$4*'PRT Assumptions'!$B$5+F26*'PRT Assumptions'!$B$6)</f>
        <v>3502.1707650000003</v>
      </c>
      <c r="I26" s="5"/>
      <c r="J26" s="5">
        <f>IF(F26&lt;'PRT Assumptions'!$B$113,F26*'PRT Assumptions'!$B$114,'PRT Assumptions'!$B$113*'PRT Assumptions'!$B$114)</f>
        <v>42</v>
      </c>
      <c r="K26" s="5"/>
      <c r="L26" s="3">
        <f ca="1">IFERROR(IF(L26&gt;INDEX('PRT Assumptions'!$B$9:$B$59,MATCH(E26,'PRT Assumptions'!$C$9:$C$59,0)),INDEX('PRT Assumptions'!$B$9:$B$59,MATCH(E26,'PRT Assumptions'!$C$9:$C$59,0))*INDEX('PRT Assumptions'!$B$61:$B$111,MATCH(E26,'PRT Assumptions'!$C$61:$C$111,0)),F26*INDEX('PRT Assumptions'!$B$61:$B$111,MATCH(E26,'PRT Assumptions'!$C$61:$C$111,0))),0)</f>
        <v>228.90005000000002</v>
      </c>
      <c r="M26" s="220" t="s">
        <v>55</v>
      </c>
      <c r="N26" s="5">
        <f t="shared" ref="N26:N27" ca="1" si="15">SUM(H26:L26)</f>
        <v>3773.0708150000005</v>
      </c>
      <c r="O26" s="5"/>
      <c r="P26" s="5">
        <f>+'wp-b2 Calc of Health and Other '!$O$19</f>
        <v>9697.9970370370356</v>
      </c>
      <c r="Q26" s="5"/>
      <c r="R26" s="5">
        <f t="shared" ref="R26:R27" si="16">F26*0.03</f>
        <v>1373.4003</v>
      </c>
      <c r="S26" s="5"/>
      <c r="T26" s="5">
        <f t="shared" ref="T26:T27" si="17">F26*0.04</f>
        <v>1831.2004000000002</v>
      </c>
      <c r="U26" s="5"/>
      <c r="V26" s="5">
        <f t="shared" si="3"/>
        <v>12902.597737037035</v>
      </c>
      <c r="X26" s="44">
        <f>+INDEX('MWMA &amp; KY PF Sal 2020.04.01'!T:T,MATCH('Wp-b Ops &amp; Mgmt Salaries'!C26,'MWMA &amp; KY PF Sal 2020.04.01'!B:B,0))</f>
        <v>1</v>
      </c>
      <c r="Y26" s="223" t="s">
        <v>56</v>
      </c>
      <c r="Z26" s="123">
        <f>+INDEX('MWMA &amp; KY PF Sal 2020.04.01'!U:U,MATCH('Wp-b Ops &amp; Mgmt Salaries'!C26,'MWMA &amp; KY PF Sal 2020.04.01'!B:B,0))</f>
        <v>20.8</v>
      </c>
      <c r="AA26" s="1"/>
      <c r="AB26" s="147">
        <f>+SUMIF('MWMA &amp; KY PF Sal 2020.04.01'!B:B,C26,'MWMA &amp; KY PF Sal 2020.04.01'!O:O)</f>
        <v>2516.0100000000002</v>
      </c>
      <c r="AC26" s="57"/>
      <c r="AD26" s="56">
        <f t="shared" si="8"/>
        <v>2080</v>
      </c>
      <c r="AE26" s="57"/>
      <c r="AF26" s="56" t="str">
        <f>+INDEX('MWMA &amp; KY PF Sal 2020.04.01'!M:M,MATCH('Wp-b Ops &amp; Mgmt Salaries'!C26,'MWMA &amp; KY PF Sal 2020.04.01'!B:B,0))</f>
        <v>Hourly</v>
      </c>
      <c r="AG26" s="57"/>
      <c r="AH26" s="56" t="str">
        <f>+INDEX('MWMA &amp; KY PF Sal 2020.04.01'!N:N,MATCH('Wp-b Ops &amp; Mgmt Salaries'!C26,'MWMA &amp; KY PF Sal 2020.04.01'!B:B,0))</f>
        <v>Full Time</v>
      </c>
      <c r="AI26" s="57"/>
      <c r="AJ26" s="56" t="str">
        <f t="shared" si="9"/>
        <v>Full Time - Hourly</v>
      </c>
      <c r="AK26" s="57"/>
      <c r="AL26" s="3">
        <f t="shared" si="10"/>
        <v>45780.01</v>
      </c>
      <c r="AM26" s="3"/>
    </row>
    <row r="27" spans="1:39" ht="15">
      <c r="A27" s="77">
        <v>15</v>
      </c>
      <c r="C27" s="141">
        <v>1098821</v>
      </c>
      <c r="D27" s="114"/>
      <c r="E27" s="68" t="str">
        <f>+INDEX('MWMA &amp; KY PF Sal 2020.04.01'!L:L,MATCH('Wp-b Ops &amp; Mgmt Salaries'!C27,'MWMA &amp; KY PF Sal 2020.04.01'!B:B,0))</f>
        <v>KY</v>
      </c>
      <c r="F27" s="3">
        <f t="shared" si="4"/>
        <v>56410.05</v>
      </c>
      <c r="G27" s="5"/>
      <c r="H27" s="38">
        <f>IF(F27&lt;'PRT Assumptions'!$B$4,F27*('PRT Assumptions'!$B$5+'PRT Assumptions'!$B$6),'PRT Assumptions'!$B$4*'PRT Assumptions'!$B$5+F27*'PRT Assumptions'!$B$6)</f>
        <v>4315.3688250000005</v>
      </c>
      <c r="I27" s="5"/>
      <c r="J27" s="5">
        <f>IF(F27&lt;'PRT Assumptions'!$B$113,F27*'PRT Assumptions'!$B$114,'PRT Assumptions'!$B$113*'PRT Assumptions'!$B$114)</f>
        <v>42</v>
      </c>
      <c r="K27" s="5"/>
      <c r="L27" s="3">
        <f ca="1">IFERROR(IF(L27&gt;INDEX('PRT Assumptions'!$B$9:$B$59,MATCH(E27,'PRT Assumptions'!$C$9:$C$59,0)),INDEX('PRT Assumptions'!$B$9:$B$59,MATCH(E27,'PRT Assumptions'!$C$9:$C$59,0))*INDEX('PRT Assumptions'!$B$61:$B$111,MATCH(E27,'PRT Assumptions'!$C$61:$C$111,0)),F27*INDEX('PRT Assumptions'!$B$61:$B$111,MATCH(E27,'PRT Assumptions'!$C$61:$C$111,0))),0)</f>
        <v>282.05025000000001</v>
      </c>
      <c r="M27" s="220" t="s">
        <v>55</v>
      </c>
      <c r="N27" s="5">
        <f t="shared" ca="1" si="15"/>
        <v>4639.4190750000007</v>
      </c>
      <c r="O27" s="5"/>
      <c r="P27" s="5">
        <f>+'wp-b2 Calc of Health and Other '!$O$19</f>
        <v>9697.9970370370356</v>
      </c>
      <c r="Q27" s="5"/>
      <c r="R27" s="5">
        <f t="shared" si="16"/>
        <v>1692.3015</v>
      </c>
      <c r="S27" s="5"/>
      <c r="T27" s="5">
        <f t="shared" si="17"/>
        <v>2256.402</v>
      </c>
      <c r="U27" s="5"/>
      <c r="V27" s="5">
        <f t="shared" si="3"/>
        <v>13646.700537037035</v>
      </c>
      <c r="X27" s="44">
        <f>+INDEX('MWMA &amp; KY PF Sal 2020.04.01'!T:T,MATCH('Wp-b Ops &amp; Mgmt Salaries'!C27,'MWMA &amp; KY PF Sal 2020.04.01'!B:B,0))</f>
        <v>1</v>
      </c>
      <c r="Y27" s="223" t="s">
        <v>56</v>
      </c>
      <c r="Z27" s="123">
        <f>+INDEX('MWMA &amp; KY PF Sal 2020.04.01'!U:U,MATCH('Wp-b Ops &amp; Mgmt Salaries'!C27,'MWMA &amp; KY PF Sal 2020.04.01'!B:B,0))</f>
        <v>25.029</v>
      </c>
      <c r="AA27" s="9"/>
      <c r="AB27" s="147">
        <f>+SUMIF('MWMA &amp; KY PF Sal 2020.04.01'!B:B,C27,'MWMA &amp; KY PF Sal 2020.04.01'!O:O)</f>
        <v>4349.7300000000005</v>
      </c>
      <c r="AC27" s="57"/>
      <c r="AD27" s="56">
        <f t="shared" si="8"/>
        <v>2080</v>
      </c>
      <c r="AE27" s="57"/>
      <c r="AF27" s="56" t="str">
        <f>+INDEX('MWMA &amp; KY PF Sal 2020.04.01'!M:M,MATCH('Wp-b Ops &amp; Mgmt Salaries'!C27,'MWMA &amp; KY PF Sal 2020.04.01'!B:B,0))</f>
        <v>Hourly</v>
      </c>
      <c r="AG27" s="57"/>
      <c r="AH27" s="56" t="str">
        <f>+INDEX('MWMA &amp; KY PF Sal 2020.04.01'!N:N,MATCH('Wp-b Ops &amp; Mgmt Salaries'!C27,'MWMA &amp; KY PF Sal 2020.04.01'!B:B,0))</f>
        <v>Full Time</v>
      </c>
      <c r="AI27" s="57"/>
      <c r="AJ27" s="56" t="str">
        <f t="shared" si="9"/>
        <v>Full Time - Hourly</v>
      </c>
      <c r="AK27" s="57"/>
      <c r="AL27" s="3">
        <f t="shared" si="10"/>
        <v>56410.05</v>
      </c>
      <c r="AM27" s="3"/>
    </row>
    <row r="28" spans="1:39" ht="15">
      <c r="A28" s="77">
        <v>16</v>
      </c>
      <c r="D28" s="114"/>
      <c r="E28" s="68"/>
      <c r="F28" s="3"/>
      <c r="G28" s="5"/>
      <c r="H28" s="38"/>
      <c r="I28" s="5"/>
      <c r="J28" s="5"/>
      <c r="K28" s="5"/>
      <c r="L28" s="3"/>
      <c r="M28" s="220"/>
      <c r="N28" s="5"/>
      <c r="O28" s="5"/>
      <c r="P28" s="5"/>
      <c r="Q28" s="5"/>
      <c r="R28" s="5"/>
      <c r="S28" s="5"/>
      <c r="T28" s="5"/>
      <c r="U28" s="5"/>
      <c r="V28" s="5"/>
      <c r="X28" s="44"/>
      <c r="Y28" s="9"/>
      <c r="Z28" s="123"/>
      <c r="AA28" s="9"/>
      <c r="AB28" s="147"/>
      <c r="AC28" s="57"/>
      <c r="AD28" s="56"/>
      <c r="AE28" s="57"/>
      <c r="AF28" s="56"/>
      <c r="AG28" s="57"/>
      <c r="AH28" s="56"/>
      <c r="AI28" s="57"/>
      <c r="AJ28" s="56"/>
      <c r="AK28" s="57"/>
      <c r="AL28" s="3"/>
      <c r="AM28" s="3"/>
    </row>
    <row r="29" spans="1:39" ht="15">
      <c r="A29" s="77">
        <v>17</v>
      </c>
      <c r="C29" s="246" t="s">
        <v>59</v>
      </c>
      <c r="D29" s="247"/>
      <c r="E29" s="68"/>
      <c r="F29" s="3"/>
      <c r="G29" s="5"/>
      <c r="H29" s="38"/>
      <c r="I29" s="5"/>
      <c r="J29" s="5"/>
      <c r="K29" s="5"/>
      <c r="L29" s="3"/>
      <c r="M29" s="220"/>
      <c r="N29" s="5"/>
      <c r="O29" s="5"/>
      <c r="P29" s="5"/>
      <c r="Q29" s="5"/>
      <c r="R29" s="5"/>
      <c r="S29" s="5"/>
      <c r="T29" s="5"/>
      <c r="U29" s="5"/>
      <c r="V29" s="5"/>
      <c r="X29" s="44"/>
      <c r="Y29" s="9"/>
      <c r="Z29" s="123"/>
      <c r="AA29" s="9"/>
      <c r="AB29" s="147"/>
      <c r="AC29" s="57"/>
      <c r="AD29" s="56"/>
      <c r="AE29" s="57"/>
      <c r="AF29" s="56"/>
      <c r="AG29" s="57"/>
      <c r="AH29" s="56"/>
      <c r="AI29" s="57"/>
      <c r="AJ29" s="56"/>
      <c r="AK29" s="57"/>
      <c r="AL29" s="3"/>
      <c r="AM29" s="3"/>
    </row>
    <row r="30" spans="1:39" ht="15">
      <c r="A30" s="77">
        <v>18</v>
      </c>
      <c r="C30" s="141">
        <f>+'MWMA &amp; KY PF Sal 2020.04.01'!B2</f>
        <v>1001648</v>
      </c>
      <c r="D30" s="114"/>
      <c r="E30" s="68" t="str">
        <f>+INDEX('MWMA &amp; KY PF Sal 2020.04.01'!L:L,MATCH('Wp-b Ops &amp; Mgmt Salaries'!C30,'MWMA &amp; KY PF Sal 2020.04.01'!B:B,0))</f>
        <v>IN</v>
      </c>
      <c r="F30" s="122">
        <f t="shared" si="4"/>
        <v>43680</v>
      </c>
      <c r="G30" s="118"/>
      <c r="H30" s="122">
        <f>IF(F30&lt;'PRT Assumptions'!$B$4,F30*('PRT Assumptions'!$B$5+'PRT Assumptions'!$B$6),'PRT Assumptions'!$B$4*'PRT Assumptions'!$B$5+F30*'PRT Assumptions'!$B$6)</f>
        <v>3341.52</v>
      </c>
      <c r="I30" s="118"/>
      <c r="J30" s="118">
        <f>IF(F30&lt;'PRT Assumptions'!$B$113,F30*'PRT Assumptions'!$B$114,'PRT Assumptions'!$B$113*'PRT Assumptions'!$B$114)</f>
        <v>42</v>
      </c>
      <c r="K30" s="118"/>
      <c r="L30" s="122">
        <f ca="1">IFERROR(IF(L30&gt;INDEX('PRT Assumptions'!$B$9:$B$59,MATCH(E30,'PRT Assumptions'!$C$9:$C$59,0)),INDEX('PRT Assumptions'!$B$9:$B$59,MATCH(E30,'PRT Assumptions'!$C$9:$C$59,0))*INDEX('PRT Assumptions'!$B$61:$B$111,MATCH(E30,'PRT Assumptions'!$C$61:$C$111,0)),F30*INDEX('PRT Assumptions'!$B$61:$B$111,MATCH(E30,'PRT Assumptions'!$C$61:$C$111,0))),0)</f>
        <v>1659.84</v>
      </c>
      <c r="M30" s="220" t="s">
        <v>60</v>
      </c>
      <c r="N30" s="118">
        <f t="shared" ca="1" si="5"/>
        <v>5043.3599999999997</v>
      </c>
      <c r="O30" s="118"/>
      <c r="P30" s="118">
        <f>+'wp-b2 Calc of Health and Other '!$O$19</f>
        <v>9697.9970370370356</v>
      </c>
      <c r="Q30" s="118"/>
      <c r="R30" s="118">
        <f t="shared" si="6"/>
        <v>1310.3999999999999</v>
      </c>
      <c r="S30" s="118"/>
      <c r="T30" s="118">
        <f t="shared" si="7"/>
        <v>1747.2</v>
      </c>
      <c r="U30" s="118"/>
      <c r="V30" s="118">
        <f t="shared" ref="V30" si="18">SUM(P30:T30)</f>
        <v>12755.597037037036</v>
      </c>
      <c r="X30" s="44">
        <f>+INDEX('MWMA &amp; KY PF Sal 2020.04.01'!T:T,MATCH('Wp-b Ops &amp; Mgmt Salaries'!C30,'MWMA &amp; KY PF Sal 2020.04.01'!B:B,0))</f>
        <v>0.21824789114279977</v>
      </c>
      <c r="Y30" s="223" t="s">
        <v>56</v>
      </c>
      <c r="Z30" s="123">
        <f>+'MWMA &amp; KY PF Sal 2020.04.01'!U2</f>
        <v>21</v>
      </c>
      <c r="AA30" s="9"/>
      <c r="AB30" s="147">
        <f>+SUMIF('MWMA &amp; KY PF Sal 2020.04.01'!B:B,C30,'MWMA &amp; KY PF Sal 2020.04.01'!O:O)</f>
        <v>0</v>
      </c>
      <c r="AC30" s="57"/>
      <c r="AD30" s="56">
        <f t="shared" ref="AD30" si="19">+IF(AJ30="Full Time - Hourly",2080,IF(AJ30="Seasonal - Hourly",480,IF(AJ30="Part Time - Hourly",1040,24)))</f>
        <v>2080</v>
      </c>
      <c r="AE30" s="57"/>
      <c r="AF30" s="56" t="str">
        <f>+INDEX('MWMA &amp; KY PF Sal 2020.04.01'!M:M,MATCH('Wp-b Ops &amp; Mgmt Salaries'!C30,'MWMA &amp; KY PF Sal 2020.04.01'!B:B,0))</f>
        <v>Hourly</v>
      </c>
      <c r="AG30" s="57"/>
      <c r="AH30" s="56" t="str">
        <f>+INDEX('MWMA &amp; KY PF Sal 2020.04.01'!N:N,MATCH('Wp-b Ops &amp; Mgmt Salaries'!C30,'MWMA &amp; KY PF Sal 2020.04.01'!B:B,0))</f>
        <v>Full Time</v>
      </c>
      <c r="AI30" s="57"/>
      <c r="AJ30" s="56" t="str">
        <f t="shared" ref="AJ30" si="20">+AH30&amp;" - "&amp;AF30</f>
        <v>Full Time - Hourly</v>
      </c>
      <c r="AK30" s="57"/>
      <c r="AL30" s="3">
        <f t="shared" ref="AL30" si="21">(+Z30*AD30)+AB30</f>
        <v>43680</v>
      </c>
      <c r="AM30" s="3"/>
    </row>
    <row r="31" spans="1:39" ht="15">
      <c r="A31" s="77">
        <v>19</v>
      </c>
      <c r="C31" s="141">
        <f>+'MWMA &amp; KY PF Sal 2020.04.01'!B3</f>
        <v>1001015</v>
      </c>
      <c r="D31" s="114"/>
      <c r="E31" s="68" t="str">
        <f>+INDEX('MWMA &amp; KY PF Sal 2020.04.01'!L:L,MATCH('Wp-b Ops &amp; Mgmt Salaries'!C31,'MWMA &amp; KY PF Sal 2020.04.01'!B:B,0))</f>
        <v>IL</v>
      </c>
      <c r="F31" s="122">
        <f t="shared" ref="F31:F42" si="22">+AL31</f>
        <v>95400.08</v>
      </c>
      <c r="G31" s="118"/>
      <c r="H31" s="122">
        <f>IF(F31&lt;'PRT Assumptions'!$B$4,F31*('PRT Assumptions'!$B$5+'PRT Assumptions'!$B$6),'PRT Assumptions'!$B$4*'PRT Assumptions'!$B$5+F31*'PRT Assumptions'!$B$6)</f>
        <v>7298.1061200000004</v>
      </c>
      <c r="I31" s="118"/>
      <c r="J31" s="118">
        <f>IF(F31&lt;'PRT Assumptions'!$B$113,F31*'PRT Assumptions'!$B$114,'PRT Assumptions'!$B$113*'PRT Assumptions'!$B$114)</f>
        <v>42</v>
      </c>
      <c r="K31" s="118"/>
      <c r="L31" s="122">
        <f ca="1">IFERROR(IF(L31&gt;INDEX('PRT Assumptions'!$B$9:$B$59,MATCH(E31,'PRT Assumptions'!$C$9:$C$59,0)),INDEX('PRT Assumptions'!$B$9:$B$59,MATCH(E31,'PRT Assumptions'!$C$9:$C$59,0))*INDEX('PRT Assumptions'!$B$61:$B$111,MATCH(E31,'PRT Assumptions'!$C$61:$C$111,0)),F31*INDEX('PRT Assumptions'!$B$61:$B$111,MATCH(E31,'PRT Assumptions'!$C$61:$C$111,0))),0)</f>
        <v>1407.1511800000001</v>
      </c>
      <c r="M31" s="220" t="s">
        <v>61</v>
      </c>
      <c r="N31" s="118">
        <f t="shared" ref="N31:N42" ca="1" si="23">SUM(H31:L31)</f>
        <v>8747.2573000000011</v>
      </c>
      <c r="O31" s="118"/>
      <c r="P31" s="118">
        <f>+'wp-b2 Calc of Health and Other '!$O$19</f>
        <v>9697.9970370370356</v>
      </c>
      <c r="Q31" s="118"/>
      <c r="R31" s="118">
        <f t="shared" ref="R31:R42" si="24">F31*0.03</f>
        <v>2862.0023999999999</v>
      </c>
      <c r="S31" s="118"/>
      <c r="T31" s="118">
        <f t="shared" ref="T31:T42" si="25">F31*0.04</f>
        <v>3816.0032000000001</v>
      </c>
      <c r="U31" s="118"/>
      <c r="V31" s="118">
        <f t="shared" ref="V31:V42" si="26">SUM(P31:T31)</f>
        <v>16376.002637037036</v>
      </c>
      <c r="X31" s="44">
        <f>+INDEX('MWMA &amp; KY PF Sal 2020.04.01'!T:T,MATCH('Wp-b Ops &amp; Mgmt Salaries'!C31,'MWMA &amp; KY PF Sal 2020.04.01'!B:B,0))</f>
        <v>0.13672622610962518</v>
      </c>
      <c r="Y31" s="223" t="s">
        <v>56</v>
      </c>
      <c r="Z31" s="123">
        <f>+'MWMA &amp; KY PF Sal 2020.04.01'!U3</f>
        <v>3850.0033333333336</v>
      </c>
      <c r="AA31" s="9"/>
      <c r="AB31" s="147">
        <f>+SUMIF('MWMA &amp; KY PF Sal 2020.04.01'!B:B,C31,'MWMA &amp; KY PF Sal 2020.04.01'!O:O)</f>
        <v>3000</v>
      </c>
      <c r="AC31" s="57"/>
      <c r="AD31" s="56">
        <f t="shared" ref="AD31:AD42" si="27">+IF(AJ31="Full Time - Hourly",2080,IF(AJ31="Seasonal - Hourly",480,IF(AJ31="Part Time - Hourly",1040,24)))</f>
        <v>24</v>
      </c>
      <c r="AE31" s="57"/>
      <c r="AF31" s="56" t="str">
        <f>+INDEX('MWMA &amp; KY PF Sal 2020.04.01'!M:M,MATCH('Wp-b Ops &amp; Mgmt Salaries'!C31,'MWMA &amp; KY PF Sal 2020.04.01'!B:B,0))</f>
        <v>Salaried</v>
      </c>
      <c r="AG31" s="57"/>
      <c r="AH31" s="56" t="str">
        <f>+INDEX('MWMA &amp; KY PF Sal 2020.04.01'!N:N,MATCH('Wp-b Ops &amp; Mgmt Salaries'!C31,'MWMA &amp; KY PF Sal 2020.04.01'!B:B,0))</f>
        <v>Full Time</v>
      </c>
      <c r="AI31" s="57"/>
      <c r="AJ31" s="56" t="str">
        <f t="shared" ref="AJ31:AJ42" si="28">+AH31&amp;" - "&amp;AF31</f>
        <v>Full Time - Salaried</v>
      </c>
      <c r="AK31" s="57"/>
      <c r="AL31" s="3">
        <f t="shared" ref="AL31:AL42" si="29">(+Z31*AD31)+AB31</f>
        <v>95400.08</v>
      </c>
      <c r="AM31" s="3"/>
    </row>
    <row r="32" spans="1:39" ht="15">
      <c r="A32" s="77">
        <v>20</v>
      </c>
      <c r="C32" s="141">
        <f>+'MWMA &amp; KY PF Sal 2020.04.01'!B4</f>
        <v>1001444</v>
      </c>
      <c r="D32" s="114"/>
      <c r="E32" s="68" t="str">
        <f>+INDEX('MWMA &amp; KY PF Sal 2020.04.01'!L:L,MATCH('Wp-b Ops &amp; Mgmt Salaries'!C32,'MWMA &amp; KY PF Sal 2020.04.01'!B:B,0))</f>
        <v>IL</v>
      </c>
      <c r="F32" s="122">
        <f t="shared" si="22"/>
        <v>128925.56021709953</v>
      </c>
      <c r="G32" s="118"/>
      <c r="H32" s="122">
        <f>IF(F32&lt;'PRT Assumptions'!$B$4,F32*('PRT Assumptions'!$B$5+'PRT Assumptions'!$B$6),'PRT Assumptions'!$B$4*'PRT Assumptions'!$B$5+F32*'PRT Assumptions'!$B$6)</f>
        <v>9862.8053566081144</v>
      </c>
      <c r="I32" s="118"/>
      <c r="J32" s="118">
        <f>IF(F32&lt;'PRT Assumptions'!$B$113,F32*'PRT Assumptions'!$B$114,'PRT Assumptions'!$B$113*'PRT Assumptions'!$B$114)</f>
        <v>42</v>
      </c>
      <c r="K32" s="118"/>
      <c r="L32" s="122">
        <f ca="1">IFERROR(IF(L32&gt;INDEX('PRT Assumptions'!$B$9:$B$59,MATCH(E32,'PRT Assumptions'!$C$9:$C$59,0)),INDEX('PRT Assumptions'!$B$9:$B$59,MATCH(E32,'PRT Assumptions'!$C$9:$C$59,0))*INDEX('PRT Assumptions'!$B$61:$B$111,MATCH(E32,'PRT Assumptions'!$C$61:$C$111,0)),F32*INDEX('PRT Assumptions'!$B$61:$B$111,MATCH(E32,'PRT Assumptions'!$C$61:$C$111,0))),0)</f>
        <v>1901.6520132022181</v>
      </c>
      <c r="M32" s="220" t="s">
        <v>61</v>
      </c>
      <c r="N32" s="118">
        <f t="shared" ca="1" si="23"/>
        <v>11806.457369810332</v>
      </c>
      <c r="O32" s="118"/>
      <c r="P32" s="118">
        <f>+'wp-b2 Calc of Health and Other '!$O$19</f>
        <v>9697.9970370370356</v>
      </c>
      <c r="Q32" s="118"/>
      <c r="R32" s="118">
        <f t="shared" si="24"/>
        <v>3867.7668065129856</v>
      </c>
      <c r="S32" s="118"/>
      <c r="T32" s="118">
        <f t="shared" si="25"/>
        <v>5157.0224086839808</v>
      </c>
      <c r="U32" s="118"/>
      <c r="V32" s="118">
        <f t="shared" si="26"/>
        <v>18722.786252234</v>
      </c>
      <c r="X32" s="44">
        <f>+INDEX('MWMA &amp; KY PF Sal 2020.04.01'!T:T,MATCH('Wp-b Ops &amp; Mgmt Salaries'!C32,'MWMA &amp; KY PF Sal 2020.04.01'!B:B,0))</f>
        <v>0.13672622610962518</v>
      </c>
      <c r="Y32" s="223" t="s">
        <v>56</v>
      </c>
      <c r="Z32" s="123">
        <f>+'MWMA &amp; KY PF Sal 2020.04.01'!U4</f>
        <v>5253</v>
      </c>
      <c r="AA32" s="9"/>
      <c r="AB32" s="147">
        <f>+SUMIF('MWMA &amp; KY PF Sal 2020.04.01'!B:B,C32,'MWMA &amp; KY PF Sal 2020.04.01'!O:O)</f>
        <v>2853.5602170995248</v>
      </c>
      <c r="AC32" s="57"/>
      <c r="AD32" s="56">
        <f t="shared" si="27"/>
        <v>24</v>
      </c>
      <c r="AE32" s="57"/>
      <c r="AF32" s="56" t="str">
        <f>+INDEX('MWMA &amp; KY PF Sal 2020.04.01'!M:M,MATCH('Wp-b Ops &amp; Mgmt Salaries'!C32,'MWMA &amp; KY PF Sal 2020.04.01'!B:B,0))</f>
        <v>Salaried</v>
      </c>
      <c r="AG32" s="57"/>
      <c r="AH32" s="56" t="str">
        <f>+INDEX('MWMA &amp; KY PF Sal 2020.04.01'!N:N,MATCH('Wp-b Ops &amp; Mgmt Salaries'!C32,'MWMA &amp; KY PF Sal 2020.04.01'!B:B,0))</f>
        <v>Full Time</v>
      </c>
      <c r="AI32" s="57"/>
      <c r="AJ32" s="56" t="str">
        <f t="shared" si="28"/>
        <v>Full Time - Salaried</v>
      </c>
      <c r="AK32" s="57"/>
      <c r="AL32" s="3">
        <f t="shared" si="29"/>
        <v>128925.56021709953</v>
      </c>
      <c r="AM32" s="3"/>
    </row>
    <row r="33" spans="1:39" ht="15">
      <c r="A33" s="77">
        <v>21</v>
      </c>
      <c r="C33" s="141">
        <f>+'MWMA &amp; KY PF Sal 2020.04.01'!B5</f>
        <v>1001277</v>
      </c>
      <c r="D33" s="114"/>
      <c r="E33" s="68" t="str">
        <f>+INDEX('MWMA &amp; KY PF Sal 2020.04.01'!L:L,MATCH('Wp-b Ops &amp; Mgmt Salaries'!C33,'MWMA &amp; KY PF Sal 2020.04.01'!B:B,0))</f>
        <v>IL</v>
      </c>
      <c r="F33" s="122">
        <f t="shared" si="22"/>
        <v>75000</v>
      </c>
      <c r="G33" s="118"/>
      <c r="H33" s="122">
        <f>IF(F33&lt;'PRT Assumptions'!$B$4,F33*('PRT Assumptions'!$B$5+'PRT Assumptions'!$B$6),'PRT Assumptions'!$B$4*'PRT Assumptions'!$B$5+F33*'PRT Assumptions'!$B$6)</f>
        <v>5737.5</v>
      </c>
      <c r="I33" s="118"/>
      <c r="J33" s="118">
        <f>IF(F33&lt;'PRT Assumptions'!$B$113,F33*'PRT Assumptions'!$B$114,'PRT Assumptions'!$B$113*'PRT Assumptions'!$B$114)</f>
        <v>42</v>
      </c>
      <c r="K33" s="118"/>
      <c r="L33" s="122">
        <f ca="1">IFERROR(IF(L33&gt;INDEX('PRT Assumptions'!$B$9:$B$59,MATCH(E33,'PRT Assumptions'!$C$9:$C$59,0)),INDEX('PRT Assumptions'!$B$9:$B$59,MATCH(E33,'PRT Assumptions'!$C$9:$C$59,0))*INDEX('PRT Assumptions'!$B$61:$B$111,MATCH(E33,'PRT Assumptions'!$C$61:$C$111,0)),F33*INDEX('PRT Assumptions'!$B$61:$B$111,MATCH(E33,'PRT Assumptions'!$C$61:$C$111,0))),0)</f>
        <v>1106.25</v>
      </c>
      <c r="M33" s="220" t="s">
        <v>61</v>
      </c>
      <c r="N33" s="118">
        <f t="shared" ca="1" si="23"/>
        <v>6885.75</v>
      </c>
      <c r="O33" s="118"/>
      <c r="P33" s="118">
        <f>+'wp-b2 Calc of Health and Other '!$O$19</f>
        <v>9697.9970370370356</v>
      </c>
      <c r="Q33" s="118"/>
      <c r="R33" s="118">
        <f t="shared" si="24"/>
        <v>2250</v>
      </c>
      <c r="S33" s="118"/>
      <c r="T33" s="118">
        <f t="shared" si="25"/>
        <v>3000</v>
      </c>
      <c r="U33" s="118"/>
      <c r="V33" s="118">
        <f t="shared" si="26"/>
        <v>14947.997037037036</v>
      </c>
      <c r="X33" s="44">
        <f>+INDEX('MWMA &amp; KY PF Sal 2020.04.01'!T:T,MATCH('Wp-b Ops &amp; Mgmt Salaries'!C33,'MWMA &amp; KY PF Sal 2020.04.01'!B:B,0))</f>
        <v>0.13672622610962518</v>
      </c>
      <c r="Y33" s="223" t="s">
        <v>56</v>
      </c>
      <c r="Z33" s="123">
        <f>+'MWMA &amp; KY PF Sal 2020.04.01'!U5</f>
        <v>3125</v>
      </c>
      <c r="AA33" s="9"/>
      <c r="AB33" s="147">
        <f>+SUMIF('MWMA &amp; KY PF Sal 2020.04.01'!B:B,C33,'MWMA &amp; KY PF Sal 2020.04.01'!O:O)</f>
        <v>0</v>
      </c>
      <c r="AC33" s="57"/>
      <c r="AD33" s="56">
        <f t="shared" si="27"/>
        <v>24</v>
      </c>
      <c r="AE33" s="57"/>
      <c r="AF33" s="56" t="str">
        <f>+INDEX('MWMA &amp; KY PF Sal 2020.04.01'!M:M,MATCH('Wp-b Ops &amp; Mgmt Salaries'!C33,'MWMA &amp; KY PF Sal 2020.04.01'!B:B,0))</f>
        <v>Salaried</v>
      </c>
      <c r="AG33" s="57"/>
      <c r="AH33" s="56" t="str">
        <f>+INDEX('MWMA &amp; KY PF Sal 2020.04.01'!N:N,MATCH('Wp-b Ops &amp; Mgmt Salaries'!C33,'MWMA &amp; KY PF Sal 2020.04.01'!B:B,0))</f>
        <v>Full Time</v>
      </c>
      <c r="AI33" s="57"/>
      <c r="AJ33" s="56" t="str">
        <f t="shared" si="28"/>
        <v>Full Time - Salaried</v>
      </c>
      <c r="AK33" s="57"/>
      <c r="AL33" s="3">
        <f t="shared" si="29"/>
        <v>75000</v>
      </c>
      <c r="AM33" s="3"/>
    </row>
    <row r="34" spans="1:39" ht="15">
      <c r="A34" s="77">
        <v>22</v>
      </c>
      <c r="C34" s="141" t="str">
        <f>+'MWMA &amp; KY PF Sal 2020.04.01'!B6</f>
        <v>VP-BD</v>
      </c>
      <c r="D34" s="114"/>
      <c r="E34" s="68" t="str">
        <f>+INDEX('MWMA &amp; KY PF Sal 2020.04.01'!L:L,MATCH('Wp-b Ops &amp; Mgmt Salaries'!C34,'MWMA &amp; KY PF Sal 2020.04.01'!B:B,0))</f>
        <v>IL</v>
      </c>
      <c r="F34" s="122">
        <f t="shared" si="22"/>
        <v>185400</v>
      </c>
      <c r="G34" s="118"/>
      <c r="H34" s="122">
        <f>IF(F34&lt;'PRT Assumptions'!$B$4,F34*('PRT Assumptions'!$B$5+'PRT Assumptions'!$B$6),'PRT Assumptions'!$B$4*'PRT Assumptions'!$B$5+F34*'PRT Assumptions'!$B$6)</f>
        <v>11225.699999999999</v>
      </c>
      <c r="I34" s="118"/>
      <c r="J34" s="118">
        <f>IF(F34&lt;'PRT Assumptions'!$B$113,F34*'PRT Assumptions'!$B$114,'PRT Assumptions'!$B$113*'PRT Assumptions'!$B$114)</f>
        <v>42</v>
      </c>
      <c r="K34" s="118"/>
      <c r="L34" s="122">
        <f ca="1">IFERROR(IF(L34&gt;INDEX('PRT Assumptions'!$B$9:$B$59,MATCH(E34,'PRT Assumptions'!$C$9:$C$59,0)),INDEX('PRT Assumptions'!$B$9:$B$59,MATCH(E34,'PRT Assumptions'!$C$9:$C$59,0))*INDEX('PRT Assumptions'!$B$61:$B$111,MATCH(E34,'PRT Assumptions'!$C$61:$C$111,0)),F34*INDEX('PRT Assumptions'!$B$61:$B$111,MATCH(E34,'PRT Assumptions'!$C$61:$C$111,0))),0)</f>
        <v>2734.65</v>
      </c>
      <c r="M34" s="220" t="s">
        <v>61</v>
      </c>
      <c r="N34" s="118">
        <f t="shared" ca="1" si="23"/>
        <v>14002.349999999999</v>
      </c>
      <c r="O34" s="118"/>
      <c r="P34" s="118">
        <f>+'wp-b2 Calc of Health and Other '!$O$19</f>
        <v>9697.9970370370356</v>
      </c>
      <c r="Q34" s="118"/>
      <c r="R34" s="118">
        <f t="shared" si="24"/>
        <v>5562</v>
      </c>
      <c r="S34" s="118"/>
      <c r="T34" s="118">
        <f t="shared" si="25"/>
        <v>7416</v>
      </c>
      <c r="U34" s="118"/>
      <c r="V34" s="118">
        <f t="shared" si="26"/>
        <v>22675.997037037036</v>
      </c>
      <c r="X34" s="44">
        <f>+INDEX('MWMA &amp; KY PF Sal 2020.04.01'!T:T,MATCH('Wp-b Ops &amp; Mgmt Salaries'!C34,'MWMA &amp; KY PF Sal 2020.04.01'!B:B,0))</f>
        <v>0.13672622610962518</v>
      </c>
      <c r="Y34" s="223" t="s">
        <v>56</v>
      </c>
      <c r="Z34" s="123">
        <f>+'MWMA &amp; KY PF Sal 2020.04.01'!U6</f>
        <v>7725</v>
      </c>
      <c r="AA34" s="9"/>
      <c r="AB34" s="147">
        <f>+SUMIF('MWMA &amp; KY PF Sal 2020.04.01'!B:B,C34,'MWMA &amp; KY PF Sal 2020.04.01'!O:O)</f>
        <v>0</v>
      </c>
      <c r="AC34" s="57"/>
      <c r="AD34" s="56">
        <f t="shared" si="27"/>
        <v>24</v>
      </c>
      <c r="AE34" s="57"/>
      <c r="AF34" s="56" t="str">
        <f>+INDEX('MWMA &amp; KY PF Sal 2020.04.01'!M:M,MATCH('Wp-b Ops &amp; Mgmt Salaries'!C34,'MWMA &amp; KY PF Sal 2020.04.01'!B:B,0))</f>
        <v>Salaried</v>
      </c>
      <c r="AG34" s="57"/>
      <c r="AH34" s="56" t="str">
        <f>+INDEX('MWMA &amp; KY PF Sal 2020.04.01'!N:N,MATCH('Wp-b Ops &amp; Mgmt Salaries'!C34,'MWMA &amp; KY PF Sal 2020.04.01'!B:B,0))</f>
        <v>Full Time</v>
      </c>
      <c r="AI34" s="57"/>
      <c r="AJ34" s="56" t="str">
        <f t="shared" si="28"/>
        <v>Full Time - Salaried</v>
      </c>
      <c r="AK34" s="57"/>
      <c r="AL34" s="3">
        <f t="shared" si="29"/>
        <v>185400</v>
      </c>
      <c r="AM34" s="3"/>
    </row>
    <row r="35" spans="1:39" ht="15">
      <c r="A35" s="77">
        <v>23</v>
      </c>
      <c r="C35" s="141" t="str">
        <f>+'MWMA &amp; KY PF Sal 2020.04.01'!B7</f>
        <v>MW PM</v>
      </c>
      <c r="D35" s="114"/>
      <c r="E35" s="68" t="str">
        <f>+INDEX('MWMA &amp; KY PF Sal 2020.04.01'!L:L,MATCH('Wp-b Ops &amp; Mgmt Salaries'!C35,'MWMA &amp; KY PF Sal 2020.04.01'!B:B,0))</f>
        <v>IL</v>
      </c>
      <c r="F35" s="122">
        <f t="shared" si="22"/>
        <v>115762.49999999997</v>
      </c>
      <c r="G35" s="118"/>
      <c r="H35" s="122">
        <f>IF(F35&lt;'PRT Assumptions'!$B$4,F35*('PRT Assumptions'!$B$5+'PRT Assumptions'!$B$6),'PRT Assumptions'!$B$4*'PRT Assumptions'!$B$5+F35*'PRT Assumptions'!$B$6)</f>
        <v>8855.8312499999975</v>
      </c>
      <c r="I35" s="118"/>
      <c r="J35" s="118">
        <f>IF(F35&lt;'PRT Assumptions'!$B$113,F35*'PRT Assumptions'!$B$114,'PRT Assumptions'!$B$113*'PRT Assumptions'!$B$114)</f>
        <v>42</v>
      </c>
      <c r="K35" s="118"/>
      <c r="L35" s="122">
        <f ca="1">IFERROR(IF(L35&gt;INDEX('PRT Assumptions'!$B$9:$B$59,MATCH(E35,'PRT Assumptions'!$C$9:$C$59,0)),INDEX('PRT Assumptions'!$B$9:$B$59,MATCH(E35,'PRT Assumptions'!$C$9:$C$59,0))*INDEX('PRT Assumptions'!$B$61:$B$111,MATCH(E35,'PRT Assumptions'!$C$61:$C$111,0)),F35*INDEX('PRT Assumptions'!$B$61:$B$111,MATCH(E35,'PRT Assumptions'!$C$61:$C$111,0))),0)</f>
        <v>1707.4968749999996</v>
      </c>
      <c r="M35" s="220" t="s">
        <v>61</v>
      </c>
      <c r="N35" s="118">
        <f t="shared" ca="1" si="23"/>
        <v>10605.328124999996</v>
      </c>
      <c r="O35" s="118"/>
      <c r="P35" s="118">
        <f>+'wp-b2 Calc of Health and Other '!$O$19</f>
        <v>9697.9970370370356</v>
      </c>
      <c r="Q35" s="118"/>
      <c r="R35" s="118">
        <f t="shared" si="24"/>
        <v>3472.8749999999991</v>
      </c>
      <c r="S35" s="118"/>
      <c r="T35" s="118">
        <f t="shared" si="25"/>
        <v>4630.4999999999991</v>
      </c>
      <c r="U35" s="118"/>
      <c r="V35" s="118">
        <f t="shared" si="26"/>
        <v>17801.372037037036</v>
      </c>
      <c r="X35" s="44">
        <f>+INDEX('MWMA &amp; KY PF Sal 2020.04.01'!T:T,MATCH('Wp-b Ops &amp; Mgmt Salaries'!C35,'MWMA &amp; KY PF Sal 2020.04.01'!B:B,0))</f>
        <v>0.21824789114279977</v>
      </c>
      <c r="Y35" s="223" t="s">
        <v>56</v>
      </c>
      <c r="Z35" s="123">
        <f>+'MWMA &amp; KY PF Sal 2020.04.01'!U7</f>
        <v>4823.4374999999991</v>
      </c>
      <c r="AA35" s="9"/>
      <c r="AB35" s="147">
        <f>+SUMIF('MWMA &amp; KY PF Sal 2020.04.01'!B:B,C35,'MWMA &amp; KY PF Sal 2020.04.01'!O:O)</f>
        <v>0</v>
      </c>
      <c r="AC35" s="57"/>
      <c r="AD35" s="56">
        <f t="shared" si="27"/>
        <v>24</v>
      </c>
      <c r="AE35" s="57"/>
      <c r="AF35" s="56" t="str">
        <f>+INDEX('MWMA &amp; KY PF Sal 2020.04.01'!M:M,MATCH('Wp-b Ops &amp; Mgmt Salaries'!C35,'MWMA &amp; KY PF Sal 2020.04.01'!B:B,0))</f>
        <v>Salaried</v>
      </c>
      <c r="AG35" s="57"/>
      <c r="AH35" s="56" t="str">
        <f>+INDEX('MWMA &amp; KY PF Sal 2020.04.01'!N:N,MATCH('Wp-b Ops &amp; Mgmt Salaries'!C35,'MWMA &amp; KY PF Sal 2020.04.01'!B:B,0))</f>
        <v>Full Time</v>
      </c>
      <c r="AI35" s="57"/>
      <c r="AJ35" s="56" t="str">
        <f t="shared" si="28"/>
        <v>Full Time - Salaried</v>
      </c>
      <c r="AK35" s="57"/>
      <c r="AL35" s="3">
        <f t="shared" si="29"/>
        <v>115762.49999999997</v>
      </c>
      <c r="AM35" s="3"/>
    </row>
    <row r="36" spans="1:39" ht="15">
      <c r="A36" s="77">
        <v>24</v>
      </c>
      <c r="C36" s="141">
        <f>+'MWMA &amp; KY PF Sal 2020.04.01'!B8</f>
        <v>1001598</v>
      </c>
      <c r="D36" s="114"/>
      <c r="E36" s="68" t="str">
        <f>+INDEX('MWMA &amp; KY PF Sal 2020.04.01'!L:L,MATCH('Wp-b Ops &amp; Mgmt Salaries'!C36,'MWMA &amp; KY PF Sal 2020.04.01'!B:B,0))</f>
        <v>IL</v>
      </c>
      <c r="F36" s="122">
        <f t="shared" si="22"/>
        <v>71046</v>
      </c>
      <c r="G36" s="118"/>
      <c r="H36" s="122">
        <f>IF(F36&lt;'PRT Assumptions'!$B$4,F36*('PRT Assumptions'!$B$5+'PRT Assumptions'!$B$6),'PRT Assumptions'!$B$4*'PRT Assumptions'!$B$5+F36*'PRT Assumptions'!$B$6)</f>
        <v>5435.0190000000002</v>
      </c>
      <c r="I36" s="118"/>
      <c r="J36" s="118">
        <f>IF(F36&lt;'PRT Assumptions'!$B$113,F36*'PRT Assumptions'!$B$114,'PRT Assumptions'!$B$113*'PRT Assumptions'!$B$114)</f>
        <v>42</v>
      </c>
      <c r="K36" s="118"/>
      <c r="L36" s="122">
        <f ca="1">IFERROR(IF(L36&gt;INDEX('PRT Assumptions'!$B$9:$B$59,MATCH(E36,'PRT Assumptions'!$C$9:$C$59,0)),INDEX('PRT Assumptions'!$B$9:$B$59,MATCH(E36,'PRT Assumptions'!$C$9:$C$59,0))*INDEX('PRT Assumptions'!$B$61:$B$111,MATCH(E36,'PRT Assumptions'!$C$61:$C$111,0)),F36*INDEX('PRT Assumptions'!$B$61:$B$111,MATCH(E36,'PRT Assumptions'!$C$61:$C$111,0))),0)</f>
        <v>1047.9285</v>
      </c>
      <c r="M36" s="220" t="s">
        <v>61</v>
      </c>
      <c r="N36" s="118">
        <f t="shared" ca="1" si="23"/>
        <v>6524.9475000000002</v>
      </c>
      <c r="O36" s="118"/>
      <c r="P36" s="118">
        <f>+'wp-b2 Calc of Health and Other '!$O$19</f>
        <v>9697.9970370370356</v>
      </c>
      <c r="Q36" s="118"/>
      <c r="R36" s="118">
        <f t="shared" si="24"/>
        <v>2131.38</v>
      </c>
      <c r="S36" s="118"/>
      <c r="T36" s="118">
        <f t="shared" si="25"/>
        <v>2841.84</v>
      </c>
      <c r="U36" s="118"/>
      <c r="V36" s="118">
        <f t="shared" si="26"/>
        <v>14671.217037037037</v>
      </c>
      <c r="X36" s="44">
        <f>+INDEX('MWMA &amp; KY PF Sal 2020.04.01'!T:T,MATCH('Wp-b Ops &amp; Mgmt Salaries'!C36,'MWMA &amp; KY PF Sal 2020.04.01'!B:B,0))</f>
        <v>0.13672622610962518</v>
      </c>
      <c r="Y36" s="223" t="s">
        <v>56</v>
      </c>
      <c r="Z36" s="123">
        <f>+'MWMA &amp; KY PF Sal 2020.04.01'!U8</f>
        <v>2960.25</v>
      </c>
      <c r="AA36" s="9"/>
      <c r="AB36" s="147">
        <f>+SUMIF('MWMA &amp; KY PF Sal 2020.04.01'!B:B,C36,'MWMA &amp; KY PF Sal 2020.04.01'!O:O)</f>
        <v>0</v>
      </c>
      <c r="AC36" s="57"/>
      <c r="AD36" s="56">
        <f t="shared" si="27"/>
        <v>24</v>
      </c>
      <c r="AE36" s="57"/>
      <c r="AF36" s="56" t="str">
        <f>+INDEX('MWMA &amp; KY PF Sal 2020.04.01'!M:M,MATCH('Wp-b Ops &amp; Mgmt Salaries'!C36,'MWMA &amp; KY PF Sal 2020.04.01'!B:B,0))</f>
        <v>Salaried</v>
      </c>
      <c r="AG36" s="57"/>
      <c r="AH36" s="56" t="str">
        <f>+INDEX('MWMA &amp; KY PF Sal 2020.04.01'!N:N,MATCH('Wp-b Ops &amp; Mgmt Salaries'!C36,'MWMA &amp; KY PF Sal 2020.04.01'!B:B,0))</f>
        <v>Full Time</v>
      </c>
      <c r="AI36" s="57"/>
      <c r="AJ36" s="56" t="str">
        <f t="shared" si="28"/>
        <v>Full Time - Salaried</v>
      </c>
      <c r="AK36" s="57"/>
      <c r="AL36" s="3">
        <f t="shared" si="29"/>
        <v>71046</v>
      </c>
      <c r="AM36" s="3"/>
    </row>
    <row r="37" spans="1:39" ht="15">
      <c r="A37" s="77">
        <v>25</v>
      </c>
      <c r="C37" s="141">
        <f>+'MWMA &amp; KY PF Sal 2020.04.01'!B9</f>
        <v>1099924</v>
      </c>
      <c r="D37" s="114"/>
      <c r="E37" s="68" t="str">
        <f>+INDEX('MWMA &amp; KY PF Sal 2020.04.01'!L:L,MATCH('Wp-b Ops &amp; Mgmt Salaries'!C37,'MWMA &amp; KY PF Sal 2020.04.01'!B:B,0))</f>
        <v>IL</v>
      </c>
      <c r="F37" s="122">
        <f t="shared" si="22"/>
        <v>143873.95000000001</v>
      </c>
      <c r="G37" s="118"/>
      <c r="H37" s="122">
        <f>IF(F37&lt;'PRT Assumptions'!$B$4,F37*('PRT Assumptions'!$B$5+'PRT Assumptions'!$B$6),'PRT Assumptions'!$B$4*'PRT Assumptions'!$B$5+F37*'PRT Assumptions'!$B$6)</f>
        <v>10623.572274999999</v>
      </c>
      <c r="I37" s="118"/>
      <c r="J37" s="118">
        <f>IF(F37&lt;'PRT Assumptions'!$B$113,F37*'PRT Assumptions'!$B$114,'PRT Assumptions'!$B$113*'PRT Assumptions'!$B$114)</f>
        <v>42</v>
      </c>
      <c r="K37" s="118"/>
      <c r="L37" s="122">
        <f ca="1">IFERROR(IF(L37&gt;INDEX('PRT Assumptions'!$B$9:$B$59,MATCH(E37,'PRT Assumptions'!$C$9:$C$59,0)),INDEX('PRT Assumptions'!$B$9:$B$59,MATCH(E37,'PRT Assumptions'!$C$9:$C$59,0))*INDEX('PRT Assumptions'!$B$61:$B$111,MATCH(E37,'PRT Assumptions'!$C$61:$C$111,0)),F37*INDEX('PRT Assumptions'!$B$61:$B$111,MATCH(E37,'PRT Assumptions'!$C$61:$C$111,0))),0)</f>
        <v>2122.1407625000002</v>
      </c>
      <c r="M37" s="220" t="s">
        <v>61</v>
      </c>
      <c r="N37" s="118">
        <f t="shared" ca="1" si="23"/>
        <v>12787.713037499998</v>
      </c>
      <c r="O37" s="118"/>
      <c r="P37" s="118">
        <f>+'wp-b2 Calc of Health and Other '!$O$19</f>
        <v>9697.9970370370356</v>
      </c>
      <c r="Q37" s="118"/>
      <c r="R37" s="118">
        <f t="shared" si="24"/>
        <v>4316.2184999999999</v>
      </c>
      <c r="S37" s="118"/>
      <c r="T37" s="118">
        <f t="shared" si="25"/>
        <v>5754.9580000000005</v>
      </c>
      <c r="U37" s="118"/>
      <c r="V37" s="118">
        <f t="shared" si="26"/>
        <v>19769.173537037037</v>
      </c>
      <c r="X37" s="44">
        <f>+INDEX('MWMA &amp; KY PF Sal 2020.04.01'!T:T,MATCH('Wp-b Ops &amp; Mgmt Salaries'!C37,'MWMA &amp; KY PF Sal 2020.04.01'!B:B,0))</f>
        <v>0.13672622610962518</v>
      </c>
      <c r="Y37" s="223" t="s">
        <v>56</v>
      </c>
      <c r="Z37" s="123">
        <f>+'MWMA &amp; KY PF Sal 2020.04.01'!U9</f>
        <v>5744.7479166666672</v>
      </c>
      <c r="AA37" s="9"/>
      <c r="AB37" s="147">
        <f>+SUMIF('MWMA &amp; KY PF Sal 2020.04.01'!B:B,C37,'MWMA &amp; KY PF Sal 2020.04.01'!O:O)</f>
        <v>6000</v>
      </c>
      <c r="AC37" s="57"/>
      <c r="AD37" s="56">
        <f t="shared" si="27"/>
        <v>24</v>
      </c>
      <c r="AE37" s="57"/>
      <c r="AF37" s="56" t="str">
        <f>+INDEX('MWMA &amp; KY PF Sal 2020.04.01'!M:M,MATCH('Wp-b Ops &amp; Mgmt Salaries'!C37,'MWMA &amp; KY PF Sal 2020.04.01'!B:B,0))</f>
        <v>Salaried</v>
      </c>
      <c r="AG37" s="57"/>
      <c r="AH37" s="56" t="str">
        <f>+INDEX('MWMA &amp; KY PF Sal 2020.04.01'!N:N,MATCH('Wp-b Ops &amp; Mgmt Salaries'!C37,'MWMA &amp; KY PF Sal 2020.04.01'!B:B,0))</f>
        <v>Full Time</v>
      </c>
      <c r="AI37" s="57"/>
      <c r="AJ37" s="56" t="str">
        <f t="shared" si="28"/>
        <v>Full Time - Salaried</v>
      </c>
      <c r="AK37" s="57"/>
      <c r="AL37" s="3">
        <f t="shared" si="29"/>
        <v>143873.95000000001</v>
      </c>
      <c r="AM37" s="3"/>
    </row>
    <row r="38" spans="1:39" ht="15">
      <c r="A38" s="77">
        <v>26</v>
      </c>
      <c r="C38" s="141">
        <f>+'MWMA &amp; KY PF Sal 2020.04.01'!B10</f>
        <v>1001432</v>
      </c>
      <c r="D38" s="114"/>
      <c r="E38" s="68" t="str">
        <f>+INDEX('MWMA &amp; KY PF Sal 2020.04.01'!L:L,MATCH('Wp-b Ops &amp; Mgmt Salaries'!C38,'MWMA &amp; KY PF Sal 2020.04.01'!B:B,0))</f>
        <v>WI</v>
      </c>
      <c r="F38" s="122">
        <f t="shared" si="22"/>
        <v>65000.05</v>
      </c>
      <c r="G38" s="118"/>
      <c r="H38" s="122">
        <f>IF(F38&lt;'PRT Assumptions'!$B$4,F38*('PRT Assumptions'!$B$5+'PRT Assumptions'!$B$6),'PRT Assumptions'!$B$4*'PRT Assumptions'!$B$5+F38*'PRT Assumptions'!$B$6)</f>
        <v>4972.5038249999998</v>
      </c>
      <c r="I38" s="118"/>
      <c r="J38" s="118">
        <f>IF(F38&lt;'PRT Assumptions'!$B$113,F38*'PRT Assumptions'!$B$114,'PRT Assumptions'!$B$113*'PRT Assumptions'!$B$114)</f>
        <v>42</v>
      </c>
      <c r="K38" s="118"/>
      <c r="L38" s="122">
        <f ca="1">IFERROR(IF(L38&gt;INDEX('PRT Assumptions'!$B$9:$B$59,MATCH(E38,'PRT Assumptions'!$C$9:$C$59,0)),INDEX('PRT Assumptions'!$B$9:$B$59,MATCH(E38,'PRT Assumptions'!$C$9:$C$59,0))*INDEX('PRT Assumptions'!$B$61:$B$111,MATCH(E38,'PRT Assumptions'!$C$61:$C$111,0)),F38*INDEX('PRT Assumptions'!$B$61:$B$111,MATCH(E38,'PRT Assumptions'!$C$61:$C$111,0))),0)</f>
        <v>2112.5016250000003</v>
      </c>
      <c r="M38" s="220" t="s">
        <v>62</v>
      </c>
      <c r="N38" s="118">
        <f t="shared" ca="1" si="23"/>
        <v>7127.0054500000006</v>
      </c>
      <c r="O38" s="118"/>
      <c r="P38" s="118">
        <f>+'wp-b2 Calc of Health and Other '!$O$19</f>
        <v>9697.9970370370356</v>
      </c>
      <c r="Q38" s="118"/>
      <c r="R38" s="118">
        <f t="shared" si="24"/>
        <v>1950.0015000000001</v>
      </c>
      <c r="S38" s="118"/>
      <c r="T38" s="118">
        <f t="shared" si="25"/>
        <v>2600.002</v>
      </c>
      <c r="U38" s="118"/>
      <c r="V38" s="118">
        <f t="shared" si="26"/>
        <v>14248.000537037036</v>
      </c>
      <c r="X38" s="44">
        <f>+INDEX('MWMA &amp; KY PF Sal 2020.04.01'!T:T,MATCH('Wp-b Ops &amp; Mgmt Salaries'!C38,'MWMA &amp; KY PF Sal 2020.04.01'!B:B,0))</f>
        <v>0.13672622610962518</v>
      </c>
      <c r="Y38" s="223" t="s">
        <v>56</v>
      </c>
      <c r="Z38" s="123">
        <f>+'MWMA &amp; KY PF Sal 2020.04.01'!U10</f>
        <v>2708.3354166666668</v>
      </c>
      <c r="AA38" s="9"/>
      <c r="AB38" s="147">
        <f>+SUMIF('MWMA &amp; KY PF Sal 2020.04.01'!B:B,C38,'MWMA &amp; KY PF Sal 2020.04.01'!O:O)</f>
        <v>0</v>
      </c>
      <c r="AC38" s="57"/>
      <c r="AD38" s="56">
        <f t="shared" si="27"/>
        <v>24</v>
      </c>
      <c r="AE38" s="57"/>
      <c r="AF38" s="56" t="str">
        <f>+INDEX('MWMA &amp; KY PF Sal 2020.04.01'!M:M,MATCH('Wp-b Ops &amp; Mgmt Salaries'!C38,'MWMA &amp; KY PF Sal 2020.04.01'!B:B,0))</f>
        <v>Salaried</v>
      </c>
      <c r="AG38" s="57"/>
      <c r="AH38" s="56" t="str">
        <f>+INDEX('MWMA &amp; KY PF Sal 2020.04.01'!N:N,MATCH('Wp-b Ops &amp; Mgmt Salaries'!C38,'MWMA &amp; KY PF Sal 2020.04.01'!B:B,0))</f>
        <v>Full Time</v>
      </c>
      <c r="AI38" s="57"/>
      <c r="AJ38" s="56" t="str">
        <f t="shared" si="28"/>
        <v>Full Time - Salaried</v>
      </c>
      <c r="AK38" s="57"/>
      <c r="AL38" s="3">
        <f t="shared" si="29"/>
        <v>65000.05</v>
      </c>
      <c r="AM38" s="3"/>
    </row>
    <row r="39" spans="1:39" ht="15">
      <c r="A39" s="77">
        <v>27</v>
      </c>
      <c r="C39" s="141">
        <f>+'MWMA &amp; KY PF Sal 2020.04.01'!B11</f>
        <v>1001712</v>
      </c>
      <c r="D39" s="114"/>
      <c r="E39" s="68" t="str">
        <f>+INDEX('MWMA &amp; KY PF Sal 2020.04.01'!L:L,MATCH('Wp-b Ops &amp; Mgmt Salaries'!C39,'MWMA &amp; KY PF Sal 2020.04.01'!B:B,0))</f>
        <v>IL</v>
      </c>
      <c r="F39" s="122">
        <f t="shared" si="22"/>
        <v>92250.08</v>
      </c>
      <c r="G39" s="118"/>
      <c r="H39" s="122">
        <f>IF(F39&lt;'PRT Assumptions'!$B$4,F39*('PRT Assumptions'!$B$5+'PRT Assumptions'!$B$6),'PRT Assumptions'!$B$4*'PRT Assumptions'!$B$5+F39*'PRT Assumptions'!$B$6)</f>
        <v>7057.13112</v>
      </c>
      <c r="I39" s="118"/>
      <c r="J39" s="118">
        <f>IF(F39&lt;'PRT Assumptions'!$B$113,F39*'PRT Assumptions'!$B$114,'PRT Assumptions'!$B$113*'PRT Assumptions'!$B$114)</f>
        <v>42</v>
      </c>
      <c r="K39" s="118"/>
      <c r="L39" s="122">
        <f ca="1">IFERROR(IF(L39&gt;INDEX('PRT Assumptions'!$B$9:$B$59,MATCH(E39,'PRT Assumptions'!$C$9:$C$59,0)),INDEX('PRT Assumptions'!$B$9:$B$59,MATCH(E39,'PRT Assumptions'!$C$9:$C$59,0))*INDEX('PRT Assumptions'!$B$61:$B$111,MATCH(E39,'PRT Assumptions'!$C$61:$C$111,0)),F39*INDEX('PRT Assumptions'!$B$61:$B$111,MATCH(E39,'PRT Assumptions'!$C$61:$C$111,0))),0)</f>
        <v>1360.6886800000002</v>
      </c>
      <c r="M39" s="220" t="s">
        <v>61</v>
      </c>
      <c r="N39" s="118">
        <f t="shared" ca="1" si="23"/>
        <v>8459.8198000000011</v>
      </c>
      <c r="O39" s="118"/>
      <c r="P39" s="118">
        <f>+'wp-b2 Calc of Health and Other '!$O$19</f>
        <v>9697.9970370370356</v>
      </c>
      <c r="Q39" s="118"/>
      <c r="R39" s="118">
        <f t="shared" si="24"/>
        <v>2767.5023999999999</v>
      </c>
      <c r="S39" s="118"/>
      <c r="T39" s="118">
        <f t="shared" si="25"/>
        <v>3690.0032000000001</v>
      </c>
      <c r="U39" s="118"/>
      <c r="V39" s="118">
        <f t="shared" si="26"/>
        <v>16155.502637037036</v>
      </c>
      <c r="X39" s="44">
        <f>+INDEX('MWMA &amp; KY PF Sal 2020.04.01'!T:T,MATCH('Wp-b Ops &amp; Mgmt Salaries'!C39,'MWMA &amp; KY PF Sal 2020.04.01'!B:B,0))</f>
        <v>0.13672622610962518</v>
      </c>
      <c r="Y39" s="223" t="s">
        <v>56</v>
      </c>
      <c r="Z39" s="123">
        <f>+'MWMA &amp; KY PF Sal 2020.04.01'!U11</f>
        <v>3718.7533333333336</v>
      </c>
      <c r="AA39" s="9"/>
      <c r="AB39" s="147">
        <f>+SUMIF('MWMA &amp; KY PF Sal 2020.04.01'!B:B,C39,'MWMA &amp; KY PF Sal 2020.04.01'!O:O)</f>
        <v>3000</v>
      </c>
      <c r="AC39" s="57"/>
      <c r="AD39" s="56">
        <f t="shared" si="27"/>
        <v>24</v>
      </c>
      <c r="AE39" s="57"/>
      <c r="AF39" s="56" t="str">
        <f>+INDEX('MWMA &amp; KY PF Sal 2020.04.01'!M:M,MATCH('Wp-b Ops &amp; Mgmt Salaries'!C39,'MWMA &amp; KY PF Sal 2020.04.01'!B:B,0))</f>
        <v>Salaried</v>
      </c>
      <c r="AG39" s="57"/>
      <c r="AH39" s="56" t="str">
        <f>+INDEX('MWMA &amp; KY PF Sal 2020.04.01'!N:N,MATCH('Wp-b Ops &amp; Mgmt Salaries'!C39,'MWMA &amp; KY PF Sal 2020.04.01'!B:B,0))</f>
        <v>Full Time</v>
      </c>
      <c r="AI39" s="57"/>
      <c r="AJ39" s="56" t="str">
        <f t="shared" si="28"/>
        <v>Full Time - Salaried</v>
      </c>
      <c r="AK39" s="57"/>
      <c r="AL39" s="3">
        <f t="shared" si="29"/>
        <v>92250.08</v>
      </c>
      <c r="AM39" s="3"/>
    </row>
    <row r="40" spans="1:39" ht="15">
      <c r="A40" s="77">
        <v>28</v>
      </c>
      <c r="C40" s="141">
        <f>+'MWMA &amp; KY PF Sal 2020.04.01'!B12</f>
        <v>1099901</v>
      </c>
      <c r="D40" s="114"/>
      <c r="E40" s="68" t="str">
        <f>+INDEX('MWMA &amp; KY PF Sal 2020.04.01'!L:L,MATCH('Wp-b Ops &amp; Mgmt Salaries'!C40,'MWMA &amp; KY PF Sal 2020.04.01'!B:B,0))</f>
        <v>IL</v>
      </c>
      <c r="F40" s="122">
        <f t="shared" si="22"/>
        <v>191115.72</v>
      </c>
      <c r="G40" s="118"/>
      <c r="H40" s="122">
        <f>IF(F40&lt;'PRT Assumptions'!$B$4,F40*('PRT Assumptions'!$B$5+'PRT Assumptions'!$B$6),'PRT Assumptions'!$B$4*'PRT Assumptions'!$B$5+F40*'PRT Assumptions'!$B$6)</f>
        <v>11308.577939999999</v>
      </c>
      <c r="I40" s="118"/>
      <c r="J40" s="118">
        <f>IF(F40&lt;'PRT Assumptions'!$B$113,F40*'PRT Assumptions'!$B$114,'PRT Assumptions'!$B$113*'PRT Assumptions'!$B$114)</f>
        <v>42</v>
      </c>
      <c r="K40" s="118"/>
      <c r="L40" s="122">
        <f ca="1">IFERROR(IF(L40&gt;INDEX('PRT Assumptions'!$B$9:$B$59,MATCH(E40,'PRT Assumptions'!$C$9:$C$59,0)),INDEX('PRT Assumptions'!$B$9:$B$59,MATCH(E40,'PRT Assumptions'!$C$9:$C$59,0))*INDEX('PRT Assumptions'!$B$61:$B$111,MATCH(E40,'PRT Assumptions'!$C$61:$C$111,0)),F40*INDEX('PRT Assumptions'!$B$61:$B$111,MATCH(E40,'PRT Assumptions'!$C$61:$C$111,0))),0)</f>
        <v>2818.95687</v>
      </c>
      <c r="M40" s="220" t="s">
        <v>61</v>
      </c>
      <c r="N40" s="118">
        <f t="shared" ca="1" si="23"/>
        <v>14169.534809999999</v>
      </c>
      <c r="O40" s="118"/>
      <c r="P40" s="118">
        <f>+'wp-b2 Calc of Health and Other '!$O$19</f>
        <v>9697.9970370370356</v>
      </c>
      <c r="Q40" s="118"/>
      <c r="R40" s="118">
        <f t="shared" si="24"/>
        <v>5733.4715999999999</v>
      </c>
      <c r="S40" s="118"/>
      <c r="T40" s="118">
        <f t="shared" si="25"/>
        <v>7644.6288000000004</v>
      </c>
      <c r="U40" s="118"/>
      <c r="V40" s="118">
        <f t="shared" si="26"/>
        <v>23076.097437037039</v>
      </c>
      <c r="X40" s="44">
        <f>+INDEX('MWMA &amp; KY PF Sal 2020.04.01'!T:T,MATCH('Wp-b Ops &amp; Mgmt Salaries'!C40,'MWMA &amp; KY PF Sal 2020.04.01'!B:B,0))</f>
        <v>0.13672622610962518</v>
      </c>
      <c r="Y40" s="223" t="s">
        <v>56</v>
      </c>
      <c r="Z40" s="123">
        <f>+'MWMA &amp; KY PF Sal 2020.04.01'!U12</f>
        <v>7629.8216666666667</v>
      </c>
      <c r="AA40" s="9"/>
      <c r="AB40" s="147">
        <f>+SUMIF('MWMA &amp; KY PF Sal 2020.04.01'!B:B,C40,'MWMA &amp; KY PF Sal 2020.04.01'!O:O)</f>
        <v>8000.0000000000009</v>
      </c>
      <c r="AC40" s="57"/>
      <c r="AD40" s="56">
        <f t="shared" si="27"/>
        <v>24</v>
      </c>
      <c r="AE40" s="57"/>
      <c r="AF40" s="56" t="str">
        <f>+INDEX('MWMA &amp; KY PF Sal 2020.04.01'!M:M,MATCH('Wp-b Ops &amp; Mgmt Salaries'!C40,'MWMA &amp; KY PF Sal 2020.04.01'!B:B,0))</f>
        <v>Salaried</v>
      </c>
      <c r="AG40" s="57"/>
      <c r="AH40" s="56" t="str">
        <f>+INDEX('MWMA &amp; KY PF Sal 2020.04.01'!N:N,MATCH('Wp-b Ops &amp; Mgmt Salaries'!C40,'MWMA &amp; KY PF Sal 2020.04.01'!B:B,0))</f>
        <v>Full Time</v>
      </c>
      <c r="AI40" s="57"/>
      <c r="AJ40" s="56" t="str">
        <f t="shared" si="28"/>
        <v>Full Time - Salaried</v>
      </c>
      <c r="AK40" s="57"/>
      <c r="AL40" s="3">
        <f t="shared" si="29"/>
        <v>191115.72</v>
      </c>
      <c r="AM40" s="3"/>
    </row>
    <row r="41" spans="1:39" ht="15">
      <c r="A41" s="77">
        <v>29</v>
      </c>
      <c r="C41" s="141">
        <f>+'MWMA &amp; KY PF Sal 2020.04.01'!B13</f>
        <v>1099782</v>
      </c>
      <c r="D41" s="114"/>
      <c r="E41" s="68" t="str">
        <f>+INDEX('MWMA &amp; KY PF Sal 2020.04.01'!L:L,MATCH('Wp-b Ops &amp; Mgmt Salaries'!C41,'MWMA &amp; KY PF Sal 2020.04.01'!B:B,0))</f>
        <v>WI</v>
      </c>
      <c r="F41" s="122">
        <f t="shared" si="22"/>
        <v>131978.04978290046</v>
      </c>
      <c r="G41" s="118"/>
      <c r="H41" s="122">
        <f>IF(F41&lt;'PRT Assumptions'!$B$4,F41*('PRT Assumptions'!$B$5+'PRT Assumptions'!$B$6),'PRT Assumptions'!$B$4*'PRT Assumptions'!$B$5+F41*'PRT Assumptions'!$B$6)</f>
        <v>10096.320808391885</v>
      </c>
      <c r="I41" s="118"/>
      <c r="J41" s="118">
        <f>IF(F41&lt;'PRT Assumptions'!$B$113,F41*'PRT Assumptions'!$B$114,'PRT Assumptions'!$B$113*'PRT Assumptions'!$B$114)</f>
        <v>42</v>
      </c>
      <c r="K41" s="118"/>
      <c r="L41" s="122">
        <f ca="1">IFERROR(IF(L41&gt;INDEX('PRT Assumptions'!$B$9:$B$59,MATCH(E41,'PRT Assumptions'!$C$9:$C$59,0)),INDEX('PRT Assumptions'!$B$9:$B$59,MATCH(E41,'PRT Assumptions'!$C$9:$C$59,0))*INDEX('PRT Assumptions'!$B$61:$B$111,MATCH(E41,'PRT Assumptions'!$C$61:$C$111,0)),F41*INDEX('PRT Assumptions'!$B$61:$B$111,MATCH(E41,'PRT Assumptions'!$C$61:$C$111,0))),0)</f>
        <v>4289.2866179442653</v>
      </c>
      <c r="M41" s="220" t="s">
        <v>62</v>
      </c>
      <c r="N41" s="118">
        <f t="shared" ca="1" si="23"/>
        <v>14427.607426336152</v>
      </c>
      <c r="O41" s="118"/>
      <c r="P41" s="118">
        <f>+'wp-b2 Calc of Health and Other '!$O$19</f>
        <v>9697.9970370370356</v>
      </c>
      <c r="Q41" s="118"/>
      <c r="R41" s="118">
        <f t="shared" si="24"/>
        <v>3959.3414934870138</v>
      </c>
      <c r="S41" s="118"/>
      <c r="T41" s="118">
        <f t="shared" si="25"/>
        <v>5279.1219913160185</v>
      </c>
      <c r="U41" s="118"/>
      <c r="V41" s="118">
        <f t="shared" si="26"/>
        <v>18936.460521840068</v>
      </c>
      <c r="X41" s="44">
        <f>+INDEX('MWMA &amp; KY PF Sal 2020.04.01'!T:T,MATCH('Wp-b Ops &amp; Mgmt Salaries'!C41,'MWMA &amp; KY PF Sal 2020.04.01'!B:B,0))</f>
        <v>0.13672622610962518</v>
      </c>
      <c r="Y41" s="223" t="s">
        <v>56</v>
      </c>
      <c r="Z41" s="123">
        <f>+'MWMA &amp; KY PF Sal 2020.04.01'!U13</f>
        <v>5208.79</v>
      </c>
      <c r="AA41" s="9"/>
      <c r="AB41" s="147">
        <f>+SUMIF('MWMA &amp; KY PF Sal 2020.04.01'!B:B,C41,'MWMA &amp; KY PF Sal 2020.04.01'!O:O)</f>
        <v>6967.0897829004743</v>
      </c>
      <c r="AC41" s="57"/>
      <c r="AD41" s="56">
        <f t="shared" si="27"/>
        <v>24</v>
      </c>
      <c r="AE41" s="57"/>
      <c r="AF41" s="56" t="str">
        <f>+INDEX('MWMA &amp; KY PF Sal 2020.04.01'!M:M,MATCH('Wp-b Ops &amp; Mgmt Salaries'!C41,'MWMA &amp; KY PF Sal 2020.04.01'!B:B,0))</f>
        <v>Salaried</v>
      </c>
      <c r="AG41" s="57"/>
      <c r="AH41" s="56" t="str">
        <f>+INDEX('MWMA &amp; KY PF Sal 2020.04.01'!N:N,MATCH('Wp-b Ops &amp; Mgmt Salaries'!C41,'MWMA &amp; KY PF Sal 2020.04.01'!B:B,0))</f>
        <v>Full Time</v>
      </c>
      <c r="AI41" s="57"/>
      <c r="AJ41" s="56" t="str">
        <f t="shared" si="28"/>
        <v>Full Time - Salaried</v>
      </c>
      <c r="AK41" s="57"/>
      <c r="AL41" s="3">
        <f t="shared" si="29"/>
        <v>131978.04978290046</v>
      </c>
      <c r="AM41" s="3"/>
    </row>
    <row r="42" spans="1:39" ht="15">
      <c r="A42" s="77">
        <v>30</v>
      </c>
      <c r="C42" s="141">
        <f>+'MWMA &amp; KY PF Sal 2020.04.01'!B14</f>
        <v>1099696</v>
      </c>
      <c r="D42" s="114"/>
      <c r="E42" s="68" t="str">
        <f>+INDEX('MWMA &amp; KY PF Sal 2020.04.01'!L:L,MATCH('Wp-b Ops &amp; Mgmt Salaries'!C42,'MWMA &amp; KY PF Sal 2020.04.01'!B:B,0))</f>
        <v>IL</v>
      </c>
      <c r="F42" s="122">
        <f t="shared" si="22"/>
        <v>405197.4</v>
      </c>
      <c r="G42" s="118"/>
      <c r="H42" s="122">
        <f>IF(F42&lt;'PRT Assumptions'!$B$4,F42*('PRT Assumptions'!$B$5+'PRT Assumptions'!$B$6),'PRT Assumptions'!$B$4*'PRT Assumptions'!$B$5+F42*'PRT Assumptions'!$B$6)</f>
        <v>14412.762299999999</v>
      </c>
      <c r="I42" s="118"/>
      <c r="J42" s="118">
        <f>IF(F42&lt;'PRT Assumptions'!$B$113,F42*'PRT Assumptions'!$B$114,'PRT Assumptions'!$B$113*'PRT Assumptions'!$B$114)</f>
        <v>42</v>
      </c>
      <c r="K42" s="118"/>
      <c r="L42" s="122">
        <f ca="1">IFERROR(IF(L42&gt;INDEX('PRT Assumptions'!$B$9:$B$59,MATCH(E42,'PRT Assumptions'!$C$9:$C$59,0)),INDEX('PRT Assumptions'!$B$9:$B$59,MATCH(E42,'PRT Assumptions'!$C$9:$C$59,0))*INDEX('PRT Assumptions'!$B$61:$B$111,MATCH(E42,'PRT Assumptions'!$C$61:$C$111,0)),F42*INDEX('PRT Assumptions'!$B$61:$B$111,MATCH(E42,'PRT Assumptions'!$C$61:$C$111,0))),0)</f>
        <v>5976.6616500000009</v>
      </c>
      <c r="M42" s="220" t="s">
        <v>60</v>
      </c>
      <c r="N42" s="118">
        <f t="shared" ca="1" si="23"/>
        <v>20431.42395</v>
      </c>
      <c r="O42" s="118"/>
      <c r="P42" s="118">
        <f>+'wp-b2 Calc of Health and Other '!$O$19</f>
        <v>9697.9970370370356</v>
      </c>
      <c r="Q42" s="118"/>
      <c r="R42" s="118">
        <f t="shared" si="24"/>
        <v>12155.922</v>
      </c>
      <c r="S42" s="118"/>
      <c r="T42" s="118">
        <f t="shared" si="25"/>
        <v>16207.896000000001</v>
      </c>
      <c r="U42" s="118"/>
      <c r="V42" s="118">
        <f t="shared" si="26"/>
        <v>38061.815037037035</v>
      </c>
      <c r="X42" s="44">
        <f>+INDEX('MWMA &amp; KY PF Sal 2020.04.01'!T:T,MATCH('Wp-b Ops &amp; Mgmt Salaries'!C42,'MWMA &amp; KY PF Sal 2020.04.01'!B:B,0))</f>
        <v>0.13672622610962518</v>
      </c>
      <c r="Y42" s="223" t="s">
        <v>56</v>
      </c>
      <c r="Z42" s="123">
        <f>+'MWMA &amp; KY PF Sal 2020.04.01'!U14</f>
        <v>14046.625</v>
      </c>
      <c r="AA42" s="9"/>
      <c r="AB42" s="147">
        <f>+SUMIF('MWMA &amp; KY PF Sal 2020.04.01'!B:B,C42,'MWMA &amp; KY PF Sal 2020.04.01'!O:O)</f>
        <v>68078.399999999994</v>
      </c>
      <c r="AC42" s="57"/>
      <c r="AD42" s="56">
        <f t="shared" si="27"/>
        <v>24</v>
      </c>
      <c r="AE42" s="57"/>
      <c r="AF42" s="56" t="str">
        <f>+INDEX('MWMA &amp; KY PF Sal 2020.04.01'!M:M,MATCH('Wp-b Ops &amp; Mgmt Salaries'!C42,'MWMA &amp; KY PF Sal 2020.04.01'!B:B,0))</f>
        <v>Salaried</v>
      </c>
      <c r="AG42" s="57"/>
      <c r="AH42" s="56" t="str">
        <f>+INDEX('MWMA &amp; KY PF Sal 2020.04.01'!N:N,MATCH('Wp-b Ops &amp; Mgmt Salaries'!C42,'MWMA &amp; KY PF Sal 2020.04.01'!B:B,0))</f>
        <v>Full Time</v>
      </c>
      <c r="AI42" s="57"/>
      <c r="AJ42" s="56" t="str">
        <f t="shared" si="28"/>
        <v>Full Time - Salaried</v>
      </c>
      <c r="AK42" s="57"/>
      <c r="AL42" s="3">
        <f t="shared" si="29"/>
        <v>405197.4</v>
      </c>
      <c r="AM42" s="3"/>
    </row>
    <row r="43" spans="1:39" ht="15">
      <c r="A43" s="77">
        <v>31</v>
      </c>
      <c r="E43" s="55"/>
      <c r="F43" s="58"/>
      <c r="G43" s="5"/>
      <c r="H43" s="58"/>
      <c r="I43" s="5"/>
      <c r="J43" s="58"/>
      <c r="K43" s="5"/>
      <c r="L43" s="58"/>
      <c r="M43" s="220"/>
      <c r="N43" s="58"/>
      <c r="O43" s="5"/>
      <c r="P43" s="58"/>
      <c r="Q43" s="5"/>
      <c r="R43" s="58"/>
      <c r="S43" s="5"/>
      <c r="T43" s="58"/>
      <c r="U43" s="5"/>
      <c r="V43" s="58"/>
      <c r="W43" s="6"/>
      <c r="Z43" s="124"/>
      <c r="AB43" s="148"/>
      <c r="AC43" s="2"/>
      <c r="AD43" s="54"/>
      <c r="AE43" s="57"/>
      <c r="AF43" s="54"/>
      <c r="AG43" s="57"/>
      <c r="AH43" s="54"/>
      <c r="AI43" s="57"/>
      <c r="AJ43" s="54"/>
      <c r="AK43" s="57"/>
      <c r="AL43" s="3"/>
      <c r="AM43" s="3"/>
    </row>
    <row r="44" spans="1:39" ht="15.75" thickBot="1">
      <c r="A44" s="77">
        <v>32</v>
      </c>
      <c r="C44" s="8" t="s">
        <v>63</v>
      </c>
      <c r="E44" s="55"/>
      <c r="F44" s="241">
        <f>SUM(F14:F43)</f>
        <v>2369203.5639999998</v>
      </c>
      <c r="G44" s="122"/>
      <c r="H44" s="241">
        <f>SUM(H14:H43)</f>
        <v>158007.27430599998</v>
      </c>
      <c r="I44" s="122"/>
      <c r="J44" s="241">
        <f>SUM(J14:J43)</f>
        <v>1129.44</v>
      </c>
      <c r="K44" s="122"/>
      <c r="L44" s="241">
        <f ca="1">SUM(L14:L43)</f>
        <v>33368.075643646487</v>
      </c>
      <c r="M44" s="224"/>
      <c r="N44" s="241">
        <f ca="1">SUM(N14:N43)</f>
        <v>192504.78994964648</v>
      </c>
      <c r="O44" s="122"/>
      <c r="P44" s="241">
        <f>SUM(P14:P43)</f>
        <v>261845.9200000001</v>
      </c>
      <c r="Q44" s="122"/>
      <c r="R44" s="241">
        <f>SUM(R14:R43)</f>
        <v>71076.106920000006</v>
      </c>
      <c r="S44" s="122"/>
      <c r="T44" s="241">
        <f>SUM(T14:T43)</f>
        <v>94768.142560000008</v>
      </c>
      <c r="U44" s="122"/>
      <c r="V44" s="241">
        <f>SUM(V14:V43)</f>
        <v>427690.16947999992</v>
      </c>
      <c r="W44" s="6"/>
      <c r="Z44" s="125"/>
      <c r="AB44" s="149"/>
      <c r="AC44" s="2"/>
      <c r="AD44" s="6"/>
      <c r="AE44" s="57"/>
      <c r="AF44" s="6"/>
      <c r="AG44" s="57"/>
      <c r="AH44" s="6"/>
      <c r="AI44" s="57"/>
      <c r="AJ44" s="6"/>
      <c r="AK44" s="57"/>
      <c r="AL44" s="4">
        <f>SUM(AL14:AL43)</f>
        <v>2369203.5639999998</v>
      </c>
      <c r="AM44" s="3"/>
    </row>
    <row r="45" spans="1:39" ht="15.75" thickTop="1">
      <c r="A45" s="77">
        <v>33</v>
      </c>
      <c r="C45" s="8"/>
      <c r="E45" s="68"/>
      <c r="F45" s="5"/>
      <c r="G45" s="5"/>
      <c r="H45" s="3"/>
      <c r="I45" s="5"/>
      <c r="J45" s="3"/>
      <c r="K45" s="5"/>
      <c r="L45" s="3"/>
      <c r="M45" s="220"/>
      <c r="N45" s="3"/>
      <c r="O45" s="5"/>
      <c r="P45" s="3"/>
      <c r="Q45" s="5"/>
      <c r="R45" s="3"/>
      <c r="S45" s="5"/>
      <c r="T45" s="3"/>
      <c r="U45" s="5"/>
      <c r="V45" s="3"/>
      <c r="W45" s="6"/>
      <c r="AL45" s="3"/>
      <c r="AM45" s="3"/>
    </row>
    <row r="46" spans="1:39" ht="15">
      <c r="A46" s="77">
        <v>34</v>
      </c>
      <c r="C46" s="6"/>
      <c r="D46" s="6"/>
      <c r="E46" s="68"/>
      <c r="F46" s="3"/>
      <c r="G46" s="3"/>
      <c r="H46" s="3"/>
      <c r="I46" s="3"/>
      <c r="J46" s="3"/>
      <c r="K46" s="3"/>
      <c r="L46" s="3"/>
      <c r="M46" s="221"/>
      <c r="N46" s="3"/>
      <c r="O46" s="3"/>
      <c r="P46" s="3"/>
      <c r="Q46" s="3"/>
      <c r="R46" s="3"/>
      <c r="S46" s="3"/>
      <c r="T46" s="3"/>
      <c r="U46" s="3"/>
      <c r="V46" s="3"/>
      <c r="W46" s="6"/>
      <c r="Z46" s="125"/>
      <c r="AB46" s="149"/>
      <c r="AC46" s="6"/>
      <c r="AK46" s="6"/>
      <c r="AL46" s="3"/>
      <c r="AM46" s="3"/>
    </row>
    <row r="47" spans="1:39" ht="15">
      <c r="A47" s="77">
        <v>35</v>
      </c>
      <c r="C47" s="7"/>
      <c r="D47" s="6"/>
      <c r="E47" s="55"/>
      <c r="F47" s="3"/>
      <c r="G47" s="3"/>
      <c r="H47" s="3"/>
      <c r="I47" s="3"/>
      <c r="J47" s="3"/>
      <c r="K47" s="3"/>
      <c r="L47" s="3"/>
      <c r="M47" s="221"/>
      <c r="N47" s="3"/>
      <c r="O47" s="3"/>
      <c r="P47" s="3"/>
      <c r="Q47" s="3"/>
      <c r="R47" s="3"/>
      <c r="S47" s="3"/>
      <c r="T47" s="3"/>
      <c r="U47" s="3"/>
      <c r="V47" s="3"/>
      <c r="W47" s="6"/>
      <c r="Z47" s="125"/>
      <c r="AB47" s="149"/>
      <c r="AC47" s="6"/>
      <c r="AK47" s="6"/>
      <c r="AL47" s="122">
        <f>+Z33*24</f>
        <v>75000</v>
      </c>
      <c r="AM47" s="168">
        <f>+AL47/$AL$49</f>
        <v>0.29056734707982917</v>
      </c>
    </row>
    <row r="48" spans="1:39" ht="15">
      <c r="A48" s="77">
        <v>36</v>
      </c>
      <c r="C48" s="246" t="s">
        <v>64</v>
      </c>
      <c r="D48" s="247"/>
      <c r="E48" s="55"/>
      <c r="F48" s="3"/>
      <c r="G48" s="3"/>
      <c r="H48" s="3"/>
      <c r="I48" s="3"/>
      <c r="J48" s="3"/>
      <c r="K48" s="3"/>
      <c r="L48" s="3"/>
      <c r="M48" s="221"/>
      <c r="N48" s="3"/>
      <c r="O48" s="3"/>
      <c r="P48" s="3"/>
      <c r="Q48" s="3"/>
      <c r="R48" s="3"/>
      <c r="S48" s="3"/>
      <c r="T48" s="3"/>
      <c r="U48" s="3"/>
      <c r="V48" s="3"/>
      <c r="W48" s="6"/>
      <c r="Z48" s="125"/>
      <c r="AB48" s="149"/>
      <c r="AC48" s="6"/>
      <c r="AK48" s="6"/>
      <c r="AL48" s="122">
        <f>+Z40*24</f>
        <v>183115.72</v>
      </c>
      <c r="AM48" s="168">
        <f>+AL48/$AL$49</f>
        <v>0.70943265292017088</v>
      </c>
    </row>
    <row r="49" spans="1:39" ht="15">
      <c r="A49" s="77">
        <v>37</v>
      </c>
      <c r="D49" s="60"/>
      <c r="E49" s="68" t="s">
        <v>65</v>
      </c>
      <c r="F49" s="122">
        <f>F14*X14</f>
        <v>36932.629999999997</v>
      </c>
      <c r="G49" s="122"/>
      <c r="H49" s="122">
        <f>$X14*H14</f>
        <v>2825.3461949999996</v>
      </c>
      <c r="I49" s="122"/>
      <c r="J49" s="122">
        <f>$X14*J14</f>
        <v>42</v>
      </c>
      <c r="K49" s="122"/>
      <c r="L49" s="122">
        <f ca="1">$X14*L14</f>
        <v>184.66315</v>
      </c>
      <c r="M49" s="224"/>
      <c r="N49" s="122">
        <f ca="1">SUM(H49:L49)</f>
        <v>3052.0093449999995</v>
      </c>
      <c r="O49" s="122"/>
      <c r="P49" s="122">
        <f>$X14*P14</f>
        <v>9697.9970370370356</v>
      </c>
      <c r="Q49" s="122"/>
      <c r="R49" s="118">
        <f>$X14*R14</f>
        <v>1107.9788999999998</v>
      </c>
      <c r="S49" s="122"/>
      <c r="T49" s="122">
        <f>$X14*T14</f>
        <v>1477.3052</v>
      </c>
      <c r="U49" s="122"/>
      <c r="V49" s="118">
        <f t="shared" ref="V49:V63" si="30">SUM(P49:T49)</f>
        <v>12283.281137037036</v>
      </c>
      <c r="W49" s="6"/>
      <c r="Z49" s="125"/>
      <c r="AB49" s="149"/>
      <c r="AC49" s="6"/>
      <c r="AK49" s="6"/>
      <c r="AL49" s="120">
        <f>SUM(AL47:AL48)</f>
        <v>258115.72</v>
      </c>
      <c r="AM49" s="3"/>
    </row>
    <row r="50" spans="1:39" ht="15">
      <c r="A50" s="77">
        <v>38</v>
      </c>
      <c r="D50" s="60"/>
      <c r="E50" s="68" t="s">
        <v>65</v>
      </c>
      <c r="F50" s="3">
        <f t="shared" ref="F50:F62" si="31">F15*X15</f>
        <v>37488.01</v>
      </c>
      <c r="G50" s="3"/>
      <c r="H50" s="3">
        <f t="shared" ref="H50:H62" si="32">$X15*H15</f>
        <v>2867.8327650000001</v>
      </c>
      <c r="I50" s="3"/>
      <c r="J50" s="3">
        <f t="shared" ref="J50:J62" si="33">$X15*J15</f>
        <v>42</v>
      </c>
      <c r="K50" s="3"/>
      <c r="L50" s="3">
        <f t="shared" ref="L50:L62" ca="1" si="34">$X15*L15</f>
        <v>187.44005000000001</v>
      </c>
      <c r="M50" s="221"/>
      <c r="N50" s="3">
        <f t="shared" ref="N50:N62" ca="1" si="35">SUM(H50:L50)</f>
        <v>3097.2728150000003</v>
      </c>
      <c r="O50" s="3"/>
      <c r="P50" s="3">
        <f t="shared" ref="P50:P62" si="36">$X15*P15</f>
        <v>9697.9970370370356</v>
      </c>
      <c r="Q50" s="3"/>
      <c r="R50" s="5">
        <f t="shared" ref="R50:R62" si="37">$X15*R15</f>
        <v>1124.6403</v>
      </c>
      <c r="S50" s="3"/>
      <c r="T50" s="3">
        <f t="shared" ref="T50:T62" si="38">$X15*T15</f>
        <v>1499.5204000000001</v>
      </c>
      <c r="U50" s="3"/>
      <c r="V50" s="5">
        <f t="shared" ref="V50:V62" si="39">SUM(P50:T50)</f>
        <v>12322.157737037034</v>
      </c>
      <c r="W50" s="6"/>
      <c r="Z50" s="125"/>
      <c r="AB50" s="149"/>
      <c r="AC50" s="6"/>
      <c r="AK50" s="6"/>
      <c r="AL50" s="122"/>
      <c r="AM50" s="3"/>
    </row>
    <row r="51" spans="1:39" ht="15">
      <c r="A51" s="77">
        <v>39</v>
      </c>
      <c r="D51" s="60"/>
      <c r="E51" s="68" t="s">
        <v>65</v>
      </c>
      <c r="F51" s="3">
        <f t="shared" si="31"/>
        <v>35581.910000000003</v>
      </c>
      <c r="G51" s="3"/>
      <c r="H51" s="3">
        <f t="shared" si="32"/>
        <v>2722.0161150000004</v>
      </c>
      <c r="I51" s="3"/>
      <c r="J51" s="3">
        <f t="shared" si="33"/>
        <v>42</v>
      </c>
      <c r="K51" s="3"/>
      <c r="L51" s="3">
        <f t="shared" ca="1" si="34"/>
        <v>177.90955000000002</v>
      </c>
      <c r="M51" s="221"/>
      <c r="N51" s="3">
        <f t="shared" ca="1" si="35"/>
        <v>2941.9256650000002</v>
      </c>
      <c r="O51" s="3"/>
      <c r="P51" s="3">
        <f t="shared" si="36"/>
        <v>9697.9970370370356</v>
      </c>
      <c r="Q51" s="3"/>
      <c r="R51" s="5">
        <f t="shared" si="37"/>
        <v>1067.4573</v>
      </c>
      <c r="S51" s="3"/>
      <c r="T51" s="3">
        <f t="shared" si="38"/>
        <v>1423.2764000000002</v>
      </c>
      <c r="U51" s="3"/>
      <c r="V51" s="5">
        <f t="shared" si="39"/>
        <v>12188.730737037036</v>
      </c>
      <c r="W51" s="6"/>
      <c r="Z51" s="125"/>
      <c r="AB51" s="149"/>
      <c r="AC51" s="6"/>
      <c r="AD51" s="6"/>
      <c r="AE51" s="6"/>
      <c r="AF51" s="6"/>
      <c r="AG51" s="6"/>
      <c r="AH51" s="6"/>
      <c r="AI51" s="6"/>
      <c r="AJ51" s="6"/>
      <c r="AK51" s="6"/>
      <c r="AL51" s="3"/>
      <c r="AM51" s="3"/>
    </row>
    <row r="52" spans="1:39" ht="15">
      <c r="A52" s="77">
        <v>40</v>
      </c>
      <c r="D52" s="60"/>
      <c r="E52" s="68" t="s">
        <v>65</v>
      </c>
      <c r="F52" s="3">
        <f t="shared" si="31"/>
        <v>46381.19</v>
      </c>
      <c r="G52" s="3"/>
      <c r="H52" s="3">
        <f t="shared" si="32"/>
        <v>3548.1610350000001</v>
      </c>
      <c r="I52" s="3"/>
      <c r="J52" s="3">
        <f t="shared" si="33"/>
        <v>42</v>
      </c>
      <c r="K52" s="3"/>
      <c r="L52" s="3">
        <f t="shared" ca="1" si="34"/>
        <v>231.90595000000002</v>
      </c>
      <c r="M52" s="221"/>
      <c r="N52" s="3">
        <f t="shared" ca="1" si="35"/>
        <v>3822.0669849999999</v>
      </c>
      <c r="O52" s="3"/>
      <c r="P52" s="3">
        <f t="shared" si="36"/>
        <v>9697.9970370370356</v>
      </c>
      <c r="Q52" s="3"/>
      <c r="R52" s="5">
        <f t="shared" si="37"/>
        <v>1391.4357</v>
      </c>
      <c r="S52" s="3"/>
      <c r="T52" s="3">
        <f t="shared" si="38"/>
        <v>1855.2476000000001</v>
      </c>
      <c r="U52" s="3"/>
      <c r="V52" s="5">
        <f t="shared" si="39"/>
        <v>12944.680337037036</v>
      </c>
      <c r="W52" s="6"/>
      <c r="Z52" s="125"/>
      <c r="AB52" s="149"/>
      <c r="AC52" s="6"/>
      <c r="AD52" s="6"/>
      <c r="AE52" s="6"/>
      <c r="AF52" s="6"/>
      <c r="AG52" s="6"/>
      <c r="AH52" s="6"/>
      <c r="AI52" s="6"/>
      <c r="AJ52" s="6"/>
      <c r="AK52" s="6"/>
      <c r="AL52" s="3"/>
      <c r="AM52" s="3"/>
    </row>
    <row r="53" spans="1:39" ht="15">
      <c r="A53" s="77">
        <v>41</v>
      </c>
      <c r="D53" s="60"/>
      <c r="E53" s="68" t="s">
        <v>65</v>
      </c>
      <c r="F53" s="3">
        <f t="shared" si="31"/>
        <v>37094.94</v>
      </c>
      <c r="G53" s="3"/>
      <c r="H53" s="3">
        <f t="shared" si="32"/>
        <v>2837.7629099999999</v>
      </c>
      <c r="I53" s="3"/>
      <c r="J53" s="3">
        <f t="shared" si="33"/>
        <v>42</v>
      </c>
      <c r="K53" s="3"/>
      <c r="L53" s="3">
        <f t="shared" ca="1" si="34"/>
        <v>185.47470000000001</v>
      </c>
      <c r="M53" s="221"/>
      <c r="N53" s="3">
        <f t="shared" ca="1" si="35"/>
        <v>3065.2376100000001</v>
      </c>
      <c r="O53" s="3"/>
      <c r="P53" s="3">
        <f t="shared" si="36"/>
        <v>9697.9970370370356</v>
      </c>
      <c r="Q53" s="3"/>
      <c r="R53" s="5">
        <f t="shared" si="37"/>
        <v>1112.8482000000001</v>
      </c>
      <c r="S53" s="3"/>
      <c r="T53" s="3">
        <f t="shared" si="38"/>
        <v>1483.7976000000001</v>
      </c>
      <c r="U53" s="3"/>
      <c r="V53" s="5">
        <f t="shared" si="39"/>
        <v>12294.642837037036</v>
      </c>
      <c r="W53" s="6"/>
      <c r="Z53" s="125"/>
      <c r="AB53" s="149"/>
      <c r="AC53" s="6"/>
      <c r="AD53" s="6"/>
      <c r="AE53" s="6"/>
      <c r="AF53" s="6"/>
      <c r="AG53" s="6"/>
      <c r="AH53" s="6"/>
      <c r="AI53" s="6"/>
      <c r="AJ53" s="6"/>
      <c r="AK53" s="6"/>
      <c r="AL53" s="3"/>
      <c r="AM53" s="3"/>
    </row>
    <row r="54" spans="1:39" ht="15">
      <c r="A54" s="77">
        <v>42</v>
      </c>
      <c r="D54" s="60"/>
      <c r="E54" s="68" t="s">
        <v>65</v>
      </c>
      <c r="F54" s="3">
        <f t="shared" si="31"/>
        <v>59952.229999999996</v>
      </c>
      <c r="G54" s="3"/>
      <c r="H54" s="3">
        <f t="shared" si="32"/>
        <v>4586.3455949999998</v>
      </c>
      <c r="I54" s="3"/>
      <c r="J54" s="3">
        <f t="shared" si="33"/>
        <v>42</v>
      </c>
      <c r="K54" s="3"/>
      <c r="L54" s="3">
        <f t="shared" ca="1" si="34"/>
        <v>299.76114999999999</v>
      </c>
      <c r="M54" s="221"/>
      <c r="N54" s="3">
        <f t="shared" ca="1" si="35"/>
        <v>4928.106745</v>
      </c>
      <c r="O54" s="3"/>
      <c r="P54" s="3">
        <f t="shared" si="36"/>
        <v>9697.9970370370356</v>
      </c>
      <c r="Q54" s="3"/>
      <c r="R54" s="5">
        <f t="shared" si="37"/>
        <v>1798.5668999999998</v>
      </c>
      <c r="S54" s="3"/>
      <c r="T54" s="3">
        <f t="shared" si="38"/>
        <v>2398.0891999999999</v>
      </c>
      <c r="U54" s="3"/>
      <c r="V54" s="5">
        <f t="shared" si="39"/>
        <v>13894.653137037036</v>
      </c>
      <c r="W54" s="6"/>
      <c r="Z54" s="125"/>
      <c r="AB54" s="149"/>
      <c r="AC54" s="6"/>
      <c r="AD54" s="6"/>
      <c r="AE54" s="6"/>
      <c r="AF54" s="6"/>
      <c r="AG54" s="6"/>
      <c r="AH54" s="6"/>
      <c r="AI54" s="6"/>
      <c r="AJ54" s="6"/>
      <c r="AK54" s="6"/>
      <c r="AL54" s="3"/>
      <c r="AM54" s="3"/>
    </row>
    <row r="55" spans="1:39" ht="15">
      <c r="A55" s="77">
        <v>43</v>
      </c>
      <c r="D55" s="60"/>
      <c r="E55" s="68" t="s">
        <v>65</v>
      </c>
      <c r="F55" s="3">
        <f t="shared" si="31"/>
        <v>68685.330000000016</v>
      </c>
      <c r="G55" s="3"/>
      <c r="H55" s="3">
        <f t="shared" si="32"/>
        <v>5254.4277450000009</v>
      </c>
      <c r="I55" s="3"/>
      <c r="J55" s="3">
        <f t="shared" si="33"/>
        <v>42</v>
      </c>
      <c r="K55" s="3"/>
      <c r="L55" s="3">
        <f t="shared" ca="1" si="34"/>
        <v>343.42665000000011</v>
      </c>
      <c r="M55" s="221"/>
      <c r="N55" s="3">
        <f t="shared" ca="1" si="35"/>
        <v>5639.8543950000012</v>
      </c>
      <c r="O55" s="3"/>
      <c r="P55" s="3">
        <f t="shared" si="36"/>
        <v>9697.9970370370356</v>
      </c>
      <c r="Q55" s="3"/>
      <c r="R55" s="5">
        <f t="shared" si="37"/>
        <v>2060.5599000000002</v>
      </c>
      <c r="S55" s="3"/>
      <c r="T55" s="3">
        <f t="shared" si="38"/>
        <v>2747.4132000000009</v>
      </c>
      <c r="U55" s="3"/>
      <c r="V55" s="5">
        <f t="shared" si="39"/>
        <v>14505.970137037037</v>
      </c>
      <c r="W55" s="6"/>
      <c r="Z55" s="125"/>
      <c r="AB55" s="149"/>
      <c r="AC55" s="6"/>
      <c r="AD55" s="6"/>
      <c r="AE55" s="6"/>
      <c r="AF55" s="6"/>
      <c r="AG55" s="6"/>
      <c r="AH55" s="6"/>
      <c r="AI55" s="6"/>
      <c r="AJ55" s="6"/>
      <c r="AK55" s="6"/>
      <c r="AL55" s="3"/>
      <c r="AM55" s="3"/>
    </row>
    <row r="56" spans="1:39" ht="15">
      <c r="A56" s="77">
        <v>44</v>
      </c>
      <c r="D56" s="60"/>
      <c r="E56" s="68" t="s">
        <v>65</v>
      </c>
      <c r="F56" s="3">
        <f t="shared" si="31"/>
        <v>20800</v>
      </c>
      <c r="G56" s="3"/>
      <c r="H56" s="3">
        <f t="shared" si="32"/>
        <v>1591.2</v>
      </c>
      <c r="I56" s="3"/>
      <c r="J56" s="3">
        <f t="shared" si="33"/>
        <v>42</v>
      </c>
      <c r="K56" s="3"/>
      <c r="L56" s="3">
        <f t="shared" ca="1" si="34"/>
        <v>104</v>
      </c>
      <c r="M56" s="221"/>
      <c r="N56" s="3">
        <f t="shared" ca="1" si="35"/>
        <v>1737.2</v>
      </c>
      <c r="O56" s="3"/>
      <c r="P56" s="3">
        <f t="shared" si="36"/>
        <v>9697.9970370370356</v>
      </c>
      <c r="Q56" s="3"/>
      <c r="R56" s="5">
        <f t="shared" si="37"/>
        <v>624</v>
      </c>
      <c r="S56" s="3"/>
      <c r="T56" s="3">
        <f t="shared" si="38"/>
        <v>832</v>
      </c>
      <c r="U56" s="3"/>
      <c r="V56" s="5">
        <f t="shared" si="39"/>
        <v>11153.997037037036</v>
      </c>
      <c r="W56" s="6"/>
      <c r="Z56" s="125"/>
      <c r="AB56" s="149"/>
      <c r="AC56" s="6"/>
      <c r="AD56" s="6"/>
      <c r="AE56" s="6"/>
      <c r="AF56" s="6"/>
      <c r="AG56" s="6"/>
      <c r="AH56" s="6"/>
      <c r="AI56" s="6"/>
      <c r="AJ56" s="6"/>
      <c r="AK56" s="6"/>
      <c r="AL56" s="3"/>
      <c r="AM56" s="3"/>
    </row>
    <row r="57" spans="1:39" ht="15">
      <c r="A57" s="77">
        <v>45</v>
      </c>
      <c r="D57" s="60"/>
      <c r="E57" s="68" t="s">
        <v>65</v>
      </c>
      <c r="F57" s="3">
        <f t="shared" si="31"/>
        <v>39538.393999999993</v>
      </c>
      <c r="G57" s="3"/>
      <c r="H57" s="3">
        <f t="shared" si="32"/>
        <v>3024.6871409999994</v>
      </c>
      <c r="I57" s="3"/>
      <c r="J57" s="3">
        <f t="shared" si="33"/>
        <v>42</v>
      </c>
      <c r="K57" s="3"/>
      <c r="L57" s="3">
        <f t="shared" ca="1" si="34"/>
        <v>197.69196999999997</v>
      </c>
      <c r="M57" s="221"/>
      <c r="N57" s="3">
        <f t="shared" ca="1" si="35"/>
        <v>3264.3791109999993</v>
      </c>
      <c r="O57" s="3"/>
      <c r="P57" s="3">
        <f t="shared" si="36"/>
        <v>9697.9970370370356</v>
      </c>
      <c r="Q57" s="3"/>
      <c r="R57" s="5">
        <f t="shared" si="37"/>
        <v>1186.1518199999998</v>
      </c>
      <c r="S57" s="3"/>
      <c r="T57" s="3">
        <f t="shared" si="38"/>
        <v>1581.5357599999998</v>
      </c>
      <c r="U57" s="3"/>
      <c r="V57" s="5">
        <f t="shared" si="39"/>
        <v>12465.684617037034</v>
      </c>
      <c r="W57" s="6"/>
      <c r="Z57" s="125"/>
      <c r="AB57" s="149"/>
      <c r="AC57" s="6"/>
      <c r="AD57" s="6"/>
      <c r="AE57" s="6"/>
      <c r="AF57" s="6"/>
      <c r="AG57" s="6"/>
      <c r="AH57" s="6"/>
      <c r="AI57" s="6"/>
      <c r="AJ57" s="6"/>
      <c r="AK57" s="6"/>
      <c r="AL57" s="3"/>
      <c r="AM57" s="3"/>
    </row>
    <row r="58" spans="1:39" ht="15">
      <c r="A58" s="77">
        <v>46</v>
      </c>
      <c r="D58" s="60"/>
      <c r="E58" s="68" t="s">
        <v>65</v>
      </c>
      <c r="F58" s="3">
        <f t="shared" si="31"/>
        <v>77790.789999999994</v>
      </c>
      <c r="G58" s="3"/>
      <c r="H58" s="3">
        <f t="shared" si="32"/>
        <v>5950.9954349999998</v>
      </c>
      <c r="I58" s="3"/>
      <c r="J58" s="3">
        <f t="shared" si="33"/>
        <v>42</v>
      </c>
      <c r="K58" s="3"/>
      <c r="L58" s="3">
        <f t="shared" ca="1" si="34"/>
        <v>388.95394999999996</v>
      </c>
      <c r="M58" s="221"/>
      <c r="N58" s="3">
        <f t="shared" ca="1" si="35"/>
        <v>6381.9493849999999</v>
      </c>
      <c r="O58" s="3"/>
      <c r="P58" s="3">
        <f t="shared" si="36"/>
        <v>9697.9970370370356</v>
      </c>
      <c r="Q58" s="3"/>
      <c r="R58" s="5">
        <f t="shared" si="37"/>
        <v>2333.7236999999996</v>
      </c>
      <c r="S58" s="3"/>
      <c r="T58" s="3">
        <f t="shared" si="38"/>
        <v>3111.6315999999997</v>
      </c>
      <c r="U58" s="3"/>
      <c r="V58" s="5">
        <f t="shared" si="39"/>
        <v>15143.352337037035</v>
      </c>
      <c r="W58" s="6"/>
      <c r="Z58" s="125"/>
      <c r="AB58" s="149"/>
      <c r="AC58" s="6"/>
      <c r="AD58" s="6"/>
      <c r="AE58" s="6"/>
      <c r="AF58" s="6"/>
      <c r="AG58" s="6"/>
      <c r="AH58" s="6"/>
      <c r="AI58" s="6"/>
      <c r="AJ58" s="6"/>
      <c r="AK58" s="6"/>
      <c r="AL58" s="3"/>
      <c r="AM58" s="3"/>
    </row>
    <row r="59" spans="1:39" ht="15">
      <c r="A59" s="77">
        <v>47</v>
      </c>
      <c r="D59" s="60"/>
      <c r="E59" s="68" t="s">
        <v>65</v>
      </c>
      <c r="F59" s="3">
        <f t="shared" si="31"/>
        <v>6240</v>
      </c>
      <c r="G59" s="3"/>
      <c r="H59" s="3">
        <f t="shared" si="32"/>
        <v>477.36</v>
      </c>
      <c r="I59" s="3"/>
      <c r="J59" s="3">
        <f t="shared" si="33"/>
        <v>37.44</v>
      </c>
      <c r="K59" s="3"/>
      <c r="L59" s="3">
        <f t="shared" ca="1" si="34"/>
        <v>31.2</v>
      </c>
      <c r="M59" s="221"/>
      <c r="N59" s="3">
        <f t="shared" ca="1" si="35"/>
        <v>546</v>
      </c>
      <c r="O59" s="3"/>
      <c r="P59" s="3">
        <f t="shared" si="36"/>
        <v>9697.9970370370356</v>
      </c>
      <c r="Q59" s="3"/>
      <c r="R59" s="5">
        <f t="shared" si="37"/>
        <v>187.2</v>
      </c>
      <c r="S59" s="3"/>
      <c r="T59" s="3">
        <f t="shared" si="38"/>
        <v>249.6</v>
      </c>
      <c r="U59" s="3"/>
      <c r="V59" s="5">
        <f t="shared" si="39"/>
        <v>10134.797037037037</v>
      </c>
      <c r="W59" s="6"/>
      <c r="Z59" s="125"/>
      <c r="AB59" s="149"/>
      <c r="AC59" s="6"/>
      <c r="AD59" s="6"/>
      <c r="AE59" s="6"/>
      <c r="AF59" s="6"/>
      <c r="AG59" s="6"/>
      <c r="AH59" s="6"/>
      <c r="AI59" s="6"/>
      <c r="AJ59" s="6"/>
      <c r="AK59" s="6"/>
      <c r="AL59" s="3"/>
      <c r="AM59" s="3"/>
    </row>
    <row r="60" spans="1:39" ht="15">
      <c r="A60" s="77">
        <v>48</v>
      </c>
      <c r="D60" s="60"/>
      <c r="E60" s="68" t="s">
        <v>65</v>
      </c>
      <c r="F60" s="3">
        <f t="shared" si="31"/>
        <v>55898.69</v>
      </c>
      <c r="G60" s="3"/>
      <c r="H60" s="3">
        <f t="shared" si="32"/>
        <v>4276.249785</v>
      </c>
      <c r="I60" s="3"/>
      <c r="J60" s="3">
        <f t="shared" si="33"/>
        <v>42</v>
      </c>
      <c r="K60" s="3"/>
      <c r="L60" s="3">
        <f t="shared" ca="1" si="34"/>
        <v>279.49345</v>
      </c>
      <c r="M60" s="221"/>
      <c r="N60" s="3">
        <f t="shared" ca="1" si="35"/>
        <v>4597.7432349999999</v>
      </c>
      <c r="O60" s="3"/>
      <c r="P60" s="3">
        <f t="shared" si="36"/>
        <v>9697.9970370370356</v>
      </c>
      <c r="Q60" s="3"/>
      <c r="R60" s="5">
        <f t="shared" si="37"/>
        <v>1676.9607000000001</v>
      </c>
      <c r="S60" s="3"/>
      <c r="T60" s="3">
        <f t="shared" si="38"/>
        <v>2235.9476</v>
      </c>
      <c r="U60" s="3"/>
      <c r="V60" s="5">
        <f t="shared" si="39"/>
        <v>13610.905337037035</v>
      </c>
      <c r="W60" s="6"/>
      <c r="Z60" s="125"/>
      <c r="AB60" s="149"/>
      <c r="AC60" s="6"/>
      <c r="AD60" s="6"/>
      <c r="AE60" s="6"/>
      <c r="AF60" s="6"/>
      <c r="AG60" s="6"/>
      <c r="AH60" s="6"/>
      <c r="AI60" s="6"/>
      <c r="AJ60" s="6"/>
      <c r="AK60" s="6"/>
      <c r="AL60" s="3"/>
      <c r="AM60" s="3"/>
    </row>
    <row r="61" spans="1:39" ht="15">
      <c r="A61" s="77">
        <v>49</v>
      </c>
      <c r="D61" s="60"/>
      <c r="E61" s="68" t="s">
        <v>65</v>
      </c>
      <c r="F61" s="3">
        <f t="shared" si="31"/>
        <v>45780.01</v>
      </c>
      <c r="G61" s="3"/>
      <c r="H61" s="3">
        <f t="shared" si="32"/>
        <v>3502.1707650000003</v>
      </c>
      <c r="I61" s="3"/>
      <c r="J61" s="3">
        <f t="shared" si="33"/>
        <v>42</v>
      </c>
      <c r="K61" s="3"/>
      <c r="L61" s="3">
        <f t="shared" ca="1" si="34"/>
        <v>228.90005000000002</v>
      </c>
      <c r="M61" s="221"/>
      <c r="N61" s="3">
        <f t="shared" ca="1" si="35"/>
        <v>3773.0708150000005</v>
      </c>
      <c r="O61" s="3"/>
      <c r="P61" s="3">
        <f t="shared" si="36"/>
        <v>9697.9970370370356</v>
      </c>
      <c r="Q61" s="3"/>
      <c r="R61" s="5">
        <f t="shared" si="37"/>
        <v>1373.4003</v>
      </c>
      <c r="S61" s="3"/>
      <c r="T61" s="3">
        <f t="shared" si="38"/>
        <v>1831.2004000000002</v>
      </c>
      <c r="U61" s="3"/>
      <c r="V61" s="5">
        <f t="shared" si="39"/>
        <v>12902.597737037035</v>
      </c>
      <c r="W61" s="6"/>
      <c r="Z61" s="125"/>
      <c r="AB61" s="149"/>
      <c r="AC61" s="6"/>
      <c r="AD61" s="6"/>
      <c r="AE61" s="6"/>
      <c r="AF61" s="6"/>
      <c r="AG61" s="6"/>
      <c r="AH61" s="6"/>
      <c r="AI61" s="6"/>
      <c r="AJ61" s="6"/>
      <c r="AK61" s="6"/>
      <c r="AL61" s="3"/>
      <c r="AM61" s="3"/>
    </row>
    <row r="62" spans="1:39" ht="15">
      <c r="A62" s="77">
        <v>50</v>
      </c>
      <c r="D62" s="60"/>
      <c r="E62" s="68" t="s">
        <v>65</v>
      </c>
      <c r="F62" s="3">
        <f t="shared" si="31"/>
        <v>56410.05</v>
      </c>
      <c r="G62" s="3"/>
      <c r="H62" s="3">
        <f t="shared" si="32"/>
        <v>4315.3688250000005</v>
      </c>
      <c r="I62" s="3"/>
      <c r="J62" s="3">
        <f t="shared" si="33"/>
        <v>42</v>
      </c>
      <c r="K62" s="3"/>
      <c r="L62" s="3">
        <f t="shared" ca="1" si="34"/>
        <v>282.05025000000001</v>
      </c>
      <c r="M62" s="221"/>
      <c r="N62" s="3">
        <f t="shared" ca="1" si="35"/>
        <v>4639.4190750000007</v>
      </c>
      <c r="O62" s="3"/>
      <c r="P62" s="3">
        <f t="shared" si="36"/>
        <v>9697.9970370370356</v>
      </c>
      <c r="Q62" s="3"/>
      <c r="R62" s="5">
        <f t="shared" si="37"/>
        <v>1692.3015</v>
      </c>
      <c r="S62" s="3"/>
      <c r="T62" s="3">
        <f t="shared" si="38"/>
        <v>2256.402</v>
      </c>
      <c r="U62" s="3"/>
      <c r="V62" s="5">
        <f t="shared" si="39"/>
        <v>13646.700537037035</v>
      </c>
      <c r="W62" s="6"/>
      <c r="Z62" s="125"/>
      <c r="AB62" s="149"/>
      <c r="AC62" s="6"/>
      <c r="AD62" s="6"/>
      <c r="AE62" s="6"/>
      <c r="AF62" s="6"/>
      <c r="AG62" s="6"/>
      <c r="AH62" s="6"/>
      <c r="AI62" s="6"/>
      <c r="AJ62" s="6"/>
      <c r="AK62" s="6"/>
      <c r="AL62" s="3"/>
      <c r="AM62" s="3"/>
    </row>
    <row r="63" spans="1:39" ht="15">
      <c r="A63" s="77">
        <v>51</v>
      </c>
      <c r="D63" s="60"/>
      <c r="E63" s="68" t="s">
        <v>66</v>
      </c>
      <c r="F63" s="3">
        <f>F30*X30</f>
        <v>9533.0678851174944</v>
      </c>
      <c r="G63" s="3"/>
      <c r="H63" s="3">
        <f>$X30*H30</f>
        <v>729.27969321148828</v>
      </c>
      <c r="I63" s="3"/>
      <c r="J63" s="3">
        <f>$X30*J30</f>
        <v>9.1664114279975912</v>
      </c>
      <c r="K63" s="3"/>
      <c r="L63" s="3">
        <f ca="1">$X30*L30</f>
        <v>362.25657963446474</v>
      </c>
      <c r="M63" s="221"/>
      <c r="N63" s="3">
        <f t="shared" ref="N63" ca="1" si="40">SUM(H63:L63)</f>
        <v>1100.7026842739506</v>
      </c>
      <c r="O63" s="3"/>
      <c r="P63" s="3">
        <f>$X30*P30</f>
        <v>2116.5674016424537</v>
      </c>
      <c r="Q63" s="3"/>
      <c r="R63" s="5">
        <f>$X30*R30</f>
        <v>285.99203655352477</v>
      </c>
      <c r="S63" s="3"/>
      <c r="T63" s="3">
        <f>$X30*T30</f>
        <v>381.32271540469975</v>
      </c>
      <c r="U63" s="3"/>
      <c r="V63" s="5">
        <f t="shared" si="30"/>
        <v>2783.8821536006785</v>
      </c>
      <c r="W63" s="6"/>
      <c r="Z63" s="125"/>
      <c r="AB63" s="149"/>
      <c r="AC63" s="6"/>
      <c r="AD63" s="6"/>
      <c r="AE63" s="6"/>
      <c r="AF63" s="6"/>
      <c r="AG63" s="6"/>
      <c r="AH63" s="6"/>
      <c r="AI63" s="6"/>
      <c r="AJ63" s="6"/>
      <c r="AK63" s="6"/>
      <c r="AL63" s="3"/>
      <c r="AM63" s="3"/>
    </row>
    <row r="64" spans="1:39" ht="15">
      <c r="A64" s="77">
        <v>52</v>
      </c>
      <c r="D64" s="60"/>
      <c r="E64" s="68" t="s">
        <v>66</v>
      </c>
      <c r="F64" s="3">
        <f t="shared" ref="F64:F75" si="41">F31*X31</f>
        <v>13043.692908956331</v>
      </c>
      <c r="G64" s="3"/>
      <c r="H64" s="3">
        <f t="shared" ref="H64:H75" si="42">$X31*H31</f>
        <v>997.84250753515937</v>
      </c>
      <c r="I64" s="3"/>
      <c r="J64" s="3">
        <f t="shared" ref="J64:J75" si="43">$X31*J31</f>
        <v>5.7425014966042571</v>
      </c>
      <c r="K64" s="3"/>
      <c r="L64" s="3">
        <f t="shared" ref="L64:L75" ca="1" si="44">$X31*L31</f>
        <v>192.3944704071059</v>
      </c>
      <c r="M64" s="221"/>
      <c r="N64" s="3">
        <f t="shared" ref="N64:N75" ca="1" si="45">SUM(H64:L64)</f>
        <v>1195.9794794388695</v>
      </c>
      <c r="O64" s="3"/>
      <c r="P64" s="3">
        <f t="shared" ref="P64:P75" si="46">$X31*P31</f>
        <v>1325.9705356964007</v>
      </c>
      <c r="Q64" s="3"/>
      <c r="R64" s="5">
        <f t="shared" ref="R64:R75" si="47">$X31*R31</f>
        <v>391.31078726868992</v>
      </c>
      <c r="S64" s="3"/>
      <c r="T64" s="3">
        <f t="shared" ref="T64:T75" si="48">$X31*T31</f>
        <v>521.74771635825323</v>
      </c>
      <c r="U64" s="3"/>
      <c r="V64" s="5">
        <f t="shared" ref="V64:V75" si="49">SUM(P64:T64)</f>
        <v>2239.0290393233436</v>
      </c>
      <c r="W64" s="6"/>
      <c r="Z64" s="125"/>
      <c r="AB64" s="149"/>
      <c r="AC64" s="6"/>
      <c r="AD64" s="6"/>
      <c r="AE64" s="6"/>
      <c r="AF64" s="6"/>
      <c r="AG64" s="6"/>
      <c r="AH64" s="6"/>
      <c r="AI64" s="6"/>
      <c r="AJ64" s="6"/>
      <c r="AK64" s="6"/>
      <c r="AL64" s="3"/>
      <c r="AM64" s="3"/>
    </row>
    <row r="65" spans="1:255" ht="15">
      <c r="A65" s="77">
        <v>53</v>
      </c>
      <c r="D65" s="60"/>
      <c r="E65" s="68" t="s">
        <v>66</v>
      </c>
      <c r="F65" s="3">
        <f t="shared" si="41"/>
        <v>17627.505297553245</v>
      </c>
      <c r="G65" s="3"/>
      <c r="H65" s="3">
        <f t="shared" si="42"/>
        <v>1348.5041552628234</v>
      </c>
      <c r="I65" s="3"/>
      <c r="J65" s="3">
        <f t="shared" si="43"/>
        <v>5.7425014966042571</v>
      </c>
      <c r="K65" s="3"/>
      <c r="L65" s="3">
        <f t="shared" ca="1" si="44"/>
        <v>260.00570313891041</v>
      </c>
      <c r="M65" s="221"/>
      <c r="N65" s="3">
        <f t="shared" ca="1" si="45"/>
        <v>1614.252359898338</v>
      </c>
      <c r="O65" s="3"/>
      <c r="P65" s="3">
        <f t="shared" si="46"/>
        <v>1325.9705356964007</v>
      </c>
      <c r="Q65" s="3"/>
      <c r="R65" s="5">
        <f t="shared" si="47"/>
        <v>528.8251589265974</v>
      </c>
      <c r="S65" s="3"/>
      <c r="T65" s="3">
        <f t="shared" si="48"/>
        <v>705.10021190212979</v>
      </c>
      <c r="U65" s="3"/>
      <c r="V65" s="5">
        <f t="shared" si="49"/>
        <v>2559.8959065251279</v>
      </c>
      <c r="W65" s="6"/>
      <c r="Z65" s="125"/>
      <c r="AB65" s="149"/>
      <c r="AC65" s="6"/>
      <c r="AD65" s="6"/>
      <c r="AE65" s="6"/>
      <c r="AF65" s="6"/>
      <c r="AG65" s="6"/>
      <c r="AH65" s="6"/>
      <c r="AI65" s="6"/>
      <c r="AJ65" s="6"/>
      <c r="AK65" s="6"/>
      <c r="AL65" s="3"/>
      <c r="AM65" s="3"/>
    </row>
    <row r="66" spans="1:255" ht="15">
      <c r="A66" s="77">
        <v>54</v>
      </c>
      <c r="D66" s="60"/>
      <c r="E66" s="68" t="s">
        <v>66</v>
      </c>
      <c r="F66" s="3">
        <f t="shared" si="41"/>
        <v>10254.466958221888</v>
      </c>
      <c r="G66" s="3"/>
      <c r="H66" s="3">
        <f t="shared" si="42"/>
        <v>784.46672230397439</v>
      </c>
      <c r="I66" s="3"/>
      <c r="J66" s="3">
        <f t="shared" si="43"/>
        <v>5.7425014966042571</v>
      </c>
      <c r="K66" s="3"/>
      <c r="L66" s="3">
        <f t="shared" ca="1" si="44"/>
        <v>151.25338763377286</v>
      </c>
      <c r="M66" s="221"/>
      <c r="N66" s="3">
        <f t="shared" ca="1" si="45"/>
        <v>941.46261143435152</v>
      </c>
      <c r="O66" s="3"/>
      <c r="P66" s="3">
        <f t="shared" si="46"/>
        <v>1325.9705356964007</v>
      </c>
      <c r="Q66" s="3"/>
      <c r="R66" s="5">
        <f t="shared" si="47"/>
        <v>307.63400874665666</v>
      </c>
      <c r="S66" s="3"/>
      <c r="T66" s="3">
        <f t="shared" si="48"/>
        <v>410.17867832887555</v>
      </c>
      <c r="U66" s="3"/>
      <c r="V66" s="5">
        <f t="shared" si="49"/>
        <v>2043.783222771933</v>
      </c>
      <c r="W66" s="6"/>
      <c r="Z66" s="125"/>
      <c r="AB66" s="149"/>
      <c r="AC66" s="6"/>
      <c r="AD66" s="6"/>
      <c r="AE66" s="6"/>
      <c r="AF66" s="6"/>
      <c r="AG66" s="6"/>
      <c r="AH66" s="6"/>
      <c r="AI66" s="6"/>
      <c r="AJ66" s="6"/>
      <c r="AK66" s="6"/>
      <c r="AL66" s="3"/>
      <c r="AM66" s="3"/>
    </row>
    <row r="67" spans="1:255" ht="15">
      <c r="A67" s="77">
        <v>55</v>
      </c>
      <c r="D67" s="60"/>
      <c r="E67" s="68" t="s">
        <v>66</v>
      </c>
      <c r="F67" s="3">
        <f t="shared" si="41"/>
        <v>25349.042320724508</v>
      </c>
      <c r="G67" s="3"/>
      <c r="H67" s="3">
        <f t="shared" si="42"/>
        <v>1534.8475964388192</v>
      </c>
      <c r="I67" s="3"/>
      <c r="J67" s="3">
        <f t="shared" si="43"/>
        <v>5.7425014966042571</v>
      </c>
      <c r="K67" s="3"/>
      <c r="L67" s="3">
        <f t="shared" ca="1" si="44"/>
        <v>373.8983742306865</v>
      </c>
      <c r="M67" s="221"/>
      <c r="N67" s="3">
        <f t="shared" ca="1" si="45"/>
        <v>1914.4884721661101</v>
      </c>
      <c r="O67" s="3"/>
      <c r="P67" s="3">
        <f t="shared" si="46"/>
        <v>1325.9705356964007</v>
      </c>
      <c r="Q67" s="3"/>
      <c r="R67" s="5">
        <f t="shared" si="47"/>
        <v>760.47126962173525</v>
      </c>
      <c r="S67" s="3"/>
      <c r="T67" s="3">
        <f t="shared" si="48"/>
        <v>1013.9616928289803</v>
      </c>
      <c r="U67" s="3"/>
      <c r="V67" s="5">
        <f t="shared" si="49"/>
        <v>3100.4034981471164</v>
      </c>
      <c r="W67" s="6"/>
      <c r="Z67" s="125"/>
      <c r="AB67" s="149"/>
      <c r="AC67" s="6"/>
      <c r="AD67" s="6"/>
      <c r="AE67" s="6"/>
      <c r="AF67" s="6"/>
      <c r="AG67" s="6"/>
      <c r="AH67" s="6"/>
      <c r="AI67" s="6"/>
      <c r="AJ67" s="6"/>
      <c r="AK67" s="6"/>
      <c r="AL67" s="3"/>
      <c r="AM67" s="3"/>
    </row>
    <row r="68" spans="1:255" ht="15">
      <c r="A68" s="77">
        <v>56</v>
      </c>
      <c r="D68" s="60"/>
      <c r="E68" s="68" t="s">
        <v>66</v>
      </c>
      <c r="F68" s="3">
        <f t="shared" si="41"/>
        <v>25264.921498418353</v>
      </c>
      <c r="G68" s="3"/>
      <c r="H68" s="3">
        <f t="shared" si="42"/>
        <v>1932.7664946290038</v>
      </c>
      <c r="I68" s="3"/>
      <c r="J68" s="3">
        <f t="shared" si="43"/>
        <v>9.1664114279975912</v>
      </c>
      <c r="K68" s="3"/>
      <c r="L68" s="3">
        <f t="shared" ca="1" si="44"/>
        <v>372.65759210167067</v>
      </c>
      <c r="M68" s="221"/>
      <c r="N68" s="3">
        <f t="shared" ca="1" si="45"/>
        <v>2314.5904981586723</v>
      </c>
      <c r="O68" s="3"/>
      <c r="P68" s="3">
        <f t="shared" si="46"/>
        <v>2116.5674016424537</v>
      </c>
      <c r="Q68" s="3"/>
      <c r="R68" s="5">
        <f t="shared" si="47"/>
        <v>757.9476449525506</v>
      </c>
      <c r="S68" s="3"/>
      <c r="T68" s="3">
        <f t="shared" si="48"/>
        <v>1010.5968599367342</v>
      </c>
      <c r="U68" s="3"/>
      <c r="V68" s="5">
        <f t="shared" si="49"/>
        <v>3885.1119065317384</v>
      </c>
      <c r="W68" s="6"/>
      <c r="Z68" s="125"/>
      <c r="AB68" s="149"/>
      <c r="AC68" s="6"/>
      <c r="AD68" s="6"/>
      <c r="AE68" s="6"/>
      <c r="AF68" s="6"/>
      <c r="AG68" s="6"/>
      <c r="AH68" s="6"/>
      <c r="AI68" s="6"/>
      <c r="AJ68" s="6"/>
      <c r="AK68" s="6"/>
      <c r="AL68" s="3"/>
      <c r="AM68" s="3"/>
    </row>
    <row r="69" spans="1:255" ht="15">
      <c r="A69" s="77">
        <v>57</v>
      </c>
      <c r="D69" s="60"/>
      <c r="E69" s="68" t="s">
        <v>66</v>
      </c>
      <c r="F69" s="3">
        <f t="shared" si="41"/>
        <v>9713.8514601844308</v>
      </c>
      <c r="G69" s="3"/>
      <c r="H69" s="3">
        <f t="shared" si="42"/>
        <v>743.10963670410899</v>
      </c>
      <c r="I69" s="3"/>
      <c r="J69" s="3">
        <f t="shared" si="43"/>
        <v>5.7425014966042571</v>
      </c>
      <c r="K69" s="3"/>
      <c r="L69" s="3">
        <f t="shared" ca="1" si="44"/>
        <v>143.27930903772034</v>
      </c>
      <c r="M69" s="221"/>
      <c r="N69" s="3">
        <f t="shared" ca="1" si="45"/>
        <v>892.13144723843357</v>
      </c>
      <c r="O69" s="3"/>
      <c r="P69" s="3">
        <f t="shared" si="46"/>
        <v>1325.9705356964007</v>
      </c>
      <c r="Q69" s="3"/>
      <c r="R69" s="5">
        <f t="shared" si="47"/>
        <v>291.41554380553293</v>
      </c>
      <c r="S69" s="3"/>
      <c r="T69" s="3">
        <f t="shared" si="48"/>
        <v>388.55405840737723</v>
      </c>
      <c r="U69" s="3"/>
      <c r="V69" s="5">
        <f t="shared" si="49"/>
        <v>2005.9401379093108</v>
      </c>
      <c r="W69" s="6"/>
      <c r="Z69" s="125"/>
      <c r="AB69" s="149"/>
      <c r="AC69" s="6"/>
      <c r="AD69" s="6"/>
      <c r="AE69" s="6"/>
      <c r="AF69" s="6"/>
      <c r="AG69" s="6"/>
      <c r="AH69" s="6"/>
      <c r="AI69" s="6"/>
      <c r="AJ69" s="6"/>
      <c r="AK69" s="6"/>
      <c r="AL69" s="3"/>
      <c r="AM69" s="3"/>
    </row>
    <row r="70" spans="1:255" ht="15">
      <c r="A70" s="77">
        <v>58</v>
      </c>
      <c r="D70" s="60"/>
      <c r="E70" s="68" t="s">
        <v>66</v>
      </c>
      <c r="F70" s="3">
        <f t="shared" si="41"/>
        <v>19671.342218984908</v>
      </c>
      <c r="G70" s="3"/>
      <c r="H70" s="3">
        <f t="shared" si="42"/>
        <v>1452.520944963595</v>
      </c>
      <c r="I70" s="3"/>
      <c r="J70" s="3">
        <f t="shared" si="43"/>
        <v>5.7425014966042571</v>
      </c>
      <c r="K70" s="3"/>
      <c r="L70" s="3">
        <f t="shared" ca="1" si="44"/>
        <v>290.15229773002739</v>
      </c>
      <c r="M70" s="221"/>
      <c r="N70" s="3">
        <f t="shared" ca="1" si="45"/>
        <v>1748.4157441902266</v>
      </c>
      <c r="O70" s="3"/>
      <c r="P70" s="3">
        <f t="shared" si="46"/>
        <v>1325.9705356964007</v>
      </c>
      <c r="Q70" s="3"/>
      <c r="R70" s="5">
        <f t="shared" si="47"/>
        <v>590.14026656954718</v>
      </c>
      <c r="S70" s="3"/>
      <c r="T70" s="3">
        <f t="shared" si="48"/>
        <v>786.85368875939639</v>
      </c>
      <c r="U70" s="3"/>
      <c r="V70" s="5">
        <f t="shared" si="49"/>
        <v>2702.9644910253442</v>
      </c>
      <c r="W70" s="6"/>
      <c r="Z70" s="125"/>
      <c r="AB70" s="149"/>
      <c r="AC70" s="6"/>
      <c r="AD70" s="6"/>
      <c r="AE70" s="6"/>
      <c r="AF70" s="6"/>
      <c r="AG70" s="6"/>
      <c r="AH70" s="6"/>
      <c r="AI70" s="6"/>
      <c r="AJ70" s="6"/>
      <c r="AK70" s="6"/>
      <c r="AL70" s="3"/>
      <c r="AM70" s="3"/>
    </row>
    <row r="71" spans="1:255" ht="15">
      <c r="A71" s="77">
        <v>59</v>
      </c>
      <c r="D71" s="60"/>
      <c r="E71" s="68" t="s">
        <v>66</v>
      </c>
      <c r="F71" s="3">
        <f t="shared" si="41"/>
        <v>8887.2115334369428</v>
      </c>
      <c r="G71" s="3"/>
      <c r="H71" s="3">
        <f t="shared" si="42"/>
        <v>679.87168230792599</v>
      </c>
      <c r="I71" s="3"/>
      <c r="J71" s="3">
        <f t="shared" si="43"/>
        <v>5.7425014966042571</v>
      </c>
      <c r="K71" s="3"/>
      <c r="L71" s="3">
        <f t="shared" ca="1" si="44"/>
        <v>288.83437483670065</v>
      </c>
      <c r="M71" s="221"/>
      <c r="N71" s="3">
        <f t="shared" ca="1" si="45"/>
        <v>974.44855864123087</v>
      </c>
      <c r="O71" s="3"/>
      <c r="P71" s="3">
        <f t="shared" si="46"/>
        <v>1325.9705356964007</v>
      </c>
      <c r="Q71" s="3"/>
      <c r="R71" s="5">
        <f t="shared" si="47"/>
        <v>266.61634600310828</v>
      </c>
      <c r="S71" s="3"/>
      <c r="T71" s="3">
        <f t="shared" si="48"/>
        <v>355.48846133747764</v>
      </c>
      <c r="U71" s="3"/>
      <c r="V71" s="5">
        <f t="shared" si="49"/>
        <v>1948.0753430369866</v>
      </c>
      <c r="W71" s="6"/>
      <c r="Z71" s="125"/>
      <c r="AB71" s="149"/>
      <c r="AC71" s="6"/>
      <c r="AD71" s="6"/>
      <c r="AE71" s="6"/>
      <c r="AF71" s="6"/>
      <c r="AG71" s="6"/>
      <c r="AH71" s="6"/>
      <c r="AI71" s="6"/>
      <c r="AJ71" s="6"/>
      <c r="AK71" s="6"/>
      <c r="AL71" s="3"/>
      <c r="AM71" s="3"/>
    </row>
    <row r="72" spans="1:255" ht="15">
      <c r="A72" s="77">
        <v>60</v>
      </c>
      <c r="D72" s="60"/>
      <c r="E72" s="68" t="s">
        <v>66</v>
      </c>
      <c r="F72" s="3">
        <f t="shared" si="41"/>
        <v>12613.005296711011</v>
      </c>
      <c r="G72" s="3"/>
      <c r="H72" s="3">
        <f t="shared" si="42"/>
        <v>964.89490519839239</v>
      </c>
      <c r="I72" s="3"/>
      <c r="J72" s="3">
        <f t="shared" si="43"/>
        <v>5.7425014966042571</v>
      </c>
      <c r="K72" s="3"/>
      <c r="L72" s="3">
        <f t="shared" ca="1" si="44"/>
        <v>186.04182812648745</v>
      </c>
      <c r="M72" s="221"/>
      <c r="N72" s="3">
        <f t="shared" ca="1" si="45"/>
        <v>1156.6792348214842</v>
      </c>
      <c r="O72" s="3"/>
      <c r="P72" s="3">
        <f t="shared" si="46"/>
        <v>1325.9705356964007</v>
      </c>
      <c r="Q72" s="3"/>
      <c r="R72" s="5">
        <f t="shared" si="47"/>
        <v>378.39015890133032</v>
      </c>
      <c r="S72" s="3"/>
      <c r="T72" s="3">
        <f t="shared" si="48"/>
        <v>504.52021186844047</v>
      </c>
      <c r="U72" s="3"/>
      <c r="V72" s="5">
        <f t="shared" si="49"/>
        <v>2208.8809064661714</v>
      </c>
      <c r="W72" s="6"/>
      <c r="Z72" s="125"/>
      <c r="AB72" s="149"/>
      <c r="AC72" s="6"/>
      <c r="AD72" s="6"/>
      <c r="AE72" s="6"/>
      <c r="AF72" s="6"/>
      <c r="AG72" s="6"/>
      <c r="AH72" s="6"/>
      <c r="AI72" s="6"/>
      <c r="AJ72" s="6"/>
      <c r="AK72" s="6"/>
      <c r="AL72" s="3"/>
      <c r="AM72" s="3"/>
    </row>
    <row r="73" spans="1:255" ht="15">
      <c r="A73" s="77">
        <v>61</v>
      </c>
      <c r="D73" s="60"/>
      <c r="E73" s="68" t="s">
        <v>66</v>
      </c>
      <c r="F73" s="3">
        <f t="shared" si="41"/>
        <v>26130.531145823814</v>
      </c>
      <c r="G73" s="3"/>
      <c r="H73" s="3">
        <f t="shared" si="42"/>
        <v>1546.1791844027591</v>
      </c>
      <c r="I73" s="3"/>
      <c r="J73" s="3">
        <f t="shared" si="43"/>
        <v>5.7425014966042571</v>
      </c>
      <c r="K73" s="3"/>
      <c r="L73" s="3">
        <f t="shared" ca="1" si="44"/>
        <v>385.42533440090125</v>
      </c>
      <c r="M73" s="221"/>
      <c r="N73" s="3">
        <f t="shared" ca="1" si="45"/>
        <v>1937.3470203002646</v>
      </c>
      <c r="O73" s="3"/>
      <c r="P73" s="3">
        <f t="shared" si="46"/>
        <v>1325.9705356964007</v>
      </c>
      <c r="Q73" s="3"/>
      <c r="R73" s="5">
        <f t="shared" si="47"/>
        <v>783.91593437471442</v>
      </c>
      <c r="S73" s="3"/>
      <c r="T73" s="3">
        <f t="shared" si="48"/>
        <v>1045.2212458329527</v>
      </c>
      <c r="U73" s="3"/>
      <c r="V73" s="5">
        <f t="shared" si="49"/>
        <v>3155.1077159040678</v>
      </c>
      <c r="W73" s="6"/>
      <c r="Z73" s="125"/>
      <c r="AB73" s="149"/>
      <c r="AC73" s="6"/>
      <c r="AD73" s="6"/>
      <c r="AE73" s="6"/>
      <c r="AF73" s="6"/>
      <c r="AG73" s="6"/>
      <c r="AH73" s="6"/>
      <c r="AI73" s="6"/>
      <c r="AJ73" s="6"/>
      <c r="AK73" s="6"/>
      <c r="AL73" s="3"/>
      <c r="AM73" s="3"/>
    </row>
    <row r="74" spans="1:255" ht="15">
      <c r="A74" s="77">
        <v>62</v>
      </c>
      <c r="D74" s="60"/>
      <c r="E74" s="68" t="s">
        <v>66</v>
      </c>
      <c r="F74" s="3">
        <f t="shared" si="41"/>
        <v>18044.860676124215</v>
      </c>
      <c r="G74" s="3"/>
      <c r="H74" s="3">
        <f t="shared" si="42"/>
        <v>1380.4318417235027</v>
      </c>
      <c r="I74" s="3"/>
      <c r="J74" s="3">
        <f t="shared" si="43"/>
        <v>5.7425014966042571</v>
      </c>
      <c r="K74" s="3"/>
      <c r="L74" s="3">
        <f t="shared" ca="1" si="44"/>
        <v>586.45797197403704</v>
      </c>
      <c r="M74" s="221"/>
      <c r="N74" s="3">
        <f t="shared" ca="1" si="45"/>
        <v>1972.632315194144</v>
      </c>
      <c r="O74" s="3"/>
      <c r="P74" s="3">
        <f t="shared" si="46"/>
        <v>1325.9705356964007</v>
      </c>
      <c r="Q74" s="3"/>
      <c r="R74" s="5">
        <f t="shared" si="47"/>
        <v>541.34582028372654</v>
      </c>
      <c r="S74" s="3"/>
      <c r="T74" s="3">
        <f t="shared" si="48"/>
        <v>721.79442704496864</v>
      </c>
      <c r="U74" s="3"/>
      <c r="V74" s="5">
        <f t="shared" si="49"/>
        <v>2589.1107830250958</v>
      </c>
      <c r="W74" s="6"/>
      <c r="Z74" s="125"/>
      <c r="AB74" s="149"/>
      <c r="AC74" s="6"/>
      <c r="AD74" s="6"/>
      <c r="AE74" s="6"/>
      <c r="AF74" s="6"/>
      <c r="AG74" s="6"/>
      <c r="AH74" s="6"/>
      <c r="AI74" s="6"/>
      <c r="AJ74" s="6"/>
      <c r="AK74" s="6"/>
      <c r="AL74" s="3"/>
      <c r="AM74" s="3"/>
    </row>
    <row r="75" spans="1:255" ht="15">
      <c r="A75" s="77">
        <v>63</v>
      </c>
      <c r="D75" s="60"/>
      <c r="E75" s="68" t="s">
        <v>66</v>
      </c>
      <c r="F75" s="3">
        <f t="shared" si="41"/>
        <v>55401.111331432243</v>
      </c>
      <c r="G75" s="3"/>
      <c r="H75" s="3">
        <f t="shared" si="42"/>
        <v>1970.6025970940811</v>
      </c>
      <c r="I75" s="3"/>
      <c r="J75" s="3">
        <f t="shared" si="43"/>
        <v>5.7425014966042571</v>
      </c>
      <c r="K75" s="3"/>
      <c r="L75" s="3">
        <f t="shared" ca="1" si="44"/>
        <v>817.16639213862561</v>
      </c>
      <c r="M75" s="221"/>
      <c r="N75" s="3">
        <f t="shared" ca="1" si="45"/>
        <v>2793.5114907293109</v>
      </c>
      <c r="O75" s="3"/>
      <c r="P75" s="3">
        <f t="shared" si="46"/>
        <v>1325.9705356964007</v>
      </c>
      <c r="Q75" s="3"/>
      <c r="R75" s="5">
        <f t="shared" si="47"/>
        <v>1662.0333399429671</v>
      </c>
      <c r="S75" s="3"/>
      <c r="T75" s="3">
        <f t="shared" si="48"/>
        <v>2216.0444532572897</v>
      </c>
      <c r="U75" s="3"/>
      <c r="V75" s="5">
        <f t="shared" si="49"/>
        <v>5204.048328896657</v>
      </c>
      <c r="W75" s="6"/>
      <c r="Z75" s="125"/>
      <c r="AB75" s="149"/>
      <c r="AC75" s="6"/>
      <c r="AD75" s="6"/>
      <c r="AE75" s="6"/>
      <c r="AF75" s="6"/>
      <c r="AG75" s="6"/>
      <c r="AH75" s="6"/>
      <c r="AI75" s="6"/>
      <c r="AJ75" s="6"/>
      <c r="AK75" s="6"/>
      <c r="AL75" s="3"/>
      <c r="AM75" s="3"/>
    </row>
    <row r="76" spans="1:255" ht="15">
      <c r="A76" s="77">
        <v>64</v>
      </c>
      <c r="C76" s="61"/>
      <c r="D76" s="60"/>
      <c r="E76" s="1"/>
      <c r="F76" s="58"/>
      <c r="G76" s="5"/>
      <c r="H76" s="99"/>
      <c r="I76" s="5"/>
      <c r="J76" s="58"/>
      <c r="K76" s="5"/>
      <c r="L76" s="58"/>
      <c r="M76" s="220"/>
      <c r="N76" s="58"/>
      <c r="O76" s="5"/>
      <c r="P76" s="58"/>
      <c r="Q76" s="5"/>
      <c r="R76" s="58"/>
      <c r="S76" s="5"/>
      <c r="T76" s="58"/>
      <c r="U76" s="5"/>
      <c r="V76" s="58"/>
      <c r="W76" s="6"/>
      <c r="Z76" s="125"/>
      <c r="AB76" s="149"/>
      <c r="AC76" s="6"/>
      <c r="AD76" s="6"/>
      <c r="AE76" s="6"/>
      <c r="AF76" s="6"/>
      <c r="AG76" s="6"/>
      <c r="AH76" s="6"/>
      <c r="AI76" s="6"/>
      <c r="AJ76" s="6"/>
      <c r="AK76" s="6"/>
      <c r="AL76" s="3"/>
      <c r="AM76" s="3"/>
    </row>
    <row r="77" spans="1:255" ht="15.75" thickBot="1">
      <c r="A77" s="77">
        <v>65</v>
      </c>
      <c r="C77" s="8" t="s">
        <v>67</v>
      </c>
      <c r="E77" s="1"/>
      <c r="F77" s="241">
        <f>SUM(F49:F75)</f>
        <v>876108.78453168925</v>
      </c>
      <c r="G77" s="122"/>
      <c r="H77" s="241">
        <f>SUM(H49:H75)</f>
        <v>63845.242272775642</v>
      </c>
      <c r="I77" s="122"/>
      <c r="J77" s="241">
        <f>SUM(J49:J75)</f>
        <v>664.94033931864237</v>
      </c>
      <c r="K77" s="122"/>
      <c r="L77" s="241">
        <f ca="1">SUM(L49:L75)</f>
        <v>7532.6944853911109</v>
      </c>
      <c r="M77" s="224"/>
      <c r="N77" s="241">
        <f ca="1">SUM(N49:N75)</f>
        <v>72042.877097485398</v>
      </c>
      <c r="O77" s="122"/>
      <c r="P77" s="241">
        <f>SUM(P49:P75)</f>
        <v>154590.7692144638</v>
      </c>
      <c r="Q77" s="122"/>
      <c r="R77" s="241">
        <f>SUM(R49:R75)</f>
        <v>26283.263535950678</v>
      </c>
      <c r="S77" s="122"/>
      <c r="T77" s="241">
        <f>SUM(T49:T75)</f>
        <v>35044.351381267574</v>
      </c>
      <c r="U77" s="122"/>
      <c r="V77" s="241">
        <f>SUM(V49:V75)</f>
        <v>215918.38413168205</v>
      </c>
      <c r="W77" s="6"/>
      <c r="Z77" s="125"/>
      <c r="AB77" s="149"/>
      <c r="AC77" s="6"/>
      <c r="AD77" s="6"/>
      <c r="AE77" s="6"/>
      <c r="AF77" s="6"/>
      <c r="AG77" s="6"/>
      <c r="AH77" s="6"/>
      <c r="AI77" s="6"/>
      <c r="AJ77" s="6"/>
      <c r="AK77" s="6"/>
      <c r="AL77" s="3"/>
      <c r="AM77" s="3"/>
    </row>
    <row r="78" spans="1:255" ht="15.75" thickTop="1">
      <c r="A78" s="77">
        <v>66</v>
      </c>
      <c r="C78" s="6"/>
      <c r="D78" s="6"/>
      <c r="E78" s="1"/>
      <c r="F78" s="3"/>
      <c r="G78" s="3"/>
      <c r="H78" s="3"/>
      <c r="I78" s="3"/>
      <c r="J78" s="3"/>
      <c r="K78" s="3"/>
      <c r="L78" s="3"/>
      <c r="M78" s="221"/>
      <c r="N78" s="3"/>
      <c r="O78" s="3"/>
      <c r="P78" s="3"/>
      <c r="Q78" s="3"/>
      <c r="R78" s="3"/>
      <c r="S78" s="3"/>
      <c r="T78" s="3"/>
      <c r="U78" s="3"/>
      <c r="V78" s="3"/>
      <c r="W78" s="6"/>
      <c r="Z78" s="125"/>
      <c r="AB78" s="149"/>
      <c r="AC78" s="6"/>
      <c r="AD78" s="6"/>
      <c r="AE78" s="6"/>
      <c r="AF78" s="6"/>
      <c r="AG78" s="6"/>
      <c r="AH78" s="6"/>
      <c r="AI78" s="6"/>
      <c r="AJ78" s="6"/>
      <c r="AK78" s="6"/>
      <c r="AL78" s="3"/>
      <c r="AM78" s="3"/>
    </row>
    <row r="79" spans="1:255" ht="15">
      <c r="A79" s="77">
        <v>67</v>
      </c>
      <c r="B79" s="62"/>
      <c r="C79" s="62"/>
      <c r="D79" s="63"/>
      <c r="E79" s="62"/>
      <c r="F79" s="3"/>
      <c r="G79" s="5"/>
      <c r="H79" s="5"/>
      <c r="I79" s="5"/>
      <c r="J79" s="5"/>
      <c r="K79" s="5"/>
      <c r="L79" s="5"/>
      <c r="M79" s="220"/>
      <c r="N79" s="5"/>
      <c r="O79" s="5"/>
      <c r="P79" s="5"/>
      <c r="Q79" s="5"/>
      <c r="R79" s="5"/>
      <c r="S79" s="5"/>
      <c r="T79" s="5"/>
      <c r="U79" s="5"/>
      <c r="V79" s="5"/>
      <c r="W79" s="62"/>
      <c r="Z79" s="125"/>
      <c r="AB79" s="149"/>
      <c r="AC79" s="6"/>
      <c r="AD79" s="6"/>
      <c r="AE79" s="6"/>
      <c r="AF79" s="6"/>
      <c r="AG79" s="6"/>
      <c r="AH79" s="6"/>
      <c r="AI79" s="6"/>
      <c r="AJ79" s="6"/>
      <c r="AK79" s="6"/>
      <c r="AL79" s="3"/>
      <c r="AM79" s="3"/>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2"/>
      <c r="GD79" s="62"/>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c r="HI79" s="62"/>
      <c r="HJ79" s="62"/>
      <c r="HK79" s="62"/>
      <c r="HL79" s="62"/>
      <c r="HM79" s="62"/>
      <c r="HN79" s="62"/>
      <c r="HO79" s="62"/>
      <c r="HP79" s="62"/>
      <c r="HQ79" s="62"/>
      <c r="HR79" s="62"/>
      <c r="HS79" s="62"/>
      <c r="HT79" s="62"/>
      <c r="HU79" s="62"/>
      <c r="HV79" s="62"/>
      <c r="HW79" s="62"/>
      <c r="HX79" s="62"/>
      <c r="HY79" s="62"/>
      <c r="HZ79" s="62"/>
      <c r="IA79" s="62"/>
      <c r="IB79" s="62"/>
      <c r="IC79" s="62"/>
      <c r="ID79" s="62"/>
      <c r="IE79" s="62"/>
      <c r="IF79" s="62"/>
      <c r="IG79" s="62"/>
      <c r="IH79" s="62"/>
      <c r="II79" s="62"/>
      <c r="IJ79" s="62"/>
      <c r="IK79" s="62"/>
      <c r="IL79" s="62"/>
      <c r="IM79" s="62"/>
      <c r="IN79" s="62"/>
      <c r="IO79" s="62"/>
      <c r="IP79" s="62"/>
      <c r="IQ79" s="62"/>
      <c r="IR79" s="62"/>
      <c r="IS79" s="62"/>
      <c r="IT79" s="62"/>
      <c r="IU79" s="62"/>
    </row>
    <row r="80" spans="1:255" ht="15">
      <c r="A80" s="77">
        <v>68</v>
      </c>
      <c r="D80" s="64"/>
      <c r="E80" s="1"/>
      <c r="H80" s="6"/>
      <c r="J80" s="6"/>
      <c r="L80" s="6"/>
      <c r="P80" s="6"/>
      <c r="R80" s="6"/>
      <c r="T80" s="6"/>
      <c r="W80" s="6"/>
      <c r="Z80" s="125"/>
      <c r="AB80" s="149"/>
      <c r="AC80" s="6"/>
      <c r="AD80" s="6"/>
      <c r="AE80" s="6"/>
      <c r="AF80" s="6"/>
      <c r="AG80" s="6"/>
      <c r="AH80" s="6"/>
      <c r="AI80" s="6"/>
      <c r="AJ80" s="6"/>
      <c r="AK80" s="6"/>
      <c r="AN80" s="6"/>
      <c r="AO80" s="6"/>
      <c r="AP80" s="6"/>
      <c r="AQ80" s="6"/>
      <c r="AR80" s="6"/>
      <c r="AS80" s="6"/>
      <c r="AT80" s="6"/>
      <c r="AU80" s="6"/>
      <c r="AV80" s="6"/>
      <c r="AW80" s="6"/>
      <c r="AX80" s="6"/>
      <c r="AY80" s="6"/>
      <c r="AZ80" s="6"/>
      <c r="BA80" s="6"/>
    </row>
    <row r="81" spans="1:255" ht="15">
      <c r="A81" s="77">
        <v>69</v>
      </c>
      <c r="C81" s="6"/>
      <c r="D81" s="6"/>
      <c r="E81" s="6"/>
      <c r="F81" s="6"/>
      <c r="G81" s="6"/>
      <c r="H81" s="6"/>
      <c r="I81" s="6"/>
      <c r="J81" s="6"/>
      <c r="K81" s="6"/>
      <c r="L81" s="6"/>
      <c r="M81" s="51"/>
      <c r="N81" s="6"/>
      <c r="O81" s="6"/>
      <c r="P81" s="6"/>
      <c r="Q81" s="6"/>
      <c r="R81" s="6"/>
      <c r="S81" s="6"/>
      <c r="T81" s="6"/>
      <c r="U81" s="6"/>
      <c r="V81" s="6"/>
      <c r="W81" s="6"/>
      <c r="Z81" s="125"/>
      <c r="AB81" s="149"/>
      <c r="AC81" s="6"/>
      <c r="AD81" s="6"/>
      <c r="AE81" s="6"/>
      <c r="AF81" s="6"/>
      <c r="AG81" s="6"/>
      <c r="AH81" s="6"/>
      <c r="AI81" s="6"/>
      <c r="AJ81" s="6"/>
      <c r="AK81" s="6"/>
      <c r="AN81" s="6"/>
      <c r="AO81" s="6"/>
      <c r="AP81" s="6"/>
      <c r="AQ81" s="6"/>
      <c r="AR81" s="6"/>
      <c r="AS81" s="6"/>
      <c r="AT81" s="6"/>
      <c r="AU81" s="6"/>
      <c r="AV81" s="6"/>
      <c r="AW81" s="6"/>
      <c r="AX81" s="6"/>
      <c r="AY81" s="6"/>
      <c r="AZ81" s="6"/>
      <c r="BA81" s="6"/>
    </row>
    <row r="82" spans="1:255" ht="15">
      <c r="A82" s="77">
        <v>70</v>
      </c>
      <c r="C82" s="6"/>
      <c r="D82" s="6"/>
      <c r="E82" s="50" t="s">
        <v>68</v>
      </c>
      <c r="F82" s="6"/>
      <c r="G82" s="6"/>
      <c r="H82" s="6"/>
      <c r="I82" s="53" t="s">
        <v>69</v>
      </c>
      <c r="J82" s="6"/>
      <c r="K82" s="6"/>
      <c r="L82" s="6"/>
      <c r="M82" s="53" t="s">
        <v>13</v>
      </c>
      <c r="N82" s="6"/>
      <c r="O82" s="6"/>
      <c r="P82" s="6"/>
      <c r="Q82" s="53" t="s">
        <v>14</v>
      </c>
      <c r="R82" s="6"/>
      <c r="S82" s="6"/>
      <c r="T82" s="6"/>
      <c r="U82" s="6"/>
      <c r="V82" s="6"/>
      <c r="W82" s="6"/>
      <c r="Z82" s="125"/>
      <c r="AB82" s="149"/>
      <c r="AC82" s="6"/>
      <c r="AD82" s="6"/>
      <c r="AE82" s="6"/>
      <c r="AF82" s="6"/>
      <c r="AG82" s="6"/>
      <c r="AH82" s="6"/>
      <c r="AI82" s="6"/>
      <c r="AJ82" s="6"/>
      <c r="AK82" s="6"/>
      <c r="AN82" s="6"/>
      <c r="AO82" s="6"/>
      <c r="AP82" s="6"/>
      <c r="AQ82" s="6"/>
      <c r="AR82" s="6"/>
      <c r="AS82" s="6"/>
      <c r="AT82" s="6"/>
      <c r="AU82" s="6"/>
      <c r="AV82" s="6"/>
      <c r="AW82" s="6"/>
      <c r="AX82" s="6"/>
      <c r="AY82" s="6"/>
      <c r="AZ82" s="6"/>
      <c r="BA82" s="6"/>
    </row>
    <row r="83" spans="1:255" ht="15">
      <c r="A83" s="77">
        <v>71</v>
      </c>
      <c r="E83" s="65">
        <v>1</v>
      </c>
      <c r="F83" s="65">
        <v>0</v>
      </c>
      <c r="H83" s="65">
        <f>E83</f>
        <v>1</v>
      </c>
      <c r="I83" s="66"/>
      <c r="J83" s="65">
        <f>F83</f>
        <v>0</v>
      </c>
      <c r="L83" s="65">
        <f>H83</f>
        <v>1</v>
      </c>
      <c r="M83" s="222"/>
      <c r="N83" s="65">
        <f>J83</f>
        <v>0</v>
      </c>
      <c r="P83" s="65">
        <f>L83</f>
        <v>1</v>
      </c>
      <c r="Q83" s="66"/>
      <c r="R83" s="65">
        <f>N83</f>
        <v>0</v>
      </c>
      <c r="T83" s="6"/>
      <c r="U83" s="6"/>
      <c r="V83" s="6"/>
      <c r="W83" s="6"/>
      <c r="Z83" s="125"/>
      <c r="AB83" s="149"/>
      <c r="AC83" s="6"/>
      <c r="AD83" s="6"/>
      <c r="AE83" s="6"/>
      <c r="AF83" s="6"/>
      <c r="AG83" s="6"/>
      <c r="AH83" s="6"/>
      <c r="AI83" s="6"/>
      <c r="AJ83" s="6"/>
      <c r="AK83" s="6"/>
      <c r="AN83" s="6"/>
      <c r="AO83" s="6"/>
      <c r="AP83" s="6"/>
      <c r="AQ83" s="6"/>
      <c r="AR83" s="6"/>
      <c r="AS83" s="6"/>
      <c r="AT83" s="6"/>
      <c r="AU83" s="6"/>
      <c r="AV83" s="6"/>
      <c r="AW83" s="6"/>
      <c r="AX83" s="6"/>
      <c r="AY83" s="6"/>
      <c r="AZ83" s="6"/>
      <c r="BA83" s="6"/>
    </row>
    <row r="84" spans="1:255" ht="15">
      <c r="A84" s="77">
        <v>72</v>
      </c>
      <c r="C84" s="1" t="s">
        <v>70</v>
      </c>
      <c r="E84" s="118">
        <f>F77*E83</f>
        <v>876108.78453168925</v>
      </c>
      <c r="F84" s="118">
        <f>F77-E84</f>
        <v>0</v>
      </c>
      <c r="G84" s="118"/>
      <c r="H84" s="118">
        <v>0</v>
      </c>
      <c r="I84" s="118"/>
      <c r="J84" s="118">
        <v>0</v>
      </c>
      <c r="K84" s="118"/>
      <c r="L84" s="118">
        <f ca="1">N77*L83</f>
        <v>72042.877097485398</v>
      </c>
      <c r="M84" s="226"/>
      <c r="N84" s="118">
        <f ca="1">N77-L84</f>
        <v>0</v>
      </c>
      <c r="O84" s="118"/>
      <c r="P84" s="118">
        <f>V77*P83</f>
        <v>215918.38413168205</v>
      </c>
      <c r="Q84" s="118"/>
      <c r="R84" s="118">
        <f>V77-P84</f>
        <v>0</v>
      </c>
      <c r="T84" s="6"/>
      <c r="U84" s="6"/>
      <c r="V84" s="6"/>
      <c r="W84" s="6"/>
      <c r="X84" s="1"/>
      <c r="Y84" s="1"/>
      <c r="AA84" s="1"/>
    </row>
    <row r="85" spans="1:255" ht="15">
      <c r="A85" s="77">
        <v>73</v>
      </c>
      <c r="C85" s="1" t="s">
        <v>71</v>
      </c>
      <c r="E85" s="118">
        <v>0</v>
      </c>
      <c r="F85" s="118">
        <v>0</v>
      </c>
      <c r="G85" s="118"/>
      <c r="H85" s="118">
        <f>+'wp-b3 Shared Services'!$F$129*H83</f>
        <v>189472.67258445013</v>
      </c>
      <c r="I85" s="118"/>
      <c r="J85" s="118">
        <f>+'wp-b3 Shared Services'!$F$129*J83</f>
        <v>0</v>
      </c>
      <c r="K85" s="118"/>
      <c r="L85" s="118">
        <f>+'wp-b3 Shared Services'!$N$129*L83</f>
        <v>12991.924811070003</v>
      </c>
      <c r="M85" s="226"/>
      <c r="N85" s="118">
        <f>+'wp-b3 Shared Services'!$N$129*N83</f>
        <v>0</v>
      </c>
      <c r="O85" s="118"/>
      <c r="P85" s="118">
        <f>+'wp-b3 Shared Services'!$V$129*P83</f>
        <v>36458.415506207341</v>
      </c>
      <c r="Q85" s="118"/>
      <c r="R85" s="118">
        <f>+'wp-b3 Shared Services'!$V$129*R83</f>
        <v>0</v>
      </c>
      <c r="T85" s="6"/>
      <c r="U85" s="6"/>
      <c r="V85" s="6"/>
      <c r="W85" s="6"/>
      <c r="X85" s="1"/>
      <c r="Y85" s="1"/>
      <c r="AA85" s="1"/>
    </row>
    <row r="86" spans="1:255" ht="15">
      <c r="A86" s="77">
        <v>74</v>
      </c>
      <c r="D86" s="1" t="s">
        <v>72</v>
      </c>
      <c r="E86" s="121">
        <f>SUM(E84:E85)</f>
        <v>876108.78453168925</v>
      </c>
      <c r="F86" s="121">
        <f>SUM(F84:F85)</f>
        <v>0</v>
      </c>
      <c r="G86" s="118"/>
      <c r="H86" s="121">
        <f>SUM(H84:H85)</f>
        <v>189472.67258445013</v>
      </c>
      <c r="I86" s="122"/>
      <c r="J86" s="121">
        <f>SUM(J84:J85)</f>
        <v>0</v>
      </c>
      <c r="K86" s="118"/>
      <c r="L86" s="121">
        <f ca="1">SUM(L84:L85)</f>
        <v>85034.801908555397</v>
      </c>
      <c r="M86" s="226"/>
      <c r="N86" s="121">
        <f ca="1">SUM(N84:N85)</f>
        <v>0</v>
      </c>
      <c r="O86" s="118"/>
      <c r="P86" s="121">
        <f>SUM(P84:P85)</f>
        <v>252376.79963788937</v>
      </c>
      <c r="Q86" s="118"/>
      <c r="R86" s="121">
        <f>SUM(R84:R85)</f>
        <v>0</v>
      </c>
      <c r="S86" s="5"/>
      <c r="T86" s="6"/>
      <c r="X86" s="1"/>
      <c r="Y86" s="1"/>
      <c r="AA86" s="1"/>
    </row>
    <row r="87" spans="1:255" ht="15">
      <c r="A87" s="77">
        <v>75</v>
      </c>
      <c r="E87" s="118"/>
      <c r="F87" s="118"/>
      <c r="G87" s="118"/>
      <c r="H87" s="122"/>
      <c r="I87" s="122"/>
      <c r="J87" s="122"/>
      <c r="K87" s="118"/>
      <c r="L87" s="122"/>
      <c r="M87" s="226"/>
      <c r="N87" s="122"/>
      <c r="O87" s="118"/>
      <c r="P87" s="122"/>
      <c r="Q87" s="118"/>
      <c r="R87" s="122"/>
      <c r="S87" s="5"/>
      <c r="T87" s="6"/>
      <c r="X87" s="1"/>
      <c r="Y87" s="1"/>
      <c r="AA87" s="1"/>
    </row>
    <row r="88" spans="1:255" ht="15">
      <c r="A88" s="77">
        <v>76</v>
      </c>
      <c r="C88" s="1" t="s">
        <v>3</v>
      </c>
      <c r="E88" s="243">
        <f>+SUMIF('Co. 345 - Mar 2020 UE TB'!$E:$E,'Wp-b Ops &amp; Mgmt Salaries'!E82,'Co. 345 - Mar 2020 UE TB'!$D:$D)</f>
        <v>751780</v>
      </c>
      <c r="F88" s="243">
        <v>0</v>
      </c>
      <c r="G88" s="118"/>
      <c r="H88" s="243">
        <f>+SUMIF('Co. 345 - Mar 2020 UE TB'!$E:$E,'Wp-b Ops &amp; Mgmt Salaries'!I82,'Co. 345 - Mar 2020 UE TB'!$D:$D)</f>
        <v>165529.47</v>
      </c>
      <c r="I88" s="118"/>
      <c r="J88" s="243">
        <v>0</v>
      </c>
      <c r="K88" s="118"/>
      <c r="L88" s="243">
        <f>+SUMIF('Co. 345 - Mar 2020 UE TB'!$E:$E,'Wp-b Ops &amp; Mgmt Salaries'!M82,'Co. 345 - Mar 2020 UE TB'!$D:$D)</f>
        <v>63018.06</v>
      </c>
      <c r="M88" s="226"/>
      <c r="N88" s="243">
        <v>0</v>
      </c>
      <c r="O88" s="118"/>
      <c r="P88" s="243">
        <f>+SUMIF('Co. 345 - Mar 2020 UE TB'!$E:$E,'Wp-b Ops &amp; Mgmt Salaries'!Q82,'Co. 345 - Mar 2020 UE TB'!$D:$D)</f>
        <v>231250.42000000004</v>
      </c>
      <c r="Q88" s="118"/>
      <c r="R88" s="243">
        <v>0</v>
      </c>
      <c r="S88" s="59"/>
      <c r="T88" s="6"/>
      <c r="X88" s="1"/>
      <c r="Y88" s="1"/>
      <c r="AA88" s="1"/>
    </row>
    <row r="89" spans="1:255" ht="15">
      <c r="A89" s="77">
        <v>77</v>
      </c>
      <c r="E89" s="118"/>
      <c r="F89" s="118"/>
      <c r="G89" s="118"/>
      <c r="H89" s="121"/>
      <c r="I89" s="122"/>
      <c r="J89" s="121"/>
      <c r="K89" s="118"/>
      <c r="L89" s="121"/>
      <c r="M89" s="226"/>
      <c r="N89" s="121"/>
      <c r="O89" s="118"/>
      <c r="P89" s="121"/>
      <c r="Q89" s="118"/>
      <c r="R89" s="121"/>
      <c r="S89" s="5"/>
      <c r="T89" s="6"/>
      <c r="X89" s="1"/>
      <c r="Y89" s="1"/>
      <c r="AA89" s="1"/>
    </row>
    <row r="90" spans="1:255" ht="15.75" thickBot="1">
      <c r="A90" s="77">
        <v>78</v>
      </c>
      <c r="B90" s="8"/>
      <c r="C90" s="8" t="s">
        <v>73</v>
      </c>
      <c r="D90" s="8"/>
      <c r="E90" s="202">
        <f>E86-E88</f>
        <v>124328.78453168925</v>
      </c>
      <c r="F90" s="202">
        <f>F86-F88</f>
        <v>0</v>
      </c>
      <c r="G90" s="244"/>
      <c r="H90" s="202">
        <f>H86-H88</f>
        <v>23943.202584450133</v>
      </c>
      <c r="I90" s="203"/>
      <c r="J90" s="202">
        <f>J86-J88</f>
        <v>0</v>
      </c>
      <c r="K90" s="244"/>
      <c r="L90" s="202">
        <f ca="1">L86-L88</f>
        <v>22016.741908555399</v>
      </c>
      <c r="M90" s="245"/>
      <c r="N90" s="202">
        <f ca="1">N86-N88</f>
        <v>0</v>
      </c>
      <c r="O90" s="244"/>
      <c r="P90" s="202">
        <f>P86-P88</f>
        <v>21126.379637889331</v>
      </c>
      <c r="Q90" s="244"/>
      <c r="R90" s="202">
        <f>R86-R88</f>
        <v>0</v>
      </c>
      <c r="S90" s="67"/>
      <c r="T90" s="6"/>
      <c r="U90" s="8"/>
      <c r="V90" s="8"/>
      <c r="W90" s="8"/>
      <c r="X90" s="8"/>
      <c r="Y90" s="8"/>
      <c r="Z90" s="145"/>
      <c r="AA90" s="8"/>
      <c r="AB90" s="150"/>
      <c r="AC90" s="8"/>
      <c r="AD90" s="8"/>
      <c r="AE90" s="8"/>
      <c r="AF90" s="8"/>
      <c r="AG90" s="8"/>
      <c r="AH90" s="8"/>
      <c r="AI90" s="8"/>
      <c r="AJ90" s="8"/>
      <c r="AK90" s="8"/>
      <c r="AL90" s="7"/>
      <c r="AM90" s="7"/>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row>
    <row r="91" spans="1:255" ht="15.75" thickTop="1">
      <c r="A91" s="77">
        <v>79</v>
      </c>
      <c r="E91" s="68" t="s">
        <v>74</v>
      </c>
      <c r="F91" s="55" t="s">
        <v>75</v>
      </c>
      <c r="H91" s="51" t="s">
        <v>74</v>
      </c>
      <c r="I91" s="51"/>
      <c r="J91" s="51" t="s">
        <v>75</v>
      </c>
      <c r="L91" s="51" t="s">
        <v>74</v>
      </c>
      <c r="M91" s="51"/>
      <c r="N91" s="51" t="s">
        <v>75</v>
      </c>
      <c r="O91" s="6"/>
      <c r="P91" s="51" t="s">
        <v>74</v>
      </c>
      <c r="Q91" s="51"/>
      <c r="R91" s="51" t="s">
        <v>75</v>
      </c>
      <c r="T91" s="6"/>
      <c r="U91" s="6"/>
      <c r="V91" s="6"/>
      <c r="X91" s="1"/>
      <c r="Y91" s="1"/>
      <c r="AA91" s="1"/>
    </row>
    <row r="92" spans="1:255" ht="15">
      <c r="A92" s="77"/>
      <c r="E92" s="68"/>
      <c r="F92" s="55"/>
      <c r="H92" s="51"/>
      <c r="I92" s="51"/>
      <c r="J92" s="51"/>
      <c r="L92" s="51"/>
      <c r="M92" s="51"/>
      <c r="N92" s="51"/>
      <c r="O92" s="6"/>
      <c r="P92" s="51"/>
      <c r="Q92" s="51"/>
      <c r="R92" s="51"/>
      <c r="T92" s="6"/>
      <c r="U92" s="6"/>
      <c r="V92" s="6"/>
      <c r="X92" s="1"/>
      <c r="Y92" s="1"/>
      <c r="AA92" s="1"/>
    </row>
    <row r="93" spans="1:255" ht="15">
      <c r="A93" s="77"/>
      <c r="E93" s="68"/>
      <c r="F93" s="55"/>
      <c r="H93" s="51"/>
      <c r="I93" s="51"/>
      <c r="J93" s="51"/>
      <c r="L93" s="51"/>
      <c r="M93" s="51"/>
      <c r="N93" s="51"/>
      <c r="O93" s="6"/>
      <c r="P93" s="51"/>
      <c r="Q93" s="51"/>
      <c r="R93" s="51"/>
      <c r="T93" s="6"/>
      <c r="U93" s="6"/>
      <c r="V93" s="6"/>
      <c r="X93" s="1"/>
      <c r="Y93" s="1"/>
      <c r="AA93" s="1"/>
    </row>
    <row r="94" spans="1:255" ht="15">
      <c r="A94" s="77"/>
      <c r="C94" s="218" t="s">
        <v>76</v>
      </c>
      <c r="D94" s="219"/>
      <c r="E94" s="68"/>
      <c r="F94" s="55"/>
      <c r="H94" s="51"/>
      <c r="I94" s="51"/>
      <c r="J94" s="51"/>
      <c r="L94" s="51"/>
      <c r="M94" s="51"/>
      <c r="N94" s="51"/>
      <c r="O94" s="6"/>
      <c r="P94" s="51"/>
      <c r="Q94" s="51"/>
      <c r="R94" s="51"/>
      <c r="T94" s="6"/>
      <c r="U94" s="6"/>
      <c r="V94" s="6"/>
      <c r="X94" s="1"/>
      <c r="Y94" s="1"/>
      <c r="AA94" s="1"/>
    </row>
    <row r="95" spans="1:255" ht="15">
      <c r="A95" s="77"/>
      <c r="C95" s="219" t="s">
        <v>55</v>
      </c>
      <c r="D95" s="219" t="s">
        <v>77</v>
      </c>
      <c r="E95" s="68"/>
      <c r="F95" s="55"/>
      <c r="H95" s="51"/>
      <c r="I95" s="51"/>
      <c r="J95" s="51"/>
      <c r="L95" s="51"/>
      <c r="M95" s="51"/>
      <c r="N95" s="51"/>
      <c r="O95" s="6"/>
      <c r="P95" s="51"/>
      <c r="Q95" s="51"/>
      <c r="R95" s="51"/>
      <c r="T95" s="6"/>
      <c r="U95" s="6"/>
      <c r="V95" s="6"/>
      <c r="X95" s="1"/>
      <c r="Y95" s="1"/>
      <c r="AA95" s="1"/>
    </row>
    <row r="96" spans="1:255" ht="15">
      <c r="A96" s="77"/>
      <c r="C96" s="219" t="s">
        <v>60</v>
      </c>
      <c r="D96" s="219" t="s">
        <v>78</v>
      </c>
      <c r="E96" s="68"/>
      <c r="F96" s="55"/>
      <c r="H96" s="51"/>
      <c r="I96" s="51"/>
      <c r="J96" s="51"/>
      <c r="L96" s="51"/>
      <c r="M96" s="51"/>
      <c r="N96" s="51"/>
      <c r="O96" s="6"/>
      <c r="P96" s="51"/>
      <c r="Q96" s="51"/>
      <c r="R96" s="51"/>
      <c r="T96" s="6"/>
      <c r="U96" s="6"/>
      <c r="V96" s="6"/>
      <c r="X96" s="1"/>
      <c r="Y96" s="1"/>
      <c r="AA96" s="1"/>
    </row>
    <row r="97" spans="1:27" ht="15">
      <c r="A97" s="77"/>
      <c r="C97" s="219" t="s">
        <v>61</v>
      </c>
      <c r="D97" s="219" t="s">
        <v>79</v>
      </c>
      <c r="E97" s="68"/>
      <c r="F97" s="55"/>
      <c r="H97" s="51"/>
      <c r="I97" s="51"/>
      <c r="J97" s="51"/>
      <c r="L97" s="51"/>
      <c r="M97" s="51"/>
      <c r="N97" s="51"/>
      <c r="O97" s="6"/>
      <c r="P97" s="51"/>
      <c r="Q97" s="51"/>
      <c r="R97" s="51"/>
      <c r="T97" s="6"/>
      <c r="U97" s="6"/>
      <c r="V97" s="6"/>
      <c r="X97" s="1"/>
      <c r="Y97" s="1"/>
      <c r="AA97" s="1"/>
    </row>
    <row r="98" spans="1:27" ht="15">
      <c r="A98" s="77"/>
      <c r="C98" s="219" t="s">
        <v>62</v>
      </c>
      <c r="D98" s="219" t="s">
        <v>80</v>
      </c>
      <c r="E98" s="68"/>
      <c r="F98" s="55"/>
      <c r="H98" s="51"/>
      <c r="I98" s="51"/>
      <c r="J98" s="51"/>
      <c r="L98" s="51"/>
      <c r="M98" s="51"/>
      <c r="N98" s="51"/>
      <c r="O98" s="6"/>
      <c r="P98" s="51"/>
      <c r="Q98" s="51"/>
      <c r="R98" s="51"/>
      <c r="T98" s="6"/>
      <c r="U98" s="6"/>
      <c r="V98" s="6"/>
      <c r="X98" s="1"/>
      <c r="Y98" s="1"/>
      <c r="AA98" s="1"/>
    </row>
    <row r="99" spans="1:27" ht="15">
      <c r="A99" s="77"/>
      <c r="C99" s="219" t="s">
        <v>56</v>
      </c>
      <c r="D99" s="219" t="s">
        <v>81</v>
      </c>
      <c r="E99" s="68"/>
      <c r="F99" s="55"/>
      <c r="H99" s="51"/>
      <c r="I99" s="51"/>
      <c r="J99" s="51"/>
      <c r="L99" s="51"/>
      <c r="M99" s="51"/>
      <c r="N99" s="51"/>
      <c r="O99" s="6"/>
      <c r="P99" s="51"/>
      <c r="Q99" s="51"/>
      <c r="R99" s="51"/>
      <c r="T99" s="6"/>
      <c r="U99" s="6"/>
      <c r="V99" s="6"/>
      <c r="X99" s="1"/>
      <c r="Y99" s="1"/>
      <c r="AA99" s="1"/>
    </row>
    <row r="100" spans="1:27" ht="15">
      <c r="A100" s="77"/>
      <c r="E100" s="68"/>
      <c r="F100" s="55"/>
      <c r="H100" s="51"/>
      <c r="I100" s="51"/>
      <c r="J100" s="51"/>
      <c r="L100" s="51"/>
      <c r="M100" s="51"/>
      <c r="N100" s="51"/>
      <c r="O100" s="6"/>
      <c r="P100" s="51"/>
      <c r="Q100" s="51"/>
      <c r="R100" s="51"/>
      <c r="T100" s="6"/>
      <c r="U100" s="6"/>
      <c r="V100" s="6"/>
      <c r="X100" s="1"/>
      <c r="Y100" s="1"/>
      <c r="AA100" s="1"/>
    </row>
    <row r="101" spans="1:27" ht="15">
      <c r="E101" s="107"/>
      <c r="H101" s="6"/>
      <c r="I101" s="6"/>
      <c r="J101" s="6"/>
      <c r="L101" s="6"/>
      <c r="N101" s="6"/>
      <c r="P101" s="6"/>
      <c r="Q101" s="8"/>
      <c r="R101" s="6"/>
      <c r="T101" s="6"/>
    </row>
    <row r="102" spans="1:27">
      <c r="E102" s="107"/>
      <c r="H102" s="6"/>
      <c r="I102" s="6"/>
      <c r="J102" s="6"/>
      <c r="L102" s="6"/>
      <c r="N102" s="6"/>
      <c r="P102" s="6"/>
      <c r="R102" s="6"/>
      <c r="T102" s="6"/>
      <c r="V102" s="6"/>
    </row>
    <row r="103" spans="1:27">
      <c r="H103" s="6"/>
      <c r="I103" s="6"/>
      <c r="J103" s="69"/>
      <c r="L103" s="6"/>
      <c r="N103" s="6"/>
      <c r="P103" s="6"/>
      <c r="R103" s="6"/>
      <c r="T103" s="6"/>
      <c r="V103" s="6"/>
    </row>
    <row r="104" spans="1:27">
      <c r="H104" s="6"/>
      <c r="I104" s="6"/>
      <c r="J104" s="6"/>
      <c r="L104" s="6"/>
      <c r="N104" s="6"/>
      <c r="P104" s="6"/>
      <c r="R104" s="6"/>
      <c r="T104" s="6"/>
      <c r="V104" s="6"/>
    </row>
    <row r="105" spans="1:27">
      <c r="H105" s="6"/>
      <c r="I105" s="6"/>
      <c r="J105" s="6"/>
      <c r="L105" s="70"/>
      <c r="N105" s="6"/>
      <c r="Q105" s="6"/>
      <c r="T105" s="6"/>
      <c r="V105" s="6"/>
    </row>
    <row r="106" spans="1:27">
      <c r="H106" s="6"/>
      <c r="I106" s="6"/>
      <c r="J106" s="6"/>
      <c r="L106" s="9"/>
      <c r="N106" s="6"/>
      <c r="Q106" s="6"/>
      <c r="T106" s="6"/>
      <c r="V106" s="6"/>
    </row>
    <row r="107" spans="1:27">
      <c r="C107" s="6"/>
      <c r="D107" s="6"/>
      <c r="E107" s="71"/>
      <c r="F107" s="6"/>
      <c r="G107" s="6"/>
      <c r="H107" s="6"/>
      <c r="I107" s="6"/>
      <c r="J107" s="6"/>
      <c r="L107" s="6"/>
      <c r="N107" s="6"/>
      <c r="Q107" s="6"/>
      <c r="T107" s="6"/>
      <c r="V107" s="6"/>
    </row>
    <row r="108" spans="1:27">
      <c r="C108" s="6"/>
      <c r="D108" s="6"/>
      <c r="E108" s="71"/>
      <c r="F108" s="6"/>
      <c r="G108" s="6"/>
      <c r="H108" s="6"/>
      <c r="I108" s="6"/>
      <c r="J108" s="6"/>
      <c r="L108" s="6"/>
      <c r="N108" s="6"/>
      <c r="Q108" s="6"/>
      <c r="T108" s="6"/>
      <c r="V108" s="6"/>
    </row>
    <row r="109" spans="1:27">
      <c r="C109" s="6"/>
      <c r="D109" s="6"/>
      <c r="E109" s="71"/>
      <c r="F109" s="6"/>
      <c r="G109" s="6"/>
      <c r="H109" s="6"/>
      <c r="I109" s="6"/>
      <c r="J109" s="6"/>
      <c r="L109" s="6"/>
      <c r="N109" s="6"/>
      <c r="P109" s="6"/>
      <c r="R109" s="6"/>
      <c r="T109" s="6"/>
      <c r="V109" s="6"/>
    </row>
    <row r="110" spans="1:27">
      <c r="C110" s="6"/>
      <c r="D110" s="6"/>
      <c r="E110" s="71"/>
      <c r="F110" s="6"/>
      <c r="G110" s="6"/>
      <c r="H110" s="6"/>
      <c r="I110" s="6"/>
      <c r="J110" s="6"/>
      <c r="L110" s="9"/>
      <c r="N110" s="6"/>
      <c r="P110" s="6"/>
      <c r="R110" s="6"/>
      <c r="T110" s="6"/>
      <c r="V110" s="6"/>
    </row>
    <row r="111" spans="1:27">
      <c r="C111" s="6"/>
      <c r="D111" s="6"/>
      <c r="E111" s="71"/>
      <c r="F111" s="6"/>
      <c r="G111" s="6"/>
      <c r="H111" s="6"/>
      <c r="I111" s="6"/>
      <c r="J111" s="6"/>
      <c r="L111" s="9"/>
      <c r="N111" s="6"/>
      <c r="P111" s="6"/>
      <c r="R111" s="6"/>
      <c r="T111" s="6"/>
      <c r="V111" s="6"/>
    </row>
    <row r="112" spans="1:27">
      <c r="C112" s="6"/>
      <c r="D112" s="6"/>
      <c r="E112" s="71"/>
      <c r="F112" s="6"/>
      <c r="G112" s="6"/>
      <c r="H112" s="6"/>
      <c r="I112" s="6"/>
      <c r="J112" s="6"/>
      <c r="L112" s="9"/>
      <c r="N112" s="6"/>
      <c r="P112" s="6"/>
      <c r="R112" s="6"/>
      <c r="T112" s="6"/>
      <c r="V112" s="6"/>
    </row>
    <row r="113" spans="3:39">
      <c r="C113" s="6"/>
      <c r="D113" s="6"/>
      <c r="E113" s="71"/>
      <c r="F113" s="6"/>
      <c r="G113" s="6"/>
      <c r="H113" s="6"/>
      <c r="I113" s="6"/>
      <c r="J113" s="6"/>
      <c r="L113" s="6"/>
      <c r="N113" s="6"/>
      <c r="R113" s="6"/>
      <c r="T113" s="6"/>
      <c r="V113" s="6"/>
    </row>
    <row r="114" spans="3:39">
      <c r="C114" s="6"/>
      <c r="D114" s="6"/>
      <c r="E114" s="71"/>
      <c r="F114" s="6"/>
      <c r="G114" s="6"/>
      <c r="H114" s="6"/>
      <c r="I114" s="6"/>
      <c r="J114" s="6"/>
      <c r="L114" s="6"/>
      <c r="N114" s="6"/>
      <c r="P114" s="6"/>
      <c r="R114" s="6"/>
      <c r="T114" s="6"/>
      <c r="V114" s="6"/>
      <c r="X114" s="1"/>
      <c r="Y114" s="1"/>
      <c r="AA114" s="1"/>
      <c r="AL114" s="1"/>
      <c r="AM114" s="1"/>
    </row>
    <row r="115" spans="3:39">
      <c r="C115" s="6"/>
      <c r="D115" s="6"/>
      <c r="E115" s="71"/>
      <c r="F115" s="6"/>
      <c r="G115" s="6"/>
      <c r="H115" s="6"/>
      <c r="I115" s="6"/>
      <c r="J115" s="6"/>
      <c r="L115" s="6"/>
      <c r="N115" s="6"/>
      <c r="R115" s="6"/>
      <c r="T115" s="6"/>
      <c r="V115" s="6"/>
      <c r="X115" s="1"/>
      <c r="Y115" s="1"/>
      <c r="AA115" s="1"/>
      <c r="AL115" s="1"/>
      <c r="AM115" s="1"/>
    </row>
    <row r="116" spans="3:39">
      <c r="C116" s="6"/>
      <c r="D116" s="6"/>
      <c r="E116" s="71"/>
      <c r="F116" s="6"/>
      <c r="G116" s="6"/>
      <c r="H116" s="6"/>
      <c r="I116" s="6"/>
      <c r="J116" s="6"/>
      <c r="L116" s="6"/>
      <c r="N116" s="6"/>
      <c r="P116" s="6"/>
      <c r="R116" s="6"/>
      <c r="T116" s="6"/>
      <c r="V116" s="6"/>
      <c r="X116" s="1"/>
      <c r="Y116" s="1"/>
      <c r="AA116" s="1"/>
      <c r="AL116" s="1"/>
      <c r="AM116" s="1"/>
    </row>
    <row r="117" spans="3:39">
      <c r="C117" s="6"/>
      <c r="D117" s="6"/>
      <c r="E117" s="71"/>
      <c r="F117" s="6"/>
      <c r="G117" s="6"/>
      <c r="H117" s="6"/>
      <c r="I117" s="6"/>
      <c r="J117" s="6"/>
      <c r="L117" s="6"/>
      <c r="N117" s="6"/>
      <c r="P117" s="6"/>
      <c r="R117" s="6"/>
      <c r="T117" s="6"/>
      <c r="V117" s="6"/>
      <c r="X117" s="1"/>
      <c r="Y117" s="1"/>
      <c r="AA117" s="1"/>
      <c r="AL117" s="1"/>
      <c r="AM117" s="1"/>
    </row>
    <row r="118" spans="3:39">
      <c r="E118" s="71"/>
      <c r="F118" s="72"/>
      <c r="G118" s="73"/>
      <c r="H118" s="73"/>
      <c r="I118" s="51"/>
      <c r="J118" s="73"/>
      <c r="L118" s="6"/>
      <c r="N118" s="6"/>
      <c r="P118" s="6"/>
      <c r="R118" s="6"/>
      <c r="T118" s="6"/>
      <c r="V118" s="6"/>
      <c r="X118" s="1"/>
      <c r="Y118" s="1"/>
      <c r="AA118" s="1"/>
      <c r="AL118" s="1"/>
      <c r="AM118" s="1"/>
    </row>
    <row r="119" spans="3:39">
      <c r="E119" s="6"/>
      <c r="G119" s="6"/>
      <c r="H119" s="6"/>
      <c r="I119" s="6"/>
      <c r="J119" s="6"/>
      <c r="L119" s="6"/>
      <c r="N119" s="6"/>
      <c r="P119" s="6"/>
      <c r="R119" s="6"/>
      <c r="T119" s="6"/>
      <c r="X119" s="1"/>
      <c r="Y119" s="1"/>
      <c r="AA119" s="1"/>
      <c r="AL119" s="1"/>
      <c r="AM119" s="1"/>
    </row>
    <row r="120" spans="3:39">
      <c r="E120" s="6"/>
      <c r="G120" s="6"/>
      <c r="H120" s="6"/>
      <c r="I120" s="6"/>
      <c r="J120" s="6"/>
      <c r="L120" s="6"/>
      <c r="N120" s="6"/>
      <c r="P120" s="6"/>
      <c r="R120" s="6"/>
      <c r="T120" s="6"/>
      <c r="X120" s="1"/>
      <c r="Y120" s="1"/>
      <c r="AA120" s="1"/>
      <c r="AL120" s="1"/>
      <c r="AM120" s="1"/>
    </row>
    <row r="121" spans="3:39">
      <c r="E121" s="71"/>
      <c r="F121" s="6"/>
      <c r="G121" s="6"/>
      <c r="H121" s="6"/>
      <c r="I121" s="6"/>
      <c r="J121" s="6"/>
      <c r="X121" s="1"/>
      <c r="Y121" s="1"/>
      <c r="AA121" s="1"/>
      <c r="AL121" s="1"/>
      <c r="AM121" s="1"/>
    </row>
    <row r="122" spans="3:39">
      <c r="E122" s="71"/>
      <c r="G122" s="6"/>
      <c r="H122" s="6"/>
      <c r="I122" s="6"/>
      <c r="J122" s="6"/>
      <c r="X122" s="1"/>
      <c r="Y122" s="1"/>
      <c r="AA122" s="1"/>
      <c r="AL122" s="1"/>
      <c r="AM122" s="1"/>
    </row>
    <row r="123" spans="3:39">
      <c r="E123" s="71"/>
      <c r="G123" s="6"/>
      <c r="H123" s="6"/>
      <c r="I123" s="6"/>
      <c r="J123" s="6"/>
      <c r="X123" s="1"/>
      <c r="Y123" s="1"/>
      <c r="AA123" s="1"/>
      <c r="AL123" s="1"/>
      <c r="AM123" s="1"/>
    </row>
    <row r="124" spans="3:39">
      <c r="E124" s="1"/>
      <c r="H124" s="52"/>
      <c r="I124" s="6"/>
      <c r="J124" s="6"/>
      <c r="T124" s="52"/>
      <c r="X124" s="1"/>
      <c r="Y124" s="1"/>
      <c r="AA124" s="1"/>
      <c r="AL124" s="1"/>
      <c r="AM124" s="1"/>
    </row>
    <row r="125" spans="3:39">
      <c r="E125" s="71"/>
      <c r="F125" s="6"/>
      <c r="G125" s="6"/>
      <c r="H125" s="6"/>
      <c r="I125" s="6"/>
      <c r="J125" s="6"/>
      <c r="X125" s="1"/>
      <c r="Y125" s="1"/>
      <c r="AA125" s="1"/>
      <c r="AL125" s="1"/>
      <c r="AM125" s="1"/>
    </row>
    <row r="126" spans="3:39">
      <c r="E126" s="71"/>
      <c r="F126" s="6"/>
      <c r="G126" s="6"/>
      <c r="H126" s="6"/>
      <c r="I126" s="6"/>
      <c r="J126" s="6"/>
      <c r="X126" s="1"/>
      <c r="Y126" s="1"/>
      <c r="AA126" s="1"/>
      <c r="AL126" s="1"/>
      <c r="AM126" s="1"/>
    </row>
    <row r="127" spans="3:39">
      <c r="E127" s="71"/>
      <c r="F127" s="6"/>
      <c r="G127" s="6"/>
      <c r="H127" s="9"/>
      <c r="I127" s="6"/>
      <c r="J127" s="6"/>
      <c r="X127" s="1"/>
      <c r="Y127" s="1"/>
      <c r="AA127" s="1"/>
      <c r="AL127" s="1"/>
      <c r="AM127" s="1"/>
    </row>
    <row r="128" spans="3:39">
      <c r="E128" s="71"/>
      <c r="F128" s="6"/>
      <c r="G128" s="6"/>
      <c r="H128" s="6"/>
      <c r="I128" s="6"/>
      <c r="J128" s="6"/>
      <c r="X128" s="1"/>
      <c r="Y128" s="1"/>
      <c r="AA128" s="1"/>
      <c r="AL128" s="1"/>
      <c r="AM128" s="1"/>
    </row>
    <row r="129" spans="5:39">
      <c r="E129" s="71"/>
      <c r="F129" s="6"/>
      <c r="G129" s="6"/>
      <c r="H129" s="6"/>
      <c r="I129" s="6"/>
      <c r="J129" s="6"/>
      <c r="X129" s="1"/>
      <c r="Y129" s="1"/>
      <c r="AA129" s="1"/>
      <c r="AL129" s="1"/>
      <c r="AM129" s="1"/>
    </row>
    <row r="130" spans="5:39">
      <c r="E130" s="71"/>
      <c r="F130" s="6"/>
      <c r="G130" s="6"/>
      <c r="H130" s="6"/>
      <c r="I130" s="6"/>
      <c r="J130" s="6"/>
      <c r="X130" s="1"/>
      <c r="Y130" s="1"/>
      <c r="AA130" s="1"/>
      <c r="AL130" s="1"/>
      <c r="AM130" s="1"/>
    </row>
    <row r="131" spans="5:39">
      <c r="E131" s="71"/>
      <c r="F131" s="6"/>
      <c r="G131" s="6"/>
      <c r="H131" s="6"/>
      <c r="I131" s="6"/>
      <c r="J131" s="6"/>
      <c r="X131" s="1"/>
      <c r="Y131" s="1"/>
      <c r="AA131" s="1"/>
      <c r="AL131" s="1"/>
      <c r="AM131" s="1"/>
    </row>
    <row r="132" spans="5:39">
      <c r="E132" s="71"/>
      <c r="F132" s="6"/>
      <c r="G132" s="6"/>
      <c r="H132" s="6"/>
      <c r="I132" s="6"/>
      <c r="J132" s="6"/>
      <c r="X132" s="1"/>
      <c r="Y132" s="1"/>
      <c r="AA132" s="1"/>
      <c r="AL132" s="1"/>
      <c r="AM132" s="1"/>
    </row>
    <row r="133" spans="5:39">
      <c r="E133" s="71"/>
      <c r="F133" s="6"/>
      <c r="G133" s="6"/>
      <c r="H133" s="6"/>
      <c r="I133" s="6"/>
      <c r="J133" s="6"/>
      <c r="X133" s="1"/>
      <c r="Y133" s="1"/>
      <c r="AA133" s="1"/>
      <c r="AL133" s="1"/>
      <c r="AM133" s="1"/>
    </row>
    <row r="134" spans="5:39" ht="15">
      <c r="E134" s="71"/>
      <c r="F134" s="6"/>
      <c r="G134" s="6"/>
      <c r="H134" s="6"/>
      <c r="I134" s="6"/>
      <c r="J134" s="7"/>
      <c r="X134" s="1"/>
      <c r="Y134" s="1"/>
      <c r="AA134" s="1"/>
      <c r="AL134" s="1"/>
      <c r="AM134" s="1"/>
    </row>
  </sheetData>
  <sortState xmlns:xlrd2="http://schemas.microsoft.com/office/spreadsheetml/2017/richdata2" ref="A36:IT41">
    <sortCondition ref="D36:D41"/>
  </sortState>
  <pageMargins left="0.25" right="0.25" top="0.75" bottom="0.75" header="0.3" footer="0.3"/>
  <pageSetup scale="62" fitToHeight="0" orientation="landscape" r:id="rId1"/>
  <rowBreaks count="2" manualBreakCount="2">
    <brk id="46" max="24" man="1"/>
    <brk id="7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pageSetUpPr fitToPage="1"/>
  </sheetPr>
  <dimension ref="A1:AH36"/>
  <sheetViews>
    <sheetView showGridLines="0" view="pageBreakPreview" zoomScaleNormal="100" zoomScaleSheetLayoutView="100" workbookViewId="0">
      <selection activeCell="E23" sqref="E23"/>
    </sheetView>
  </sheetViews>
  <sheetFormatPr defaultRowHeight="13.5"/>
  <cols>
    <col min="1" max="1" width="5.625" style="82" customWidth="1"/>
    <col min="2" max="2" width="12.375" style="82" customWidth="1"/>
    <col min="3" max="3" width="29.625" style="14" customWidth="1"/>
    <col min="4" max="4" width="5.125" style="14" customWidth="1"/>
    <col min="5" max="5" width="20.625" style="14" customWidth="1"/>
    <col min="6" max="6" width="5.125" style="14" customWidth="1"/>
    <col min="7" max="7" width="17" style="14" customWidth="1"/>
    <col min="8" max="8" width="5.125" style="14" customWidth="1"/>
    <col min="9" max="9" width="17" style="14" customWidth="1"/>
    <col min="10" max="10" width="5.125" style="14" customWidth="1"/>
    <col min="11" max="11" width="22.625" style="14" customWidth="1"/>
    <col min="12" max="12" width="5.125" style="14" customWidth="1"/>
    <col min="13" max="13" width="20.5" style="14" customWidth="1"/>
    <col min="14" max="14" width="5.125" style="14" customWidth="1"/>
    <col min="15" max="15" width="19.125" style="14" customWidth="1"/>
    <col min="16" max="16" width="5.125" style="14" customWidth="1"/>
    <col min="17" max="17" width="17" style="14" customWidth="1"/>
    <col min="18" max="18" width="5.125" style="14" customWidth="1"/>
    <col min="19" max="19" width="17" style="14" customWidth="1"/>
    <col min="20" max="20" width="5.125" style="14" customWidth="1"/>
    <col min="21" max="21" width="17" style="14" customWidth="1"/>
    <col min="22" max="22" width="5.125" style="14" customWidth="1"/>
    <col min="23" max="23" width="17" style="14" customWidth="1"/>
    <col min="24" max="24" width="5.125" style="14" customWidth="1"/>
    <col min="25" max="25" width="17" style="14" customWidth="1"/>
    <col min="26" max="26" width="5.125" style="14" customWidth="1"/>
    <col min="27" max="27" width="17" style="14" customWidth="1"/>
    <col min="28" max="28" width="5.125" style="14" customWidth="1"/>
    <col min="29" max="29" width="17" style="14" customWidth="1"/>
    <col min="30" max="30" width="5.125" style="14" customWidth="1"/>
    <col min="31" max="31" width="17" style="14" customWidth="1"/>
    <col min="32" max="32" width="5.125" style="14" customWidth="1"/>
    <col min="33" max="33" width="17" style="14" customWidth="1"/>
    <col min="34" max="34" width="5.125" style="14" customWidth="1"/>
    <col min="35" max="16384" width="9" style="14"/>
  </cols>
  <sheetData>
    <row r="1" spans="1:34" ht="15">
      <c r="A1" s="79" t="str">
        <f>'Wp-b Ops &amp; Mgmt Salaries'!A1</f>
        <v>Water Service Corporation of Kentucky</v>
      </c>
      <c r="B1" s="79"/>
      <c r="C1" s="79"/>
      <c r="P1" s="46" t="s">
        <v>82</v>
      </c>
      <c r="AH1" s="46" t="s">
        <v>83</v>
      </c>
    </row>
    <row r="2" spans="1:34" ht="15">
      <c r="A2" s="79" t="s">
        <v>84</v>
      </c>
      <c r="B2" s="79"/>
      <c r="C2" s="79"/>
    </row>
    <row r="3" spans="1:34" ht="15">
      <c r="A3" s="80" t="str">
        <f>'Wp-b Ops &amp; Mgmt Salaries'!A3</f>
        <v>Test Year Ended March 31, 2020</v>
      </c>
      <c r="B3" s="80"/>
      <c r="C3" s="81"/>
    </row>
    <row r="6" spans="1:34" ht="15">
      <c r="B6" s="84" t="s">
        <v>4</v>
      </c>
      <c r="C6" s="187" t="s">
        <v>5</v>
      </c>
      <c r="D6" s="87"/>
      <c r="E6" s="84" t="s">
        <v>6</v>
      </c>
      <c r="F6" s="84"/>
      <c r="G6" s="84" t="s">
        <v>19</v>
      </c>
      <c r="H6" s="84"/>
      <c r="I6" s="84" t="s">
        <v>20</v>
      </c>
      <c r="K6" s="84" t="s">
        <v>21</v>
      </c>
      <c r="L6" s="84"/>
      <c r="M6" s="84" t="s">
        <v>22</v>
      </c>
      <c r="N6" s="84"/>
      <c r="O6" s="84" t="s">
        <v>23</v>
      </c>
      <c r="Q6" s="84" t="s">
        <v>21</v>
      </c>
      <c r="R6" s="84"/>
      <c r="S6" s="84" t="s">
        <v>22</v>
      </c>
      <c r="T6" s="84"/>
      <c r="U6" s="84" t="s">
        <v>23</v>
      </c>
      <c r="W6" s="84" t="s">
        <v>24</v>
      </c>
      <c r="X6" s="84"/>
      <c r="Y6" s="84" t="s">
        <v>25</v>
      </c>
      <c r="Z6" s="84"/>
      <c r="AA6" s="84" t="s">
        <v>26</v>
      </c>
      <c r="AC6" s="84" t="s">
        <v>27</v>
      </c>
      <c r="AD6" s="84"/>
      <c r="AE6" s="84" t="s">
        <v>85</v>
      </c>
      <c r="AF6" s="84"/>
      <c r="AG6" s="84" t="s">
        <v>86</v>
      </c>
      <c r="AH6" s="84"/>
    </row>
    <row r="7" spans="1:34">
      <c r="B7" s="14"/>
      <c r="E7" s="186">
        <v>102</v>
      </c>
      <c r="F7" s="186"/>
      <c r="G7" s="186"/>
      <c r="H7" s="186"/>
      <c r="I7" s="186"/>
      <c r="J7" s="186"/>
      <c r="K7" s="186">
        <v>700</v>
      </c>
      <c r="L7" s="186"/>
      <c r="M7" s="186"/>
      <c r="N7" s="186"/>
      <c r="O7" s="186"/>
      <c r="P7" s="186"/>
      <c r="Q7" s="186">
        <v>700</v>
      </c>
      <c r="R7" s="186"/>
      <c r="S7" s="186"/>
      <c r="T7" s="186"/>
      <c r="U7" s="186"/>
      <c r="V7" s="186"/>
      <c r="W7" s="186">
        <v>800</v>
      </c>
      <c r="X7" s="186"/>
      <c r="Y7" s="186"/>
      <c r="Z7" s="186"/>
      <c r="AA7" s="186"/>
      <c r="AB7" s="186"/>
      <c r="AC7" s="186">
        <v>860</v>
      </c>
      <c r="AD7" s="186"/>
      <c r="AE7" s="186"/>
    </row>
    <row r="8" spans="1:34" s="193" customFormat="1" ht="45">
      <c r="A8" s="85" t="s">
        <v>7</v>
      </c>
      <c r="B8" s="85" t="s">
        <v>87</v>
      </c>
      <c r="C8" s="191" t="s">
        <v>88</v>
      </c>
      <c r="D8" s="192"/>
      <c r="E8" s="86" t="s">
        <v>89</v>
      </c>
      <c r="F8" s="189" t="s">
        <v>55</v>
      </c>
      <c r="G8" s="86" t="s">
        <v>90</v>
      </c>
      <c r="H8" s="189" t="s">
        <v>60</v>
      </c>
      <c r="I8" s="86" t="s">
        <v>91</v>
      </c>
      <c r="J8" s="189" t="s">
        <v>61</v>
      </c>
      <c r="K8" s="86" t="s">
        <v>92</v>
      </c>
      <c r="L8" s="189" t="s">
        <v>62</v>
      </c>
      <c r="M8" s="86" t="s">
        <v>93</v>
      </c>
      <c r="N8" s="189" t="s">
        <v>56</v>
      </c>
      <c r="O8" s="86" t="s">
        <v>94</v>
      </c>
      <c r="P8" s="189" t="s">
        <v>95</v>
      </c>
      <c r="Q8" s="86" t="s">
        <v>96</v>
      </c>
      <c r="R8" s="189" t="s">
        <v>62</v>
      </c>
      <c r="S8" s="86" t="s">
        <v>97</v>
      </c>
      <c r="T8" s="189" t="s">
        <v>56</v>
      </c>
      <c r="U8" s="86" t="s">
        <v>98</v>
      </c>
      <c r="V8" s="189" t="s">
        <v>95</v>
      </c>
      <c r="W8" s="86" t="s">
        <v>99</v>
      </c>
      <c r="X8" s="189" t="s">
        <v>100</v>
      </c>
      <c r="Y8" s="86" t="s">
        <v>101</v>
      </c>
      <c r="Z8" s="189" t="s">
        <v>102</v>
      </c>
      <c r="AA8" s="86" t="s">
        <v>103</v>
      </c>
      <c r="AB8" s="189" t="s">
        <v>104</v>
      </c>
      <c r="AC8" s="86" t="s">
        <v>105</v>
      </c>
      <c r="AD8" s="189" t="s">
        <v>106</v>
      </c>
      <c r="AE8" s="86" t="s">
        <v>107</v>
      </c>
      <c r="AF8" s="189" t="s">
        <v>108</v>
      </c>
      <c r="AG8" s="86" t="s">
        <v>109</v>
      </c>
      <c r="AH8" s="189" t="s">
        <v>110</v>
      </c>
    </row>
    <row r="9" spans="1:34" ht="15">
      <c r="A9" s="83">
        <v>1</v>
      </c>
      <c r="B9" s="10">
        <v>5630</v>
      </c>
      <c r="C9" s="11" t="s">
        <v>111</v>
      </c>
      <c r="E9" s="118">
        <f>+SUMIFS('TYE Benefits 102 700 800 860'!$E:$E,'TYE Benefits 102 700 800 860'!$B:$B,'wp-b2 Calc of Health and Other '!E$7,'TYE Benefits 102 700 800 860'!$D:$D,'wp-b2 Calc of Health and Other '!$B9)</f>
        <v>174112.83000000005</v>
      </c>
      <c r="F9" s="17"/>
      <c r="G9" s="13">
        <f>+COUNTIF('SS PF Sal 2020.04.01'!P:P,"Full time")</f>
        <v>106</v>
      </c>
      <c r="H9" s="17"/>
      <c r="I9" s="119">
        <f t="shared" ref="I9:I18" si="0">E9/G9</f>
        <v>1642.5738679245287</v>
      </c>
      <c r="J9" s="17"/>
      <c r="K9" s="118">
        <f>+Q9+W9+AC9</f>
        <v>40330.559999999998</v>
      </c>
      <c r="L9" s="17"/>
      <c r="M9" s="13">
        <f>+S9+Y9+AE9</f>
        <v>27</v>
      </c>
      <c r="N9" s="17"/>
      <c r="O9" s="119">
        <f t="shared" ref="O9:O18" si="1">K9/M9</f>
        <v>1493.7244444444443</v>
      </c>
      <c r="P9" s="17"/>
      <c r="Q9" s="118">
        <f>+SUMIFS('TYE Benefits 102 700 800 860'!$E:$E,'TYE Benefits 102 700 800 860'!$B:$B,'wp-b2 Calc of Health and Other '!Q$7,'TYE Benefits 102 700 800 860'!$D:$D,'wp-b2 Calc of Health and Other '!$B9)</f>
        <v>15059.579999999998</v>
      </c>
      <c r="R9" s="17"/>
      <c r="S9" s="13">
        <f>+COUNTIF('MWMA &amp; KY PF Sal 2020.04.01'!J:J,"MWMA")</f>
        <v>11</v>
      </c>
      <c r="T9" s="17"/>
      <c r="U9" s="119">
        <f t="shared" ref="U9:U18" si="2">Q9/S9</f>
        <v>1369.052727272727</v>
      </c>
      <c r="V9" s="17"/>
      <c r="W9" s="118">
        <f>+SUMIFS('TYE Benefits 102 700 800 860'!$E:$E,'TYE Benefits 102 700 800 860'!$B:$B,'wp-b2 Calc of Health and Other '!W$7,'TYE Benefits 102 700 800 860'!$D:$D,'wp-b2 Calc of Health and Other '!$B9)</f>
        <v>2681.6</v>
      </c>
      <c r="X9" s="17"/>
      <c r="Y9" s="13">
        <f>+COUNTIF('MWMA &amp; KY PF Sal 2020.04.01'!J:J,"MW")</f>
        <v>2</v>
      </c>
      <c r="Z9" s="17"/>
      <c r="AA9" s="119">
        <f t="shared" ref="AA9:AA18" si="3">W9/Y9</f>
        <v>1340.8</v>
      </c>
      <c r="AB9" s="17"/>
      <c r="AC9" s="118">
        <f>+SUMIFS('TYE Benefits 102 700 800 860'!$E:$E,'TYE Benefits 102 700 800 860'!$B:$B,'wp-b2 Calc of Health and Other '!AC$7,'TYE Benefits 102 700 800 860'!$D:$D,'wp-b2 Calc of Health and Other '!$B9)</f>
        <v>22589.38</v>
      </c>
      <c r="AD9" s="17"/>
      <c r="AE9" s="13">
        <f>+COUNTIF('MWMA &amp; KY PF Sal 2020.04.01'!J:J,"WSCK")</f>
        <v>14</v>
      </c>
      <c r="AF9" s="17"/>
      <c r="AG9" s="119">
        <f t="shared" ref="AG9:AG18" si="4">AC9/AE9</f>
        <v>1613.527142857143</v>
      </c>
      <c r="AH9" s="17"/>
    </row>
    <row r="10" spans="1:34" ht="15">
      <c r="A10" s="83">
        <v>2</v>
      </c>
      <c r="B10" s="10">
        <v>5635</v>
      </c>
      <c r="C10" s="11" t="s">
        <v>112</v>
      </c>
      <c r="E10" s="59">
        <f>+SUMIFS('TYE Benefits 102 700 800 860'!$E:$E,'TYE Benefits 102 700 800 860'!$B:$B,'wp-b2 Calc of Health and Other '!E$7,'TYE Benefits 102 700 800 860'!$D:$D,'wp-b2 Calc of Health and Other '!$B10)</f>
        <v>29255.560000000016</v>
      </c>
      <c r="F10" s="59"/>
      <c r="G10" s="117">
        <f>$G$9</f>
        <v>106</v>
      </c>
      <c r="H10" s="206"/>
      <c r="I10" s="117">
        <f t="shared" si="0"/>
        <v>275.9958490566039</v>
      </c>
      <c r="J10" s="117"/>
      <c r="K10" s="59">
        <f t="shared" ref="K10:K18" si="5">+Q10+W10+AC10</f>
        <v>7662.43</v>
      </c>
      <c r="L10" s="59"/>
      <c r="M10" s="117">
        <f t="shared" ref="M10:M18" si="6">+S10+Y10+AE10</f>
        <v>27</v>
      </c>
      <c r="N10" s="117"/>
      <c r="O10" s="117">
        <f t="shared" si="1"/>
        <v>283.79370370370373</v>
      </c>
      <c r="P10" s="117"/>
      <c r="Q10" s="59">
        <f>+SUMIFS('TYE Benefits 102 700 800 860'!$E:$E,'TYE Benefits 102 700 800 860'!$B:$B,'wp-b2 Calc of Health and Other '!Q$7,'TYE Benefits 102 700 800 860'!$D:$D,'wp-b2 Calc of Health and Other '!$B10)</f>
        <v>2850.92</v>
      </c>
      <c r="R10" s="59"/>
      <c r="S10" s="117">
        <f>+$S$9</f>
        <v>11</v>
      </c>
      <c r="T10" s="117"/>
      <c r="U10" s="117">
        <f t="shared" si="2"/>
        <v>259.17454545454547</v>
      </c>
      <c r="V10" s="117"/>
      <c r="W10" s="59">
        <f>+SUMIFS('TYE Benefits 102 700 800 860'!$E:$E,'TYE Benefits 102 700 800 860'!$B:$B,'wp-b2 Calc of Health and Other '!W$7,'TYE Benefits 102 700 800 860'!$D:$D,'wp-b2 Calc of Health and Other '!$B10)</f>
        <v>535.13</v>
      </c>
      <c r="X10" s="59"/>
      <c r="Y10" s="117">
        <f>+$Y$9</f>
        <v>2</v>
      </c>
      <c r="Z10" s="117"/>
      <c r="AA10" s="117">
        <f t="shared" si="3"/>
        <v>267.565</v>
      </c>
      <c r="AB10" s="117"/>
      <c r="AC10" s="59">
        <f>+SUMIFS('TYE Benefits 102 700 800 860'!$E:$E,'TYE Benefits 102 700 800 860'!$B:$B,'wp-b2 Calc of Health and Other '!AC$7,'TYE Benefits 102 700 800 860'!$D:$D,'wp-b2 Calc of Health and Other '!$B10)</f>
        <v>4276.38</v>
      </c>
      <c r="AD10" s="59"/>
      <c r="AE10" s="117">
        <f>+$AE$9</f>
        <v>14</v>
      </c>
      <c r="AF10" s="117"/>
      <c r="AG10" s="117">
        <f t="shared" si="4"/>
        <v>305.45571428571429</v>
      </c>
      <c r="AH10" s="117"/>
    </row>
    <row r="11" spans="1:34" ht="15">
      <c r="A11" s="83">
        <v>3</v>
      </c>
      <c r="B11" s="10">
        <v>5645</v>
      </c>
      <c r="C11" s="11" t="s">
        <v>113</v>
      </c>
      <c r="E11" s="59">
        <f>+SUMIFS('TYE Benefits 102 700 800 860'!$E:$E,'TYE Benefits 102 700 800 860'!$B:$B,'wp-b2 Calc of Health and Other '!E$7,'TYE Benefits 102 700 800 860'!$D:$D,'wp-b2 Calc of Health and Other '!$B11)</f>
        <v>-350760.80000000005</v>
      </c>
      <c r="F11" s="59"/>
      <c r="G11" s="117">
        <f t="shared" ref="G11:G18" si="7">$G$9</f>
        <v>106</v>
      </c>
      <c r="H11" s="117"/>
      <c r="I11" s="117">
        <f t="shared" si="0"/>
        <v>-3309.0641509433967</v>
      </c>
      <c r="J11" s="117"/>
      <c r="K11" s="59">
        <f t="shared" si="5"/>
        <v>-63324.639999999999</v>
      </c>
      <c r="L11" s="59"/>
      <c r="M11" s="117">
        <f t="shared" si="6"/>
        <v>27</v>
      </c>
      <c r="N11" s="117"/>
      <c r="O11" s="117">
        <f t="shared" si="1"/>
        <v>-2345.3570370370371</v>
      </c>
      <c r="P11" s="117"/>
      <c r="Q11" s="59">
        <f>+SUMIFS('TYE Benefits 102 700 800 860'!$E:$E,'TYE Benefits 102 700 800 860'!$B:$B,'wp-b2 Calc of Health and Other '!Q$7,'TYE Benefits 102 700 800 860'!$D:$D,'wp-b2 Calc of Health and Other '!$B11)</f>
        <v>-23542.240000000002</v>
      </c>
      <c r="R11" s="59"/>
      <c r="S11" s="117">
        <f t="shared" ref="S11:S18" si="8">+$S$9</f>
        <v>11</v>
      </c>
      <c r="T11" s="117"/>
      <c r="U11" s="117">
        <f t="shared" si="2"/>
        <v>-2140.2036363636366</v>
      </c>
      <c r="V11" s="117"/>
      <c r="W11" s="59">
        <f>+SUMIFS('TYE Benefits 102 700 800 860'!$E:$E,'TYE Benefits 102 700 800 860'!$B:$B,'wp-b2 Calc of Health and Other '!W$7,'TYE Benefits 102 700 800 860'!$D:$D,'wp-b2 Calc of Health and Other '!$B11)</f>
        <v>-4469.03</v>
      </c>
      <c r="X11" s="59"/>
      <c r="Y11" s="117">
        <f t="shared" ref="Y11:Y18" si="9">+$Y$9</f>
        <v>2</v>
      </c>
      <c r="Z11" s="117"/>
      <c r="AA11" s="117">
        <f t="shared" si="3"/>
        <v>-2234.5149999999999</v>
      </c>
      <c r="AB11" s="117"/>
      <c r="AC11" s="59">
        <f>+SUMIFS('TYE Benefits 102 700 800 860'!$E:$E,'TYE Benefits 102 700 800 860'!$B:$B,'wp-b2 Calc of Health and Other '!AC$7,'TYE Benefits 102 700 800 860'!$D:$D,'wp-b2 Calc of Health and Other '!$B11)</f>
        <v>-35313.369999999995</v>
      </c>
      <c r="AD11" s="59"/>
      <c r="AE11" s="117">
        <f t="shared" ref="AE11:AE18" si="10">+$AE$9</f>
        <v>14</v>
      </c>
      <c r="AF11" s="117"/>
      <c r="AG11" s="117">
        <f t="shared" si="4"/>
        <v>-2522.383571428571</v>
      </c>
      <c r="AH11" s="117"/>
    </row>
    <row r="12" spans="1:34" ht="15">
      <c r="A12" s="83">
        <v>4</v>
      </c>
      <c r="B12" s="10">
        <v>5650</v>
      </c>
      <c r="C12" s="11" t="s">
        <v>114</v>
      </c>
      <c r="E12" s="59">
        <f>+SUMIFS('TYE Benefits 102 700 800 860'!$E:$E,'TYE Benefits 102 700 800 860'!$B:$B,'wp-b2 Calc of Health and Other '!E$7,'TYE Benefits 102 700 800 860'!$D:$D,'wp-b2 Calc of Health and Other '!$B12)</f>
        <v>3629.38</v>
      </c>
      <c r="F12" s="59"/>
      <c r="G12" s="117">
        <f t="shared" si="7"/>
        <v>106</v>
      </c>
      <c r="H12" s="117"/>
      <c r="I12" s="117">
        <f t="shared" si="0"/>
        <v>34.239433962264151</v>
      </c>
      <c r="J12" s="117"/>
      <c r="K12" s="59">
        <f t="shared" si="5"/>
        <v>0</v>
      </c>
      <c r="L12" s="59"/>
      <c r="M12" s="117">
        <f t="shared" si="6"/>
        <v>27</v>
      </c>
      <c r="N12" s="117"/>
      <c r="O12" s="117">
        <f t="shared" si="1"/>
        <v>0</v>
      </c>
      <c r="P12" s="117"/>
      <c r="Q12" s="59">
        <f>+SUMIFS('TYE Benefits 102 700 800 860'!$E:$E,'TYE Benefits 102 700 800 860'!$B:$B,'wp-b2 Calc of Health and Other '!Q$7,'TYE Benefits 102 700 800 860'!$D:$D,'wp-b2 Calc of Health and Other '!$B12)</f>
        <v>0</v>
      </c>
      <c r="R12" s="59"/>
      <c r="S12" s="117">
        <f t="shared" si="8"/>
        <v>11</v>
      </c>
      <c r="T12" s="117"/>
      <c r="U12" s="117">
        <f t="shared" si="2"/>
        <v>0</v>
      </c>
      <c r="V12" s="117"/>
      <c r="W12" s="59">
        <f>+SUMIFS('TYE Benefits 102 700 800 860'!$E:$E,'TYE Benefits 102 700 800 860'!$B:$B,'wp-b2 Calc of Health and Other '!W$7,'TYE Benefits 102 700 800 860'!$D:$D,'wp-b2 Calc of Health and Other '!$B12)</f>
        <v>0</v>
      </c>
      <c r="X12" s="59"/>
      <c r="Y12" s="117">
        <f t="shared" si="9"/>
        <v>2</v>
      </c>
      <c r="Z12" s="117"/>
      <c r="AA12" s="117">
        <f t="shared" si="3"/>
        <v>0</v>
      </c>
      <c r="AB12" s="117"/>
      <c r="AC12" s="59">
        <f>+SUMIFS('TYE Benefits 102 700 800 860'!$E:$E,'TYE Benefits 102 700 800 860'!$B:$B,'wp-b2 Calc of Health and Other '!AC$7,'TYE Benefits 102 700 800 860'!$D:$D,'wp-b2 Calc of Health and Other '!$B12)</f>
        <v>0</v>
      </c>
      <c r="AD12" s="59"/>
      <c r="AE12" s="117">
        <f t="shared" si="10"/>
        <v>14</v>
      </c>
      <c r="AF12" s="117"/>
      <c r="AG12" s="117">
        <f t="shared" si="4"/>
        <v>0</v>
      </c>
      <c r="AH12" s="117"/>
    </row>
    <row r="13" spans="1:34" ht="15">
      <c r="A13" s="83">
        <v>5</v>
      </c>
      <c r="B13" s="10">
        <v>5655</v>
      </c>
      <c r="C13" s="11" t="s">
        <v>115</v>
      </c>
      <c r="E13" s="59">
        <f>+SUMIFS('TYE Benefits 102 700 800 860'!$E:$E,'TYE Benefits 102 700 800 860'!$B:$B,'wp-b2 Calc of Health and Other '!E$7,'TYE Benefits 102 700 800 860'!$D:$D,'wp-b2 Calc of Health and Other '!$B13)</f>
        <v>1069719.6099999999</v>
      </c>
      <c r="F13" s="59"/>
      <c r="G13" s="117">
        <f t="shared" si="7"/>
        <v>106</v>
      </c>
      <c r="H13" s="117"/>
      <c r="I13" s="117">
        <f t="shared" si="0"/>
        <v>10091.694433962262</v>
      </c>
      <c r="J13" s="117"/>
      <c r="K13" s="59">
        <f t="shared" si="5"/>
        <v>245408.36</v>
      </c>
      <c r="L13" s="59"/>
      <c r="M13" s="117">
        <f t="shared" si="6"/>
        <v>27</v>
      </c>
      <c r="N13" s="117"/>
      <c r="O13" s="117">
        <f t="shared" si="1"/>
        <v>9089.1985185185185</v>
      </c>
      <c r="P13" s="117"/>
      <c r="Q13" s="59">
        <f>+SUMIFS('TYE Benefits 102 700 800 860'!$E:$E,'TYE Benefits 102 700 800 860'!$B:$B,'wp-b2 Calc of Health and Other '!Q$7,'TYE Benefits 102 700 800 860'!$D:$D,'wp-b2 Calc of Health and Other '!$B13)</f>
        <v>91671.51999999999</v>
      </c>
      <c r="R13" s="59"/>
      <c r="S13" s="117">
        <f t="shared" si="8"/>
        <v>11</v>
      </c>
      <c r="T13" s="117"/>
      <c r="U13" s="117">
        <f t="shared" si="2"/>
        <v>8333.7745454545438</v>
      </c>
      <c r="V13" s="117"/>
      <c r="W13" s="59">
        <f>+SUMIFS('TYE Benefits 102 700 800 860'!$E:$E,'TYE Benefits 102 700 800 860'!$B:$B,'wp-b2 Calc of Health and Other '!W$7,'TYE Benefits 102 700 800 860'!$D:$D,'wp-b2 Calc of Health and Other '!$B13)</f>
        <v>16229.559999999998</v>
      </c>
      <c r="X13" s="59"/>
      <c r="Y13" s="117">
        <f t="shared" si="9"/>
        <v>2</v>
      </c>
      <c r="Z13" s="117"/>
      <c r="AA13" s="117">
        <f t="shared" si="3"/>
        <v>8114.7799999999988</v>
      </c>
      <c r="AB13" s="117"/>
      <c r="AC13" s="59">
        <f>+SUMIFS('TYE Benefits 102 700 800 860'!$E:$E,'TYE Benefits 102 700 800 860'!$B:$B,'wp-b2 Calc of Health and Other '!AC$7,'TYE Benefits 102 700 800 860'!$D:$D,'wp-b2 Calc of Health and Other '!$B13)</f>
        <v>137507.28</v>
      </c>
      <c r="AD13" s="59"/>
      <c r="AE13" s="117">
        <f t="shared" si="10"/>
        <v>14</v>
      </c>
      <c r="AF13" s="117"/>
      <c r="AG13" s="117">
        <f t="shared" si="4"/>
        <v>9821.9485714285711</v>
      </c>
      <c r="AH13" s="117"/>
    </row>
    <row r="14" spans="1:34" ht="15">
      <c r="A14" s="83">
        <v>6</v>
      </c>
      <c r="B14" s="10">
        <v>5660</v>
      </c>
      <c r="C14" s="11" t="s">
        <v>116</v>
      </c>
      <c r="D14" s="11"/>
      <c r="E14" s="59">
        <f>+SUMIFS('TYE Benefits 102 700 800 860'!$E:$E,'TYE Benefits 102 700 800 860'!$B:$B,'wp-b2 Calc of Health and Other '!E$7,'TYE Benefits 102 700 800 860'!$D:$D,'wp-b2 Calc of Health and Other '!$B14)</f>
        <v>14456.800000000007</v>
      </c>
      <c r="F14" s="59"/>
      <c r="G14" s="117">
        <f t="shared" si="7"/>
        <v>106</v>
      </c>
      <c r="H14" s="117"/>
      <c r="I14" s="117">
        <f t="shared" si="0"/>
        <v>136.38490566037743</v>
      </c>
      <c r="J14" s="117"/>
      <c r="K14" s="59">
        <f t="shared" si="5"/>
        <v>2954.54</v>
      </c>
      <c r="L14" s="59"/>
      <c r="M14" s="117">
        <f t="shared" si="6"/>
        <v>27</v>
      </c>
      <c r="N14" s="117"/>
      <c r="O14" s="117">
        <f t="shared" si="1"/>
        <v>109.4274074074074</v>
      </c>
      <c r="P14" s="117"/>
      <c r="Q14" s="59">
        <f>+SUMIFS('TYE Benefits 102 700 800 860'!$E:$E,'TYE Benefits 102 700 800 860'!$B:$B,'wp-b2 Calc of Health and Other '!Q$7,'TYE Benefits 102 700 800 860'!$D:$D,'wp-b2 Calc of Health and Other '!$B14)</f>
        <v>1346.7599999999998</v>
      </c>
      <c r="R14" s="59"/>
      <c r="S14" s="117">
        <f t="shared" si="8"/>
        <v>11</v>
      </c>
      <c r="T14" s="117"/>
      <c r="U14" s="117">
        <f t="shared" si="2"/>
        <v>122.43272727272725</v>
      </c>
      <c r="V14" s="117"/>
      <c r="W14" s="59">
        <f>+SUMIFS('TYE Benefits 102 700 800 860'!$E:$E,'TYE Benefits 102 700 800 860'!$B:$B,'wp-b2 Calc of Health and Other '!W$7,'TYE Benefits 102 700 800 860'!$D:$D,'wp-b2 Calc of Health and Other '!$B14)</f>
        <v>124.61000000000001</v>
      </c>
      <c r="X14" s="59"/>
      <c r="Y14" s="117">
        <f t="shared" si="9"/>
        <v>2</v>
      </c>
      <c r="Z14" s="117"/>
      <c r="AA14" s="117">
        <f t="shared" si="3"/>
        <v>62.305000000000007</v>
      </c>
      <c r="AB14" s="117"/>
      <c r="AC14" s="59">
        <f>+SUMIFS('TYE Benefits 102 700 800 860'!$E:$E,'TYE Benefits 102 700 800 860'!$B:$B,'wp-b2 Calc of Health and Other '!AC$7,'TYE Benefits 102 700 800 860'!$D:$D,'wp-b2 Calc of Health and Other '!$B14)</f>
        <v>1483.17</v>
      </c>
      <c r="AD14" s="59"/>
      <c r="AE14" s="117">
        <f t="shared" si="10"/>
        <v>14</v>
      </c>
      <c r="AF14" s="117"/>
      <c r="AG14" s="117">
        <f t="shared" si="4"/>
        <v>105.94071428571429</v>
      </c>
      <c r="AH14" s="117"/>
    </row>
    <row r="15" spans="1:34" ht="15">
      <c r="A15" s="83">
        <v>7</v>
      </c>
      <c r="B15" s="10">
        <v>5670</v>
      </c>
      <c r="C15" s="11" t="s">
        <v>117</v>
      </c>
      <c r="D15" s="11"/>
      <c r="E15" s="59">
        <f>+SUMIFS('TYE Benefits 102 700 800 860'!$E:$E,'TYE Benefits 102 700 800 860'!$B:$B,'wp-b2 Calc of Health and Other '!E$7,'TYE Benefits 102 700 800 860'!$D:$D,'wp-b2 Calc of Health and Other '!$B15)</f>
        <v>81113.830000000104</v>
      </c>
      <c r="F15" s="59"/>
      <c r="G15" s="117">
        <f t="shared" si="7"/>
        <v>106</v>
      </c>
      <c r="H15" s="117"/>
      <c r="I15" s="117">
        <f t="shared" si="0"/>
        <v>765.22481132075575</v>
      </c>
      <c r="J15" s="117"/>
      <c r="K15" s="59">
        <f t="shared" si="5"/>
        <v>16809.96</v>
      </c>
      <c r="L15" s="59"/>
      <c r="M15" s="117">
        <f t="shared" si="6"/>
        <v>27</v>
      </c>
      <c r="N15" s="117"/>
      <c r="O15" s="117">
        <f t="shared" si="1"/>
        <v>622.5911111111111</v>
      </c>
      <c r="P15" s="117"/>
      <c r="Q15" s="59">
        <f>+SUMIFS('TYE Benefits 102 700 800 860'!$E:$E,'TYE Benefits 102 700 800 860'!$B:$B,'wp-b2 Calc of Health and Other '!Q$7,'TYE Benefits 102 700 800 860'!$D:$D,'wp-b2 Calc of Health and Other '!$B15)</f>
        <v>6257.18</v>
      </c>
      <c r="R15" s="59"/>
      <c r="S15" s="117">
        <f t="shared" si="8"/>
        <v>11</v>
      </c>
      <c r="T15" s="117"/>
      <c r="U15" s="117">
        <f t="shared" si="2"/>
        <v>568.83454545454549</v>
      </c>
      <c r="V15" s="117"/>
      <c r="W15" s="59">
        <f>+SUMIFS('TYE Benefits 102 700 800 860'!$E:$E,'TYE Benefits 102 700 800 860'!$B:$B,'wp-b2 Calc of Health and Other '!W$7,'TYE Benefits 102 700 800 860'!$D:$D,'wp-b2 Calc of Health and Other '!$B15)</f>
        <v>1167</v>
      </c>
      <c r="X15" s="59"/>
      <c r="Y15" s="117">
        <f t="shared" si="9"/>
        <v>2</v>
      </c>
      <c r="Z15" s="117"/>
      <c r="AA15" s="117">
        <f t="shared" si="3"/>
        <v>583.5</v>
      </c>
      <c r="AB15" s="117"/>
      <c r="AC15" s="59">
        <f>+SUMIFS('TYE Benefits 102 700 800 860'!$E:$E,'TYE Benefits 102 700 800 860'!$B:$B,'wp-b2 Calc of Health and Other '!AC$7,'TYE Benefits 102 700 800 860'!$D:$D,'wp-b2 Calc of Health and Other '!$B15)</f>
        <v>9385.7800000000007</v>
      </c>
      <c r="AD15" s="59"/>
      <c r="AE15" s="117">
        <f t="shared" si="10"/>
        <v>14</v>
      </c>
      <c r="AF15" s="117"/>
      <c r="AG15" s="117">
        <f t="shared" si="4"/>
        <v>670.41285714285721</v>
      </c>
      <c r="AH15" s="117"/>
    </row>
    <row r="16" spans="1:34" ht="15">
      <c r="A16" s="83">
        <v>8</v>
      </c>
      <c r="B16" s="10">
        <v>5675</v>
      </c>
      <c r="C16" s="11" t="s">
        <v>118</v>
      </c>
      <c r="D16" s="11"/>
      <c r="E16" s="59">
        <f>+SUMIFS('TYE Benefits 102 700 800 860'!$E:$E,'TYE Benefits 102 700 800 860'!$B:$B,'wp-b2 Calc of Health and Other '!E$7,'TYE Benefits 102 700 800 860'!$D:$D,'wp-b2 Calc of Health and Other '!$B16)</f>
        <v>-20544.80999999999</v>
      </c>
      <c r="F16" s="59"/>
      <c r="G16" s="117">
        <f t="shared" si="7"/>
        <v>106</v>
      </c>
      <c r="H16" s="117"/>
      <c r="I16" s="117">
        <f t="shared" si="0"/>
        <v>-193.81896226415085</v>
      </c>
      <c r="J16" s="117"/>
      <c r="K16" s="59">
        <f t="shared" si="5"/>
        <v>-3753.91</v>
      </c>
      <c r="L16" s="59"/>
      <c r="M16" s="117">
        <f t="shared" si="6"/>
        <v>27</v>
      </c>
      <c r="N16" s="117"/>
      <c r="O16" s="117">
        <f t="shared" si="1"/>
        <v>-139.03370370370371</v>
      </c>
      <c r="P16" s="117"/>
      <c r="Q16" s="59">
        <f>+SUMIFS('TYE Benefits 102 700 800 860'!$E:$E,'TYE Benefits 102 700 800 860'!$B:$B,'wp-b2 Calc of Health and Other '!Q$7,'TYE Benefits 102 700 800 860'!$D:$D,'wp-b2 Calc of Health and Other '!$B16)</f>
        <v>-1398.83</v>
      </c>
      <c r="R16" s="59"/>
      <c r="S16" s="117">
        <f t="shared" si="8"/>
        <v>11</v>
      </c>
      <c r="T16" s="117"/>
      <c r="U16" s="117">
        <f t="shared" si="2"/>
        <v>-127.16636363636363</v>
      </c>
      <c r="V16" s="117"/>
      <c r="W16" s="59">
        <f>+SUMIFS('TYE Benefits 102 700 800 860'!$E:$E,'TYE Benefits 102 700 800 860'!$B:$B,'wp-b2 Calc of Health and Other '!W$7,'TYE Benefits 102 700 800 860'!$D:$D,'wp-b2 Calc of Health and Other '!$B16)</f>
        <v>-256.83</v>
      </c>
      <c r="X16" s="59"/>
      <c r="Y16" s="117">
        <f t="shared" si="9"/>
        <v>2</v>
      </c>
      <c r="Z16" s="117"/>
      <c r="AA16" s="117">
        <f t="shared" si="3"/>
        <v>-128.41499999999999</v>
      </c>
      <c r="AB16" s="117"/>
      <c r="AC16" s="59">
        <f>+SUMIFS('TYE Benefits 102 700 800 860'!$E:$E,'TYE Benefits 102 700 800 860'!$B:$B,'wp-b2 Calc of Health and Other '!AC$7,'TYE Benefits 102 700 800 860'!$D:$D,'wp-b2 Calc of Health and Other '!$B16)</f>
        <v>-2098.25</v>
      </c>
      <c r="AD16" s="59"/>
      <c r="AE16" s="117">
        <f t="shared" si="10"/>
        <v>14</v>
      </c>
      <c r="AF16" s="117"/>
      <c r="AG16" s="117">
        <f t="shared" si="4"/>
        <v>-149.875</v>
      </c>
      <c r="AH16" s="117"/>
    </row>
    <row r="17" spans="1:34" ht="15">
      <c r="A17" s="83">
        <v>9</v>
      </c>
      <c r="B17" s="10">
        <v>5680</v>
      </c>
      <c r="C17" s="11" t="s">
        <v>119</v>
      </c>
      <c r="D17" s="11"/>
      <c r="E17" s="59">
        <f>+SUMIFS('TYE Benefits 102 700 800 860'!$E:$E,'TYE Benefits 102 700 800 860'!$B:$B,'wp-b2 Calc of Health and Other '!E$7,'TYE Benefits 102 700 800 860'!$D:$D,'wp-b2 Calc of Health and Other '!$B17)</f>
        <v>-8821.529999999997</v>
      </c>
      <c r="F17" s="59"/>
      <c r="G17" s="117">
        <f t="shared" si="7"/>
        <v>106</v>
      </c>
      <c r="H17" s="117"/>
      <c r="I17" s="117">
        <f t="shared" si="0"/>
        <v>-83.221981132075442</v>
      </c>
      <c r="J17" s="117"/>
      <c r="K17" s="59">
        <f t="shared" si="5"/>
        <v>-1656.3799999999999</v>
      </c>
      <c r="L17" s="59"/>
      <c r="M17" s="117">
        <f t="shared" si="6"/>
        <v>27</v>
      </c>
      <c r="N17" s="117"/>
      <c r="O17" s="117">
        <f t="shared" si="1"/>
        <v>-61.347407407407403</v>
      </c>
      <c r="P17" s="117"/>
      <c r="Q17" s="59">
        <f>+SUMIFS('TYE Benefits 102 700 800 860'!$E:$E,'TYE Benefits 102 700 800 860'!$B:$B,'wp-b2 Calc of Health and Other '!Q$7,'TYE Benefits 102 700 800 860'!$D:$D,'wp-b2 Calc of Health and Other '!$B17)</f>
        <v>-615.43000000000006</v>
      </c>
      <c r="R17" s="59"/>
      <c r="S17" s="117">
        <f t="shared" si="8"/>
        <v>11</v>
      </c>
      <c r="T17" s="117"/>
      <c r="U17" s="117">
        <f t="shared" si="2"/>
        <v>-55.948181818181823</v>
      </c>
      <c r="V17" s="117"/>
      <c r="W17" s="59">
        <f>+SUMIFS('TYE Benefits 102 700 800 860'!$E:$E,'TYE Benefits 102 700 800 860'!$B:$B,'wp-b2 Calc of Health and Other '!W$7,'TYE Benefits 102 700 800 860'!$D:$D,'wp-b2 Calc of Health and Other '!$B17)</f>
        <v>-117.81</v>
      </c>
      <c r="X17" s="59"/>
      <c r="Y17" s="117">
        <f t="shared" si="9"/>
        <v>2</v>
      </c>
      <c r="Z17" s="117"/>
      <c r="AA17" s="117">
        <f t="shared" si="3"/>
        <v>-58.905000000000001</v>
      </c>
      <c r="AB17" s="117"/>
      <c r="AC17" s="59">
        <f>+SUMIFS('TYE Benefits 102 700 800 860'!$E:$E,'TYE Benefits 102 700 800 860'!$B:$B,'wp-b2 Calc of Health and Other '!AC$7,'TYE Benefits 102 700 800 860'!$D:$D,'wp-b2 Calc of Health and Other '!$B17)</f>
        <v>-923.13999999999987</v>
      </c>
      <c r="AD17" s="59"/>
      <c r="AE17" s="117">
        <f t="shared" si="10"/>
        <v>14</v>
      </c>
      <c r="AF17" s="117"/>
      <c r="AG17" s="117">
        <f t="shared" si="4"/>
        <v>-65.938571428571422</v>
      </c>
      <c r="AH17" s="117"/>
    </row>
    <row r="18" spans="1:34" ht="15">
      <c r="A18" s="83">
        <v>10</v>
      </c>
      <c r="B18" s="10">
        <v>5690</v>
      </c>
      <c r="C18" s="188" t="s">
        <v>120</v>
      </c>
      <c r="D18" s="11"/>
      <c r="E18" s="59">
        <f>+SUMIFS('TYE Benefits 102 700 800 860'!$E:$E,'TYE Benefits 102 700 800 860'!$B:$B,'wp-b2 Calc of Health and Other '!E$7,'TYE Benefits 102 700 800 860'!$D:$D,'wp-b2 Calc of Health and Other '!$B18)</f>
        <v>12741.6</v>
      </c>
      <c r="F18" s="59"/>
      <c r="G18" s="117">
        <f t="shared" si="7"/>
        <v>106</v>
      </c>
      <c r="H18" s="117"/>
      <c r="I18" s="117">
        <f t="shared" si="0"/>
        <v>120.20377358490566</v>
      </c>
      <c r="J18" s="117"/>
      <c r="K18" s="59">
        <f t="shared" si="5"/>
        <v>17415</v>
      </c>
      <c r="L18" s="59"/>
      <c r="M18" s="117">
        <f t="shared" si="6"/>
        <v>27</v>
      </c>
      <c r="N18" s="117"/>
      <c r="O18" s="117">
        <f t="shared" si="1"/>
        <v>645</v>
      </c>
      <c r="P18" s="117"/>
      <c r="Q18" s="59">
        <f>+SUMIFS('TYE Benefits 102 700 800 860'!$E:$E,'TYE Benefits 102 700 800 860'!$B:$B,'wp-b2 Calc of Health and Other '!Q$7,'TYE Benefits 102 700 800 860'!$D:$D,'wp-b2 Calc of Health and Other '!$B18)</f>
        <v>17415</v>
      </c>
      <c r="R18" s="59"/>
      <c r="S18" s="117">
        <f t="shared" si="8"/>
        <v>11</v>
      </c>
      <c r="T18" s="117"/>
      <c r="U18" s="117">
        <f t="shared" si="2"/>
        <v>1583.1818181818182</v>
      </c>
      <c r="V18" s="117"/>
      <c r="W18" s="59">
        <f>+SUMIFS('TYE Benefits 102 700 800 860'!$E:$E,'TYE Benefits 102 700 800 860'!$B:$B,'wp-b2 Calc of Health and Other '!W$7,'TYE Benefits 102 700 800 860'!$D:$D,'wp-b2 Calc of Health and Other '!$B18)</f>
        <v>0</v>
      </c>
      <c r="X18" s="59"/>
      <c r="Y18" s="117">
        <f t="shared" si="9"/>
        <v>2</v>
      </c>
      <c r="Z18" s="117"/>
      <c r="AA18" s="117">
        <f t="shared" si="3"/>
        <v>0</v>
      </c>
      <c r="AB18" s="117"/>
      <c r="AC18" s="59">
        <f>+SUMIFS('TYE Benefits 102 700 800 860'!$E:$E,'TYE Benefits 102 700 800 860'!$B:$B,'wp-b2 Calc of Health and Other '!AC$7,'TYE Benefits 102 700 800 860'!$D:$D,'wp-b2 Calc of Health and Other '!$B18)</f>
        <v>0</v>
      </c>
      <c r="AD18" s="59"/>
      <c r="AE18" s="117">
        <f t="shared" si="10"/>
        <v>14</v>
      </c>
      <c r="AF18" s="117"/>
      <c r="AG18" s="117">
        <f t="shared" si="4"/>
        <v>0</v>
      </c>
      <c r="AH18" s="117"/>
    </row>
    <row r="19" spans="1:34" ht="15">
      <c r="A19" s="83">
        <v>11</v>
      </c>
      <c r="B19" s="15"/>
      <c r="C19" s="16" t="s">
        <v>121</v>
      </c>
      <c r="D19" s="16"/>
      <c r="E19" s="120">
        <f>SUM(E9:E18)</f>
        <v>1004902.47</v>
      </c>
      <c r="F19" s="17"/>
      <c r="I19" s="194">
        <f>SUM(I9:I18)</f>
        <v>9480.2119811320754</v>
      </c>
      <c r="J19" s="13"/>
      <c r="K19" s="120">
        <f>SUM(K9:K18)</f>
        <v>261845.91999999998</v>
      </c>
      <c r="L19" s="17"/>
      <c r="O19" s="194">
        <f>SUM(O9:O18)</f>
        <v>9697.9970370370356</v>
      </c>
      <c r="P19" s="13"/>
      <c r="Q19" s="120">
        <f>SUM(Q9:Q18)</f>
        <v>109044.45999999998</v>
      </c>
      <c r="R19" s="17"/>
      <c r="U19" s="194">
        <f>SUM(U9:U18)</f>
        <v>9913.1327272727267</v>
      </c>
      <c r="V19" s="13"/>
      <c r="W19" s="120">
        <f>SUM(W9:W18)</f>
        <v>15894.23</v>
      </c>
      <c r="X19" s="17"/>
      <c r="AA19" s="194">
        <f>SUM(AA9:AA18)</f>
        <v>7947.1149999999998</v>
      </c>
      <c r="AB19" s="13"/>
      <c r="AC19" s="120">
        <f>SUM(AC9:AC18)</f>
        <v>136907.23000000001</v>
      </c>
      <c r="AD19" s="17"/>
      <c r="AG19" s="194">
        <f>SUM(AG9:AG18)</f>
        <v>9779.0878571428584</v>
      </c>
    </row>
    <row r="20" spans="1:34" ht="15">
      <c r="A20" s="84"/>
      <c r="B20" s="15"/>
      <c r="C20" s="11"/>
      <c r="D20" s="11"/>
      <c r="E20" s="12"/>
      <c r="F20" s="12"/>
      <c r="I20" s="117"/>
      <c r="K20" s="12"/>
      <c r="L20" s="12"/>
      <c r="O20" s="117"/>
      <c r="Q20" s="12"/>
      <c r="R20" s="12"/>
      <c r="U20" s="117"/>
      <c r="W20" s="12"/>
      <c r="X20" s="12"/>
      <c r="AA20" s="117"/>
      <c r="AC20" s="12"/>
      <c r="AD20" s="12"/>
      <c r="AG20" s="117"/>
    </row>
    <row r="23" spans="1:34">
      <c r="B23" s="190" t="s">
        <v>122</v>
      </c>
      <c r="C23" s="188"/>
    </row>
    <row r="24" spans="1:34">
      <c r="A24" s="88" t="s">
        <v>55</v>
      </c>
      <c r="B24" s="20" t="s">
        <v>123</v>
      </c>
      <c r="D24" s="18"/>
      <c r="E24" s="19"/>
      <c r="F24" s="19"/>
      <c r="K24" s="19"/>
      <c r="L24" s="19"/>
      <c r="Q24" s="19"/>
      <c r="R24" s="19"/>
      <c r="W24" s="19"/>
      <c r="X24" s="19"/>
      <c r="AC24" s="19"/>
      <c r="AD24" s="19"/>
    </row>
    <row r="25" spans="1:34">
      <c r="A25" s="82" t="s">
        <v>60</v>
      </c>
      <c r="B25" s="20" t="s">
        <v>124</v>
      </c>
      <c r="W25" s="185"/>
    </row>
    <row r="26" spans="1:34">
      <c r="A26" s="82" t="s">
        <v>61</v>
      </c>
      <c r="B26" s="20" t="s">
        <v>125</v>
      </c>
      <c r="W26" s="185"/>
    </row>
    <row r="27" spans="1:34">
      <c r="A27" s="88" t="s">
        <v>62</v>
      </c>
      <c r="B27" s="20" t="s">
        <v>126</v>
      </c>
      <c r="W27" s="185"/>
    </row>
    <row r="28" spans="1:34">
      <c r="A28" s="82" t="s">
        <v>56</v>
      </c>
      <c r="B28" s="20" t="s">
        <v>127</v>
      </c>
      <c r="W28" s="185"/>
    </row>
    <row r="29" spans="1:34">
      <c r="A29" s="82" t="s">
        <v>95</v>
      </c>
      <c r="B29" s="20" t="s">
        <v>128</v>
      </c>
      <c r="W29" s="185"/>
    </row>
    <row r="30" spans="1:34">
      <c r="B30" s="15"/>
    </row>
    <row r="31" spans="1:34">
      <c r="B31" s="15"/>
    </row>
    <row r="32" spans="1:34">
      <c r="B32" s="15"/>
    </row>
    <row r="33" spans="2:9">
      <c r="B33" s="15"/>
    </row>
    <row r="34" spans="2:9">
      <c r="B34" s="15"/>
      <c r="H34" s="14" t="s">
        <v>129</v>
      </c>
      <c r="I34" s="117">
        <f>+SUM(E19,Q19,W19,AC19)-SUM('TYE Benefits 102 700 800 860'!E:E)</f>
        <v>0</v>
      </c>
    </row>
    <row r="35" spans="2:9">
      <c r="B35" s="15"/>
    </row>
    <row r="36" spans="2:9">
      <c r="B36" s="15"/>
    </row>
  </sheetData>
  <pageMargins left="0.25" right="0.25" top="0.75" bottom="0.75" header="0.3" footer="0.3"/>
  <pageSetup scale="6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Y141"/>
  <sheetViews>
    <sheetView showGridLines="0" view="pageBreakPreview" zoomScaleNormal="83" zoomScaleSheetLayoutView="100" workbookViewId="0">
      <pane xSplit="5" ySplit="14" topLeftCell="F15" activePane="bottomRight" state="frozen"/>
      <selection pane="topRight" activeCell="F1" sqref="F1"/>
      <selection pane="bottomLeft" activeCell="A15" sqref="A15"/>
      <selection pane="bottomRight" activeCell="H26" sqref="H26"/>
    </sheetView>
  </sheetViews>
  <sheetFormatPr defaultRowHeight="15"/>
  <cols>
    <col min="1" max="1" width="4.75" style="91" customWidth="1"/>
    <col min="2" max="2" width="30.375" style="89" customWidth="1"/>
    <col min="3" max="3" width="2.5" style="90" customWidth="1"/>
    <col min="4" max="4" width="8.875" style="92" bestFit="1" customWidth="1"/>
    <col min="5" max="5" width="3.625" style="90" customWidth="1"/>
    <col min="6" max="6" width="12.375" style="90" bestFit="1" customWidth="1"/>
    <col min="7" max="7" width="3" style="90" customWidth="1"/>
    <col min="8" max="8" width="11" style="90" bestFit="1" customWidth="1"/>
    <col min="9" max="9" width="2.75" style="90" customWidth="1"/>
    <col min="10" max="10" width="9.25" style="89" bestFit="1" customWidth="1"/>
    <col min="11" max="11" width="3.75" style="90" bestFit="1" customWidth="1"/>
    <col min="12" max="12" width="10.125" style="90" bestFit="1" customWidth="1"/>
    <col min="13" max="13" width="4.25" style="92" bestFit="1" customWidth="1"/>
    <col min="14" max="14" width="15" style="89" customWidth="1"/>
    <col min="15" max="15" width="3.625" style="90" customWidth="1"/>
    <col min="16" max="16" width="12.75" style="89" customWidth="1"/>
    <col min="17" max="17" width="3.625" style="90" customWidth="1"/>
    <col min="18" max="18" width="11" style="89" bestFit="1" customWidth="1"/>
    <col min="19" max="19" width="3.625" style="89" customWidth="1"/>
    <col min="20" max="20" width="11" style="89" bestFit="1" customWidth="1"/>
    <col min="21" max="21" width="3.625" style="90" customWidth="1"/>
    <col min="22" max="22" width="12.375" style="90" bestFit="1" customWidth="1"/>
    <col min="23" max="23" width="3.875" style="90" customWidth="1"/>
    <col min="24" max="24" width="10.125" style="92" bestFit="1" customWidth="1"/>
    <col min="25" max="25" width="7.875" style="92" bestFit="1" customWidth="1"/>
    <col min="26" max="16384" width="9" style="90"/>
  </cols>
  <sheetData>
    <row r="1" spans="1:25">
      <c r="A1" s="45" t="str">
        <f>'Wp-b Ops &amp; Mgmt Salaries'!A1</f>
        <v>Water Service Corporation of Kentucky</v>
      </c>
      <c r="V1" s="46" t="s">
        <v>83</v>
      </c>
    </row>
    <row r="2" spans="1:25">
      <c r="A2" s="47" t="s">
        <v>130</v>
      </c>
      <c r="B2" s="21"/>
      <c r="C2" s="21"/>
      <c r="J2" s="90"/>
      <c r="N2" s="90"/>
      <c r="O2" s="22"/>
      <c r="P2" s="22"/>
      <c r="Q2" s="22"/>
      <c r="R2" s="22"/>
      <c r="S2" s="22"/>
      <c r="T2" s="22"/>
      <c r="U2" s="22"/>
      <c r="V2" s="22"/>
    </row>
    <row r="3" spans="1:25">
      <c r="A3" s="47" t="str">
        <f>'Wp-b Ops &amp; Mgmt Salaries'!A3</f>
        <v>Test Year Ended March 31, 2020</v>
      </c>
      <c r="B3" s="21"/>
      <c r="C3" s="21"/>
      <c r="J3" s="90"/>
      <c r="N3" s="90"/>
      <c r="O3" s="22"/>
      <c r="P3" s="22"/>
      <c r="Q3" s="22"/>
      <c r="R3" s="22"/>
      <c r="S3" s="22"/>
      <c r="T3" s="22"/>
      <c r="U3" s="22"/>
      <c r="V3" s="22"/>
    </row>
    <row r="4" spans="1:25">
      <c r="A4" s="47"/>
      <c r="B4" s="21"/>
      <c r="C4" s="21"/>
      <c r="J4" s="90"/>
      <c r="N4" s="90"/>
      <c r="O4" s="22"/>
      <c r="P4" s="22"/>
      <c r="Q4" s="22"/>
      <c r="R4" s="22"/>
      <c r="S4" s="22"/>
      <c r="T4" s="22"/>
      <c r="U4" s="22"/>
      <c r="V4" s="22"/>
    </row>
    <row r="5" spans="1:25" ht="7.5" customHeight="1">
      <c r="A5" s="47"/>
      <c r="B5" s="21"/>
      <c r="C5" s="21"/>
      <c r="J5" s="90"/>
      <c r="N5" s="90"/>
      <c r="O5" s="22"/>
      <c r="P5" s="22"/>
      <c r="Q5" s="22"/>
      <c r="R5" s="22"/>
      <c r="S5" s="22"/>
      <c r="T5" s="22"/>
      <c r="U5" s="22"/>
      <c r="V5" s="22"/>
    </row>
    <row r="6" spans="1:25" ht="23.25">
      <c r="A6" s="47"/>
      <c r="B6" s="21"/>
      <c r="C6" s="21"/>
      <c r="J6" s="90"/>
      <c r="L6" s="106" t="s">
        <v>18</v>
      </c>
      <c r="N6" s="90"/>
      <c r="O6" s="22"/>
      <c r="P6" s="106"/>
      <c r="Q6" s="22"/>
      <c r="R6" s="22"/>
      <c r="S6" s="22"/>
      <c r="T6" s="22"/>
      <c r="U6" s="22"/>
      <c r="V6" s="22"/>
    </row>
    <row r="7" spans="1:25" ht="4.5" customHeight="1">
      <c r="A7" s="47"/>
      <c r="B7" s="21"/>
      <c r="C7" s="21"/>
      <c r="J7" s="90"/>
      <c r="N7" s="90"/>
      <c r="O7" s="22"/>
      <c r="P7" s="22"/>
      <c r="Q7" s="22"/>
      <c r="R7" s="22"/>
      <c r="S7" s="22"/>
      <c r="T7" s="22"/>
      <c r="U7" s="22"/>
      <c r="V7" s="22"/>
    </row>
    <row r="8" spans="1:25" ht="4.5" customHeight="1">
      <c r="A8" s="47"/>
      <c r="B8" s="21"/>
      <c r="C8" s="21"/>
      <c r="J8" s="90"/>
      <c r="N8" s="90"/>
      <c r="O8" s="22"/>
      <c r="P8" s="22"/>
      <c r="Q8" s="22"/>
      <c r="R8" s="22"/>
      <c r="S8" s="22"/>
      <c r="T8" s="22"/>
      <c r="U8" s="22"/>
      <c r="V8" s="22"/>
    </row>
    <row r="9" spans="1:25" ht="15.75">
      <c r="A9" s="47"/>
      <c r="B9" s="204" t="s">
        <v>4</v>
      </c>
      <c r="C9" s="24"/>
      <c r="D9" s="205" t="s">
        <v>5</v>
      </c>
      <c r="E9" s="205"/>
      <c r="F9" s="205" t="s">
        <v>6</v>
      </c>
      <c r="G9" s="205"/>
      <c r="H9" s="205" t="s">
        <v>19</v>
      </c>
      <c r="I9" s="205"/>
      <c r="J9" s="205" t="s">
        <v>20</v>
      </c>
      <c r="K9" s="205"/>
      <c r="L9" s="205" t="s">
        <v>21</v>
      </c>
      <c r="M9" s="205"/>
      <c r="N9" s="205" t="s">
        <v>22</v>
      </c>
      <c r="O9" s="27"/>
      <c r="P9" s="27" t="s">
        <v>23</v>
      </c>
      <c r="Q9" s="27"/>
      <c r="R9" s="27" t="s">
        <v>24</v>
      </c>
      <c r="S9" s="27"/>
      <c r="T9" s="27" t="s">
        <v>25</v>
      </c>
      <c r="U9" s="27"/>
      <c r="V9" s="27" t="s">
        <v>26</v>
      </c>
    </row>
    <row r="10" spans="1:25">
      <c r="A10" s="47"/>
      <c r="B10" s="21"/>
      <c r="C10" s="21"/>
      <c r="J10" s="90"/>
      <c r="N10" s="90"/>
      <c r="O10" s="22"/>
      <c r="P10" s="22"/>
      <c r="Q10" s="22"/>
      <c r="R10" s="22"/>
      <c r="S10" s="22"/>
      <c r="T10" s="22"/>
      <c r="U10" s="22"/>
      <c r="V10" s="22"/>
    </row>
    <row r="11" spans="1:25" ht="4.5" customHeight="1">
      <c r="A11" s="47"/>
      <c r="B11" s="21"/>
      <c r="C11" s="21"/>
      <c r="J11" s="90"/>
      <c r="N11" s="90"/>
      <c r="O11" s="22"/>
      <c r="P11" s="22"/>
      <c r="Q11" s="22"/>
      <c r="R11" s="22"/>
      <c r="S11" s="22"/>
      <c r="T11" s="22"/>
      <c r="U11" s="22"/>
      <c r="V11" s="22"/>
    </row>
    <row r="12" spans="1:25">
      <c r="A12" s="23"/>
      <c r="B12" s="24"/>
      <c r="C12" s="24"/>
      <c r="D12" s="94"/>
      <c r="E12" s="25"/>
      <c r="F12" s="231"/>
      <c r="G12" s="27"/>
      <c r="H12" s="27"/>
      <c r="I12" s="27"/>
      <c r="J12" s="27"/>
      <c r="K12" s="27"/>
      <c r="L12" s="27"/>
      <c r="M12" s="27"/>
      <c r="N12" s="27"/>
      <c r="O12" s="27"/>
      <c r="P12" s="155"/>
      <c r="Q12" s="27"/>
      <c r="R12" s="27" t="s">
        <v>28</v>
      </c>
      <c r="S12" s="27"/>
      <c r="T12" s="27"/>
      <c r="U12" s="27"/>
      <c r="V12" s="27"/>
    </row>
    <row r="13" spans="1:25">
      <c r="A13" s="23"/>
      <c r="B13" s="28"/>
      <c r="C13" s="28"/>
      <c r="D13" s="27"/>
      <c r="E13" s="23"/>
      <c r="F13" s="231" t="s">
        <v>30</v>
      </c>
      <c r="G13" s="29"/>
      <c r="H13" s="29" t="s">
        <v>31</v>
      </c>
      <c r="I13" s="29"/>
      <c r="J13" s="75" t="s">
        <v>32</v>
      </c>
      <c r="K13" s="29"/>
      <c r="L13" s="28"/>
      <c r="M13" s="29"/>
      <c r="N13" s="29" t="s">
        <v>30</v>
      </c>
      <c r="O13" s="29"/>
      <c r="P13" s="53" t="s">
        <v>33</v>
      </c>
      <c r="Q13" s="29"/>
      <c r="R13" s="29" t="s">
        <v>35</v>
      </c>
      <c r="S13" s="29"/>
      <c r="T13" s="29" t="s">
        <v>34</v>
      </c>
      <c r="U13" s="29"/>
      <c r="V13" s="29" t="s">
        <v>30</v>
      </c>
    </row>
    <row r="14" spans="1:25">
      <c r="A14" s="30" t="s">
        <v>131</v>
      </c>
      <c r="B14" s="31" t="s">
        <v>71</v>
      </c>
      <c r="C14" s="28"/>
      <c r="D14" s="95" t="s">
        <v>40</v>
      </c>
      <c r="E14" s="32"/>
      <c r="F14" s="232" t="s">
        <v>41</v>
      </c>
      <c r="G14" s="29"/>
      <c r="H14" s="33" t="s">
        <v>132</v>
      </c>
      <c r="I14" s="29"/>
      <c r="J14" s="195" t="s">
        <v>42</v>
      </c>
      <c r="K14" s="29"/>
      <c r="L14" s="33" t="s">
        <v>43</v>
      </c>
      <c r="M14" s="29"/>
      <c r="N14" s="33" t="s">
        <v>13</v>
      </c>
      <c r="O14" s="29"/>
      <c r="P14" s="195" t="s">
        <v>44</v>
      </c>
      <c r="Q14" s="29"/>
      <c r="R14" s="33" t="s">
        <v>46</v>
      </c>
      <c r="S14" s="29"/>
      <c r="T14" s="33" t="s">
        <v>45</v>
      </c>
      <c r="U14" s="29"/>
      <c r="V14" s="33" t="s">
        <v>14</v>
      </c>
      <c r="X14" s="92" t="s">
        <v>133</v>
      </c>
    </row>
    <row r="15" spans="1:25">
      <c r="A15" s="108">
        <v>1</v>
      </c>
      <c r="B15" s="35"/>
      <c r="C15" s="36"/>
      <c r="D15" s="96" t="str">
        <f>+INDEX('SS PF Sal 2020.04.01'!M:M,MATCH(X15,'SS PF Sal 2020.04.01'!D:D,0))</f>
        <v>IL</v>
      </c>
      <c r="E15" s="37"/>
      <c r="F15" s="122">
        <f>+SUMIF('SS PF Sal 2020.04.01'!D:D,'wp-b3 Shared Services'!X15,'SS PF Sal 2020.04.01'!W:W)</f>
        <v>132384.25200000001</v>
      </c>
      <c r="G15" s="122"/>
      <c r="H15" s="122">
        <f>IF(F15&lt;'PRT Assumptions'!$B$4,F15*('PRT Assumptions'!$B$5+'PRT Assumptions'!$B$6),'PRT Assumptions'!$B$4*'PRT Assumptions'!$B$5+F15*'PRT Assumptions'!$B$6)</f>
        <v>10127.395278</v>
      </c>
      <c r="I15" s="122"/>
      <c r="J15" s="122">
        <f>IF(F15&lt;'PRT Assumptions'!$B$113,F15*'PRT Assumptions'!$B$114,'PRT Assumptions'!$B$113*'PRT Assumptions'!$B$114)</f>
        <v>42</v>
      </c>
      <c r="K15" s="122"/>
      <c r="L15" s="122">
        <f>IFERROR(IF(F15&gt;INDEX('PRT Assumptions'!$B$9:$B$59,MATCH(D15,'PRT Assumptions'!$C$9:$C$59,0)),INDEX('PRT Assumptions'!$B$9:$B$59,MATCH(D15,'PRT Assumptions'!$C$9:$C$59,0))*INDEX('PRT Assumptions'!$B$61:$B$111,MATCH(D15,'PRT Assumptions'!$C$61:$C$111,0)),F15*INDEX('PRT Assumptions'!$B$61:$B$111,MATCH(D15,'PRT Assumptions'!$C$61:$C$111,0))),0)</f>
        <v>187.91500000000002</v>
      </c>
      <c r="M15" s="224" t="s">
        <v>55</v>
      </c>
      <c r="N15" s="122">
        <f t="shared" ref="N15" si="0">SUM(L15,J15,H15)</f>
        <v>10357.310278000001</v>
      </c>
      <c r="O15" s="122"/>
      <c r="P15" s="122">
        <f>+IF(Y15="Full time",'wp-b2 Calc of Health and Other '!$I$19,0)</f>
        <v>9480.2119811320754</v>
      </c>
      <c r="Q15" s="122"/>
      <c r="R15" s="122">
        <f>+IF(Y15="Full time",F15*0.04,0)</f>
        <v>5295.3700800000006</v>
      </c>
      <c r="S15" s="122"/>
      <c r="T15" s="122">
        <f>+IF(Y15="Full time",F15*0.03,0)</f>
        <v>3971.52756</v>
      </c>
      <c r="U15" s="122"/>
      <c r="V15" s="122">
        <f>+P15+R15+T15</f>
        <v>18747.109621132076</v>
      </c>
      <c r="X15" s="92">
        <f>+'SS PF Sal 2020.04.01'!D2</f>
        <v>1001001</v>
      </c>
      <c r="Y15" s="92" t="str">
        <f>+'SS PF Sal 2020.04.01'!P2</f>
        <v>Full time</v>
      </c>
    </row>
    <row r="16" spans="1:25">
      <c r="A16" s="108">
        <v>2</v>
      </c>
      <c r="B16" s="35"/>
      <c r="C16" s="36"/>
      <c r="D16" s="96" t="str">
        <f>+INDEX('SS PF Sal 2020.04.01'!M:M,MATCH(X16,'SS PF Sal 2020.04.01'!D:D,0))</f>
        <v>IL</v>
      </c>
      <c r="E16" s="37"/>
      <c r="F16" s="38">
        <f>+SUMIF('SS PF Sal 2020.04.01'!D:D,'wp-b3 Shared Services'!X16,'SS PF Sal 2020.04.01'!W:W)</f>
        <v>238294.0784</v>
      </c>
      <c r="G16" s="38"/>
      <c r="H16" s="38">
        <f>IF(F16&lt;'PRT Assumptions'!$B$4,F16*('PRT Assumptions'!$B$5+'PRT Assumptions'!$B$6),'PRT Assumptions'!$B$4*'PRT Assumptions'!$B$5+F16*'PRT Assumptions'!$B$6)</f>
        <v>11992.6641368</v>
      </c>
      <c r="I16" s="38"/>
      <c r="J16" s="38">
        <f>IF(F16&lt;'PRT Assumptions'!$B$113,F16*'PRT Assumptions'!$B$114,'PRT Assumptions'!$B$113*'PRT Assumptions'!$B$114)</f>
        <v>42</v>
      </c>
      <c r="K16" s="38"/>
      <c r="L16" s="38">
        <f>IFERROR(IF(F16&gt;INDEX('PRT Assumptions'!$B$9:$B$59,MATCH(D16,'PRT Assumptions'!$C$9:$C$59,0)),INDEX('PRT Assumptions'!$B$9:$B$59,MATCH(D16,'PRT Assumptions'!$C$9:$C$59,0))*INDEX('PRT Assumptions'!$B$61:$B$111,MATCH(D16,'PRT Assumptions'!$C$61:$C$111,0)),F16*INDEX('PRT Assumptions'!$B$61:$B$111,MATCH(D16,'PRT Assumptions'!$C$61:$C$111,0))),0)</f>
        <v>187.91500000000002</v>
      </c>
      <c r="M16" s="224" t="s">
        <v>55</v>
      </c>
      <c r="N16" s="38">
        <f t="shared" ref="N16:N79" si="1">SUM(L16,J16,H16)</f>
        <v>12222.579136800001</v>
      </c>
      <c r="O16" s="38"/>
      <c r="P16" s="38">
        <f>+IF(Y16="Full time",'wp-b2 Calc of Health and Other '!$I$19,0)</f>
        <v>9480.2119811320754</v>
      </c>
      <c r="Q16" s="38"/>
      <c r="R16" s="38">
        <f t="shared" ref="R16:R79" si="2">+IF(Y16="Full time",F16*0.04,0)</f>
        <v>9531.7631359999996</v>
      </c>
      <c r="S16" s="38"/>
      <c r="T16" s="38">
        <f t="shared" ref="T16:T79" si="3">+IF(Y16="Full time",F16*0.03,0)</f>
        <v>7148.8223520000001</v>
      </c>
      <c r="U16" s="38"/>
      <c r="V16" s="38">
        <f t="shared" ref="V16:V79" si="4">+P16+R16+T16</f>
        <v>26160.797469132074</v>
      </c>
      <c r="X16" s="92">
        <f>+'SS PF Sal 2020.04.01'!D3</f>
        <v>1099915</v>
      </c>
      <c r="Y16" s="92" t="str">
        <f>+'SS PF Sal 2020.04.01'!P3</f>
        <v>Full time</v>
      </c>
    </row>
    <row r="17" spans="1:25">
      <c r="A17" s="108">
        <v>3</v>
      </c>
      <c r="B17" s="35"/>
      <c r="C17" s="36"/>
      <c r="D17" s="96" t="str">
        <f>+INDEX('SS PF Sal 2020.04.01'!M:M,MATCH(X17,'SS PF Sal 2020.04.01'!D:D,0))</f>
        <v>NV</v>
      </c>
      <c r="E17" s="37"/>
      <c r="F17" s="38">
        <f>+SUMIF('SS PF Sal 2020.04.01'!D:D,'wp-b3 Shared Services'!X17,'SS PF Sal 2020.04.01'!W:W)</f>
        <v>362250</v>
      </c>
      <c r="G17" s="38"/>
      <c r="H17" s="38">
        <f>IF(F17&lt;'PRT Assumptions'!$B$4,F17*('PRT Assumptions'!$B$5+'PRT Assumptions'!$B$6),'PRT Assumptions'!$B$4*'PRT Assumptions'!$B$5+F17*'PRT Assumptions'!$B$6)</f>
        <v>13790.025</v>
      </c>
      <c r="I17" s="38"/>
      <c r="J17" s="38">
        <f>IF(F17&lt;'PRT Assumptions'!$B$113,F17*'PRT Assumptions'!$B$114,'PRT Assumptions'!$B$113*'PRT Assumptions'!$B$114)</f>
        <v>42</v>
      </c>
      <c r="K17" s="38"/>
      <c r="L17" s="38">
        <f>IFERROR(IF(F17&gt;INDEX('PRT Assumptions'!$B$9:$B$59,MATCH(D17,'PRT Assumptions'!$C$9:$C$59,0)),INDEX('PRT Assumptions'!$B$9:$B$59,MATCH(D17,'PRT Assumptions'!$C$9:$C$59,0))*INDEX('PRT Assumptions'!$B$61:$B$111,MATCH(D17,'PRT Assumptions'!$C$61:$C$111,0)),F17*INDEX('PRT Assumptions'!$B$61:$B$111,MATCH(D17,'PRT Assumptions'!$C$61:$C$111,0))),0)</f>
        <v>585.00000000000011</v>
      </c>
      <c r="M17" s="225" t="s">
        <v>61</v>
      </c>
      <c r="N17" s="38">
        <f t="shared" si="1"/>
        <v>14417.025</v>
      </c>
      <c r="O17" s="38"/>
      <c r="P17" s="38">
        <f>+IF(Y17="Full time",'wp-b2 Calc of Health and Other '!$I$19,0)</f>
        <v>9480.2119811320754</v>
      </c>
      <c r="Q17" s="38"/>
      <c r="R17" s="38">
        <f t="shared" si="2"/>
        <v>14490</v>
      </c>
      <c r="S17" s="38"/>
      <c r="T17" s="38">
        <f t="shared" si="3"/>
        <v>10867.5</v>
      </c>
      <c r="U17" s="38"/>
      <c r="V17" s="38">
        <f t="shared" si="4"/>
        <v>34837.711981132074</v>
      </c>
      <c r="X17" s="92">
        <f>+'SS PF Sal 2020.04.01'!D4</f>
        <v>1001850</v>
      </c>
      <c r="Y17" s="92" t="str">
        <f>+'SS PF Sal 2020.04.01'!P4</f>
        <v>Full time</v>
      </c>
    </row>
    <row r="18" spans="1:25">
      <c r="A18" s="108">
        <v>4</v>
      </c>
      <c r="B18" s="35"/>
      <c r="C18" s="36"/>
      <c r="D18" s="96" t="str">
        <f>+INDEX('SS PF Sal 2020.04.01'!M:M,MATCH(X18,'SS PF Sal 2020.04.01'!D:D,0))</f>
        <v>IL</v>
      </c>
      <c r="E18" s="37"/>
      <c r="F18" s="38">
        <f>+SUMIF('SS PF Sal 2020.04.01'!D:D,'wp-b3 Shared Services'!X18,'SS PF Sal 2020.04.01'!W:W)</f>
        <v>159252.12</v>
      </c>
      <c r="G18" s="38"/>
      <c r="H18" s="38">
        <f>IF(F18&lt;'PRT Assumptions'!$B$4,F18*('PRT Assumptions'!$B$5+'PRT Assumptions'!$B$6),'PRT Assumptions'!$B$4*'PRT Assumptions'!$B$5+F18*'PRT Assumptions'!$B$6)</f>
        <v>10846.55574</v>
      </c>
      <c r="I18" s="38"/>
      <c r="J18" s="38">
        <f>IF(F18&lt;'PRT Assumptions'!$B$113,F18*'PRT Assumptions'!$B$114,'PRT Assumptions'!$B$113*'PRT Assumptions'!$B$114)</f>
        <v>42</v>
      </c>
      <c r="K18" s="38"/>
      <c r="L18" s="38">
        <f>IFERROR(IF(F18&gt;INDEX('PRT Assumptions'!$B$9:$B$59,MATCH(D18,'PRT Assumptions'!$C$9:$C$59,0)),INDEX('PRT Assumptions'!$B$9:$B$59,MATCH(D18,'PRT Assumptions'!$C$9:$C$59,0))*INDEX('PRT Assumptions'!$B$61:$B$111,MATCH(D18,'PRT Assumptions'!$C$61:$C$111,0)),F18*INDEX('PRT Assumptions'!$B$61:$B$111,MATCH(D18,'PRT Assumptions'!$C$61:$C$111,0))),0)</f>
        <v>187.91500000000002</v>
      </c>
      <c r="M18" s="224" t="s">
        <v>55</v>
      </c>
      <c r="N18" s="38">
        <f t="shared" si="1"/>
        <v>11076.470740000001</v>
      </c>
      <c r="O18" s="38"/>
      <c r="P18" s="38">
        <f>+IF(Y18="Full time",'wp-b2 Calc of Health and Other '!$I$19,0)</f>
        <v>9480.2119811320754</v>
      </c>
      <c r="Q18" s="38"/>
      <c r="R18" s="38">
        <f t="shared" si="2"/>
        <v>6370.0847999999996</v>
      </c>
      <c r="S18" s="38"/>
      <c r="T18" s="38">
        <f t="shared" si="3"/>
        <v>4777.5635999999995</v>
      </c>
      <c r="U18" s="38"/>
      <c r="V18" s="38">
        <f t="shared" si="4"/>
        <v>20627.860381132072</v>
      </c>
      <c r="X18" s="92">
        <f>+'SS PF Sal 2020.04.01'!D5</f>
        <v>1099918</v>
      </c>
      <c r="Y18" s="92" t="str">
        <f>+'SS PF Sal 2020.04.01'!P5</f>
        <v>Full time</v>
      </c>
    </row>
    <row r="19" spans="1:25">
      <c r="A19" s="108">
        <v>5</v>
      </c>
      <c r="B19" s="35"/>
      <c r="C19" s="36"/>
      <c r="D19" s="96" t="str">
        <f>+INDEX('SS PF Sal 2020.04.01'!M:M,MATCH(X19,'SS PF Sal 2020.04.01'!D:D,0))</f>
        <v>IL</v>
      </c>
      <c r="E19" s="37"/>
      <c r="F19" s="38">
        <f>+SUMIF('SS PF Sal 2020.04.01'!D:D,'wp-b3 Shared Services'!X19,'SS PF Sal 2020.04.01'!W:W)</f>
        <v>174000</v>
      </c>
      <c r="G19" s="38"/>
      <c r="H19" s="38">
        <f>IF(F19&lt;'PRT Assumptions'!$B$4,F19*('PRT Assumptions'!$B$5+'PRT Assumptions'!$B$6),'PRT Assumptions'!$B$4*'PRT Assumptions'!$B$5+F19*'PRT Assumptions'!$B$6)</f>
        <v>11060.4</v>
      </c>
      <c r="I19" s="38"/>
      <c r="J19" s="38">
        <f>IF(F19&lt;'PRT Assumptions'!$B$113,F19*'PRT Assumptions'!$B$114,'PRT Assumptions'!$B$113*'PRT Assumptions'!$B$114)</f>
        <v>42</v>
      </c>
      <c r="K19" s="38"/>
      <c r="L19" s="38">
        <f>IFERROR(IF(F19&gt;INDEX('PRT Assumptions'!$B$9:$B$59,MATCH(D19,'PRT Assumptions'!$C$9:$C$59,0)),INDEX('PRT Assumptions'!$B$9:$B$59,MATCH(D19,'PRT Assumptions'!$C$9:$C$59,0))*INDEX('PRT Assumptions'!$B$61:$B$111,MATCH(D19,'PRT Assumptions'!$C$61:$C$111,0)),F19*INDEX('PRT Assumptions'!$B$61:$B$111,MATCH(D19,'PRT Assumptions'!$C$61:$C$111,0))),0)</f>
        <v>187.91500000000002</v>
      </c>
      <c r="M19" s="224" t="s">
        <v>55</v>
      </c>
      <c r="N19" s="38">
        <f t="shared" si="1"/>
        <v>11290.315000000001</v>
      </c>
      <c r="O19" s="38"/>
      <c r="P19" s="38">
        <f>+IF(Y19="Full time",'wp-b2 Calc of Health and Other '!$I$19,0)</f>
        <v>9480.2119811320754</v>
      </c>
      <c r="Q19" s="38"/>
      <c r="R19" s="38">
        <f t="shared" si="2"/>
        <v>6960</v>
      </c>
      <c r="S19" s="38"/>
      <c r="T19" s="38">
        <f t="shared" si="3"/>
        <v>5220</v>
      </c>
      <c r="U19" s="38"/>
      <c r="V19" s="38">
        <f t="shared" si="4"/>
        <v>21660.211981132074</v>
      </c>
      <c r="X19" s="92">
        <f>+'SS PF Sal 2020.04.01'!D6</f>
        <v>1099981</v>
      </c>
      <c r="Y19" s="92" t="str">
        <f>+'SS PF Sal 2020.04.01'!P6</f>
        <v>Full time</v>
      </c>
    </row>
    <row r="20" spans="1:25">
      <c r="A20" s="108">
        <v>6</v>
      </c>
      <c r="B20" s="35"/>
      <c r="C20" s="36"/>
      <c r="D20" s="96" t="str">
        <f>+INDEX('SS PF Sal 2020.04.01'!M:M,MATCH(X20,'SS PF Sal 2020.04.01'!D:D,0))</f>
        <v>IL</v>
      </c>
      <c r="E20" s="37"/>
      <c r="F20" s="38">
        <f>+SUMIF('SS PF Sal 2020.04.01'!D:D,'wp-b3 Shared Services'!X20,'SS PF Sal 2020.04.01'!W:W)</f>
        <v>107027.81337600001</v>
      </c>
      <c r="G20" s="38"/>
      <c r="H20" s="38">
        <f>IF(F20&lt;'PRT Assumptions'!$B$4,F20*('PRT Assumptions'!$B$5+'PRT Assumptions'!$B$6),'PRT Assumptions'!$B$4*'PRT Assumptions'!$B$5+F20*'PRT Assumptions'!$B$6)</f>
        <v>8187.6277232640005</v>
      </c>
      <c r="I20" s="38"/>
      <c r="J20" s="38">
        <f>IF(F20&lt;'PRT Assumptions'!$B$113,F20*'PRT Assumptions'!$B$114,'PRT Assumptions'!$B$113*'PRT Assumptions'!$B$114)</f>
        <v>42</v>
      </c>
      <c r="K20" s="38"/>
      <c r="L20" s="38">
        <f>IFERROR(IF(F20&gt;INDEX('PRT Assumptions'!$B$9:$B$59,MATCH(D20,'PRT Assumptions'!$C$9:$C$59,0)),INDEX('PRT Assumptions'!$B$9:$B$59,MATCH(D20,'PRT Assumptions'!$C$9:$C$59,0))*INDEX('PRT Assumptions'!$B$61:$B$111,MATCH(D20,'PRT Assumptions'!$C$61:$C$111,0)),F20*INDEX('PRT Assumptions'!$B$61:$B$111,MATCH(D20,'PRT Assumptions'!$C$61:$C$111,0))),0)</f>
        <v>187.91500000000002</v>
      </c>
      <c r="M20" s="224" t="s">
        <v>55</v>
      </c>
      <c r="N20" s="38">
        <f t="shared" si="1"/>
        <v>8417.5427232640013</v>
      </c>
      <c r="O20" s="38"/>
      <c r="P20" s="38">
        <f>+IF(Y20="Full time",'wp-b2 Calc of Health and Other '!$I$19,0)</f>
        <v>9480.2119811320754</v>
      </c>
      <c r="Q20" s="38"/>
      <c r="R20" s="38">
        <f t="shared" si="2"/>
        <v>4281.1125350400007</v>
      </c>
      <c r="S20" s="38"/>
      <c r="T20" s="38">
        <f t="shared" si="3"/>
        <v>3210.8344012799998</v>
      </c>
      <c r="U20" s="38"/>
      <c r="V20" s="38">
        <f t="shared" si="4"/>
        <v>16972.158917452078</v>
      </c>
      <c r="X20" s="92">
        <f>+'SS PF Sal 2020.04.01'!D7</f>
        <v>1099945</v>
      </c>
      <c r="Y20" s="92" t="str">
        <f>+'SS PF Sal 2020.04.01'!P7</f>
        <v>Full time</v>
      </c>
    </row>
    <row r="21" spans="1:25">
      <c r="A21" s="108">
        <v>7</v>
      </c>
      <c r="B21" s="35"/>
      <c r="C21" s="36"/>
      <c r="D21" s="96" t="str">
        <f>+INDEX('SS PF Sal 2020.04.01'!M:M,MATCH(X21,'SS PF Sal 2020.04.01'!D:D,0))</f>
        <v>IL</v>
      </c>
      <c r="E21" s="37"/>
      <c r="F21" s="38">
        <f>+SUMIF('SS PF Sal 2020.04.01'!D:D,'wp-b3 Shared Services'!X21,'SS PF Sal 2020.04.01'!W:W)</f>
        <v>493503.4645</v>
      </c>
      <c r="G21" s="38"/>
      <c r="H21" s="38">
        <f>IF(F21&lt;'PRT Assumptions'!$B$4,F21*('PRT Assumptions'!$B$5+'PRT Assumptions'!$B$6),'PRT Assumptions'!$B$4*'PRT Assumptions'!$B$5+F21*'PRT Assumptions'!$B$6)</f>
        <v>15693.200235249999</v>
      </c>
      <c r="I21" s="38"/>
      <c r="J21" s="38">
        <f>IF(F21&lt;'PRT Assumptions'!$B$113,F21*'PRT Assumptions'!$B$114,'PRT Assumptions'!$B$113*'PRT Assumptions'!$B$114)</f>
        <v>42</v>
      </c>
      <c r="K21" s="38"/>
      <c r="L21" s="38">
        <f>IFERROR(IF(F21&gt;INDEX('PRT Assumptions'!$B$9:$B$59,MATCH(D21,'PRT Assumptions'!$C$9:$C$59,0)),INDEX('PRT Assumptions'!$B$9:$B$59,MATCH(D21,'PRT Assumptions'!$C$9:$C$59,0))*INDEX('PRT Assumptions'!$B$61:$B$111,MATCH(D21,'PRT Assumptions'!$C$61:$C$111,0)),F21*INDEX('PRT Assumptions'!$B$61:$B$111,MATCH(D21,'PRT Assumptions'!$C$61:$C$111,0))),0)</f>
        <v>187.91500000000002</v>
      </c>
      <c r="M21" s="224" t="s">
        <v>55</v>
      </c>
      <c r="N21" s="38">
        <f t="shared" si="1"/>
        <v>15923.115235249999</v>
      </c>
      <c r="O21" s="38"/>
      <c r="P21" s="38">
        <f>+IF(Y21="Full time",'wp-b2 Calc of Health and Other '!$I$19,0)</f>
        <v>9480.2119811320754</v>
      </c>
      <c r="Q21" s="38"/>
      <c r="R21" s="38">
        <f t="shared" si="2"/>
        <v>19740.138579999999</v>
      </c>
      <c r="S21" s="38"/>
      <c r="T21" s="38">
        <f t="shared" si="3"/>
        <v>14805.103934999999</v>
      </c>
      <c r="U21" s="38"/>
      <c r="V21" s="38">
        <f t="shared" si="4"/>
        <v>44025.454496132072</v>
      </c>
      <c r="X21" s="92">
        <f>+'SS PF Sal 2020.04.01'!D8</f>
        <v>1099914</v>
      </c>
      <c r="Y21" s="92" t="str">
        <f>+'SS PF Sal 2020.04.01'!P8</f>
        <v>Full time</v>
      </c>
    </row>
    <row r="22" spans="1:25">
      <c r="A22" s="108">
        <v>8</v>
      </c>
      <c r="B22" s="35"/>
      <c r="C22" s="36"/>
      <c r="D22" s="96" t="str">
        <f>+INDEX('SS PF Sal 2020.04.01'!M:M,MATCH(X22,'SS PF Sal 2020.04.01'!D:D,0))</f>
        <v>NV</v>
      </c>
      <c r="E22" s="37"/>
      <c r="F22" s="38">
        <f>+SUMIF('SS PF Sal 2020.04.01'!D:D,'wp-b3 Shared Services'!X22,'SS PF Sal 2020.04.01'!W:W)</f>
        <v>270827.19628799998</v>
      </c>
      <c r="G22" s="38"/>
      <c r="H22" s="38">
        <f>IF(F22&lt;'PRT Assumptions'!$B$4,F22*('PRT Assumptions'!$B$5+'PRT Assumptions'!$B$6),'PRT Assumptions'!$B$4*'PRT Assumptions'!$B$5+F22*'PRT Assumptions'!$B$6)</f>
        <v>12464.394346175999</v>
      </c>
      <c r="I22" s="38"/>
      <c r="J22" s="38">
        <f>IF(F22&lt;'PRT Assumptions'!$B$113,F22*'PRT Assumptions'!$B$114,'PRT Assumptions'!$B$113*'PRT Assumptions'!$B$114)</f>
        <v>42</v>
      </c>
      <c r="K22" s="38"/>
      <c r="L22" s="38">
        <f>IFERROR(IF(F22&gt;INDEX('PRT Assumptions'!$B$9:$B$59,MATCH(D22,'PRT Assumptions'!$C$9:$C$59,0)),INDEX('PRT Assumptions'!$B$9:$B$59,MATCH(D22,'PRT Assumptions'!$C$9:$C$59,0))*INDEX('PRT Assumptions'!$B$61:$B$111,MATCH(D22,'PRT Assumptions'!$C$61:$C$111,0)),F22*INDEX('PRT Assumptions'!$B$61:$B$111,MATCH(D22,'PRT Assumptions'!$C$61:$C$111,0))),0)</f>
        <v>585.00000000000011</v>
      </c>
      <c r="M22" s="225" t="s">
        <v>61</v>
      </c>
      <c r="N22" s="38">
        <f t="shared" si="1"/>
        <v>13091.394346175999</v>
      </c>
      <c r="O22" s="38"/>
      <c r="P22" s="38">
        <f>+IF(Y22="Full time",'wp-b2 Calc of Health and Other '!$I$19,0)</f>
        <v>9480.2119811320754</v>
      </c>
      <c r="Q22" s="38"/>
      <c r="R22" s="38">
        <f t="shared" si="2"/>
        <v>10833.08785152</v>
      </c>
      <c r="S22" s="38"/>
      <c r="T22" s="38">
        <f t="shared" si="3"/>
        <v>8124.8158886399988</v>
      </c>
      <c r="U22" s="38"/>
      <c r="V22" s="38">
        <f t="shared" si="4"/>
        <v>28438.115721292073</v>
      </c>
      <c r="X22" s="92">
        <f>+'SS PF Sal 2020.04.01'!D9</f>
        <v>1001763</v>
      </c>
      <c r="Y22" s="92" t="str">
        <f>+'SS PF Sal 2020.04.01'!P9</f>
        <v>Full time</v>
      </c>
    </row>
    <row r="23" spans="1:25">
      <c r="A23" s="108">
        <v>9</v>
      </c>
      <c r="B23" s="35"/>
      <c r="C23" s="36"/>
      <c r="D23" s="96" t="str">
        <f>+INDEX('SS PF Sal 2020.04.01'!M:M,MATCH(X23,'SS PF Sal 2020.04.01'!D:D,0))</f>
        <v>SC</v>
      </c>
      <c r="E23" s="37"/>
      <c r="F23" s="38">
        <f>+SUMIF('SS PF Sal 2020.04.01'!D:D,'wp-b3 Shared Services'!X23,'SS PF Sal 2020.04.01'!W:W)</f>
        <v>537707.21984000003</v>
      </c>
      <c r="G23" s="38"/>
      <c r="H23" s="38">
        <f>IF(F23&lt;'PRT Assumptions'!$B$4,F23*('PRT Assumptions'!$B$5+'PRT Assumptions'!$B$6),'PRT Assumptions'!$B$4*'PRT Assumptions'!$B$5+F23*'PRT Assumptions'!$B$6)</f>
        <v>16334.154687679998</v>
      </c>
      <c r="I23" s="38"/>
      <c r="J23" s="38">
        <f>IF(F23&lt;'PRT Assumptions'!$B$113,F23*'PRT Assumptions'!$B$114,'PRT Assumptions'!$B$113*'PRT Assumptions'!$B$114)</f>
        <v>42</v>
      </c>
      <c r="K23" s="38"/>
      <c r="L23" s="38">
        <f>IFERROR(IF(F23&gt;INDEX('PRT Assumptions'!$B$9:$B$59,MATCH(D23,'PRT Assumptions'!$C$9:$C$59,0)),INDEX('PRT Assumptions'!$B$9:$B$59,MATCH(D23,'PRT Assumptions'!$C$9:$C$59,0))*INDEX('PRT Assumptions'!$B$61:$B$111,MATCH(D23,'PRT Assumptions'!$C$61:$C$111,0)),F23*INDEX('PRT Assumptions'!$B$61:$B$111,MATCH(D23,'PRT Assumptions'!$C$61:$C$111,0))),0)</f>
        <v>404.46</v>
      </c>
      <c r="M23" s="225" t="s">
        <v>100</v>
      </c>
      <c r="N23" s="38">
        <f t="shared" si="1"/>
        <v>16780.614687679998</v>
      </c>
      <c r="O23" s="38"/>
      <c r="P23" s="38">
        <f>+IF(Y23="Full time",'wp-b2 Calc of Health and Other '!$I$19,0)</f>
        <v>9480.2119811320754</v>
      </c>
      <c r="Q23" s="38"/>
      <c r="R23" s="38">
        <f t="shared" si="2"/>
        <v>21508.288793600001</v>
      </c>
      <c r="S23" s="38"/>
      <c r="T23" s="38">
        <f t="shared" si="3"/>
        <v>16131.2165952</v>
      </c>
      <c r="U23" s="38"/>
      <c r="V23" s="38">
        <f t="shared" si="4"/>
        <v>47119.717369932077</v>
      </c>
      <c r="X23" s="92">
        <f>+'SS PF Sal 2020.04.01'!D10</f>
        <v>1001509</v>
      </c>
      <c r="Y23" s="92" t="str">
        <f>+'SS PF Sal 2020.04.01'!P10</f>
        <v>Full time</v>
      </c>
    </row>
    <row r="24" spans="1:25">
      <c r="A24" s="108">
        <v>10</v>
      </c>
      <c r="B24" s="35"/>
      <c r="C24" s="36"/>
      <c r="D24" s="96" t="str">
        <f>+INDEX('SS PF Sal 2020.04.01'!M:M,MATCH(X24,'SS PF Sal 2020.04.01'!D:D,0))</f>
        <v>IL</v>
      </c>
      <c r="E24" s="37"/>
      <c r="F24" s="38">
        <f>+SUMIF('SS PF Sal 2020.04.01'!D:D,'wp-b3 Shared Services'!X24,'SS PF Sal 2020.04.01'!W:W)</f>
        <v>100000.08</v>
      </c>
      <c r="G24" s="38"/>
      <c r="H24" s="38">
        <f>IF(F24&lt;'PRT Assumptions'!$B$4,F24*('PRT Assumptions'!$B$5+'PRT Assumptions'!$B$6),'PRT Assumptions'!$B$4*'PRT Assumptions'!$B$5+F24*'PRT Assumptions'!$B$6)</f>
        <v>7650.00612</v>
      </c>
      <c r="I24" s="38"/>
      <c r="J24" s="38">
        <f>IF(F24&lt;'PRT Assumptions'!$B$113,F24*'PRT Assumptions'!$B$114,'PRT Assumptions'!$B$113*'PRT Assumptions'!$B$114)</f>
        <v>42</v>
      </c>
      <c r="K24" s="38"/>
      <c r="L24" s="38">
        <f>IFERROR(IF(F24&gt;INDEX('PRT Assumptions'!$B$9:$B$59,MATCH(D24,'PRT Assumptions'!$C$9:$C$59,0)),INDEX('PRT Assumptions'!$B$9:$B$59,MATCH(D24,'PRT Assumptions'!$C$9:$C$59,0))*INDEX('PRT Assumptions'!$B$61:$B$111,MATCH(D24,'PRT Assumptions'!$C$61:$C$111,0)),F24*INDEX('PRT Assumptions'!$B$61:$B$111,MATCH(D24,'PRT Assumptions'!$C$61:$C$111,0))),0)</f>
        <v>187.91500000000002</v>
      </c>
      <c r="M24" s="224" t="s">
        <v>55</v>
      </c>
      <c r="N24" s="38">
        <f t="shared" si="1"/>
        <v>7879.92112</v>
      </c>
      <c r="O24" s="38"/>
      <c r="P24" s="38">
        <f>+IF(Y24="Full time",'wp-b2 Calc of Health and Other '!$I$19,0)</f>
        <v>9480.2119811320754</v>
      </c>
      <c r="Q24" s="38"/>
      <c r="R24" s="38">
        <f t="shared" si="2"/>
        <v>4000.0032000000001</v>
      </c>
      <c r="S24" s="38"/>
      <c r="T24" s="38">
        <f t="shared" si="3"/>
        <v>3000.0023999999999</v>
      </c>
      <c r="U24" s="38"/>
      <c r="V24" s="38">
        <f t="shared" si="4"/>
        <v>16480.217581132078</v>
      </c>
      <c r="X24" s="92">
        <f>+'SS PF Sal 2020.04.01'!D11</f>
        <v>1001805</v>
      </c>
      <c r="Y24" s="92" t="str">
        <f>+'SS PF Sal 2020.04.01'!P11</f>
        <v>Full time</v>
      </c>
    </row>
    <row r="25" spans="1:25">
      <c r="A25" s="108">
        <v>11</v>
      </c>
      <c r="B25" s="35"/>
      <c r="C25" s="36"/>
      <c r="D25" s="96" t="str">
        <f>+INDEX('SS PF Sal 2020.04.01'!M:M,MATCH(X25,'SS PF Sal 2020.04.01'!D:D,0))</f>
        <v>IL</v>
      </c>
      <c r="E25" s="37"/>
      <c r="F25" s="38">
        <f>+SUMIF('SS PF Sal 2020.04.01'!D:D,'wp-b3 Shared Services'!X25,'SS PF Sal 2020.04.01'!W:W)</f>
        <v>47132.800000000003</v>
      </c>
      <c r="G25" s="38"/>
      <c r="H25" s="38">
        <f>IF(F25&lt;'PRT Assumptions'!$B$4,F25*('PRT Assumptions'!$B$5+'PRT Assumptions'!$B$6),'PRT Assumptions'!$B$4*'PRT Assumptions'!$B$5+F25*'PRT Assumptions'!$B$6)</f>
        <v>3605.6592000000001</v>
      </c>
      <c r="I25" s="38"/>
      <c r="J25" s="38">
        <f>IF(F25&lt;'PRT Assumptions'!$B$113,F25*'PRT Assumptions'!$B$114,'PRT Assumptions'!$B$113*'PRT Assumptions'!$B$114)</f>
        <v>42</v>
      </c>
      <c r="K25" s="38"/>
      <c r="L25" s="38">
        <f>IFERROR(IF(F25&gt;INDEX('PRT Assumptions'!$B$9:$B$59,MATCH(D25,'PRT Assumptions'!$C$9:$C$59,0)),INDEX('PRT Assumptions'!$B$9:$B$59,MATCH(D25,'PRT Assumptions'!$C$9:$C$59,0))*INDEX('PRT Assumptions'!$B$61:$B$111,MATCH(D25,'PRT Assumptions'!$C$61:$C$111,0)),F25*INDEX('PRT Assumptions'!$B$61:$B$111,MATCH(D25,'PRT Assumptions'!$C$61:$C$111,0))),0)</f>
        <v>187.91500000000002</v>
      </c>
      <c r="M25" s="224" t="s">
        <v>55</v>
      </c>
      <c r="N25" s="38">
        <f t="shared" si="1"/>
        <v>3835.5742</v>
      </c>
      <c r="O25" s="38"/>
      <c r="P25" s="38">
        <f>+IF(Y25="Full time",'wp-b2 Calc of Health and Other '!$I$19,0)</f>
        <v>9480.2119811320754</v>
      </c>
      <c r="Q25" s="38"/>
      <c r="R25" s="38">
        <f t="shared" si="2"/>
        <v>1885.3120000000001</v>
      </c>
      <c r="S25" s="38"/>
      <c r="T25" s="38">
        <f t="shared" si="3"/>
        <v>1413.9839999999999</v>
      </c>
      <c r="U25" s="38"/>
      <c r="V25" s="38">
        <f t="shared" si="4"/>
        <v>12779.507981132076</v>
      </c>
      <c r="X25" s="92">
        <f>+'SS PF Sal 2020.04.01'!D12</f>
        <v>1001608</v>
      </c>
      <c r="Y25" s="92" t="str">
        <f>+'SS PF Sal 2020.04.01'!P12</f>
        <v>Full time</v>
      </c>
    </row>
    <row r="26" spans="1:25">
      <c r="A26" s="108">
        <v>12</v>
      </c>
      <c r="B26" s="35"/>
      <c r="C26" s="36"/>
      <c r="D26" s="96" t="str">
        <f>+INDEX('SS PF Sal 2020.04.01'!M:M,MATCH(X26,'SS PF Sal 2020.04.01'!D:D,0))</f>
        <v>IL</v>
      </c>
      <c r="E26" s="37"/>
      <c r="F26" s="38">
        <f>+SUMIF('SS PF Sal 2020.04.01'!D:D,'wp-b3 Shared Services'!X26,'SS PF Sal 2020.04.01'!W:W)</f>
        <v>62500.08</v>
      </c>
      <c r="G26" s="38"/>
      <c r="H26" s="38">
        <f>IF(F26&lt;'PRT Assumptions'!$B$4,F26*('PRT Assumptions'!$B$5+'PRT Assumptions'!$B$6),'PRT Assumptions'!$B$4*'PRT Assumptions'!$B$5+F26*'PRT Assumptions'!$B$6)</f>
        <v>4781.25612</v>
      </c>
      <c r="I26" s="38"/>
      <c r="J26" s="38">
        <f>IF(F26&lt;'PRT Assumptions'!$B$113,F26*'PRT Assumptions'!$B$114,'PRT Assumptions'!$B$113*'PRT Assumptions'!$B$114)</f>
        <v>42</v>
      </c>
      <c r="K26" s="38"/>
      <c r="L26" s="38">
        <f>IFERROR(IF(F26&gt;INDEX('PRT Assumptions'!$B$9:$B$59,MATCH(D26,'PRT Assumptions'!$C$9:$C$59,0)),INDEX('PRT Assumptions'!$B$9:$B$59,MATCH(D26,'PRT Assumptions'!$C$9:$C$59,0))*INDEX('PRT Assumptions'!$B$61:$B$111,MATCH(D26,'PRT Assumptions'!$C$61:$C$111,0)),F26*INDEX('PRT Assumptions'!$B$61:$B$111,MATCH(D26,'PRT Assumptions'!$C$61:$C$111,0))),0)</f>
        <v>187.91500000000002</v>
      </c>
      <c r="M26" s="224" t="s">
        <v>55</v>
      </c>
      <c r="N26" s="38">
        <f t="shared" si="1"/>
        <v>5011.17112</v>
      </c>
      <c r="O26" s="38"/>
      <c r="P26" s="38">
        <f>+IF(Y26="Full time",'wp-b2 Calc of Health and Other '!$I$19,0)</f>
        <v>9480.2119811320754</v>
      </c>
      <c r="Q26" s="38"/>
      <c r="R26" s="38">
        <f t="shared" si="2"/>
        <v>2500.0032000000001</v>
      </c>
      <c r="S26" s="38"/>
      <c r="T26" s="38">
        <f t="shared" si="3"/>
        <v>1875.0024000000001</v>
      </c>
      <c r="U26" s="38"/>
      <c r="V26" s="38">
        <f t="shared" si="4"/>
        <v>13855.217581132076</v>
      </c>
      <c r="X26" s="92">
        <f>+'SS PF Sal 2020.04.01'!D13</f>
        <v>1001797</v>
      </c>
      <c r="Y26" s="92" t="str">
        <f>+'SS PF Sal 2020.04.01'!P13</f>
        <v>Full time</v>
      </c>
    </row>
    <row r="27" spans="1:25">
      <c r="A27" s="108">
        <v>13</v>
      </c>
      <c r="B27" s="35"/>
      <c r="C27" s="36"/>
      <c r="D27" s="96" t="str">
        <f>+INDEX('SS PF Sal 2020.04.01'!M:M,MATCH(X27,'SS PF Sal 2020.04.01'!D:D,0))</f>
        <v>IL</v>
      </c>
      <c r="E27" s="37"/>
      <c r="F27" s="38">
        <f>+SUMIF('SS PF Sal 2020.04.01'!D:D,'wp-b3 Shared Services'!X27,'SS PF Sal 2020.04.01'!W:W)</f>
        <v>85010.02</v>
      </c>
      <c r="G27" s="38"/>
      <c r="H27" s="38">
        <f>IF(F27&lt;'PRT Assumptions'!$B$4,F27*('PRT Assumptions'!$B$5+'PRT Assumptions'!$B$6),'PRT Assumptions'!$B$4*'PRT Assumptions'!$B$5+F27*'PRT Assumptions'!$B$6)</f>
        <v>6503.2665299999999</v>
      </c>
      <c r="I27" s="38"/>
      <c r="J27" s="38">
        <f>IF(F27&lt;'PRT Assumptions'!$B$113,F27*'PRT Assumptions'!$B$114,'PRT Assumptions'!$B$113*'PRT Assumptions'!$B$114)</f>
        <v>42</v>
      </c>
      <c r="K27" s="38"/>
      <c r="L27" s="38">
        <f>IFERROR(IF(F27&gt;INDEX('PRT Assumptions'!$B$9:$B$59,MATCH(D27,'PRT Assumptions'!$C$9:$C$59,0)),INDEX('PRT Assumptions'!$B$9:$B$59,MATCH(D27,'PRT Assumptions'!$C$9:$C$59,0))*INDEX('PRT Assumptions'!$B$61:$B$111,MATCH(D27,'PRT Assumptions'!$C$61:$C$111,0)),F27*INDEX('PRT Assumptions'!$B$61:$B$111,MATCH(D27,'PRT Assumptions'!$C$61:$C$111,0))),0)</f>
        <v>187.91500000000002</v>
      </c>
      <c r="M27" s="224" t="s">
        <v>55</v>
      </c>
      <c r="N27" s="38">
        <f t="shared" si="1"/>
        <v>6733.1815299999998</v>
      </c>
      <c r="O27" s="38"/>
      <c r="P27" s="38">
        <f>+IF(Y27="Full time",'wp-b2 Calc of Health and Other '!$I$19,0)</f>
        <v>9480.2119811320754</v>
      </c>
      <c r="Q27" s="38"/>
      <c r="R27" s="38">
        <f t="shared" si="2"/>
        <v>3400.4008000000003</v>
      </c>
      <c r="S27" s="38"/>
      <c r="T27" s="38">
        <f t="shared" si="3"/>
        <v>2550.3006</v>
      </c>
      <c r="U27" s="38"/>
      <c r="V27" s="38">
        <f t="shared" si="4"/>
        <v>15430.913381132077</v>
      </c>
      <c r="X27" s="92">
        <f>+'SS PF Sal 2020.04.01'!D14</f>
        <v>1099820</v>
      </c>
      <c r="Y27" s="92" t="str">
        <f>+'SS PF Sal 2020.04.01'!P14</f>
        <v>Full time</v>
      </c>
    </row>
    <row r="28" spans="1:25">
      <c r="A28" s="108">
        <v>14</v>
      </c>
      <c r="B28" s="35"/>
      <c r="C28" s="36"/>
      <c r="D28" s="96" t="str">
        <f>+INDEX('SS PF Sal 2020.04.01'!M:M,MATCH(X28,'SS PF Sal 2020.04.01'!D:D,0))</f>
        <v>IL</v>
      </c>
      <c r="E28" s="37"/>
      <c r="F28" s="38">
        <f>+SUMIF('SS PF Sal 2020.04.01'!D:D,'wp-b3 Shared Services'!X28,'SS PF Sal 2020.04.01'!W:W)</f>
        <v>27040</v>
      </c>
      <c r="G28" s="38"/>
      <c r="H28" s="38">
        <f>IF(F28&lt;'PRT Assumptions'!$B$4,F28*('PRT Assumptions'!$B$5+'PRT Assumptions'!$B$6),'PRT Assumptions'!$B$4*'PRT Assumptions'!$B$5+F28*'PRT Assumptions'!$B$6)</f>
        <v>2068.56</v>
      </c>
      <c r="I28" s="38"/>
      <c r="J28" s="38">
        <f>IF(F28&lt;'PRT Assumptions'!$B$113,F28*'PRT Assumptions'!$B$114,'PRT Assumptions'!$B$113*'PRT Assumptions'!$B$114)</f>
        <v>42</v>
      </c>
      <c r="K28" s="38"/>
      <c r="L28" s="38">
        <f>IFERROR(IF(F28&gt;INDEX('PRT Assumptions'!$B$9:$B$59,MATCH(D28,'PRT Assumptions'!$C$9:$C$59,0)),INDEX('PRT Assumptions'!$B$9:$B$59,MATCH(D28,'PRT Assumptions'!$C$9:$C$59,0))*INDEX('PRT Assumptions'!$B$61:$B$111,MATCH(D28,'PRT Assumptions'!$C$61:$C$111,0)),F28*INDEX('PRT Assumptions'!$B$61:$B$111,MATCH(D28,'PRT Assumptions'!$C$61:$C$111,0))),0)</f>
        <v>187.91500000000002</v>
      </c>
      <c r="M28" s="224" t="s">
        <v>55</v>
      </c>
      <c r="N28" s="38">
        <f t="shared" si="1"/>
        <v>2298.4749999999999</v>
      </c>
      <c r="O28" s="38"/>
      <c r="P28" s="38">
        <f>+IF(Y28="Full time",'wp-b2 Calc of Health and Other '!$I$19,0)</f>
        <v>0</v>
      </c>
      <c r="Q28" s="38"/>
      <c r="R28" s="38">
        <f t="shared" si="2"/>
        <v>0</v>
      </c>
      <c r="S28" s="38"/>
      <c r="T28" s="38">
        <f t="shared" si="3"/>
        <v>0</v>
      </c>
      <c r="U28" s="38"/>
      <c r="V28" s="38">
        <f t="shared" si="4"/>
        <v>0</v>
      </c>
      <c r="X28" s="92">
        <f>+'SS PF Sal 2020.04.01'!D15</f>
        <v>1001696</v>
      </c>
      <c r="Y28" s="92" t="str">
        <f>+'SS PF Sal 2020.04.01'!P15</f>
        <v>Part time</v>
      </c>
    </row>
    <row r="29" spans="1:25">
      <c r="A29" s="108">
        <v>15</v>
      </c>
      <c r="B29" s="35"/>
      <c r="C29" s="39"/>
      <c r="D29" s="96" t="str">
        <f>+INDEX('SS PF Sal 2020.04.01'!M:M,MATCH(X29,'SS PF Sal 2020.04.01'!D:D,0))</f>
        <v>IL</v>
      </c>
      <c r="E29" s="37"/>
      <c r="F29" s="38">
        <f>+SUMIF('SS PF Sal 2020.04.01'!D:D,'wp-b3 Shared Services'!X29,'SS PF Sal 2020.04.01'!W:W)</f>
        <v>168615.1</v>
      </c>
      <c r="G29" s="38"/>
      <c r="H29" s="38">
        <f>IF(F29&lt;'PRT Assumptions'!$B$4,F29*('PRT Assumptions'!$B$5+'PRT Assumptions'!$B$6),'PRT Assumptions'!$B$4*'PRT Assumptions'!$B$5+F29*'PRT Assumptions'!$B$6)</f>
        <v>10982.318949999999</v>
      </c>
      <c r="I29" s="38"/>
      <c r="J29" s="38">
        <f>IF(F29&lt;'PRT Assumptions'!$B$113,F29*'PRT Assumptions'!$B$114,'PRT Assumptions'!$B$113*'PRT Assumptions'!$B$114)</f>
        <v>42</v>
      </c>
      <c r="K29" s="38"/>
      <c r="L29" s="38">
        <f>IFERROR(IF(F29&gt;INDEX('PRT Assumptions'!$B$9:$B$59,MATCH(D29,'PRT Assumptions'!$C$9:$C$59,0)),INDEX('PRT Assumptions'!$B$9:$B$59,MATCH(D29,'PRT Assumptions'!$C$9:$C$59,0))*INDEX('PRT Assumptions'!$B$61:$B$111,MATCH(D29,'PRT Assumptions'!$C$61:$C$111,0)),F29*INDEX('PRT Assumptions'!$B$61:$B$111,MATCH(D29,'PRT Assumptions'!$C$61:$C$111,0))),0)</f>
        <v>187.91500000000002</v>
      </c>
      <c r="M29" s="224" t="s">
        <v>55</v>
      </c>
      <c r="N29" s="38">
        <f t="shared" si="1"/>
        <v>11212.23395</v>
      </c>
      <c r="O29" s="38"/>
      <c r="P29" s="38">
        <f>+IF(Y29="Full time",'wp-b2 Calc of Health and Other '!$I$19,0)</f>
        <v>9480.2119811320754</v>
      </c>
      <c r="Q29" s="38"/>
      <c r="R29" s="38">
        <f t="shared" si="2"/>
        <v>6744.6040000000003</v>
      </c>
      <c r="S29" s="38"/>
      <c r="T29" s="38">
        <f t="shared" si="3"/>
        <v>5058.4530000000004</v>
      </c>
      <c r="U29" s="38"/>
      <c r="V29" s="38">
        <f t="shared" si="4"/>
        <v>21283.268981132078</v>
      </c>
      <c r="X29" s="92">
        <f>+'SS PF Sal 2020.04.01'!D16</f>
        <v>1099823</v>
      </c>
      <c r="Y29" s="92" t="str">
        <f>+'SS PF Sal 2020.04.01'!P16</f>
        <v>Full time</v>
      </c>
    </row>
    <row r="30" spans="1:25">
      <c r="A30" s="108">
        <v>16</v>
      </c>
      <c r="B30" s="35"/>
      <c r="C30" s="39"/>
      <c r="D30" s="96" t="str">
        <f>+INDEX('SS PF Sal 2020.04.01'!M:M,MATCH(X30,'SS PF Sal 2020.04.01'!D:D,0))</f>
        <v>IL</v>
      </c>
      <c r="E30" s="37"/>
      <c r="F30" s="38">
        <f>+SUMIF('SS PF Sal 2020.04.01'!D:D,'wp-b3 Shared Services'!X30,'SS PF Sal 2020.04.01'!W:W)</f>
        <v>48734.400000000001</v>
      </c>
      <c r="G30" s="40"/>
      <c r="H30" s="38">
        <f>IF(F30&lt;'PRT Assumptions'!$B$4,F30*('PRT Assumptions'!$B$5+'PRT Assumptions'!$B$6),'PRT Assumptions'!$B$4*'PRT Assumptions'!$B$5+F30*'PRT Assumptions'!$B$6)</f>
        <v>3728.1815999999999</v>
      </c>
      <c r="I30" s="38"/>
      <c r="J30" s="38">
        <f>IF(F30&lt;'PRT Assumptions'!$B$113,F30*'PRT Assumptions'!$B$114,'PRT Assumptions'!$B$113*'PRT Assumptions'!$B$114)</f>
        <v>42</v>
      </c>
      <c r="K30" s="38"/>
      <c r="L30" s="38">
        <f>IFERROR(IF(F30&gt;INDEX('PRT Assumptions'!$B$9:$B$59,MATCH(D30,'PRT Assumptions'!$C$9:$C$59,0)),INDEX('PRT Assumptions'!$B$9:$B$59,MATCH(D30,'PRT Assumptions'!$C$9:$C$59,0))*INDEX('PRT Assumptions'!$B$61:$B$111,MATCH(D30,'PRT Assumptions'!$C$61:$C$111,0)),F30*INDEX('PRT Assumptions'!$B$61:$B$111,MATCH(D30,'PRT Assumptions'!$C$61:$C$111,0))),0)</f>
        <v>187.91500000000002</v>
      </c>
      <c r="M30" s="224" t="s">
        <v>55</v>
      </c>
      <c r="N30" s="38">
        <f t="shared" si="1"/>
        <v>3958.0965999999999</v>
      </c>
      <c r="O30" s="38"/>
      <c r="P30" s="38">
        <f>+IF(Y30="Full time",'wp-b2 Calc of Health and Other '!$I$19,0)</f>
        <v>9480.2119811320754</v>
      </c>
      <c r="Q30" s="38"/>
      <c r="R30" s="38">
        <f t="shared" si="2"/>
        <v>1949.3760000000002</v>
      </c>
      <c r="S30" s="38"/>
      <c r="T30" s="38">
        <f t="shared" si="3"/>
        <v>1462.0319999999999</v>
      </c>
      <c r="U30" s="38"/>
      <c r="V30" s="38">
        <f t="shared" si="4"/>
        <v>12891.619981132075</v>
      </c>
      <c r="X30" s="92">
        <f>+'SS PF Sal 2020.04.01'!D17</f>
        <v>1098872</v>
      </c>
      <c r="Y30" s="92" t="str">
        <f>+'SS PF Sal 2020.04.01'!P17</f>
        <v>Full time</v>
      </c>
    </row>
    <row r="31" spans="1:25">
      <c r="A31" s="108">
        <v>17</v>
      </c>
      <c r="B31" s="35"/>
      <c r="C31" s="39"/>
      <c r="D31" s="96" t="str">
        <f>+INDEX('SS PF Sal 2020.04.01'!M:M,MATCH(X31,'SS PF Sal 2020.04.01'!D:D,0))</f>
        <v>IL</v>
      </c>
      <c r="E31" s="37"/>
      <c r="F31" s="38">
        <f>+SUMIF('SS PF Sal 2020.04.01'!D:D,'wp-b3 Shared Services'!X31,'SS PF Sal 2020.04.01'!W:W)</f>
        <v>63033.279999999999</v>
      </c>
      <c r="G31" s="40"/>
      <c r="H31" s="38">
        <f>IF(F31&lt;'PRT Assumptions'!$B$4,F31*('PRT Assumptions'!$B$5+'PRT Assumptions'!$B$6),'PRT Assumptions'!$B$4*'PRT Assumptions'!$B$5+F31*'PRT Assumptions'!$B$6)</f>
        <v>4822.0459199999996</v>
      </c>
      <c r="I31" s="38"/>
      <c r="J31" s="38">
        <f>IF(F31&lt;'PRT Assumptions'!$B$113,F31*'PRT Assumptions'!$B$114,'PRT Assumptions'!$B$113*'PRT Assumptions'!$B$114)</f>
        <v>42</v>
      </c>
      <c r="K31" s="38"/>
      <c r="L31" s="38">
        <f>IFERROR(IF(F31&gt;INDEX('PRT Assumptions'!$B$9:$B$59,MATCH(D31,'PRT Assumptions'!$C$9:$C$59,0)),INDEX('PRT Assumptions'!$B$9:$B$59,MATCH(D31,'PRT Assumptions'!$C$9:$C$59,0))*INDEX('PRT Assumptions'!$B$61:$B$111,MATCH(D31,'PRT Assumptions'!$C$61:$C$111,0)),F31*INDEX('PRT Assumptions'!$B$61:$B$111,MATCH(D31,'PRT Assumptions'!$C$61:$C$111,0))),0)</f>
        <v>187.91500000000002</v>
      </c>
      <c r="M31" s="224" t="s">
        <v>55</v>
      </c>
      <c r="N31" s="38">
        <f t="shared" si="1"/>
        <v>5051.9609199999995</v>
      </c>
      <c r="O31" s="38"/>
      <c r="P31" s="38">
        <f>+IF(Y31="Full time",'wp-b2 Calc of Health and Other '!$I$19,0)</f>
        <v>9480.2119811320754</v>
      </c>
      <c r="Q31" s="38"/>
      <c r="R31" s="38">
        <f t="shared" si="2"/>
        <v>2521.3312000000001</v>
      </c>
      <c r="S31" s="38"/>
      <c r="T31" s="38">
        <f t="shared" si="3"/>
        <v>1890.9983999999999</v>
      </c>
      <c r="U31" s="38"/>
      <c r="V31" s="38">
        <f t="shared" si="4"/>
        <v>13892.541581132076</v>
      </c>
      <c r="X31" s="92">
        <f>+'SS PF Sal 2020.04.01'!D18</f>
        <v>1001594</v>
      </c>
      <c r="Y31" s="92" t="str">
        <f>+'SS PF Sal 2020.04.01'!P18</f>
        <v>Full time</v>
      </c>
    </row>
    <row r="32" spans="1:25">
      <c r="A32" s="108">
        <v>18</v>
      </c>
      <c r="B32" s="35"/>
      <c r="C32" s="39"/>
      <c r="D32" s="96" t="str">
        <f>+INDEX('SS PF Sal 2020.04.01'!M:M,MATCH(X32,'SS PF Sal 2020.04.01'!D:D,0))</f>
        <v>IL</v>
      </c>
      <c r="E32" s="37"/>
      <c r="F32" s="38">
        <f>+SUMIF('SS PF Sal 2020.04.01'!D:D,'wp-b3 Shared Services'!X32,'SS PF Sal 2020.04.01'!W:W)</f>
        <v>86567.71</v>
      </c>
      <c r="G32" s="40"/>
      <c r="H32" s="38">
        <f>IF(F32&lt;'PRT Assumptions'!$B$4,F32*('PRT Assumptions'!$B$5+'PRT Assumptions'!$B$6),'PRT Assumptions'!$B$4*'PRT Assumptions'!$B$5+F32*'PRT Assumptions'!$B$6)</f>
        <v>6622.4298150000004</v>
      </c>
      <c r="I32" s="38"/>
      <c r="J32" s="38">
        <f>IF(F32&lt;'PRT Assumptions'!$B$113,F32*'PRT Assumptions'!$B$114,'PRT Assumptions'!$B$113*'PRT Assumptions'!$B$114)</f>
        <v>42</v>
      </c>
      <c r="K32" s="38"/>
      <c r="L32" s="38">
        <f>IFERROR(IF(F32&gt;INDEX('PRT Assumptions'!$B$9:$B$59,MATCH(D32,'PRT Assumptions'!$C$9:$C$59,0)),INDEX('PRT Assumptions'!$B$9:$B$59,MATCH(D32,'PRT Assumptions'!$C$9:$C$59,0))*INDEX('PRT Assumptions'!$B$61:$B$111,MATCH(D32,'PRT Assumptions'!$C$61:$C$111,0)),F32*INDEX('PRT Assumptions'!$B$61:$B$111,MATCH(D32,'PRT Assumptions'!$C$61:$C$111,0))),0)</f>
        <v>187.91500000000002</v>
      </c>
      <c r="M32" s="224" t="s">
        <v>55</v>
      </c>
      <c r="N32" s="38">
        <f t="shared" si="1"/>
        <v>6852.3448150000004</v>
      </c>
      <c r="O32" s="38"/>
      <c r="P32" s="38">
        <f>+IF(Y32="Full time",'wp-b2 Calc of Health and Other '!$I$19,0)</f>
        <v>9480.2119811320754</v>
      </c>
      <c r="Q32" s="38"/>
      <c r="R32" s="38">
        <f t="shared" si="2"/>
        <v>3462.7084000000004</v>
      </c>
      <c r="S32" s="38"/>
      <c r="T32" s="38">
        <f t="shared" si="3"/>
        <v>2597.0313000000001</v>
      </c>
      <c r="U32" s="38"/>
      <c r="V32" s="38">
        <f t="shared" si="4"/>
        <v>15539.951681132077</v>
      </c>
      <c r="X32" s="92">
        <f>+'SS PF Sal 2020.04.01'!D19</f>
        <v>1099895</v>
      </c>
      <c r="Y32" s="92" t="str">
        <f>+'SS PF Sal 2020.04.01'!P19</f>
        <v>Full time</v>
      </c>
    </row>
    <row r="33" spans="1:25">
      <c r="A33" s="108">
        <v>19</v>
      </c>
      <c r="B33" s="35"/>
      <c r="C33" s="36"/>
      <c r="D33" s="96" t="str">
        <f>+INDEX('SS PF Sal 2020.04.01'!M:M,MATCH(X33,'SS PF Sal 2020.04.01'!D:D,0))</f>
        <v>IL</v>
      </c>
      <c r="E33" s="37"/>
      <c r="F33" s="38">
        <f>+SUMIF('SS PF Sal 2020.04.01'!D:D,'wp-b3 Shared Services'!X33,'SS PF Sal 2020.04.01'!W:W)</f>
        <v>51990.12</v>
      </c>
      <c r="G33" s="40"/>
      <c r="H33" s="38">
        <f>IF(F33&lt;'PRT Assumptions'!$B$4,F33*('PRT Assumptions'!$B$5+'PRT Assumptions'!$B$6),'PRT Assumptions'!$B$4*'PRT Assumptions'!$B$5+F33*'PRT Assumptions'!$B$6)</f>
        <v>3977.2441800000001</v>
      </c>
      <c r="I33" s="38"/>
      <c r="J33" s="38">
        <f>IF(F33&lt;'PRT Assumptions'!$B$113,F33*'PRT Assumptions'!$B$114,'PRT Assumptions'!$B$113*'PRT Assumptions'!$B$114)</f>
        <v>42</v>
      </c>
      <c r="K33" s="38"/>
      <c r="L33" s="38">
        <f>IFERROR(IF(F33&gt;INDEX('PRT Assumptions'!$B$9:$B$59,MATCH(D33,'PRT Assumptions'!$C$9:$C$59,0)),INDEX('PRT Assumptions'!$B$9:$B$59,MATCH(D33,'PRT Assumptions'!$C$9:$C$59,0))*INDEX('PRT Assumptions'!$B$61:$B$111,MATCH(D33,'PRT Assumptions'!$C$61:$C$111,0)),F33*INDEX('PRT Assumptions'!$B$61:$B$111,MATCH(D33,'PRT Assumptions'!$C$61:$C$111,0))),0)</f>
        <v>187.91500000000002</v>
      </c>
      <c r="M33" s="224" t="s">
        <v>55</v>
      </c>
      <c r="N33" s="38">
        <f t="shared" si="1"/>
        <v>4207.1591800000006</v>
      </c>
      <c r="O33" s="38"/>
      <c r="P33" s="38">
        <f>+IF(Y33="Full time",'wp-b2 Calc of Health and Other '!$I$19,0)</f>
        <v>9480.2119811320754</v>
      </c>
      <c r="Q33" s="38"/>
      <c r="R33" s="38">
        <f t="shared" si="2"/>
        <v>2079.6048000000001</v>
      </c>
      <c r="S33" s="38"/>
      <c r="T33" s="38">
        <f t="shared" si="3"/>
        <v>1559.7036000000001</v>
      </c>
      <c r="U33" s="38"/>
      <c r="V33" s="38">
        <f t="shared" si="4"/>
        <v>13119.520381132075</v>
      </c>
      <c r="X33" s="92">
        <f>+'SS PF Sal 2020.04.01'!D20</f>
        <v>1001446</v>
      </c>
      <c r="Y33" s="92" t="str">
        <f>+'SS PF Sal 2020.04.01'!P20</f>
        <v>Full time</v>
      </c>
    </row>
    <row r="34" spans="1:25">
      <c r="A34" s="108">
        <v>20</v>
      </c>
      <c r="B34" s="35"/>
      <c r="C34" s="39"/>
      <c r="D34" s="96" t="str">
        <f>+INDEX('SS PF Sal 2020.04.01'!M:M,MATCH(X34,'SS PF Sal 2020.04.01'!D:D,0))</f>
        <v>IL</v>
      </c>
      <c r="E34" s="37"/>
      <c r="F34" s="38">
        <f>+SUMIF('SS PF Sal 2020.04.01'!D:D,'wp-b3 Shared Services'!X34,'SS PF Sal 2020.04.01'!W:W)</f>
        <v>63021.67</v>
      </c>
      <c r="G34" s="40"/>
      <c r="H34" s="38">
        <f>IF(F34&lt;'PRT Assumptions'!$B$4,F34*('PRT Assumptions'!$B$5+'PRT Assumptions'!$B$6),'PRT Assumptions'!$B$4*'PRT Assumptions'!$B$5+F34*'PRT Assumptions'!$B$6)</f>
        <v>4821.1577550000002</v>
      </c>
      <c r="I34" s="38"/>
      <c r="J34" s="38">
        <f>IF(F34&lt;'PRT Assumptions'!$B$113,F34*'PRT Assumptions'!$B$114,'PRT Assumptions'!$B$113*'PRT Assumptions'!$B$114)</f>
        <v>42</v>
      </c>
      <c r="K34" s="38"/>
      <c r="L34" s="38">
        <f>IFERROR(IF(F34&gt;INDEX('PRT Assumptions'!$B$9:$B$59,MATCH(D34,'PRT Assumptions'!$C$9:$C$59,0)),INDEX('PRT Assumptions'!$B$9:$B$59,MATCH(D34,'PRT Assumptions'!$C$9:$C$59,0))*INDEX('PRT Assumptions'!$B$61:$B$111,MATCH(D34,'PRT Assumptions'!$C$61:$C$111,0)),F34*INDEX('PRT Assumptions'!$B$61:$B$111,MATCH(D34,'PRT Assumptions'!$C$61:$C$111,0))),0)</f>
        <v>187.91500000000002</v>
      </c>
      <c r="M34" s="224" t="s">
        <v>55</v>
      </c>
      <c r="N34" s="38">
        <f t="shared" si="1"/>
        <v>5051.0727550000001</v>
      </c>
      <c r="O34" s="38"/>
      <c r="P34" s="38">
        <f>+IF(Y34="Full time",'wp-b2 Calc of Health and Other '!$I$19,0)</f>
        <v>9480.2119811320754</v>
      </c>
      <c r="Q34" s="38"/>
      <c r="R34" s="38">
        <f t="shared" si="2"/>
        <v>2520.8667999999998</v>
      </c>
      <c r="S34" s="38"/>
      <c r="T34" s="38">
        <f t="shared" si="3"/>
        <v>1890.6500999999998</v>
      </c>
      <c r="U34" s="38"/>
      <c r="V34" s="38">
        <f t="shared" si="4"/>
        <v>13891.728881132076</v>
      </c>
      <c r="X34" s="92">
        <f>+'SS PF Sal 2020.04.01'!D21</f>
        <v>1099997</v>
      </c>
      <c r="Y34" s="92" t="str">
        <f>+'SS PF Sal 2020.04.01'!P21</f>
        <v>Full time</v>
      </c>
    </row>
    <row r="35" spans="1:25">
      <c r="A35" s="108">
        <v>21</v>
      </c>
      <c r="B35" s="35"/>
      <c r="C35" s="39"/>
      <c r="D35" s="96" t="str">
        <f>+INDEX('SS PF Sal 2020.04.01'!M:M,MATCH(X35,'SS PF Sal 2020.04.01'!D:D,0))</f>
        <v>IL</v>
      </c>
      <c r="E35" s="37"/>
      <c r="F35" s="38">
        <f>+SUMIF('SS PF Sal 2020.04.01'!D:D,'wp-b3 Shared Services'!X35,'SS PF Sal 2020.04.01'!W:W)</f>
        <v>42701.57000000008</v>
      </c>
      <c r="G35" s="40"/>
      <c r="H35" s="38">
        <f>IF(F35&lt;'PRT Assumptions'!$B$4,F35*('PRT Assumptions'!$B$5+'PRT Assumptions'!$B$6),'PRT Assumptions'!$B$4*'PRT Assumptions'!$B$5+F35*'PRT Assumptions'!$B$6)</f>
        <v>3266.6701050000061</v>
      </c>
      <c r="I35" s="38"/>
      <c r="J35" s="38">
        <f>IF(F35&lt;'PRT Assumptions'!$B$113,F35*'PRT Assumptions'!$B$114,'PRT Assumptions'!$B$113*'PRT Assumptions'!$B$114)</f>
        <v>42</v>
      </c>
      <c r="K35" s="38"/>
      <c r="L35" s="38">
        <f>IFERROR(IF(F35&gt;INDEX('PRT Assumptions'!$B$9:$B$59,MATCH(D35,'PRT Assumptions'!$C$9:$C$59,0)),INDEX('PRT Assumptions'!$B$9:$B$59,MATCH(D35,'PRT Assumptions'!$C$9:$C$59,0))*INDEX('PRT Assumptions'!$B$61:$B$111,MATCH(D35,'PRT Assumptions'!$C$61:$C$111,0)),F35*INDEX('PRT Assumptions'!$B$61:$B$111,MATCH(D35,'PRT Assumptions'!$C$61:$C$111,0))),0)</f>
        <v>187.91500000000002</v>
      </c>
      <c r="M35" s="224" t="s">
        <v>55</v>
      </c>
      <c r="N35" s="38">
        <f t="shared" si="1"/>
        <v>3496.585105000006</v>
      </c>
      <c r="O35" s="38"/>
      <c r="P35" s="38">
        <f>+IF(Y35="Full time",'wp-b2 Calc of Health and Other '!$I$19,0)</f>
        <v>9480.2119811320754</v>
      </c>
      <c r="Q35" s="38"/>
      <c r="R35" s="38">
        <f t="shared" si="2"/>
        <v>1708.0628000000033</v>
      </c>
      <c r="S35" s="38"/>
      <c r="T35" s="38">
        <f t="shared" si="3"/>
        <v>1281.0471000000023</v>
      </c>
      <c r="U35" s="38"/>
      <c r="V35" s="38">
        <f t="shared" si="4"/>
        <v>12469.32188113208</v>
      </c>
      <c r="X35" s="92">
        <f>+'SS PF Sal 2020.04.01'!D22</f>
        <v>1001192</v>
      </c>
      <c r="Y35" s="92" t="str">
        <f>+'SS PF Sal 2020.04.01'!P22</f>
        <v>Full time</v>
      </c>
    </row>
    <row r="36" spans="1:25">
      <c r="A36" s="108">
        <v>22</v>
      </c>
      <c r="B36" s="35"/>
      <c r="C36" s="36"/>
      <c r="D36" s="96" t="str">
        <f>+INDEX('SS PF Sal 2020.04.01'!M:M,MATCH(X36,'SS PF Sal 2020.04.01'!D:D,0))</f>
        <v>IL</v>
      </c>
      <c r="E36" s="37"/>
      <c r="F36" s="38">
        <f>+SUMIF('SS PF Sal 2020.04.01'!D:D,'wp-b3 Shared Services'!X36,'SS PF Sal 2020.04.01'!W:W)</f>
        <v>72040.47</v>
      </c>
      <c r="G36" s="40"/>
      <c r="H36" s="38">
        <f>IF(F36&lt;'PRT Assumptions'!$B$4,F36*('PRT Assumptions'!$B$5+'PRT Assumptions'!$B$6),'PRT Assumptions'!$B$4*'PRT Assumptions'!$B$5+F36*'PRT Assumptions'!$B$6)</f>
        <v>5511.0959549999998</v>
      </c>
      <c r="I36" s="38"/>
      <c r="J36" s="38">
        <f>IF(F36&lt;'PRT Assumptions'!$B$113,F36*'PRT Assumptions'!$B$114,'PRT Assumptions'!$B$113*'PRT Assumptions'!$B$114)</f>
        <v>42</v>
      </c>
      <c r="K36" s="38"/>
      <c r="L36" s="38">
        <f>IFERROR(IF(F36&gt;INDEX('PRT Assumptions'!$B$9:$B$59,MATCH(D36,'PRT Assumptions'!$C$9:$C$59,0)),INDEX('PRT Assumptions'!$B$9:$B$59,MATCH(D36,'PRT Assumptions'!$C$9:$C$59,0))*INDEX('PRT Assumptions'!$B$61:$B$111,MATCH(D36,'PRT Assumptions'!$C$61:$C$111,0)),F36*INDEX('PRT Assumptions'!$B$61:$B$111,MATCH(D36,'PRT Assumptions'!$C$61:$C$111,0))),0)</f>
        <v>187.91500000000002</v>
      </c>
      <c r="M36" s="224" t="s">
        <v>55</v>
      </c>
      <c r="N36" s="38">
        <f t="shared" si="1"/>
        <v>5741.0109549999997</v>
      </c>
      <c r="O36" s="38"/>
      <c r="P36" s="38">
        <f>+IF(Y36="Full time",'wp-b2 Calc of Health and Other '!$I$19,0)</f>
        <v>9480.2119811320754</v>
      </c>
      <c r="Q36" s="38"/>
      <c r="R36" s="38">
        <f t="shared" si="2"/>
        <v>2881.6188000000002</v>
      </c>
      <c r="S36" s="38"/>
      <c r="T36" s="38">
        <f t="shared" si="3"/>
        <v>2161.2141000000001</v>
      </c>
      <c r="U36" s="38"/>
      <c r="V36" s="38">
        <f t="shared" si="4"/>
        <v>14523.044881132075</v>
      </c>
      <c r="X36" s="92">
        <f>+'SS PF Sal 2020.04.01'!D23</f>
        <v>1001447</v>
      </c>
      <c r="Y36" s="92" t="str">
        <f>+'SS PF Sal 2020.04.01'!P23</f>
        <v>Full time</v>
      </c>
    </row>
    <row r="37" spans="1:25">
      <c r="A37" s="108">
        <v>23</v>
      </c>
      <c r="B37" s="35"/>
      <c r="C37" s="36"/>
      <c r="D37" s="96" t="str">
        <f>+INDEX('SS PF Sal 2020.04.01'!M:M,MATCH(X37,'SS PF Sal 2020.04.01'!D:D,0))</f>
        <v>IL</v>
      </c>
      <c r="E37" s="37"/>
      <c r="F37" s="38">
        <f>+SUMIF('SS PF Sal 2020.04.01'!D:D,'wp-b3 Shared Services'!X37,'SS PF Sal 2020.04.01'!W:W)</f>
        <v>44821.500000000044</v>
      </c>
      <c r="G37" s="40"/>
      <c r="H37" s="38">
        <f>IF(F37&lt;'PRT Assumptions'!$B$4,F37*('PRT Assumptions'!$B$5+'PRT Assumptions'!$B$6),'PRT Assumptions'!$B$4*'PRT Assumptions'!$B$5+F37*'PRT Assumptions'!$B$6)</f>
        <v>3428.8447500000034</v>
      </c>
      <c r="I37" s="38"/>
      <c r="J37" s="38">
        <f>IF(F37&lt;'PRT Assumptions'!$B$113,F37*'PRT Assumptions'!$B$114,'PRT Assumptions'!$B$113*'PRT Assumptions'!$B$114)</f>
        <v>42</v>
      </c>
      <c r="K37" s="38"/>
      <c r="L37" s="38">
        <f>IFERROR(IF(F37&gt;INDEX('PRT Assumptions'!$B$9:$B$59,MATCH(D37,'PRT Assumptions'!$C$9:$C$59,0)),INDEX('PRT Assumptions'!$B$9:$B$59,MATCH(D37,'PRT Assumptions'!$C$9:$C$59,0))*INDEX('PRT Assumptions'!$B$61:$B$111,MATCH(D37,'PRT Assumptions'!$C$61:$C$111,0)),F37*INDEX('PRT Assumptions'!$B$61:$B$111,MATCH(D37,'PRT Assumptions'!$C$61:$C$111,0))),0)</f>
        <v>187.91500000000002</v>
      </c>
      <c r="M37" s="224" t="s">
        <v>55</v>
      </c>
      <c r="N37" s="38">
        <f t="shared" si="1"/>
        <v>3658.7597500000034</v>
      </c>
      <c r="O37" s="38"/>
      <c r="P37" s="38">
        <f>+IF(Y37="Full time",'wp-b2 Calc of Health and Other '!$I$19,0)</f>
        <v>9480.2119811320754</v>
      </c>
      <c r="Q37" s="38"/>
      <c r="R37" s="38">
        <f t="shared" si="2"/>
        <v>1792.8600000000017</v>
      </c>
      <c r="S37" s="38"/>
      <c r="T37" s="38">
        <f t="shared" si="3"/>
        <v>1344.6450000000013</v>
      </c>
      <c r="U37" s="38"/>
      <c r="V37" s="38">
        <f t="shared" si="4"/>
        <v>12617.716981132078</v>
      </c>
      <c r="X37" s="92">
        <f>+'SS PF Sal 2020.04.01'!D24</f>
        <v>1099946</v>
      </c>
      <c r="Y37" s="92" t="str">
        <f>+'SS PF Sal 2020.04.01'!P24</f>
        <v>Full time</v>
      </c>
    </row>
    <row r="38" spans="1:25">
      <c r="A38" s="108">
        <v>24</v>
      </c>
      <c r="B38" s="35"/>
      <c r="C38" s="36"/>
      <c r="D38" s="96" t="str">
        <f>+INDEX('SS PF Sal 2020.04.01'!M:M,MATCH(X38,'SS PF Sal 2020.04.01'!D:D,0))</f>
        <v>IL</v>
      </c>
      <c r="E38" s="37"/>
      <c r="F38" s="38">
        <f>+SUMIF('SS PF Sal 2020.04.01'!D:D,'wp-b3 Shared Services'!X38,'SS PF Sal 2020.04.01'!W:W)</f>
        <v>49566.399999999994</v>
      </c>
      <c r="G38" s="40"/>
      <c r="H38" s="38">
        <f>IF(F38&lt;'PRT Assumptions'!$B$4,F38*('PRT Assumptions'!$B$5+'PRT Assumptions'!$B$6),'PRT Assumptions'!$B$4*'PRT Assumptions'!$B$5+F38*'PRT Assumptions'!$B$6)</f>
        <v>3791.8295999999996</v>
      </c>
      <c r="I38" s="38"/>
      <c r="J38" s="38">
        <f>IF(F38&lt;'PRT Assumptions'!$B$113,F38*'PRT Assumptions'!$B$114,'PRT Assumptions'!$B$113*'PRT Assumptions'!$B$114)</f>
        <v>42</v>
      </c>
      <c r="K38" s="38"/>
      <c r="L38" s="38">
        <f>IFERROR(IF(F38&gt;INDEX('PRT Assumptions'!$B$9:$B$59,MATCH(D38,'PRT Assumptions'!$C$9:$C$59,0)),INDEX('PRT Assumptions'!$B$9:$B$59,MATCH(D38,'PRT Assumptions'!$C$9:$C$59,0))*INDEX('PRT Assumptions'!$B$61:$B$111,MATCH(D38,'PRT Assumptions'!$C$61:$C$111,0)),F38*INDEX('PRT Assumptions'!$B$61:$B$111,MATCH(D38,'PRT Assumptions'!$C$61:$C$111,0))),0)</f>
        <v>187.91500000000002</v>
      </c>
      <c r="M38" s="224" t="s">
        <v>55</v>
      </c>
      <c r="N38" s="38">
        <f t="shared" si="1"/>
        <v>4021.7445999999995</v>
      </c>
      <c r="O38" s="38"/>
      <c r="P38" s="38">
        <f>+IF(Y38="Full time",'wp-b2 Calc of Health and Other '!$I$19,0)</f>
        <v>9480.2119811320754</v>
      </c>
      <c r="Q38" s="38"/>
      <c r="R38" s="38">
        <f t="shared" si="2"/>
        <v>1982.6559999999997</v>
      </c>
      <c r="S38" s="38"/>
      <c r="T38" s="38">
        <f t="shared" si="3"/>
        <v>1486.9919999999997</v>
      </c>
      <c r="U38" s="38"/>
      <c r="V38" s="38">
        <f t="shared" si="4"/>
        <v>12949.859981132075</v>
      </c>
      <c r="X38" s="92">
        <f>+'SS PF Sal 2020.04.01'!D25</f>
        <v>1099548</v>
      </c>
      <c r="Y38" s="92" t="str">
        <f>+'SS PF Sal 2020.04.01'!P25</f>
        <v>Full time</v>
      </c>
    </row>
    <row r="39" spans="1:25">
      <c r="A39" s="108">
        <v>25</v>
      </c>
      <c r="B39" s="35"/>
      <c r="C39" s="36"/>
      <c r="D39" s="96" t="str">
        <f>+INDEX('SS PF Sal 2020.04.01'!M:M,MATCH(X39,'SS PF Sal 2020.04.01'!D:D,0))</f>
        <v>IL</v>
      </c>
      <c r="E39" s="37"/>
      <c r="F39" s="38">
        <f>+SUMIF('SS PF Sal 2020.04.01'!D:D,'wp-b3 Shared Services'!X39,'SS PF Sal 2020.04.01'!W:W)</f>
        <v>55151.02</v>
      </c>
      <c r="G39" s="40"/>
      <c r="H39" s="38">
        <f>IF(F39&lt;'PRT Assumptions'!$B$4,F39*('PRT Assumptions'!$B$5+'PRT Assumptions'!$B$6),'PRT Assumptions'!$B$4*'PRT Assumptions'!$B$5+F39*'PRT Assumptions'!$B$6)</f>
        <v>4219.05303</v>
      </c>
      <c r="I39" s="38"/>
      <c r="J39" s="38">
        <f>IF(F39&lt;'PRT Assumptions'!$B$113,F39*'PRT Assumptions'!$B$114,'PRT Assumptions'!$B$113*'PRT Assumptions'!$B$114)</f>
        <v>42</v>
      </c>
      <c r="K39" s="38"/>
      <c r="L39" s="38">
        <f>IFERROR(IF(F39&gt;INDEX('PRT Assumptions'!$B$9:$B$59,MATCH(D39,'PRT Assumptions'!$C$9:$C$59,0)),INDEX('PRT Assumptions'!$B$9:$B$59,MATCH(D39,'PRT Assumptions'!$C$9:$C$59,0))*INDEX('PRT Assumptions'!$B$61:$B$111,MATCH(D39,'PRT Assumptions'!$C$61:$C$111,0)),F39*INDEX('PRT Assumptions'!$B$61:$B$111,MATCH(D39,'PRT Assumptions'!$C$61:$C$111,0))),0)</f>
        <v>187.91500000000002</v>
      </c>
      <c r="M39" s="224" t="s">
        <v>55</v>
      </c>
      <c r="N39" s="38">
        <f t="shared" si="1"/>
        <v>4448.96803</v>
      </c>
      <c r="O39" s="38"/>
      <c r="P39" s="38">
        <f>+IF(Y39="Full time",'wp-b2 Calc of Health and Other '!$I$19,0)</f>
        <v>9480.2119811320754</v>
      </c>
      <c r="Q39" s="38"/>
      <c r="R39" s="38">
        <f t="shared" si="2"/>
        <v>2206.0407999999998</v>
      </c>
      <c r="S39" s="38"/>
      <c r="T39" s="38">
        <f t="shared" si="3"/>
        <v>1654.5305999999998</v>
      </c>
      <c r="U39" s="38"/>
      <c r="V39" s="38">
        <f t="shared" si="4"/>
        <v>13340.783381132076</v>
      </c>
      <c r="X39" s="92">
        <f>+'SS PF Sal 2020.04.01'!D26</f>
        <v>1001474</v>
      </c>
      <c r="Y39" s="92" t="str">
        <f>+'SS PF Sal 2020.04.01'!P26</f>
        <v>Full time</v>
      </c>
    </row>
    <row r="40" spans="1:25">
      <c r="A40" s="108">
        <v>26</v>
      </c>
      <c r="B40" s="35"/>
      <c r="C40" s="39"/>
      <c r="D40" s="96" t="str">
        <f>+INDEX('SS PF Sal 2020.04.01'!M:M,MATCH(X40,'SS PF Sal 2020.04.01'!D:D,0))</f>
        <v>CO</v>
      </c>
      <c r="E40" s="37"/>
      <c r="F40" s="38">
        <f>+SUMIF('SS PF Sal 2020.04.01'!D:D,'wp-b3 Shared Services'!X40,'SS PF Sal 2020.04.01'!W:W)</f>
        <v>80000</v>
      </c>
      <c r="G40" s="40"/>
      <c r="H40" s="38">
        <f>IF(F40&lt;'PRT Assumptions'!$B$4,F40*('PRT Assumptions'!$B$5+'PRT Assumptions'!$B$6),'PRT Assumptions'!$B$4*'PRT Assumptions'!$B$5+F40*'PRT Assumptions'!$B$6)</f>
        <v>6120</v>
      </c>
      <c r="I40" s="38"/>
      <c r="J40" s="38">
        <f>IF(F40&lt;'PRT Assumptions'!$B$113,F40*'PRT Assumptions'!$B$114,'PRT Assumptions'!$B$113*'PRT Assumptions'!$B$114)</f>
        <v>42</v>
      </c>
      <c r="K40" s="38"/>
      <c r="L40" s="38">
        <f>IFERROR(IF(F40&gt;INDEX('PRT Assumptions'!$B$9:$B$59,MATCH(D40,'PRT Assumptions'!$C$9:$C$59,0)),INDEX('PRT Assumptions'!$B$9:$B$59,MATCH(D40,'PRT Assumptions'!$C$9:$C$59,0))*INDEX('PRT Assumptions'!$B$61:$B$111,MATCH(D40,'PRT Assumptions'!$C$61:$C$111,0)),F40*INDEX('PRT Assumptions'!$B$61:$B$111,MATCH(D40,'PRT Assumptions'!$C$61:$C$111,0))),0)</f>
        <v>231.20000000000002</v>
      </c>
      <c r="M40" s="225" t="s">
        <v>56</v>
      </c>
      <c r="N40" s="38">
        <f t="shared" si="1"/>
        <v>6393.2</v>
      </c>
      <c r="O40" s="38"/>
      <c r="P40" s="38">
        <f>+IF(Y40="Full time",'wp-b2 Calc of Health and Other '!$I$19,0)</f>
        <v>9480.2119811320754</v>
      </c>
      <c r="Q40" s="38"/>
      <c r="R40" s="38">
        <f t="shared" si="2"/>
        <v>3200</v>
      </c>
      <c r="S40" s="38"/>
      <c r="T40" s="38">
        <f t="shared" si="3"/>
        <v>2400</v>
      </c>
      <c r="U40" s="38"/>
      <c r="V40" s="38">
        <f t="shared" si="4"/>
        <v>15080.211981132075</v>
      </c>
      <c r="X40" s="92">
        <f>+'SS PF Sal 2020.04.01'!D27</f>
        <v>1099921</v>
      </c>
      <c r="Y40" s="92" t="str">
        <f>+'SS PF Sal 2020.04.01'!P27</f>
        <v>Full time</v>
      </c>
    </row>
    <row r="41" spans="1:25">
      <c r="A41" s="108">
        <v>27</v>
      </c>
      <c r="B41" s="35"/>
      <c r="C41" s="36"/>
      <c r="D41" s="96" t="str">
        <f>+INDEX('SS PF Sal 2020.04.01'!M:M,MATCH(X41,'SS PF Sal 2020.04.01'!D:D,0))</f>
        <v>IL</v>
      </c>
      <c r="E41" s="37"/>
      <c r="F41" s="38">
        <f>+SUMIF('SS PF Sal 2020.04.01'!D:D,'wp-b3 Shared Services'!X41,'SS PF Sal 2020.04.01'!W:W)</f>
        <v>51085.21999999995</v>
      </c>
      <c r="G41" s="38"/>
      <c r="H41" s="38">
        <f>IF(F41&lt;'PRT Assumptions'!$B$4,F41*('PRT Assumptions'!$B$5+'PRT Assumptions'!$B$6),'PRT Assumptions'!$B$4*'PRT Assumptions'!$B$5+F41*'PRT Assumptions'!$B$6)</f>
        <v>3908.019329999996</v>
      </c>
      <c r="I41" s="38"/>
      <c r="J41" s="38">
        <f>IF(F41&lt;'PRT Assumptions'!$B$113,F41*'PRT Assumptions'!$B$114,'PRT Assumptions'!$B$113*'PRT Assumptions'!$B$114)</f>
        <v>42</v>
      </c>
      <c r="K41" s="38"/>
      <c r="L41" s="38">
        <f>IFERROR(IF(F41&gt;INDEX('PRT Assumptions'!$B$9:$B$59,MATCH(D41,'PRT Assumptions'!$C$9:$C$59,0)),INDEX('PRT Assumptions'!$B$9:$B$59,MATCH(D41,'PRT Assumptions'!$C$9:$C$59,0))*INDEX('PRT Assumptions'!$B$61:$B$111,MATCH(D41,'PRT Assumptions'!$C$61:$C$111,0)),F41*INDEX('PRT Assumptions'!$B$61:$B$111,MATCH(D41,'PRT Assumptions'!$C$61:$C$111,0))),0)</f>
        <v>187.91500000000002</v>
      </c>
      <c r="M41" s="224" t="s">
        <v>55</v>
      </c>
      <c r="N41" s="38">
        <f t="shared" si="1"/>
        <v>4137.9343299999964</v>
      </c>
      <c r="O41" s="38"/>
      <c r="P41" s="38">
        <f>+IF(Y41="Full time",'wp-b2 Calc of Health and Other '!$I$19,0)</f>
        <v>9480.2119811320754</v>
      </c>
      <c r="Q41" s="38"/>
      <c r="R41" s="38">
        <f t="shared" si="2"/>
        <v>2043.4087999999981</v>
      </c>
      <c r="S41" s="38"/>
      <c r="T41" s="38">
        <f t="shared" si="3"/>
        <v>1532.5565999999985</v>
      </c>
      <c r="U41" s="38"/>
      <c r="V41" s="38">
        <f t="shared" si="4"/>
        <v>13056.177381132071</v>
      </c>
      <c r="X41" s="92">
        <f>+'SS PF Sal 2020.04.01'!D28</f>
        <v>1001389</v>
      </c>
      <c r="Y41" s="92" t="str">
        <f>+'SS PF Sal 2020.04.01'!P28</f>
        <v>Full time</v>
      </c>
    </row>
    <row r="42" spans="1:25">
      <c r="A42" s="108">
        <v>28</v>
      </c>
      <c r="B42" s="35"/>
      <c r="C42" s="39"/>
      <c r="D42" s="96" t="str">
        <f>+INDEX('SS PF Sal 2020.04.01'!M:M,MATCH(X42,'SS PF Sal 2020.04.01'!D:D,0))</f>
        <v>IL</v>
      </c>
      <c r="E42" s="37"/>
      <c r="F42" s="38">
        <f>+SUMIF('SS PF Sal 2020.04.01'!D:D,'wp-b3 Shared Services'!X42,'SS PF Sal 2020.04.01'!W:W)</f>
        <v>83000</v>
      </c>
      <c r="G42" s="38"/>
      <c r="H42" s="38">
        <f>IF(F42&lt;'PRT Assumptions'!$B$4,F42*('PRT Assumptions'!$B$5+'PRT Assumptions'!$B$6),'PRT Assumptions'!$B$4*'PRT Assumptions'!$B$5+F42*'PRT Assumptions'!$B$6)</f>
        <v>6349.5</v>
      </c>
      <c r="I42" s="38"/>
      <c r="J42" s="38">
        <f>IF(F42&lt;'PRT Assumptions'!$B$113,F42*'PRT Assumptions'!$B$114,'PRT Assumptions'!$B$113*'PRT Assumptions'!$B$114)</f>
        <v>42</v>
      </c>
      <c r="K42" s="38"/>
      <c r="L42" s="38">
        <f>IFERROR(IF(F42&gt;INDEX('PRT Assumptions'!$B$9:$B$59,MATCH(D42,'PRT Assumptions'!$C$9:$C$59,0)),INDEX('PRT Assumptions'!$B$9:$B$59,MATCH(D42,'PRT Assumptions'!$C$9:$C$59,0))*INDEX('PRT Assumptions'!$B$61:$B$111,MATCH(D42,'PRT Assumptions'!$C$61:$C$111,0)),F42*INDEX('PRT Assumptions'!$B$61:$B$111,MATCH(D42,'PRT Assumptions'!$C$61:$C$111,0))),0)</f>
        <v>187.91500000000002</v>
      </c>
      <c r="M42" s="224" t="s">
        <v>55</v>
      </c>
      <c r="N42" s="38">
        <f t="shared" si="1"/>
        <v>6579.415</v>
      </c>
      <c r="O42" s="38"/>
      <c r="P42" s="38">
        <f>+IF(Y42="Full time",'wp-b2 Calc of Health and Other '!$I$19,0)</f>
        <v>9480.2119811320754</v>
      </c>
      <c r="Q42" s="38"/>
      <c r="R42" s="38">
        <f t="shared" si="2"/>
        <v>3320</v>
      </c>
      <c r="S42" s="38"/>
      <c r="T42" s="38">
        <f t="shared" si="3"/>
        <v>2490</v>
      </c>
      <c r="U42" s="38"/>
      <c r="V42" s="38">
        <f t="shared" si="4"/>
        <v>15290.211981132075</v>
      </c>
      <c r="X42" s="92">
        <f>+'SS PF Sal 2020.04.01'!D29</f>
        <v>1001564</v>
      </c>
      <c r="Y42" s="92" t="str">
        <f>+'SS PF Sal 2020.04.01'!P29</f>
        <v>Full time</v>
      </c>
    </row>
    <row r="43" spans="1:25">
      <c r="A43" s="108">
        <v>29</v>
      </c>
      <c r="B43" s="35"/>
      <c r="C43" s="36"/>
      <c r="D43" s="96" t="str">
        <f>+INDEX('SS PF Sal 2020.04.01'!M:M,MATCH(X43,'SS PF Sal 2020.04.01'!D:D,0))</f>
        <v>IL</v>
      </c>
      <c r="E43" s="37"/>
      <c r="F43" s="38">
        <f>+SUMIF('SS PF Sal 2020.04.01'!D:D,'wp-b3 Shared Services'!X43,'SS PF Sal 2020.04.01'!W:W)</f>
        <v>64008.45</v>
      </c>
      <c r="G43" s="38"/>
      <c r="H43" s="38">
        <f>IF(F43&lt;'PRT Assumptions'!$B$4,F43*('PRT Assumptions'!$B$5+'PRT Assumptions'!$B$6),'PRT Assumptions'!$B$4*'PRT Assumptions'!$B$5+F43*'PRT Assumptions'!$B$6)</f>
        <v>4896.6464249999999</v>
      </c>
      <c r="I43" s="38"/>
      <c r="J43" s="38">
        <f>IF(F43&lt;'PRT Assumptions'!$B$113,F43*'PRT Assumptions'!$B$114,'PRT Assumptions'!$B$113*'PRT Assumptions'!$B$114)</f>
        <v>42</v>
      </c>
      <c r="K43" s="38"/>
      <c r="L43" s="38">
        <f>IFERROR(IF(F43&gt;INDEX('PRT Assumptions'!$B$9:$B$59,MATCH(D43,'PRT Assumptions'!$C$9:$C$59,0)),INDEX('PRT Assumptions'!$B$9:$B$59,MATCH(D43,'PRT Assumptions'!$C$9:$C$59,0))*INDEX('PRT Assumptions'!$B$61:$B$111,MATCH(D43,'PRT Assumptions'!$C$61:$C$111,0)),F43*INDEX('PRT Assumptions'!$B$61:$B$111,MATCH(D43,'PRT Assumptions'!$C$61:$C$111,0))),0)</f>
        <v>187.91500000000002</v>
      </c>
      <c r="M43" s="224" t="s">
        <v>55</v>
      </c>
      <c r="N43" s="38">
        <f t="shared" si="1"/>
        <v>5126.5614249999999</v>
      </c>
      <c r="O43" s="38"/>
      <c r="P43" s="38">
        <f>+IF(Y43="Full time",'wp-b2 Calc of Health and Other '!$I$19,0)</f>
        <v>9480.2119811320754</v>
      </c>
      <c r="Q43" s="38"/>
      <c r="R43" s="38">
        <f t="shared" si="2"/>
        <v>2560.3379999999997</v>
      </c>
      <c r="S43" s="38"/>
      <c r="T43" s="38">
        <f t="shared" si="3"/>
        <v>1920.2534999999998</v>
      </c>
      <c r="U43" s="38"/>
      <c r="V43" s="38">
        <f t="shared" si="4"/>
        <v>13960.803481132076</v>
      </c>
      <c r="X43" s="92">
        <f>+'SS PF Sal 2020.04.01'!D30</f>
        <v>1001646</v>
      </c>
      <c r="Y43" s="92" t="str">
        <f>+'SS PF Sal 2020.04.01'!P30</f>
        <v>Full time</v>
      </c>
    </row>
    <row r="44" spans="1:25">
      <c r="A44" s="108">
        <v>30</v>
      </c>
      <c r="B44" s="35"/>
      <c r="C44" s="36"/>
      <c r="D44" s="96" t="str">
        <f>+INDEX('SS PF Sal 2020.04.01'!M:M,MATCH(X44,'SS PF Sal 2020.04.01'!D:D,0))</f>
        <v>IL</v>
      </c>
      <c r="E44" s="37"/>
      <c r="F44" s="38">
        <f>+SUMIF('SS PF Sal 2020.04.01'!D:D,'wp-b3 Shared Services'!X44,'SS PF Sal 2020.04.01'!W:W)</f>
        <v>57225.17</v>
      </c>
      <c r="G44" s="38"/>
      <c r="H44" s="38">
        <f>IF(F44&lt;'PRT Assumptions'!$B$4,F44*('PRT Assumptions'!$B$5+'PRT Assumptions'!$B$6),'PRT Assumptions'!$B$4*'PRT Assumptions'!$B$5+F44*'PRT Assumptions'!$B$6)</f>
        <v>4377.7255049999994</v>
      </c>
      <c r="I44" s="38"/>
      <c r="J44" s="38">
        <f>IF(F44&lt;'PRT Assumptions'!$B$113,F44*'PRT Assumptions'!$B$114,'PRT Assumptions'!$B$113*'PRT Assumptions'!$B$114)</f>
        <v>42</v>
      </c>
      <c r="K44" s="38"/>
      <c r="L44" s="38">
        <f>IFERROR(IF(F44&gt;INDEX('PRT Assumptions'!$B$9:$B$59,MATCH(D44,'PRT Assumptions'!$C$9:$C$59,0)),INDEX('PRT Assumptions'!$B$9:$B$59,MATCH(D44,'PRT Assumptions'!$C$9:$C$59,0))*INDEX('PRT Assumptions'!$B$61:$B$111,MATCH(D44,'PRT Assumptions'!$C$61:$C$111,0)),F44*INDEX('PRT Assumptions'!$B$61:$B$111,MATCH(D44,'PRT Assumptions'!$C$61:$C$111,0))),0)</f>
        <v>187.91500000000002</v>
      </c>
      <c r="M44" s="224" t="s">
        <v>55</v>
      </c>
      <c r="N44" s="38">
        <f t="shared" si="1"/>
        <v>4607.6405049999994</v>
      </c>
      <c r="O44" s="38"/>
      <c r="P44" s="38">
        <f>+IF(Y44="Full time",'wp-b2 Calc of Health and Other '!$I$19,0)</f>
        <v>9480.2119811320754</v>
      </c>
      <c r="Q44" s="38"/>
      <c r="R44" s="38">
        <f t="shared" si="2"/>
        <v>2289.0068000000001</v>
      </c>
      <c r="S44" s="38"/>
      <c r="T44" s="38">
        <f t="shared" si="3"/>
        <v>1716.7550999999999</v>
      </c>
      <c r="U44" s="38"/>
      <c r="V44" s="38">
        <f t="shared" si="4"/>
        <v>13485.973881132077</v>
      </c>
      <c r="X44" s="92">
        <f>+'SS PF Sal 2020.04.01'!D31</f>
        <v>1001702</v>
      </c>
      <c r="Y44" s="92" t="str">
        <f>+'SS PF Sal 2020.04.01'!P31</f>
        <v>Full time</v>
      </c>
    </row>
    <row r="45" spans="1:25">
      <c r="A45" s="108">
        <v>31</v>
      </c>
      <c r="B45" s="35"/>
      <c r="C45" s="36"/>
      <c r="D45" s="96" t="str">
        <f>+INDEX('SS PF Sal 2020.04.01'!M:M,MATCH(X45,'SS PF Sal 2020.04.01'!D:D,0))</f>
        <v>IL</v>
      </c>
      <c r="E45" s="37"/>
      <c r="F45" s="38">
        <f>+SUMIF('SS PF Sal 2020.04.01'!D:D,'wp-b3 Shared Services'!X45,'SS PF Sal 2020.04.01'!W:W)</f>
        <v>64402.52</v>
      </c>
      <c r="G45" s="38"/>
      <c r="H45" s="38">
        <f>IF(F45&lt;'PRT Assumptions'!$B$4,F45*('PRT Assumptions'!$B$5+'PRT Assumptions'!$B$6),'PRT Assumptions'!$B$4*'PRT Assumptions'!$B$5+F45*'PRT Assumptions'!$B$6)</f>
        <v>4926.7927799999998</v>
      </c>
      <c r="I45" s="38"/>
      <c r="J45" s="38">
        <f>IF(F45&lt;'PRT Assumptions'!$B$113,F45*'PRT Assumptions'!$B$114,'PRT Assumptions'!$B$113*'PRT Assumptions'!$B$114)</f>
        <v>42</v>
      </c>
      <c r="K45" s="38"/>
      <c r="L45" s="38">
        <f>IFERROR(IF(F45&gt;INDEX('PRT Assumptions'!$B$9:$B$59,MATCH(D45,'PRT Assumptions'!$C$9:$C$59,0)),INDEX('PRT Assumptions'!$B$9:$B$59,MATCH(D45,'PRT Assumptions'!$C$9:$C$59,0))*INDEX('PRT Assumptions'!$B$61:$B$111,MATCH(D45,'PRT Assumptions'!$C$61:$C$111,0)),F45*INDEX('PRT Assumptions'!$B$61:$B$111,MATCH(D45,'PRT Assumptions'!$C$61:$C$111,0))),0)</f>
        <v>187.91500000000002</v>
      </c>
      <c r="M45" s="224" t="s">
        <v>55</v>
      </c>
      <c r="N45" s="38">
        <f t="shared" si="1"/>
        <v>5156.7077799999997</v>
      </c>
      <c r="O45" s="38"/>
      <c r="P45" s="38">
        <f>+IF(Y45="Full time",'wp-b2 Calc of Health and Other '!$I$19,0)</f>
        <v>9480.2119811320754</v>
      </c>
      <c r="Q45" s="38"/>
      <c r="R45" s="38">
        <f t="shared" si="2"/>
        <v>2576.1007999999997</v>
      </c>
      <c r="S45" s="38"/>
      <c r="T45" s="38">
        <f t="shared" si="3"/>
        <v>1932.0755999999999</v>
      </c>
      <c r="U45" s="38"/>
      <c r="V45" s="38">
        <f t="shared" si="4"/>
        <v>13988.388381132076</v>
      </c>
      <c r="X45" s="92">
        <f>+'SS PF Sal 2020.04.01'!D32</f>
        <v>1099980</v>
      </c>
      <c r="Y45" s="92" t="str">
        <f>+'SS PF Sal 2020.04.01'!P32</f>
        <v>Full time</v>
      </c>
    </row>
    <row r="46" spans="1:25">
      <c r="A46" s="108">
        <v>32</v>
      </c>
      <c r="B46" s="35"/>
      <c r="C46" s="36"/>
      <c r="D46" s="96" t="str">
        <f>+INDEX('SS PF Sal 2020.04.01'!M:M,MATCH(X46,'SS PF Sal 2020.04.01'!D:D,0))</f>
        <v>IL</v>
      </c>
      <c r="E46" s="37"/>
      <c r="F46" s="38">
        <f>+SUMIF('SS PF Sal 2020.04.01'!D:D,'wp-b3 Shared Services'!X46,'SS PF Sal 2020.04.01'!W:W)</f>
        <v>63699.839999999997</v>
      </c>
      <c r="G46" s="38"/>
      <c r="H46" s="38">
        <f>IF(F46&lt;'PRT Assumptions'!$B$4,F46*('PRT Assumptions'!$B$5+'PRT Assumptions'!$B$6),'PRT Assumptions'!$B$4*'PRT Assumptions'!$B$5+F46*'PRT Assumptions'!$B$6)</f>
        <v>4873.0377599999993</v>
      </c>
      <c r="I46" s="38"/>
      <c r="J46" s="38">
        <f>IF(F46&lt;'PRT Assumptions'!$B$113,F46*'PRT Assumptions'!$B$114,'PRT Assumptions'!$B$113*'PRT Assumptions'!$B$114)</f>
        <v>42</v>
      </c>
      <c r="K46" s="38"/>
      <c r="L46" s="38">
        <f>IFERROR(IF(F46&gt;INDEX('PRT Assumptions'!$B$9:$B$59,MATCH(D46,'PRT Assumptions'!$C$9:$C$59,0)),INDEX('PRT Assumptions'!$B$9:$B$59,MATCH(D46,'PRT Assumptions'!$C$9:$C$59,0))*INDEX('PRT Assumptions'!$B$61:$B$111,MATCH(D46,'PRT Assumptions'!$C$61:$C$111,0)),F46*INDEX('PRT Assumptions'!$B$61:$B$111,MATCH(D46,'PRT Assumptions'!$C$61:$C$111,0))),0)</f>
        <v>187.91500000000002</v>
      </c>
      <c r="M46" s="224" t="s">
        <v>55</v>
      </c>
      <c r="N46" s="38">
        <f t="shared" si="1"/>
        <v>5102.9527599999992</v>
      </c>
      <c r="O46" s="38"/>
      <c r="P46" s="38">
        <f>+IF(Y46="Full time",'wp-b2 Calc of Health and Other '!$I$19,0)</f>
        <v>9480.2119811320754</v>
      </c>
      <c r="Q46" s="38"/>
      <c r="R46" s="38">
        <f t="shared" si="2"/>
        <v>2547.9935999999998</v>
      </c>
      <c r="S46" s="38"/>
      <c r="T46" s="38">
        <f t="shared" si="3"/>
        <v>1910.9951999999998</v>
      </c>
      <c r="U46" s="38"/>
      <c r="V46" s="38">
        <f t="shared" si="4"/>
        <v>13939.200781132075</v>
      </c>
      <c r="X46" s="92">
        <f>+'SS PF Sal 2020.04.01'!D33</f>
        <v>1001139</v>
      </c>
      <c r="Y46" s="92" t="str">
        <f>+'SS PF Sal 2020.04.01'!P33</f>
        <v>Full time</v>
      </c>
    </row>
    <row r="47" spans="1:25">
      <c r="A47" s="108">
        <v>33</v>
      </c>
      <c r="B47" s="35"/>
      <c r="C47" s="36"/>
      <c r="D47" s="96" t="str">
        <f>+INDEX('SS PF Sal 2020.04.01'!M:M,MATCH(X47,'SS PF Sal 2020.04.01'!D:D,0))</f>
        <v>IL</v>
      </c>
      <c r="E47" s="37"/>
      <c r="F47" s="38">
        <f>+SUMIF('SS PF Sal 2020.04.01'!D:D,'wp-b3 Shared Services'!X47,'SS PF Sal 2020.04.01'!W:W)</f>
        <v>80000</v>
      </c>
      <c r="G47" s="38"/>
      <c r="H47" s="38">
        <f>IF(F47&lt;'PRT Assumptions'!$B$4,F47*('PRT Assumptions'!$B$5+'PRT Assumptions'!$B$6),'PRT Assumptions'!$B$4*'PRT Assumptions'!$B$5+F47*'PRT Assumptions'!$B$6)</f>
        <v>6120</v>
      </c>
      <c r="I47" s="38"/>
      <c r="J47" s="38">
        <f>IF(F47&lt;'PRT Assumptions'!$B$113,F47*'PRT Assumptions'!$B$114,'PRT Assumptions'!$B$113*'PRT Assumptions'!$B$114)</f>
        <v>42</v>
      </c>
      <c r="K47" s="38"/>
      <c r="L47" s="38">
        <f>IFERROR(IF(F47&gt;INDEX('PRT Assumptions'!$B$9:$B$59,MATCH(D47,'PRT Assumptions'!$C$9:$C$59,0)),INDEX('PRT Assumptions'!$B$9:$B$59,MATCH(D47,'PRT Assumptions'!$C$9:$C$59,0))*INDEX('PRT Assumptions'!$B$61:$B$111,MATCH(D47,'PRT Assumptions'!$C$61:$C$111,0)),F47*INDEX('PRT Assumptions'!$B$61:$B$111,MATCH(D47,'PRT Assumptions'!$C$61:$C$111,0))),0)</f>
        <v>187.91500000000002</v>
      </c>
      <c r="M47" s="224" t="s">
        <v>55</v>
      </c>
      <c r="N47" s="38">
        <f t="shared" si="1"/>
        <v>6349.915</v>
      </c>
      <c r="O47" s="38"/>
      <c r="P47" s="38">
        <f>+IF(Y47="Full time",'wp-b2 Calc of Health and Other '!$I$19,0)</f>
        <v>9480.2119811320754</v>
      </c>
      <c r="Q47" s="38"/>
      <c r="R47" s="38">
        <f t="shared" si="2"/>
        <v>3200</v>
      </c>
      <c r="S47" s="38"/>
      <c r="T47" s="38">
        <f t="shared" si="3"/>
        <v>2400</v>
      </c>
      <c r="U47" s="38"/>
      <c r="V47" s="38">
        <f t="shared" si="4"/>
        <v>15080.211981132075</v>
      </c>
      <c r="X47" s="92">
        <f>+'SS PF Sal 2020.04.01'!D34</f>
        <v>1001283</v>
      </c>
      <c r="Y47" s="92" t="str">
        <f>+'SS PF Sal 2020.04.01'!P34</f>
        <v>Full time</v>
      </c>
    </row>
    <row r="48" spans="1:25">
      <c r="A48" s="108">
        <v>34</v>
      </c>
      <c r="B48" s="35"/>
      <c r="C48" s="36"/>
      <c r="D48" s="96" t="str">
        <f>+INDEX('SS PF Sal 2020.04.01'!M:M,MATCH(X48,'SS PF Sal 2020.04.01'!D:D,0))</f>
        <v>IL</v>
      </c>
      <c r="E48" s="37"/>
      <c r="F48" s="38">
        <f>+SUMIF('SS PF Sal 2020.04.01'!D:D,'wp-b3 Shared Services'!X48,'SS PF Sal 2020.04.01'!W:W)</f>
        <v>88266.96</v>
      </c>
      <c r="G48" s="38"/>
      <c r="H48" s="38">
        <f>IF(F48&lt;'PRT Assumptions'!$B$4,F48*('PRT Assumptions'!$B$5+'PRT Assumptions'!$B$6),'PRT Assumptions'!$B$4*'PRT Assumptions'!$B$5+F48*'PRT Assumptions'!$B$6)</f>
        <v>6752.4224400000003</v>
      </c>
      <c r="I48" s="38"/>
      <c r="J48" s="38">
        <f>IF(F48&lt;'PRT Assumptions'!$B$113,F48*'PRT Assumptions'!$B$114,'PRT Assumptions'!$B$113*'PRT Assumptions'!$B$114)</f>
        <v>42</v>
      </c>
      <c r="K48" s="38"/>
      <c r="L48" s="38">
        <f>IFERROR(IF(F48&gt;INDEX('PRT Assumptions'!$B$9:$B$59,MATCH(D48,'PRT Assumptions'!$C$9:$C$59,0)),INDEX('PRT Assumptions'!$B$9:$B$59,MATCH(D48,'PRT Assumptions'!$C$9:$C$59,0))*INDEX('PRT Assumptions'!$B$61:$B$111,MATCH(D48,'PRT Assumptions'!$C$61:$C$111,0)),F48*INDEX('PRT Assumptions'!$B$61:$B$111,MATCH(D48,'PRT Assumptions'!$C$61:$C$111,0))),0)</f>
        <v>187.91500000000002</v>
      </c>
      <c r="M48" s="224" t="s">
        <v>55</v>
      </c>
      <c r="N48" s="38">
        <f t="shared" si="1"/>
        <v>6982.3374400000002</v>
      </c>
      <c r="O48" s="38"/>
      <c r="P48" s="38">
        <f>+IF(Y48="Full time",'wp-b2 Calc of Health and Other '!$I$19,0)</f>
        <v>9480.2119811320754</v>
      </c>
      <c r="Q48" s="38"/>
      <c r="R48" s="38">
        <f t="shared" si="2"/>
        <v>3530.6784000000002</v>
      </c>
      <c r="S48" s="38"/>
      <c r="T48" s="38">
        <f t="shared" si="3"/>
        <v>2648.0088000000001</v>
      </c>
      <c r="U48" s="38"/>
      <c r="V48" s="38">
        <f t="shared" si="4"/>
        <v>15658.899181132076</v>
      </c>
      <c r="X48" s="92">
        <f>+'SS PF Sal 2020.04.01'!D35</f>
        <v>1001408</v>
      </c>
      <c r="Y48" s="92" t="str">
        <f>+'SS PF Sal 2020.04.01'!P35</f>
        <v>Full time</v>
      </c>
    </row>
    <row r="49" spans="1:25">
      <c r="A49" s="108">
        <v>35</v>
      </c>
      <c r="B49" s="35"/>
      <c r="C49" s="36"/>
      <c r="D49" s="96" t="str">
        <f>+INDEX('SS PF Sal 2020.04.01'!M:M,MATCH(X49,'SS PF Sal 2020.04.01'!D:D,0))</f>
        <v>IL</v>
      </c>
      <c r="E49" s="37"/>
      <c r="F49" s="38">
        <f>+SUMIF('SS PF Sal 2020.04.01'!D:D,'wp-b3 Shared Services'!X49,'SS PF Sal 2020.04.01'!W:W)</f>
        <v>41100.800000000003</v>
      </c>
      <c r="G49" s="38"/>
      <c r="H49" s="38">
        <f>IF(F49&lt;'PRT Assumptions'!$B$4,F49*('PRT Assumptions'!$B$5+'PRT Assumptions'!$B$6),'PRT Assumptions'!$B$4*'PRT Assumptions'!$B$5+F49*'PRT Assumptions'!$B$6)</f>
        <v>3144.2112000000002</v>
      </c>
      <c r="I49" s="38"/>
      <c r="J49" s="38">
        <f>IF(F49&lt;'PRT Assumptions'!$B$113,F49*'PRT Assumptions'!$B$114,'PRT Assumptions'!$B$113*'PRT Assumptions'!$B$114)</f>
        <v>42</v>
      </c>
      <c r="K49" s="38"/>
      <c r="L49" s="38">
        <f>IFERROR(IF(F49&gt;INDEX('PRT Assumptions'!$B$9:$B$59,MATCH(D49,'PRT Assumptions'!$C$9:$C$59,0)),INDEX('PRT Assumptions'!$B$9:$B$59,MATCH(D49,'PRT Assumptions'!$C$9:$C$59,0))*INDEX('PRT Assumptions'!$B$61:$B$111,MATCH(D49,'PRT Assumptions'!$C$61:$C$111,0)),F49*INDEX('PRT Assumptions'!$B$61:$B$111,MATCH(D49,'PRT Assumptions'!$C$61:$C$111,0))),0)</f>
        <v>187.91500000000002</v>
      </c>
      <c r="M49" s="224" t="s">
        <v>55</v>
      </c>
      <c r="N49" s="38">
        <f t="shared" si="1"/>
        <v>3374.1262000000002</v>
      </c>
      <c r="O49" s="38"/>
      <c r="P49" s="38">
        <f>+IF(Y49="Full time",'wp-b2 Calc of Health and Other '!$I$19,0)</f>
        <v>9480.2119811320754</v>
      </c>
      <c r="Q49" s="38"/>
      <c r="R49" s="38">
        <f t="shared" si="2"/>
        <v>1644.0320000000002</v>
      </c>
      <c r="S49" s="38"/>
      <c r="T49" s="38">
        <f t="shared" si="3"/>
        <v>1233.0240000000001</v>
      </c>
      <c r="U49" s="38"/>
      <c r="V49" s="38">
        <f t="shared" si="4"/>
        <v>12357.267981132076</v>
      </c>
      <c r="X49" s="92">
        <f>+'SS PF Sal 2020.04.01'!D36</f>
        <v>1001486</v>
      </c>
      <c r="Y49" s="92" t="str">
        <f>+'SS PF Sal 2020.04.01'!P36</f>
        <v>Full time</v>
      </c>
    </row>
    <row r="50" spans="1:25">
      <c r="A50" s="108">
        <v>36</v>
      </c>
      <c r="B50" s="35"/>
      <c r="C50" s="36"/>
      <c r="D50" s="96" t="str">
        <f>+INDEX('SS PF Sal 2020.04.01'!M:M,MATCH(X50,'SS PF Sal 2020.04.01'!D:D,0))</f>
        <v>IL</v>
      </c>
      <c r="E50" s="37"/>
      <c r="F50" s="38">
        <f>+SUMIF('SS PF Sal 2020.04.01'!D:D,'wp-b3 Shared Services'!X50,'SS PF Sal 2020.04.01'!W:W)</f>
        <v>50016.72</v>
      </c>
      <c r="G50" s="38"/>
      <c r="H50" s="38">
        <f>IF(F50&lt;'PRT Assumptions'!$B$4,F50*('PRT Assumptions'!$B$5+'PRT Assumptions'!$B$6),'PRT Assumptions'!$B$4*'PRT Assumptions'!$B$5+F50*'PRT Assumptions'!$B$6)</f>
        <v>3826.2790799999998</v>
      </c>
      <c r="I50" s="38"/>
      <c r="J50" s="38">
        <f>IF(F50&lt;'PRT Assumptions'!$B$113,F50*'PRT Assumptions'!$B$114,'PRT Assumptions'!$B$113*'PRT Assumptions'!$B$114)</f>
        <v>42</v>
      </c>
      <c r="K50" s="38"/>
      <c r="L50" s="38">
        <f>IFERROR(IF(F50&gt;INDEX('PRT Assumptions'!$B$9:$B$59,MATCH(D50,'PRT Assumptions'!$C$9:$C$59,0)),INDEX('PRT Assumptions'!$B$9:$B$59,MATCH(D50,'PRT Assumptions'!$C$9:$C$59,0))*INDEX('PRT Assumptions'!$B$61:$B$111,MATCH(D50,'PRT Assumptions'!$C$61:$C$111,0)),F50*INDEX('PRT Assumptions'!$B$61:$B$111,MATCH(D50,'PRT Assumptions'!$C$61:$C$111,0))),0)</f>
        <v>187.91500000000002</v>
      </c>
      <c r="M50" s="224" t="s">
        <v>55</v>
      </c>
      <c r="N50" s="38">
        <f t="shared" si="1"/>
        <v>4056.1940799999998</v>
      </c>
      <c r="O50" s="38"/>
      <c r="P50" s="38">
        <f>+IF(Y50="Full time",'wp-b2 Calc of Health and Other '!$I$19,0)</f>
        <v>9480.2119811320754</v>
      </c>
      <c r="Q50" s="38"/>
      <c r="R50" s="38">
        <f t="shared" si="2"/>
        <v>2000.6688000000001</v>
      </c>
      <c r="S50" s="38"/>
      <c r="T50" s="38">
        <f t="shared" si="3"/>
        <v>1500.5016000000001</v>
      </c>
      <c r="U50" s="38"/>
      <c r="V50" s="38">
        <f t="shared" si="4"/>
        <v>12981.382381132074</v>
      </c>
      <c r="X50" s="92">
        <f>+'SS PF Sal 2020.04.01'!D37</f>
        <v>1001528</v>
      </c>
      <c r="Y50" s="92" t="str">
        <f>+'SS PF Sal 2020.04.01'!P37</f>
        <v>Full time</v>
      </c>
    </row>
    <row r="51" spans="1:25">
      <c r="A51" s="108">
        <v>37</v>
      </c>
      <c r="B51" s="35"/>
      <c r="C51" s="36"/>
      <c r="D51" s="96" t="str">
        <f>+INDEX('SS PF Sal 2020.04.01'!M:M,MATCH(X51,'SS PF Sal 2020.04.01'!D:D,0))</f>
        <v>IL</v>
      </c>
      <c r="E51" s="37"/>
      <c r="F51" s="38">
        <f>+SUMIF('SS PF Sal 2020.04.01'!D:D,'wp-b3 Shared Services'!X51,'SS PF Sal 2020.04.01'!W:W)</f>
        <v>41474.159999999996</v>
      </c>
      <c r="G51" s="38"/>
      <c r="H51" s="38">
        <f>IF(F51&lt;'PRT Assumptions'!$B$4,F51*('PRT Assumptions'!$B$5+'PRT Assumptions'!$B$6),'PRT Assumptions'!$B$4*'PRT Assumptions'!$B$5+F51*'PRT Assumptions'!$B$6)</f>
        <v>3172.7732399999995</v>
      </c>
      <c r="I51" s="38"/>
      <c r="J51" s="38">
        <f>IF(F51&lt;'PRT Assumptions'!$B$113,F51*'PRT Assumptions'!$B$114,'PRT Assumptions'!$B$113*'PRT Assumptions'!$B$114)</f>
        <v>42</v>
      </c>
      <c r="K51" s="38"/>
      <c r="L51" s="38">
        <f>IFERROR(IF(F51&gt;INDEX('PRT Assumptions'!$B$9:$B$59,MATCH(D51,'PRT Assumptions'!$C$9:$C$59,0)),INDEX('PRT Assumptions'!$B$9:$B$59,MATCH(D51,'PRT Assumptions'!$C$9:$C$59,0))*INDEX('PRT Assumptions'!$B$61:$B$111,MATCH(D51,'PRT Assumptions'!$C$61:$C$111,0)),F51*INDEX('PRT Assumptions'!$B$61:$B$111,MATCH(D51,'PRT Assumptions'!$C$61:$C$111,0))),0)</f>
        <v>187.91500000000002</v>
      </c>
      <c r="M51" s="224" t="s">
        <v>55</v>
      </c>
      <c r="N51" s="38">
        <f t="shared" si="1"/>
        <v>3402.6882399999995</v>
      </c>
      <c r="O51" s="38"/>
      <c r="P51" s="38">
        <f>+IF(Y51="Full time",'wp-b2 Calc of Health and Other '!$I$19,0)</f>
        <v>9480.2119811320754</v>
      </c>
      <c r="Q51" s="38"/>
      <c r="R51" s="38">
        <f t="shared" si="2"/>
        <v>1658.9663999999998</v>
      </c>
      <c r="S51" s="38"/>
      <c r="T51" s="38">
        <f t="shared" si="3"/>
        <v>1244.2247999999997</v>
      </c>
      <c r="U51" s="38"/>
      <c r="V51" s="38">
        <f t="shared" si="4"/>
        <v>12383.403181132075</v>
      </c>
      <c r="X51" s="92">
        <f>+'SS PF Sal 2020.04.01'!D38</f>
        <v>1001679</v>
      </c>
      <c r="Y51" s="92" t="str">
        <f>+'SS PF Sal 2020.04.01'!P38</f>
        <v>Full time</v>
      </c>
    </row>
    <row r="52" spans="1:25">
      <c r="A52" s="108">
        <v>38</v>
      </c>
      <c r="B52" s="35"/>
      <c r="C52" s="36"/>
      <c r="D52" s="96" t="str">
        <f>+INDEX('SS PF Sal 2020.04.01'!M:M,MATCH(X52,'SS PF Sal 2020.04.01'!D:D,0))</f>
        <v>IL</v>
      </c>
      <c r="E52" s="37"/>
      <c r="F52" s="38">
        <f>+SUMIF('SS PF Sal 2020.04.01'!D:D,'wp-b3 Shared Services'!X52,'SS PF Sal 2020.04.01'!W:W)</f>
        <v>40684.179999999957</v>
      </c>
      <c r="G52" s="38"/>
      <c r="H52" s="38">
        <f>IF(F52&lt;'PRT Assumptions'!$B$4,F52*('PRT Assumptions'!$B$5+'PRT Assumptions'!$B$6),'PRT Assumptions'!$B$4*'PRT Assumptions'!$B$5+F52*'PRT Assumptions'!$B$6)</f>
        <v>3112.3397699999964</v>
      </c>
      <c r="I52" s="38"/>
      <c r="J52" s="38">
        <f>IF(F52&lt;'PRT Assumptions'!$B$113,F52*'PRT Assumptions'!$B$114,'PRT Assumptions'!$B$113*'PRT Assumptions'!$B$114)</f>
        <v>42</v>
      </c>
      <c r="K52" s="38"/>
      <c r="L52" s="38">
        <f>IFERROR(IF(F52&gt;INDEX('PRT Assumptions'!$B$9:$B$59,MATCH(D52,'PRT Assumptions'!$C$9:$C$59,0)),INDEX('PRT Assumptions'!$B$9:$B$59,MATCH(D52,'PRT Assumptions'!$C$9:$C$59,0))*INDEX('PRT Assumptions'!$B$61:$B$111,MATCH(D52,'PRT Assumptions'!$C$61:$C$111,0)),F52*INDEX('PRT Assumptions'!$B$61:$B$111,MATCH(D52,'PRT Assumptions'!$C$61:$C$111,0))),0)</f>
        <v>187.91500000000002</v>
      </c>
      <c r="M52" s="224" t="s">
        <v>55</v>
      </c>
      <c r="N52" s="38">
        <f t="shared" si="1"/>
        <v>3342.2547699999964</v>
      </c>
      <c r="O52" s="38"/>
      <c r="P52" s="38">
        <f>+IF(Y52="Full time",'wp-b2 Calc of Health and Other '!$I$19,0)</f>
        <v>9480.2119811320754</v>
      </c>
      <c r="Q52" s="38"/>
      <c r="R52" s="38">
        <f t="shared" si="2"/>
        <v>1627.3671999999983</v>
      </c>
      <c r="S52" s="38"/>
      <c r="T52" s="38">
        <f t="shared" si="3"/>
        <v>1220.5253999999986</v>
      </c>
      <c r="U52" s="38"/>
      <c r="V52" s="38">
        <f t="shared" si="4"/>
        <v>12328.104581132073</v>
      </c>
      <c r="X52" s="92">
        <f>+'SS PF Sal 2020.04.01'!D39</f>
        <v>1001747</v>
      </c>
      <c r="Y52" s="92" t="str">
        <f>+'SS PF Sal 2020.04.01'!P39</f>
        <v>Full time</v>
      </c>
    </row>
    <row r="53" spans="1:25">
      <c r="A53" s="108">
        <v>39</v>
      </c>
      <c r="B53" s="35"/>
      <c r="C53" s="36"/>
      <c r="D53" s="96" t="str">
        <f>+INDEX('SS PF Sal 2020.04.01'!M:M,MATCH(X53,'SS PF Sal 2020.04.01'!D:D,0))</f>
        <v>IL</v>
      </c>
      <c r="E53" s="37"/>
      <c r="F53" s="38">
        <f>+SUMIF('SS PF Sal 2020.04.01'!D:D,'wp-b3 Shared Services'!X53,'SS PF Sal 2020.04.01'!W:W)</f>
        <v>80017.16</v>
      </c>
      <c r="G53" s="38"/>
      <c r="H53" s="38">
        <f>IF(F53&lt;'PRT Assumptions'!$B$4,F53*('PRT Assumptions'!$B$5+'PRT Assumptions'!$B$6),'PRT Assumptions'!$B$4*'PRT Assumptions'!$B$5+F53*'PRT Assumptions'!$B$6)</f>
        <v>6121.3127400000003</v>
      </c>
      <c r="I53" s="38"/>
      <c r="J53" s="38">
        <f>IF(F53&lt;'PRT Assumptions'!$B$113,F53*'PRT Assumptions'!$B$114,'PRT Assumptions'!$B$113*'PRT Assumptions'!$B$114)</f>
        <v>42</v>
      </c>
      <c r="K53" s="38"/>
      <c r="L53" s="38">
        <f>IFERROR(IF(F53&gt;INDEX('PRT Assumptions'!$B$9:$B$59,MATCH(D53,'PRT Assumptions'!$C$9:$C$59,0)),INDEX('PRT Assumptions'!$B$9:$B$59,MATCH(D53,'PRT Assumptions'!$C$9:$C$59,0))*INDEX('PRT Assumptions'!$B$61:$B$111,MATCH(D53,'PRT Assumptions'!$C$61:$C$111,0)),F53*INDEX('PRT Assumptions'!$B$61:$B$111,MATCH(D53,'PRT Assumptions'!$C$61:$C$111,0))),0)</f>
        <v>187.91500000000002</v>
      </c>
      <c r="M53" s="224" t="s">
        <v>55</v>
      </c>
      <c r="N53" s="38">
        <f t="shared" si="1"/>
        <v>6351.2277400000003</v>
      </c>
      <c r="O53" s="38"/>
      <c r="P53" s="38">
        <f>+IF(Y53="Full time",'wp-b2 Calc of Health and Other '!$I$19,0)</f>
        <v>9480.2119811320754</v>
      </c>
      <c r="Q53" s="38"/>
      <c r="R53" s="38">
        <f t="shared" si="2"/>
        <v>3200.6864</v>
      </c>
      <c r="S53" s="38"/>
      <c r="T53" s="38">
        <f t="shared" si="3"/>
        <v>2400.5147999999999</v>
      </c>
      <c r="U53" s="38"/>
      <c r="V53" s="38">
        <f t="shared" si="4"/>
        <v>15081.413181132077</v>
      </c>
      <c r="X53" s="92">
        <f>+'SS PF Sal 2020.04.01'!D40</f>
        <v>1099436</v>
      </c>
      <c r="Y53" s="92" t="str">
        <f>+'SS PF Sal 2020.04.01'!P40</f>
        <v>Full time</v>
      </c>
    </row>
    <row r="54" spans="1:25">
      <c r="A54" s="108">
        <v>40</v>
      </c>
      <c r="B54" s="35"/>
      <c r="C54" s="36"/>
      <c r="D54" s="96" t="str">
        <f>+INDEX('SS PF Sal 2020.04.01'!M:M,MATCH(X54,'SS PF Sal 2020.04.01'!D:D,0))</f>
        <v>IL</v>
      </c>
      <c r="E54" s="37"/>
      <c r="F54" s="38">
        <f>+SUMIF('SS PF Sal 2020.04.01'!D:D,'wp-b3 Shared Services'!X54,'SS PF Sal 2020.04.01'!W:W)</f>
        <v>57352.050000000083</v>
      </c>
      <c r="G54" s="38"/>
      <c r="H54" s="38">
        <f>IF(F54&lt;'PRT Assumptions'!$B$4,F54*('PRT Assumptions'!$B$5+'PRT Assumptions'!$B$6),'PRT Assumptions'!$B$4*'PRT Assumptions'!$B$5+F54*'PRT Assumptions'!$B$6)</f>
        <v>4387.431825000006</v>
      </c>
      <c r="I54" s="38"/>
      <c r="J54" s="38">
        <f>IF(F54&lt;'PRT Assumptions'!$B$113,F54*'PRT Assumptions'!$B$114,'PRT Assumptions'!$B$113*'PRT Assumptions'!$B$114)</f>
        <v>42</v>
      </c>
      <c r="K54" s="38"/>
      <c r="L54" s="38">
        <f>IFERROR(IF(F54&gt;INDEX('PRT Assumptions'!$B$9:$B$59,MATCH(D54,'PRT Assumptions'!$C$9:$C$59,0)),INDEX('PRT Assumptions'!$B$9:$B$59,MATCH(D54,'PRT Assumptions'!$C$9:$C$59,0))*INDEX('PRT Assumptions'!$B$61:$B$111,MATCH(D54,'PRT Assumptions'!$C$61:$C$111,0)),F54*INDEX('PRT Assumptions'!$B$61:$B$111,MATCH(D54,'PRT Assumptions'!$C$61:$C$111,0))),0)</f>
        <v>187.91500000000002</v>
      </c>
      <c r="M54" s="224" t="s">
        <v>55</v>
      </c>
      <c r="N54" s="38">
        <f t="shared" si="1"/>
        <v>4617.346825000006</v>
      </c>
      <c r="O54" s="38"/>
      <c r="P54" s="38">
        <f>+IF(Y54="Full time",'wp-b2 Calc of Health and Other '!$I$19,0)</f>
        <v>9480.2119811320754</v>
      </c>
      <c r="Q54" s="38"/>
      <c r="R54" s="38">
        <f t="shared" si="2"/>
        <v>2294.0820000000035</v>
      </c>
      <c r="S54" s="38"/>
      <c r="T54" s="38">
        <f t="shared" si="3"/>
        <v>1720.5615000000025</v>
      </c>
      <c r="U54" s="38"/>
      <c r="V54" s="38">
        <f t="shared" si="4"/>
        <v>13494.855481132083</v>
      </c>
      <c r="X54" s="92">
        <f>+'SS PF Sal 2020.04.01'!D41</f>
        <v>1099717</v>
      </c>
      <c r="Y54" s="92" t="str">
        <f>+'SS PF Sal 2020.04.01'!P41</f>
        <v>Full time</v>
      </c>
    </row>
    <row r="55" spans="1:25">
      <c r="A55" s="108">
        <v>41</v>
      </c>
      <c r="B55" s="35"/>
      <c r="C55" s="36"/>
      <c r="D55" s="96" t="str">
        <f>+INDEX('SS PF Sal 2020.04.01'!M:M,MATCH(X55,'SS PF Sal 2020.04.01'!D:D,0))</f>
        <v>IL</v>
      </c>
      <c r="E55" s="37"/>
      <c r="F55" s="38">
        <f>+SUMIF('SS PF Sal 2020.04.01'!D:D,'wp-b3 Shared Services'!X55,'SS PF Sal 2020.04.01'!W:W)</f>
        <v>104021.47</v>
      </c>
      <c r="G55" s="38"/>
      <c r="H55" s="38">
        <f>IF(F55&lt;'PRT Assumptions'!$B$4,F55*('PRT Assumptions'!$B$5+'PRT Assumptions'!$B$6),'PRT Assumptions'!$B$4*'PRT Assumptions'!$B$5+F55*'PRT Assumptions'!$B$6)</f>
        <v>7957.6424550000002</v>
      </c>
      <c r="I55" s="38"/>
      <c r="J55" s="38">
        <f>IF(F55&lt;'PRT Assumptions'!$B$113,F55*'PRT Assumptions'!$B$114,'PRT Assumptions'!$B$113*'PRT Assumptions'!$B$114)</f>
        <v>42</v>
      </c>
      <c r="K55" s="38"/>
      <c r="L55" s="38">
        <f>IFERROR(IF(F55&gt;INDEX('PRT Assumptions'!$B$9:$B$59,MATCH(D55,'PRT Assumptions'!$C$9:$C$59,0)),INDEX('PRT Assumptions'!$B$9:$B$59,MATCH(D55,'PRT Assumptions'!$C$9:$C$59,0))*INDEX('PRT Assumptions'!$B$61:$B$111,MATCH(D55,'PRT Assumptions'!$C$61:$C$111,0)),F55*INDEX('PRT Assumptions'!$B$61:$B$111,MATCH(D55,'PRT Assumptions'!$C$61:$C$111,0))),0)</f>
        <v>187.91500000000002</v>
      </c>
      <c r="M55" s="224" t="s">
        <v>55</v>
      </c>
      <c r="N55" s="38">
        <f t="shared" si="1"/>
        <v>8187.5574550000001</v>
      </c>
      <c r="O55" s="38"/>
      <c r="P55" s="38">
        <f>+IF(Y55="Full time",'wp-b2 Calc of Health and Other '!$I$19,0)</f>
        <v>9480.2119811320754</v>
      </c>
      <c r="Q55" s="38"/>
      <c r="R55" s="38">
        <f t="shared" si="2"/>
        <v>4160.8588</v>
      </c>
      <c r="S55" s="38"/>
      <c r="T55" s="38">
        <f t="shared" si="3"/>
        <v>3120.6441</v>
      </c>
      <c r="U55" s="38"/>
      <c r="V55" s="38">
        <f t="shared" si="4"/>
        <v>16761.714881132077</v>
      </c>
      <c r="X55" s="92">
        <f>+'SS PF Sal 2020.04.01'!D42</f>
        <v>1099851</v>
      </c>
      <c r="Y55" s="92" t="str">
        <f>+'SS PF Sal 2020.04.01'!P42</f>
        <v>Full time</v>
      </c>
    </row>
    <row r="56" spans="1:25">
      <c r="A56" s="108">
        <v>42</v>
      </c>
      <c r="B56" s="35"/>
      <c r="C56" s="36"/>
      <c r="D56" s="96" t="str">
        <f>+INDEX('SS PF Sal 2020.04.01'!M:M,MATCH(X56,'SS PF Sal 2020.04.01'!D:D,0))</f>
        <v>IL</v>
      </c>
      <c r="E56" s="37"/>
      <c r="F56" s="38">
        <f>+SUMIF('SS PF Sal 2020.04.01'!D:D,'wp-b3 Shared Services'!X56,'SS PF Sal 2020.04.01'!W:W)</f>
        <v>148779.04999999999</v>
      </c>
      <c r="G56" s="38"/>
      <c r="H56" s="38">
        <f>IF(F56&lt;'PRT Assumptions'!$B$4,F56*('PRT Assumptions'!$B$5+'PRT Assumptions'!$B$6),'PRT Assumptions'!$B$4*'PRT Assumptions'!$B$5+F56*'PRT Assumptions'!$B$6)</f>
        <v>10694.696225</v>
      </c>
      <c r="I56" s="38"/>
      <c r="J56" s="38">
        <f>IF(F56&lt;'PRT Assumptions'!$B$113,F56*'PRT Assumptions'!$B$114,'PRT Assumptions'!$B$113*'PRT Assumptions'!$B$114)</f>
        <v>42</v>
      </c>
      <c r="K56" s="38"/>
      <c r="L56" s="38">
        <f>IFERROR(IF(F56&gt;INDEX('PRT Assumptions'!$B$9:$B$59,MATCH(D56,'PRT Assumptions'!$C$9:$C$59,0)),INDEX('PRT Assumptions'!$B$9:$B$59,MATCH(D56,'PRT Assumptions'!$C$9:$C$59,0))*INDEX('PRT Assumptions'!$B$61:$B$111,MATCH(D56,'PRT Assumptions'!$C$61:$C$111,0)),F56*INDEX('PRT Assumptions'!$B$61:$B$111,MATCH(D56,'PRT Assumptions'!$C$61:$C$111,0))),0)</f>
        <v>187.91500000000002</v>
      </c>
      <c r="M56" s="224" t="s">
        <v>55</v>
      </c>
      <c r="N56" s="38">
        <f t="shared" si="1"/>
        <v>10924.611225000001</v>
      </c>
      <c r="O56" s="38"/>
      <c r="P56" s="38">
        <f>+IF(Y56="Full time",'wp-b2 Calc of Health and Other '!$I$19,0)</f>
        <v>9480.2119811320754</v>
      </c>
      <c r="Q56" s="38"/>
      <c r="R56" s="38">
        <f t="shared" si="2"/>
        <v>5951.1619999999994</v>
      </c>
      <c r="S56" s="38"/>
      <c r="T56" s="38">
        <f t="shared" si="3"/>
        <v>4463.3714999999993</v>
      </c>
      <c r="U56" s="38"/>
      <c r="V56" s="38">
        <f t="shared" si="4"/>
        <v>19894.745481132071</v>
      </c>
      <c r="X56" s="92">
        <f>+'SS PF Sal 2020.04.01'!D43</f>
        <v>1099875</v>
      </c>
      <c r="Y56" s="92" t="str">
        <f>+'SS PF Sal 2020.04.01'!P43</f>
        <v>Full time</v>
      </c>
    </row>
    <row r="57" spans="1:25">
      <c r="A57" s="108">
        <v>43</v>
      </c>
      <c r="B57" s="35"/>
      <c r="C57" s="36"/>
      <c r="D57" s="96" t="str">
        <f>+INDEX('SS PF Sal 2020.04.01'!M:M,MATCH(X57,'SS PF Sal 2020.04.01'!D:D,0))</f>
        <v>FL</v>
      </c>
      <c r="E57" s="37"/>
      <c r="F57" s="38">
        <f>+SUMIF('SS PF Sal 2020.04.01'!D:D,'wp-b3 Shared Services'!X57,'SS PF Sal 2020.04.01'!W:W)</f>
        <v>42676.610000000073</v>
      </c>
      <c r="G57" s="38"/>
      <c r="H57" s="38">
        <f>IF(F57&lt;'PRT Assumptions'!$B$4,F57*('PRT Assumptions'!$B$5+'PRT Assumptions'!$B$6),'PRT Assumptions'!$B$4*'PRT Assumptions'!$B$5+F57*'PRT Assumptions'!$B$6)</f>
        <v>3264.7606650000057</v>
      </c>
      <c r="I57" s="38"/>
      <c r="J57" s="38">
        <f>IF(F57&lt;'PRT Assumptions'!$B$113,F57*'PRT Assumptions'!$B$114,'PRT Assumptions'!$B$113*'PRT Assumptions'!$B$114)</f>
        <v>42</v>
      </c>
      <c r="K57" s="38"/>
      <c r="L57" s="38">
        <f>IFERROR(IF(F57&gt;INDEX('PRT Assumptions'!$B$9:$B$59,MATCH(D57,'PRT Assumptions'!$C$9:$C$59,0)),INDEX('PRT Assumptions'!$B$9:$B$59,MATCH(D57,'PRT Assumptions'!$C$9:$C$59,0))*INDEX('PRT Assumptions'!$B$61:$B$111,MATCH(D57,'PRT Assumptions'!$C$61:$C$111,0)),F57*INDEX('PRT Assumptions'!$B$61:$B$111,MATCH(D57,'PRT Assumptions'!$C$61:$C$111,0))),0)</f>
        <v>18.2</v>
      </c>
      <c r="M57" s="225" t="s">
        <v>60</v>
      </c>
      <c r="N57" s="38">
        <f t="shared" si="1"/>
        <v>3324.9606650000055</v>
      </c>
      <c r="O57" s="38"/>
      <c r="P57" s="38">
        <f>+IF(Y57="Full time",'wp-b2 Calc of Health and Other '!$I$19,0)</f>
        <v>9480.2119811320754</v>
      </c>
      <c r="Q57" s="38"/>
      <c r="R57" s="38">
        <f t="shared" si="2"/>
        <v>1707.0644000000029</v>
      </c>
      <c r="S57" s="38"/>
      <c r="T57" s="38">
        <f t="shared" si="3"/>
        <v>1280.2983000000022</v>
      </c>
      <c r="U57" s="38"/>
      <c r="V57" s="38">
        <f t="shared" si="4"/>
        <v>12467.574681132081</v>
      </c>
      <c r="X57" s="92">
        <f>+'SS PF Sal 2020.04.01'!D44</f>
        <v>1000766</v>
      </c>
      <c r="Y57" s="92" t="str">
        <f>+'SS PF Sal 2020.04.01'!P44</f>
        <v>Full time</v>
      </c>
    </row>
    <row r="58" spans="1:25">
      <c r="A58" s="108">
        <v>44</v>
      </c>
      <c r="B58" s="35"/>
      <c r="C58" s="36"/>
      <c r="D58" s="96" t="str">
        <f>+INDEX('SS PF Sal 2020.04.01'!M:M,MATCH(X58,'SS PF Sal 2020.04.01'!D:D,0))</f>
        <v>FL</v>
      </c>
      <c r="E58" s="37"/>
      <c r="F58" s="38">
        <f>+SUMIF('SS PF Sal 2020.04.01'!D:D,'wp-b3 Shared Services'!X58,'SS PF Sal 2020.04.01'!W:W)</f>
        <v>35028.239999999998</v>
      </c>
      <c r="G58" s="38"/>
      <c r="H58" s="38">
        <f>IF(F58&lt;'PRT Assumptions'!$B$4,F58*('PRT Assumptions'!$B$5+'PRT Assumptions'!$B$6),'PRT Assumptions'!$B$4*'PRT Assumptions'!$B$5+F58*'PRT Assumptions'!$B$6)</f>
        <v>2679.6603599999999</v>
      </c>
      <c r="I58" s="38"/>
      <c r="J58" s="38">
        <f>IF(F58&lt;'PRT Assumptions'!$B$113,F58*'PRT Assumptions'!$B$114,'PRT Assumptions'!$B$113*'PRT Assumptions'!$B$114)</f>
        <v>42</v>
      </c>
      <c r="K58" s="38"/>
      <c r="L58" s="38">
        <f>IFERROR(IF(F58&gt;INDEX('PRT Assumptions'!$B$9:$B$59,MATCH(D58,'PRT Assumptions'!$C$9:$C$59,0)),INDEX('PRT Assumptions'!$B$9:$B$59,MATCH(D58,'PRT Assumptions'!$C$9:$C$59,0))*INDEX('PRT Assumptions'!$B$61:$B$111,MATCH(D58,'PRT Assumptions'!$C$61:$C$111,0)),F58*INDEX('PRT Assumptions'!$B$61:$B$111,MATCH(D58,'PRT Assumptions'!$C$61:$C$111,0))),0)</f>
        <v>18.2</v>
      </c>
      <c r="M58" s="225" t="s">
        <v>60</v>
      </c>
      <c r="N58" s="38">
        <f t="shared" si="1"/>
        <v>2739.8603599999997</v>
      </c>
      <c r="O58" s="38"/>
      <c r="P58" s="38">
        <f>+IF(Y58="Full time",'wp-b2 Calc of Health and Other '!$I$19,0)</f>
        <v>9480.2119811320754</v>
      </c>
      <c r="Q58" s="38"/>
      <c r="R58" s="38">
        <f t="shared" si="2"/>
        <v>1401.1296</v>
      </c>
      <c r="S58" s="38"/>
      <c r="T58" s="38">
        <f t="shared" si="3"/>
        <v>1050.8471999999999</v>
      </c>
      <c r="U58" s="38"/>
      <c r="V58" s="38">
        <f t="shared" si="4"/>
        <v>11932.188781132076</v>
      </c>
      <c r="X58" s="92">
        <f>+'SS PF Sal 2020.04.01'!D45</f>
        <v>1001181</v>
      </c>
      <c r="Y58" s="92" t="str">
        <f>+'SS PF Sal 2020.04.01'!P45</f>
        <v>Full time</v>
      </c>
    </row>
    <row r="59" spans="1:25">
      <c r="A59" s="108">
        <v>45</v>
      </c>
      <c r="B59" s="35"/>
      <c r="C59" s="36"/>
      <c r="D59" s="96" t="str">
        <f>+INDEX('SS PF Sal 2020.04.01'!M:M,MATCH(X59,'SS PF Sal 2020.04.01'!D:D,0))</f>
        <v>FL</v>
      </c>
      <c r="E59" s="37"/>
      <c r="F59" s="38">
        <f>+SUMIF('SS PF Sal 2020.04.01'!D:D,'wp-b3 Shared Services'!X59,'SS PF Sal 2020.04.01'!W:W)</f>
        <v>39058.239999999998</v>
      </c>
      <c r="G59" s="38"/>
      <c r="H59" s="38">
        <f>IF(F59&lt;'PRT Assumptions'!$B$4,F59*('PRT Assumptions'!$B$5+'PRT Assumptions'!$B$6),'PRT Assumptions'!$B$4*'PRT Assumptions'!$B$5+F59*'PRT Assumptions'!$B$6)</f>
        <v>2987.9553599999999</v>
      </c>
      <c r="I59" s="38"/>
      <c r="J59" s="38">
        <f>IF(F59&lt;'PRT Assumptions'!$B$113,F59*'PRT Assumptions'!$B$114,'PRT Assumptions'!$B$113*'PRT Assumptions'!$B$114)</f>
        <v>42</v>
      </c>
      <c r="K59" s="38"/>
      <c r="L59" s="38">
        <f>IFERROR(IF(F59&gt;INDEX('PRT Assumptions'!$B$9:$B$59,MATCH(D59,'PRT Assumptions'!$C$9:$C$59,0)),INDEX('PRT Assumptions'!$B$9:$B$59,MATCH(D59,'PRT Assumptions'!$C$9:$C$59,0))*INDEX('PRT Assumptions'!$B$61:$B$111,MATCH(D59,'PRT Assumptions'!$C$61:$C$111,0)),F59*INDEX('PRT Assumptions'!$B$61:$B$111,MATCH(D59,'PRT Assumptions'!$C$61:$C$111,0))),0)</f>
        <v>18.2</v>
      </c>
      <c r="M59" s="225" t="s">
        <v>60</v>
      </c>
      <c r="N59" s="38">
        <f t="shared" si="1"/>
        <v>3048.1553599999997</v>
      </c>
      <c r="O59" s="38"/>
      <c r="P59" s="38">
        <f>+IF(Y59="Full time",'wp-b2 Calc of Health and Other '!$I$19,0)</f>
        <v>9480.2119811320754</v>
      </c>
      <c r="Q59" s="38"/>
      <c r="R59" s="38">
        <f t="shared" si="2"/>
        <v>1562.3296</v>
      </c>
      <c r="S59" s="38"/>
      <c r="T59" s="38">
        <f t="shared" si="3"/>
        <v>1171.7471999999998</v>
      </c>
      <c r="U59" s="38"/>
      <c r="V59" s="38">
        <f t="shared" si="4"/>
        <v>12214.288781132074</v>
      </c>
      <c r="X59" s="92">
        <f>+'SS PF Sal 2020.04.01'!D46</f>
        <v>1001587</v>
      </c>
      <c r="Y59" s="92" t="str">
        <f>+'SS PF Sal 2020.04.01'!P46</f>
        <v>Full time</v>
      </c>
    </row>
    <row r="60" spans="1:25">
      <c r="A60" s="108">
        <v>46</v>
      </c>
      <c r="B60" s="35"/>
      <c r="C60" s="36"/>
      <c r="D60" s="96" t="str">
        <f>+INDEX('SS PF Sal 2020.04.01'!M:M,MATCH(X60,'SS PF Sal 2020.04.01'!D:D,0))</f>
        <v>FL</v>
      </c>
      <c r="E60" s="37"/>
      <c r="F60" s="38">
        <f>+SUMIF('SS PF Sal 2020.04.01'!D:D,'wp-b3 Shared Services'!X60,'SS PF Sal 2020.04.01'!W:W)</f>
        <v>40170</v>
      </c>
      <c r="G60" s="38"/>
      <c r="H60" s="38">
        <f>IF(F60&lt;'PRT Assumptions'!$B$4,F60*('PRT Assumptions'!$B$5+'PRT Assumptions'!$B$6),'PRT Assumptions'!$B$4*'PRT Assumptions'!$B$5+F60*'PRT Assumptions'!$B$6)</f>
        <v>3073.0050000000001</v>
      </c>
      <c r="I60" s="38"/>
      <c r="J60" s="38">
        <f>IF(F60&lt;'PRT Assumptions'!$B$113,F60*'PRT Assumptions'!$B$114,'PRT Assumptions'!$B$113*'PRT Assumptions'!$B$114)</f>
        <v>42</v>
      </c>
      <c r="K60" s="38"/>
      <c r="L60" s="38">
        <f>IFERROR(IF(F60&gt;INDEX('PRT Assumptions'!$B$9:$B$59,MATCH(D60,'PRT Assumptions'!$C$9:$C$59,0)),INDEX('PRT Assumptions'!$B$9:$B$59,MATCH(D60,'PRT Assumptions'!$C$9:$C$59,0))*INDEX('PRT Assumptions'!$B$61:$B$111,MATCH(D60,'PRT Assumptions'!$C$61:$C$111,0)),F60*INDEX('PRT Assumptions'!$B$61:$B$111,MATCH(D60,'PRT Assumptions'!$C$61:$C$111,0))),0)</f>
        <v>18.2</v>
      </c>
      <c r="M60" s="225" t="s">
        <v>60</v>
      </c>
      <c r="N60" s="38">
        <f t="shared" si="1"/>
        <v>3133.2049999999999</v>
      </c>
      <c r="O60" s="38"/>
      <c r="P60" s="38">
        <f>+IF(Y60="Full time",'wp-b2 Calc of Health and Other '!$I$19,0)</f>
        <v>9480.2119811320754</v>
      </c>
      <c r="Q60" s="38"/>
      <c r="R60" s="38">
        <f t="shared" si="2"/>
        <v>1606.8</v>
      </c>
      <c r="S60" s="38"/>
      <c r="T60" s="38">
        <f t="shared" si="3"/>
        <v>1205.0999999999999</v>
      </c>
      <c r="U60" s="38"/>
      <c r="V60" s="38">
        <f t="shared" si="4"/>
        <v>12292.111981132075</v>
      </c>
      <c r="X60" s="92">
        <f>+'SS PF Sal 2020.04.01'!D47</f>
        <v>1001615</v>
      </c>
      <c r="Y60" s="92" t="str">
        <f>+'SS PF Sal 2020.04.01'!P47</f>
        <v>Full time</v>
      </c>
    </row>
    <row r="61" spans="1:25">
      <c r="A61" s="108">
        <v>47</v>
      </c>
      <c r="B61" s="35"/>
      <c r="C61" s="36"/>
      <c r="D61" s="96" t="str">
        <f>+INDEX('SS PF Sal 2020.04.01'!M:M,MATCH(X61,'SS PF Sal 2020.04.01'!D:D,0))</f>
        <v>FL</v>
      </c>
      <c r="E61" s="37"/>
      <c r="F61" s="38">
        <f>+SUMIF('SS PF Sal 2020.04.01'!D:D,'wp-b3 Shared Services'!X61,'SS PF Sal 2020.04.01'!W:W)</f>
        <v>68008.94</v>
      </c>
      <c r="G61" s="38"/>
      <c r="H61" s="38">
        <f>IF(F61&lt;'PRT Assumptions'!$B$4,F61*('PRT Assumptions'!$B$5+'PRT Assumptions'!$B$6),'PRT Assumptions'!$B$4*'PRT Assumptions'!$B$5+F61*'PRT Assumptions'!$B$6)</f>
        <v>5202.6839099999997</v>
      </c>
      <c r="I61" s="38"/>
      <c r="J61" s="38">
        <f>IF(F61&lt;'PRT Assumptions'!$B$113,F61*'PRT Assumptions'!$B$114,'PRT Assumptions'!$B$113*'PRT Assumptions'!$B$114)</f>
        <v>42</v>
      </c>
      <c r="K61" s="38"/>
      <c r="L61" s="38">
        <f>IFERROR(IF(F61&gt;INDEX('PRT Assumptions'!$B$9:$B$59,MATCH(D61,'PRT Assumptions'!$C$9:$C$59,0)),INDEX('PRT Assumptions'!$B$9:$B$59,MATCH(D61,'PRT Assumptions'!$C$9:$C$59,0))*INDEX('PRT Assumptions'!$B$61:$B$111,MATCH(D61,'PRT Assumptions'!$C$61:$C$111,0)),F61*INDEX('PRT Assumptions'!$B$61:$B$111,MATCH(D61,'PRT Assumptions'!$C$61:$C$111,0))),0)</f>
        <v>18.2</v>
      </c>
      <c r="M61" s="225" t="s">
        <v>60</v>
      </c>
      <c r="N61" s="38">
        <f t="shared" si="1"/>
        <v>5262.8839099999996</v>
      </c>
      <c r="O61" s="38"/>
      <c r="P61" s="38">
        <f>+IF(Y61="Full time",'wp-b2 Calc of Health and Other '!$I$19,0)</f>
        <v>9480.2119811320754</v>
      </c>
      <c r="Q61" s="38"/>
      <c r="R61" s="38">
        <f t="shared" si="2"/>
        <v>2720.3576000000003</v>
      </c>
      <c r="S61" s="38"/>
      <c r="T61" s="38">
        <f t="shared" si="3"/>
        <v>2040.2682</v>
      </c>
      <c r="U61" s="38"/>
      <c r="V61" s="38">
        <f t="shared" si="4"/>
        <v>14240.837781132077</v>
      </c>
      <c r="X61" s="92">
        <f>+'SS PF Sal 2020.04.01'!D48</f>
        <v>1098717</v>
      </c>
      <c r="Y61" s="92" t="str">
        <f>+'SS PF Sal 2020.04.01'!P48</f>
        <v>Full time</v>
      </c>
    </row>
    <row r="62" spans="1:25">
      <c r="A62" s="108">
        <v>48</v>
      </c>
      <c r="B62" s="35"/>
      <c r="C62" s="36"/>
      <c r="D62" s="96" t="str">
        <f>+INDEX('SS PF Sal 2020.04.01'!M:M,MATCH(X62,'SS PF Sal 2020.04.01'!D:D,0))</f>
        <v>NC</v>
      </c>
      <c r="E62" s="37"/>
      <c r="F62" s="38">
        <f>+SUMIF('SS PF Sal 2020.04.01'!D:D,'wp-b3 Shared Services'!X62,'SS PF Sal 2020.04.01'!W:W)</f>
        <v>41991.040000000001</v>
      </c>
      <c r="G62" s="38"/>
      <c r="H62" s="38">
        <f>IF(F62&lt;'PRT Assumptions'!$B$4,F62*('PRT Assumptions'!$B$5+'PRT Assumptions'!$B$6),'PRT Assumptions'!$B$4*'PRT Assumptions'!$B$5+F62*'PRT Assumptions'!$B$6)</f>
        <v>3212.3145599999998</v>
      </c>
      <c r="I62" s="38"/>
      <c r="J62" s="38">
        <f>IF(F62&lt;'PRT Assumptions'!$B$113,F62*'PRT Assumptions'!$B$114,'PRT Assumptions'!$B$113*'PRT Assumptions'!$B$114)</f>
        <v>42</v>
      </c>
      <c r="K62" s="38"/>
      <c r="L62" s="38">
        <f>IFERROR(IF(F62&gt;INDEX('PRT Assumptions'!$B$9:$B$59,MATCH(D62,'PRT Assumptions'!$C$9:$C$59,0)),INDEX('PRT Assumptions'!$B$9:$B$59,MATCH(D62,'PRT Assumptions'!$C$9:$C$59,0))*INDEX('PRT Assumptions'!$B$61:$B$111,MATCH(D62,'PRT Assumptions'!$C$61:$C$111,0)),F62*INDEX('PRT Assumptions'!$B$61:$B$111,MATCH(D62,'PRT Assumptions'!$C$61:$C$111,0))),0)</f>
        <v>100.8</v>
      </c>
      <c r="M62" s="225" t="s">
        <v>62</v>
      </c>
      <c r="N62" s="38">
        <f t="shared" si="1"/>
        <v>3355.11456</v>
      </c>
      <c r="O62" s="38"/>
      <c r="P62" s="38">
        <f>+IF(Y62="Full time",'wp-b2 Calc of Health and Other '!$I$19,0)</f>
        <v>9480.2119811320754</v>
      </c>
      <c r="Q62" s="38"/>
      <c r="R62" s="38">
        <f t="shared" si="2"/>
        <v>1679.6416000000002</v>
      </c>
      <c r="S62" s="38"/>
      <c r="T62" s="38">
        <f t="shared" si="3"/>
        <v>1259.7311999999999</v>
      </c>
      <c r="U62" s="38"/>
      <c r="V62" s="38">
        <f t="shared" si="4"/>
        <v>12419.584781132076</v>
      </c>
      <c r="X62" s="92">
        <f>+'SS PF Sal 2020.04.01'!D49</f>
        <v>1099039</v>
      </c>
      <c r="Y62" s="92" t="str">
        <f>+'SS PF Sal 2020.04.01'!P49</f>
        <v>Full time</v>
      </c>
    </row>
    <row r="63" spans="1:25">
      <c r="A63" s="108">
        <v>49</v>
      </c>
      <c r="B63" s="35"/>
      <c r="C63" s="36"/>
      <c r="D63" s="96" t="str">
        <f>+INDEX('SS PF Sal 2020.04.01'!M:M,MATCH(X63,'SS PF Sal 2020.04.01'!D:D,0))</f>
        <v>LA</v>
      </c>
      <c r="E63" s="37"/>
      <c r="F63" s="38">
        <f>+SUMIF('SS PF Sal 2020.04.01'!D:D,'wp-b3 Shared Services'!X63,'SS PF Sal 2020.04.01'!W:W)</f>
        <v>46191.6</v>
      </c>
      <c r="G63" s="38"/>
      <c r="H63" s="38">
        <f>IF(F63&lt;'PRT Assumptions'!$B$4,F63*('PRT Assumptions'!$B$5+'PRT Assumptions'!$B$6),'PRT Assumptions'!$B$4*'PRT Assumptions'!$B$5+F63*'PRT Assumptions'!$B$6)</f>
        <v>3533.6573999999996</v>
      </c>
      <c r="I63" s="38"/>
      <c r="J63" s="38">
        <f>IF(F63&lt;'PRT Assumptions'!$B$113,F63*'PRT Assumptions'!$B$114,'PRT Assumptions'!$B$113*'PRT Assumptions'!$B$114)</f>
        <v>42</v>
      </c>
      <c r="K63" s="38"/>
      <c r="L63" s="38">
        <f>IFERROR(IF(F63&gt;INDEX('PRT Assumptions'!$B$9:$B$59,MATCH(D63,'PRT Assumptions'!$C$9:$C$59,0)),INDEX('PRT Assumptions'!$B$9:$B$59,MATCH(D63,'PRT Assumptions'!$C$9:$C$59,0))*INDEX('PRT Assumptions'!$B$61:$B$111,MATCH(D63,'PRT Assumptions'!$C$61:$C$111,0)),F63*INDEX('PRT Assumptions'!$B$61:$B$111,MATCH(D63,'PRT Assumptions'!$C$61:$C$111,0))),0)</f>
        <v>151.69</v>
      </c>
      <c r="M63" s="225" t="s">
        <v>95</v>
      </c>
      <c r="N63" s="38">
        <f t="shared" si="1"/>
        <v>3727.3473999999997</v>
      </c>
      <c r="O63" s="38"/>
      <c r="P63" s="38">
        <f>+IF(Y63="Full time",'wp-b2 Calc of Health and Other '!$I$19,0)</f>
        <v>9480.2119811320754</v>
      </c>
      <c r="Q63" s="38"/>
      <c r="R63" s="38">
        <f t="shared" si="2"/>
        <v>1847.664</v>
      </c>
      <c r="S63" s="38"/>
      <c r="T63" s="38">
        <f t="shared" si="3"/>
        <v>1385.7479999999998</v>
      </c>
      <c r="U63" s="38"/>
      <c r="V63" s="38">
        <f t="shared" si="4"/>
        <v>12713.623981132076</v>
      </c>
      <c r="X63" s="92">
        <f>+'SS PF Sal 2020.04.01'!D50</f>
        <v>1099538</v>
      </c>
      <c r="Y63" s="92" t="str">
        <f>+'SS PF Sal 2020.04.01'!P50</f>
        <v>Full time</v>
      </c>
    </row>
    <row r="64" spans="1:25">
      <c r="A64" s="108">
        <v>50</v>
      </c>
      <c r="B64" s="35"/>
      <c r="C64" s="36"/>
      <c r="D64" s="96" t="str">
        <f>+INDEX('SS PF Sal 2020.04.01'!M:M,MATCH(X64,'SS PF Sal 2020.04.01'!D:D,0))</f>
        <v>FL</v>
      </c>
      <c r="E64" s="37"/>
      <c r="F64" s="38">
        <f>+SUMIF('SS PF Sal 2020.04.01'!D:D,'wp-b3 Shared Services'!X64,'SS PF Sal 2020.04.01'!W:W)</f>
        <v>39124.799999999996</v>
      </c>
      <c r="G64" s="38"/>
      <c r="H64" s="38">
        <f>IF(F64&lt;'PRT Assumptions'!$B$4,F64*('PRT Assumptions'!$B$5+'PRT Assumptions'!$B$6),'PRT Assumptions'!$B$4*'PRT Assumptions'!$B$5+F64*'PRT Assumptions'!$B$6)</f>
        <v>2993.0471999999995</v>
      </c>
      <c r="I64" s="38"/>
      <c r="J64" s="38">
        <f>IF(F64&lt;'PRT Assumptions'!$B$113,F64*'PRT Assumptions'!$B$114,'PRT Assumptions'!$B$113*'PRT Assumptions'!$B$114)</f>
        <v>42</v>
      </c>
      <c r="K64" s="38"/>
      <c r="L64" s="38">
        <f>IFERROR(IF(F64&gt;INDEX('PRT Assumptions'!$B$9:$B$59,MATCH(D64,'PRT Assumptions'!$C$9:$C$59,0)),INDEX('PRT Assumptions'!$B$9:$B$59,MATCH(D64,'PRT Assumptions'!$C$9:$C$59,0))*INDEX('PRT Assumptions'!$B$61:$B$111,MATCH(D64,'PRT Assumptions'!$C$61:$C$111,0)),F64*INDEX('PRT Assumptions'!$B$61:$B$111,MATCH(D64,'PRT Assumptions'!$C$61:$C$111,0))),0)</f>
        <v>18.2</v>
      </c>
      <c r="M64" s="225" t="s">
        <v>60</v>
      </c>
      <c r="N64" s="38">
        <f t="shared" si="1"/>
        <v>3053.2471999999993</v>
      </c>
      <c r="O64" s="38"/>
      <c r="P64" s="38">
        <f>+IF(Y64="Full time",'wp-b2 Calc of Health and Other '!$I$19,0)</f>
        <v>0</v>
      </c>
      <c r="Q64" s="38"/>
      <c r="R64" s="38">
        <f t="shared" si="2"/>
        <v>0</v>
      </c>
      <c r="S64" s="38"/>
      <c r="T64" s="38">
        <f t="shared" si="3"/>
        <v>0</v>
      </c>
      <c r="U64" s="38"/>
      <c r="V64" s="38">
        <f t="shared" si="4"/>
        <v>0</v>
      </c>
      <c r="X64" s="92">
        <f>+'SS PF Sal 2020.04.01'!D51</f>
        <v>1099644</v>
      </c>
      <c r="Y64" s="92" t="str">
        <f>+'SS PF Sal 2020.04.01'!P51</f>
        <v>Part time</v>
      </c>
    </row>
    <row r="65" spans="1:25">
      <c r="A65" s="108">
        <v>51</v>
      </c>
      <c r="B65" s="35"/>
      <c r="C65" s="36"/>
      <c r="D65" s="96" t="str">
        <f>+INDEX('SS PF Sal 2020.04.01'!M:M,MATCH(X65,'SS PF Sal 2020.04.01'!D:D,0))</f>
        <v>FL</v>
      </c>
      <c r="E65" s="37"/>
      <c r="F65" s="38">
        <f>+SUMIF('SS PF Sal 2020.04.01'!D:D,'wp-b3 Shared Services'!X65,'SS PF Sal 2020.04.01'!W:W)</f>
        <v>130116.69</v>
      </c>
      <c r="G65" s="38"/>
      <c r="H65" s="38">
        <f>IF(F65&lt;'PRT Assumptions'!$B$4,F65*('PRT Assumptions'!$B$5+'PRT Assumptions'!$B$6),'PRT Assumptions'!$B$4*'PRT Assumptions'!$B$5+F65*'PRT Assumptions'!$B$6)</f>
        <v>9953.9267849999997</v>
      </c>
      <c r="I65" s="38"/>
      <c r="J65" s="38">
        <f>IF(F65&lt;'PRT Assumptions'!$B$113,F65*'PRT Assumptions'!$B$114,'PRT Assumptions'!$B$113*'PRT Assumptions'!$B$114)</f>
        <v>42</v>
      </c>
      <c r="K65" s="38"/>
      <c r="L65" s="38">
        <f>IFERROR(IF(F65&gt;INDEX('PRT Assumptions'!$B$9:$B$59,MATCH(D65,'PRT Assumptions'!$C$9:$C$59,0)),INDEX('PRT Assumptions'!$B$9:$B$59,MATCH(D65,'PRT Assumptions'!$C$9:$C$59,0))*INDEX('PRT Assumptions'!$B$61:$B$111,MATCH(D65,'PRT Assumptions'!$C$61:$C$111,0)),F65*INDEX('PRT Assumptions'!$B$61:$B$111,MATCH(D65,'PRT Assumptions'!$C$61:$C$111,0))),0)</f>
        <v>18.2</v>
      </c>
      <c r="M65" s="225" t="s">
        <v>60</v>
      </c>
      <c r="N65" s="38">
        <f t="shared" si="1"/>
        <v>10014.126785</v>
      </c>
      <c r="O65" s="38"/>
      <c r="P65" s="38">
        <f>+IF(Y65="Full time",'wp-b2 Calc of Health and Other '!$I$19,0)</f>
        <v>9480.2119811320754</v>
      </c>
      <c r="Q65" s="38"/>
      <c r="R65" s="38">
        <f t="shared" si="2"/>
        <v>5204.6675999999998</v>
      </c>
      <c r="S65" s="38"/>
      <c r="T65" s="38">
        <f t="shared" si="3"/>
        <v>3903.5007000000001</v>
      </c>
      <c r="U65" s="38"/>
      <c r="V65" s="38">
        <f t="shared" si="4"/>
        <v>18588.380281132075</v>
      </c>
      <c r="X65" s="92">
        <f>+'SS PF Sal 2020.04.01'!D52</f>
        <v>1099714</v>
      </c>
      <c r="Y65" s="92" t="str">
        <f>+'SS PF Sal 2020.04.01'!P52</f>
        <v>Full time</v>
      </c>
    </row>
    <row r="66" spans="1:25">
      <c r="A66" s="108">
        <v>52</v>
      </c>
      <c r="B66" s="35"/>
      <c r="C66" s="36"/>
      <c r="D66" s="96" t="str">
        <f>+INDEX('SS PF Sal 2020.04.01'!M:M,MATCH(X66,'SS PF Sal 2020.04.01'!D:D,0))</f>
        <v>FL</v>
      </c>
      <c r="E66" s="37"/>
      <c r="F66" s="38">
        <f>+SUMIF('SS PF Sal 2020.04.01'!D:D,'wp-b3 Shared Services'!X66,'SS PF Sal 2020.04.01'!W:W)</f>
        <v>33280</v>
      </c>
      <c r="G66" s="38"/>
      <c r="H66" s="38">
        <f>IF(F66&lt;'PRT Assumptions'!$B$4,F66*('PRT Assumptions'!$B$5+'PRT Assumptions'!$B$6),'PRT Assumptions'!$B$4*'PRT Assumptions'!$B$5+F66*'PRT Assumptions'!$B$6)</f>
        <v>2545.92</v>
      </c>
      <c r="I66" s="38"/>
      <c r="J66" s="38">
        <f>IF(F66&lt;'PRT Assumptions'!$B$113,F66*'PRT Assumptions'!$B$114,'PRT Assumptions'!$B$113*'PRT Assumptions'!$B$114)</f>
        <v>42</v>
      </c>
      <c r="K66" s="38"/>
      <c r="L66" s="38">
        <f>IFERROR(IF(F66&gt;INDEX('PRT Assumptions'!$B$9:$B$59,MATCH(D66,'PRT Assumptions'!$C$9:$C$59,0)),INDEX('PRT Assumptions'!$B$9:$B$59,MATCH(D66,'PRT Assumptions'!$C$9:$C$59,0))*INDEX('PRT Assumptions'!$B$61:$B$111,MATCH(D66,'PRT Assumptions'!$C$61:$C$111,0)),F66*INDEX('PRT Assumptions'!$B$61:$B$111,MATCH(D66,'PRT Assumptions'!$C$61:$C$111,0))),0)</f>
        <v>18.2</v>
      </c>
      <c r="M66" s="225" t="s">
        <v>60</v>
      </c>
      <c r="N66" s="38">
        <f t="shared" si="1"/>
        <v>2606.12</v>
      </c>
      <c r="O66" s="38"/>
      <c r="P66" s="38">
        <f>+IF(Y66="Full time",'wp-b2 Calc of Health and Other '!$I$19,0)</f>
        <v>9480.2119811320754</v>
      </c>
      <c r="Q66" s="38"/>
      <c r="R66" s="38">
        <f t="shared" si="2"/>
        <v>1331.2</v>
      </c>
      <c r="S66" s="38"/>
      <c r="T66" s="38">
        <f t="shared" si="3"/>
        <v>998.4</v>
      </c>
      <c r="U66" s="38"/>
      <c r="V66" s="38">
        <f t="shared" si="4"/>
        <v>11809.811981132076</v>
      </c>
      <c r="X66" s="92">
        <f>+'SS PF Sal 2020.04.01'!D53</f>
        <v>1001860</v>
      </c>
      <c r="Y66" s="92" t="str">
        <f>+'SS PF Sal 2020.04.01'!P53</f>
        <v>Full time</v>
      </c>
    </row>
    <row r="67" spans="1:25">
      <c r="A67" s="108">
        <v>53</v>
      </c>
      <c r="B67" s="35"/>
      <c r="C67" s="36"/>
      <c r="D67" s="96" t="str">
        <f>+INDEX('SS PF Sal 2020.04.01'!M:M,MATCH(X67,'SS PF Sal 2020.04.01'!D:D,0))</f>
        <v>NV</v>
      </c>
      <c r="E67" s="37"/>
      <c r="F67" s="38">
        <f>+SUMIF('SS PF Sal 2020.04.01'!D:D,'wp-b3 Shared Services'!X67,'SS PF Sal 2020.04.01'!W:W)</f>
        <v>28953.599999999999</v>
      </c>
      <c r="G67" s="38"/>
      <c r="H67" s="38">
        <f>IF(F67&lt;'PRT Assumptions'!$B$4,F67*('PRT Assumptions'!$B$5+'PRT Assumptions'!$B$6),'PRT Assumptions'!$B$4*'PRT Assumptions'!$B$5+F67*'PRT Assumptions'!$B$6)</f>
        <v>2214.9503999999997</v>
      </c>
      <c r="I67" s="38"/>
      <c r="J67" s="38">
        <f>IF(F67&lt;'PRT Assumptions'!$B$113,F67*'PRT Assumptions'!$B$114,'PRT Assumptions'!$B$113*'PRT Assumptions'!$B$114)</f>
        <v>42</v>
      </c>
      <c r="K67" s="38"/>
      <c r="L67" s="38">
        <f>IFERROR(IF(F67&gt;INDEX('PRT Assumptions'!$B$9:$B$59,MATCH(D67,'PRT Assumptions'!$C$9:$C$59,0)),INDEX('PRT Assumptions'!$B$9:$B$59,MATCH(D67,'PRT Assumptions'!$C$9:$C$59,0))*INDEX('PRT Assumptions'!$B$61:$B$111,MATCH(D67,'PRT Assumptions'!$C$61:$C$111,0)),F67*INDEX('PRT Assumptions'!$B$61:$B$111,MATCH(D67,'PRT Assumptions'!$C$61:$C$111,0))),0)</f>
        <v>521.16480000000001</v>
      </c>
      <c r="M67" s="225" t="s">
        <v>61</v>
      </c>
      <c r="N67" s="38">
        <f t="shared" si="1"/>
        <v>2778.1151999999997</v>
      </c>
      <c r="O67" s="38"/>
      <c r="P67" s="38">
        <f>+IF(Y67="Full time",'wp-b2 Calc of Health and Other '!$I$19,0)</f>
        <v>0</v>
      </c>
      <c r="Q67" s="38"/>
      <c r="R67" s="38">
        <f t="shared" si="2"/>
        <v>0</v>
      </c>
      <c r="S67" s="38"/>
      <c r="T67" s="38">
        <f t="shared" si="3"/>
        <v>0</v>
      </c>
      <c r="U67" s="38"/>
      <c r="V67" s="38">
        <f t="shared" si="4"/>
        <v>0</v>
      </c>
      <c r="X67" s="92">
        <f>+'SS PF Sal 2020.04.01'!D54</f>
        <v>1001385</v>
      </c>
      <c r="Y67" s="92" t="str">
        <f>+'SS PF Sal 2020.04.01'!P54</f>
        <v>Part time</v>
      </c>
    </row>
    <row r="68" spans="1:25">
      <c r="A68" s="108">
        <v>54</v>
      </c>
      <c r="B68" s="35"/>
      <c r="C68" s="36"/>
      <c r="D68" s="96" t="str">
        <f>+INDEX('SS PF Sal 2020.04.01'!M:M,MATCH(X68,'SS PF Sal 2020.04.01'!D:D,0))</f>
        <v>IL</v>
      </c>
      <c r="E68" s="37"/>
      <c r="F68" s="38">
        <f>+SUMIF('SS PF Sal 2020.04.01'!D:D,'wp-b3 Shared Services'!X68,'SS PF Sal 2020.04.01'!W:W)</f>
        <v>31512</v>
      </c>
      <c r="G68" s="38"/>
      <c r="H68" s="38">
        <f>IF(F68&lt;'PRT Assumptions'!$B$4,F68*('PRT Assumptions'!$B$5+'PRT Assumptions'!$B$6),'PRT Assumptions'!$B$4*'PRT Assumptions'!$B$5+F68*'PRT Assumptions'!$B$6)</f>
        <v>2410.6680000000001</v>
      </c>
      <c r="I68" s="38"/>
      <c r="J68" s="38">
        <f>IF(F68&lt;'PRT Assumptions'!$B$113,F68*'PRT Assumptions'!$B$114,'PRT Assumptions'!$B$113*'PRT Assumptions'!$B$114)</f>
        <v>42</v>
      </c>
      <c r="K68" s="38"/>
      <c r="L68" s="38">
        <f>IFERROR(IF(F68&gt;INDEX('PRT Assumptions'!$B$9:$B$59,MATCH(D68,'PRT Assumptions'!$C$9:$C$59,0)),INDEX('PRT Assumptions'!$B$9:$B$59,MATCH(D68,'PRT Assumptions'!$C$9:$C$59,0))*INDEX('PRT Assumptions'!$B$61:$B$111,MATCH(D68,'PRT Assumptions'!$C$61:$C$111,0)),F68*INDEX('PRT Assumptions'!$B$61:$B$111,MATCH(D68,'PRT Assumptions'!$C$61:$C$111,0))),0)</f>
        <v>187.91500000000002</v>
      </c>
      <c r="M68" s="224" t="s">
        <v>55</v>
      </c>
      <c r="N68" s="38">
        <f t="shared" si="1"/>
        <v>2640.5830000000001</v>
      </c>
      <c r="O68" s="38"/>
      <c r="P68" s="38">
        <f>+IF(Y68="Full time",'wp-b2 Calc of Health and Other '!$I$19,0)</f>
        <v>9480.2119811320754</v>
      </c>
      <c r="Q68" s="38"/>
      <c r="R68" s="38">
        <f t="shared" si="2"/>
        <v>1260.48</v>
      </c>
      <c r="S68" s="38"/>
      <c r="T68" s="38">
        <f t="shared" si="3"/>
        <v>945.36</v>
      </c>
      <c r="U68" s="38"/>
      <c r="V68" s="38">
        <f t="shared" si="4"/>
        <v>11686.051981132076</v>
      </c>
      <c r="X68" s="92">
        <f>+'SS PF Sal 2020.04.01'!D55</f>
        <v>1001730</v>
      </c>
      <c r="Y68" s="92" t="str">
        <f>+'SS PF Sal 2020.04.01'!P55</f>
        <v>Full time</v>
      </c>
    </row>
    <row r="69" spans="1:25">
      <c r="A69" s="108">
        <v>55</v>
      </c>
      <c r="B69" s="35"/>
      <c r="C69" s="36"/>
      <c r="D69" s="96" t="str">
        <f>+INDEX('SS PF Sal 2020.04.01'!M:M,MATCH(X69,'SS PF Sal 2020.04.01'!D:D,0))</f>
        <v>IL</v>
      </c>
      <c r="E69" s="37"/>
      <c r="F69" s="38">
        <f>+SUMIF('SS PF Sal 2020.04.01'!D:D,'wp-b3 Shared Services'!X69,'SS PF Sal 2020.04.01'!W:W)</f>
        <v>31512</v>
      </c>
      <c r="G69" s="38"/>
      <c r="H69" s="38">
        <f>IF(F69&lt;'PRT Assumptions'!$B$4,F69*('PRT Assumptions'!$B$5+'PRT Assumptions'!$B$6),'PRT Assumptions'!$B$4*'PRT Assumptions'!$B$5+F69*'PRT Assumptions'!$B$6)</f>
        <v>2410.6680000000001</v>
      </c>
      <c r="I69" s="38"/>
      <c r="J69" s="38">
        <f>IF(F69&lt;'PRT Assumptions'!$B$113,F69*'PRT Assumptions'!$B$114,'PRT Assumptions'!$B$113*'PRT Assumptions'!$B$114)</f>
        <v>42</v>
      </c>
      <c r="K69" s="38"/>
      <c r="L69" s="38">
        <f>IFERROR(IF(F69&gt;INDEX('PRT Assumptions'!$B$9:$B$59,MATCH(D69,'PRT Assumptions'!$C$9:$C$59,0)),INDEX('PRT Assumptions'!$B$9:$B$59,MATCH(D69,'PRT Assumptions'!$C$9:$C$59,0))*INDEX('PRT Assumptions'!$B$61:$B$111,MATCH(D69,'PRT Assumptions'!$C$61:$C$111,0)),F69*INDEX('PRT Assumptions'!$B$61:$B$111,MATCH(D69,'PRT Assumptions'!$C$61:$C$111,0))),0)</f>
        <v>187.91500000000002</v>
      </c>
      <c r="M69" s="224" t="s">
        <v>55</v>
      </c>
      <c r="N69" s="38">
        <f t="shared" si="1"/>
        <v>2640.5830000000001</v>
      </c>
      <c r="O69" s="38"/>
      <c r="P69" s="38">
        <f>+IF(Y69="Full time",'wp-b2 Calc of Health and Other '!$I$19,0)</f>
        <v>9480.2119811320754</v>
      </c>
      <c r="Q69" s="38"/>
      <c r="R69" s="38">
        <f t="shared" si="2"/>
        <v>1260.48</v>
      </c>
      <c r="S69" s="38"/>
      <c r="T69" s="38">
        <f t="shared" si="3"/>
        <v>945.36</v>
      </c>
      <c r="U69" s="38"/>
      <c r="V69" s="38">
        <f t="shared" si="4"/>
        <v>11686.051981132076</v>
      </c>
      <c r="X69" s="92">
        <f>+'SS PF Sal 2020.04.01'!D56</f>
        <v>1001811</v>
      </c>
      <c r="Y69" s="92" t="str">
        <f>+'SS PF Sal 2020.04.01'!P56</f>
        <v>Full time</v>
      </c>
    </row>
    <row r="70" spans="1:25">
      <c r="A70" s="108">
        <v>56</v>
      </c>
      <c r="B70" s="35"/>
      <c r="C70" s="36"/>
      <c r="D70" s="96" t="str">
        <f>+INDEX('SS PF Sal 2020.04.01'!M:M,MATCH(X70,'SS PF Sal 2020.04.01'!D:D,0))</f>
        <v>NV</v>
      </c>
      <c r="E70" s="37"/>
      <c r="F70" s="38">
        <f>+SUMIF('SS PF Sal 2020.04.01'!D:D,'wp-b3 Shared Services'!X70,'SS PF Sal 2020.04.01'!W:W)</f>
        <v>56266.080000000002</v>
      </c>
      <c r="G70" s="38"/>
      <c r="H70" s="38">
        <f>IF(F70&lt;'PRT Assumptions'!$B$4,F70*('PRT Assumptions'!$B$5+'PRT Assumptions'!$B$6),'PRT Assumptions'!$B$4*'PRT Assumptions'!$B$5+F70*'PRT Assumptions'!$B$6)</f>
        <v>4304.3551200000002</v>
      </c>
      <c r="I70" s="38"/>
      <c r="J70" s="38">
        <f>IF(F70&lt;'PRT Assumptions'!$B$113,F70*'PRT Assumptions'!$B$114,'PRT Assumptions'!$B$113*'PRT Assumptions'!$B$114)</f>
        <v>42</v>
      </c>
      <c r="K70" s="38"/>
      <c r="L70" s="38">
        <f>IFERROR(IF(F70&gt;INDEX('PRT Assumptions'!$B$9:$B$59,MATCH(D70,'PRT Assumptions'!$C$9:$C$59,0)),INDEX('PRT Assumptions'!$B$9:$B$59,MATCH(D70,'PRT Assumptions'!$C$9:$C$59,0))*INDEX('PRT Assumptions'!$B$61:$B$111,MATCH(D70,'PRT Assumptions'!$C$61:$C$111,0)),F70*INDEX('PRT Assumptions'!$B$61:$B$111,MATCH(D70,'PRT Assumptions'!$C$61:$C$111,0))),0)</f>
        <v>585.00000000000011</v>
      </c>
      <c r="M70" s="225" t="s">
        <v>61</v>
      </c>
      <c r="N70" s="38">
        <f t="shared" si="1"/>
        <v>4931.3551200000002</v>
      </c>
      <c r="O70" s="38"/>
      <c r="P70" s="38">
        <f>+IF(Y70="Full time",'wp-b2 Calc of Health and Other '!$I$19,0)</f>
        <v>9480.2119811320754</v>
      </c>
      <c r="Q70" s="38"/>
      <c r="R70" s="38">
        <f t="shared" si="2"/>
        <v>2250.6432</v>
      </c>
      <c r="S70" s="38"/>
      <c r="T70" s="38">
        <f t="shared" si="3"/>
        <v>1687.9824000000001</v>
      </c>
      <c r="U70" s="38"/>
      <c r="V70" s="38">
        <f t="shared" si="4"/>
        <v>13418.837581132077</v>
      </c>
      <c r="X70" s="92">
        <f>+'SS PF Sal 2020.04.01'!D57</f>
        <v>1099503</v>
      </c>
      <c r="Y70" s="92" t="str">
        <f>+'SS PF Sal 2020.04.01'!P57</f>
        <v>Full time</v>
      </c>
    </row>
    <row r="71" spans="1:25">
      <c r="A71" s="108">
        <v>57</v>
      </c>
      <c r="B71" s="35"/>
      <c r="C71" s="36"/>
      <c r="D71" s="96" t="str">
        <f>+INDEX('SS PF Sal 2020.04.01'!M:M,MATCH(X71,'SS PF Sal 2020.04.01'!D:D,0))</f>
        <v>FL</v>
      </c>
      <c r="E71" s="37"/>
      <c r="F71" s="38">
        <f>+SUMIF('SS PF Sal 2020.04.01'!D:D,'wp-b3 Shared Services'!X71,'SS PF Sal 2020.04.01'!W:W)</f>
        <v>60994.130000000085</v>
      </c>
      <c r="G71" s="38"/>
      <c r="H71" s="38">
        <f>IF(F71&lt;'PRT Assumptions'!$B$4,F71*('PRT Assumptions'!$B$5+'PRT Assumptions'!$B$6),'PRT Assumptions'!$B$4*'PRT Assumptions'!$B$5+F71*'PRT Assumptions'!$B$6)</f>
        <v>4666.0509450000063</v>
      </c>
      <c r="I71" s="38"/>
      <c r="J71" s="38">
        <f>IF(F71&lt;'PRT Assumptions'!$B$113,F71*'PRT Assumptions'!$B$114,'PRT Assumptions'!$B$113*'PRT Assumptions'!$B$114)</f>
        <v>42</v>
      </c>
      <c r="K71" s="38"/>
      <c r="L71" s="38">
        <f>IFERROR(IF(F71&gt;INDEX('PRT Assumptions'!$B$9:$B$59,MATCH(D71,'PRT Assumptions'!$C$9:$C$59,0)),INDEX('PRT Assumptions'!$B$9:$B$59,MATCH(D71,'PRT Assumptions'!$C$9:$C$59,0))*INDEX('PRT Assumptions'!$B$61:$B$111,MATCH(D71,'PRT Assumptions'!$C$61:$C$111,0)),F71*INDEX('PRT Assumptions'!$B$61:$B$111,MATCH(D71,'PRT Assumptions'!$C$61:$C$111,0))),0)</f>
        <v>18.2</v>
      </c>
      <c r="M71" s="225" t="s">
        <v>60</v>
      </c>
      <c r="N71" s="38">
        <f t="shared" si="1"/>
        <v>4726.2509450000061</v>
      </c>
      <c r="O71" s="38"/>
      <c r="P71" s="38">
        <f>+IF(Y71="Full time",'wp-b2 Calc of Health and Other '!$I$19,0)</f>
        <v>9480.2119811320754</v>
      </c>
      <c r="Q71" s="38"/>
      <c r="R71" s="38">
        <f t="shared" si="2"/>
        <v>2439.7652000000035</v>
      </c>
      <c r="S71" s="38"/>
      <c r="T71" s="38">
        <f t="shared" si="3"/>
        <v>1829.8239000000024</v>
      </c>
      <c r="U71" s="38"/>
      <c r="V71" s="38">
        <f t="shared" si="4"/>
        <v>13749.801081132082</v>
      </c>
      <c r="X71" s="92">
        <f>+'SS PF Sal 2020.04.01'!D58</f>
        <v>1098885</v>
      </c>
      <c r="Y71" s="92" t="str">
        <f>+'SS PF Sal 2020.04.01'!P58</f>
        <v>Full time</v>
      </c>
    </row>
    <row r="72" spans="1:25">
      <c r="A72" s="108">
        <v>58</v>
      </c>
      <c r="B72" s="35"/>
      <c r="C72" s="36"/>
      <c r="D72" s="96" t="str">
        <f>+INDEX('SS PF Sal 2020.04.01'!M:M,MATCH(X72,'SS PF Sal 2020.04.01'!D:D,0))</f>
        <v>FL</v>
      </c>
      <c r="E72" s="37"/>
      <c r="F72" s="38">
        <f>+SUMIF('SS PF Sal 2020.04.01'!D:D,'wp-b3 Shared Services'!X72,'SS PF Sal 2020.04.01'!W:W)</f>
        <v>55393.98</v>
      </c>
      <c r="G72" s="38"/>
      <c r="H72" s="38">
        <f>IF(F72&lt;'PRT Assumptions'!$B$4,F72*('PRT Assumptions'!$B$5+'PRT Assumptions'!$B$6),'PRT Assumptions'!$B$4*'PRT Assumptions'!$B$5+F72*'PRT Assumptions'!$B$6)</f>
        <v>4237.6394700000001</v>
      </c>
      <c r="I72" s="38"/>
      <c r="J72" s="38">
        <f>IF(F72&lt;'PRT Assumptions'!$B$113,F72*'PRT Assumptions'!$B$114,'PRT Assumptions'!$B$113*'PRT Assumptions'!$B$114)</f>
        <v>42</v>
      </c>
      <c r="K72" s="38"/>
      <c r="L72" s="38">
        <f>IFERROR(IF(F72&gt;INDEX('PRT Assumptions'!$B$9:$B$59,MATCH(D72,'PRT Assumptions'!$C$9:$C$59,0)),INDEX('PRT Assumptions'!$B$9:$B$59,MATCH(D72,'PRT Assumptions'!$C$9:$C$59,0))*INDEX('PRT Assumptions'!$B$61:$B$111,MATCH(D72,'PRT Assumptions'!$C$61:$C$111,0)),F72*INDEX('PRT Assumptions'!$B$61:$B$111,MATCH(D72,'PRT Assumptions'!$C$61:$C$111,0))),0)</f>
        <v>18.2</v>
      </c>
      <c r="M72" s="225" t="s">
        <v>60</v>
      </c>
      <c r="N72" s="38">
        <f t="shared" si="1"/>
        <v>4297.8394699999999</v>
      </c>
      <c r="O72" s="38"/>
      <c r="P72" s="38">
        <f>+IF(Y72="Full time",'wp-b2 Calc of Health and Other '!$I$19,0)</f>
        <v>9480.2119811320754</v>
      </c>
      <c r="Q72" s="38"/>
      <c r="R72" s="38">
        <f t="shared" si="2"/>
        <v>2215.7592</v>
      </c>
      <c r="S72" s="38"/>
      <c r="T72" s="38">
        <f t="shared" si="3"/>
        <v>1661.8194000000001</v>
      </c>
      <c r="U72" s="38"/>
      <c r="V72" s="38">
        <f t="shared" si="4"/>
        <v>13357.790581132076</v>
      </c>
      <c r="X72" s="92">
        <f>+'SS PF Sal 2020.04.01'!D59</f>
        <v>1098712</v>
      </c>
      <c r="Y72" s="92" t="str">
        <f>+'SS PF Sal 2020.04.01'!P59</f>
        <v>Full time</v>
      </c>
    </row>
    <row r="73" spans="1:25">
      <c r="A73" s="108">
        <v>59</v>
      </c>
      <c r="B73" s="35"/>
      <c r="C73" s="36"/>
      <c r="D73" s="96" t="str">
        <f>+INDEX('SS PF Sal 2020.04.01'!M:M,MATCH(X73,'SS PF Sal 2020.04.01'!D:D,0))</f>
        <v>FL</v>
      </c>
      <c r="E73" s="37"/>
      <c r="F73" s="38">
        <f>+SUMIF('SS PF Sal 2020.04.01'!D:D,'wp-b3 Shared Services'!X73,'SS PF Sal 2020.04.01'!W:W)</f>
        <v>48925.08</v>
      </c>
      <c r="G73" s="38"/>
      <c r="H73" s="38">
        <f>IF(F73&lt;'PRT Assumptions'!$B$4,F73*('PRT Assumptions'!$B$5+'PRT Assumptions'!$B$6),'PRT Assumptions'!$B$4*'PRT Assumptions'!$B$5+F73*'PRT Assumptions'!$B$6)</f>
        <v>3742.7686200000003</v>
      </c>
      <c r="I73" s="38"/>
      <c r="J73" s="38">
        <f>IF(F73&lt;'PRT Assumptions'!$B$113,F73*'PRT Assumptions'!$B$114,'PRT Assumptions'!$B$113*'PRT Assumptions'!$B$114)</f>
        <v>42</v>
      </c>
      <c r="K73" s="38"/>
      <c r="L73" s="38">
        <f>IFERROR(IF(F73&gt;INDEX('PRT Assumptions'!$B$9:$B$59,MATCH(D73,'PRT Assumptions'!$C$9:$C$59,0)),INDEX('PRT Assumptions'!$B$9:$B$59,MATCH(D73,'PRT Assumptions'!$C$9:$C$59,0))*INDEX('PRT Assumptions'!$B$61:$B$111,MATCH(D73,'PRT Assumptions'!$C$61:$C$111,0)),F73*INDEX('PRT Assumptions'!$B$61:$B$111,MATCH(D73,'PRT Assumptions'!$C$61:$C$111,0))),0)</f>
        <v>18.2</v>
      </c>
      <c r="M73" s="225" t="s">
        <v>60</v>
      </c>
      <c r="N73" s="38">
        <f t="shared" si="1"/>
        <v>3802.9686200000001</v>
      </c>
      <c r="O73" s="38"/>
      <c r="P73" s="38">
        <f>+IF(Y73="Full time",'wp-b2 Calc of Health and Other '!$I$19,0)</f>
        <v>9480.2119811320754</v>
      </c>
      <c r="Q73" s="38"/>
      <c r="R73" s="38">
        <f t="shared" si="2"/>
        <v>1957.0032000000001</v>
      </c>
      <c r="S73" s="38"/>
      <c r="T73" s="38">
        <f t="shared" si="3"/>
        <v>1467.7524000000001</v>
      </c>
      <c r="U73" s="38"/>
      <c r="V73" s="38">
        <f t="shared" si="4"/>
        <v>12904.967581132076</v>
      </c>
      <c r="X73" s="92">
        <f>+'SS PF Sal 2020.04.01'!D60</f>
        <v>1001051</v>
      </c>
      <c r="Y73" s="92" t="str">
        <f>+'SS PF Sal 2020.04.01'!P60</f>
        <v>Full time</v>
      </c>
    </row>
    <row r="74" spans="1:25">
      <c r="A74" s="108">
        <v>60</v>
      </c>
      <c r="B74" s="35"/>
      <c r="C74" s="36"/>
      <c r="D74" s="96" t="str">
        <f>+INDEX('SS PF Sal 2020.04.01'!M:M,MATCH(X74,'SS PF Sal 2020.04.01'!D:D,0))</f>
        <v>NC</v>
      </c>
      <c r="E74" s="37"/>
      <c r="F74" s="38">
        <f>+SUMIF('SS PF Sal 2020.04.01'!D:D,'wp-b3 Shared Services'!X74,'SS PF Sal 2020.04.01'!W:W)</f>
        <v>53580.35</v>
      </c>
      <c r="G74" s="38"/>
      <c r="H74" s="38">
        <f>IF(F74&lt;'PRT Assumptions'!$B$4,F74*('PRT Assumptions'!$B$5+'PRT Assumptions'!$B$6),'PRT Assumptions'!$B$4*'PRT Assumptions'!$B$5+F74*'PRT Assumptions'!$B$6)</f>
        <v>4098.8967750000002</v>
      </c>
      <c r="I74" s="38"/>
      <c r="J74" s="38">
        <f>IF(F74&lt;'PRT Assumptions'!$B$113,F74*'PRT Assumptions'!$B$114,'PRT Assumptions'!$B$113*'PRT Assumptions'!$B$114)</f>
        <v>42</v>
      </c>
      <c r="K74" s="38"/>
      <c r="L74" s="38">
        <f>IFERROR(IF(F74&gt;INDEX('PRT Assumptions'!$B$9:$B$59,MATCH(D74,'PRT Assumptions'!$C$9:$C$59,0)),INDEX('PRT Assumptions'!$B$9:$B$59,MATCH(D74,'PRT Assumptions'!$C$9:$C$59,0))*INDEX('PRT Assumptions'!$B$61:$B$111,MATCH(D74,'PRT Assumptions'!$C$61:$C$111,0)),F74*INDEX('PRT Assumptions'!$B$61:$B$111,MATCH(D74,'PRT Assumptions'!$C$61:$C$111,0))),0)</f>
        <v>100.8</v>
      </c>
      <c r="M74" s="225" t="s">
        <v>62</v>
      </c>
      <c r="N74" s="38">
        <f t="shared" si="1"/>
        <v>4241.6967750000003</v>
      </c>
      <c r="O74" s="38"/>
      <c r="P74" s="38">
        <f>+IF(Y74="Full time",'wp-b2 Calc of Health and Other '!$I$19,0)</f>
        <v>9480.2119811320754</v>
      </c>
      <c r="Q74" s="38"/>
      <c r="R74" s="38">
        <f t="shared" si="2"/>
        <v>2143.2139999999999</v>
      </c>
      <c r="S74" s="38"/>
      <c r="T74" s="38">
        <f t="shared" si="3"/>
        <v>1607.4105</v>
      </c>
      <c r="U74" s="38"/>
      <c r="V74" s="38">
        <f t="shared" si="4"/>
        <v>13230.836481132075</v>
      </c>
      <c r="X74" s="92">
        <f>+'SS PF Sal 2020.04.01'!D61</f>
        <v>1001273</v>
      </c>
      <c r="Y74" s="92" t="str">
        <f>+'SS PF Sal 2020.04.01'!P61</f>
        <v>Full time</v>
      </c>
    </row>
    <row r="75" spans="1:25">
      <c r="A75" s="108">
        <v>61</v>
      </c>
      <c r="B75" s="35"/>
      <c r="C75" s="36"/>
      <c r="D75" s="96" t="str">
        <f>+INDEX('SS PF Sal 2020.04.01'!M:M,MATCH(X75,'SS PF Sal 2020.04.01'!D:D,0))</f>
        <v>FL</v>
      </c>
      <c r="E75" s="37"/>
      <c r="F75" s="38">
        <f>+SUMIF('SS PF Sal 2020.04.01'!D:D,'wp-b3 Shared Services'!X75,'SS PF Sal 2020.04.01'!W:W)</f>
        <v>52960.13</v>
      </c>
      <c r="G75" s="38"/>
      <c r="H75" s="38">
        <f>IF(F75&lt;'PRT Assumptions'!$B$4,F75*('PRT Assumptions'!$B$5+'PRT Assumptions'!$B$6),'PRT Assumptions'!$B$4*'PRT Assumptions'!$B$5+F75*'PRT Assumptions'!$B$6)</f>
        <v>4051.4499449999998</v>
      </c>
      <c r="I75" s="38"/>
      <c r="J75" s="38">
        <f>IF(F75&lt;'PRT Assumptions'!$B$113,F75*'PRT Assumptions'!$B$114,'PRT Assumptions'!$B$113*'PRT Assumptions'!$B$114)</f>
        <v>42</v>
      </c>
      <c r="K75" s="38"/>
      <c r="L75" s="38">
        <f>IFERROR(IF(F75&gt;INDEX('PRT Assumptions'!$B$9:$B$59,MATCH(D75,'PRT Assumptions'!$C$9:$C$59,0)),INDEX('PRT Assumptions'!$B$9:$B$59,MATCH(D75,'PRT Assumptions'!$C$9:$C$59,0))*INDEX('PRT Assumptions'!$B$61:$B$111,MATCH(D75,'PRT Assumptions'!$C$61:$C$111,0)),F75*INDEX('PRT Assumptions'!$B$61:$B$111,MATCH(D75,'PRT Assumptions'!$C$61:$C$111,0))),0)</f>
        <v>18.2</v>
      </c>
      <c r="M75" s="225" t="s">
        <v>60</v>
      </c>
      <c r="N75" s="38">
        <f t="shared" si="1"/>
        <v>4111.6499450000001</v>
      </c>
      <c r="O75" s="38"/>
      <c r="P75" s="38">
        <f>+IF(Y75="Full time",'wp-b2 Calc of Health and Other '!$I$19,0)</f>
        <v>9480.2119811320754</v>
      </c>
      <c r="Q75" s="38"/>
      <c r="R75" s="38">
        <f t="shared" si="2"/>
        <v>2118.4052000000001</v>
      </c>
      <c r="S75" s="38"/>
      <c r="T75" s="38">
        <f t="shared" si="3"/>
        <v>1588.8038999999999</v>
      </c>
      <c r="U75" s="38"/>
      <c r="V75" s="38">
        <f t="shared" si="4"/>
        <v>13187.421081132074</v>
      </c>
      <c r="X75" s="92">
        <f>+'SS PF Sal 2020.04.01'!D62</f>
        <v>1001383</v>
      </c>
      <c r="Y75" s="92" t="str">
        <f>+'SS PF Sal 2020.04.01'!P62</f>
        <v>Full time</v>
      </c>
    </row>
    <row r="76" spans="1:25">
      <c r="A76" s="108">
        <v>62</v>
      </c>
      <c r="B76" s="35"/>
      <c r="C76" s="36"/>
      <c r="D76" s="96" t="str">
        <f>+INDEX('SS PF Sal 2020.04.01'!M:M,MATCH(X76,'SS PF Sal 2020.04.01'!D:D,0))</f>
        <v>IL</v>
      </c>
      <c r="E76" s="37"/>
      <c r="F76" s="38">
        <f>+SUMIF('SS PF Sal 2020.04.01'!D:D,'wp-b3 Shared Services'!X76,'SS PF Sal 2020.04.01'!W:W)</f>
        <v>48212.58</v>
      </c>
      <c r="G76" s="38"/>
      <c r="H76" s="38">
        <f>IF(F76&lt;'PRT Assumptions'!$B$4,F76*('PRT Assumptions'!$B$5+'PRT Assumptions'!$B$6),'PRT Assumptions'!$B$4*'PRT Assumptions'!$B$5+F76*'PRT Assumptions'!$B$6)</f>
        <v>3688.2623699999999</v>
      </c>
      <c r="I76" s="38"/>
      <c r="J76" s="38">
        <f>IF(F76&lt;'PRT Assumptions'!$B$113,F76*'PRT Assumptions'!$B$114,'PRT Assumptions'!$B$113*'PRT Assumptions'!$B$114)</f>
        <v>42</v>
      </c>
      <c r="K76" s="38"/>
      <c r="L76" s="38">
        <f>IFERROR(IF(F76&gt;INDEX('PRT Assumptions'!$B$9:$B$59,MATCH(D76,'PRT Assumptions'!$C$9:$C$59,0)),INDEX('PRT Assumptions'!$B$9:$B$59,MATCH(D76,'PRT Assumptions'!$C$9:$C$59,0))*INDEX('PRT Assumptions'!$B$61:$B$111,MATCH(D76,'PRT Assumptions'!$C$61:$C$111,0)),F76*INDEX('PRT Assumptions'!$B$61:$B$111,MATCH(D76,'PRT Assumptions'!$C$61:$C$111,0))),0)</f>
        <v>187.91500000000002</v>
      </c>
      <c r="M76" s="224" t="s">
        <v>55</v>
      </c>
      <c r="N76" s="38">
        <f t="shared" si="1"/>
        <v>3918.1773699999999</v>
      </c>
      <c r="O76" s="38"/>
      <c r="P76" s="38">
        <f>+IF(Y76="Full time",'wp-b2 Calc of Health and Other '!$I$19,0)</f>
        <v>9480.2119811320754</v>
      </c>
      <c r="Q76" s="38"/>
      <c r="R76" s="38">
        <f t="shared" si="2"/>
        <v>1928.5032000000001</v>
      </c>
      <c r="S76" s="38"/>
      <c r="T76" s="38">
        <f t="shared" si="3"/>
        <v>1446.3774000000001</v>
      </c>
      <c r="U76" s="38"/>
      <c r="V76" s="38">
        <f t="shared" si="4"/>
        <v>12855.092581132076</v>
      </c>
      <c r="X76" s="92">
        <f>+'SS PF Sal 2020.04.01'!D63</f>
        <v>1001719</v>
      </c>
      <c r="Y76" s="92" t="str">
        <f>+'SS PF Sal 2020.04.01'!P63</f>
        <v>Full time</v>
      </c>
    </row>
    <row r="77" spans="1:25">
      <c r="A77" s="108">
        <v>63</v>
      </c>
      <c r="B77" s="35"/>
      <c r="C77" s="36"/>
      <c r="D77" s="96" t="str">
        <f>+INDEX('SS PF Sal 2020.04.01'!M:M,MATCH(X77,'SS PF Sal 2020.04.01'!D:D,0))</f>
        <v>IL</v>
      </c>
      <c r="E77" s="37"/>
      <c r="F77" s="38">
        <f>+SUMIF('SS PF Sal 2020.04.01'!D:D,'wp-b3 Shared Services'!X77,'SS PF Sal 2020.04.01'!W:W)</f>
        <v>48687.58</v>
      </c>
      <c r="G77" s="38"/>
      <c r="H77" s="38">
        <f>IF(F77&lt;'PRT Assumptions'!$B$4,F77*('PRT Assumptions'!$B$5+'PRT Assumptions'!$B$6),'PRT Assumptions'!$B$4*'PRT Assumptions'!$B$5+F77*'PRT Assumptions'!$B$6)</f>
        <v>3724.59987</v>
      </c>
      <c r="I77" s="38"/>
      <c r="J77" s="38">
        <f>IF(F77&lt;'PRT Assumptions'!$B$113,F77*'PRT Assumptions'!$B$114,'PRT Assumptions'!$B$113*'PRT Assumptions'!$B$114)</f>
        <v>42</v>
      </c>
      <c r="K77" s="38"/>
      <c r="L77" s="38">
        <f>IFERROR(IF(F77&gt;INDEX('PRT Assumptions'!$B$9:$B$59,MATCH(D77,'PRT Assumptions'!$C$9:$C$59,0)),INDEX('PRT Assumptions'!$B$9:$B$59,MATCH(D77,'PRT Assumptions'!$C$9:$C$59,0))*INDEX('PRT Assumptions'!$B$61:$B$111,MATCH(D77,'PRT Assumptions'!$C$61:$C$111,0)),F77*INDEX('PRT Assumptions'!$B$61:$B$111,MATCH(D77,'PRT Assumptions'!$C$61:$C$111,0))),0)</f>
        <v>187.91500000000002</v>
      </c>
      <c r="M77" s="224" t="s">
        <v>55</v>
      </c>
      <c r="N77" s="38">
        <f t="shared" si="1"/>
        <v>3954.51487</v>
      </c>
      <c r="O77" s="38"/>
      <c r="P77" s="38">
        <f>+IF(Y77="Full time",'wp-b2 Calc of Health and Other '!$I$19,0)</f>
        <v>9480.2119811320754</v>
      </c>
      <c r="Q77" s="38"/>
      <c r="R77" s="38">
        <f t="shared" si="2"/>
        <v>1947.5032000000001</v>
      </c>
      <c r="S77" s="38"/>
      <c r="T77" s="38">
        <f t="shared" si="3"/>
        <v>1460.6274000000001</v>
      </c>
      <c r="U77" s="38"/>
      <c r="V77" s="38">
        <f t="shared" si="4"/>
        <v>12888.342581132076</v>
      </c>
      <c r="X77" s="92">
        <f>+'SS PF Sal 2020.04.01'!D64</f>
        <v>1001760</v>
      </c>
      <c r="Y77" s="92" t="str">
        <f>+'SS PF Sal 2020.04.01'!P64</f>
        <v>Full time</v>
      </c>
    </row>
    <row r="78" spans="1:25">
      <c r="A78" s="108">
        <v>64</v>
      </c>
      <c r="B78" s="35"/>
      <c r="C78" s="36"/>
      <c r="D78" s="96" t="str">
        <f>+INDEX('SS PF Sal 2020.04.01'!M:M,MATCH(X78,'SS PF Sal 2020.04.01'!D:D,0))</f>
        <v>FL</v>
      </c>
      <c r="E78" s="37"/>
      <c r="F78" s="38">
        <f>+SUMIF('SS PF Sal 2020.04.01'!D:D,'wp-b3 Shared Services'!X78,'SS PF Sal 2020.04.01'!W:W)</f>
        <v>36601.340000000047</v>
      </c>
      <c r="G78" s="38"/>
      <c r="H78" s="38">
        <f>IF(F78&lt;'PRT Assumptions'!$B$4,F78*('PRT Assumptions'!$B$5+'PRT Assumptions'!$B$6),'PRT Assumptions'!$B$4*'PRT Assumptions'!$B$5+F78*'PRT Assumptions'!$B$6)</f>
        <v>2800.0025100000034</v>
      </c>
      <c r="I78" s="38"/>
      <c r="J78" s="38">
        <f>IF(F78&lt;'PRT Assumptions'!$B$113,F78*'PRT Assumptions'!$B$114,'PRT Assumptions'!$B$113*'PRT Assumptions'!$B$114)</f>
        <v>42</v>
      </c>
      <c r="K78" s="38"/>
      <c r="L78" s="38">
        <f>IFERROR(IF(F78&gt;INDEX('PRT Assumptions'!$B$9:$B$59,MATCH(D78,'PRT Assumptions'!$C$9:$C$59,0)),INDEX('PRT Assumptions'!$B$9:$B$59,MATCH(D78,'PRT Assumptions'!$C$9:$C$59,0))*INDEX('PRT Assumptions'!$B$61:$B$111,MATCH(D78,'PRT Assumptions'!$C$61:$C$111,0)),F78*INDEX('PRT Assumptions'!$B$61:$B$111,MATCH(D78,'PRT Assumptions'!$C$61:$C$111,0))),0)</f>
        <v>18.2</v>
      </c>
      <c r="M78" s="225" t="s">
        <v>60</v>
      </c>
      <c r="N78" s="38">
        <f t="shared" si="1"/>
        <v>2860.2025100000033</v>
      </c>
      <c r="O78" s="38"/>
      <c r="P78" s="38">
        <f>+IF(Y78="Full time",'wp-b2 Calc of Health and Other '!$I$19,0)</f>
        <v>9480.2119811320754</v>
      </c>
      <c r="Q78" s="38"/>
      <c r="R78" s="38">
        <f t="shared" si="2"/>
        <v>1464.053600000002</v>
      </c>
      <c r="S78" s="38"/>
      <c r="T78" s="38">
        <f t="shared" si="3"/>
        <v>1098.0402000000013</v>
      </c>
      <c r="U78" s="38"/>
      <c r="V78" s="38">
        <f t="shared" si="4"/>
        <v>12042.305781132078</v>
      </c>
      <c r="X78" s="92">
        <f>+'SS PF Sal 2020.04.01'!D65</f>
        <v>1099543</v>
      </c>
      <c r="Y78" s="92" t="str">
        <f>+'SS PF Sal 2020.04.01'!P65</f>
        <v>Full time</v>
      </c>
    </row>
    <row r="79" spans="1:25">
      <c r="A79" s="108">
        <v>65</v>
      </c>
      <c r="B79" s="35"/>
      <c r="C79" s="36"/>
      <c r="D79" s="96" t="str">
        <f>+INDEX('SS PF Sal 2020.04.01'!M:M,MATCH(X79,'SS PF Sal 2020.04.01'!D:D,0))</f>
        <v>NC</v>
      </c>
      <c r="E79" s="37"/>
      <c r="F79" s="38">
        <f>+SUMIF('SS PF Sal 2020.04.01'!D:D,'wp-b3 Shared Services'!X79,'SS PF Sal 2020.04.01'!W:W)</f>
        <v>34856.850000000079</v>
      </c>
      <c r="G79" s="38"/>
      <c r="H79" s="38">
        <f>IF(F79&lt;'PRT Assumptions'!$B$4,F79*('PRT Assumptions'!$B$5+'PRT Assumptions'!$B$6),'PRT Assumptions'!$B$4*'PRT Assumptions'!$B$5+F79*'PRT Assumptions'!$B$6)</f>
        <v>2666.5490250000062</v>
      </c>
      <c r="I79" s="38"/>
      <c r="J79" s="38">
        <f>IF(F79&lt;'PRT Assumptions'!$B$113,F79*'PRT Assumptions'!$B$114,'PRT Assumptions'!$B$113*'PRT Assumptions'!$B$114)</f>
        <v>42</v>
      </c>
      <c r="K79" s="38"/>
      <c r="L79" s="38">
        <f>IFERROR(IF(F79&gt;INDEX('PRT Assumptions'!$B$9:$B$59,MATCH(D79,'PRT Assumptions'!$C$9:$C$59,0)),INDEX('PRT Assumptions'!$B$9:$B$59,MATCH(D79,'PRT Assumptions'!$C$9:$C$59,0))*INDEX('PRT Assumptions'!$B$61:$B$111,MATCH(D79,'PRT Assumptions'!$C$61:$C$111,0)),F79*INDEX('PRT Assumptions'!$B$61:$B$111,MATCH(D79,'PRT Assumptions'!$C$61:$C$111,0))),0)</f>
        <v>100.8</v>
      </c>
      <c r="M79" s="225" t="s">
        <v>62</v>
      </c>
      <c r="N79" s="38">
        <f t="shared" si="1"/>
        <v>2809.3490250000063</v>
      </c>
      <c r="O79" s="38"/>
      <c r="P79" s="38">
        <f>+IF(Y79="Full time",'wp-b2 Calc of Health and Other '!$I$19,0)</f>
        <v>9480.2119811320754</v>
      </c>
      <c r="Q79" s="38"/>
      <c r="R79" s="38">
        <f t="shared" si="2"/>
        <v>1394.2740000000031</v>
      </c>
      <c r="S79" s="38"/>
      <c r="T79" s="38">
        <f t="shared" si="3"/>
        <v>1045.7055000000023</v>
      </c>
      <c r="U79" s="38"/>
      <c r="V79" s="38">
        <f t="shared" si="4"/>
        <v>11920.19148113208</v>
      </c>
      <c r="X79" s="92">
        <f>+'SS PF Sal 2020.04.01'!D66</f>
        <v>1099707</v>
      </c>
      <c r="Y79" s="92" t="str">
        <f>+'SS PF Sal 2020.04.01'!P66</f>
        <v>Full time</v>
      </c>
    </row>
    <row r="80" spans="1:25">
      <c r="A80" s="108">
        <v>66</v>
      </c>
      <c r="B80" s="35"/>
      <c r="C80" s="39"/>
      <c r="D80" s="96" t="str">
        <f>+INDEX('SS PF Sal 2020.04.01'!M:M,MATCH(X80,'SS PF Sal 2020.04.01'!D:D,0))</f>
        <v>FL</v>
      </c>
      <c r="E80" s="37"/>
      <c r="F80" s="38">
        <f>+SUMIF('SS PF Sal 2020.04.01'!D:D,'wp-b3 Shared Services'!X80,'SS PF Sal 2020.04.01'!W:W)</f>
        <v>28787.200000000001</v>
      </c>
      <c r="G80" s="40"/>
      <c r="H80" s="38">
        <f>IF(F80&lt;'PRT Assumptions'!$B$4,F80*('PRT Assumptions'!$B$5+'PRT Assumptions'!$B$6),'PRT Assumptions'!$B$4*'PRT Assumptions'!$B$5+F80*'PRT Assumptions'!$B$6)</f>
        <v>2202.2208000000001</v>
      </c>
      <c r="I80" s="38"/>
      <c r="J80" s="38">
        <f>IF(F80&lt;'PRT Assumptions'!$B$113,F80*'PRT Assumptions'!$B$114,'PRT Assumptions'!$B$113*'PRT Assumptions'!$B$114)</f>
        <v>42</v>
      </c>
      <c r="K80" s="38"/>
      <c r="L80" s="38">
        <f>IFERROR(IF(F80&gt;INDEX('PRT Assumptions'!$B$9:$B$59,MATCH(D80,'PRT Assumptions'!$C$9:$C$59,0)),INDEX('PRT Assumptions'!$B$9:$B$59,MATCH(D80,'PRT Assumptions'!$C$9:$C$59,0))*INDEX('PRT Assumptions'!$B$61:$B$111,MATCH(D80,'PRT Assumptions'!$C$61:$C$111,0)),F80*INDEX('PRT Assumptions'!$B$61:$B$111,MATCH(D80,'PRT Assumptions'!$C$61:$C$111,0))),0)</f>
        <v>18.2</v>
      </c>
      <c r="M80" s="225" t="s">
        <v>60</v>
      </c>
      <c r="N80" s="38">
        <f t="shared" ref="N80:N125" si="5">SUM(L80,J80,H80)</f>
        <v>2262.4207999999999</v>
      </c>
      <c r="O80" s="38"/>
      <c r="P80" s="38">
        <f>+IF(Y80="Full time",'wp-b2 Calc of Health and Other '!$I$19,0)</f>
        <v>0</v>
      </c>
      <c r="Q80" s="38"/>
      <c r="R80" s="38">
        <f t="shared" ref="R80:R125" si="6">+IF(Y80="Full time",F80*0.04,0)</f>
        <v>0</v>
      </c>
      <c r="S80" s="38"/>
      <c r="T80" s="38">
        <f t="shared" ref="T80:T125" si="7">+IF(Y80="Full time",F80*0.03,0)</f>
        <v>0</v>
      </c>
      <c r="U80" s="38"/>
      <c r="V80" s="38">
        <f t="shared" ref="V80:V125" si="8">+P80+R80+T80</f>
        <v>0</v>
      </c>
      <c r="X80" s="92">
        <f>+'SS PF Sal 2020.04.01'!D67</f>
        <v>1001477</v>
      </c>
      <c r="Y80" s="92" t="str">
        <f>+'SS PF Sal 2020.04.01'!P67</f>
        <v>Part time</v>
      </c>
    </row>
    <row r="81" spans="1:25">
      <c r="A81" s="108">
        <v>67</v>
      </c>
      <c r="B81" s="35"/>
      <c r="C81" s="39"/>
      <c r="D81" s="96" t="str">
        <f>+INDEX('SS PF Sal 2020.04.01'!M:M,MATCH(X81,'SS PF Sal 2020.04.01'!D:D,0))</f>
        <v>FL</v>
      </c>
      <c r="E81" s="37"/>
      <c r="F81" s="38">
        <f>+SUMIF('SS PF Sal 2020.04.01'!D:D,'wp-b3 Shared Services'!X81,'SS PF Sal 2020.04.01'!W:W)</f>
        <v>30338.880000000001</v>
      </c>
      <c r="G81" s="40"/>
      <c r="H81" s="38">
        <f>IF(F81&lt;'PRT Assumptions'!$B$4,F81*('PRT Assumptions'!$B$5+'PRT Assumptions'!$B$6),'PRT Assumptions'!$B$4*'PRT Assumptions'!$B$5+F81*'PRT Assumptions'!$B$6)</f>
        <v>2320.9243200000001</v>
      </c>
      <c r="I81" s="38"/>
      <c r="J81" s="38">
        <f>IF(F81&lt;'PRT Assumptions'!$B$113,F81*'PRT Assumptions'!$B$114,'PRT Assumptions'!$B$113*'PRT Assumptions'!$B$114)</f>
        <v>42</v>
      </c>
      <c r="K81" s="38"/>
      <c r="L81" s="38">
        <f>IFERROR(IF(F81&gt;INDEX('PRT Assumptions'!$B$9:$B$59,MATCH(D81,'PRT Assumptions'!$C$9:$C$59,0)),INDEX('PRT Assumptions'!$B$9:$B$59,MATCH(D81,'PRT Assumptions'!$C$9:$C$59,0))*INDEX('PRT Assumptions'!$B$61:$B$111,MATCH(D81,'PRT Assumptions'!$C$61:$C$111,0)),F81*INDEX('PRT Assumptions'!$B$61:$B$111,MATCH(D81,'PRT Assumptions'!$C$61:$C$111,0))),0)</f>
        <v>18.2</v>
      </c>
      <c r="M81" s="225" t="s">
        <v>60</v>
      </c>
      <c r="N81" s="38">
        <f t="shared" si="5"/>
        <v>2381.1243199999999</v>
      </c>
      <c r="O81" s="38"/>
      <c r="P81" s="38">
        <f>+IF(Y81="Full time",'wp-b2 Calc of Health and Other '!$I$19,0)</f>
        <v>9480.2119811320754</v>
      </c>
      <c r="Q81" s="38"/>
      <c r="R81" s="38">
        <f t="shared" si="6"/>
        <v>1213.5552</v>
      </c>
      <c r="S81" s="38"/>
      <c r="T81" s="38">
        <f t="shared" si="7"/>
        <v>910.16639999999995</v>
      </c>
      <c r="U81" s="38"/>
      <c r="V81" s="38">
        <f t="shared" si="8"/>
        <v>11603.933581132076</v>
      </c>
      <c r="X81" s="92">
        <f>+'SS PF Sal 2020.04.01'!D68</f>
        <v>1001613</v>
      </c>
      <c r="Y81" s="92" t="str">
        <f>+'SS PF Sal 2020.04.01'!P68</f>
        <v>Full time</v>
      </c>
    </row>
    <row r="82" spans="1:25">
      <c r="A82" s="108">
        <v>68</v>
      </c>
      <c r="B82" s="35"/>
      <c r="C82" s="39"/>
      <c r="D82" s="96" t="str">
        <f>+INDEX('SS PF Sal 2020.04.01'!M:M,MATCH(X82,'SS PF Sal 2020.04.01'!D:D,0))</f>
        <v>FL</v>
      </c>
      <c r="E82" s="37"/>
      <c r="F82" s="38">
        <f>+SUMIF('SS PF Sal 2020.04.01'!D:D,'wp-b3 Shared Services'!X82,'SS PF Sal 2020.04.01'!W:W)</f>
        <v>40212.850000000079</v>
      </c>
      <c r="G82" s="40"/>
      <c r="H82" s="38">
        <f>IF(F82&lt;'PRT Assumptions'!$B$4,F82*('PRT Assumptions'!$B$5+'PRT Assumptions'!$B$6),'PRT Assumptions'!$B$4*'PRT Assumptions'!$B$5+F82*'PRT Assumptions'!$B$6)</f>
        <v>3076.2830250000061</v>
      </c>
      <c r="I82" s="38"/>
      <c r="J82" s="38">
        <f>IF(F82&lt;'PRT Assumptions'!$B$113,F82*'PRT Assumptions'!$B$114,'PRT Assumptions'!$B$113*'PRT Assumptions'!$B$114)</f>
        <v>42</v>
      </c>
      <c r="K82" s="38"/>
      <c r="L82" s="38">
        <f>IFERROR(IF(F82&gt;INDEX('PRT Assumptions'!$B$9:$B$59,MATCH(D82,'PRT Assumptions'!$C$9:$C$59,0)),INDEX('PRT Assumptions'!$B$9:$B$59,MATCH(D82,'PRT Assumptions'!$C$9:$C$59,0))*INDEX('PRT Assumptions'!$B$61:$B$111,MATCH(D82,'PRT Assumptions'!$C$61:$C$111,0)),F82*INDEX('PRT Assumptions'!$B$61:$B$111,MATCH(D82,'PRT Assumptions'!$C$61:$C$111,0))),0)</f>
        <v>18.2</v>
      </c>
      <c r="M82" s="225" t="s">
        <v>60</v>
      </c>
      <c r="N82" s="38">
        <f t="shared" si="5"/>
        <v>3136.4830250000059</v>
      </c>
      <c r="O82" s="38"/>
      <c r="P82" s="38">
        <f>+IF(Y82="Full time",'wp-b2 Calc of Health and Other '!$I$19,0)</f>
        <v>9480.2119811320754</v>
      </c>
      <c r="Q82" s="38"/>
      <c r="R82" s="38">
        <f t="shared" si="6"/>
        <v>1608.5140000000031</v>
      </c>
      <c r="S82" s="38"/>
      <c r="T82" s="38">
        <f t="shared" si="7"/>
        <v>1206.3855000000024</v>
      </c>
      <c r="U82" s="38"/>
      <c r="V82" s="38">
        <f t="shared" si="8"/>
        <v>12295.11148113208</v>
      </c>
      <c r="X82" s="92">
        <f>+'SS PF Sal 2020.04.01'!D69</f>
        <v>1098986</v>
      </c>
      <c r="Y82" s="92" t="str">
        <f>+'SS PF Sal 2020.04.01'!P69</f>
        <v>Full time</v>
      </c>
    </row>
    <row r="83" spans="1:25">
      <c r="A83" s="108">
        <v>69</v>
      </c>
      <c r="B83" s="35"/>
      <c r="C83" s="39"/>
      <c r="D83" s="96" t="str">
        <f>+INDEX('SS PF Sal 2020.04.01'!M:M,MATCH(X83,'SS PF Sal 2020.04.01'!D:D,0))</f>
        <v>FL</v>
      </c>
      <c r="E83" s="37"/>
      <c r="F83" s="38">
        <f>+SUMIF('SS PF Sal 2020.04.01'!D:D,'wp-b3 Shared Services'!X83,'SS PF Sal 2020.04.01'!W:W)</f>
        <v>59009.68</v>
      </c>
      <c r="G83" s="40"/>
      <c r="H83" s="38">
        <f>IF(F83&lt;'PRT Assumptions'!$B$4,F83*('PRT Assumptions'!$B$5+'PRT Assumptions'!$B$6),'PRT Assumptions'!$B$4*'PRT Assumptions'!$B$5+F83*'PRT Assumptions'!$B$6)</f>
        <v>4514.2405200000003</v>
      </c>
      <c r="I83" s="38"/>
      <c r="J83" s="38">
        <f>IF(F83&lt;'PRT Assumptions'!$B$113,F83*'PRT Assumptions'!$B$114,'PRT Assumptions'!$B$113*'PRT Assumptions'!$B$114)</f>
        <v>42</v>
      </c>
      <c r="K83" s="38"/>
      <c r="L83" s="38">
        <f>IFERROR(IF(F83&gt;INDEX('PRT Assumptions'!$B$9:$B$59,MATCH(D83,'PRT Assumptions'!$C$9:$C$59,0)),INDEX('PRT Assumptions'!$B$9:$B$59,MATCH(D83,'PRT Assumptions'!$C$9:$C$59,0))*INDEX('PRT Assumptions'!$B$61:$B$111,MATCH(D83,'PRT Assumptions'!$C$61:$C$111,0)),F83*INDEX('PRT Assumptions'!$B$61:$B$111,MATCH(D83,'PRT Assumptions'!$C$61:$C$111,0))),0)</f>
        <v>18.2</v>
      </c>
      <c r="M83" s="225" t="s">
        <v>60</v>
      </c>
      <c r="N83" s="38">
        <f t="shared" si="5"/>
        <v>4574.4405200000001</v>
      </c>
      <c r="O83" s="38"/>
      <c r="P83" s="38">
        <f>+IF(Y83="Full time",'wp-b2 Calc of Health and Other '!$I$19,0)</f>
        <v>9480.2119811320754</v>
      </c>
      <c r="Q83" s="38"/>
      <c r="R83" s="38">
        <f t="shared" si="6"/>
        <v>2360.3872000000001</v>
      </c>
      <c r="S83" s="38"/>
      <c r="T83" s="38">
        <f t="shared" si="7"/>
        <v>1770.2903999999999</v>
      </c>
      <c r="U83" s="38"/>
      <c r="V83" s="38">
        <f t="shared" si="8"/>
        <v>13610.889581132074</v>
      </c>
      <c r="X83" s="92">
        <f>+'SS PF Sal 2020.04.01'!D70</f>
        <v>1098648</v>
      </c>
      <c r="Y83" s="92" t="str">
        <f>+'SS PF Sal 2020.04.01'!P70</f>
        <v>Full time</v>
      </c>
    </row>
    <row r="84" spans="1:25">
      <c r="A84" s="108">
        <v>70</v>
      </c>
      <c r="B84" s="35"/>
      <c r="C84" s="39"/>
      <c r="D84" s="96" t="str">
        <f>+INDEX('SS PF Sal 2020.04.01'!M:M,MATCH(X84,'SS PF Sal 2020.04.01'!D:D,0))</f>
        <v>NC</v>
      </c>
      <c r="E84" s="37"/>
      <c r="F84" s="38">
        <f>+SUMIF('SS PF Sal 2020.04.01'!D:D,'wp-b3 Shared Services'!X84,'SS PF Sal 2020.04.01'!W:W)</f>
        <v>33088.539999999957</v>
      </c>
      <c r="G84" s="40"/>
      <c r="H84" s="38">
        <f>IF(F84&lt;'PRT Assumptions'!$B$4,F84*('PRT Assumptions'!$B$5+'PRT Assumptions'!$B$6),'PRT Assumptions'!$B$4*'PRT Assumptions'!$B$5+F84*'PRT Assumptions'!$B$6)</f>
        <v>2531.2733099999969</v>
      </c>
      <c r="I84" s="38"/>
      <c r="J84" s="38">
        <f>IF(F84&lt;'PRT Assumptions'!$B$113,F84*'PRT Assumptions'!$B$114,'PRT Assumptions'!$B$113*'PRT Assumptions'!$B$114)</f>
        <v>42</v>
      </c>
      <c r="K84" s="38"/>
      <c r="L84" s="38">
        <f>IFERROR(IF(F84&gt;INDEX('PRT Assumptions'!$B$9:$B$59,MATCH(D84,'PRT Assumptions'!$C$9:$C$59,0)),INDEX('PRT Assumptions'!$B$9:$B$59,MATCH(D84,'PRT Assumptions'!$C$9:$C$59,0))*INDEX('PRT Assumptions'!$B$61:$B$111,MATCH(D84,'PRT Assumptions'!$C$61:$C$111,0)),F84*INDEX('PRT Assumptions'!$B$61:$B$111,MATCH(D84,'PRT Assumptions'!$C$61:$C$111,0))),0)</f>
        <v>100.8</v>
      </c>
      <c r="M84" s="225" t="s">
        <v>62</v>
      </c>
      <c r="N84" s="38">
        <f t="shared" si="5"/>
        <v>2674.073309999997</v>
      </c>
      <c r="O84" s="38"/>
      <c r="P84" s="38">
        <f>+IF(Y84="Full time",'wp-b2 Calc of Health and Other '!$I$19,0)</f>
        <v>9480.2119811320754</v>
      </c>
      <c r="Q84" s="38"/>
      <c r="R84" s="38">
        <f t="shared" si="6"/>
        <v>1323.5415999999984</v>
      </c>
      <c r="S84" s="38"/>
      <c r="T84" s="38">
        <f t="shared" si="7"/>
        <v>992.65619999999865</v>
      </c>
      <c r="U84" s="38"/>
      <c r="V84" s="38">
        <f t="shared" si="8"/>
        <v>11796.409781132073</v>
      </c>
      <c r="X84" s="92">
        <f>+'SS PF Sal 2020.04.01'!D71</f>
        <v>1001061</v>
      </c>
      <c r="Y84" s="92" t="str">
        <f>+'SS PF Sal 2020.04.01'!P71</f>
        <v>Full time</v>
      </c>
    </row>
    <row r="85" spans="1:25">
      <c r="A85" s="108">
        <v>71</v>
      </c>
      <c r="B85" s="35"/>
      <c r="C85" s="39"/>
      <c r="D85" s="96" t="str">
        <f>+INDEX('SS PF Sal 2020.04.01'!M:M,MATCH(X85,'SS PF Sal 2020.04.01'!D:D,0))</f>
        <v>NC</v>
      </c>
      <c r="E85" s="37"/>
      <c r="F85" s="38">
        <f>+SUMIF('SS PF Sal 2020.04.01'!D:D,'wp-b3 Shared Services'!X85,'SS PF Sal 2020.04.01'!W:W)</f>
        <v>31474.559999999998</v>
      </c>
      <c r="G85" s="40"/>
      <c r="H85" s="38">
        <f>IF(F85&lt;'PRT Assumptions'!$B$4,F85*('PRT Assumptions'!$B$5+'PRT Assumptions'!$B$6),'PRT Assumptions'!$B$4*'PRT Assumptions'!$B$5+F85*'PRT Assumptions'!$B$6)</f>
        <v>2407.8038399999996</v>
      </c>
      <c r="I85" s="38"/>
      <c r="J85" s="38">
        <f>IF(F85&lt;'PRT Assumptions'!$B$113,F85*'PRT Assumptions'!$B$114,'PRT Assumptions'!$B$113*'PRT Assumptions'!$B$114)</f>
        <v>42</v>
      </c>
      <c r="K85" s="38"/>
      <c r="L85" s="38">
        <f>IFERROR(IF(F85&gt;INDEX('PRT Assumptions'!$B$9:$B$59,MATCH(D85,'PRT Assumptions'!$C$9:$C$59,0)),INDEX('PRT Assumptions'!$B$9:$B$59,MATCH(D85,'PRT Assumptions'!$C$9:$C$59,0))*INDEX('PRT Assumptions'!$B$61:$B$111,MATCH(D85,'PRT Assumptions'!$C$61:$C$111,0)),F85*INDEX('PRT Assumptions'!$B$61:$B$111,MATCH(D85,'PRT Assumptions'!$C$61:$C$111,0))),0)</f>
        <v>100.8</v>
      </c>
      <c r="M85" s="225" t="s">
        <v>62</v>
      </c>
      <c r="N85" s="38">
        <f t="shared" si="5"/>
        <v>2550.6038399999998</v>
      </c>
      <c r="O85" s="38"/>
      <c r="P85" s="38">
        <f>+IF(Y85="Full time",'wp-b2 Calc of Health and Other '!$I$19,0)</f>
        <v>9480.2119811320754</v>
      </c>
      <c r="Q85" s="38"/>
      <c r="R85" s="38">
        <f t="shared" si="6"/>
        <v>1258.9823999999999</v>
      </c>
      <c r="S85" s="38"/>
      <c r="T85" s="38">
        <f t="shared" si="7"/>
        <v>944.2367999999999</v>
      </c>
      <c r="U85" s="38"/>
      <c r="V85" s="38">
        <f t="shared" si="8"/>
        <v>11683.431181132075</v>
      </c>
      <c r="X85" s="92">
        <f>+'SS PF Sal 2020.04.01'!D72</f>
        <v>1001222</v>
      </c>
      <c r="Y85" s="92" t="str">
        <f>+'SS PF Sal 2020.04.01'!P72</f>
        <v>Full time</v>
      </c>
    </row>
    <row r="86" spans="1:25">
      <c r="A86" s="108">
        <v>72</v>
      </c>
      <c r="B86" s="35"/>
      <c r="C86" s="39"/>
      <c r="D86" s="96" t="str">
        <f>+INDEX('SS PF Sal 2020.04.01'!M:M,MATCH(X86,'SS PF Sal 2020.04.01'!D:D,0))</f>
        <v>NC</v>
      </c>
      <c r="E86" s="37"/>
      <c r="F86" s="38">
        <f>+SUMIF('SS PF Sal 2020.04.01'!D:D,'wp-b3 Shared Services'!X86,'SS PF Sal 2020.04.01'!W:W)</f>
        <v>31814.639999999999</v>
      </c>
      <c r="G86" s="40"/>
      <c r="H86" s="38">
        <f>IF(F86&lt;'PRT Assumptions'!$B$4,F86*('PRT Assumptions'!$B$5+'PRT Assumptions'!$B$6),'PRT Assumptions'!$B$4*'PRT Assumptions'!$B$5+F86*'PRT Assumptions'!$B$6)</f>
        <v>2433.8199599999998</v>
      </c>
      <c r="I86" s="38"/>
      <c r="J86" s="38">
        <f>IF(F86&lt;'PRT Assumptions'!$B$113,F86*'PRT Assumptions'!$B$114,'PRT Assumptions'!$B$113*'PRT Assumptions'!$B$114)</f>
        <v>42</v>
      </c>
      <c r="K86" s="38"/>
      <c r="L86" s="38">
        <f>IFERROR(IF(F86&gt;INDEX('PRT Assumptions'!$B$9:$B$59,MATCH(D86,'PRT Assumptions'!$C$9:$C$59,0)),INDEX('PRT Assumptions'!$B$9:$B$59,MATCH(D86,'PRT Assumptions'!$C$9:$C$59,0))*INDEX('PRT Assumptions'!$B$61:$B$111,MATCH(D86,'PRT Assumptions'!$C$61:$C$111,0)),F86*INDEX('PRT Assumptions'!$B$61:$B$111,MATCH(D86,'PRT Assumptions'!$C$61:$C$111,0))),0)</f>
        <v>100.8</v>
      </c>
      <c r="M86" s="225" t="s">
        <v>62</v>
      </c>
      <c r="N86" s="38">
        <f t="shared" si="5"/>
        <v>2576.61996</v>
      </c>
      <c r="O86" s="38"/>
      <c r="P86" s="38">
        <f>+IF(Y86="Full time",'wp-b2 Calc of Health and Other '!$I$19,0)</f>
        <v>9480.2119811320754</v>
      </c>
      <c r="Q86" s="38"/>
      <c r="R86" s="38">
        <f t="shared" si="6"/>
        <v>1272.5856000000001</v>
      </c>
      <c r="S86" s="38"/>
      <c r="T86" s="38">
        <f t="shared" si="7"/>
        <v>954.43919999999991</v>
      </c>
      <c r="U86" s="38"/>
      <c r="V86" s="38">
        <f t="shared" si="8"/>
        <v>11707.236781132076</v>
      </c>
      <c r="X86" s="92">
        <f>+'SS PF Sal 2020.04.01'!D73</f>
        <v>1001458</v>
      </c>
      <c r="Y86" s="92" t="str">
        <f>+'SS PF Sal 2020.04.01'!P73</f>
        <v>Full time</v>
      </c>
    </row>
    <row r="87" spans="1:25">
      <c r="A87" s="108">
        <v>73</v>
      </c>
      <c r="B87" s="35"/>
      <c r="C87" s="36"/>
      <c r="D87" s="96" t="str">
        <f>+INDEX('SS PF Sal 2020.04.01'!M:M,MATCH(X87,'SS PF Sal 2020.04.01'!D:D,0))</f>
        <v>NC</v>
      </c>
      <c r="E87" s="37"/>
      <c r="F87" s="38">
        <f>+SUMIF('SS PF Sal 2020.04.01'!D:D,'wp-b3 Shared Services'!X87,'SS PF Sal 2020.04.01'!W:W)</f>
        <v>31814.639999999999</v>
      </c>
      <c r="G87" s="38"/>
      <c r="H87" s="38">
        <f>IF(F87&lt;'PRT Assumptions'!$B$4,F87*('PRT Assumptions'!$B$5+'PRT Assumptions'!$B$6),'PRT Assumptions'!$B$4*'PRT Assumptions'!$B$5+F87*'PRT Assumptions'!$B$6)</f>
        <v>2433.8199599999998</v>
      </c>
      <c r="I87" s="38"/>
      <c r="J87" s="38">
        <f>IF(F87&lt;'PRT Assumptions'!$B$113,F87*'PRT Assumptions'!$B$114,'PRT Assumptions'!$B$113*'PRT Assumptions'!$B$114)</f>
        <v>42</v>
      </c>
      <c r="K87" s="38"/>
      <c r="L87" s="38">
        <f>IFERROR(IF(F87&gt;INDEX('PRT Assumptions'!$B$9:$B$59,MATCH(D87,'PRT Assumptions'!$C$9:$C$59,0)),INDEX('PRT Assumptions'!$B$9:$B$59,MATCH(D87,'PRT Assumptions'!$C$9:$C$59,0))*INDEX('PRT Assumptions'!$B$61:$B$111,MATCH(D87,'PRT Assumptions'!$C$61:$C$111,0)),F87*INDEX('PRT Assumptions'!$B$61:$B$111,MATCH(D87,'PRT Assumptions'!$C$61:$C$111,0))),0)</f>
        <v>100.8</v>
      </c>
      <c r="M87" s="225" t="s">
        <v>62</v>
      </c>
      <c r="N87" s="38">
        <f t="shared" si="5"/>
        <v>2576.61996</v>
      </c>
      <c r="O87" s="38"/>
      <c r="P87" s="38">
        <f>+IF(Y87="Full time",'wp-b2 Calc of Health and Other '!$I$19,0)</f>
        <v>9480.2119811320754</v>
      </c>
      <c r="Q87" s="38"/>
      <c r="R87" s="38">
        <f t="shared" si="6"/>
        <v>1272.5856000000001</v>
      </c>
      <c r="S87" s="38"/>
      <c r="T87" s="38">
        <f t="shared" si="7"/>
        <v>954.43919999999991</v>
      </c>
      <c r="U87" s="38"/>
      <c r="V87" s="38">
        <f t="shared" si="8"/>
        <v>11707.236781132076</v>
      </c>
      <c r="X87" s="92">
        <f>+'SS PF Sal 2020.04.01'!D74</f>
        <v>1001507</v>
      </c>
      <c r="Y87" s="92" t="str">
        <f>+'SS PF Sal 2020.04.01'!P74</f>
        <v>Full time</v>
      </c>
    </row>
    <row r="88" spans="1:25" s="89" customFormat="1">
      <c r="A88" s="108">
        <v>74</v>
      </c>
      <c r="B88" s="35"/>
      <c r="C88" s="36"/>
      <c r="D88" s="96" t="str">
        <f>+INDEX('SS PF Sal 2020.04.01'!M:M,MATCH(X88,'SS PF Sal 2020.04.01'!D:D,0))</f>
        <v>NC</v>
      </c>
      <c r="E88" s="37"/>
      <c r="F88" s="38">
        <f>+SUMIF('SS PF Sal 2020.04.01'!D:D,'wp-b3 Shared Services'!X88,'SS PF Sal 2020.04.01'!W:W)</f>
        <v>31814.639999999999</v>
      </c>
      <c r="G88" s="38"/>
      <c r="H88" s="38">
        <f>IF(F88&lt;'PRT Assumptions'!$B$4,F88*('PRT Assumptions'!$B$5+'PRT Assumptions'!$B$6),'PRT Assumptions'!$B$4*'PRT Assumptions'!$B$5+F88*'PRT Assumptions'!$B$6)</f>
        <v>2433.8199599999998</v>
      </c>
      <c r="I88" s="38"/>
      <c r="J88" s="38">
        <f>IF(F88&lt;'PRT Assumptions'!$B$113,F88*'PRT Assumptions'!$B$114,'PRT Assumptions'!$B$113*'PRT Assumptions'!$B$114)</f>
        <v>42</v>
      </c>
      <c r="K88" s="38"/>
      <c r="L88" s="38">
        <f>IFERROR(IF(F88&gt;INDEX('PRT Assumptions'!$B$9:$B$59,MATCH(D88,'PRT Assumptions'!$C$9:$C$59,0)),INDEX('PRT Assumptions'!$B$9:$B$59,MATCH(D88,'PRT Assumptions'!$C$9:$C$59,0))*INDEX('PRT Assumptions'!$B$61:$B$111,MATCH(D88,'PRT Assumptions'!$C$61:$C$111,0)),F88*INDEX('PRT Assumptions'!$B$61:$B$111,MATCH(D88,'PRT Assumptions'!$C$61:$C$111,0))),0)</f>
        <v>100.8</v>
      </c>
      <c r="M88" s="225" t="s">
        <v>62</v>
      </c>
      <c r="N88" s="38">
        <f t="shared" si="5"/>
        <v>2576.61996</v>
      </c>
      <c r="O88" s="38"/>
      <c r="P88" s="38">
        <f>+IF(Y88="Full time",'wp-b2 Calc of Health and Other '!$I$19,0)</f>
        <v>9480.2119811320754</v>
      </c>
      <c r="Q88" s="38"/>
      <c r="R88" s="38">
        <f t="shared" si="6"/>
        <v>1272.5856000000001</v>
      </c>
      <c r="S88" s="38"/>
      <c r="T88" s="38">
        <f t="shared" si="7"/>
        <v>954.43919999999991</v>
      </c>
      <c r="U88" s="38"/>
      <c r="V88" s="38">
        <f t="shared" si="8"/>
        <v>11707.236781132076</v>
      </c>
      <c r="X88" s="92">
        <f>+'SS PF Sal 2020.04.01'!D75</f>
        <v>1001508</v>
      </c>
      <c r="Y88" s="92" t="str">
        <f>+'SS PF Sal 2020.04.01'!P75</f>
        <v>Full time</v>
      </c>
    </row>
    <row r="89" spans="1:25" s="89" customFormat="1">
      <c r="A89" s="108">
        <v>75</v>
      </c>
      <c r="B89" s="35"/>
      <c r="C89" s="36"/>
      <c r="D89" s="96" t="str">
        <f>+INDEX('SS PF Sal 2020.04.01'!M:M,MATCH(X89,'SS PF Sal 2020.04.01'!D:D,0))</f>
        <v>FL</v>
      </c>
      <c r="E89" s="37"/>
      <c r="F89" s="38">
        <f>+SUMIF('SS PF Sal 2020.04.01'!D:D,'wp-b3 Shared Services'!X89,'SS PF Sal 2020.04.01'!W:W)</f>
        <v>31814.639999999999</v>
      </c>
      <c r="G89" s="38"/>
      <c r="H89" s="38">
        <f>IF(F89&lt;'PRT Assumptions'!$B$4,F89*('PRT Assumptions'!$B$5+'PRT Assumptions'!$B$6),'PRT Assumptions'!$B$4*'PRT Assumptions'!$B$5+F89*'PRT Assumptions'!$B$6)</f>
        <v>2433.8199599999998</v>
      </c>
      <c r="I89" s="38"/>
      <c r="J89" s="38">
        <f>IF(F89&lt;'PRT Assumptions'!$B$113,F89*'PRT Assumptions'!$B$114,'PRT Assumptions'!$B$113*'PRT Assumptions'!$B$114)</f>
        <v>42</v>
      </c>
      <c r="K89" s="38"/>
      <c r="L89" s="38">
        <f>IFERROR(IF(F89&gt;INDEX('PRT Assumptions'!$B$9:$B$59,MATCH(D89,'PRT Assumptions'!$C$9:$C$59,0)),INDEX('PRT Assumptions'!$B$9:$B$59,MATCH(D89,'PRT Assumptions'!$C$9:$C$59,0))*INDEX('PRT Assumptions'!$B$61:$B$111,MATCH(D89,'PRT Assumptions'!$C$61:$C$111,0)),F89*INDEX('PRT Assumptions'!$B$61:$B$111,MATCH(D89,'PRT Assumptions'!$C$61:$C$111,0))),0)</f>
        <v>18.2</v>
      </c>
      <c r="M89" s="225" t="s">
        <v>60</v>
      </c>
      <c r="N89" s="38">
        <f t="shared" si="5"/>
        <v>2494.0199599999996</v>
      </c>
      <c r="O89" s="38"/>
      <c r="P89" s="38">
        <f>+IF(Y89="Full time",'wp-b2 Calc of Health and Other '!$I$19,0)</f>
        <v>9480.2119811320754</v>
      </c>
      <c r="Q89" s="38"/>
      <c r="R89" s="38">
        <f t="shared" si="6"/>
        <v>1272.5856000000001</v>
      </c>
      <c r="S89" s="38"/>
      <c r="T89" s="38">
        <f t="shared" si="7"/>
        <v>954.43919999999991</v>
      </c>
      <c r="U89" s="38"/>
      <c r="V89" s="38">
        <f t="shared" si="8"/>
        <v>11707.236781132076</v>
      </c>
      <c r="X89" s="92">
        <f>+'SS PF Sal 2020.04.01'!D76</f>
        <v>1001516</v>
      </c>
      <c r="Y89" s="92" t="str">
        <f>+'SS PF Sal 2020.04.01'!P76</f>
        <v>Full time</v>
      </c>
    </row>
    <row r="90" spans="1:25">
      <c r="A90" s="108">
        <v>76</v>
      </c>
      <c r="B90" s="35"/>
      <c r="C90" s="36"/>
      <c r="D90" s="96" t="str">
        <f>+INDEX('SS PF Sal 2020.04.01'!M:M,MATCH(X90,'SS PF Sal 2020.04.01'!D:D,0))</f>
        <v>FL</v>
      </c>
      <c r="E90" s="37"/>
      <c r="F90" s="38">
        <f>+SUMIF('SS PF Sal 2020.04.01'!D:D,'wp-b3 Shared Services'!X90,'SS PF Sal 2020.04.01'!W:W)</f>
        <v>31814.639999999999</v>
      </c>
      <c r="G90" s="38"/>
      <c r="H90" s="38">
        <f>IF(F90&lt;'PRT Assumptions'!$B$4,F90*('PRT Assumptions'!$B$5+'PRT Assumptions'!$B$6),'PRT Assumptions'!$B$4*'PRT Assumptions'!$B$5+F90*'PRT Assumptions'!$B$6)</f>
        <v>2433.8199599999998</v>
      </c>
      <c r="I90" s="38"/>
      <c r="J90" s="38">
        <f>IF(F90&lt;'PRT Assumptions'!$B$113,F90*'PRT Assumptions'!$B$114,'PRT Assumptions'!$B$113*'PRT Assumptions'!$B$114)</f>
        <v>42</v>
      </c>
      <c r="K90" s="38"/>
      <c r="L90" s="38">
        <f>IFERROR(IF(F90&gt;INDEX('PRT Assumptions'!$B$9:$B$59,MATCH(D90,'PRT Assumptions'!$C$9:$C$59,0)),INDEX('PRT Assumptions'!$B$9:$B$59,MATCH(D90,'PRT Assumptions'!$C$9:$C$59,0))*INDEX('PRT Assumptions'!$B$61:$B$111,MATCH(D90,'PRT Assumptions'!$C$61:$C$111,0)),F90*INDEX('PRT Assumptions'!$B$61:$B$111,MATCH(D90,'PRT Assumptions'!$C$61:$C$111,0))),0)</f>
        <v>18.2</v>
      </c>
      <c r="M90" s="225" t="s">
        <v>60</v>
      </c>
      <c r="N90" s="38">
        <f t="shared" si="5"/>
        <v>2494.0199599999996</v>
      </c>
      <c r="O90" s="38"/>
      <c r="P90" s="38">
        <f>+IF(Y90="Full time",'wp-b2 Calc of Health and Other '!$I$19,0)</f>
        <v>9480.2119811320754</v>
      </c>
      <c r="Q90" s="38"/>
      <c r="R90" s="38">
        <f t="shared" si="6"/>
        <v>1272.5856000000001</v>
      </c>
      <c r="S90" s="38"/>
      <c r="T90" s="38">
        <f t="shared" si="7"/>
        <v>954.43919999999991</v>
      </c>
      <c r="U90" s="38"/>
      <c r="V90" s="38">
        <f t="shared" si="8"/>
        <v>11707.236781132076</v>
      </c>
      <c r="X90" s="92">
        <f>+'SS PF Sal 2020.04.01'!D77</f>
        <v>1001517</v>
      </c>
      <c r="Y90" s="92" t="str">
        <f>+'SS PF Sal 2020.04.01'!P77</f>
        <v>Full time</v>
      </c>
    </row>
    <row r="91" spans="1:25">
      <c r="A91" s="108">
        <v>77</v>
      </c>
      <c r="B91" s="35"/>
      <c r="C91" s="36"/>
      <c r="D91" s="96" t="str">
        <f>+INDEX('SS PF Sal 2020.04.01'!M:M,MATCH(X91,'SS PF Sal 2020.04.01'!D:D,0))</f>
        <v>FL</v>
      </c>
      <c r="E91" s="37"/>
      <c r="F91" s="38">
        <f>+SUMIF('SS PF Sal 2020.04.01'!D:D,'wp-b3 Shared Services'!X91,'SS PF Sal 2020.04.01'!W:W)</f>
        <v>30893.41000000008</v>
      </c>
      <c r="G91" s="38"/>
      <c r="H91" s="38">
        <f>IF(F91&lt;'PRT Assumptions'!$B$4,F91*('PRT Assumptions'!$B$5+'PRT Assumptions'!$B$6),'PRT Assumptions'!$B$4*'PRT Assumptions'!$B$5+F91*'PRT Assumptions'!$B$6)</f>
        <v>2363.3458650000061</v>
      </c>
      <c r="I91" s="38"/>
      <c r="J91" s="38">
        <f>IF(F91&lt;'PRT Assumptions'!$B$113,F91*'PRT Assumptions'!$B$114,'PRT Assumptions'!$B$113*'PRT Assumptions'!$B$114)</f>
        <v>42</v>
      </c>
      <c r="K91" s="38"/>
      <c r="L91" s="38">
        <f>IFERROR(IF(F91&gt;INDEX('PRT Assumptions'!$B$9:$B$59,MATCH(D91,'PRT Assumptions'!$C$9:$C$59,0)),INDEX('PRT Assumptions'!$B$9:$B$59,MATCH(D91,'PRT Assumptions'!$C$9:$C$59,0))*INDEX('PRT Assumptions'!$B$61:$B$111,MATCH(D91,'PRT Assumptions'!$C$61:$C$111,0)),F91*INDEX('PRT Assumptions'!$B$61:$B$111,MATCH(D91,'PRT Assumptions'!$C$61:$C$111,0))),0)</f>
        <v>18.2</v>
      </c>
      <c r="M91" s="225" t="s">
        <v>60</v>
      </c>
      <c r="N91" s="38">
        <f t="shared" si="5"/>
        <v>2423.545865000006</v>
      </c>
      <c r="O91" s="38"/>
      <c r="P91" s="38">
        <f>+IF(Y91="Full time",'wp-b2 Calc of Health and Other '!$I$19,0)</f>
        <v>9480.2119811320754</v>
      </c>
      <c r="Q91" s="38"/>
      <c r="R91" s="38">
        <f t="shared" si="6"/>
        <v>1235.7364000000032</v>
      </c>
      <c r="S91" s="38"/>
      <c r="T91" s="38">
        <f t="shared" si="7"/>
        <v>926.80230000000233</v>
      </c>
      <c r="U91" s="38"/>
      <c r="V91" s="38">
        <f t="shared" si="8"/>
        <v>11642.750681132082</v>
      </c>
      <c r="X91" s="92">
        <f>+'SS PF Sal 2020.04.01'!D78</f>
        <v>1001536</v>
      </c>
      <c r="Y91" s="92" t="str">
        <f>+'SS PF Sal 2020.04.01'!P78</f>
        <v>Full time</v>
      </c>
    </row>
    <row r="92" spans="1:25">
      <c r="A92" s="108">
        <v>78</v>
      </c>
      <c r="B92" s="35"/>
      <c r="C92" s="36"/>
      <c r="D92" s="96" t="str">
        <f>+INDEX('SS PF Sal 2020.04.01'!M:M,MATCH(X92,'SS PF Sal 2020.04.01'!D:D,0))</f>
        <v>NC</v>
      </c>
      <c r="E92" s="37"/>
      <c r="F92" s="38">
        <f>+SUMIF('SS PF Sal 2020.04.01'!D:D,'wp-b3 Shared Services'!X92,'SS PF Sal 2020.04.01'!W:W)</f>
        <v>30722.019999999953</v>
      </c>
      <c r="G92" s="38"/>
      <c r="H92" s="38">
        <f>IF(F92&lt;'PRT Assumptions'!$B$4,F92*('PRT Assumptions'!$B$5+'PRT Assumptions'!$B$6),'PRT Assumptions'!$B$4*'PRT Assumptions'!$B$5+F92*'PRT Assumptions'!$B$6)</f>
        <v>2350.2345299999965</v>
      </c>
      <c r="I92" s="38"/>
      <c r="J92" s="38">
        <f>IF(F92&lt;'PRT Assumptions'!$B$113,F92*'PRT Assumptions'!$B$114,'PRT Assumptions'!$B$113*'PRT Assumptions'!$B$114)</f>
        <v>42</v>
      </c>
      <c r="K92" s="38"/>
      <c r="L92" s="38">
        <f>IFERROR(IF(F92&gt;INDEX('PRT Assumptions'!$B$9:$B$59,MATCH(D92,'PRT Assumptions'!$C$9:$C$59,0)),INDEX('PRT Assumptions'!$B$9:$B$59,MATCH(D92,'PRT Assumptions'!$C$9:$C$59,0))*INDEX('PRT Assumptions'!$B$61:$B$111,MATCH(D92,'PRT Assumptions'!$C$61:$C$111,0)),F92*INDEX('PRT Assumptions'!$B$61:$B$111,MATCH(D92,'PRT Assumptions'!$C$61:$C$111,0))),0)</f>
        <v>100.8</v>
      </c>
      <c r="M92" s="225" t="s">
        <v>62</v>
      </c>
      <c r="N92" s="38">
        <f t="shared" si="5"/>
        <v>2493.0345299999967</v>
      </c>
      <c r="O92" s="38"/>
      <c r="P92" s="38">
        <f>+IF(Y92="Full time",'wp-b2 Calc of Health and Other '!$I$19,0)</f>
        <v>9480.2119811320754</v>
      </c>
      <c r="Q92" s="38"/>
      <c r="R92" s="38">
        <f t="shared" si="6"/>
        <v>1228.8807999999981</v>
      </c>
      <c r="S92" s="38"/>
      <c r="T92" s="38">
        <f t="shared" si="7"/>
        <v>921.66059999999857</v>
      </c>
      <c r="U92" s="38"/>
      <c r="V92" s="38">
        <f t="shared" si="8"/>
        <v>11630.753381132072</v>
      </c>
      <c r="X92" s="92">
        <f>+'SS PF Sal 2020.04.01'!D79</f>
        <v>1001636</v>
      </c>
      <c r="Y92" s="92" t="str">
        <f>+'SS PF Sal 2020.04.01'!P79</f>
        <v>Full time</v>
      </c>
    </row>
    <row r="93" spans="1:25">
      <c r="A93" s="108">
        <v>79</v>
      </c>
      <c r="B93" s="35"/>
      <c r="C93" s="36"/>
      <c r="D93" s="96" t="str">
        <f>+INDEX('SS PF Sal 2020.04.01'!M:M,MATCH(X93,'SS PF Sal 2020.04.01'!D:D,0))</f>
        <v>NC</v>
      </c>
      <c r="E93" s="37"/>
      <c r="F93" s="38">
        <f>+SUMIF('SS PF Sal 2020.04.01'!D:D,'wp-b3 Shared Services'!X93,'SS PF Sal 2020.04.01'!W:W)</f>
        <v>31000.530000000079</v>
      </c>
      <c r="G93" s="38"/>
      <c r="H93" s="38">
        <f>IF(F93&lt;'PRT Assumptions'!$B$4,F93*('PRT Assumptions'!$B$5+'PRT Assumptions'!$B$6),'PRT Assumptions'!$B$4*'PRT Assumptions'!$B$5+F93*'PRT Assumptions'!$B$6)</f>
        <v>2371.5405450000062</v>
      </c>
      <c r="I93" s="38"/>
      <c r="J93" s="38">
        <f>IF(F93&lt;'PRT Assumptions'!$B$113,F93*'PRT Assumptions'!$B$114,'PRT Assumptions'!$B$113*'PRT Assumptions'!$B$114)</f>
        <v>42</v>
      </c>
      <c r="K93" s="38"/>
      <c r="L93" s="38">
        <f>IFERROR(IF(F93&gt;INDEX('PRT Assumptions'!$B$9:$B$59,MATCH(D93,'PRT Assumptions'!$C$9:$C$59,0)),INDEX('PRT Assumptions'!$B$9:$B$59,MATCH(D93,'PRT Assumptions'!$C$9:$C$59,0))*INDEX('PRT Assumptions'!$B$61:$B$111,MATCH(D93,'PRT Assumptions'!$C$61:$C$111,0)),F93*INDEX('PRT Assumptions'!$B$61:$B$111,MATCH(D93,'PRT Assumptions'!$C$61:$C$111,0))),0)</f>
        <v>100.8</v>
      </c>
      <c r="M93" s="225" t="s">
        <v>62</v>
      </c>
      <c r="N93" s="38">
        <f t="shared" si="5"/>
        <v>2514.3405450000064</v>
      </c>
      <c r="O93" s="38"/>
      <c r="P93" s="38">
        <f>+IF(Y93="Full time",'wp-b2 Calc of Health and Other '!$I$19,0)</f>
        <v>9480.2119811320754</v>
      </c>
      <c r="Q93" s="38"/>
      <c r="R93" s="38">
        <f t="shared" si="6"/>
        <v>1240.0212000000031</v>
      </c>
      <c r="S93" s="38"/>
      <c r="T93" s="38">
        <f t="shared" si="7"/>
        <v>930.01590000000238</v>
      </c>
      <c r="U93" s="38"/>
      <c r="V93" s="38">
        <f t="shared" si="8"/>
        <v>11650.24908113208</v>
      </c>
      <c r="X93" s="92">
        <f>+'SS PF Sal 2020.04.01'!D80</f>
        <v>1001667</v>
      </c>
      <c r="Y93" s="92" t="str">
        <f>+'SS PF Sal 2020.04.01'!P80</f>
        <v>Full time</v>
      </c>
    </row>
    <row r="94" spans="1:25">
      <c r="A94" s="108">
        <v>80</v>
      </c>
      <c r="B94" s="35"/>
      <c r="C94" s="36"/>
      <c r="D94" s="96" t="str">
        <f>+INDEX('SS PF Sal 2020.04.01'!M:M,MATCH(X94,'SS PF Sal 2020.04.01'!D:D,0))</f>
        <v>NC</v>
      </c>
      <c r="E94" s="37"/>
      <c r="F94" s="38">
        <f>+SUMIF('SS PF Sal 2020.04.01'!D:D,'wp-b3 Shared Services'!X94,'SS PF Sal 2020.04.01'!W:W)</f>
        <v>30699.549999999923</v>
      </c>
      <c r="G94" s="38"/>
      <c r="H94" s="38">
        <f>IF(F94&lt;'PRT Assumptions'!$B$4,F94*('PRT Assumptions'!$B$5+'PRT Assumptions'!$B$6),'PRT Assumptions'!$B$4*'PRT Assumptions'!$B$5+F94*'PRT Assumptions'!$B$6)</f>
        <v>2348.515574999994</v>
      </c>
      <c r="I94" s="38"/>
      <c r="J94" s="38">
        <f>IF(F94&lt;'PRT Assumptions'!$B$113,F94*'PRT Assumptions'!$B$114,'PRT Assumptions'!$B$113*'PRT Assumptions'!$B$114)</f>
        <v>42</v>
      </c>
      <c r="K94" s="38"/>
      <c r="L94" s="38">
        <f>IFERROR(IF(F94&gt;INDEX('PRT Assumptions'!$B$9:$B$59,MATCH(D94,'PRT Assumptions'!$C$9:$C$59,0)),INDEX('PRT Assumptions'!$B$9:$B$59,MATCH(D94,'PRT Assumptions'!$C$9:$C$59,0))*INDEX('PRT Assumptions'!$B$61:$B$111,MATCH(D94,'PRT Assumptions'!$C$61:$C$111,0)),F94*INDEX('PRT Assumptions'!$B$61:$B$111,MATCH(D94,'PRT Assumptions'!$C$61:$C$111,0))),0)</f>
        <v>100.8</v>
      </c>
      <c r="M94" s="225" t="s">
        <v>62</v>
      </c>
      <c r="N94" s="38">
        <f t="shared" si="5"/>
        <v>2491.3155749999942</v>
      </c>
      <c r="O94" s="38"/>
      <c r="P94" s="38">
        <f>+IF(Y94="Full time",'wp-b2 Calc of Health and Other '!$I$19,0)</f>
        <v>9480.2119811320754</v>
      </c>
      <c r="Q94" s="38"/>
      <c r="R94" s="38">
        <f t="shared" si="6"/>
        <v>1227.981999999997</v>
      </c>
      <c r="S94" s="38"/>
      <c r="T94" s="38">
        <f t="shared" si="7"/>
        <v>920.9864999999977</v>
      </c>
      <c r="U94" s="38"/>
      <c r="V94" s="38">
        <f t="shared" si="8"/>
        <v>11629.180481132069</v>
      </c>
      <c r="X94" s="92">
        <f>+'SS PF Sal 2020.04.01'!D81</f>
        <v>1001675</v>
      </c>
      <c r="Y94" s="92" t="str">
        <f>+'SS PF Sal 2020.04.01'!P81</f>
        <v>Full time</v>
      </c>
    </row>
    <row r="95" spans="1:25">
      <c r="A95" s="108">
        <v>81</v>
      </c>
      <c r="B95" s="35"/>
      <c r="C95" s="39"/>
      <c r="D95" s="96" t="str">
        <f>+INDEX('SS PF Sal 2020.04.01'!M:M,MATCH(X95,'SS PF Sal 2020.04.01'!D:D,0))</f>
        <v>FL</v>
      </c>
      <c r="E95" s="37"/>
      <c r="F95" s="38">
        <f>+SUMIF('SS PF Sal 2020.04.01'!D:D,'wp-b3 Shared Services'!X95,'SS PF Sal 2020.04.01'!W:W)</f>
        <v>31668</v>
      </c>
      <c r="G95" s="40"/>
      <c r="H95" s="38">
        <f>IF(F95&lt;'PRT Assumptions'!$B$4,F95*('PRT Assumptions'!$B$5+'PRT Assumptions'!$B$6),'PRT Assumptions'!$B$4*'PRT Assumptions'!$B$5+F95*'PRT Assumptions'!$B$6)</f>
        <v>2422.6019999999999</v>
      </c>
      <c r="I95" s="38"/>
      <c r="J95" s="38">
        <f>IF(F95&lt;'PRT Assumptions'!$B$113,F95*'PRT Assumptions'!$B$114,'PRT Assumptions'!$B$113*'PRT Assumptions'!$B$114)</f>
        <v>42</v>
      </c>
      <c r="K95" s="38"/>
      <c r="L95" s="38">
        <f>IFERROR(IF(F95&gt;INDEX('PRT Assumptions'!$B$9:$B$59,MATCH(D95,'PRT Assumptions'!$C$9:$C$59,0)),INDEX('PRT Assumptions'!$B$9:$B$59,MATCH(D95,'PRT Assumptions'!$C$9:$C$59,0))*INDEX('PRT Assumptions'!$B$61:$B$111,MATCH(D95,'PRT Assumptions'!$C$61:$C$111,0)),F95*INDEX('PRT Assumptions'!$B$61:$B$111,MATCH(D95,'PRT Assumptions'!$C$61:$C$111,0))),0)</f>
        <v>18.2</v>
      </c>
      <c r="M95" s="225" t="s">
        <v>60</v>
      </c>
      <c r="N95" s="38">
        <f t="shared" si="5"/>
        <v>2482.8019999999997</v>
      </c>
      <c r="O95" s="38"/>
      <c r="P95" s="38">
        <f>+IF(Y95="Full time",'wp-b2 Calc of Health and Other '!$I$19,0)</f>
        <v>9480.2119811320754</v>
      </c>
      <c r="Q95" s="38"/>
      <c r="R95" s="38">
        <f t="shared" si="6"/>
        <v>1266.72</v>
      </c>
      <c r="S95" s="38"/>
      <c r="T95" s="38">
        <f t="shared" si="7"/>
        <v>950.04</v>
      </c>
      <c r="U95" s="38"/>
      <c r="V95" s="38">
        <f t="shared" si="8"/>
        <v>11696.971981132076</v>
      </c>
      <c r="X95" s="92">
        <f>+'SS PF Sal 2020.04.01'!D82</f>
        <v>1001761</v>
      </c>
      <c r="Y95" s="92" t="str">
        <f>+'SS PF Sal 2020.04.01'!P82</f>
        <v>Full time</v>
      </c>
    </row>
    <row r="96" spans="1:25">
      <c r="A96" s="108">
        <v>82</v>
      </c>
      <c r="B96" s="35"/>
      <c r="C96" s="39"/>
      <c r="D96" s="96" t="str">
        <f>+INDEX('SS PF Sal 2020.04.01'!M:M,MATCH(X96,'SS PF Sal 2020.04.01'!D:D,0))</f>
        <v>IL</v>
      </c>
      <c r="E96" s="37"/>
      <c r="F96" s="38">
        <f>+SUMIF('SS PF Sal 2020.04.01'!D:D,'wp-b3 Shared Services'!X96,'SS PF Sal 2020.04.01'!W:W)</f>
        <v>31512</v>
      </c>
      <c r="G96" s="40"/>
      <c r="H96" s="38">
        <f>IF(F96&lt;'PRT Assumptions'!$B$4,F96*('PRT Assumptions'!$B$5+'PRT Assumptions'!$B$6),'PRT Assumptions'!$B$4*'PRT Assumptions'!$B$5+F96*'PRT Assumptions'!$B$6)</f>
        <v>2410.6680000000001</v>
      </c>
      <c r="I96" s="38"/>
      <c r="J96" s="38">
        <f>IF(F96&lt;'PRT Assumptions'!$B$113,F96*'PRT Assumptions'!$B$114,'PRT Assumptions'!$B$113*'PRT Assumptions'!$B$114)</f>
        <v>42</v>
      </c>
      <c r="K96" s="38"/>
      <c r="L96" s="38">
        <f>IFERROR(IF(F96&gt;INDEX('PRT Assumptions'!$B$9:$B$59,MATCH(D96,'PRT Assumptions'!$C$9:$C$59,0)),INDEX('PRT Assumptions'!$B$9:$B$59,MATCH(D96,'PRT Assumptions'!$C$9:$C$59,0))*INDEX('PRT Assumptions'!$B$61:$B$111,MATCH(D96,'PRT Assumptions'!$C$61:$C$111,0)),F96*INDEX('PRT Assumptions'!$B$61:$B$111,MATCH(D96,'PRT Assumptions'!$C$61:$C$111,0))),0)</f>
        <v>187.91500000000002</v>
      </c>
      <c r="M96" s="224" t="s">
        <v>55</v>
      </c>
      <c r="N96" s="38">
        <f t="shared" si="5"/>
        <v>2640.5830000000001</v>
      </c>
      <c r="O96" s="38"/>
      <c r="P96" s="38">
        <f>+IF(Y96="Full time",'wp-b2 Calc of Health and Other '!$I$19,0)</f>
        <v>9480.2119811320754</v>
      </c>
      <c r="Q96" s="38"/>
      <c r="R96" s="38">
        <f t="shared" si="6"/>
        <v>1260.48</v>
      </c>
      <c r="S96" s="38"/>
      <c r="T96" s="38">
        <f t="shared" si="7"/>
        <v>945.36</v>
      </c>
      <c r="U96" s="38"/>
      <c r="V96" s="38">
        <f t="shared" si="8"/>
        <v>11686.051981132076</v>
      </c>
      <c r="X96" s="92">
        <f>+'SS PF Sal 2020.04.01'!D83</f>
        <v>1001769</v>
      </c>
      <c r="Y96" s="92" t="str">
        <f>+'SS PF Sal 2020.04.01'!P83</f>
        <v>Full time</v>
      </c>
    </row>
    <row r="97" spans="1:25">
      <c r="A97" s="108">
        <v>83</v>
      </c>
      <c r="B97" s="35"/>
      <c r="C97" s="36"/>
      <c r="D97" s="96" t="str">
        <f>+INDEX('SS PF Sal 2020.04.01'!M:M,MATCH(X97,'SS PF Sal 2020.04.01'!D:D,0))</f>
        <v>IL</v>
      </c>
      <c r="E97" s="37"/>
      <c r="F97" s="38">
        <f>+SUMIF('SS PF Sal 2020.04.01'!D:D,'wp-b3 Shared Services'!X97,'SS PF Sal 2020.04.01'!W:W)</f>
        <v>31512</v>
      </c>
      <c r="G97" s="38"/>
      <c r="H97" s="38">
        <f>IF(F97&lt;'PRT Assumptions'!$B$4,F97*('PRT Assumptions'!$B$5+'PRT Assumptions'!$B$6),'PRT Assumptions'!$B$4*'PRT Assumptions'!$B$5+F97*'PRT Assumptions'!$B$6)</f>
        <v>2410.6680000000001</v>
      </c>
      <c r="I97" s="38"/>
      <c r="J97" s="38">
        <f>IF(F97&lt;'PRT Assumptions'!$B$113,F97*'PRT Assumptions'!$B$114,'PRT Assumptions'!$B$113*'PRT Assumptions'!$B$114)</f>
        <v>42</v>
      </c>
      <c r="K97" s="38"/>
      <c r="L97" s="38">
        <f>IFERROR(IF(F97&gt;INDEX('PRT Assumptions'!$B$9:$B$59,MATCH(D97,'PRT Assumptions'!$C$9:$C$59,0)),INDEX('PRT Assumptions'!$B$9:$B$59,MATCH(D97,'PRT Assumptions'!$C$9:$C$59,0))*INDEX('PRT Assumptions'!$B$61:$B$111,MATCH(D97,'PRT Assumptions'!$C$61:$C$111,0)),F97*INDEX('PRT Assumptions'!$B$61:$B$111,MATCH(D97,'PRT Assumptions'!$C$61:$C$111,0))),0)</f>
        <v>187.91500000000002</v>
      </c>
      <c r="M97" s="224" t="s">
        <v>55</v>
      </c>
      <c r="N97" s="38">
        <f t="shared" si="5"/>
        <v>2640.5830000000001</v>
      </c>
      <c r="O97" s="38"/>
      <c r="P97" s="38">
        <f>+IF(Y97="Full time",'wp-b2 Calc of Health and Other '!$I$19,0)</f>
        <v>9480.2119811320754</v>
      </c>
      <c r="Q97" s="38"/>
      <c r="R97" s="38">
        <f t="shared" si="6"/>
        <v>1260.48</v>
      </c>
      <c r="S97" s="38"/>
      <c r="T97" s="38">
        <f t="shared" si="7"/>
        <v>945.36</v>
      </c>
      <c r="U97" s="38"/>
      <c r="V97" s="38">
        <f t="shared" si="8"/>
        <v>11686.051981132076</v>
      </c>
      <c r="X97" s="92">
        <f>+'SS PF Sal 2020.04.01'!D84</f>
        <v>1001786</v>
      </c>
      <c r="Y97" s="92" t="str">
        <f>+'SS PF Sal 2020.04.01'!P84</f>
        <v>Full time</v>
      </c>
    </row>
    <row r="98" spans="1:25">
      <c r="A98" s="108">
        <v>84</v>
      </c>
      <c r="B98" s="35"/>
      <c r="C98" s="36"/>
      <c r="D98" s="96" t="str">
        <f>+INDEX('SS PF Sal 2020.04.01'!M:M,MATCH(X98,'SS PF Sal 2020.04.01'!D:D,0))</f>
        <v>FL</v>
      </c>
      <c r="E98" s="37"/>
      <c r="F98" s="38">
        <f>+SUMIF('SS PF Sal 2020.04.01'!D:D,'wp-b3 Shared Services'!X98,'SS PF Sal 2020.04.01'!W:W)</f>
        <v>31512</v>
      </c>
      <c r="G98" s="38"/>
      <c r="H98" s="38">
        <f>IF(F98&lt;'PRT Assumptions'!$B$4,F98*('PRT Assumptions'!$B$5+'PRT Assumptions'!$B$6),'PRT Assumptions'!$B$4*'PRT Assumptions'!$B$5+F98*'PRT Assumptions'!$B$6)</f>
        <v>2410.6680000000001</v>
      </c>
      <c r="I98" s="38"/>
      <c r="J98" s="38">
        <f>IF(F98&lt;'PRT Assumptions'!$B$113,F98*'PRT Assumptions'!$B$114,'PRT Assumptions'!$B$113*'PRT Assumptions'!$B$114)</f>
        <v>42</v>
      </c>
      <c r="K98" s="38"/>
      <c r="L98" s="38">
        <f>IFERROR(IF(F98&gt;INDEX('PRT Assumptions'!$B$9:$B$59,MATCH(D98,'PRT Assumptions'!$C$9:$C$59,0)),INDEX('PRT Assumptions'!$B$9:$B$59,MATCH(D98,'PRT Assumptions'!$C$9:$C$59,0))*INDEX('PRT Assumptions'!$B$61:$B$111,MATCH(D98,'PRT Assumptions'!$C$61:$C$111,0)),F98*INDEX('PRT Assumptions'!$B$61:$B$111,MATCH(D98,'PRT Assumptions'!$C$61:$C$111,0))),0)</f>
        <v>18.2</v>
      </c>
      <c r="M98" s="225" t="s">
        <v>60</v>
      </c>
      <c r="N98" s="38">
        <f t="shared" si="5"/>
        <v>2470.8679999999999</v>
      </c>
      <c r="O98" s="38"/>
      <c r="P98" s="38">
        <f>+IF(Y98="Full time",'wp-b2 Calc of Health and Other '!$I$19,0)</f>
        <v>9480.2119811320754</v>
      </c>
      <c r="Q98" s="38"/>
      <c r="R98" s="38">
        <f t="shared" si="6"/>
        <v>1260.48</v>
      </c>
      <c r="S98" s="38"/>
      <c r="T98" s="38">
        <f t="shared" si="7"/>
        <v>945.36</v>
      </c>
      <c r="U98" s="38"/>
      <c r="V98" s="38">
        <f t="shared" si="8"/>
        <v>11686.051981132076</v>
      </c>
      <c r="X98" s="92">
        <f>+'SS PF Sal 2020.04.01'!D85</f>
        <v>1001812</v>
      </c>
      <c r="Y98" s="92" t="str">
        <f>+'SS PF Sal 2020.04.01'!P85</f>
        <v>Full time</v>
      </c>
    </row>
    <row r="99" spans="1:25">
      <c r="A99" s="108">
        <v>85</v>
      </c>
      <c r="B99" s="35"/>
      <c r="C99" s="36"/>
      <c r="D99" s="96" t="str">
        <f>+INDEX('SS PF Sal 2020.04.01'!M:M,MATCH(X99,'SS PF Sal 2020.04.01'!D:D,0))</f>
        <v>FL</v>
      </c>
      <c r="E99" s="37"/>
      <c r="F99" s="38">
        <f>+SUMIF('SS PF Sal 2020.04.01'!D:D,'wp-b3 Shared Services'!X99,'SS PF Sal 2020.04.01'!W:W)</f>
        <v>31512</v>
      </c>
      <c r="G99" s="38"/>
      <c r="H99" s="38">
        <f>IF(F99&lt;'PRT Assumptions'!$B$4,F99*('PRT Assumptions'!$B$5+'PRT Assumptions'!$B$6),'PRT Assumptions'!$B$4*'PRT Assumptions'!$B$5+F99*'PRT Assumptions'!$B$6)</f>
        <v>2410.6680000000001</v>
      </c>
      <c r="I99" s="38"/>
      <c r="J99" s="38">
        <f>IF(F99&lt;'PRT Assumptions'!$B$113,F99*'PRT Assumptions'!$B$114,'PRT Assumptions'!$B$113*'PRT Assumptions'!$B$114)</f>
        <v>42</v>
      </c>
      <c r="K99" s="38"/>
      <c r="L99" s="38">
        <f>IFERROR(IF(F99&gt;INDEX('PRT Assumptions'!$B$9:$B$59,MATCH(D99,'PRT Assumptions'!$C$9:$C$59,0)),INDEX('PRT Assumptions'!$B$9:$B$59,MATCH(D99,'PRT Assumptions'!$C$9:$C$59,0))*INDEX('PRT Assumptions'!$B$61:$B$111,MATCH(D99,'PRT Assumptions'!$C$61:$C$111,0)),F99*INDEX('PRT Assumptions'!$B$61:$B$111,MATCH(D99,'PRT Assumptions'!$C$61:$C$111,0))),0)</f>
        <v>18.2</v>
      </c>
      <c r="M99" s="225" t="s">
        <v>60</v>
      </c>
      <c r="N99" s="38">
        <f t="shared" si="5"/>
        <v>2470.8679999999999</v>
      </c>
      <c r="O99" s="38"/>
      <c r="P99" s="38">
        <f>+IF(Y99="Full time",'wp-b2 Calc of Health and Other '!$I$19,0)</f>
        <v>9480.2119811320754</v>
      </c>
      <c r="Q99" s="38"/>
      <c r="R99" s="38">
        <f t="shared" si="6"/>
        <v>1260.48</v>
      </c>
      <c r="S99" s="38"/>
      <c r="T99" s="38">
        <f t="shared" si="7"/>
        <v>945.36</v>
      </c>
      <c r="U99" s="38"/>
      <c r="V99" s="38">
        <f t="shared" si="8"/>
        <v>11686.051981132076</v>
      </c>
      <c r="X99" s="92">
        <f>+'SS PF Sal 2020.04.01'!D86</f>
        <v>1001813</v>
      </c>
      <c r="Y99" s="92" t="str">
        <f>+'SS PF Sal 2020.04.01'!P86</f>
        <v>Full time</v>
      </c>
    </row>
    <row r="100" spans="1:25">
      <c r="A100" s="108">
        <v>86</v>
      </c>
      <c r="B100" s="35"/>
      <c r="C100" s="36"/>
      <c r="D100" s="96" t="str">
        <f>+INDEX('SS PF Sal 2020.04.01'!M:M,MATCH(X100,'SS PF Sal 2020.04.01'!D:D,0))</f>
        <v>IL</v>
      </c>
      <c r="E100" s="37"/>
      <c r="F100" s="38">
        <f>+SUMIF('SS PF Sal 2020.04.01'!D:D,'wp-b3 Shared Services'!X100,'SS PF Sal 2020.04.01'!W:W)</f>
        <v>31980</v>
      </c>
      <c r="G100" s="38"/>
      <c r="H100" s="38">
        <f>IF(F100&lt;'PRT Assumptions'!$B$4,F100*('PRT Assumptions'!$B$5+'PRT Assumptions'!$B$6),'PRT Assumptions'!$B$4*'PRT Assumptions'!$B$5+F100*'PRT Assumptions'!$B$6)</f>
        <v>2446.4699999999998</v>
      </c>
      <c r="I100" s="38"/>
      <c r="J100" s="38">
        <f>IF(F100&lt;'PRT Assumptions'!$B$113,F100*'PRT Assumptions'!$B$114,'PRT Assumptions'!$B$113*'PRT Assumptions'!$B$114)</f>
        <v>42</v>
      </c>
      <c r="K100" s="38"/>
      <c r="L100" s="38">
        <f>IFERROR(IF(F100&gt;INDEX('PRT Assumptions'!$B$9:$B$59,MATCH(D100,'PRT Assumptions'!$C$9:$C$59,0)),INDEX('PRT Assumptions'!$B$9:$B$59,MATCH(D100,'PRT Assumptions'!$C$9:$C$59,0))*INDEX('PRT Assumptions'!$B$61:$B$111,MATCH(D100,'PRT Assumptions'!$C$61:$C$111,0)),F100*INDEX('PRT Assumptions'!$B$61:$B$111,MATCH(D100,'PRT Assumptions'!$C$61:$C$111,0))),0)</f>
        <v>187.91500000000002</v>
      </c>
      <c r="M100" s="224" t="s">
        <v>55</v>
      </c>
      <c r="N100" s="38">
        <f t="shared" si="5"/>
        <v>2676.3849999999998</v>
      </c>
      <c r="O100" s="38"/>
      <c r="P100" s="38">
        <f>+IF(Y100="Full time",'wp-b2 Calc of Health and Other '!$I$19,0)</f>
        <v>9480.2119811320754</v>
      </c>
      <c r="Q100" s="38"/>
      <c r="R100" s="38">
        <f t="shared" si="6"/>
        <v>1279.2</v>
      </c>
      <c r="S100" s="38"/>
      <c r="T100" s="38">
        <f t="shared" si="7"/>
        <v>959.4</v>
      </c>
      <c r="U100" s="38"/>
      <c r="V100" s="38">
        <f t="shared" si="8"/>
        <v>11718.811981132076</v>
      </c>
      <c r="X100" s="92">
        <f>+'SS PF Sal 2020.04.01'!D87</f>
        <v>1001744</v>
      </c>
      <c r="Y100" s="92" t="str">
        <f>+'SS PF Sal 2020.04.01'!P87</f>
        <v>Full time</v>
      </c>
    </row>
    <row r="101" spans="1:25">
      <c r="A101" s="108">
        <v>87</v>
      </c>
      <c r="B101" s="35"/>
      <c r="C101" s="36"/>
      <c r="D101" s="96" t="str">
        <f>+INDEX('SS PF Sal 2020.04.01'!M:M,MATCH(X101,'SS PF Sal 2020.04.01'!D:D,0))</f>
        <v>FL</v>
      </c>
      <c r="E101" s="37"/>
      <c r="F101" s="38">
        <f>+SUMIF('SS PF Sal 2020.04.01'!D:D,'wp-b3 Shared Services'!X101,'SS PF Sal 2020.04.01'!W:W)</f>
        <v>97508.29</v>
      </c>
      <c r="G101" s="38"/>
      <c r="H101" s="38">
        <f>IF(F101&lt;'PRT Assumptions'!$B$4,F101*('PRT Assumptions'!$B$5+'PRT Assumptions'!$B$6),'PRT Assumptions'!$B$4*'PRT Assumptions'!$B$5+F101*'PRT Assumptions'!$B$6)</f>
        <v>7459.384184999999</v>
      </c>
      <c r="I101" s="38"/>
      <c r="J101" s="38">
        <f>IF(F101&lt;'PRT Assumptions'!$B$113,F101*'PRT Assumptions'!$B$114,'PRT Assumptions'!$B$113*'PRT Assumptions'!$B$114)</f>
        <v>42</v>
      </c>
      <c r="K101" s="38"/>
      <c r="L101" s="38">
        <f>IFERROR(IF(F101&gt;INDEX('PRT Assumptions'!$B$9:$B$59,MATCH(D101,'PRT Assumptions'!$C$9:$C$59,0)),INDEX('PRT Assumptions'!$B$9:$B$59,MATCH(D101,'PRT Assumptions'!$C$9:$C$59,0))*INDEX('PRT Assumptions'!$B$61:$B$111,MATCH(D101,'PRT Assumptions'!$C$61:$C$111,0)),F101*INDEX('PRT Assumptions'!$B$61:$B$111,MATCH(D101,'PRT Assumptions'!$C$61:$C$111,0))),0)</f>
        <v>18.2</v>
      </c>
      <c r="M101" s="225" t="s">
        <v>60</v>
      </c>
      <c r="N101" s="38">
        <f t="shared" si="5"/>
        <v>7519.5841849999988</v>
      </c>
      <c r="O101" s="38"/>
      <c r="P101" s="38">
        <f>+IF(Y101="Full time",'wp-b2 Calc of Health and Other '!$I$19,0)</f>
        <v>9480.2119811320754</v>
      </c>
      <c r="Q101" s="38"/>
      <c r="R101" s="38">
        <f t="shared" si="6"/>
        <v>3900.3316</v>
      </c>
      <c r="S101" s="38"/>
      <c r="T101" s="38">
        <f t="shared" si="7"/>
        <v>2925.2486999999996</v>
      </c>
      <c r="U101" s="38"/>
      <c r="V101" s="38">
        <f t="shared" si="8"/>
        <v>16305.792281132075</v>
      </c>
      <c r="X101" s="92">
        <f>+'SS PF Sal 2020.04.01'!D88</f>
        <v>1099708</v>
      </c>
      <c r="Y101" s="92" t="str">
        <f>+'SS PF Sal 2020.04.01'!P88</f>
        <v>Full time</v>
      </c>
    </row>
    <row r="102" spans="1:25">
      <c r="A102" s="108">
        <v>88</v>
      </c>
      <c r="B102" s="35"/>
      <c r="C102" s="36"/>
      <c r="D102" s="96" t="str">
        <f>+INDEX('SS PF Sal 2020.04.01'!M:M,MATCH(X102,'SS PF Sal 2020.04.01'!D:D,0))</f>
        <v>IL</v>
      </c>
      <c r="E102" s="37"/>
      <c r="F102" s="38">
        <f>+SUMIF('SS PF Sal 2020.04.01'!D:D,'wp-b3 Shared Services'!X102,'SS PF Sal 2020.04.01'!W:W)</f>
        <v>74569.61</v>
      </c>
      <c r="G102" s="38"/>
      <c r="H102" s="38">
        <f>IF(F102&lt;'PRT Assumptions'!$B$4,F102*('PRT Assumptions'!$B$5+'PRT Assumptions'!$B$6),'PRT Assumptions'!$B$4*'PRT Assumptions'!$B$5+F102*'PRT Assumptions'!$B$6)</f>
        <v>5704.5751650000002</v>
      </c>
      <c r="I102" s="38"/>
      <c r="J102" s="38">
        <f>IF(F102&lt;'PRT Assumptions'!$B$113,F102*'PRT Assumptions'!$B$114,'PRT Assumptions'!$B$113*'PRT Assumptions'!$B$114)</f>
        <v>42</v>
      </c>
      <c r="K102" s="38"/>
      <c r="L102" s="38">
        <f>IFERROR(IF(F102&gt;INDEX('PRT Assumptions'!$B$9:$B$59,MATCH(D102,'PRT Assumptions'!$C$9:$C$59,0)),INDEX('PRT Assumptions'!$B$9:$B$59,MATCH(D102,'PRT Assumptions'!$C$9:$C$59,0))*INDEX('PRT Assumptions'!$B$61:$B$111,MATCH(D102,'PRT Assumptions'!$C$61:$C$111,0)),F102*INDEX('PRT Assumptions'!$B$61:$B$111,MATCH(D102,'PRT Assumptions'!$C$61:$C$111,0))),0)</f>
        <v>187.91500000000002</v>
      </c>
      <c r="M102" s="224" t="s">
        <v>55</v>
      </c>
      <c r="N102" s="38">
        <f t="shared" si="5"/>
        <v>5934.4901650000002</v>
      </c>
      <c r="O102" s="38"/>
      <c r="P102" s="38">
        <f>+IF(Y102="Full time",'wp-b2 Calc of Health and Other '!$I$19,0)</f>
        <v>9480.2119811320754</v>
      </c>
      <c r="Q102" s="38"/>
      <c r="R102" s="38">
        <f t="shared" si="6"/>
        <v>2982.7844</v>
      </c>
      <c r="S102" s="38"/>
      <c r="T102" s="38">
        <f t="shared" si="7"/>
        <v>2237.0882999999999</v>
      </c>
      <c r="U102" s="38"/>
      <c r="V102" s="38">
        <f t="shared" si="8"/>
        <v>14700.084681132075</v>
      </c>
      <c r="X102" s="92">
        <f>+'SS PF Sal 2020.04.01'!D89</f>
        <v>1099925</v>
      </c>
      <c r="Y102" s="92" t="str">
        <f>+'SS PF Sal 2020.04.01'!P89</f>
        <v>Full time</v>
      </c>
    </row>
    <row r="103" spans="1:25">
      <c r="A103" s="108">
        <v>89</v>
      </c>
      <c r="B103" s="35"/>
      <c r="C103" s="36"/>
      <c r="D103" s="96" t="str">
        <f>+INDEX('SS PF Sal 2020.04.01'!M:M,MATCH(X103,'SS PF Sal 2020.04.01'!D:D,0))</f>
        <v>IL</v>
      </c>
      <c r="E103" s="37"/>
      <c r="F103" s="38">
        <f>+SUMIF('SS PF Sal 2020.04.01'!D:D,'wp-b3 Shared Services'!X103,'SS PF Sal 2020.04.01'!W:W)</f>
        <v>50796.300000000047</v>
      </c>
      <c r="G103" s="38"/>
      <c r="H103" s="38">
        <f>IF(F103&lt;'PRT Assumptions'!$B$4,F103*('PRT Assumptions'!$B$5+'PRT Assumptions'!$B$6),'PRT Assumptions'!$B$4*'PRT Assumptions'!$B$5+F103*'PRT Assumptions'!$B$6)</f>
        <v>3885.9169500000035</v>
      </c>
      <c r="I103" s="38"/>
      <c r="J103" s="38">
        <f>IF(F103&lt;'PRT Assumptions'!$B$113,F103*'PRT Assumptions'!$B$114,'PRT Assumptions'!$B$113*'PRT Assumptions'!$B$114)</f>
        <v>42</v>
      </c>
      <c r="K103" s="38"/>
      <c r="L103" s="38">
        <f>IFERROR(IF(F103&gt;INDEX('PRT Assumptions'!$B$9:$B$59,MATCH(D103,'PRT Assumptions'!$C$9:$C$59,0)),INDEX('PRT Assumptions'!$B$9:$B$59,MATCH(D103,'PRT Assumptions'!$C$9:$C$59,0))*INDEX('PRT Assumptions'!$B$61:$B$111,MATCH(D103,'PRT Assumptions'!$C$61:$C$111,0)),F103*INDEX('PRT Assumptions'!$B$61:$B$111,MATCH(D103,'PRT Assumptions'!$C$61:$C$111,0))),0)</f>
        <v>187.91500000000002</v>
      </c>
      <c r="M103" s="224" t="s">
        <v>55</v>
      </c>
      <c r="N103" s="38">
        <f t="shared" si="5"/>
        <v>4115.8319500000034</v>
      </c>
      <c r="O103" s="38"/>
      <c r="P103" s="38">
        <f>+IF(Y103="Full time",'wp-b2 Calc of Health and Other '!$I$19,0)</f>
        <v>9480.2119811320754</v>
      </c>
      <c r="Q103" s="38"/>
      <c r="R103" s="38">
        <f t="shared" si="6"/>
        <v>2031.8520000000019</v>
      </c>
      <c r="S103" s="38"/>
      <c r="T103" s="38">
        <f t="shared" si="7"/>
        <v>1523.8890000000013</v>
      </c>
      <c r="U103" s="38"/>
      <c r="V103" s="38">
        <f t="shared" si="8"/>
        <v>13035.952981132079</v>
      </c>
      <c r="X103" s="92">
        <f>+'SS PF Sal 2020.04.01'!D90</f>
        <v>1098886</v>
      </c>
      <c r="Y103" s="92" t="str">
        <f>+'SS PF Sal 2020.04.01'!P90</f>
        <v>Full time</v>
      </c>
    </row>
    <row r="104" spans="1:25">
      <c r="A104" s="108">
        <v>90</v>
      </c>
      <c r="B104" s="35"/>
      <c r="C104" s="36"/>
      <c r="D104" s="96" t="str">
        <f>+INDEX('SS PF Sal 2020.04.01'!M:M,MATCH(X104,'SS PF Sal 2020.04.01'!D:D,0))</f>
        <v>IL</v>
      </c>
      <c r="E104" s="37"/>
      <c r="F104" s="38">
        <f>+SUMIF('SS PF Sal 2020.04.01'!D:D,'wp-b3 Shared Services'!X104,'SS PF Sal 2020.04.01'!W:W)</f>
        <v>45600.259999999951</v>
      </c>
      <c r="G104" s="38"/>
      <c r="H104" s="38">
        <f>IF(F104&lt;'PRT Assumptions'!$B$4,F104*('PRT Assumptions'!$B$5+'PRT Assumptions'!$B$6),'PRT Assumptions'!$B$4*'PRT Assumptions'!$B$5+F104*'PRT Assumptions'!$B$6)</f>
        <v>3488.419889999996</v>
      </c>
      <c r="I104" s="38"/>
      <c r="J104" s="38">
        <f>IF(F104&lt;'PRT Assumptions'!$B$113,F104*'PRT Assumptions'!$B$114,'PRT Assumptions'!$B$113*'PRT Assumptions'!$B$114)</f>
        <v>42</v>
      </c>
      <c r="K104" s="38"/>
      <c r="L104" s="38">
        <f>IFERROR(IF(F104&gt;INDEX('PRT Assumptions'!$B$9:$B$59,MATCH(D104,'PRT Assumptions'!$C$9:$C$59,0)),INDEX('PRT Assumptions'!$B$9:$B$59,MATCH(D104,'PRT Assumptions'!$C$9:$C$59,0))*INDEX('PRT Assumptions'!$B$61:$B$111,MATCH(D104,'PRT Assumptions'!$C$61:$C$111,0)),F104*INDEX('PRT Assumptions'!$B$61:$B$111,MATCH(D104,'PRT Assumptions'!$C$61:$C$111,0))),0)</f>
        <v>187.91500000000002</v>
      </c>
      <c r="M104" s="224" t="s">
        <v>55</v>
      </c>
      <c r="N104" s="38">
        <f t="shared" si="5"/>
        <v>3718.334889999996</v>
      </c>
      <c r="O104" s="38"/>
      <c r="P104" s="38">
        <f>+IF(Y104="Full time",'wp-b2 Calc of Health and Other '!$I$19,0)</f>
        <v>9480.2119811320754</v>
      </c>
      <c r="Q104" s="38"/>
      <c r="R104" s="38">
        <f t="shared" si="6"/>
        <v>1824.0103999999981</v>
      </c>
      <c r="S104" s="38"/>
      <c r="T104" s="38">
        <f t="shared" si="7"/>
        <v>1368.0077999999985</v>
      </c>
      <c r="U104" s="38"/>
      <c r="V104" s="38">
        <f t="shared" si="8"/>
        <v>12672.230181132072</v>
      </c>
      <c r="X104" s="92">
        <f>+'SS PF Sal 2020.04.01'!D91</f>
        <v>1099427</v>
      </c>
      <c r="Y104" s="92" t="str">
        <f>+'SS PF Sal 2020.04.01'!P91</f>
        <v>Full time</v>
      </c>
    </row>
    <row r="105" spans="1:25">
      <c r="A105" s="108">
        <v>91</v>
      </c>
      <c r="B105" s="35"/>
      <c r="C105" s="36"/>
      <c r="D105" s="96" t="str">
        <f>+INDEX('SS PF Sal 2020.04.01'!M:M,MATCH(X105,'SS PF Sal 2020.04.01'!D:D,0))</f>
        <v>IL</v>
      </c>
      <c r="E105" s="37"/>
      <c r="F105" s="38">
        <f>+SUMIF('SS PF Sal 2020.04.01'!D:D,'wp-b3 Shared Services'!X105,'SS PF Sal 2020.04.01'!W:W)</f>
        <v>48675.330000000075</v>
      </c>
      <c r="G105" s="38"/>
      <c r="H105" s="38">
        <f>IF(F105&lt;'PRT Assumptions'!$B$4,F105*('PRT Assumptions'!$B$5+'PRT Assumptions'!$B$6),'PRT Assumptions'!$B$4*'PRT Assumptions'!$B$5+F105*'PRT Assumptions'!$B$6)</f>
        <v>3723.6627450000055</v>
      </c>
      <c r="I105" s="38"/>
      <c r="J105" s="38">
        <f>IF(F105&lt;'PRT Assumptions'!$B$113,F105*'PRT Assumptions'!$B$114,'PRT Assumptions'!$B$113*'PRT Assumptions'!$B$114)</f>
        <v>42</v>
      </c>
      <c r="K105" s="38"/>
      <c r="L105" s="38">
        <f>IFERROR(IF(F105&gt;INDEX('PRT Assumptions'!$B$9:$B$59,MATCH(D105,'PRT Assumptions'!$C$9:$C$59,0)),INDEX('PRT Assumptions'!$B$9:$B$59,MATCH(D105,'PRT Assumptions'!$C$9:$C$59,0))*INDEX('PRT Assumptions'!$B$61:$B$111,MATCH(D105,'PRT Assumptions'!$C$61:$C$111,0)),F105*INDEX('PRT Assumptions'!$B$61:$B$111,MATCH(D105,'PRT Assumptions'!$C$61:$C$111,0))),0)</f>
        <v>187.91500000000002</v>
      </c>
      <c r="M105" s="224" t="s">
        <v>55</v>
      </c>
      <c r="N105" s="38">
        <f t="shared" si="5"/>
        <v>3953.5777450000055</v>
      </c>
      <c r="O105" s="38"/>
      <c r="P105" s="38">
        <f>+IF(Y105="Full time",'wp-b2 Calc of Health and Other '!$I$19,0)</f>
        <v>9480.2119811320754</v>
      </c>
      <c r="Q105" s="38"/>
      <c r="R105" s="38">
        <f t="shared" si="6"/>
        <v>1947.0132000000031</v>
      </c>
      <c r="S105" s="38"/>
      <c r="T105" s="38">
        <f t="shared" si="7"/>
        <v>1460.2599000000023</v>
      </c>
      <c r="U105" s="38"/>
      <c r="V105" s="38">
        <f t="shared" si="8"/>
        <v>12887.485081132081</v>
      </c>
      <c r="X105" s="92">
        <f>+'SS PF Sal 2020.04.01'!D92</f>
        <v>1099678</v>
      </c>
      <c r="Y105" s="92" t="str">
        <f>+'SS PF Sal 2020.04.01'!P92</f>
        <v>Full time</v>
      </c>
    </row>
    <row r="106" spans="1:25">
      <c r="A106" s="108">
        <v>92</v>
      </c>
      <c r="B106" s="35"/>
      <c r="C106" s="36"/>
      <c r="D106" s="96" t="str">
        <f>+INDEX('SS PF Sal 2020.04.01'!M:M,MATCH(X106,'SS PF Sal 2020.04.01'!D:D,0))</f>
        <v>NC</v>
      </c>
      <c r="E106" s="37"/>
      <c r="F106" s="38">
        <f>+SUMIF('SS PF Sal 2020.04.01'!D:D,'wp-b3 Shared Services'!X106,'SS PF Sal 2020.04.01'!W:W)</f>
        <v>45884.799999999996</v>
      </c>
      <c r="G106" s="38"/>
      <c r="H106" s="38">
        <f>IF(F106&lt;'PRT Assumptions'!$B$4,F106*('PRT Assumptions'!$B$5+'PRT Assumptions'!$B$6),'PRT Assumptions'!$B$4*'PRT Assumptions'!$B$5+F106*'PRT Assumptions'!$B$6)</f>
        <v>3510.1871999999994</v>
      </c>
      <c r="I106" s="38"/>
      <c r="J106" s="38">
        <f>IF(F106&lt;'PRT Assumptions'!$B$113,F106*'PRT Assumptions'!$B$114,'PRT Assumptions'!$B$113*'PRT Assumptions'!$B$114)</f>
        <v>42</v>
      </c>
      <c r="K106" s="38"/>
      <c r="L106" s="38">
        <f>IFERROR(IF(F106&gt;INDEX('PRT Assumptions'!$B$9:$B$59,MATCH(D106,'PRT Assumptions'!$C$9:$C$59,0)),INDEX('PRT Assumptions'!$B$9:$B$59,MATCH(D106,'PRT Assumptions'!$C$9:$C$59,0))*INDEX('PRT Assumptions'!$B$61:$B$111,MATCH(D106,'PRT Assumptions'!$C$61:$C$111,0)),F106*INDEX('PRT Assumptions'!$B$61:$B$111,MATCH(D106,'PRT Assumptions'!$C$61:$C$111,0))),0)</f>
        <v>100.8</v>
      </c>
      <c r="M106" s="225" t="s">
        <v>62</v>
      </c>
      <c r="N106" s="38">
        <f t="shared" si="5"/>
        <v>3652.9871999999996</v>
      </c>
      <c r="O106" s="38"/>
      <c r="P106" s="38">
        <f>+IF(Y106="Full time",'wp-b2 Calc of Health and Other '!$I$19,0)</f>
        <v>9480.2119811320754</v>
      </c>
      <c r="Q106" s="38"/>
      <c r="R106" s="38">
        <f t="shared" si="6"/>
        <v>1835.3919999999998</v>
      </c>
      <c r="S106" s="38"/>
      <c r="T106" s="38">
        <f t="shared" si="7"/>
        <v>1376.5439999999999</v>
      </c>
      <c r="U106" s="38"/>
      <c r="V106" s="38">
        <f t="shared" si="8"/>
        <v>12692.147981132075</v>
      </c>
      <c r="X106" s="92">
        <f>+'SS PF Sal 2020.04.01'!D93</f>
        <v>1099397</v>
      </c>
      <c r="Y106" s="92" t="str">
        <f>+'SS PF Sal 2020.04.01'!P93</f>
        <v>Full time</v>
      </c>
    </row>
    <row r="107" spans="1:25">
      <c r="A107" s="108">
        <v>93</v>
      </c>
      <c r="B107" s="35"/>
      <c r="C107" s="36"/>
      <c r="D107" s="96" t="str">
        <f>+INDEX('SS PF Sal 2020.04.01'!M:M,MATCH(X107,'SS PF Sal 2020.04.01'!D:D,0))</f>
        <v>NC</v>
      </c>
      <c r="E107" s="37"/>
      <c r="F107" s="38">
        <f>+SUMIF('SS PF Sal 2020.04.01'!D:D,'wp-b3 Shared Services'!X107,'SS PF Sal 2020.04.01'!W:W)</f>
        <v>98909.9</v>
      </c>
      <c r="G107" s="38"/>
      <c r="H107" s="38">
        <f>IF(F107&lt;'PRT Assumptions'!$B$4,F107*('PRT Assumptions'!$B$5+'PRT Assumptions'!$B$6),'PRT Assumptions'!$B$4*'PRT Assumptions'!$B$5+F107*'PRT Assumptions'!$B$6)</f>
        <v>7566.6073499999993</v>
      </c>
      <c r="I107" s="38"/>
      <c r="J107" s="38">
        <f>IF(F107&lt;'PRT Assumptions'!$B$113,F107*'PRT Assumptions'!$B$114,'PRT Assumptions'!$B$113*'PRT Assumptions'!$B$114)</f>
        <v>42</v>
      </c>
      <c r="K107" s="38"/>
      <c r="L107" s="38">
        <f>IFERROR(IF(F107&gt;INDEX('PRT Assumptions'!$B$9:$B$59,MATCH(D107,'PRT Assumptions'!$C$9:$C$59,0)),INDEX('PRT Assumptions'!$B$9:$B$59,MATCH(D107,'PRT Assumptions'!$C$9:$C$59,0))*INDEX('PRT Assumptions'!$B$61:$B$111,MATCH(D107,'PRT Assumptions'!$C$61:$C$111,0)),F107*INDEX('PRT Assumptions'!$B$61:$B$111,MATCH(D107,'PRT Assumptions'!$C$61:$C$111,0))),0)</f>
        <v>100.8</v>
      </c>
      <c r="M107" s="225" t="s">
        <v>62</v>
      </c>
      <c r="N107" s="38">
        <f t="shared" si="5"/>
        <v>7709.4073499999995</v>
      </c>
      <c r="O107" s="38"/>
      <c r="P107" s="38">
        <f>+IF(Y107="Full time",'wp-b2 Calc of Health and Other '!$I$19,0)</f>
        <v>9480.2119811320754</v>
      </c>
      <c r="Q107" s="38"/>
      <c r="R107" s="38">
        <f t="shared" si="6"/>
        <v>3956.3959999999997</v>
      </c>
      <c r="S107" s="38"/>
      <c r="T107" s="38">
        <f t="shared" si="7"/>
        <v>2967.2969999999996</v>
      </c>
      <c r="U107" s="38"/>
      <c r="V107" s="38">
        <f t="shared" si="8"/>
        <v>16403.904981132073</v>
      </c>
      <c r="X107" s="92">
        <f>+'SS PF Sal 2020.04.01'!D94</f>
        <v>1099788</v>
      </c>
      <c r="Y107" s="92" t="str">
        <f>+'SS PF Sal 2020.04.01'!P94</f>
        <v>Full time</v>
      </c>
    </row>
    <row r="108" spans="1:25">
      <c r="A108" s="108">
        <v>94</v>
      </c>
      <c r="B108" s="35"/>
      <c r="C108" s="36"/>
      <c r="D108" s="96" t="str">
        <f>+INDEX('SS PF Sal 2020.04.01'!M:M,MATCH(X108,'SS PF Sal 2020.04.01'!D:D,0))</f>
        <v>IL</v>
      </c>
      <c r="E108" s="37"/>
      <c r="F108" s="38">
        <f>+SUMIF('SS PF Sal 2020.04.01'!D:D,'wp-b3 Shared Services'!X108,'SS PF Sal 2020.04.01'!W:W)</f>
        <v>68107.08</v>
      </c>
      <c r="G108" s="38"/>
      <c r="H108" s="38">
        <f>IF(F108&lt;'PRT Assumptions'!$B$4,F108*('PRT Assumptions'!$B$5+'PRT Assumptions'!$B$6),'PRT Assumptions'!$B$4*'PRT Assumptions'!$B$5+F108*'PRT Assumptions'!$B$6)</f>
        <v>5210.1916199999996</v>
      </c>
      <c r="I108" s="38"/>
      <c r="J108" s="38">
        <f>IF(F108&lt;'PRT Assumptions'!$B$113,F108*'PRT Assumptions'!$B$114,'PRT Assumptions'!$B$113*'PRT Assumptions'!$B$114)</f>
        <v>42</v>
      </c>
      <c r="K108" s="38"/>
      <c r="L108" s="38">
        <f>IFERROR(IF(F108&gt;INDEX('PRT Assumptions'!$B$9:$B$59,MATCH(D108,'PRT Assumptions'!$C$9:$C$59,0)),INDEX('PRT Assumptions'!$B$9:$B$59,MATCH(D108,'PRT Assumptions'!$C$9:$C$59,0))*INDEX('PRT Assumptions'!$B$61:$B$111,MATCH(D108,'PRT Assumptions'!$C$61:$C$111,0)),F108*INDEX('PRT Assumptions'!$B$61:$B$111,MATCH(D108,'PRT Assumptions'!$C$61:$C$111,0))),0)</f>
        <v>187.91500000000002</v>
      </c>
      <c r="M108" s="224" t="s">
        <v>55</v>
      </c>
      <c r="N108" s="38">
        <f t="shared" si="5"/>
        <v>5440.1066199999996</v>
      </c>
      <c r="O108" s="38"/>
      <c r="P108" s="38">
        <f>+IF(Y108="Full time",'wp-b2 Calc of Health and Other '!$I$19,0)</f>
        <v>9480.2119811320754</v>
      </c>
      <c r="Q108" s="38"/>
      <c r="R108" s="38">
        <f t="shared" si="6"/>
        <v>2724.2832000000003</v>
      </c>
      <c r="S108" s="38"/>
      <c r="T108" s="38">
        <f t="shared" si="7"/>
        <v>2043.2123999999999</v>
      </c>
      <c r="U108" s="38"/>
      <c r="V108" s="38">
        <f t="shared" si="8"/>
        <v>14247.707581132076</v>
      </c>
      <c r="X108" s="92">
        <f>+'SS PF Sal 2020.04.01'!D95</f>
        <v>1001800</v>
      </c>
      <c r="Y108" s="92" t="str">
        <f>+'SS PF Sal 2020.04.01'!P95</f>
        <v>Full time</v>
      </c>
    </row>
    <row r="109" spans="1:25">
      <c r="A109" s="108">
        <v>95</v>
      </c>
      <c r="B109" s="35"/>
      <c r="C109" s="36"/>
      <c r="D109" s="96" t="str">
        <f>+INDEX('SS PF Sal 2020.04.01'!M:M,MATCH(X109,'SS PF Sal 2020.04.01'!D:D,0))</f>
        <v>IL</v>
      </c>
      <c r="E109" s="37"/>
      <c r="F109" s="38">
        <f>+SUMIF('SS PF Sal 2020.04.01'!D:D,'wp-b3 Shared Services'!X109,'SS PF Sal 2020.04.01'!W:W)</f>
        <v>90799.848480000001</v>
      </c>
      <c r="G109" s="38"/>
      <c r="H109" s="38">
        <f>IF(F109&lt;'PRT Assumptions'!$B$4,F109*('PRT Assumptions'!$B$5+'PRT Assumptions'!$B$6),'PRT Assumptions'!$B$4*'PRT Assumptions'!$B$5+F109*'PRT Assumptions'!$B$6)</f>
        <v>6946.1884087199996</v>
      </c>
      <c r="I109" s="38"/>
      <c r="J109" s="38">
        <f>IF(F109&lt;'PRT Assumptions'!$B$113,F109*'PRT Assumptions'!$B$114,'PRT Assumptions'!$B$113*'PRT Assumptions'!$B$114)</f>
        <v>42</v>
      </c>
      <c r="K109" s="38"/>
      <c r="L109" s="38">
        <f>IFERROR(IF(F109&gt;INDEX('PRT Assumptions'!$B$9:$B$59,MATCH(D109,'PRT Assumptions'!$C$9:$C$59,0)),INDEX('PRT Assumptions'!$B$9:$B$59,MATCH(D109,'PRT Assumptions'!$C$9:$C$59,0))*INDEX('PRT Assumptions'!$B$61:$B$111,MATCH(D109,'PRT Assumptions'!$C$61:$C$111,0)),F109*INDEX('PRT Assumptions'!$B$61:$B$111,MATCH(D109,'PRT Assumptions'!$C$61:$C$111,0))),0)</f>
        <v>187.91500000000002</v>
      </c>
      <c r="M109" s="224" t="s">
        <v>55</v>
      </c>
      <c r="N109" s="38">
        <f t="shared" si="5"/>
        <v>7176.1034087199996</v>
      </c>
      <c r="O109" s="38"/>
      <c r="P109" s="38">
        <f>+IF(Y109="Full time",'wp-b2 Calc of Health and Other '!$I$19,0)</f>
        <v>9480.2119811320754</v>
      </c>
      <c r="Q109" s="38"/>
      <c r="R109" s="38">
        <f t="shared" si="6"/>
        <v>3631.9939392000001</v>
      </c>
      <c r="S109" s="38"/>
      <c r="T109" s="38">
        <f t="shared" si="7"/>
        <v>2723.9954543999997</v>
      </c>
      <c r="U109" s="38"/>
      <c r="V109" s="38">
        <f t="shared" si="8"/>
        <v>15836.201374732074</v>
      </c>
      <c r="X109" s="92">
        <f>+'SS PF Sal 2020.04.01'!D96</f>
        <v>1001104</v>
      </c>
      <c r="Y109" s="92" t="str">
        <f>+'SS PF Sal 2020.04.01'!P96</f>
        <v>Full time</v>
      </c>
    </row>
    <row r="110" spans="1:25">
      <c r="A110" s="108">
        <v>96</v>
      </c>
      <c r="B110" s="35"/>
      <c r="C110" s="36"/>
      <c r="D110" s="96" t="str">
        <f>+INDEX('SS PF Sal 2020.04.01'!M:M,MATCH(X110,'SS PF Sal 2020.04.01'!D:D,0))</f>
        <v>IL</v>
      </c>
      <c r="E110" s="37"/>
      <c r="F110" s="38">
        <f>+SUMIF('SS PF Sal 2020.04.01'!D:D,'wp-b3 Shared Services'!X110,'SS PF Sal 2020.04.01'!W:W)</f>
        <v>59664.084480000005</v>
      </c>
      <c r="G110" s="38"/>
      <c r="H110" s="38">
        <f>IF(F110&lt;'PRT Assumptions'!$B$4,F110*('PRT Assumptions'!$B$5+'PRT Assumptions'!$B$6),'PRT Assumptions'!$B$4*'PRT Assumptions'!$B$5+F110*'PRT Assumptions'!$B$6)</f>
        <v>4564.3024627200002</v>
      </c>
      <c r="I110" s="38"/>
      <c r="J110" s="38">
        <f>IF(F110&lt;'PRT Assumptions'!$B$113,F110*'PRT Assumptions'!$B$114,'PRT Assumptions'!$B$113*'PRT Assumptions'!$B$114)</f>
        <v>42</v>
      </c>
      <c r="K110" s="38"/>
      <c r="L110" s="38">
        <f>IFERROR(IF(F110&gt;INDEX('PRT Assumptions'!$B$9:$B$59,MATCH(D110,'PRT Assumptions'!$C$9:$C$59,0)),INDEX('PRT Assumptions'!$B$9:$B$59,MATCH(D110,'PRT Assumptions'!$C$9:$C$59,0))*INDEX('PRT Assumptions'!$B$61:$B$111,MATCH(D110,'PRT Assumptions'!$C$61:$C$111,0)),F110*INDEX('PRT Assumptions'!$B$61:$B$111,MATCH(D110,'PRT Assumptions'!$C$61:$C$111,0))),0)</f>
        <v>187.91500000000002</v>
      </c>
      <c r="M110" s="224" t="s">
        <v>55</v>
      </c>
      <c r="N110" s="38">
        <f t="shared" si="5"/>
        <v>4794.2174627200002</v>
      </c>
      <c r="O110" s="38"/>
      <c r="P110" s="38">
        <f>+IF(Y110="Full time",'wp-b2 Calc of Health and Other '!$I$19,0)</f>
        <v>9480.2119811320754</v>
      </c>
      <c r="Q110" s="38"/>
      <c r="R110" s="38">
        <f t="shared" si="6"/>
        <v>2386.5633792000003</v>
      </c>
      <c r="S110" s="38"/>
      <c r="T110" s="38">
        <f t="shared" si="7"/>
        <v>1789.9225344000001</v>
      </c>
      <c r="U110" s="38"/>
      <c r="V110" s="38">
        <f t="shared" si="8"/>
        <v>13656.697894732077</v>
      </c>
      <c r="X110" s="92">
        <f>+'SS PF Sal 2020.04.01'!D97</f>
        <v>1001817</v>
      </c>
      <c r="Y110" s="92" t="str">
        <f>+'SS PF Sal 2020.04.01'!P97</f>
        <v>Full time</v>
      </c>
    </row>
    <row r="111" spans="1:25">
      <c r="A111" s="108">
        <v>97</v>
      </c>
      <c r="B111" s="35"/>
      <c r="C111" s="36"/>
      <c r="D111" s="96" t="str">
        <f>+INDEX('SS PF Sal 2020.04.01'!M:M,MATCH(X111,'SS PF Sal 2020.04.01'!D:D,0))</f>
        <v>NE</v>
      </c>
      <c r="E111" s="37"/>
      <c r="F111" s="38">
        <f>+SUMIF('SS PF Sal 2020.04.01'!D:D,'wp-b3 Shared Services'!X111,'SS PF Sal 2020.04.01'!W:W)</f>
        <v>52076.423520000004</v>
      </c>
      <c r="G111" s="38"/>
      <c r="H111" s="38">
        <f>IF(F111&lt;'PRT Assumptions'!$B$4,F111*('PRT Assumptions'!$B$5+'PRT Assumptions'!$B$6),'PRT Assumptions'!$B$4*'PRT Assumptions'!$B$5+F111*'PRT Assumptions'!$B$6)</f>
        <v>3983.8463992800002</v>
      </c>
      <c r="I111" s="38"/>
      <c r="J111" s="38">
        <f>IF(F111&lt;'PRT Assumptions'!$B$113,F111*'PRT Assumptions'!$B$114,'PRT Assumptions'!$B$113*'PRT Assumptions'!$B$114)</f>
        <v>42</v>
      </c>
      <c r="K111" s="38"/>
      <c r="L111" s="38">
        <f>IFERROR(IF(F111&gt;INDEX('PRT Assumptions'!$B$9:$B$59,MATCH(D111,'PRT Assumptions'!$C$9:$C$59,0)),INDEX('PRT Assumptions'!$B$9:$B$59,MATCH(D111,'PRT Assumptions'!$C$9:$C$59,0))*INDEX('PRT Assumptions'!$B$61:$B$111,MATCH(D111,'PRT Assumptions'!$C$61:$C$111,0)),F111*INDEX('PRT Assumptions'!$B$61:$B$111,MATCH(D111,'PRT Assumptions'!$C$61:$C$111,0))),0)</f>
        <v>135</v>
      </c>
      <c r="M111" s="225" t="s">
        <v>102</v>
      </c>
      <c r="N111" s="38">
        <f t="shared" si="5"/>
        <v>4160.8463992800007</v>
      </c>
      <c r="O111" s="38"/>
      <c r="P111" s="38">
        <f>+IF(Y111="Full time",'wp-b2 Calc of Health and Other '!$I$19,0)</f>
        <v>9480.2119811320754</v>
      </c>
      <c r="Q111" s="38"/>
      <c r="R111" s="38">
        <f t="shared" si="6"/>
        <v>2083.0569408000001</v>
      </c>
      <c r="S111" s="38"/>
      <c r="T111" s="38">
        <f t="shared" si="7"/>
        <v>1562.2927056000001</v>
      </c>
      <c r="U111" s="38"/>
      <c r="V111" s="38">
        <f t="shared" si="8"/>
        <v>13125.561627532075</v>
      </c>
      <c r="X111" s="92">
        <f>+'SS PF Sal 2020.04.01'!D98</f>
        <v>1001249</v>
      </c>
      <c r="Y111" s="92" t="str">
        <f>+'SS PF Sal 2020.04.01'!P98</f>
        <v>Full time</v>
      </c>
    </row>
    <row r="112" spans="1:25">
      <c r="A112" s="108">
        <v>98</v>
      </c>
      <c r="B112" s="35"/>
      <c r="C112" s="36"/>
      <c r="D112" s="96" t="str">
        <f>+INDEX('SS PF Sal 2020.04.01'!M:M,MATCH(X112,'SS PF Sal 2020.04.01'!D:D,0))</f>
        <v>SC</v>
      </c>
      <c r="E112" s="37"/>
      <c r="F112" s="38">
        <f>+SUMIF('SS PF Sal 2020.04.01'!D:D,'wp-b3 Shared Services'!X112,'SS PF Sal 2020.04.01'!W:W)</f>
        <v>72278.799599999998</v>
      </c>
      <c r="G112" s="38"/>
      <c r="H112" s="38">
        <f>IF(F112&lt;'PRT Assumptions'!$B$4,F112*('PRT Assumptions'!$B$5+'PRT Assumptions'!$B$6),'PRT Assumptions'!$B$4*'PRT Assumptions'!$B$5+F112*'PRT Assumptions'!$B$6)</f>
        <v>5529.3281693999998</v>
      </c>
      <c r="I112" s="38"/>
      <c r="J112" s="38">
        <f>IF(F112&lt;'PRT Assumptions'!$B$113,F112*'PRT Assumptions'!$B$114,'PRT Assumptions'!$B$113*'PRT Assumptions'!$B$114)</f>
        <v>42</v>
      </c>
      <c r="K112" s="38"/>
      <c r="L112" s="38">
        <f>IFERROR(IF(F112&gt;INDEX('PRT Assumptions'!$B$9:$B$59,MATCH(D112,'PRT Assumptions'!$C$9:$C$59,0)),INDEX('PRT Assumptions'!$B$9:$B$59,MATCH(D112,'PRT Assumptions'!$C$9:$C$59,0))*INDEX('PRT Assumptions'!$B$61:$B$111,MATCH(D112,'PRT Assumptions'!$C$61:$C$111,0)),F112*INDEX('PRT Assumptions'!$B$61:$B$111,MATCH(D112,'PRT Assumptions'!$C$61:$C$111,0))),0)</f>
        <v>404.46</v>
      </c>
      <c r="M112" s="225" t="s">
        <v>100</v>
      </c>
      <c r="N112" s="38">
        <f t="shared" si="5"/>
        <v>5975.7881693999998</v>
      </c>
      <c r="O112" s="38"/>
      <c r="P112" s="38">
        <f>+IF(Y112="Full time",'wp-b2 Calc of Health and Other '!$I$19,0)</f>
        <v>9480.2119811320754</v>
      </c>
      <c r="Q112" s="38"/>
      <c r="R112" s="38">
        <f t="shared" si="6"/>
        <v>2891.1519840000001</v>
      </c>
      <c r="S112" s="38"/>
      <c r="T112" s="38">
        <f t="shared" si="7"/>
        <v>2168.3639880000001</v>
      </c>
      <c r="U112" s="38"/>
      <c r="V112" s="38">
        <f t="shared" si="8"/>
        <v>14539.727953132075</v>
      </c>
      <c r="X112" s="92">
        <f>+'SS PF Sal 2020.04.01'!D99</f>
        <v>1001611</v>
      </c>
      <c r="Y112" s="92" t="str">
        <f>+'SS PF Sal 2020.04.01'!P99</f>
        <v>Full time</v>
      </c>
    </row>
    <row r="113" spans="1:25">
      <c r="A113" s="108">
        <v>99</v>
      </c>
      <c r="B113" s="35"/>
      <c r="C113" s="36"/>
      <c r="D113" s="96" t="str">
        <f>+INDEX('SS PF Sal 2020.04.01'!M:M,MATCH(X113,'SS PF Sal 2020.04.01'!D:D,0))</f>
        <v>IL</v>
      </c>
      <c r="E113" s="37"/>
      <c r="F113" s="38">
        <f>+SUMIF('SS PF Sal 2020.04.01'!D:D,'wp-b3 Shared Services'!X113,'SS PF Sal 2020.04.01'!W:W)</f>
        <v>52922.55</v>
      </c>
      <c r="G113" s="38"/>
      <c r="H113" s="38">
        <f>IF(F113&lt;'PRT Assumptions'!$B$4,F113*('PRT Assumptions'!$B$5+'PRT Assumptions'!$B$6),'PRT Assumptions'!$B$4*'PRT Assumptions'!$B$5+F113*'PRT Assumptions'!$B$6)</f>
        <v>4048.5750750000002</v>
      </c>
      <c r="I113" s="38"/>
      <c r="J113" s="38">
        <f>IF(F113&lt;'PRT Assumptions'!$B$113,F113*'PRT Assumptions'!$B$114,'PRT Assumptions'!$B$113*'PRT Assumptions'!$B$114)</f>
        <v>42</v>
      </c>
      <c r="K113" s="38"/>
      <c r="L113" s="38">
        <f>IFERROR(IF(F113&gt;INDEX('PRT Assumptions'!$B$9:$B$59,MATCH(D113,'PRT Assumptions'!$C$9:$C$59,0)),INDEX('PRT Assumptions'!$B$9:$B$59,MATCH(D113,'PRT Assumptions'!$C$9:$C$59,0))*INDEX('PRT Assumptions'!$B$61:$B$111,MATCH(D113,'PRT Assumptions'!$C$61:$C$111,0)),F113*INDEX('PRT Assumptions'!$B$61:$B$111,MATCH(D113,'PRT Assumptions'!$C$61:$C$111,0))),0)</f>
        <v>187.91500000000002</v>
      </c>
      <c r="M113" s="224" t="s">
        <v>55</v>
      </c>
      <c r="N113" s="38">
        <f t="shared" si="5"/>
        <v>4278.4900750000006</v>
      </c>
      <c r="O113" s="38"/>
      <c r="P113" s="38">
        <f>+IF(Y113="Full time",'wp-b2 Calc of Health and Other '!$I$19,0)</f>
        <v>9480.2119811320754</v>
      </c>
      <c r="Q113" s="38"/>
      <c r="R113" s="38">
        <f t="shared" si="6"/>
        <v>2116.902</v>
      </c>
      <c r="S113" s="38"/>
      <c r="T113" s="38">
        <f t="shared" si="7"/>
        <v>1587.6765</v>
      </c>
      <c r="U113" s="38"/>
      <c r="V113" s="38">
        <f t="shared" si="8"/>
        <v>13184.790481132075</v>
      </c>
      <c r="X113" s="92">
        <f>+'SS PF Sal 2020.04.01'!D100</f>
        <v>1001630</v>
      </c>
      <c r="Y113" s="92" t="str">
        <f>+'SS PF Sal 2020.04.01'!P100</f>
        <v>Full time</v>
      </c>
    </row>
    <row r="114" spans="1:25">
      <c r="A114" s="108">
        <v>100</v>
      </c>
      <c r="B114" s="35"/>
      <c r="C114" s="39"/>
      <c r="D114" s="96" t="str">
        <f>+INDEX('SS PF Sal 2020.04.01'!M:M,MATCH(X114,'SS PF Sal 2020.04.01'!D:D,0))</f>
        <v>IL</v>
      </c>
      <c r="E114" s="37"/>
      <c r="F114" s="38">
        <f>+SUMIF('SS PF Sal 2020.04.01'!D:D,'wp-b3 Shared Services'!X114,'SS PF Sal 2020.04.01'!W:W)</f>
        <v>63360</v>
      </c>
      <c r="G114" s="40"/>
      <c r="H114" s="38">
        <f>IF(F114&lt;'PRT Assumptions'!$B$4,F114*('PRT Assumptions'!$B$5+'PRT Assumptions'!$B$6),'PRT Assumptions'!$B$4*'PRT Assumptions'!$B$5+F114*'PRT Assumptions'!$B$6)</f>
        <v>4847.04</v>
      </c>
      <c r="I114" s="38"/>
      <c r="J114" s="38">
        <f>IF(F114&lt;'PRT Assumptions'!$B$113,F114*'PRT Assumptions'!$B$114,'PRT Assumptions'!$B$113*'PRT Assumptions'!$B$114)</f>
        <v>42</v>
      </c>
      <c r="K114" s="38"/>
      <c r="L114" s="38">
        <f>IFERROR(IF(F114&gt;INDEX('PRT Assumptions'!$B$9:$B$59,MATCH(D114,'PRT Assumptions'!$C$9:$C$59,0)),INDEX('PRT Assumptions'!$B$9:$B$59,MATCH(D114,'PRT Assumptions'!$C$9:$C$59,0))*INDEX('PRT Assumptions'!$B$61:$B$111,MATCH(D114,'PRT Assumptions'!$C$61:$C$111,0)),F114*INDEX('PRT Assumptions'!$B$61:$B$111,MATCH(D114,'PRT Assumptions'!$C$61:$C$111,0))),0)</f>
        <v>187.91500000000002</v>
      </c>
      <c r="M114" s="224" t="s">
        <v>55</v>
      </c>
      <c r="N114" s="38">
        <f t="shared" si="5"/>
        <v>5076.9549999999999</v>
      </c>
      <c r="O114" s="38"/>
      <c r="P114" s="38">
        <f>+IF(Y114="Full time",'wp-b2 Calc of Health and Other '!$I$19,0)</f>
        <v>9480.2119811320754</v>
      </c>
      <c r="Q114" s="38"/>
      <c r="R114" s="38">
        <f t="shared" si="6"/>
        <v>2534.4</v>
      </c>
      <c r="S114" s="38"/>
      <c r="T114" s="38">
        <f t="shared" si="7"/>
        <v>1900.8</v>
      </c>
      <c r="U114" s="38"/>
      <c r="V114" s="38">
        <f t="shared" si="8"/>
        <v>13915.411981132074</v>
      </c>
      <c r="X114" s="92">
        <f>+'SS PF Sal 2020.04.01'!D101</f>
        <v>1001834</v>
      </c>
      <c r="Y114" s="92" t="str">
        <f>+'SS PF Sal 2020.04.01'!P101</f>
        <v>Full time</v>
      </c>
    </row>
    <row r="115" spans="1:25">
      <c r="A115" s="108">
        <v>101</v>
      </c>
      <c r="B115" s="35"/>
      <c r="C115" s="39"/>
      <c r="D115" s="96" t="str">
        <f>+INDEX('SS PF Sal 2020.04.01'!M:M,MATCH(X115,'SS PF Sal 2020.04.01'!D:D,0))</f>
        <v>IL</v>
      </c>
      <c r="E115" s="37"/>
      <c r="F115" s="38">
        <f>+SUMIF('SS PF Sal 2020.04.01'!D:D,'wp-b3 Shared Services'!X115,'SS PF Sal 2020.04.01'!W:W)</f>
        <v>105600</v>
      </c>
      <c r="G115" s="40"/>
      <c r="H115" s="38">
        <f>IF(F115&lt;'PRT Assumptions'!$B$4,F115*('PRT Assumptions'!$B$5+'PRT Assumptions'!$B$6),'PRT Assumptions'!$B$4*'PRT Assumptions'!$B$5+F115*'PRT Assumptions'!$B$6)</f>
        <v>8078.4</v>
      </c>
      <c r="I115" s="38"/>
      <c r="J115" s="38">
        <f>IF(F115&lt;'PRT Assumptions'!$B$113,F115*'PRT Assumptions'!$B$114,'PRT Assumptions'!$B$113*'PRT Assumptions'!$B$114)</f>
        <v>42</v>
      </c>
      <c r="K115" s="38"/>
      <c r="L115" s="38">
        <f>IFERROR(IF(F115&gt;INDEX('PRT Assumptions'!$B$9:$B$59,MATCH(D115,'PRT Assumptions'!$C$9:$C$59,0)),INDEX('PRT Assumptions'!$B$9:$B$59,MATCH(D115,'PRT Assumptions'!$C$9:$C$59,0))*INDEX('PRT Assumptions'!$B$61:$B$111,MATCH(D115,'PRT Assumptions'!$C$61:$C$111,0)),F115*INDEX('PRT Assumptions'!$B$61:$B$111,MATCH(D115,'PRT Assumptions'!$C$61:$C$111,0))),0)</f>
        <v>187.91500000000002</v>
      </c>
      <c r="M115" s="224" t="s">
        <v>55</v>
      </c>
      <c r="N115" s="38">
        <f t="shared" si="5"/>
        <v>8308.3150000000005</v>
      </c>
      <c r="O115" s="38"/>
      <c r="P115" s="38">
        <f>+IF(Y115="Full time",'wp-b2 Calc of Health and Other '!$I$19,0)</f>
        <v>9480.2119811320754</v>
      </c>
      <c r="Q115" s="38"/>
      <c r="R115" s="38">
        <f t="shared" si="6"/>
        <v>4224</v>
      </c>
      <c r="S115" s="38"/>
      <c r="T115" s="38">
        <f t="shared" si="7"/>
        <v>3168</v>
      </c>
      <c r="U115" s="38"/>
      <c r="V115" s="38">
        <f t="shared" si="8"/>
        <v>16872.211981132074</v>
      </c>
      <c r="X115" s="92" t="str">
        <f>+'SS PF Sal 2020.04.01'!D102</f>
        <v>Vac 1</v>
      </c>
      <c r="Y115" s="92" t="str">
        <f>+'SS PF Sal 2020.04.01'!P102</f>
        <v>Full time</v>
      </c>
    </row>
    <row r="116" spans="1:25">
      <c r="A116" s="108">
        <v>102</v>
      </c>
      <c r="B116" s="35"/>
      <c r="C116" s="36"/>
      <c r="D116" s="96" t="str">
        <f>+INDEX('SS PF Sal 2020.04.01'!M:M,MATCH(X116,'SS PF Sal 2020.04.01'!D:D,0))</f>
        <v>IL</v>
      </c>
      <c r="E116" s="37"/>
      <c r="F116" s="38">
        <f>+SUMIF('SS PF Sal 2020.04.01'!D:D,'wp-b3 Shared Services'!X116,'SS PF Sal 2020.04.01'!W:W)</f>
        <v>147500.16</v>
      </c>
      <c r="G116" s="38"/>
      <c r="H116" s="38">
        <f>IF(F116&lt;'PRT Assumptions'!$B$4,F116*('PRT Assumptions'!$B$5+'PRT Assumptions'!$B$6),'PRT Assumptions'!$B$4*'PRT Assumptions'!$B$5+F116*'PRT Assumptions'!$B$6)</f>
        <v>10676.152319999999</v>
      </c>
      <c r="I116" s="38"/>
      <c r="J116" s="38">
        <f>IF(F116&lt;'PRT Assumptions'!$B$113,F116*'PRT Assumptions'!$B$114,'PRT Assumptions'!$B$113*'PRT Assumptions'!$B$114)</f>
        <v>42</v>
      </c>
      <c r="K116" s="38"/>
      <c r="L116" s="38">
        <f>IFERROR(IF(F116&gt;INDEX('PRT Assumptions'!$B$9:$B$59,MATCH(D116,'PRT Assumptions'!$C$9:$C$59,0)),INDEX('PRT Assumptions'!$B$9:$B$59,MATCH(D116,'PRT Assumptions'!$C$9:$C$59,0))*INDEX('PRT Assumptions'!$B$61:$B$111,MATCH(D116,'PRT Assumptions'!$C$61:$C$111,0)),F116*INDEX('PRT Assumptions'!$B$61:$B$111,MATCH(D116,'PRT Assumptions'!$C$61:$C$111,0))),0)</f>
        <v>187.91500000000002</v>
      </c>
      <c r="M116" s="224" t="s">
        <v>55</v>
      </c>
      <c r="N116" s="38">
        <f t="shared" si="5"/>
        <v>10906.06732</v>
      </c>
      <c r="O116" s="38"/>
      <c r="P116" s="38">
        <f>+IF(Y116="Full time",'wp-b2 Calc of Health and Other '!$I$19,0)</f>
        <v>9480.2119811320754</v>
      </c>
      <c r="Q116" s="38"/>
      <c r="R116" s="38">
        <f t="shared" si="6"/>
        <v>5900.0064000000002</v>
      </c>
      <c r="S116" s="38"/>
      <c r="T116" s="38">
        <f t="shared" si="7"/>
        <v>4425.0047999999997</v>
      </c>
      <c r="U116" s="38"/>
      <c r="V116" s="38">
        <f t="shared" si="8"/>
        <v>19805.223181132074</v>
      </c>
      <c r="X116" s="92" t="str">
        <f>+'SS PF Sal 2020.04.01'!D103</f>
        <v>Vac 2</v>
      </c>
      <c r="Y116" s="92" t="str">
        <f>+'SS PF Sal 2020.04.01'!P103</f>
        <v>Full time</v>
      </c>
    </row>
    <row r="117" spans="1:25">
      <c r="A117" s="108">
        <v>103</v>
      </c>
      <c r="B117" s="35"/>
      <c r="C117" s="36"/>
      <c r="D117" s="96" t="str">
        <f>+INDEX('SS PF Sal 2020.04.01'!M:M,MATCH(X117,'SS PF Sal 2020.04.01'!D:D,0))</f>
        <v>IL</v>
      </c>
      <c r="E117" s="37"/>
      <c r="F117" s="38">
        <f>+SUMIF('SS PF Sal 2020.04.01'!D:D,'wp-b3 Shared Services'!X117,'SS PF Sal 2020.04.01'!W:W)</f>
        <v>110000</v>
      </c>
      <c r="G117" s="38"/>
      <c r="H117" s="38">
        <f>IF(F117&lt;'PRT Assumptions'!$B$4,F117*('PRT Assumptions'!$B$5+'PRT Assumptions'!$B$6),'PRT Assumptions'!$B$4*'PRT Assumptions'!$B$5+F117*'PRT Assumptions'!$B$6)</f>
        <v>8415</v>
      </c>
      <c r="I117" s="38"/>
      <c r="J117" s="38">
        <f>IF(F117&lt;'PRT Assumptions'!$B$113,F117*'PRT Assumptions'!$B$114,'PRT Assumptions'!$B$113*'PRT Assumptions'!$B$114)</f>
        <v>42</v>
      </c>
      <c r="K117" s="38"/>
      <c r="L117" s="38">
        <f>IFERROR(IF(F117&gt;INDEX('PRT Assumptions'!$B$9:$B$59,MATCH(D117,'PRT Assumptions'!$C$9:$C$59,0)),INDEX('PRT Assumptions'!$B$9:$B$59,MATCH(D117,'PRT Assumptions'!$C$9:$C$59,0))*INDEX('PRT Assumptions'!$B$61:$B$111,MATCH(D117,'PRT Assumptions'!$C$61:$C$111,0)),F117*INDEX('PRT Assumptions'!$B$61:$B$111,MATCH(D117,'PRT Assumptions'!$C$61:$C$111,0))),0)</f>
        <v>187.91500000000002</v>
      </c>
      <c r="M117" s="224" t="s">
        <v>55</v>
      </c>
      <c r="N117" s="38">
        <f t="shared" si="5"/>
        <v>8644.9150000000009</v>
      </c>
      <c r="O117" s="38"/>
      <c r="P117" s="38">
        <f>+IF(Y117="Full time",'wp-b2 Calc of Health and Other '!$I$19,0)</f>
        <v>9480.2119811320754</v>
      </c>
      <c r="Q117" s="38"/>
      <c r="R117" s="38">
        <f t="shared" si="6"/>
        <v>4400</v>
      </c>
      <c r="S117" s="38"/>
      <c r="T117" s="38">
        <f t="shared" si="7"/>
        <v>3300</v>
      </c>
      <c r="U117" s="38"/>
      <c r="V117" s="38">
        <f t="shared" si="8"/>
        <v>17180.211981132074</v>
      </c>
      <c r="X117" s="92" t="str">
        <f>+'SS PF Sal 2020.04.01'!D104</f>
        <v>Vac 3</v>
      </c>
      <c r="Y117" s="92" t="str">
        <f>+'SS PF Sal 2020.04.01'!P104</f>
        <v>Full time</v>
      </c>
    </row>
    <row r="118" spans="1:25">
      <c r="A118" s="108">
        <v>104</v>
      </c>
      <c r="B118" s="35"/>
      <c r="C118" s="36"/>
      <c r="D118" s="96"/>
      <c r="E118" s="37"/>
      <c r="F118" s="38">
        <f>+SUMIF('SS PF Sal 2020.04.01'!D:D,'wp-b3 Shared Services'!X118,'SS PF Sal 2020.04.01'!W:W)</f>
        <v>56424</v>
      </c>
      <c r="G118" s="38"/>
      <c r="H118" s="38">
        <v>0</v>
      </c>
      <c r="I118" s="38"/>
      <c r="J118" s="38">
        <v>0</v>
      </c>
      <c r="K118" s="38"/>
      <c r="L118" s="38">
        <f>IFERROR(IF(F118&gt;INDEX('PRT Assumptions'!$B$9:$B$59,MATCH(D118,'PRT Assumptions'!$C$9:$C$59,0)),INDEX('PRT Assumptions'!$B$9:$B$59,MATCH(D118,'PRT Assumptions'!$C$9:$C$59,0))*INDEX('PRT Assumptions'!$B$61:$B$111,MATCH(D118,'PRT Assumptions'!$C$61:$C$111,0)),F118*INDEX('PRT Assumptions'!$B$61:$B$111,MATCH(D118,'PRT Assumptions'!$C$61:$C$111,0))),0)</f>
        <v>0</v>
      </c>
      <c r="M118" s="225"/>
      <c r="N118" s="38">
        <f t="shared" si="5"/>
        <v>0</v>
      </c>
      <c r="O118" s="38"/>
      <c r="P118" s="38">
        <f>+IF(Y118="Full time",'wp-b2 Calc of Health and Other '!$I$19,0)</f>
        <v>9480.2119811320754</v>
      </c>
      <c r="Q118" s="38"/>
      <c r="R118" s="38">
        <f t="shared" si="6"/>
        <v>2256.96</v>
      </c>
      <c r="S118" s="38"/>
      <c r="T118" s="38">
        <f t="shared" si="7"/>
        <v>1692.72</v>
      </c>
      <c r="U118" s="38"/>
      <c r="V118" s="38">
        <f t="shared" si="8"/>
        <v>13429.891981132076</v>
      </c>
      <c r="X118" s="92" t="str">
        <f>+'SS PF Sal 2020.04.01'!D105</f>
        <v>JW</v>
      </c>
      <c r="Y118" s="92" t="str">
        <f>+'SS PF Sal 2020.04.01'!P105</f>
        <v>Full time</v>
      </c>
    </row>
    <row r="119" spans="1:25">
      <c r="A119" s="108">
        <v>105</v>
      </c>
      <c r="B119" s="35"/>
      <c r="C119" s="36"/>
      <c r="D119" s="96" t="str">
        <f>+INDEX('SS PF Sal 2020.04.01'!M:M,MATCH(X119,'SS PF Sal 2020.04.01'!D:D,0))</f>
        <v>IL</v>
      </c>
      <c r="E119" s="37"/>
      <c r="F119" s="38">
        <f>+SUMIF('SS PF Sal 2020.04.01'!D:D,'wp-b3 Shared Services'!X119,'SS PF Sal 2020.04.01'!W:W)</f>
        <v>42640</v>
      </c>
      <c r="G119" s="38"/>
      <c r="H119" s="38">
        <f>IF(F119&lt;'PRT Assumptions'!$B$4,F119*('PRT Assumptions'!$B$5+'PRT Assumptions'!$B$6),'PRT Assumptions'!$B$4*'PRT Assumptions'!$B$5+F119*'PRT Assumptions'!$B$6)</f>
        <v>3261.96</v>
      </c>
      <c r="I119" s="38"/>
      <c r="J119" s="38">
        <f>IF(F119&lt;'PRT Assumptions'!$B$113,F119*'PRT Assumptions'!$B$114,'PRT Assumptions'!$B$113*'PRT Assumptions'!$B$114)</f>
        <v>42</v>
      </c>
      <c r="K119" s="38"/>
      <c r="L119" s="38">
        <f>IFERROR(IF(F119&gt;INDEX('PRT Assumptions'!$B$9:$B$59,MATCH(D119,'PRT Assumptions'!$C$9:$C$59,0)),INDEX('PRT Assumptions'!$B$9:$B$59,MATCH(D119,'PRT Assumptions'!$C$9:$C$59,0))*INDEX('PRT Assumptions'!$B$61:$B$111,MATCH(D119,'PRT Assumptions'!$C$61:$C$111,0)),F119*INDEX('PRT Assumptions'!$B$61:$B$111,MATCH(D119,'PRT Assumptions'!$C$61:$C$111,0))),0)</f>
        <v>187.91500000000002</v>
      </c>
      <c r="M119" s="224" t="s">
        <v>55</v>
      </c>
      <c r="N119" s="38">
        <f t="shared" si="5"/>
        <v>3491.875</v>
      </c>
      <c r="O119" s="38"/>
      <c r="P119" s="38">
        <f>+IF(Y119="Full time",'wp-b2 Calc of Health and Other '!$I$19,0)</f>
        <v>9480.2119811320754</v>
      </c>
      <c r="Q119" s="38"/>
      <c r="R119" s="38">
        <f t="shared" si="6"/>
        <v>1705.6000000000001</v>
      </c>
      <c r="S119" s="38"/>
      <c r="T119" s="38">
        <f t="shared" si="7"/>
        <v>1279.2</v>
      </c>
      <c r="U119" s="38"/>
      <c r="V119" s="38">
        <f t="shared" si="8"/>
        <v>12465.011981132076</v>
      </c>
      <c r="X119" s="92" t="str">
        <f>+'SS PF Sal 2020.04.01'!D106</f>
        <v>Vac 4</v>
      </c>
      <c r="Y119" s="92" t="str">
        <f>+'SS PF Sal 2020.04.01'!P106</f>
        <v>Full time</v>
      </c>
    </row>
    <row r="120" spans="1:25">
      <c r="A120" s="108">
        <v>106</v>
      </c>
      <c r="B120" s="35"/>
      <c r="C120" s="36"/>
      <c r="D120" s="96" t="str">
        <f>+INDEX('SS PF Sal 2020.04.01'!M:M,MATCH(X120,'SS PF Sal 2020.04.01'!D:D,0))</f>
        <v>IL</v>
      </c>
      <c r="E120" s="37"/>
      <c r="F120" s="38">
        <f>+SUMIF('SS PF Sal 2020.04.01'!D:D,'wp-b3 Shared Services'!X120,'SS PF Sal 2020.04.01'!W:W)</f>
        <v>34112</v>
      </c>
      <c r="G120" s="38"/>
      <c r="H120" s="38">
        <f>IF(F120&lt;'PRT Assumptions'!$B$4,F120*('PRT Assumptions'!$B$5+'PRT Assumptions'!$B$6),'PRT Assumptions'!$B$4*'PRT Assumptions'!$B$5+F120*'PRT Assumptions'!$B$6)</f>
        <v>2609.5679999999998</v>
      </c>
      <c r="I120" s="38"/>
      <c r="J120" s="38">
        <f>IF(F120&lt;'PRT Assumptions'!$B$113,F120*'PRT Assumptions'!$B$114,'PRT Assumptions'!$B$113*'PRT Assumptions'!$B$114)</f>
        <v>42</v>
      </c>
      <c r="K120" s="38"/>
      <c r="L120" s="38">
        <f>IFERROR(IF(F120&gt;INDEX('PRT Assumptions'!$B$9:$B$59,MATCH(D120,'PRT Assumptions'!$C$9:$C$59,0)),INDEX('PRT Assumptions'!$B$9:$B$59,MATCH(D120,'PRT Assumptions'!$C$9:$C$59,0))*INDEX('PRT Assumptions'!$B$61:$B$111,MATCH(D120,'PRT Assumptions'!$C$61:$C$111,0)),F120*INDEX('PRT Assumptions'!$B$61:$B$111,MATCH(D120,'PRT Assumptions'!$C$61:$C$111,0))),0)</f>
        <v>187.91500000000002</v>
      </c>
      <c r="M120" s="224" t="s">
        <v>55</v>
      </c>
      <c r="N120" s="38">
        <f t="shared" si="5"/>
        <v>2839.4829999999997</v>
      </c>
      <c r="O120" s="38"/>
      <c r="P120" s="38">
        <f>+IF(Y120="Full time",'wp-b2 Calc of Health and Other '!$I$19,0)</f>
        <v>9480.2119811320754</v>
      </c>
      <c r="Q120" s="38"/>
      <c r="R120" s="38">
        <f t="shared" si="6"/>
        <v>1364.48</v>
      </c>
      <c r="S120" s="38"/>
      <c r="T120" s="38">
        <f t="shared" si="7"/>
        <v>1023.36</v>
      </c>
      <c r="U120" s="38"/>
      <c r="V120" s="38">
        <f t="shared" si="8"/>
        <v>11868.051981132076</v>
      </c>
      <c r="X120" s="92" t="str">
        <f>+'SS PF Sal 2020.04.01'!D107</f>
        <v>Vac 5</v>
      </c>
      <c r="Y120" s="92" t="str">
        <f>+'SS PF Sal 2020.04.01'!P107</f>
        <v>Full time</v>
      </c>
    </row>
    <row r="121" spans="1:25">
      <c r="A121" s="108">
        <v>107</v>
      </c>
      <c r="B121" s="35"/>
      <c r="C121" s="39"/>
      <c r="D121" s="96" t="str">
        <f>+INDEX('SS PF Sal 2020.04.01'!M:M,MATCH(X121,'SS PF Sal 2020.04.01'!D:D,0))</f>
        <v>IL</v>
      </c>
      <c r="E121" s="37"/>
      <c r="F121" s="38">
        <f>+SUMIF('SS PF Sal 2020.04.01'!D:D,'wp-b3 Shared Services'!X121,'SS PF Sal 2020.04.01'!W:W)</f>
        <v>34112</v>
      </c>
      <c r="G121" s="40"/>
      <c r="H121" s="38">
        <f>IF(F121&lt;'PRT Assumptions'!$B$4,F121*('PRT Assumptions'!$B$5+'PRT Assumptions'!$B$6),'PRT Assumptions'!$B$4*'PRT Assumptions'!$B$5+F121*'PRT Assumptions'!$B$6)</f>
        <v>2609.5679999999998</v>
      </c>
      <c r="I121" s="38"/>
      <c r="J121" s="38">
        <f>IF(F121&lt;'PRT Assumptions'!$B$113,F121*'PRT Assumptions'!$B$114,'PRT Assumptions'!$B$113*'PRT Assumptions'!$B$114)</f>
        <v>42</v>
      </c>
      <c r="K121" s="38"/>
      <c r="L121" s="38">
        <f>IFERROR(IF(F121&gt;INDEX('PRT Assumptions'!$B$9:$B$59,MATCH(D121,'PRT Assumptions'!$C$9:$C$59,0)),INDEX('PRT Assumptions'!$B$9:$B$59,MATCH(D121,'PRT Assumptions'!$C$9:$C$59,0))*INDEX('PRT Assumptions'!$B$61:$B$111,MATCH(D121,'PRT Assumptions'!$C$61:$C$111,0)),F121*INDEX('PRT Assumptions'!$B$61:$B$111,MATCH(D121,'PRT Assumptions'!$C$61:$C$111,0))),0)</f>
        <v>187.91500000000002</v>
      </c>
      <c r="M121" s="224" t="s">
        <v>55</v>
      </c>
      <c r="N121" s="38">
        <f t="shared" si="5"/>
        <v>2839.4829999999997</v>
      </c>
      <c r="O121" s="38"/>
      <c r="P121" s="38">
        <f>+IF(Y121="Full time",'wp-b2 Calc of Health and Other '!$I$19,0)</f>
        <v>9480.2119811320754</v>
      </c>
      <c r="Q121" s="38"/>
      <c r="R121" s="38">
        <f t="shared" si="6"/>
        <v>1364.48</v>
      </c>
      <c r="S121" s="38"/>
      <c r="T121" s="38">
        <f t="shared" si="7"/>
        <v>1023.36</v>
      </c>
      <c r="U121" s="38"/>
      <c r="V121" s="38">
        <f t="shared" si="8"/>
        <v>11868.051981132076</v>
      </c>
      <c r="X121" s="92" t="str">
        <f>+'SS PF Sal 2020.04.01'!D108</f>
        <v>Vac 6</v>
      </c>
      <c r="Y121" s="92" t="str">
        <f>+'SS PF Sal 2020.04.01'!P108</f>
        <v>Full time</v>
      </c>
    </row>
    <row r="122" spans="1:25">
      <c r="A122" s="108">
        <v>108</v>
      </c>
      <c r="B122" s="35"/>
      <c r="C122" s="39"/>
      <c r="D122" s="96" t="str">
        <f>+INDEX('SS PF Sal 2020.04.01'!M:M,MATCH(X122,'SS PF Sal 2020.04.01'!D:D,0))</f>
        <v>IL</v>
      </c>
      <c r="E122" s="37"/>
      <c r="F122" s="38">
        <f>+SUMIF('SS PF Sal 2020.04.01'!D:D,'wp-b3 Shared Services'!X122,'SS PF Sal 2020.04.01'!W:W)</f>
        <v>34112</v>
      </c>
      <c r="G122" s="40"/>
      <c r="H122" s="38">
        <f>IF(F122&lt;'PRT Assumptions'!$B$4,F122*('PRT Assumptions'!$B$5+'PRT Assumptions'!$B$6),'PRT Assumptions'!$B$4*'PRT Assumptions'!$B$5+F122*'PRT Assumptions'!$B$6)</f>
        <v>2609.5679999999998</v>
      </c>
      <c r="I122" s="38"/>
      <c r="J122" s="38">
        <f>IF(F122&lt;'PRT Assumptions'!$B$113,F122*'PRT Assumptions'!$B$114,'PRT Assumptions'!$B$113*'PRT Assumptions'!$B$114)</f>
        <v>42</v>
      </c>
      <c r="K122" s="38"/>
      <c r="L122" s="38">
        <f>IFERROR(IF(F122&gt;INDEX('PRT Assumptions'!$B$9:$B$59,MATCH(D122,'PRT Assumptions'!$C$9:$C$59,0)),INDEX('PRT Assumptions'!$B$9:$B$59,MATCH(D122,'PRT Assumptions'!$C$9:$C$59,0))*INDEX('PRT Assumptions'!$B$61:$B$111,MATCH(D122,'PRT Assumptions'!$C$61:$C$111,0)),F122*INDEX('PRT Assumptions'!$B$61:$B$111,MATCH(D122,'PRT Assumptions'!$C$61:$C$111,0))),0)</f>
        <v>187.91500000000002</v>
      </c>
      <c r="M122" s="224" t="s">
        <v>55</v>
      </c>
      <c r="N122" s="38">
        <f t="shared" si="5"/>
        <v>2839.4829999999997</v>
      </c>
      <c r="O122" s="38"/>
      <c r="P122" s="38">
        <f>+IF(Y122="Full time",'wp-b2 Calc of Health and Other '!$I$19,0)</f>
        <v>9480.2119811320754</v>
      </c>
      <c r="Q122" s="38"/>
      <c r="R122" s="38">
        <f t="shared" si="6"/>
        <v>1364.48</v>
      </c>
      <c r="S122" s="38"/>
      <c r="T122" s="38">
        <f t="shared" si="7"/>
        <v>1023.36</v>
      </c>
      <c r="U122" s="38"/>
      <c r="V122" s="38">
        <f t="shared" si="8"/>
        <v>11868.051981132076</v>
      </c>
      <c r="X122" s="92" t="str">
        <f>+'SS PF Sal 2020.04.01'!D109</f>
        <v>Vac 7</v>
      </c>
      <c r="Y122" s="92" t="str">
        <f>+'SS PF Sal 2020.04.01'!P109</f>
        <v>Full time</v>
      </c>
    </row>
    <row r="123" spans="1:25">
      <c r="A123" s="108">
        <v>109</v>
      </c>
      <c r="B123" s="35"/>
      <c r="C123" s="36"/>
      <c r="D123" s="96" t="str">
        <f>+INDEX('SS PF Sal 2020.04.01'!M:M,MATCH(X123,'SS PF Sal 2020.04.01'!D:D,0))</f>
        <v>IL</v>
      </c>
      <c r="E123" s="37"/>
      <c r="F123" s="38">
        <f>+SUMIF('SS PF Sal 2020.04.01'!D:D,'wp-b3 Shared Services'!X123,'SS PF Sal 2020.04.01'!W:W)</f>
        <v>33280</v>
      </c>
      <c r="G123" s="40"/>
      <c r="H123" s="38">
        <f>IF(F123&lt;'PRT Assumptions'!$B$4,F123*('PRT Assumptions'!$B$5+'PRT Assumptions'!$B$6),'PRT Assumptions'!$B$4*'PRT Assumptions'!$B$5+F123*'PRT Assumptions'!$B$6)</f>
        <v>2545.92</v>
      </c>
      <c r="I123" s="38"/>
      <c r="J123" s="38">
        <f>IF(F123&lt;'PRT Assumptions'!$B$113,F123*'PRT Assumptions'!$B$114,'PRT Assumptions'!$B$113*'PRT Assumptions'!$B$114)</f>
        <v>42</v>
      </c>
      <c r="K123" s="38"/>
      <c r="L123" s="38">
        <f>IFERROR(IF(F123&gt;INDEX('PRT Assumptions'!$B$9:$B$59,MATCH(D123,'PRT Assumptions'!$C$9:$C$59,0)),INDEX('PRT Assumptions'!$B$9:$B$59,MATCH(D123,'PRT Assumptions'!$C$9:$C$59,0))*INDEX('PRT Assumptions'!$B$61:$B$111,MATCH(D123,'PRT Assumptions'!$C$61:$C$111,0)),F123*INDEX('PRT Assumptions'!$B$61:$B$111,MATCH(D123,'PRT Assumptions'!$C$61:$C$111,0))),0)</f>
        <v>187.91500000000002</v>
      </c>
      <c r="M123" s="224" t="s">
        <v>55</v>
      </c>
      <c r="N123" s="38">
        <f t="shared" si="5"/>
        <v>2775.835</v>
      </c>
      <c r="O123" s="38"/>
      <c r="P123" s="38">
        <f>+IF(Y123="Full time",'wp-b2 Calc of Health and Other '!$I$19,0)</f>
        <v>0</v>
      </c>
      <c r="Q123" s="38"/>
      <c r="R123" s="38">
        <f t="shared" si="6"/>
        <v>0</v>
      </c>
      <c r="S123" s="38"/>
      <c r="T123" s="38">
        <f t="shared" si="7"/>
        <v>0</v>
      </c>
      <c r="U123" s="38"/>
      <c r="V123" s="38">
        <f t="shared" si="8"/>
        <v>0</v>
      </c>
      <c r="X123" s="92" t="str">
        <f>+'SS PF Sal 2020.04.01'!D110</f>
        <v>Vac 8</v>
      </c>
      <c r="Y123" s="92" t="str">
        <f>+'SS PF Sal 2020.04.01'!P110</f>
        <v>Part Time</v>
      </c>
    </row>
    <row r="124" spans="1:25">
      <c r="A124" s="108">
        <v>110</v>
      </c>
      <c r="B124" s="35"/>
      <c r="C124" s="39"/>
      <c r="D124" s="96" t="str">
        <f>+INDEX('SS PF Sal 2020.04.01'!M:M,MATCH(X124,'SS PF Sal 2020.04.01'!D:D,0))</f>
        <v>IL</v>
      </c>
      <c r="E124" s="37"/>
      <c r="F124" s="38">
        <f>+SUMIF('SS PF Sal 2020.04.01'!D:D,'wp-b3 Shared Services'!X124,'SS PF Sal 2020.04.01'!W:W)</f>
        <v>31200</v>
      </c>
      <c r="G124" s="40"/>
      <c r="H124" s="38">
        <f>IF(F124&lt;'PRT Assumptions'!$B$4,F124*('PRT Assumptions'!$B$5+'PRT Assumptions'!$B$6),'PRT Assumptions'!$B$4*'PRT Assumptions'!$B$5+F124*'PRT Assumptions'!$B$6)</f>
        <v>2386.8000000000002</v>
      </c>
      <c r="I124" s="38"/>
      <c r="J124" s="38">
        <f>IF(F124&lt;'PRT Assumptions'!$B$113,F124*'PRT Assumptions'!$B$114,'PRT Assumptions'!$B$113*'PRT Assumptions'!$B$114)</f>
        <v>42</v>
      </c>
      <c r="K124" s="38"/>
      <c r="L124" s="38">
        <f>IFERROR(IF(F124&gt;INDEX('PRT Assumptions'!$B$9:$B$59,MATCH(D124,'PRT Assumptions'!$C$9:$C$59,0)),INDEX('PRT Assumptions'!$B$9:$B$59,MATCH(D124,'PRT Assumptions'!$C$9:$C$59,0))*INDEX('PRT Assumptions'!$B$61:$B$111,MATCH(D124,'PRT Assumptions'!$C$61:$C$111,0)),F124*INDEX('PRT Assumptions'!$B$61:$B$111,MATCH(D124,'PRT Assumptions'!$C$61:$C$111,0))),0)</f>
        <v>187.91500000000002</v>
      </c>
      <c r="M124" s="224" t="s">
        <v>55</v>
      </c>
      <c r="N124" s="38">
        <f t="shared" si="5"/>
        <v>2616.7150000000001</v>
      </c>
      <c r="O124" s="38"/>
      <c r="P124" s="38">
        <f>+IF(Y124="Full time",'wp-b2 Calc of Health and Other '!$I$19,0)</f>
        <v>9480.2119811320754</v>
      </c>
      <c r="Q124" s="38"/>
      <c r="R124" s="38">
        <f t="shared" si="6"/>
        <v>1248</v>
      </c>
      <c r="S124" s="38"/>
      <c r="T124" s="38">
        <f t="shared" si="7"/>
        <v>936</v>
      </c>
      <c r="U124" s="38"/>
      <c r="V124" s="38">
        <f t="shared" si="8"/>
        <v>11664.211981132075</v>
      </c>
      <c r="X124" s="92" t="str">
        <f>+'SS PF Sal 2020.04.01'!D111</f>
        <v>Vac 9</v>
      </c>
      <c r="Y124" s="92" t="str">
        <f>+'SS PF Sal 2020.04.01'!P111</f>
        <v>Full time</v>
      </c>
    </row>
    <row r="125" spans="1:25">
      <c r="A125" s="108">
        <v>111</v>
      </c>
      <c r="B125" s="242"/>
      <c r="C125" s="248"/>
      <c r="D125" s="249" t="str">
        <f>+INDEX('SS PF Sal 2020.04.01'!M:M,MATCH(X125,'SS PF Sal 2020.04.01'!D:D,0))</f>
        <v>IL</v>
      </c>
      <c r="E125" s="37"/>
      <c r="F125" s="38">
        <f>+SUMIF('SS PF Sal 2020.04.01'!D:D,'wp-b3 Shared Services'!X125,'SS PF Sal 2020.04.01'!W:W)</f>
        <v>31200</v>
      </c>
      <c r="G125" s="38"/>
      <c r="H125" s="38">
        <f>IF(F125&lt;'PRT Assumptions'!$B$4,F125*('PRT Assumptions'!$B$5+'PRT Assumptions'!$B$6),'PRT Assumptions'!$B$4*'PRT Assumptions'!$B$5+F125*'PRT Assumptions'!$B$6)</f>
        <v>2386.8000000000002</v>
      </c>
      <c r="I125" s="38"/>
      <c r="J125" s="38">
        <f>IF(F125&lt;'PRT Assumptions'!$B$113,F125*'PRT Assumptions'!$B$114,'PRT Assumptions'!$B$113*'PRT Assumptions'!$B$114)</f>
        <v>42</v>
      </c>
      <c r="K125" s="38"/>
      <c r="L125" s="38">
        <f>IFERROR(IF(F125&gt;INDEX('PRT Assumptions'!$B$9:$B$59,MATCH(D125,'PRT Assumptions'!$C$9:$C$59,0)),INDEX('PRT Assumptions'!$B$9:$B$59,MATCH(D125,'PRT Assumptions'!$C$9:$C$59,0))*INDEX('PRT Assumptions'!$B$61:$B$111,MATCH(D125,'PRT Assumptions'!$C$61:$C$111,0)),F125*INDEX('PRT Assumptions'!$B$61:$B$111,MATCH(D125,'PRT Assumptions'!$C$61:$C$111,0))),0)</f>
        <v>187.91500000000002</v>
      </c>
      <c r="M125" s="224" t="s">
        <v>55</v>
      </c>
      <c r="N125" s="38">
        <f t="shared" si="5"/>
        <v>2616.7150000000001</v>
      </c>
      <c r="O125" s="38"/>
      <c r="P125" s="38">
        <f>+IF(Y125="Full time",'wp-b2 Calc of Health and Other '!$I$19,0)</f>
        <v>9480.2119811320754</v>
      </c>
      <c r="Q125" s="38"/>
      <c r="R125" s="38">
        <f t="shared" si="6"/>
        <v>1248</v>
      </c>
      <c r="S125" s="38"/>
      <c r="T125" s="38">
        <f t="shared" si="7"/>
        <v>936</v>
      </c>
      <c r="U125" s="38"/>
      <c r="V125" s="38">
        <f t="shared" si="8"/>
        <v>11664.211981132075</v>
      </c>
      <c r="X125" s="92" t="str">
        <f>+'SS PF Sal 2020.04.01'!D112</f>
        <v>Vac 10</v>
      </c>
      <c r="Y125" s="92" t="str">
        <f>+'SS PF Sal 2020.04.01'!P112</f>
        <v>Full time</v>
      </c>
    </row>
    <row r="126" spans="1:25">
      <c r="A126" s="108">
        <v>112</v>
      </c>
      <c r="B126" s="41" t="s">
        <v>134</v>
      </c>
      <c r="C126" s="41"/>
      <c r="D126" s="97"/>
      <c r="E126" s="42"/>
      <c r="F126" s="121">
        <f>SUM(F15:F125)</f>
        <v>8118737.8304839954</v>
      </c>
      <c r="G126" s="118"/>
      <c r="H126" s="121">
        <f>SUM(H15:H125)</f>
        <v>534695.84791229025</v>
      </c>
      <c r="I126" s="118"/>
      <c r="J126" s="121">
        <f>SUM(J15:J125)</f>
        <v>4620</v>
      </c>
      <c r="K126" s="118"/>
      <c r="L126" s="121">
        <f>SUM(L15:L125)</f>
        <v>17376.734800000035</v>
      </c>
      <c r="M126" s="226"/>
      <c r="N126" s="121">
        <f>SUM(N15:N125)</f>
        <v>556692.58271229011</v>
      </c>
      <c r="O126" s="118"/>
      <c r="P126" s="121">
        <f>SUM(P15:P125)</f>
        <v>1004902.4699999992</v>
      </c>
      <c r="Q126" s="118"/>
      <c r="R126" s="121">
        <f>SUM(R15:R125)</f>
        <v>318462.08921936003</v>
      </c>
      <c r="S126" s="118"/>
      <c r="T126" s="121">
        <f>SUM(T15:T125)</f>
        <v>238846.56691451979</v>
      </c>
      <c r="U126" s="118"/>
      <c r="V126" s="121">
        <f>SUM(V15:V125)</f>
        <v>1562211.1261338803</v>
      </c>
    </row>
    <row r="127" spans="1:25">
      <c r="A127" s="108">
        <v>113</v>
      </c>
      <c r="B127" s="42"/>
      <c r="C127" s="42"/>
      <c r="D127" s="97"/>
      <c r="E127" s="42"/>
      <c r="F127" s="42"/>
      <c r="G127" s="42"/>
      <c r="H127" s="42"/>
      <c r="I127" s="42"/>
      <c r="J127" s="42"/>
      <c r="K127" s="42"/>
      <c r="L127" s="42"/>
      <c r="M127" s="227"/>
      <c r="N127" s="42"/>
      <c r="O127" s="42"/>
      <c r="P127" s="42"/>
      <c r="Q127" s="42"/>
      <c r="R127" s="42"/>
      <c r="S127" s="42"/>
      <c r="T127" s="42"/>
      <c r="U127" s="42"/>
      <c r="V127" s="93"/>
    </row>
    <row r="128" spans="1:25">
      <c r="A128" s="108">
        <v>114</v>
      </c>
      <c r="B128" s="230" t="s">
        <v>135</v>
      </c>
      <c r="C128" s="34"/>
      <c r="D128" s="98"/>
      <c r="E128" s="43"/>
      <c r="F128" s="43">
        <f>+ERC!$H$7</f>
        <v>2.3337700581120353E-2</v>
      </c>
      <c r="G128" s="42"/>
      <c r="H128" s="43"/>
      <c r="I128" s="43"/>
      <c r="J128" s="43"/>
      <c r="K128" s="43"/>
      <c r="L128" s="43"/>
      <c r="M128" s="98"/>
      <c r="N128" s="43">
        <f>+ERC!$H$7</f>
        <v>2.3337700581120353E-2</v>
      </c>
      <c r="O128" s="42"/>
      <c r="P128" s="43"/>
      <c r="Q128" s="43"/>
      <c r="R128" s="43"/>
      <c r="S128" s="43"/>
      <c r="T128" s="43"/>
      <c r="U128" s="34"/>
      <c r="V128" s="43">
        <f>+ERC!$H$7</f>
        <v>2.3337700581120353E-2</v>
      </c>
    </row>
    <row r="129" spans="1:22" ht="15.75" thickBot="1">
      <c r="A129" s="108">
        <v>115</v>
      </c>
      <c r="B129" s="230" t="s">
        <v>136</v>
      </c>
      <c r="C129" s="34"/>
      <c r="D129" s="26"/>
      <c r="E129" s="38"/>
      <c r="F129" s="202">
        <f>+F$126*F128</f>
        <v>189472.67258445013</v>
      </c>
      <c r="G129" s="42"/>
      <c r="H129" s="203"/>
      <c r="I129" s="203"/>
      <c r="J129" s="203"/>
      <c r="K129" s="203"/>
      <c r="L129" s="203"/>
      <c r="M129" s="228"/>
      <c r="N129" s="202">
        <f>+N$126*N128</f>
        <v>12991.924811070003</v>
      </c>
      <c r="O129" s="42"/>
      <c r="P129" s="203"/>
      <c r="Q129" s="203"/>
      <c r="R129" s="203"/>
      <c r="S129" s="203"/>
      <c r="T129" s="203"/>
      <c r="U129" s="203"/>
      <c r="V129" s="202">
        <f>+V$126*V128</f>
        <v>36458.415506207341</v>
      </c>
    </row>
    <row r="130" spans="1:22" ht="15.75" thickTop="1">
      <c r="A130" s="205"/>
      <c r="G130" s="42"/>
      <c r="O130" s="42"/>
    </row>
    <row r="131" spans="1:22">
      <c r="A131" s="205"/>
      <c r="G131" s="42"/>
      <c r="O131" s="42"/>
    </row>
    <row r="132" spans="1:22" ht="13.5">
      <c r="A132" s="92"/>
      <c r="B132" s="229" t="s">
        <v>76</v>
      </c>
    </row>
    <row r="133" spans="1:22" ht="13.5">
      <c r="A133" s="92" t="s">
        <v>55</v>
      </c>
      <c r="B133" s="89" t="s">
        <v>137</v>
      </c>
    </row>
    <row r="134" spans="1:22" ht="13.5">
      <c r="A134" s="92" t="s">
        <v>60</v>
      </c>
      <c r="B134" s="89" t="s">
        <v>138</v>
      </c>
    </row>
    <row r="135" spans="1:22" ht="13.5">
      <c r="A135" s="92" t="s">
        <v>61</v>
      </c>
      <c r="B135" s="89" t="s">
        <v>139</v>
      </c>
    </row>
    <row r="136" spans="1:22" ht="13.5">
      <c r="A136" s="92" t="s">
        <v>62</v>
      </c>
      <c r="B136" s="89" t="s">
        <v>140</v>
      </c>
    </row>
    <row r="137" spans="1:22" ht="13.5">
      <c r="A137" s="92" t="s">
        <v>56</v>
      </c>
      <c r="B137" s="89" t="s">
        <v>141</v>
      </c>
    </row>
    <row r="138" spans="1:22" ht="13.5">
      <c r="A138" s="92" t="s">
        <v>95</v>
      </c>
      <c r="B138" s="89" t="str">
        <f>+'PRT Assumptions'!V40</f>
        <v>Louisiana 2019 SUTA $7,700 limit at 1.97%</v>
      </c>
    </row>
    <row r="139" spans="1:22" ht="13.5">
      <c r="A139" s="92" t="s">
        <v>100</v>
      </c>
      <c r="B139" s="89" t="str">
        <f>+'PRT Assumptions'!V49</f>
        <v>South Carolina 2019 SUTA $14,000 limit at 2.89%</v>
      </c>
    </row>
    <row r="140" spans="1:22" ht="13.5">
      <c r="A140" s="92" t="s">
        <v>102</v>
      </c>
      <c r="B140" s="89" t="str">
        <f>+'PRT Assumptions'!V46</f>
        <v>Nebraska 2019 SUTA $9,000 limit at 1.50%</v>
      </c>
    </row>
    <row r="141" spans="1:22">
      <c r="A141" s="205"/>
    </row>
  </sheetData>
  <sortState xmlns:xlrd2="http://schemas.microsoft.com/office/spreadsheetml/2017/richdata2" ref="A15:V125">
    <sortCondition ref="D15:D125"/>
  </sortState>
  <pageMargins left="0.25" right="0.25" top="0.75" bottom="0.75" header="0.3" footer="0.3"/>
  <pageSetup scale="67" fitToHeight="0" orientation="landscape" r:id="rId1"/>
  <ignoredErrors>
    <ignoredError sqref="H14:I1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249977111117893"/>
  </sheetPr>
  <dimension ref="A1"/>
  <sheetViews>
    <sheetView workbookViewId="0">
      <selection activeCell="G43" sqref="G43"/>
    </sheetView>
  </sheetViews>
  <sheetFormatPr defaultRowHeight="1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42B5F-C496-405B-81F8-DD0255657E46}">
  <sheetPr>
    <pageSetUpPr fitToPage="1"/>
  </sheetPr>
  <dimension ref="A1:X112"/>
  <sheetViews>
    <sheetView showGridLines="0" view="pageBreakPreview" topLeftCell="G1" zoomScaleNormal="100" zoomScaleSheetLayoutView="100" workbookViewId="0">
      <pane ySplit="1" topLeftCell="A2" activePane="bottomLeft" state="frozen"/>
      <selection activeCell="D1" sqref="D1"/>
      <selection pane="bottomLeft" activeCell="K8" sqref="K8"/>
    </sheetView>
  </sheetViews>
  <sheetFormatPr defaultColWidth="7.625" defaultRowHeight="11.25"/>
  <cols>
    <col min="1" max="1" width="12" style="173" hidden="1" customWidth="1"/>
    <col min="2" max="2" width="14.75" style="173" hidden="1" customWidth="1"/>
    <col min="3" max="3" width="12.875" style="173" hidden="1" customWidth="1"/>
    <col min="4" max="4" width="13.625" style="173" customWidth="1"/>
    <col min="5" max="5" width="9.125" style="173" bestFit="1" customWidth="1"/>
    <col min="6" max="6" width="9.25" style="173" bestFit="1" customWidth="1"/>
    <col min="7" max="7" width="10.25" style="173" bestFit="1" customWidth="1"/>
    <col min="8" max="8" width="13.375" style="174" bestFit="1" customWidth="1"/>
    <col min="9" max="11" width="13.375" style="174" customWidth="1"/>
    <col min="12" max="12" width="21.625" style="174" bestFit="1" customWidth="1"/>
    <col min="13" max="13" width="10.375" style="173" bestFit="1" customWidth="1"/>
    <col min="14" max="14" width="28.75" style="173" bestFit="1" customWidth="1"/>
    <col min="15" max="15" width="27" style="173" bestFit="1" customWidth="1"/>
    <col min="16" max="16" width="11.125" style="173" bestFit="1" customWidth="1"/>
    <col min="17" max="17" width="12.125" style="173" bestFit="1" customWidth="1"/>
    <col min="18" max="18" width="4.75" style="173" bestFit="1" customWidth="1"/>
    <col min="19" max="19" width="9.75" style="173" bestFit="1" customWidth="1"/>
    <col min="20" max="20" width="18.625" style="173" bestFit="1" customWidth="1"/>
    <col min="21" max="21" width="20.875" style="289" bestFit="1" customWidth="1"/>
    <col min="22" max="22" width="20.25" style="289" bestFit="1" customWidth="1"/>
    <col min="23" max="23" width="17.25" style="290" bestFit="1" customWidth="1"/>
    <col min="24" max="24" width="19.5" style="290" bestFit="1" customWidth="1"/>
    <col min="25" max="16384" width="7.625" style="173"/>
  </cols>
  <sheetData>
    <row r="1" spans="1:24" s="175" customFormat="1">
      <c r="A1" s="171" t="s">
        <v>142</v>
      </c>
      <c r="B1" s="171" t="s">
        <v>143</v>
      </c>
      <c r="C1" s="171" t="s">
        <v>144</v>
      </c>
      <c r="D1" s="171" t="s">
        <v>145</v>
      </c>
      <c r="E1" s="171" t="s">
        <v>146</v>
      </c>
      <c r="F1" s="171" t="s">
        <v>147</v>
      </c>
      <c r="G1" s="171" t="s">
        <v>148</v>
      </c>
      <c r="H1" s="172" t="s">
        <v>149</v>
      </c>
      <c r="I1" s="172" t="s">
        <v>150</v>
      </c>
      <c r="J1" s="172" t="s">
        <v>151</v>
      </c>
      <c r="K1" s="172" t="s">
        <v>152</v>
      </c>
      <c r="L1" s="172" t="s">
        <v>153</v>
      </c>
      <c r="M1" s="171" t="s">
        <v>154</v>
      </c>
      <c r="N1" s="171" t="s">
        <v>155</v>
      </c>
      <c r="O1" s="171" t="s">
        <v>156</v>
      </c>
      <c r="P1" s="171" t="s">
        <v>157</v>
      </c>
      <c r="Q1" s="171" t="s">
        <v>158</v>
      </c>
      <c r="R1" s="171" t="s">
        <v>159</v>
      </c>
      <c r="S1" s="171" t="s">
        <v>160</v>
      </c>
      <c r="T1" s="171" t="s">
        <v>161</v>
      </c>
      <c r="U1" s="287" t="s">
        <v>162</v>
      </c>
      <c r="V1" s="287" t="s">
        <v>163</v>
      </c>
      <c r="W1" s="287" t="s">
        <v>164</v>
      </c>
      <c r="X1" s="287" t="s">
        <v>165</v>
      </c>
    </row>
    <row r="2" spans="1:24" s="175" customFormat="1">
      <c r="A2" s="176">
        <v>10025</v>
      </c>
      <c r="B2" s="176" t="s">
        <v>166</v>
      </c>
      <c r="C2" s="176" t="s">
        <v>167</v>
      </c>
      <c r="D2" s="176">
        <f t="shared" ref="D2:D65" si="0">+_xlfn.NUMBERVALUE(C2)</f>
        <v>1001001</v>
      </c>
      <c r="E2" s="176"/>
      <c r="F2" s="176"/>
      <c r="G2" s="176" t="s">
        <v>168</v>
      </c>
      <c r="H2" s="177">
        <v>41540</v>
      </c>
      <c r="I2" s="291">
        <v>0</v>
      </c>
      <c r="J2" s="291">
        <v>0</v>
      </c>
      <c r="K2" s="291">
        <v>0</v>
      </c>
      <c r="L2" s="291">
        <f ca="1">+(TODAY()-H2)/30</f>
        <v>82.86666666666666</v>
      </c>
      <c r="M2" s="176" t="s">
        <v>66</v>
      </c>
      <c r="N2" s="176"/>
      <c r="O2" s="176" t="s">
        <v>169</v>
      </c>
      <c r="P2" s="176" t="s">
        <v>170</v>
      </c>
      <c r="Q2" s="176" t="s">
        <v>171</v>
      </c>
      <c r="R2" s="178">
        <v>1</v>
      </c>
      <c r="S2" s="178">
        <v>1</v>
      </c>
      <c r="T2" s="179" t="s">
        <v>172</v>
      </c>
      <c r="U2" s="288">
        <v>128528.4</v>
      </c>
      <c r="V2" s="288">
        <f>+IF(Q2="Hourly",U2/26/80,U2/24)</f>
        <v>5355.3499999999995</v>
      </c>
      <c r="W2" s="286">
        <v>132384.25200000001</v>
      </c>
      <c r="X2" s="286">
        <f>+IF(Q2="Hourly",W2/26/80,W2/24)</f>
        <v>5516.0105000000003</v>
      </c>
    </row>
    <row r="3" spans="1:24" s="175" customFormat="1">
      <c r="A3" s="176">
        <v>10525</v>
      </c>
      <c r="B3" s="176" t="s">
        <v>173</v>
      </c>
      <c r="C3" s="176" t="s">
        <v>174</v>
      </c>
      <c r="D3" s="176">
        <f t="shared" si="0"/>
        <v>1099915</v>
      </c>
      <c r="E3" s="176"/>
      <c r="F3" s="176"/>
      <c r="G3" s="176" t="s">
        <v>168</v>
      </c>
      <c r="H3" s="177">
        <v>40281</v>
      </c>
      <c r="I3" s="291">
        <v>0</v>
      </c>
      <c r="J3" s="291">
        <v>0</v>
      </c>
      <c r="K3" s="291">
        <v>9680</v>
      </c>
      <c r="L3" s="291">
        <f t="shared" ref="L3:L66" ca="1" si="1">+(TODAY()-H3)/30</f>
        <v>124.83333333333333</v>
      </c>
      <c r="M3" s="176" t="s">
        <v>66</v>
      </c>
      <c r="N3" s="176"/>
      <c r="O3" s="176" t="s">
        <v>175</v>
      </c>
      <c r="P3" s="176" t="s">
        <v>170</v>
      </c>
      <c r="Q3" s="176" t="s">
        <v>171</v>
      </c>
      <c r="R3" s="178">
        <v>1</v>
      </c>
      <c r="S3" s="178">
        <v>1</v>
      </c>
      <c r="T3" s="179" t="s">
        <v>176</v>
      </c>
      <c r="U3" s="288">
        <v>231353.47200000004</v>
      </c>
      <c r="V3" s="288">
        <f t="shared" ref="V3:V66" si="2">+IF(Q3="Hourly",U3/26/80,U3/24)</f>
        <v>9639.728000000001</v>
      </c>
      <c r="W3" s="286">
        <v>238294.0784</v>
      </c>
      <c r="X3" s="286">
        <f t="shared" ref="X3:X66" si="3">+IF(Q3="Hourly",W3/26/80,W3/24)</f>
        <v>9928.9199333333327</v>
      </c>
    </row>
    <row r="4" spans="1:24" s="175" customFormat="1">
      <c r="A4" s="176">
        <v>30229</v>
      </c>
      <c r="B4" s="176"/>
      <c r="C4" s="176" t="s">
        <v>177</v>
      </c>
      <c r="D4" s="176">
        <f t="shared" si="0"/>
        <v>1001850</v>
      </c>
      <c r="E4" s="176"/>
      <c r="F4" s="176"/>
      <c r="G4" s="176" t="s">
        <v>168</v>
      </c>
      <c r="H4" s="177">
        <v>43888</v>
      </c>
      <c r="I4" s="291">
        <v>0</v>
      </c>
      <c r="J4" s="291">
        <v>0</v>
      </c>
      <c r="K4" s="291">
        <v>0</v>
      </c>
      <c r="L4" s="291">
        <f t="shared" ca="1" si="1"/>
        <v>4.5999999999999996</v>
      </c>
      <c r="M4" s="176" t="s">
        <v>178</v>
      </c>
      <c r="N4" s="176"/>
      <c r="O4" s="176" t="s">
        <v>179</v>
      </c>
      <c r="P4" s="176" t="s">
        <v>170</v>
      </c>
      <c r="Q4" s="176" t="s">
        <v>171</v>
      </c>
      <c r="R4" s="178">
        <v>1</v>
      </c>
      <c r="S4" s="178">
        <v>1</v>
      </c>
      <c r="T4" s="179" t="s">
        <v>180</v>
      </c>
      <c r="U4" s="288">
        <v>362250</v>
      </c>
      <c r="V4" s="288">
        <f t="shared" si="2"/>
        <v>15093.75</v>
      </c>
      <c r="W4" s="286">
        <v>362250</v>
      </c>
      <c r="X4" s="286">
        <f t="shared" si="3"/>
        <v>15093.75</v>
      </c>
    </row>
    <row r="5" spans="1:24" s="175" customFormat="1">
      <c r="A5" s="176">
        <v>10526</v>
      </c>
      <c r="B5" s="176" t="s">
        <v>181</v>
      </c>
      <c r="C5" s="176" t="s">
        <v>182</v>
      </c>
      <c r="D5" s="176">
        <f t="shared" si="0"/>
        <v>1099918</v>
      </c>
      <c r="E5" s="176"/>
      <c r="F5" s="176"/>
      <c r="G5" s="176" t="s">
        <v>168</v>
      </c>
      <c r="H5" s="177">
        <v>40652</v>
      </c>
      <c r="I5" s="291">
        <v>0</v>
      </c>
      <c r="J5" s="291">
        <v>0</v>
      </c>
      <c r="K5" s="291">
        <v>17138.75</v>
      </c>
      <c r="L5" s="291">
        <f t="shared" ca="1" si="1"/>
        <v>112.46666666666667</v>
      </c>
      <c r="M5" s="176" t="s">
        <v>66</v>
      </c>
      <c r="N5" s="176"/>
      <c r="O5" s="176" t="s">
        <v>183</v>
      </c>
      <c r="P5" s="176" t="s">
        <v>170</v>
      </c>
      <c r="Q5" s="176" t="s">
        <v>171</v>
      </c>
      <c r="R5" s="178">
        <v>1</v>
      </c>
      <c r="S5" s="178">
        <v>1</v>
      </c>
      <c r="T5" s="179" t="s">
        <v>184</v>
      </c>
      <c r="U5" s="288">
        <v>127401.696</v>
      </c>
      <c r="V5" s="288">
        <f t="shared" si="2"/>
        <v>5308.4039999999995</v>
      </c>
      <c r="W5" s="286">
        <v>159252.12</v>
      </c>
      <c r="X5" s="286">
        <f t="shared" si="3"/>
        <v>6635.5050000000001</v>
      </c>
    </row>
    <row r="6" spans="1:24" s="175" customFormat="1">
      <c r="A6" s="176">
        <v>10545</v>
      </c>
      <c r="B6" s="176"/>
      <c r="C6" s="176" t="s">
        <v>185</v>
      </c>
      <c r="D6" s="176">
        <f t="shared" si="0"/>
        <v>1099981</v>
      </c>
      <c r="E6" s="176"/>
      <c r="F6" s="176"/>
      <c r="G6" s="176" t="s">
        <v>168</v>
      </c>
      <c r="H6" s="177">
        <v>41351</v>
      </c>
      <c r="I6" s="291">
        <v>0</v>
      </c>
      <c r="J6" s="291">
        <v>0</v>
      </c>
      <c r="K6" s="291">
        <v>8190</v>
      </c>
      <c r="L6" s="291">
        <f t="shared" ca="1" si="1"/>
        <v>89.166666666666671</v>
      </c>
      <c r="M6" s="176" t="s">
        <v>66</v>
      </c>
      <c r="N6" s="176"/>
      <c r="O6" s="176" t="s">
        <v>186</v>
      </c>
      <c r="P6" s="176" t="s">
        <v>170</v>
      </c>
      <c r="Q6" s="176" t="s">
        <v>171</v>
      </c>
      <c r="R6" s="178">
        <v>1</v>
      </c>
      <c r="S6" s="178">
        <v>1</v>
      </c>
      <c r="T6" s="179" t="s">
        <v>187</v>
      </c>
      <c r="U6" s="288">
        <v>157850.78400000001</v>
      </c>
      <c r="V6" s="288">
        <f t="shared" si="2"/>
        <v>6577.1160000000009</v>
      </c>
      <c r="W6" s="286">
        <v>174000</v>
      </c>
      <c r="X6" s="286">
        <f t="shared" si="3"/>
        <v>7250</v>
      </c>
    </row>
    <row r="7" spans="1:24" s="175" customFormat="1">
      <c r="A7" s="176">
        <v>10535</v>
      </c>
      <c r="B7" s="176" t="s">
        <v>188</v>
      </c>
      <c r="C7" s="176" t="s">
        <v>189</v>
      </c>
      <c r="D7" s="176">
        <f t="shared" si="0"/>
        <v>1099945</v>
      </c>
      <c r="E7" s="176"/>
      <c r="F7" s="176"/>
      <c r="G7" s="176" t="s">
        <v>168</v>
      </c>
      <c r="H7" s="177">
        <v>41198</v>
      </c>
      <c r="I7" s="291">
        <v>0</v>
      </c>
      <c r="J7" s="291">
        <v>0</v>
      </c>
      <c r="K7" s="291">
        <v>0</v>
      </c>
      <c r="L7" s="291">
        <f t="shared" ca="1" si="1"/>
        <v>94.266666666666666</v>
      </c>
      <c r="M7" s="176" t="s">
        <v>66</v>
      </c>
      <c r="N7" s="176"/>
      <c r="O7" s="176" t="s">
        <v>190</v>
      </c>
      <c r="P7" s="176" t="s">
        <v>170</v>
      </c>
      <c r="Q7" s="176" t="s">
        <v>171</v>
      </c>
      <c r="R7" s="178">
        <v>1</v>
      </c>
      <c r="S7" s="178">
        <v>1</v>
      </c>
      <c r="T7" s="179" t="s">
        <v>191</v>
      </c>
      <c r="U7" s="288">
        <v>103910.50137600001</v>
      </c>
      <c r="V7" s="288">
        <f t="shared" si="2"/>
        <v>4329.6042240000006</v>
      </c>
      <c r="W7" s="286">
        <v>107027.81337600001</v>
      </c>
      <c r="X7" s="286">
        <f t="shared" si="3"/>
        <v>4459.4922240000005</v>
      </c>
    </row>
    <row r="8" spans="1:24" s="175" customFormat="1">
      <c r="A8" s="176">
        <v>10524</v>
      </c>
      <c r="B8" s="176" t="s">
        <v>192</v>
      </c>
      <c r="C8" s="176" t="s">
        <v>193</v>
      </c>
      <c r="D8" s="176">
        <f t="shared" si="0"/>
        <v>1099914</v>
      </c>
      <c r="E8" s="176"/>
      <c r="F8" s="176"/>
      <c r="G8" s="176" t="s">
        <v>168</v>
      </c>
      <c r="H8" s="177">
        <v>40275</v>
      </c>
      <c r="I8" s="291">
        <v>0</v>
      </c>
      <c r="J8" s="291">
        <v>0</v>
      </c>
      <c r="K8" s="291">
        <v>10069.5</v>
      </c>
      <c r="L8" s="291">
        <f t="shared" ca="1" si="1"/>
        <v>125.03333333333333</v>
      </c>
      <c r="M8" s="176" t="s">
        <v>66</v>
      </c>
      <c r="N8" s="176"/>
      <c r="O8" s="176" t="s">
        <v>194</v>
      </c>
      <c r="P8" s="176" t="s">
        <v>170</v>
      </c>
      <c r="Q8" s="176" t="s">
        <v>171</v>
      </c>
      <c r="R8" s="178">
        <v>1</v>
      </c>
      <c r="S8" s="178">
        <v>1</v>
      </c>
      <c r="T8" s="179" t="s">
        <v>195</v>
      </c>
      <c r="U8" s="288">
        <v>470750.29600000003</v>
      </c>
      <c r="V8" s="288">
        <f t="shared" si="2"/>
        <v>19614.595666666668</v>
      </c>
      <c r="W8" s="286">
        <v>493503.4645</v>
      </c>
      <c r="X8" s="286">
        <f t="shared" si="3"/>
        <v>20562.644354166667</v>
      </c>
    </row>
    <row r="9" spans="1:24" s="175" customFormat="1">
      <c r="A9" s="176">
        <v>10371</v>
      </c>
      <c r="B9" s="176" t="s">
        <v>196</v>
      </c>
      <c r="C9" s="176" t="s">
        <v>197</v>
      </c>
      <c r="D9" s="176">
        <f t="shared" si="0"/>
        <v>1001763</v>
      </c>
      <c r="E9" s="176"/>
      <c r="F9" s="176"/>
      <c r="G9" s="176" t="s">
        <v>168</v>
      </c>
      <c r="H9" s="177">
        <v>43712</v>
      </c>
      <c r="I9" s="291">
        <v>0</v>
      </c>
      <c r="J9" s="291">
        <v>0</v>
      </c>
      <c r="K9" s="291">
        <v>0</v>
      </c>
      <c r="L9" s="291">
        <f t="shared" ca="1" si="1"/>
        <v>10.466666666666667</v>
      </c>
      <c r="M9" s="176" t="s">
        <v>178</v>
      </c>
      <c r="N9" s="176"/>
      <c r="O9" s="176" t="s">
        <v>198</v>
      </c>
      <c r="P9" s="176" t="s">
        <v>170</v>
      </c>
      <c r="Q9" s="176" t="s">
        <v>171</v>
      </c>
      <c r="R9" s="178">
        <v>1</v>
      </c>
      <c r="S9" s="178">
        <v>1</v>
      </c>
      <c r="T9" s="179" t="s">
        <v>199</v>
      </c>
      <c r="U9" s="288">
        <v>263208.15628800006</v>
      </c>
      <c r="V9" s="288">
        <f t="shared" si="2"/>
        <v>10967.006512000002</v>
      </c>
      <c r="W9" s="286">
        <v>270827.19628799998</v>
      </c>
      <c r="X9" s="286">
        <f t="shared" si="3"/>
        <v>11284.466511999999</v>
      </c>
    </row>
    <row r="10" spans="1:24" s="175" customFormat="1">
      <c r="A10" s="176">
        <v>10217</v>
      </c>
      <c r="B10" s="176" t="s">
        <v>200</v>
      </c>
      <c r="C10" s="176" t="s">
        <v>201</v>
      </c>
      <c r="D10" s="176">
        <f t="shared" si="0"/>
        <v>1001509</v>
      </c>
      <c r="E10" s="176"/>
      <c r="F10" s="176"/>
      <c r="G10" s="176" t="s">
        <v>168</v>
      </c>
      <c r="H10" s="177">
        <v>43132</v>
      </c>
      <c r="I10" s="291">
        <v>0</v>
      </c>
      <c r="J10" s="291">
        <v>0</v>
      </c>
      <c r="K10" s="291">
        <v>0</v>
      </c>
      <c r="L10" s="291">
        <f t="shared" ca="1" si="1"/>
        <v>29.8</v>
      </c>
      <c r="M10" s="176" t="s">
        <v>202</v>
      </c>
      <c r="N10" s="176"/>
      <c r="O10" s="176" t="s">
        <v>169</v>
      </c>
      <c r="P10" s="176" t="s">
        <v>170</v>
      </c>
      <c r="Q10" s="176" t="s">
        <v>171</v>
      </c>
      <c r="R10" s="178">
        <v>1</v>
      </c>
      <c r="S10" s="178">
        <v>1</v>
      </c>
      <c r="T10" s="179" t="s">
        <v>172</v>
      </c>
      <c r="U10" s="288">
        <v>522427.61984</v>
      </c>
      <c r="V10" s="288">
        <f t="shared" si="2"/>
        <v>21767.817493333332</v>
      </c>
      <c r="W10" s="286">
        <v>537707.21984000003</v>
      </c>
      <c r="X10" s="286">
        <f t="shared" si="3"/>
        <v>22404.467493333334</v>
      </c>
    </row>
    <row r="11" spans="1:24" s="175" customFormat="1">
      <c r="A11" s="176">
        <v>30010</v>
      </c>
      <c r="B11" s="176"/>
      <c r="C11" s="176" t="s">
        <v>203</v>
      </c>
      <c r="D11" s="176">
        <f t="shared" si="0"/>
        <v>1001805</v>
      </c>
      <c r="E11" s="176"/>
      <c r="F11" s="176"/>
      <c r="G11" s="176" t="s">
        <v>168</v>
      </c>
      <c r="H11" s="177">
        <v>43801</v>
      </c>
      <c r="I11" s="291">
        <v>0</v>
      </c>
      <c r="J11" s="291">
        <v>0</v>
      </c>
      <c r="K11" s="291">
        <v>0</v>
      </c>
      <c r="L11" s="291">
        <f t="shared" ca="1" si="1"/>
        <v>7.5</v>
      </c>
      <c r="M11" s="176" t="s">
        <v>66</v>
      </c>
      <c r="N11" s="176"/>
      <c r="O11" s="176" t="s">
        <v>175</v>
      </c>
      <c r="P11" s="176" t="s">
        <v>170</v>
      </c>
      <c r="Q11" s="176" t="s">
        <v>171</v>
      </c>
      <c r="R11" s="178">
        <v>1</v>
      </c>
      <c r="S11" s="178">
        <v>1</v>
      </c>
      <c r="T11" s="179" t="s">
        <v>176</v>
      </c>
      <c r="U11" s="288">
        <v>100000.08</v>
      </c>
      <c r="V11" s="288">
        <f t="shared" si="2"/>
        <v>4166.67</v>
      </c>
      <c r="W11" s="286">
        <v>100000.08</v>
      </c>
      <c r="X11" s="286">
        <f t="shared" si="3"/>
        <v>4166.67</v>
      </c>
    </row>
    <row r="12" spans="1:24" s="175" customFormat="1">
      <c r="A12" s="176">
        <v>10268</v>
      </c>
      <c r="B12" s="176" t="s">
        <v>204</v>
      </c>
      <c r="C12" s="176" t="s">
        <v>205</v>
      </c>
      <c r="D12" s="176">
        <f t="shared" si="0"/>
        <v>1001608</v>
      </c>
      <c r="E12" s="176"/>
      <c r="F12" s="176"/>
      <c r="G12" s="176" t="s">
        <v>168</v>
      </c>
      <c r="H12" s="177">
        <v>31555</v>
      </c>
      <c r="I12" s="291">
        <v>3442</v>
      </c>
      <c r="J12" s="291">
        <v>211</v>
      </c>
      <c r="K12" s="291">
        <v>297.12</v>
      </c>
      <c r="L12" s="291">
        <f t="shared" ca="1" si="1"/>
        <v>415.7</v>
      </c>
      <c r="M12" s="176" t="s">
        <v>66</v>
      </c>
      <c r="N12" s="176"/>
      <c r="O12" s="176" t="s">
        <v>175</v>
      </c>
      <c r="P12" s="176" t="s">
        <v>170</v>
      </c>
      <c r="Q12" s="176" t="s">
        <v>206</v>
      </c>
      <c r="R12" s="178">
        <v>1</v>
      </c>
      <c r="S12" s="178">
        <v>1</v>
      </c>
      <c r="T12" s="179" t="s">
        <v>176</v>
      </c>
      <c r="U12" s="288">
        <v>45760</v>
      </c>
      <c r="V12" s="288">
        <f t="shared" si="2"/>
        <v>22</v>
      </c>
      <c r="W12" s="286">
        <v>47132.800000000003</v>
      </c>
      <c r="X12" s="286">
        <f t="shared" si="3"/>
        <v>22.660000000000004</v>
      </c>
    </row>
    <row r="13" spans="1:24" s="175" customFormat="1">
      <c r="A13" s="176">
        <v>30005</v>
      </c>
      <c r="B13" s="176"/>
      <c r="C13" s="176" t="s">
        <v>207</v>
      </c>
      <c r="D13" s="176">
        <f t="shared" si="0"/>
        <v>1001797</v>
      </c>
      <c r="E13" s="176"/>
      <c r="F13" s="176"/>
      <c r="G13" s="176" t="s">
        <v>168</v>
      </c>
      <c r="H13" s="177">
        <v>43787</v>
      </c>
      <c r="I13" s="291">
        <v>0</v>
      </c>
      <c r="J13" s="291">
        <v>0</v>
      </c>
      <c r="K13" s="291">
        <v>7568.679999999993</v>
      </c>
      <c r="L13" s="291">
        <f t="shared" ca="1" si="1"/>
        <v>7.9666666666666668</v>
      </c>
      <c r="M13" s="176" t="s">
        <v>66</v>
      </c>
      <c r="N13" s="176"/>
      <c r="O13" s="176" t="s">
        <v>175</v>
      </c>
      <c r="P13" s="176" t="s">
        <v>170</v>
      </c>
      <c r="Q13" s="176" t="s">
        <v>171</v>
      </c>
      <c r="R13" s="178">
        <v>1</v>
      </c>
      <c r="S13" s="178">
        <v>1</v>
      </c>
      <c r="T13" s="179" t="s">
        <v>176</v>
      </c>
      <c r="U13" s="288">
        <v>62500.08</v>
      </c>
      <c r="V13" s="288">
        <f t="shared" si="2"/>
        <v>2604.17</v>
      </c>
      <c r="W13" s="286">
        <v>62500.08</v>
      </c>
      <c r="X13" s="286">
        <f t="shared" si="3"/>
        <v>2604.17</v>
      </c>
    </row>
    <row r="14" spans="1:24" s="175" customFormat="1">
      <c r="A14" s="176">
        <v>10515</v>
      </c>
      <c r="B14" s="176" t="s">
        <v>208</v>
      </c>
      <c r="C14" s="176" t="s">
        <v>209</v>
      </c>
      <c r="D14" s="176">
        <f t="shared" si="0"/>
        <v>1099820</v>
      </c>
      <c r="E14" s="176"/>
      <c r="F14" s="176"/>
      <c r="G14" s="176" t="s">
        <v>168</v>
      </c>
      <c r="H14" s="177">
        <v>39070</v>
      </c>
      <c r="I14" s="291">
        <v>0</v>
      </c>
      <c r="J14" s="291">
        <v>0</v>
      </c>
      <c r="K14" s="291">
        <v>14712.000000000018</v>
      </c>
      <c r="L14" s="291">
        <f t="shared" ca="1" si="1"/>
        <v>165.2</v>
      </c>
      <c r="M14" s="176" t="s">
        <v>66</v>
      </c>
      <c r="N14" s="176"/>
      <c r="O14" s="176" t="s">
        <v>175</v>
      </c>
      <c r="P14" s="176" t="s">
        <v>170</v>
      </c>
      <c r="Q14" s="176" t="s">
        <v>171</v>
      </c>
      <c r="R14" s="178">
        <v>1</v>
      </c>
      <c r="S14" s="178">
        <v>1</v>
      </c>
      <c r="T14" s="179" t="s">
        <v>176</v>
      </c>
      <c r="U14" s="288">
        <v>81740.400000000009</v>
      </c>
      <c r="V14" s="288">
        <f t="shared" si="2"/>
        <v>3405.8500000000004</v>
      </c>
      <c r="W14" s="286">
        <v>85010.02</v>
      </c>
      <c r="X14" s="286">
        <f t="shared" si="3"/>
        <v>3542.084166666667</v>
      </c>
    </row>
    <row r="15" spans="1:24" s="175" customFormat="1">
      <c r="A15" s="176">
        <v>30234</v>
      </c>
      <c r="B15" s="176"/>
      <c r="C15" s="176" t="s">
        <v>210</v>
      </c>
      <c r="D15" s="176">
        <f t="shared" si="0"/>
        <v>1001696</v>
      </c>
      <c r="E15" s="176"/>
      <c r="F15" s="176"/>
      <c r="G15" s="176" t="s">
        <v>168</v>
      </c>
      <c r="H15" s="177">
        <v>43892</v>
      </c>
      <c r="I15" s="291">
        <v>308</v>
      </c>
      <c r="J15" s="291">
        <v>0</v>
      </c>
      <c r="K15" s="291">
        <v>0</v>
      </c>
      <c r="L15" s="291">
        <f t="shared" ca="1" si="1"/>
        <v>4.4666666666666668</v>
      </c>
      <c r="M15" s="176" t="s">
        <v>66</v>
      </c>
      <c r="N15" s="176"/>
      <c r="O15" s="176" t="s">
        <v>175</v>
      </c>
      <c r="P15" s="176" t="s">
        <v>211</v>
      </c>
      <c r="Q15" s="176" t="s">
        <v>206</v>
      </c>
      <c r="R15" s="178">
        <v>0.5</v>
      </c>
      <c r="S15" s="178">
        <v>1</v>
      </c>
      <c r="T15" s="179" t="s">
        <v>176</v>
      </c>
      <c r="U15" s="288">
        <v>27040</v>
      </c>
      <c r="V15" s="288">
        <f t="shared" si="2"/>
        <v>13</v>
      </c>
      <c r="W15" s="286">
        <v>27040</v>
      </c>
      <c r="X15" s="286">
        <f t="shared" si="3"/>
        <v>13</v>
      </c>
    </row>
    <row r="16" spans="1:24" s="175" customFormat="1">
      <c r="A16" s="176">
        <v>10516</v>
      </c>
      <c r="B16" s="176" t="s">
        <v>212</v>
      </c>
      <c r="C16" s="176" t="s">
        <v>213</v>
      </c>
      <c r="D16" s="176">
        <f t="shared" si="0"/>
        <v>1099823</v>
      </c>
      <c r="E16" s="176"/>
      <c r="F16" s="176"/>
      <c r="G16" s="176" t="s">
        <v>168</v>
      </c>
      <c r="H16" s="177">
        <v>39077</v>
      </c>
      <c r="I16" s="291">
        <v>0</v>
      </c>
      <c r="J16" s="291">
        <v>0</v>
      </c>
      <c r="K16" s="291">
        <v>74249.490000000005</v>
      </c>
      <c r="L16" s="291">
        <f t="shared" ca="1" si="1"/>
        <v>164.96666666666667</v>
      </c>
      <c r="M16" s="176" t="s">
        <v>66</v>
      </c>
      <c r="N16" s="176"/>
      <c r="O16" s="176" t="s">
        <v>175</v>
      </c>
      <c r="P16" s="176" t="s">
        <v>170</v>
      </c>
      <c r="Q16" s="176" t="s">
        <v>171</v>
      </c>
      <c r="R16" s="178">
        <v>1</v>
      </c>
      <c r="S16" s="178">
        <v>1</v>
      </c>
      <c r="T16" s="179" t="s">
        <v>176</v>
      </c>
      <c r="U16" s="288">
        <v>161354.16</v>
      </c>
      <c r="V16" s="288">
        <f t="shared" si="2"/>
        <v>6723.09</v>
      </c>
      <c r="W16" s="286">
        <v>168615.1</v>
      </c>
      <c r="X16" s="286">
        <f t="shared" si="3"/>
        <v>7025.6291666666666</v>
      </c>
    </row>
    <row r="17" spans="1:24" s="175" customFormat="1">
      <c r="A17" s="176">
        <v>10401</v>
      </c>
      <c r="B17" s="176" t="s">
        <v>214</v>
      </c>
      <c r="C17" s="176" t="s">
        <v>215</v>
      </c>
      <c r="D17" s="176">
        <f t="shared" si="0"/>
        <v>1098872</v>
      </c>
      <c r="E17" s="176"/>
      <c r="F17" s="176"/>
      <c r="G17" s="176" t="s">
        <v>168</v>
      </c>
      <c r="H17" s="177">
        <v>37690</v>
      </c>
      <c r="I17" s="291">
        <v>3279.5</v>
      </c>
      <c r="J17" s="291">
        <v>16</v>
      </c>
      <c r="K17" s="291">
        <v>0</v>
      </c>
      <c r="L17" s="291">
        <f t="shared" ca="1" si="1"/>
        <v>211.2</v>
      </c>
      <c r="M17" s="176" t="s">
        <v>66</v>
      </c>
      <c r="N17" s="176"/>
      <c r="O17" s="176" t="s">
        <v>175</v>
      </c>
      <c r="P17" s="176" t="s">
        <v>170</v>
      </c>
      <c r="Q17" s="176" t="s">
        <v>206</v>
      </c>
      <c r="R17" s="178">
        <v>1</v>
      </c>
      <c r="S17" s="178">
        <v>1</v>
      </c>
      <c r="T17" s="179" t="s">
        <v>176</v>
      </c>
      <c r="U17" s="288">
        <v>48734.400000000001</v>
      </c>
      <c r="V17" s="288">
        <f t="shared" si="2"/>
        <v>23.43</v>
      </c>
      <c r="W17" s="286">
        <v>48734.400000000001</v>
      </c>
      <c r="X17" s="286">
        <f t="shared" si="3"/>
        <v>23.43</v>
      </c>
    </row>
    <row r="18" spans="1:24" s="175" customFormat="1">
      <c r="A18" s="176">
        <v>10260</v>
      </c>
      <c r="B18" s="176" t="s">
        <v>216</v>
      </c>
      <c r="C18" s="176" t="s">
        <v>217</v>
      </c>
      <c r="D18" s="176">
        <f t="shared" si="0"/>
        <v>1001594</v>
      </c>
      <c r="E18" s="176"/>
      <c r="F18" s="176"/>
      <c r="G18" s="176" t="s">
        <v>168</v>
      </c>
      <c r="H18" s="177">
        <v>43320</v>
      </c>
      <c r="I18" s="291">
        <v>0</v>
      </c>
      <c r="J18" s="291">
        <v>0</v>
      </c>
      <c r="K18" s="291">
        <v>8673.7800000000025</v>
      </c>
      <c r="L18" s="291">
        <f t="shared" ca="1" si="1"/>
        <v>23.533333333333335</v>
      </c>
      <c r="M18" s="176" t="s">
        <v>66</v>
      </c>
      <c r="N18" s="176"/>
      <c r="O18" s="176" t="s">
        <v>175</v>
      </c>
      <c r="P18" s="176" t="s">
        <v>170</v>
      </c>
      <c r="Q18" s="176" t="s">
        <v>171</v>
      </c>
      <c r="R18" s="178">
        <v>1</v>
      </c>
      <c r="S18" s="178">
        <v>1</v>
      </c>
      <c r="T18" s="179" t="s">
        <v>176</v>
      </c>
      <c r="U18" s="288">
        <v>61197.36</v>
      </c>
      <c r="V18" s="288">
        <f t="shared" si="2"/>
        <v>2549.89</v>
      </c>
      <c r="W18" s="286">
        <v>63033.279999999999</v>
      </c>
      <c r="X18" s="286">
        <f t="shared" si="3"/>
        <v>2626.3866666666668</v>
      </c>
    </row>
    <row r="19" spans="1:24" s="175" customFormat="1">
      <c r="A19" s="176">
        <v>10522</v>
      </c>
      <c r="B19" s="176" t="s">
        <v>218</v>
      </c>
      <c r="C19" s="176" t="s">
        <v>219</v>
      </c>
      <c r="D19" s="176">
        <f t="shared" si="0"/>
        <v>1099895</v>
      </c>
      <c r="E19" s="176"/>
      <c r="F19" s="176"/>
      <c r="G19" s="176" t="s">
        <v>168</v>
      </c>
      <c r="H19" s="177">
        <v>39651</v>
      </c>
      <c r="I19" s="291">
        <v>0</v>
      </c>
      <c r="J19" s="291">
        <v>0</v>
      </c>
      <c r="K19" s="291">
        <v>7015.8300000000008</v>
      </c>
      <c r="L19" s="291">
        <f t="shared" ca="1" si="1"/>
        <v>145.83333333333334</v>
      </c>
      <c r="M19" s="176" t="s">
        <v>66</v>
      </c>
      <c r="N19" s="176"/>
      <c r="O19" s="176" t="s">
        <v>175</v>
      </c>
      <c r="P19" s="176" t="s">
        <v>170</v>
      </c>
      <c r="Q19" s="176" t="s">
        <v>171</v>
      </c>
      <c r="R19" s="178">
        <v>1</v>
      </c>
      <c r="S19" s="178">
        <v>1</v>
      </c>
      <c r="T19" s="179" t="s">
        <v>176</v>
      </c>
      <c r="U19" s="288">
        <v>84046.32</v>
      </c>
      <c r="V19" s="288">
        <f t="shared" si="2"/>
        <v>3501.9300000000003</v>
      </c>
      <c r="W19" s="286">
        <v>86567.71</v>
      </c>
      <c r="X19" s="286">
        <f t="shared" si="3"/>
        <v>3606.9879166666669</v>
      </c>
    </row>
    <row r="20" spans="1:24" s="175" customFormat="1">
      <c r="A20" s="176">
        <v>10191</v>
      </c>
      <c r="B20" s="176" t="s">
        <v>220</v>
      </c>
      <c r="C20" s="176" t="s">
        <v>221</v>
      </c>
      <c r="D20" s="176">
        <f t="shared" si="0"/>
        <v>1001446</v>
      </c>
      <c r="E20" s="176"/>
      <c r="F20" s="176"/>
      <c r="G20" s="176" t="s">
        <v>168</v>
      </c>
      <c r="H20" s="177">
        <v>42940</v>
      </c>
      <c r="I20" s="291">
        <v>0</v>
      </c>
      <c r="J20" s="291">
        <v>0</v>
      </c>
      <c r="K20" s="291">
        <v>7648.2300000000014</v>
      </c>
      <c r="L20" s="291">
        <f t="shared" ca="1" si="1"/>
        <v>36.200000000000003</v>
      </c>
      <c r="M20" s="176" t="s">
        <v>66</v>
      </c>
      <c r="N20" s="176"/>
      <c r="O20" s="176" t="s">
        <v>175</v>
      </c>
      <c r="P20" s="176" t="s">
        <v>170</v>
      </c>
      <c r="Q20" s="176" t="s">
        <v>171</v>
      </c>
      <c r="R20" s="178">
        <v>1</v>
      </c>
      <c r="S20" s="178">
        <v>1</v>
      </c>
      <c r="T20" s="179" t="s">
        <v>176</v>
      </c>
      <c r="U20" s="288">
        <v>49514.400000000001</v>
      </c>
      <c r="V20" s="288">
        <f t="shared" si="2"/>
        <v>2063.1</v>
      </c>
      <c r="W20" s="286">
        <v>51990.12</v>
      </c>
      <c r="X20" s="286">
        <f t="shared" si="3"/>
        <v>2166.2550000000001</v>
      </c>
    </row>
    <row r="21" spans="1:24" s="175" customFormat="1">
      <c r="A21" s="176">
        <v>10550</v>
      </c>
      <c r="B21" s="176"/>
      <c r="C21" s="176" t="s">
        <v>222</v>
      </c>
      <c r="D21" s="176">
        <f t="shared" si="0"/>
        <v>1099997</v>
      </c>
      <c r="E21" s="176"/>
      <c r="F21" s="176"/>
      <c r="G21" s="176" t="s">
        <v>168</v>
      </c>
      <c r="H21" s="177">
        <v>41505</v>
      </c>
      <c r="I21" s="291">
        <v>0</v>
      </c>
      <c r="J21" s="291">
        <v>0</v>
      </c>
      <c r="K21" s="291">
        <v>23276.240000000027</v>
      </c>
      <c r="L21" s="291">
        <f t="shared" ca="1" si="1"/>
        <v>84.033333333333331</v>
      </c>
      <c r="M21" s="176" t="s">
        <v>66</v>
      </c>
      <c r="N21" s="176"/>
      <c r="O21" s="176" t="s">
        <v>175</v>
      </c>
      <c r="P21" s="176" t="s">
        <v>170</v>
      </c>
      <c r="Q21" s="176" t="s">
        <v>171</v>
      </c>
      <c r="R21" s="178">
        <v>1</v>
      </c>
      <c r="S21" s="178">
        <v>1</v>
      </c>
      <c r="T21" s="179" t="s">
        <v>176</v>
      </c>
      <c r="U21" s="288">
        <v>60020.639999999999</v>
      </c>
      <c r="V21" s="288">
        <f t="shared" si="2"/>
        <v>2500.86</v>
      </c>
      <c r="W21" s="286">
        <v>63021.67</v>
      </c>
      <c r="X21" s="286">
        <f t="shared" si="3"/>
        <v>2625.9029166666664</v>
      </c>
    </row>
    <row r="22" spans="1:24" s="175" customFormat="1">
      <c r="A22" s="176">
        <v>10077</v>
      </c>
      <c r="B22" s="176" t="s">
        <v>223</v>
      </c>
      <c r="C22" s="176" t="s">
        <v>224</v>
      </c>
      <c r="D22" s="176">
        <f t="shared" si="0"/>
        <v>1001192</v>
      </c>
      <c r="E22" s="176"/>
      <c r="F22" s="176"/>
      <c r="G22" s="176" t="s">
        <v>168</v>
      </c>
      <c r="H22" s="177">
        <v>42438</v>
      </c>
      <c r="I22" s="291">
        <v>1944</v>
      </c>
      <c r="J22" s="291">
        <v>4</v>
      </c>
      <c r="K22" s="291">
        <v>297.12</v>
      </c>
      <c r="L22" s="291">
        <f t="shared" ca="1" si="1"/>
        <v>52.93333333333333</v>
      </c>
      <c r="M22" s="176" t="s">
        <v>66</v>
      </c>
      <c r="N22" s="176"/>
      <c r="O22" s="176" t="s">
        <v>175</v>
      </c>
      <c r="P22" s="176" t="s">
        <v>170</v>
      </c>
      <c r="Q22" s="176" t="s">
        <v>206</v>
      </c>
      <c r="R22" s="178">
        <v>1</v>
      </c>
      <c r="S22" s="178">
        <v>1</v>
      </c>
      <c r="T22" s="179" t="s">
        <v>176</v>
      </c>
      <c r="U22" s="288">
        <v>41059.199999999997</v>
      </c>
      <c r="V22" s="288">
        <f t="shared" si="2"/>
        <v>19.739999999999998</v>
      </c>
      <c r="W22" s="286">
        <v>42701.57000000008</v>
      </c>
      <c r="X22" s="286">
        <f t="shared" si="3"/>
        <v>20.529600961538499</v>
      </c>
    </row>
    <row r="23" spans="1:24" s="175" customFormat="1">
      <c r="A23" s="176">
        <v>10192</v>
      </c>
      <c r="B23" s="176" t="s">
        <v>225</v>
      </c>
      <c r="C23" s="176" t="s">
        <v>226</v>
      </c>
      <c r="D23" s="176">
        <f t="shared" si="0"/>
        <v>1001447</v>
      </c>
      <c r="E23" s="176"/>
      <c r="F23" s="176"/>
      <c r="G23" s="176" t="s">
        <v>168</v>
      </c>
      <c r="H23" s="177">
        <v>42961</v>
      </c>
      <c r="I23" s="291">
        <v>0</v>
      </c>
      <c r="J23" s="291">
        <v>0</v>
      </c>
      <c r="K23" s="291">
        <v>0</v>
      </c>
      <c r="L23" s="291">
        <f t="shared" ca="1" si="1"/>
        <v>35.5</v>
      </c>
      <c r="M23" s="176" t="s">
        <v>66</v>
      </c>
      <c r="N23" s="176"/>
      <c r="O23" s="176" t="s">
        <v>175</v>
      </c>
      <c r="P23" s="176" t="s">
        <v>170</v>
      </c>
      <c r="Q23" s="176" t="s">
        <v>171</v>
      </c>
      <c r="R23" s="178">
        <v>1</v>
      </c>
      <c r="S23" s="178">
        <v>1</v>
      </c>
      <c r="T23" s="179" t="s">
        <v>176</v>
      </c>
      <c r="U23" s="288">
        <v>69604.320000000007</v>
      </c>
      <c r="V23" s="288">
        <f t="shared" si="2"/>
        <v>2900.1800000000003</v>
      </c>
      <c r="W23" s="286">
        <v>72040.47</v>
      </c>
      <c r="X23" s="286">
        <f t="shared" si="3"/>
        <v>3001.6862500000002</v>
      </c>
    </row>
    <row r="24" spans="1:24" s="175" customFormat="1">
      <c r="A24" s="176">
        <v>10536</v>
      </c>
      <c r="B24" s="176" t="s">
        <v>227</v>
      </c>
      <c r="C24" s="176" t="s">
        <v>228</v>
      </c>
      <c r="D24" s="176">
        <f t="shared" si="0"/>
        <v>1099946</v>
      </c>
      <c r="E24" s="176"/>
      <c r="F24" s="176"/>
      <c r="G24" s="176" t="s">
        <v>168</v>
      </c>
      <c r="H24" s="177">
        <v>41185</v>
      </c>
      <c r="I24" s="291">
        <v>2782.5</v>
      </c>
      <c r="J24" s="291">
        <v>4</v>
      </c>
      <c r="K24" s="291">
        <v>297.12</v>
      </c>
      <c r="L24" s="291">
        <f t="shared" ca="1" si="1"/>
        <v>94.7</v>
      </c>
      <c r="M24" s="176" t="s">
        <v>66</v>
      </c>
      <c r="N24" s="176"/>
      <c r="O24" s="176" t="s">
        <v>175</v>
      </c>
      <c r="P24" s="176" t="s">
        <v>170</v>
      </c>
      <c r="Q24" s="176" t="s">
        <v>206</v>
      </c>
      <c r="R24" s="178">
        <v>1</v>
      </c>
      <c r="S24" s="178">
        <v>1</v>
      </c>
      <c r="T24" s="179" t="s">
        <v>176</v>
      </c>
      <c r="U24" s="288">
        <v>43097.599999999999</v>
      </c>
      <c r="V24" s="288">
        <f t="shared" si="2"/>
        <v>20.72</v>
      </c>
      <c r="W24" s="286">
        <v>44821.500000000044</v>
      </c>
      <c r="X24" s="286">
        <f t="shared" si="3"/>
        <v>21.548798076923099</v>
      </c>
    </row>
    <row r="25" spans="1:24" s="175" customFormat="1">
      <c r="A25" s="176">
        <v>10465</v>
      </c>
      <c r="B25" s="176" t="s">
        <v>229</v>
      </c>
      <c r="C25" s="176" t="s">
        <v>230</v>
      </c>
      <c r="D25" s="176">
        <f t="shared" si="0"/>
        <v>1099548</v>
      </c>
      <c r="E25" s="176"/>
      <c r="F25" s="176"/>
      <c r="G25" s="176" t="s">
        <v>168</v>
      </c>
      <c r="H25" s="177">
        <v>39706</v>
      </c>
      <c r="I25" s="291">
        <v>3354</v>
      </c>
      <c r="J25" s="291">
        <v>0</v>
      </c>
      <c r="K25" s="291">
        <v>297.12</v>
      </c>
      <c r="L25" s="291">
        <f t="shared" ca="1" si="1"/>
        <v>144</v>
      </c>
      <c r="M25" s="176" t="s">
        <v>66</v>
      </c>
      <c r="N25" s="176"/>
      <c r="O25" s="176" t="s">
        <v>175</v>
      </c>
      <c r="P25" s="176" t="s">
        <v>170</v>
      </c>
      <c r="Q25" s="176" t="s">
        <v>206</v>
      </c>
      <c r="R25" s="178">
        <v>1</v>
      </c>
      <c r="S25" s="178">
        <v>1</v>
      </c>
      <c r="T25" s="179" t="s">
        <v>176</v>
      </c>
      <c r="U25" s="288">
        <v>49566.400000000001</v>
      </c>
      <c r="V25" s="288">
        <f t="shared" si="2"/>
        <v>23.830000000000002</v>
      </c>
      <c r="W25" s="286">
        <v>49566.399999999994</v>
      </c>
      <c r="X25" s="286">
        <f t="shared" si="3"/>
        <v>23.83</v>
      </c>
    </row>
    <row r="26" spans="1:24" s="175" customFormat="1">
      <c r="A26" s="176">
        <v>10201</v>
      </c>
      <c r="B26" s="176" t="s">
        <v>231</v>
      </c>
      <c r="C26" s="176" t="s">
        <v>232</v>
      </c>
      <c r="D26" s="176">
        <f t="shared" si="0"/>
        <v>1001474</v>
      </c>
      <c r="E26" s="176"/>
      <c r="F26" s="176"/>
      <c r="G26" s="176" t="s">
        <v>168</v>
      </c>
      <c r="H26" s="177">
        <v>43025</v>
      </c>
      <c r="I26" s="291">
        <v>0</v>
      </c>
      <c r="J26" s="291">
        <v>0</v>
      </c>
      <c r="K26" s="291">
        <v>0</v>
      </c>
      <c r="L26" s="291">
        <f t="shared" ca="1" si="1"/>
        <v>33.366666666666667</v>
      </c>
      <c r="M26" s="176" t="s">
        <v>66</v>
      </c>
      <c r="N26" s="176"/>
      <c r="O26" s="176" t="s">
        <v>233</v>
      </c>
      <c r="P26" s="176" t="s">
        <v>170</v>
      </c>
      <c r="Q26" s="176" t="s">
        <v>171</v>
      </c>
      <c r="R26" s="178">
        <v>1</v>
      </c>
      <c r="S26" s="178">
        <v>1</v>
      </c>
      <c r="T26" s="179" t="s">
        <v>234</v>
      </c>
      <c r="U26" s="288">
        <v>51065.759999999995</v>
      </c>
      <c r="V26" s="288">
        <f t="shared" si="2"/>
        <v>2127.7399999999998</v>
      </c>
      <c r="W26" s="286">
        <v>55151.02</v>
      </c>
      <c r="X26" s="286">
        <f t="shared" si="3"/>
        <v>2297.9591666666665</v>
      </c>
    </row>
    <row r="27" spans="1:24" s="175" customFormat="1">
      <c r="A27" s="176">
        <v>10527</v>
      </c>
      <c r="B27" s="176" t="s">
        <v>235</v>
      </c>
      <c r="C27" s="176" t="s">
        <v>236</v>
      </c>
      <c r="D27" s="176">
        <f t="shared" si="0"/>
        <v>1099921</v>
      </c>
      <c r="E27" s="176"/>
      <c r="F27" s="176"/>
      <c r="G27" s="176" t="s">
        <v>168</v>
      </c>
      <c r="H27" s="177">
        <v>40743</v>
      </c>
      <c r="I27" s="291">
        <v>0</v>
      </c>
      <c r="J27" s="291">
        <v>0</v>
      </c>
      <c r="K27" s="291">
        <v>0</v>
      </c>
      <c r="L27" s="291">
        <f t="shared" ca="1" si="1"/>
        <v>109.43333333333334</v>
      </c>
      <c r="M27" s="176" t="s">
        <v>237</v>
      </c>
      <c r="N27" s="176"/>
      <c r="O27" s="176" t="s">
        <v>233</v>
      </c>
      <c r="P27" s="176" t="s">
        <v>170</v>
      </c>
      <c r="Q27" s="176" t="s">
        <v>171</v>
      </c>
      <c r="R27" s="178">
        <v>1</v>
      </c>
      <c r="S27" s="178">
        <v>1</v>
      </c>
      <c r="T27" s="179" t="s">
        <v>234</v>
      </c>
      <c r="U27" s="288">
        <v>80000</v>
      </c>
      <c r="V27" s="288">
        <f t="shared" si="2"/>
        <v>3333.3333333333335</v>
      </c>
      <c r="W27" s="286">
        <v>80000</v>
      </c>
      <c r="X27" s="286">
        <f t="shared" si="3"/>
        <v>3333.3333333333335</v>
      </c>
    </row>
    <row r="28" spans="1:24" s="175" customFormat="1">
      <c r="A28" s="176">
        <v>10159</v>
      </c>
      <c r="B28" s="176" t="s">
        <v>238</v>
      </c>
      <c r="C28" s="176" t="s">
        <v>239</v>
      </c>
      <c r="D28" s="176">
        <f t="shared" si="0"/>
        <v>1001389</v>
      </c>
      <c r="E28" s="176"/>
      <c r="F28" s="176"/>
      <c r="G28" s="176" t="s">
        <v>168</v>
      </c>
      <c r="H28" s="177">
        <v>42807</v>
      </c>
      <c r="I28" s="291">
        <v>3536.6500000000005</v>
      </c>
      <c r="J28" s="291">
        <v>79.2</v>
      </c>
      <c r="K28" s="291">
        <v>3271.8000000000015</v>
      </c>
      <c r="L28" s="291">
        <f t="shared" ca="1" si="1"/>
        <v>40.633333333333333</v>
      </c>
      <c r="M28" s="176" t="s">
        <v>66</v>
      </c>
      <c r="N28" s="176"/>
      <c r="O28" s="176" t="s">
        <v>183</v>
      </c>
      <c r="P28" s="176" t="s">
        <v>170</v>
      </c>
      <c r="Q28" s="176" t="s">
        <v>206</v>
      </c>
      <c r="R28" s="178">
        <v>1</v>
      </c>
      <c r="S28" s="178">
        <v>1</v>
      </c>
      <c r="T28" s="179" t="s">
        <v>184</v>
      </c>
      <c r="U28" s="288">
        <v>48193.599999999999</v>
      </c>
      <c r="V28" s="288">
        <f t="shared" si="2"/>
        <v>23.169999999999998</v>
      </c>
      <c r="W28" s="286">
        <v>51085.21999999995</v>
      </c>
      <c r="X28" s="286">
        <f t="shared" si="3"/>
        <v>24.5602019230769</v>
      </c>
    </row>
    <row r="29" spans="1:24" s="175" customFormat="1">
      <c r="A29" s="176">
        <v>10240</v>
      </c>
      <c r="B29" s="176" t="s">
        <v>240</v>
      </c>
      <c r="C29" s="176" t="s">
        <v>241</v>
      </c>
      <c r="D29" s="176">
        <f t="shared" si="0"/>
        <v>1001564</v>
      </c>
      <c r="E29" s="176"/>
      <c r="F29" s="176"/>
      <c r="G29" s="176" t="s">
        <v>168</v>
      </c>
      <c r="H29" s="177">
        <v>43228</v>
      </c>
      <c r="I29" s="291">
        <v>0</v>
      </c>
      <c r="J29" s="291">
        <v>0</v>
      </c>
      <c r="K29" s="291">
        <v>21230.74000000002</v>
      </c>
      <c r="L29" s="291">
        <f t="shared" ca="1" si="1"/>
        <v>26.6</v>
      </c>
      <c r="M29" s="176" t="s">
        <v>66</v>
      </c>
      <c r="N29" s="176"/>
      <c r="O29" s="176" t="s">
        <v>183</v>
      </c>
      <c r="P29" s="176" t="s">
        <v>170</v>
      </c>
      <c r="Q29" s="176" t="s">
        <v>171</v>
      </c>
      <c r="R29" s="178">
        <v>1</v>
      </c>
      <c r="S29" s="178">
        <v>1</v>
      </c>
      <c r="T29" s="179" t="s">
        <v>184</v>
      </c>
      <c r="U29" s="288">
        <v>72080.160000000003</v>
      </c>
      <c r="V29" s="288">
        <f t="shared" si="2"/>
        <v>3003.34</v>
      </c>
      <c r="W29" s="286">
        <v>83000</v>
      </c>
      <c r="X29" s="286">
        <f t="shared" si="3"/>
        <v>3458.3333333333335</v>
      </c>
    </row>
    <row r="30" spans="1:24" s="175" customFormat="1">
      <c r="A30" s="176">
        <v>10297</v>
      </c>
      <c r="B30" s="176" t="s">
        <v>242</v>
      </c>
      <c r="C30" s="176" t="s">
        <v>243</v>
      </c>
      <c r="D30" s="176">
        <f t="shared" si="0"/>
        <v>1001646</v>
      </c>
      <c r="E30" s="176"/>
      <c r="F30" s="176"/>
      <c r="G30" s="176" t="s">
        <v>168</v>
      </c>
      <c r="H30" s="177">
        <v>43500</v>
      </c>
      <c r="I30" s="291">
        <v>0</v>
      </c>
      <c r="J30" s="291">
        <v>0</v>
      </c>
      <c r="K30" s="291">
        <v>1392.7499999999998</v>
      </c>
      <c r="L30" s="291">
        <f t="shared" ca="1" si="1"/>
        <v>17.533333333333335</v>
      </c>
      <c r="M30" s="176" t="s">
        <v>66</v>
      </c>
      <c r="N30" s="176"/>
      <c r="O30" s="176" t="s">
        <v>183</v>
      </c>
      <c r="P30" s="176" t="s">
        <v>170</v>
      </c>
      <c r="Q30" s="176" t="s">
        <v>171</v>
      </c>
      <c r="R30" s="178">
        <v>1</v>
      </c>
      <c r="S30" s="178">
        <v>1</v>
      </c>
      <c r="T30" s="179" t="s">
        <v>184</v>
      </c>
      <c r="U30" s="288">
        <v>60300</v>
      </c>
      <c r="V30" s="288">
        <f t="shared" si="2"/>
        <v>2512.5</v>
      </c>
      <c r="W30" s="286">
        <v>64008.45</v>
      </c>
      <c r="X30" s="286">
        <f t="shared" si="3"/>
        <v>2667.0187499999997</v>
      </c>
    </row>
    <row r="31" spans="1:24" s="175" customFormat="1">
      <c r="A31" s="176">
        <v>10328</v>
      </c>
      <c r="B31" s="176" t="s">
        <v>244</v>
      </c>
      <c r="C31" s="176" t="s">
        <v>245</v>
      </c>
      <c r="D31" s="176">
        <f t="shared" si="0"/>
        <v>1001702</v>
      </c>
      <c r="E31" s="176"/>
      <c r="F31" s="176"/>
      <c r="G31" s="176" t="s">
        <v>168</v>
      </c>
      <c r="H31" s="177">
        <v>43626</v>
      </c>
      <c r="I31" s="291">
        <v>0</v>
      </c>
      <c r="J31" s="291">
        <v>0</v>
      </c>
      <c r="K31" s="291">
        <v>47235.730000000091</v>
      </c>
      <c r="L31" s="291">
        <f t="shared" ca="1" si="1"/>
        <v>13.333333333333334</v>
      </c>
      <c r="M31" s="176" t="s">
        <v>66</v>
      </c>
      <c r="N31" s="176"/>
      <c r="O31" s="176" t="s">
        <v>183</v>
      </c>
      <c r="P31" s="176" t="s">
        <v>170</v>
      </c>
      <c r="Q31" s="176" t="s">
        <v>171</v>
      </c>
      <c r="R31" s="178">
        <v>1</v>
      </c>
      <c r="S31" s="178">
        <v>1</v>
      </c>
      <c r="T31" s="179" t="s">
        <v>184</v>
      </c>
      <c r="U31" s="288">
        <v>54500.159999999996</v>
      </c>
      <c r="V31" s="288">
        <f t="shared" si="2"/>
        <v>2270.8399999999997</v>
      </c>
      <c r="W31" s="286">
        <v>57225.17</v>
      </c>
      <c r="X31" s="286">
        <f t="shared" si="3"/>
        <v>2384.3820833333334</v>
      </c>
    </row>
    <row r="32" spans="1:24" s="175" customFormat="1">
      <c r="A32" s="176">
        <v>10544</v>
      </c>
      <c r="B32" s="176"/>
      <c r="C32" s="176" t="s">
        <v>246</v>
      </c>
      <c r="D32" s="176">
        <f t="shared" si="0"/>
        <v>1099980</v>
      </c>
      <c r="E32" s="176"/>
      <c r="F32" s="176"/>
      <c r="G32" s="176" t="s">
        <v>168</v>
      </c>
      <c r="H32" s="177">
        <v>41344</v>
      </c>
      <c r="I32" s="291">
        <v>0</v>
      </c>
      <c r="J32" s="291">
        <v>0</v>
      </c>
      <c r="K32" s="291">
        <v>519.96</v>
      </c>
      <c r="L32" s="291">
        <f t="shared" ca="1" si="1"/>
        <v>89.4</v>
      </c>
      <c r="M32" s="176" t="s">
        <v>66</v>
      </c>
      <c r="N32" s="176"/>
      <c r="O32" s="176" t="s">
        <v>183</v>
      </c>
      <c r="P32" s="176" t="s">
        <v>170</v>
      </c>
      <c r="Q32" s="176" t="s">
        <v>171</v>
      </c>
      <c r="R32" s="178">
        <v>1</v>
      </c>
      <c r="S32" s="178">
        <v>1</v>
      </c>
      <c r="T32" s="179" t="s">
        <v>184</v>
      </c>
      <c r="U32" s="288">
        <v>62526.719999999994</v>
      </c>
      <c r="V32" s="288">
        <f t="shared" si="2"/>
        <v>2605.2799999999997</v>
      </c>
      <c r="W32" s="286">
        <v>64402.52</v>
      </c>
      <c r="X32" s="286">
        <f t="shared" si="3"/>
        <v>2683.438333333333</v>
      </c>
    </row>
    <row r="33" spans="1:24" s="175" customFormat="1">
      <c r="A33" s="176">
        <v>10062</v>
      </c>
      <c r="B33" s="176" t="s">
        <v>247</v>
      </c>
      <c r="C33" s="176" t="s">
        <v>248</v>
      </c>
      <c r="D33" s="176">
        <f t="shared" si="0"/>
        <v>1001139</v>
      </c>
      <c r="E33" s="176"/>
      <c r="F33" s="176"/>
      <c r="G33" s="176" t="s">
        <v>168</v>
      </c>
      <c r="H33" s="177">
        <v>42201</v>
      </c>
      <c r="I33" s="291">
        <v>0</v>
      </c>
      <c r="J33" s="291">
        <v>0</v>
      </c>
      <c r="K33" s="291">
        <v>0</v>
      </c>
      <c r="L33" s="291">
        <f t="shared" ca="1" si="1"/>
        <v>60.833333333333336</v>
      </c>
      <c r="M33" s="176" t="s">
        <v>66</v>
      </c>
      <c r="N33" s="176"/>
      <c r="O33" s="176" t="s">
        <v>249</v>
      </c>
      <c r="P33" s="176" t="s">
        <v>170</v>
      </c>
      <c r="Q33" s="176" t="s">
        <v>171</v>
      </c>
      <c r="R33" s="178">
        <v>1</v>
      </c>
      <c r="S33" s="178">
        <v>1</v>
      </c>
      <c r="T33" s="179" t="s">
        <v>250</v>
      </c>
      <c r="U33" s="288">
        <v>63699.839999999997</v>
      </c>
      <c r="V33" s="288">
        <f t="shared" si="2"/>
        <v>2654.16</v>
      </c>
      <c r="W33" s="286">
        <v>63699.839999999997</v>
      </c>
      <c r="X33" s="286">
        <f t="shared" si="3"/>
        <v>2654.16</v>
      </c>
    </row>
    <row r="34" spans="1:24" s="175" customFormat="1">
      <c r="A34" s="176">
        <v>10104</v>
      </c>
      <c r="B34" s="176" t="s">
        <v>251</v>
      </c>
      <c r="C34" s="176" t="s">
        <v>252</v>
      </c>
      <c r="D34" s="176">
        <f t="shared" si="0"/>
        <v>1001283</v>
      </c>
      <c r="E34" s="176"/>
      <c r="F34" s="176"/>
      <c r="G34" s="176" t="s">
        <v>168</v>
      </c>
      <c r="H34" s="177">
        <v>42613</v>
      </c>
      <c r="I34" s="291">
        <v>0</v>
      </c>
      <c r="J34" s="291">
        <v>0</v>
      </c>
      <c r="K34" s="291">
        <v>0</v>
      </c>
      <c r="L34" s="291">
        <f t="shared" ca="1" si="1"/>
        <v>47.1</v>
      </c>
      <c r="M34" s="176" t="s">
        <v>66</v>
      </c>
      <c r="N34" s="176"/>
      <c r="O34" s="176" t="s">
        <v>249</v>
      </c>
      <c r="P34" s="176" t="s">
        <v>170</v>
      </c>
      <c r="Q34" s="176" t="s">
        <v>171</v>
      </c>
      <c r="R34" s="178">
        <v>1</v>
      </c>
      <c r="S34" s="178">
        <v>1</v>
      </c>
      <c r="T34" s="179" t="s">
        <v>250</v>
      </c>
      <c r="U34" s="288">
        <v>80000</v>
      </c>
      <c r="V34" s="288">
        <f t="shared" si="2"/>
        <v>3333.3333333333335</v>
      </c>
      <c r="W34" s="286">
        <v>80000</v>
      </c>
      <c r="X34" s="286">
        <f t="shared" si="3"/>
        <v>3333.3333333333335</v>
      </c>
    </row>
    <row r="35" spans="1:24" s="175" customFormat="1">
      <c r="A35" s="176">
        <v>10171</v>
      </c>
      <c r="B35" s="176" t="s">
        <v>253</v>
      </c>
      <c r="C35" s="176" t="s">
        <v>254</v>
      </c>
      <c r="D35" s="176">
        <f t="shared" si="0"/>
        <v>1001408</v>
      </c>
      <c r="E35" s="176"/>
      <c r="F35" s="176"/>
      <c r="G35" s="176" t="s">
        <v>168</v>
      </c>
      <c r="H35" s="177">
        <v>42863</v>
      </c>
      <c r="I35" s="291">
        <v>0</v>
      </c>
      <c r="J35" s="291">
        <v>0</v>
      </c>
      <c r="K35" s="291">
        <v>0</v>
      </c>
      <c r="L35" s="291">
        <f t="shared" ca="1" si="1"/>
        <v>38.766666666666666</v>
      </c>
      <c r="M35" s="176" t="s">
        <v>66</v>
      </c>
      <c r="N35" s="176"/>
      <c r="O35" s="176" t="s">
        <v>249</v>
      </c>
      <c r="P35" s="176" t="s">
        <v>170</v>
      </c>
      <c r="Q35" s="176" t="s">
        <v>171</v>
      </c>
      <c r="R35" s="178">
        <v>1</v>
      </c>
      <c r="S35" s="178">
        <v>1</v>
      </c>
      <c r="T35" s="179" t="s">
        <v>250</v>
      </c>
      <c r="U35" s="288">
        <v>85696.08</v>
      </c>
      <c r="V35" s="288">
        <f t="shared" si="2"/>
        <v>3570.67</v>
      </c>
      <c r="W35" s="286">
        <v>88266.96</v>
      </c>
      <c r="X35" s="286">
        <f t="shared" si="3"/>
        <v>3677.7900000000004</v>
      </c>
    </row>
    <row r="36" spans="1:24" s="175" customFormat="1">
      <c r="A36" s="176">
        <v>10207</v>
      </c>
      <c r="B36" s="176" t="s">
        <v>255</v>
      </c>
      <c r="C36" s="176" t="s">
        <v>256</v>
      </c>
      <c r="D36" s="176">
        <f t="shared" si="0"/>
        <v>1001486</v>
      </c>
      <c r="E36" s="176"/>
      <c r="F36" s="176"/>
      <c r="G36" s="176" t="s">
        <v>168</v>
      </c>
      <c r="H36" s="177">
        <v>43052</v>
      </c>
      <c r="I36" s="291">
        <v>2000.5</v>
      </c>
      <c r="J36" s="291">
        <v>180.5</v>
      </c>
      <c r="K36" s="291">
        <v>0</v>
      </c>
      <c r="L36" s="291">
        <f t="shared" ca="1" si="1"/>
        <v>32.466666666666669</v>
      </c>
      <c r="M36" s="176" t="s">
        <v>66</v>
      </c>
      <c r="N36" s="176"/>
      <c r="O36" s="176" t="s">
        <v>249</v>
      </c>
      <c r="P36" s="176" t="s">
        <v>170</v>
      </c>
      <c r="Q36" s="176" t="s">
        <v>206</v>
      </c>
      <c r="R36" s="178">
        <v>1</v>
      </c>
      <c r="S36" s="178">
        <v>1</v>
      </c>
      <c r="T36" s="179" t="s">
        <v>250</v>
      </c>
      <c r="U36" s="288">
        <v>39520</v>
      </c>
      <c r="V36" s="288">
        <f t="shared" si="2"/>
        <v>19</v>
      </c>
      <c r="W36" s="286">
        <v>41100.800000000003</v>
      </c>
      <c r="X36" s="286">
        <f t="shared" si="3"/>
        <v>19.760000000000002</v>
      </c>
    </row>
    <row r="37" spans="1:24" s="175" customFormat="1">
      <c r="A37" s="176">
        <v>10227</v>
      </c>
      <c r="B37" s="176" t="s">
        <v>257</v>
      </c>
      <c r="C37" s="176" t="s">
        <v>258</v>
      </c>
      <c r="D37" s="176">
        <f t="shared" si="0"/>
        <v>1001528</v>
      </c>
      <c r="E37" s="176"/>
      <c r="F37" s="176"/>
      <c r="G37" s="176" t="s">
        <v>168</v>
      </c>
      <c r="H37" s="177">
        <v>43152</v>
      </c>
      <c r="I37" s="291">
        <v>1901.5</v>
      </c>
      <c r="J37" s="291">
        <v>1.5</v>
      </c>
      <c r="K37" s="291">
        <v>0</v>
      </c>
      <c r="L37" s="291">
        <f t="shared" ca="1" si="1"/>
        <v>29.133333333333333</v>
      </c>
      <c r="M37" s="176" t="s">
        <v>66</v>
      </c>
      <c r="N37" s="176"/>
      <c r="O37" s="176" t="s">
        <v>249</v>
      </c>
      <c r="P37" s="176" t="s">
        <v>170</v>
      </c>
      <c r="Q37" s="176" t="s">
        <v>206</v>
      </c>
      <c r="R37" s="178">
        <v>1</v>
      </c>
      <c r="S37" s="178">
        <v>1</v>
      </c>
      <c r="T37" s="179" t="s">
        <v>250</v>
      </c>
      <c r="U37" s="288">
        <v>47840</v>
      </c>
      <c r="V37" s="288">
        <f t="shared" si="2"/>
        <v>23</v>
      </c>
      <c r="W37" s="286">
        <v>50016.72</v>
      </c>
      <c r="X37" s="286">
        <f t="shared" si="3"/>
        <v>24.046500000000002</v>
      </c>
    </row>
    <row r="38" spans="1:24" s="175" customFormat="1">
      <c r="A38" s="176">
        <v>10315</v>
      </c>
      <c r="B38" s="176" t="s">
        <v>259</v>
      </c>
      <c r="C38" s="176" t="s">
        <v>260</v>
      </c>
      <c r="D38" s="176">
        <f t="shared" si="0"/>
        <v>1001679</v>
      </c>
      <c r="E38" s="176"/>
      <c r="F38" s="176"/>
      <c r="G38" s="176" t="s">
        <v>168</v>
      </c>
      <c r="H38" s="177">
        <v>43570</v>
      </c>
      <c r="I38" s="291">
        <v>1834</v>
      </c>
      <c r="J38" s="291">
        <v>76.5</v>
      </c>
      <c r="K38" s="291">
        <v>0</v>
      </c>
      <c r="L38" s="291">
        <f t="shared" ca="1" si="1"/>
        <v>15.2</v>
      </c>
      <c r="M38" s="176" t="s">
        <v>66</v>
      </c>
      <c r="N38" s="176"/>
      <c r="O38" s="176" t="s">
        <v>249</v>
      </c>
      <c r="P38" s="176" t="s">
        <v>170</v>
      </c>
      <c r="Q38" s="176" t="s">
        <v>206</v>
      </c>
      <c r="R38" s="178">
        <v>1</v>
      </c>
      <c r="S38" s="178">
        <v>1</v>
      </c>
      <c r="T38" s="179" t="s">
        <v>250</v>
      </c>
      <c r="U38" s="288">
        <v>39499.200000000004</v>
      </c>
      <c r="V38" s="288">
        <f t="shared" si="2"/>
        <v>18.990000000000002</v>
      </c>
      <c r="W38" s="286">
        <v>41474.159999999996</v>
      </c>
      <c r="X38" s="286">
        <f t="shared" si="3"/>
        <v>19.939499999999999</v>
      </c>
    </row>
    <row r="39" spans="1:24" s="175" customFormat="1">
      <c r="A39" s="176">
        <v>10358</v>
      </c>
      <c r="B39" s="176" t="s">
        <v>261</v>
      </c>
      <c r="C39" s="176" t="s">
        <v>262</v>
      </c>
      <c r="D39" s="176">
        <f t="shared" si="0"/>
        <v>1001747</v>
      </c>
      <c r="E39" s="176"/>
      <c r="F39" s="176"/>
      <c r="G39" s="176" t="s">
        <v>168</v>
      </c>
      <c r="H39" s="177">
        <v>43690</v>
      </c>
      <c r="I39" s="291">
        <v>1204</v>
      </c>
      <c r="J39" s="291">
        <v>85.5</v>
      </c>
      <c r="K39" s="291">
        <v>0</v>
      </c>
      <c r="L39" s="291">
        <f t="shared" ca="1" si="1"/>
        <v>11.2</v>
      </c>
      <c r="M39" s="176" t="s">
        <v>66</v>
      </c>
      <c r="N39" s="176"/>
      <c r="O39" s="176" t="s">
        <v>249</v>
      </c>
      <c r="P39" s="176" t="s">
        <v>170</v>
      </c>
      <c r="Q39" s="176" t="s">
        <v>206</v>
      </c>
      <c r="R39" s="178">
        <v>1</v>
      </c>
      <c r="S39" s="178">
        <v>1</v>
      </c>
      <c r="T39" s="179" t="s">
        <v>250</v>
      </c>
      <c r="U39" s="288">
        <v>39499.199999999997</v>
      </c>
      <c r="V39" s="288">
        <f t="shared" si="2"/>
        <v>18.989999999999998</v>
      </c>
      <c r="W39" s="286">
        <v>40684.179999999957</v>
      </c>
      <c r="X39" s="286">
        <f t="shared" si="3"/>
        <v>19.559701923076904</v>
      </c>
    </row>
    <row r="40" spans="1:24" s="175" customFormat="1">
      <c r="A40" s="176">
        <v>10454</v>
      </c>
      <c r="B40" s="176" t="s">
        <v>263</v>
      </c>
      <c r="C40" s="176" t="s">
        <v>264</v>
      </c>
      <c r="D40" s="176">
        <f t="shared" si="0"/>
        <v>1099436</v>
      </c>
      <c r="E40" s="176"/>
      <c r="F40" s="176"/>
      <c r="G40" s="176" t="s">
        <v>168</v>
      </c>
      <c r="H40" s="177">
        <v>39370</v>
      </c>
      <c r="I40" s="291">
        <v>0</v>
      </c>
      <c r="J40" s="291">
        <v>0</v>
      </c>
      <c r="K40" s="291">
        <v>0</v>
      </c>
      <c r="L40" s="291">
        <f t="shared" ca="1" si="1"/>
        <v>155.19999999999999</v>
      </c>
      <c r="M40" s="176" t="s">
        <v>66</v>
      </c>
      <c r="N40" s="176"/>
      <c r="O40" s="176" t="s">
        <v>249</v>
      </c>
      <c r="P40" s="176" t="s">
        <v>170</v>
      </c>
      <c r="Q40" s="176" t="s">
        <v>171</v>
      </c>
      <c r="R40" s="178">
        <v>1</v>
      </c>
      <c r="S40" s="178">
        <v>1</v>
      </c>
      <c r="T40" s="179" t="s">
        <v>250</v>
      </c>
      <c r="U40" s="288">
        <v>77686.559999999998</v>
      </c>
      <c r="V40" s="288">
        <f t="shared" si="2"/>
        <v>3236.94</v>
      </c>
      <c r="W40" s="286">
        <v>80017.16</v>
      </c>
      <c r="X40" s="286">
        <f t="shared" si="3"/>
        <v>3334.0483333333336</v>
      </c>
    </row>
    <row r="41" spans="1:24" s="175" customFormat="1">
      <c r="A41" s="176">
        <v>10497</v>
      </c>
      <c r="B41" s="176" t="s">
        <v>265</v>
      </c>
      <c r="C41" s="176" t="s">
        <v>266</v>
      </c>
      <c r="D41" s="176">
        <f t="shared" si="0"/>
        <v>1099717</v>
      </c>
      <c r="E41" s="176"/>
      <c r="F41" s="176"/>
      <c r="G41" s="176" t="s">
        <v>168</v>
      </c>
      <c r="H41" s="177">
        <v>40884</v>
      </c>
      <c r="I41" s="291">
        <v>3171</v>
      </c>
      <c r="J41" s="291">
        <v>102</v>
      </c>
      <c r="K41" s="291">
        <v>0</v>
      </c>
      <c r="L41" s="291">
        <f t="shared" ca="1" si="1"/>
        <v>104.73333333333333</v>
      </c>
      <c r="M41" s="176" t="s">
        <v>66</v>
      </c>
      <c r="N41" s="176"/>
      <c r="O41" s="176" t="s">
        <v>249</v>
      </c>
      <c r="P41" s="176" t="s">
        <v>170</v>
      </c>
      <c r="Q41" s="176" t="s">
        <v>206</v>
      </c>
      <c r="R41" s="178">
        <v>1</v>
      </c>
      <c r="S41" s="178">
        <v>1</v>
      </c>
      <c r="T41" s="179" t="s">
        <v>250</v>
      </c>
      <c r="U41" s="288">
        <v>55681.600000000006</v>
      </c>
      <c r="V41" s="288">
        <f t="shared" si="2"/>
        <v>26.770000000000003</v>
      </c>
      <c r="W41" s="286">
        <v>57352.050000000083</v>
      </c>
      <c r="X41" s="286">
        <f t="shared" si="3"/>
        <v>27.573100961538501</v>
      </c>
    </row>
    <row r="42" spans="1:24" s="175" customFormat="1">
      <c r="A42" s="176">
        <v>10518</v>
      </c>
      <c r="B42" s="176" t="s">
        <v>267</v>
      </c>
      <c r="C42" s="176" t="s">
        <v>268</v>
      </c>
      <c r="D42" s="176">
        <f t="shared" si="0"/>
        <v>1099851</v>
      </c>
      <c r="E42" s="176"/>
      <c r="F42" s="176"/>
      <c r="G42" s="176" t="s">
        <v>168</v>
      </c>
      <c r="H42" s="177">
        <v>38607</v>
      </c>
      <c r="I42" s="291">
        <v>0</v>
      </c>
      <c r="J42" s="291">
        <v>0</v>
      </c>
      <c r="K42" s="291">
        <v>0</v>
      </c>
      <c r="L42" s="291">
        <f t="shared" ca="1" si="1"/>
        <v>180.63333333333333</v>
      </c>
      <c r="M42" s="176" t="s">
        <v>66</v>
      </c>
      <c r="N42" s="176"/>
      <c r="O42" s="176" t="s">
        <v>249</v>
      </c>
      <c r="P42" s="176" t="s">
        <v>170</v>
      </c>
      <c r="Q42" s="176" t="s">
        <v>171</v>
      </c>
      <c r="R42" s="178">
        <v>1</v>
      </c>
      <c r="S42" s="178">
        <v>1</v>
      </c>
      <c r="T42" s="179" t="s">
        <v>250</v>
      </c>
      <c r="U42" s="288">
        <v>100503.84</v>
      </c>
      <c r="V42" s="288">
        <f t="shared" si="2"/>
        <v>4187.66</v>
      </c>
      <c r="W42" s="286">
        <v>104021.47</v>
      </c>
      <c r="X42" s="286">
        <f t="shared" si="3"/>
        <v>4334.2279166666667</v>
      </c>
    </row>
    <row r="43" spans="1:24" s="175" customFormat="1">
      <c r="A43" s="176">
        <v>10521</v>
      </c>
      <c r="B43" s="176" t="s">
        <v>269</v>
      </c>
      <c r="C43" s="176" t="s">
        <v>270</v>
      </c>
      <c r="D43" s="176">
        <f t="shared" si="0"/>
        <v>1099875</v>
      </c>
      <c r="E43" s="176"/>
      <c r="F43" s="176"/>
      <c r="G43" s="176" t="s">
        <v>168</v>
      </c>
      <c r="H43" s="177">
        <v>39475</v>
      </c>
      <c r="I43" s="291">
        <v>0</v>
      </c>
      <c r="J43" s="291">
        <v>0</v>
      </c>
      <c r="K43" s="291">
        <v>0</v>
      </c>
      <c r="L43" s="291">
        <f t="shared" ca="1" si="1"/>
        <v>151.69999999999999</v>
      </c>
      <c r="M43" s="176" t="s">
        <v>66</v>
      </c>
      <c r="N43" s="176"/>
      <c r="O43" s="176" t="s">
        <v>249</v>
      </c>
      <c r="P43" s="176" t="s">
        <v>170</v>
      </c>
      <c r="Q43" s="176" t="s">
        <v>171</v>
      </c>
      <c r="R43" s="178">
        <v>1</v>
      </c>
      <c r="S43" s="178">
        <v>1</v>
      </c>
      <c r="T43" s="179" t="s">
        <v>250</v>
      </c>
      <c r="U43" s="288">
        <v>144445.68</v>
      </c>
      <c r="V43" s="288">
        <f t="shared" si="2"/>
        <v>6018.57</v>
      </c>
      <c r="W43" s="286">
        <v>148779.04999999999</v>
      </c>
      <c r="X43" s="286">
        <f t="shared" si="3"/>
        <v>6199.1270833333328</v>
      </c>
    </row>
    <row r="44" spans="1:24" s="175" customFormat="1">
      <c r="A44" s="176">
        <v>10024</v>
      </c>
      <c r="B44" s="176" t="s">
        <v>271</v>
      </c>
      <c r="C44" s="176" t="s">
        <v>272</v>
      </c>
      <c r="D44" s="176">
        <f t="shared" si="0"/>
        <v>1000766</v>
      </c>
      <c r="E44" s="176"/>
      <c r="F44" s="176"/>
      <c r="G44" s="176" t="s">
        <v>168</v>
      </c>
      <c r="H44" s="177">
        <v>36504</v>
      </c>
      <c r="I44" s="291">
        <v>3399.5</v>
      </c>
      <c r="J44" s="291">
        <v>67</v>
      </c>
      <c r="K44" s="291">
        <v>0</v>
      </c>
      <c r="L44" s="291">
        <f t="shared" ca="1" si="1"/>
        <v>250.73333333333332</v>
      </c>
      <c r="M44" s="176" t="s">
        <v>273</v>
      </c>
      <c r="N44" s="176"/>
      <c r="O44" s="176" t="s">
        <v>274</v>
      </c>
      <c r="P44" s="176" t="s">
        <v>170</v>
      </c>
      <c r="Q44" s="176" t="s">
        <v>206</v>
      </c>
      <c r="R44" s="178">
        <v>1</v>
      </c>
      <c r="S44" s="178">
        <v>1</v>
      </c>
      <c r="T44" s="179" t="s">
        <v>275</v>
      </c>
      <c r="U44" s="288">
        <v>41433.599999999999</v>
      </c>
      <c r="V44" s="288">
        <f t="shared" si="2"/>
        <v>19.919999999999998</v>
      </c>
      <c r="W44" s="286">
        <v>42676.610000000073</v>
      </c>
      <c r="X44" s="286">
        <f t="shared" si="3"/>
        <v>20.517600961538498</v>
      </c>
    </row>
    <row r="45" spans="1:24" s="175" customFormat="1">
      <c r="A45" s="176">
        <v>10075</v>
      </c>
      <c r="B45" s="176" t="s">
        <v>276</v>
      </c>
      <c r="C45" s="176" t="s">
        <v>277</v>
      </c>
      <c r="D45" s="176">
        <f t="shared" si="0"/>
        <v>1001181</v>
      </c>
      <c r="E45" s="176"/>
      <c r="F45" s="176"/>
      <c r="G45" s="176" t="s">
        <v>168</v>
      </c>
      <c r="H45" s="177">
        <v>42348</v>
      </c>
      <c r="I45" s="291">
        <v>3383.5</v>
      </c>
      <c r="J45" s="291">
        <v>3</v>
      </c>
      <c r="K45" s="291">
        <v>0</v>
      </c>
      <c r="L45" s="291">
        <f t="shared" ca="1" si="1"/>
        <v>55.93333333333333</v>
      </c>
      <c r="M45" s="176" t="s">
        <v>273</v>
      </c>
      <c r="N45" s="176"/>
      <c r="O45" s="176" t="s">
        <v>274</v>
      </c>
      <c r="P45" s="176" t="s">
        <v>170</v>
      </c>
      <c r="Q45" s="176" t="s">
        <v>206</v>
      </c>
      <c r="R45" s="178">
        <v>1</v>
      </c>
      <c r="S45" s="178">
        <v>1</v>
      </c>
      <c r="T45" s="179" t="s">
        <v>275</v>
      </c>
      <c r="U45" s="288">
        <v>34008</v>
      </c>
      <c r="V45" s="288">
        <f t="shared" si="2"/>
        <v>16.350000000000001</v>
      </c>
      <c r="W45" s="286">
        <v>35028.239999999998</v>
      </c>
      <c r="X45" s="286">
        <f t="shared" si="3"/>
        <v>16.840499999999999</v>
      </c>
    </row>
    <row r="46" spans="1:24" s="175" customFormat="1">
      <c r="A46" s="176">
        <v>10257</v>
      </c>
      <c r="B46" s="176" t="s">
        <v>278</v>
      </c>
      <c r="C46" s="176" t="s">
        <v>279</v>
      </c>
      <c r="D46" s="176">
        <f t="shared" si="0"/>
        <v>1001587</v>
      </c>
      <c r="E46" s="176"/>
      <c r="F46" s="176"/>
      <c r="G46" s="176" t="s">
        <v>168</v>
      </c>
      <c r="H46" s="177">
        <v>43290</v>
      </c>
      <c r="I46" s="291">
        <v>1781.5</v>
      </c>
      <c r="J46" s="291">
        <v>0</v>
      </c>
      <c r="K46" s="291">
        <v>0</v>
      </c>
      <c r="L46" s="291">
        <f t="shared" ca="1" si="1"/>
        <v>24.533333333333335</v>
      </c>
      <c r="M46" s="176" t="s">
        <v>273</v>
      </c>
      <c r="N46" s="176"/>
      <c r="O46" s="176" t="s">
        <v>274</v>
      </c>
      <c r="P46" s="176" t="s">
        <v>170</v>
      </c>
      <c r="Q46" s="176" t="s">
        <v>206</v>
      </c>
      <c r="R46" s="178">
        <v>1</v>
      </c>
      <c r="S46" s="178">
        <v>1</v>
      </c>
      <c r="T46" s="179" t="s">
        <v>275</v>
      </c>
      <c r="U46" s="288">
        <v>38105.599999999999</v>
      </c>
      <c r="V46" s="288">
        <f t="shared" si="2"/>
        <v>18.32</v>
      </c>
      <c r="W46" s="286">
        <v>39058.239999999998</v>
      </c>
      <c r="X46" s="286">
        <f t="shared" si="3"/>
        <v>18.777999999999999</v>
      </c>
    </row>
    <row r="47" spans="1:24" s="175" customFormat="1">
      <c r="A47" s="176">
        <v>10275</v>
      </c>
      <c r="B47" s="176" t="s">
        <v>280</v>
      </c>
      <c r="C47" s="176" t="s">
        <v>281</v>
      </c>
      <c r="D47" s="176">
        <f t="shared" si="0"/>
        <v>1001615</v>
      </c>
      <c r="E47" s="176"/>
      <c r="F47" s="176"/>
      <c r="G47" s="176" t="s">
        <v>168</v>
      </c>
      <c r="H47" s="177">
        <v>43381</v>
      </c>
      <c r="I47" s="291">
        <v>1965.5</v>
      </c>
      <c r="J47" s="291">
        <v>1</v>
      </c>
      <c r="K47" s="291">
        <v>0</v>
      </c>
      <c r="L47" s="291">
        <f t="shared" ca="1" si="1"/>
        <v>21.5</v>
      </c>
      <c r="M47" s="176" t="s">
        <v>273</v>
      </c>
      <c r="N47" s="176"/>
      <c r="O47" s="176" t="s">
        <v>274</v>
      </c>
      <c r="P47" s="176" t="s">
        <v>170</v>
      </c>
      <c r="Q47" s="176" t="s">
        <v>206</v>
      </c>
      <c r="R47" s="178">
        <v>1</v>
      </c>
      <c r="S47" s="178">
        <v>1</v>
      </c>
      <c r="T47" s="179" t="s">
        <v>275</v>
      </c>
      <c r="U47" s="288">
        <v>39000</v>
      </c>
      <c r="V47" s="288">
        <f t="shared" si="2"/>
        <v>18.75</v>
      </c>
      <c r="W47" s="286">
        <v>40170</v>
      </c>
      <c r="X47" s="286">
        <f t="shared" si="3"/>
        <v>19.3125</v>
      </c>
    </row>
    <row r="48" spans="1:24" s="175" customFormat="1">
      <c r="A48" s="176">
        <v>10392</v>
      </c>
      <c r="B48" s="176" t="s">
        <v>282</v>
      </c>
      <c r="C48" s="176" t="s">
        <v>283</v>
      </c>
      <c r="D48" s="176">
        <f t="shared" si="0"/>
        <v>1098717</v>
      </c>
      <c r="E48" s="176"/>
      <c r="F48" s="176"/>
      <c r="G48" s="176" t="s">
        <v>168</v>
      </c>
      <c r="H48" s="177">
        <v>37110</v>
      </c>
      <c r="I48" s="291">
        <v>0</v>
      </c>
      <c r="J48" s="291">
        <v>0</v>
      </c>
      <c r="K48" s="291">
        <v>0</v>
      </c>
      <c r="L48" s="291">
        <f t="shared" ca="1" si="1"/>
        <v>230.53333333333333</v>
      </c>
      <c r="M48" s="176" t="s">
        <v>273</v>
      </c>
      <c r="N48" s="176"/>
      <c r="O48" s="176" t="s">
        <v>274</v>
      </c>
      <c r="P48" s="176" t="s">
        <v>170</v>
      </c>
      <c r="Q48" s="176" t="s">
        <v>171</v>
      </c>
      <c r="R48" s="178">
        <v>1</v>
      </c>
      <c r="S48" s="178">
        <v>1</v>
      </c>
      <c r="T48" s="179" t="s">
        <v>275</v>
      </c>
      <c r="U48" s="288">
        <v>65709.119999999995</v>
      </c>
      <c r="V48" s="288">
        <f t="shared" si="2"/>
        <v>2737.8799999999997</v>
      </c>
      <c r="W48" s="286">
        <v>68008.94</v>
      </c>
      <c r="X48" s="286">
        <f t="shared" si="3"/>
        <v>2833.7058333333334</v>
      </c>
    </row>
    <row r="49" spans="1:24" s="175" customFormat="1">
      <c r="A49" s="176">
        <v>10415</v>
      </c>
      <c r="B49" s="176" t="s">
        <v>284</v>
      </c>
      <c r="C49" s="176" t="s">
        <v>285</v>
      </c>
      <c r="D49" s="176">
        <f t="shared" si="0"/>
        <v>1099039</v>
      </c>
      <c r="E49" s="176"/>
      <c r="F49" s="176"/>
      <c r="G49" s="176" t="s">
        <v>168</v>
      </c>
      <c r="H49" s="177">
        <v>38301</v>
      </c>
      <c r="I49" s="291">
        <v>3496.5</v>
      </c>
      <c r="J49" s="291">
        <v>42</v>
      </c>
      <c r="K49" s="291">
        <v>0</v>
      </c>
      <c r="L49" s="291">
        <f t="shared" ca="1" si="1"/>
        <v>190.83333333333334</v>
      </c>
      <c r="M49" s="176" t="s">
        <v>286</v>
      </c>
      <c r="N49" s="176"/>
      <c r="O49" s="176" t="s">
        <v>274</v>
      </c>
      <c r="P49" s="176" t="s">
        <v>170</v>
      </c>
      <c r="Q49" s="176" t="s">
        <v>206</v>
      </c>
      <c r="R49" s="178">
        <v>1</v>
      </c>
      <c r="S49" s="178">
        <v>1</v>
      </c>
      <c r="T49" s="179" t="s">
        <v>275</v>
      </c>
      <c r="U49" s="288">
        <v>40768</v>
      </c>
      <c r="V49" s="288">
        <f t="shared" si="2"/>
        <v>19.600000000000001</v>
      </c>
      <c r="W49" s="286">
        <v>41991.040000000001</v>
      </c>
      <c r="X49" s="286">
        <f t="shared" si="3"/>
        <v>20.187999999999999</v>
      </c>
    </row>
    <row r="50" spans="1:24" s="175" customFormat="1">
      <c r="A50" s="176">
        <v>10462</v>
      </c>
      <c r="B50" s="176" t="s">
        <v>287</v>
      </c>
      <c r="C50" s="176" t="s">
        <v>288</v>
      </c>
      <c r="D50" s="176">
        <f t="shared" si="0"/>
        <v>1099538</v>
      </c>
      <c r="E50" s="176"/>
      <c r="F50" s="176"/>
      <c r="G50" s="176" t="s">
        <v>168</v>
      </c>
      <c r="H50" s="177">
        <v>39652</v>
      </c>
      <c r="I50" s="291">
        <v>2531.5</v>
      </c>
      <c r="J50" s="291">
        <v>74</v>
      </c>
      <c r="K50" s="291">
        <v>0</v>
      </c>
      <c r="L50" s="291">
        <f t="shared" ca="1" si="1"/>
        <v>145.80000000000001</v>
      </c>
      <c r="M50" s="176" t="s">
        <v>289</v>
      </c>
      <c r="N50" s="176"/>
      <c r="O50" s="176" t="s">
        <v>274</v>
      </c>
      <c r="P50" s="176" t="s">
        <v>170</v>
      </c>
      <c r="Q50" s="176" t="s">
        <v>206</v>
      </c>
      <c r="R50" s="178">
        <v>1</v>
      </c>
      <c r="S50" s="178">
        <v>1</v>
      </c>
      <c r="T50" s="179" t="s">
        <v>275</v>
      </c>
      <c r="U50" s="288">
        <v>43992</v>
      </c>
      <c r="V50" s="288">
        <f t="shared" si="2"/>
        <v>21.15</v>
      </c>
      <c r="W50" s="286">
        <v>46191.6</v>
      </c>
      <c r="X50" s="286">
        <f t="shared" si="3"/>
        <v>22.2075</v>
      </c>
    </row>
    <row r="51" spans="1:24" s="175" customFormat="1">
      <c r="A51" s="176">
        <v>10481</v>
      </c>
      <c r="B51" s="176" t="s">
        <v>290</v>
      </c>
      <c r="C51" s="176" t="s">
        <v>291</v>
      </c>
      <c r="D51" s="176">
        <f t="shared" si="0"/>
        <v>1099644</v>
      </c>
      <c r="E51" s="176"/>
      <c r="F51" s="176"/>
      <c r="G51" s="176" t="s">
        <v>168</v>
      </c>
      <c r="H51" s="177">
        <v>40511</v>
      </c>
      <c r="I51" s="291">
        <v>2214</v>
      </c>
      <c r="J51" s="291">
        <v>54</v>
      </c>
      <c r="K51" s="291">
        <v>0</v>
      </c>
      <c r="L51" s="291">
        <f t="shared" ca="1" si="1"/>
        <v>117.16666666666667</v>
      </c>
      <c r="M51" s="176" t="s">
        <v>273</v>
      </c>
      <c r="N51" s="176"/>
      <c r="O51" s="176" t="s">
        <v>274</v>
      </c>
      <c r="P51" s="176" t="s">
        <v>211</v>
      </c>
      <c r="Q51" s="176" t="s">
        <v>206</v>
      </c>
      <c r="R51" s="178">
        <v>0.5</v>
      </c>
      <c r="S51" s="178">
        <v>1</v>
      </c>
      <c r="T51" s="179" t="s">
        <v>275</v>
      </c>
      <c r="U51" s="288">
        <v>19275.25</v>
      </c>
      <c r="V51" s="288">
        <f t="shared" si="2"/>
        <v>9.2669471153846157</v>
      </c>
      <c r="W51" s="286">
        <v>39124.799999999996</v>
      </c>
      <c r="X51" s="286">
        <f t="shared" si="3"/>
        <v>18.809999999999995</v>
      </c>
    </row>
    <row r="52" spans="1:24" s="175" customFormat="1">
      <c r="A52" s="176">
        <v>10496</v>
      </c>
      <c r="B52" s="176" t="s">
        <v>292</v>
      </c>
      <c r="C52" s="176" t="s">
        <v>293</v>
      </c>
      <c r="D52" s="176">
        <f t="shared" si="0"/>
        <v>1099714</v>
      </c>
      <c r="E52" s="176"/>
      <c r="F52" s="176"/>
      <c r="G52" s="176" t="s">
        <v>168</v>
      </c>
      <c r="H52" s="177">
        <v>34981</v>
      </c>
      <c r="I52" s="291">
        <v>0</v>
      </c>
      <c r="J52" s="291">
        <v>0</v>
      </c>
      <c r="K52" s="291">
        <v>0</v>
      </c>
      <c r="L52" s="291">
        <f t="shared" ca="1" si="1"/>
        <v>301.5</v>
      </c>
      <c r="M52" s="176" t="s">
        <v>273</v>
      </c>
      <c r="N52" s="176"/>
      <c r="O52" s="176" t="s">
        <v>274</v>
      </c>
      <c r="P52" s="176" t="s">
        <v>170</v>
      </c>
      <c r="Q52" s="176" t="s">
        <v>171</v>
      </c>
      <c r="R52" s="178">
        <v>1</v>
      </c>
      <c r="S52" s="178">
        <v>1</v>
      </c>
      <c r="T52" s="179" t="s">
        <v>275</v>
      </c>
      <c r="U52" s="288">
        <v>126326.88</v>
      </c>
      <c r="V52" s="288">
        <f t="shared" si="2"/>
        <v>5263.62</v>
      </c>
      <c r="W52" s="286">
        <v>130116.69</v>
      </c>
      <c r="X52" s="286">
        <f t="shared" si="3"/>
        <v>5421.5287500000004</v>
      </c>
    </row>
    <row r="53" spans="1:24" s="175" customFormat="1">
      <c r="A53" s="176">
        <v>30242</v>
      </c>
      <c r="B53" s="176"/>
      <c r="C53" s="176" t="s">
        <v>294</v>
      </c>
      <c r="D53" s="176">
        <f t="shared" si="0"/>
        <v>1001860</v>
      </c>
      <c r="E53" s="176"/>
      <c r="F53" s="176"/>
      <c r="G53" s="176" t="s">
        <v>168</v>
      </c>
      <c r="H53" s="177">
        <v>43907</v>
      </c>
      <c r="I53" s="291">
        <v>77.5</v>
      </c>
      <c r="J53" s="291">
        <v>0</v>
      </c>
      <c r="K53" s="291">
        <v>0</v>
      </c>
      <c r="L53" s="291">
        <f t="shared" ca="1" si="1"/>
        <v>3.9666666666666668</v>
      </c>
      <c r="M53" s="176" t="s">
        <v>273</v>
      </c>
      <c r="N53" s="176"/>
      <c r="O53" s="176" t="s">
        <v>274</v>
      </c>
      <c r="P53" s="176" t="s">
        <v>170</v>
      </c>
      <c r="Q53" s="176" t="s">
        <v>206</v>
      </c>
      <c r="R53" s="178">
        <v>1</v>
      </c>
      <c r="S53" s="178">
        <v>1</v>
      </c>
      <c r="T53" s="179" t="s">
        <v>275</v>
      </c>
      <c r="U53" s="288">
        <v>33280</v>
      </c>
      <c r="V53" s="288">
        <f t="shared" si="2"/>
        <v>16</v>
      </c>
      <c r="W53" s="286">
        <v>33280</v>
      </c>
      <c r="X53" s="286">
        <f t="shared" si="3"/>
        <v>16</v>
      </c>
    </row>
    <row r="54" spans="1:24" s="175" customFormat="1">
      <c r="A54" s="176">
        <v>10156</v>
      </c>
      <c r="B54" s="176" t="s">
        <v>295</v>
      </c>
      <c r="C54" s="176" t="s">
        <v>296</v>
      </c>
      <c r="D54" s="176">
        <f t="shared" si="0"/>
        <v>1001385</v>
      </c>
      <c r="E54" s="176"/>
      <c r="F54" s="176"/>
      <c r="G54" s="176" t="s">
        <v>168</v>
      </c>
      <c r="H54" s="177">
        <v>42793</v>
      </c>
      <c r="I54" s="291">
        <v>1755</v>
      </c>
      <c r="J54" s="291">
        <v>0</v>
      </c>
      <c r="K54" s="291">
        <v>0</v>
      </c>
      <c r="L54" s="291">
        <f t="shared" ca="1" si="1"/>
        <v>41.1</v>
      </c>
      <c r="M54" s="176" t="s">
        <v>178</v>
      </c>
      <c r="N54" s="176"/>
      <c r="O54" s="176" t="s">
        <v>297</v>
      </c>
      <c r="P54" s="176" t="s">
        <v>211</v>
      </c>
      <c r="Q54" s="176" t="s">
        <v>206</v>
      </c>
      <c r="R54" s="178">
        <v>0.5</v>
      </c>
      <c r="S54" s="178">
        <v>1</v>
      </c>
      <c r="T54" s="179" t="s">
        <v>298</v>
      </c>
      <c r="U54" s="288">
        <v>14261.15</v>
      </c>
      <c r="V54" s="288">
        <f t="shared" si="2"/>
        <v>6.8563221153846161</v>
      </c>
      <c r="W54" s="286">
        <v>28953.599999999999</v>
      </c>
      <c r="X54" s="286">
        <f t="shared" si="3"/>
        <v>13.919999999999998</v>
      </c>
    </row>
    <row r="55" spans="1:24" s="175" customFormat="1">
      <c r="A55" s="176">
        <v>10348</v>
      </c>
      <c r="B55" s="176" t="s">
        <v>299</v>
      </c>
      <c r="C55" s="176" t="s">
        <v>300</v>
      </c>
      <c r="D55" s="176">
        <f t="shared" si="0"/>
        <v>1001730</v>
      </c>
      <c r="E55" s="176"/>
      <c r="F55" s="176"/>
      <c r="G55" s="176" t="s">
        <v>168</v>
      </c>
      <c r="H55" s="177">
        <v>43654</v>
      </c>
      <c r="I55" s="291">
        <v>1310.4000000000001</v>
      </c>
      <c r="J55" s="291">
        <v>1</v>
      </c>
      <c r="K55" s="291">
        <v>0</v>
      </c>
      <c r="L55" s="291">
        <f t="shared" ca="1" si="1"/>
        <v>12.4</v>
      </c>
      <c r="M55" s="176" t="s">
        <v>66</v>
      </c>
      <c r="N55" s="176"/>
      <c r="O55" s="176" t="s">
        <v>297</v>
      </c>
      <c r="P55" s="176" t="s">
        <v>170</v>
      </c>
      <c r="Q55" s="176" t="s">
        <v>206</v>
      </c>
      <c r="R55" s="178">
        <v>1</v>
      </c>
      <c r="S55" s="178">
        <v>1</v>
      </c>
      <c r="T55" s="179" t="s">
        <v>298</v>
      </c>
      <c r="U55" s="288">
        <v>31200</v>
      </c>
      <c r="V55" s="288">
        <f t="shared" si="2"/>
        <v>15</v>
      </c>
      <c r="W55" s="286">
        <v>31512</v>
      </c>
      <c r="X55" s="286">
        <f t="shared" si="3"/>
        <v>15.15</v>
      </c>
    </row>
    <row r="56" spans="1:24" s="175" customFormat="1">
      <c r="A56" s="176">
        <v>30016</v>
      </c>
      <c r="B56" s="176"/>
      <c r="C56" s="176" t="s">
        <v>301</v>
      </c>
      <c r="D56" s="176">
        <f t="shared" si="0"/>
        <v>1001811</v>
      </c>
      <c r="E56" s="176"/>
      <c r="F56" s="176"/>
      <c r="G56" s="176" t="s">
        <v>168</v>
      </c>
      <c r="H56" s="177">
        <v>43808</v>
      </c>
      <c r="I56" s="291">
        <v>567.14999999999986</v>
      </c>
      <c r="J56" s="291">
        <v>0</v>
      </c>
      <c r="K56" s="291">
        <v>0</v>
      </c>
      <c r="L56" s="291">
        <f t="shared" ca="1" si="1"/>
        <v>7.2666666666666666</v>
      </c>
      <c r="M56" s="176" t="s">
        <v>66</v>
      </c>
      <c r="N56" s="176"/>
      <c r="O56" s="176" t="s">
        <v>297</v>
      </c>
      <c r="P56" s="176" t="s">
        <v>170</v>
      </c>
      <c r="Q56" s="176" t="s">
        <v>206</v>
      </c>
      <c r="R56" s="178">
        <v>1</v>
      </c>
      <c r="S56" s="178">
        <v>1</v>
      </c>
      <c r="T56" s="179" t="s">
        <v>298</v>
      </c>
      <c r="U56" s="288">
        <v>31200</v>
      </c>
      <c r="V56" s="288">
        <f t="shared" si="2"/>
        <v>15</v>
      </c>
      <c r="W56" s="286">
        <v>31512</v>
      </c>
      <c r="X56" s="286">
        <f t="shared" si="3"/>
        <v>15.15</v>
      </c>
    </row>
    <row r="57" spans="1:24" s="175" customFormat="1">
      <c r="A57" s="176">
        <v>10460</v>
      </c>
      <c r="B57" s="176" t="s">
        <v>302</v>
      </c>
      <c r="C57" s="176" t="s">
        <v>303</v>
      </c>
      <c r="D57" s="176">
        <f t="shared" si="0"/>
        <v>1099503</v>
      </c>
      <c r="E57" s="176"/>
      <c r="F57" s="176"/>
      <c r="G57" s="176" t="s">
        <v>168</v>
      </c>
      <c r="H57" s="177">
        <v>39521</v>
      </c>
      <c r="I57" s="291">
        <v>0</v>
      </c>
      <c r="J57" s="291">
        <v>0</v>
      </c>
      <c r="K57" s="291">
        <v>0</v>
      </c>
      <c r="L57" s="291">
        <f t="shared" ca="1" si="1"/>
        <v>150.16666666666666</v>
      </c>
      <c r="M57" s="176" t="s">
        <v>178</v>
      </c>
      <c r="N57" s="176"/>
      <c r="O57" s="176" t="s">
        <v>297</v>
      </c>
      <c r="P57" s="176" t="s">
        <v>170</v>
      </c>
      <c r="Q57" s="176" t="s">
        <v>171</v>
      </c>
      <c r="R57" s="178">
        <v>1</v>
      </c>
      <c r="S57" s="178">
        <v>1</v>
      </c>
      <c r="T57" s="179" t="s">
        <v>298</v>
      </c>
      <c r="U57" s="288">
        <v>54102</v>
      </c>
      <c r="V57" s="288">
        <f t="shared" si="2"/>
        <v>2254.25</v>
      </c>
      <c r="W57" s="286">
        <v>56266.080000000002</v>
      </c>
      <c r="X57" s="286">
        <f t="shared" si="3"/>
        <v>2344.42</v>
      </c>
    </row>
    <row r="58" spans="1:24" s="175" customFormat="1">
      <c r="A58" s="176">
        <v>10402</v>
      </c>
      <c r="B58" s="176" t="s">
        <v>304</v>
      </c>
      <c r="C58" s="176" t="s">
        <v>305</v>
      </c>
      <c r="D58" s="176">
        <f t="shared" si="0"/>
        <v>1098885</v>
      </c>
      <c r="E58" s="176"/>
      <c r="F58" s="176"/>
      <c r="G58" s="176" t="s">
        <v>168</v>
      </c>
      <c r="H58" s="177">
        <v>32608</v>
      </c>
      <c r="I58" s="291">
        <v>3133</v>
      </c>
      <c r="J58" s="291">
        <v>0</v>
      </c>
      <c r="K58" s="291">
        <v>0</v>
      </c>
      <c r="L58" s="291">
        <f t="shared" ca="1" si="1"/>
        <v>380.6</v>
      </c>
      <c r="M58" s="176" t="s">
        <v>273</v>
      </c>
      <c r="N58" s="176"/>
      <c r="O58" s="176" t="s">
        <v>297</v>
      </c>
      <c r="P58" s="176" t="s">
        <v>170</v>
      </c>
      <c r="Q58" s="176" t="s">
        <v>206</v>
      </c>
      <c r="R58" s="178">
        <v>1</v>
      </c>
      <c r="S58" s="178">
        <v>1</v>
      </c>
      <c r="T58" s="179" t="s">
        <v>298</v>
      </c>
      <c r="U58" s="288">
        <v>59217.599999999999</v>
      </c>
      <c r="V58" s="288">
        <f t="shared" si="2"/>
        <v>28.47</v>
      </c>
      <c r="W58" s="286">
        <v>60994.130000000085</v>
      </c>
      <c r="X58" s="286">
        <f t="shared" si="3"/>
        <v>29.324100961538498</v>
      </c>
    </row>
    <row r="59" spans="1:24" s="175" customFormat="1">
      <c r="A59" s="176">
        <v>10391</v>
      </c>
      <c r="B59" s="176" t="s">
        <v>306</v>
      </c>
      <c r="C59" s="176" t="s">
        <v>307</v>
      </c>
      <c r="D59" s="176">
        <f t="shared" si="0"/>
        <v>1098712</v>
      </c>
      <c r="E59" s="176"/>
      <c r="F59" s="176"/>
      <c r="G59" s="176" t="s">
        <v>168</v>
      </c>
      <c r="H59" s="177">
        <v>37078</v>
      </c>
      <c r="I59" s="291">
        <v>0</v>
      </c>
      <c r="J59" s="291">
        <v>0</v>
      </c>
      <c r="K59" s="291">
        <v>0</v>
      </c>
      <c r="L59" s="291">
        <f t="shared" ca="1" si="1"/>
        <v>231.6</v>
      </c>
      <c r="M59" s="176" t="s">
        <v>273</v>
      </c>
      <c r="N59" s="176"/>
      <c r="O59" s="176" t="s">
        <v>297</v>
      </c>
      <c r="P59" s="176" t="s">
        <v>170</v>
      </c>
      <c r="Q59" s="176" t="s">
        <v>171</v>
      </c>
      <c r="R59" s="178">
        <v>1</v>
      </c>
      <c r="S59" s="178">
        <v>1</v>
      </c>
      <c r="T59" s="179" t="s">
        <v>298</v>
      </c>
      <c r="U59" s="288">
        <v>53263.44</v>
      </c>
      <c r="V59" s="288">
        <f t="shared" si="2"/>
        <v>2219.31</v>
      </c>
      <c r="W59" s="286">
        <v>55393.98</v>
      </c>
      <c r="X59" s="286">
        <f t="shared" si="3"/>
        <v>2308.0825</v>
      </c>
    </row>
    <row r="60" spans="1:24" s="175" customFormat="1">
      <c r="A60" s="176">
        <v>10036</v>
      </c>
      <c r="B60" s="176" t="s">
        <v>308</v>
      </c>
      <c r="C60" s="176" t="s">
        <v>309</v>
      </c>
      <c r="D60" s="176">
        <f t="shared" si="0"/>
        <v>1001051</v>
      </c>
      <c r="E60" s="176"/>
      <c r="F60" s="176"/>
      <c r="G60" s="176" t="s">
        <v>168</v>
      </c>
      <c r="H60" s="177">
        <v>41869</v>
      </c>
      <c r="I60" s="291">
        <v>0</v>
      </c>
      <c r="J60" s="291">
        <v>0</v>
      </c>
      <c r="K60" s="291">
        <v>0</v>
      </c>
      <c r="L60" s="291">
        <f t="shared" ca="1" si="1"/>
        <v>71.900000000000006</v>
      </c>
      <c r="M60" s="176" t="s">
        <v>273</v>
      </c>
      <c r="N60" s="176"/>
      <c r="O60" s="176" t="s">
        <v>297</v>
      </c>
      <c r="P60" s="176" t="s">
        <v>170</v>
      </c>
      <c r="Q60" s="176" t="s">
        <v>171</v>
      </c>
      <c r="R60" s="178">
        <v>1</v>
      </c>
      <c r="S60" s="178">
        <v>1</v>
      </c>
      <c r="T60" s="179" t="s">
        <v>298</v>
      </c>
      <c r="U60" s="288">
        <v>47500.08</v>
      </c>
      <c r="V60" s="288">
        <f t="shared" si="2"/>
        <v>1979.17</v>
      </c>
      <c r="W60" s="286">
        <v>48925.08</v>
      </c>
      <c r="X60" s="286">
        <f t="shared" si="3"/>
        <v>2038.5450000000001</v>
      </c>
    </row>
    <row r="61" spans="1:24" s="175" customFormat="1">
      <c r="A61" s="176">
        <v>10099</v>
      </c>
      <c r="B61" s="176" t="s">
        <v>310</v>
      </c>
      <c r="C61" s="176" t="s">
        <v>311</v>
      </c>
      <c r="D61" s="176">
        <f t="shared" si="0"/>
        <v>1001273</v>
      </c>
      <c r="E61" s="176"/>
      <c r="F61" s="176"/>
      <c r="G61" s="176" t="s">
        <v>168</v>
      </c>
      <c r="H61" s="177">
        <v>42597</v>
      </c>
      <c r="I61" s="291">
        <v>0</v>
      </c>
      <c r="J61" s="291">
        <v>0</v>
      </c>
      <c r="K61" s="291">
        <v>0</v>
      </c>
      <c r="L61" s="291">
        <f t="shared" ca="1" si="1"/>
        <v>47.633333333333333</v>
      </c>
      <c r="M61" s="176" t="s">
        <v>286</v>
      </c>
      <c r="N61" s="176"/>
      <c r="O61" s="176" t="s">
        <v>297</v>
      </c>
      <c r="P61" s="176" t="s">
        <v>170</v>
      </c>
      <c r="Q61" s="176" t="s">
        <v>171</v>
      </c>
      <c r="R61" s="178">
        <v>1</v>
      </c>
      <c r="S61" s="178">
        <v>1</v>
      </c>
      <c r="T61" s="179" t="s">
        <v>298</v>
      </c>
      <c r="U61" s="288">
        <v>52019.76</v>
      </c>
      <c r="V61" s="288">
        <f t="shared" si="2"/>
        <v>2167.4900000000002</v>
      </c>
      <c r="W61" s="286">
        <v>53580.35</v>
      </c>
      <c r="X61" s="286">
        <f t="shared" si="3"/>
        <v>2232.5145833333331</v>
      </c>
    </row>
    <row r="62" spans="1:24" s="175" customFormat="1">
      <c r="A62" s="176">
        <v>10154</v>
      </c>
      <c r="B62" s="176" t="s">
        <v>312</v>
      </c>
      <c r="C62" s="176" t="s">
        <v>313</v>
      </c>
      <c r="D62" s="176">
        <f t="shared" si="0"/>
        <v>1001383</v>
      </c>
      <c r="E62" s="176"/>
      <c r="F62" s="176"/>
      <c r="G62" s="176" t="s">
        <v>168</v>
      </c>
      <c r="H62" s="177">
        <v>42786</v>
      </c>
      <c r="I62" s="291">
        <v>0</v>
      </c>
      <c r="J62" s="291">
        <v>0</v>
      </c>
      <c r="K62" s="291">
        <v>0</v>
      </c>
      <c r="L62" s="291">
        <f t="shared" ca="1" si="1"/>
        <v>41.333333333333336</v>
      </c>
      <c r="M62" s="176" t="s">
        <v>273</v>
      </c>
      <c r="N62" s="176"/>
      <c r="O62" s="176" t="s">
        <v>297</v>
      </c>
      <c r="P62" s="176" t="s">
        <v>170</v>
      </c>
      <c r="Q62" s="176" t="s">
        <v>171</v>
      </c>
      <c r="R62" s="178">
        <v>1</v>
      </c>
      <c r="S62" s="178">
        <v>1</v>
      </c>
      <c r="T62" s="179" t="s">
        <v>298</v>
      </c>
      <c r="U62" s="288">
        <v>51417.599999999999</v>
      </c>
      <c r="V62" s="288">
        <f t="shared" si="2"/>
        <v>2142.4</v>
      </c>
      <c r="W62" s="286">
        <v>52960.13</v>
      </c>
      <c r="X62" s="286">
        <f t="shared" si="3"/>
        <v>2206.6720833333334</v>
      </c>
    </row>
    <row r="63" spans="1:24" s="175" customFormat="1">
      <c r="A63" s="176">
        <v>10341</v>
      </c>
      <c r="B63" s="176" t="s">
        <v>314</v>
      </c>
      <c r="C63" s="176" t="s">
        <v>315</v>
      </c>
      <c r="D63" s="176">
        <f t="shared" si="0"/>
        <v>1001719</v>
      </c>
      <c r="E63" s="176"/>
      <c r="F63" s="176"/>
      <c r="G63" s="176" t="s">
        <v>168</v>
      </c>
      <c r="H63" s="177">
        <v>43647</v>
      </c>
      <c r="I63" s="291">
        <v>0</v>
      </c>
      <c r="J63" s="291">
        <v>0</v>
      </c>
      <c r="K63" s="291">
        <v>0</v>
      </c>
      <c r="L63" s="291">
        <f t="shared" ca="1" si="1"/>
        <v>12.633333333333333</v>
      </c>
      <c r="M63" s="176" t="s">
        <v>66</v>
      </c>
      <c r="N63" s="176"/>
      <c r="O63" s="176" t="s">
        <v>297</v>
      </c>
      <c r="P63" s="176" t="s">
        <v>170</v>
      </c>
      <c r="Q63" s="176" t="s">
        <v>171</v>
      </c>
      <c r="R63" s="178">
        <v>1</v>
      </c>
      <c r="S63" s="178">
        <v>1</v>
      </c>
      <c r="T63" s="179" t="s">
        <v>298</v>
      </c>
      <c r="U63" s="288">
        <v>47500.08</v>
      </c>
      <c r="V63" s="288">
        <f t="shared" si="2"/>
        <v>1979.17</v>
      </c>
      <c r="W63" s="286">
        <v>48212.58</v>
      </c>
      <c r="X63" s="286">
        <f t="shared" si="3"/>
        <v>2008.8575000000001</v>
      </c>
    </row>
    <row r="64" spans="1:24" s="175" customFormat="1">
      <c r="A64" s="176">
        <v>10369</v>
      </c>
      <c r="B64" s="176" t="s">
        <v>316</v>
      </c>
      <c r="C64" s="176" t="s">
        <v>317</v>
      </c>
      <c r="D64" s="176">
        <f t="shared" si="0"/>
        <v>1001760</v>
      </c>
      <c r="E64" s="176"/>
      <c r="F64" s="176"/>
      <c r="G64" s="176" t="s">
        <v>168</v>
      </c>
      <c r="H64" s="177">
        <v>43724</v>
      </c>
      <c r="I64" s="291">
        <v>0</v>
      </c>
      <c r="J64" s="291">
        <v>0</v>
      </c>
      <c r="K64" s="291">
        <v>0</v>
      </c>
      <c r="L64" s="291">
        <f t="shared" ca="1" si="1"/>
        <v>10.066666666666666</v>
      </c>
      <c r="M64" s="176" t="s">
        <v>66</v>
      </c>
      <c r="N64" s="176"/>
      <c r="O64" s="176" t="s">
        <v>297</v>
      </c>
      <c r="P64" s="176" t="s">
        <v>170</v>
      </c>
      <c r="Q64" s="176" t="s">
        <v>171</v>
      </c>
      <c r="R64" s="178">
        <v>1</v>
      </c>
      <c r="S64" s="178">
        <v>1</v>
      </c>
      <c r="T64" s="179" t="s">
        <v>298</v>
      </c>
      <c r="U64" s="288">
        <v>47500.08</v>
      </c>
      <c r="V64" s="288">
        <f t="shared" si="2"/>
        <v>1979.17</v>
      </c>
      <c r="W64" s="286">
        <v>48687.58</v>
      </c>
      <c r="X64" s="286">
        <f t="shared" si="3"/>
        <v>2028.6491666666668</v>
      </c>
    </row>
    <row r="65" spans="1:24" s="175" customFormat="1">
      <c r="A65" s="176">
        <v>10464</v>
      </c>
      <c r="B65" s="176" t="s">
        <v>318</v>
      </c>
      <c r="C65" s="176" t="s">
        <v>319</v>
      </c>
      <c r="D65" s="176">
        <f t="shared" si="0"/>
        <v>1099543</v>
      </c>
      <c r="E65" s="176"/>
      <c r="F65" s="176"/>
      <c r="G65" s="176" t="s">
        <v>168</v>
      </c>
      <c r="H65" s="177">
        <v>39671</v>
      </c>
      <c r="I65" s="291">
        <v>3089.75</v>
      </c>
      <c r="J65" s="291">
        <v>11.86</v>
      </c>
      <c r="K65" s="291">
        <v>0</v>
      </c>
      <c r="L65" s="291">
        <f t="shared" ca="1" si="1"/>
        <v>145.16666666666666</v>
      </c>
      <c r="M65" s="176" t="s">
        <v>273</v>
      </c>
      <c r="N65" s="176"/>
      <c r="O65" s="176" t="s">
        <v>297</v>
      </c>
      <c r="P65" s="176" t="s">
        <v>170</v>
      </c>
      <c r="Q65" s="176" t="s">
        <v>206</v>
      </c>
      <c r="R65" s="178">
        <v>1</v>
      </c>
      <c r="S65" s="178">
        <v>1</v>
      </c>
      <c r="T65" s="179" t="s">
        <v>298</v>
      </c>
      <c r="U65" s="288">
        <v>35193.599999999999</v>
      </c>
      <c r="V65" s="288">
        <f t="shared" si="2"/>
        <v>16.919999999999998</v>
      </c>
      <c r="W65" s="286">
        <v>36601.340000000047</v>
      </c>
      <c r="X65" s="286">
        <f t="shared" si="3"/>
        <v>17.5967980769231</v>
      </c>
    </row>
    <row r="66" spans="1:24" s="175" customFormat="1">
      <c r="A66" s="176">
        <v>10493</v>
      </c>
      <c r="B66" s="176" t="s">
        <v>320</v>
      </c>
      <c r="C66" s="176" t="s">
        <v>321</v>
      </c>
      <c r="D66" s="176">
        <f t="shared" ref="D66:D101" si="4">+_xlfn.NUMBERVALUE(C66)</f>
        <v>1099707</v>
      </c>
      <c r="E66" s="176"/>
      <c r="F66" s="176"/>
      <c r="G66" s="176" t="s">
        <v>168</v>
      </c>
      <c r="H66" s="177">
        <v>40833</v>
      </c>
      <c r="I66" s="291">
        <v>3249.16</v>
      </c>
      <c r="J66" s="291">
        <v>47.8</v>
      </c>
      <c r="K66" s="291">
        <v>0</v>
      </c>
      <c r="L66" s="291">
        <f t="shared" ca="1" si="1"/>
        <v>106.43333333333334</v>
      </c>
      <c r="M66" s="176" t="s">
        <v>286</v>
      </c>
      <c r="N66" s="176"/>
      <c r="O66" s="176" t="s">
        <v>297</v>
      </c>
      <c r="P66" s="176" t="s">
        <v>170</v>
      </c>
      <c r="Q66" s="176" t="s">
        <v>206</v>
      </c>
      <c r="R66" s="178">
        <v>1</v>
      </c>
      <c r="S66" s="178">
        <v>1</v>
      </c>
      <c r="T66" s="179" t="s">
        <v>298</v>
      </c>
      <c r="U66" s="288">
        <v>33841.599999999999</v>
      </c>
      <c r="V66" s="288">
        <f t="shared" si="2"/>
        <v>16.27</v>
      </c>
      <c r="W66" s="286">
        <v>34856.850000000079</v>
      </c>
      <c r="X66" s="286">
        <f t="shared" si="3"/>
        <v>16.758100961538499</v>
      </c>
    </row>
    <row r="67" spans="1:24" s="175" customFormat="1">
      <c r="A67" s="176">
        <v>10203</v>
      </c>
      <c r="B67" s="176" t="s">
        <v>322</v>
      </c>
      <c r="C67" s="176" t="s">
        <v>323</v>
      </c>
      <c r="D67" s="176">
        <f t="shared" si="4"/>
        <v>1001477</v>
      </c>
      <c r="E67" s="176"/>
      <c r="F67" s="176"/>
      <c r="G67" s="176" t="s">
        <v>168</v>
      </c>
      <c r="H67" s="177">
        <v>43018</v>
      </c>
      <c r="I67" s="291">
        <v>1386</v>
      </c>
      <c r="J67" s="291">
        <v>0</v>
      </c>
      <c r="K67" s="291">
        <v>0</v>
      </c>
      <c r="L67" s="291">
        <f t="shared" ref="L67:L105" ca="1" si="5">+(TODAY()-H67)/30</f>
        <v>33.6</v>
      </c>
      <c r="M67" s="176" t="s">
        <v>273</v>
      </c>
      <c r="N67" s="176"/>
      <c r="O67" s="176" t="s">
        <v>297</v>
      </c>
      <c r="P67" s="176" t="s">
        <v>211</v>
      </c>
      <c r="Q67" s="176" t="s">
        <v>206</v>
      </c>
      <c r="R67" s="178">
        <v>0.5</v>
      </c>
      <c r="S67" s="178">
        <v>1</v>
      </c>
      <c r="T67" s="179" t="s">
        <v>298</v>
      </c>
      <c r="U67" s="288">
        <v>14187.27</v>
      </c>
      <c r="V67" s="288">
        <f t="shared" ref="V67:V105" si="6">+IF(Q67="Hourly",U67/26/80,U67/24)</f>
        <v>6.820802884615385</v>
      </c>
      <c r="W67" s="286">
        <v>28787.200000000001</v>
      </c>
      <c r="X67" s="286">
        <f t="shared" ref="X67:X112" si="7">+IF(Q67="Hourly",W67/26/80,W67/24)</f>
        <v>13.84</v>
      </c>
    </row>
    <row r="68" spans="1:24" s="175" customFormat="1">
      <c r="A68" s="176">
        <v>10273</v>
      </c>
      <c r="B68" s="176" t="s">
        <v>324</v>
      </c>
      <c r="C68" s="176" t="s">
        <v>325</v>
      </c>
      <c r="D68" s="176">
        <f t="shared" si="4"/>
        <v>1001613</v>
      </c>
      <c r="E68" s="176"/>
      <c r="F68" s="176"/>
      <c r="G68" s="176" t="s">
        <v>168</v>
      </c>
      <c r="H68" s="177">
        <v>43374</v>
      </c>
      <c r="I68" s="291">
        <v>1922.5</v>
      </c>
      <c r="J68" s="291">
        <v>2</v>
      </c>
      <c r="K68" s="291">
        <v>0</v>
      </c>
      <c r="L68" s="291">
        <f t="shared" ca="1" si="5"/>
        <v>21.733333333333334</v>
      </c>
      <c r="M68" s="176" t="s">
        <v>273</v>
      </c>
      <c r="N68" s="176"/>
      <c r="O68" s="176" t="s">
        <v>297</v>
      </c>
      <c r="P68" s="176" t="s">
        <v>170</v>
      </c>
      <c r="Q68" s="176" t="s">
        <v>206</v>
      </c>
      <c r="R68" s="178">
        <v>1</v>
      </c>
      <c r="S68" s="178">
        <v>1</v>
      </c>
      <c r="T68" s="179" t="s">
        <v>298</v>
      </c>
      <c r="U68" s="288">
        <v>29744</v>
      </c>
      <c r="V68" s="288">
        <f t="shared" si="6"/>
        <v>14.3</v>
      </c>
      <c r="W68" s="286">
        <v>30338.880000000001</v>
      </c>
      <c r="X68" s="286">
        <f t="shared" si="7"/>
        <v>14.586000000000002</v>
      </c>
    </row>
    <row r="69" spans="1:24" s="175" customFormat="1">
      <c r="A69" s="176">
        <v>10410</v>
      </c>
      <c r="B69" s="176" t="s">
        <v>326</v>
      </c>
      <c r="C69" s="176" t="s">
        <v>327</v>
      </c>
      <c r="D69" s="176">
        <f t="shared" si="4"/>
        <v>1098986</v>
      </c>
      <c r="E69" s="176"/>
      <c r="F69" s="176"/>
      <c r="G69" s="176" t="s">
        <v>168</v>
      </c>
      <c r="H69" s="177">
        <v>38103</v>
      </c>
      <c r="I69" s="291">
        <v>3178.66</v>
      </c>
      <c r="J69" s="291">
        <v>0</v>
      </c>
      <c r="K69" s="291">
        <v>0</v>
      </c>
      <c r="L69" s="291">
        <f t="shared" ca="1" si="5"/>
        <v>197.43333333333334</v>
      </c>
      <c r="M69" s="176" t="s">
        <v>273</v>
      </c>
      <c r="N69" s="176"/>
      <c r="O69" s="176" t="s">
        <v>297</v>
      </c>
      <c r="P69" s="176" t="s">
        <v>170</v>
      </c>
      <c r="Q69" s="176" t="s">
        <v>206</v>
      </c>
      <c r="R69" s="178">
        <v>1</v>
      </c>
      <c r="S69" s="178">
        <v>1</v>
      </c>
      <c r="T69" s="179" t="s">
        <v>298</v>
      </c>
      <c r="U69" s="288">
        <v>39041.599999999999</v>
      </c>
      <c r="V69" s="288">
        <f t="shared" si="6"/>
        <v>18.77</v>
      </c>
      <c r="W69" s="286">
        <v>40212.850000000079</v>
      </c>
      <c r="X69" s="286">
        <f t="shared" si="7"/>
        <v>19.333100961538499</v>
      </c>
    </row>
    <row r="70" spans="1:24" s="175" customFormat="1">
      <c r="A70" s="176">
        <v>10388</v>
      </c>
      <c r="B70" s="176" t="s">
        <v>328</v>
      </c>
      <c r="C70" s="176" t="s">
        <v>329</v>
      </c>
      <c r="D70" s="176">
        <f t="shared" si="4"/>
        <v>1098648</v>
      </c>
      <c r="E70" s="176"/>
      <c r="F70" s="176"/>
      <c r="G70" s="176" t="s">
        <v>168</v>
      </c>
      <c r="H70" s="177">
        <v>36724</v>
      </c>
      <c r="I70" s="291">
        <v>0</v>
      </c>
      <c r="J70" s="291">
        <v>0</v>
      </c>
      <c r="K70" s="291">
        <v>0</v>
      </c>
      <c r="L70" s="291">
        <f t="shared" ca="1" si="5"/>
        <v>243.4</v>
      </c>
      <c r="M70" s="176" t="s">
        <v>273</v>
      </c>
      <c r="N70" s="176"/>
      <c r="O70" s="176" t="s">
        <v>297</v>
      </c>
      <c r="P70" s="176" t="s">
        <v>170</v>
      </c>
      <c r="Q70" s="176" t="s">
        <v>171</v>
      </c>
      <c r="R70" s="178">
        <v>1</v>
      </c>
      <c r="S70" s="178">
        <v>1</v>
      </c>
      <c r="T70" s="179" t="s">
        <v>298</v>
      </c>
      <c r="U70" s="288">
        <v>56740.08</v>
      </c>
      <c r="V70" s="288">
        <f t="shared" si="6"/>
        <v>2364.17</v>
      </c>
      <c r="W70" s="286">
        <v>59009.68</v>
      </c>
      <c r="X70" s="286">
        <f t="shared" si="7"/>
        <v>2458.7366666666667</v>
      </c>
    </row>
    <row r="71" spans="1:24" s="175" customFormat="1">
      <c r="A71" s="176">
        <v>10041</v>
      </c>
      <c r="B71" s="176" t="s">
        <v>330</v>
      </c>
      <c r="C71" s="176" t="s">
        <v>331</v>
      </c>
      <c r="D71" s="176">
        <f t="shared" si="4"/>
        <v>1001061</v>
      </c>
      <c r="E71" s="176"/>
      <c r="F71" s="176"/>
      <c r="G71" s="176" t="s">
        <v>168</v>
      </c>
      <c r="H71" s="177">
        <v>41892</v>
      </c>
      <c r="I71" s="291">
        <v>1913</v>
      </c>
      <c r="J71" s="291">
        <v>0</v>
      </c>
      <c r="K71" s="291">
        <v>0</v>
      </c>
      <c r="L71" s="291">
        <f t="shared" ca="1" si="5"/>
        <v>71.13333333333334</v>
      </c>
      <c r="M71" s="176" t="s">
        <v>286</v>
      </c>
      <c r="N71" s="176"/>
      <c r="O71" s="176" t="s">
        <v>297</v>
      </c>
      <c r="P71" s="176" t="s">
        <v>170</v>
      </c>
      <c r="Q71" s="176" t="s">
        <v>206</v>
      </c>
      <c r="R71" s="178">
        <v>1</v>
      </c>
      <c r="S71" s="178">
        <v>1</v>
      </c>
      <c r="T71" s="179" t="s">
        <v>298</v>
      </c>
      <c r="U71" s="288">
        <v>31969.600000000002</v>
      </c>
      <c r="V71" s="288">
        <f t="shared" si="6"/>
        <v>15.370000000000001</v>
      </c>
      <c r="W71" s="286">
        <v>33088.539999999957</v>
      </c>
      <c r="X71" s="286">
        <f t="shared" si="7"/>
        <v>15.907951923076903</v>
      </c>
    </row>
    <row r="72" spans="1:24" s="175" customFormat="1">
      <c r="A72" s="176">
        <v>10087</v>
      </c>
      <c r="B72" s="176" t="s">
        <v>332</v>
      </c>
      <c r="C72" s="176" t="s">
        <v>333</v>
      </c>
      <c r="D72" s="176">
        <f t="shared" si="4"/>
        <v>1001222</v>
      </c>
      <c r="E72" s="176"/>
      <c r="F72" s="176"/>
      <c r="G72" s="176" t="s">
        <v>168</v>
      </c>
      <c r="H72" s="177">
        <v>42522</v>
      </c>
      <c r="I72" s="291">
        <v>1979.5500000000002</v>
      </c>
      <c r="J72" s="291">
        <v>48.239999999999995</v>
      </c>
      <c r="K72" s="291">
        <v>0</v>
      </c>
      <c r="L72" s="291">
        <f t="shared" ca="1" si="5"/>
        <v>50.133333333333333</v>
      </c>
      <c r="M72" s="176" t="s">
        <v>286</v>
      </c>
      <c r="N72" s="176"/>
      <c r="O72" s="176" t="s">
        <v>297</v>
      </c>
      <c r="P72" s="176" t="s">
        <v>170</v>
      </c>
      <c r="Q72" s="176" t="s">
        <v>206</v>
      </c>
      <c r="R72" s="178">
        <v>1</v>
      </c>
      <c r="S72" s="178">
        <v>1</v>
      </c>
      <c r="T72" s="179" t="s">
        <v>298</v>
      </c>
      <c r="U72" s="288">
        <v>30264</v>
      </c>
      <c r="V72" s="288">
        <f t="shared" si="6"/>
        <v>14.55</v>
      </c>
      <c r="W72" s="286">
        <v>31474.559999999998</v>
      </c>
      <c r="X72" s="286">
        <f t="shared" si="7"/>
        <v>15.132</v>
      </c>
    </row>
    <row r="73" spans="1:24" s="175" customFormat="1">
      <c r="A73" s="176">
        <v>10194</v>
      </c>
      <c r="B73" s="176" t="s">
        <v>334</v>
      </c>
      <c r="C73" s="176" t="s">
        <v>335</v>
      </c>
      <c r="D73" s="176">
        <f t="shared" si="4"/>
        <v>1001458</v>
      </c>
      <c r="E73" s="176"/>
      <c r="F73" s="176"/>
      <c r="G73" s="176" t="s">
        <v>168</v>
      </c>
      <c r="H73" s="177">
        <v>42951</v>
      </c>
      <c r="I73" s="291">
        <v>1876.25</v>
      </c>
      <c r="J73" s="291">
        <v>26.38</v>
      </c>
      <c r="K73" s="291">
        <v>0</v>
      </c>
      <c r="L73" s="291">
        <f t="shared" ca="1" si="5"/>
        <v>35.833333333333336</v>
      </c>
      <c r="M73" s="176" t="s">
        <v>286</v>
      </c>
      <c r="N73" s="176"/>
      <c r="O73" s="176" t="s">
        <v>297</v>
      </c>
      <c r="P73" s="176" t="s">
        <v>170</v>
      </c>
      <c r="Q73" s="176" t="s">
        <v>206</v>
      </c>
      <c r="R73" s="178">
        <v>1</v>
      </c>
      <c r="S73" s="178">
        <v>1</v>
      </c>
      <c r="T73" s="179" t="s">
        <v>298</v>
      </c>
      <c r="U73" s="288">
        <v>30888</v>
      </c>
      <c r="V73" s="288">
        <f t="shared" si="6"/>
        <v>14.85</v>
      </c>
      <c r="W73" s="286">
        <v>31814.639999999999</v>
      </c>
      <c r="X73" s="286">
        <f t="shared" si="7"/>
        <v>15.295499999999999</v>
      </c>
    </row>
    <row r="74" spans="1:24" s="175" customFormat="1">
      <c r="A74" s="176">
        <v>10215</v>
      </c>
      <c r="B74" s="176" t="s">
        <v>336</v>
      </c>
      <c r="C74" s="176" t="s">
        <v>337</v>
      </c>
      <c r="D74" s="176">
        <f t="shared" si="4"/>
        <v>1001507</v>
      </c>
      <c r="E74" s="176"/>
      <c r="F74" s="176"/>
      <c r="G74" s="176" t="s">
        <v>168</v>
      </c>
      <c r="H74" s="177">
        <v>43115</v>
      </c>
      <c r="I74" s="291">
        <v>3091</v>
      </c>
      <c r="J74" s="291">
        <v>2</v>
      </c>
      <c r="K74" s="291">
        <v>0</v>
      </c>
      <c r="L74" s="291">
        <f t="shared" ca="1" si="5"/>
        <v>30.366666666666667</v>
      </c>
      <c r="M74" s="176" t="s">
        <v>286</v>
      </c>
      <c r="N74" s="176"/>
      <c r="O74" s="176" t="s">
        <v>297</v>
      </c>
      <c r="P74" s="176" t="s">
        <v>170</v>
      </c>
      <c r="Q74" s="176" t="s">
        <v>206</v>
      </c>
      <c r="R74" s="178">
        <v>1</v>
      </c>
      <c r="S74" s="178">
        <v>1</v>
      </c>
      <c r="T74" s="179" t="s">
        <v>298</v>
      </c>
      <c r="U74" s="288">
        <v>30888</v>
      </c>
      <c r="V74" s="288">
        <f t="shared" si="6"/>
        <v>14.85</v>
      </c>
      <c r="W74" s="286">
        <v>31814.639999999999</v>
      </c>
      <c r="X74" s="286">
        <f t="shared" si="7"/>
        <v>15.295499999999999</v>
      </c>
    </row>
    <row r="75" spans="1:24" s="175" customFormat="1">
      <c r="A75" s="176">
        <v>10216</v>
      </c>
      <c r="B75" s="176" t="s">
        <v>338</v>
      </c>
      <c r="C75" s="176" t="s">
        <v>339</v>
      </c>
      <c r="D75" s="176">
        <f t="shared" si="4"/>
        <v>1001508</v>
      </c>
      <c r="E75" s="176"/>
      <c r="F75" s="176"/>
      <c r="G75" s="176" t="s">
        <v>168</v>
      </c>
      <c r="H75" s="177">
        <v>43115</v>
      </c>
      <c r="I75" s="291">
        <v>1979.6599999999999</v>
      </c>
      <c r="J75" s="291">
        <v>1.1000000000000001</v>
      </c>
      <c r="K75" s="291">
        <v>0</v>
      </c>
      <c r="L75" s="291">
        <f t="shared" ca="1" si="5"/>
        <v>30.366666666666667</v>
      </c>
      <c r="M75" s="176" t="s">
        <v>286</v>
      </c>
      <c r="N75" s="176"/>
      <c r="O75" s="176" t="s">
        <v>297</v>
      </c>
      <c r="P75" s="176" t="s">
        <v>170</v>
      </c>
      <c r="Q75" s="176" t="s">
        <v>206</v>
      </c>
      <c r="R75" s="178">
        <v>1</v>
      </c>
      <c r="S75" s="178">
        <v>1</v>
      </c>
      <c r="T75" s="179" t="s">
        <v>298</v>
      </c>
      <c r="U75" s="288">
        <v>30888</v>
      </c>
      <c r="V75" s="288">
        <f t="shared" si="6"/>
        <v>14.85</v>
      </c>
      <c r="W75" s="286">
        <v>31814.639999999999</v>
      </c>
      <c r="X75" s="286">
        <f t="shared" si="7"/>
        <v>15.295499999999999</v>
      </c>
    </row>
    <row r="76" spans="1:24" s="175" customFormat="1">
      <c r="A76" s="176">
        <v>10220</v>
      </c>
      <c r="B76" s="176" t="s">
        <v>340</v>
      </c>
      <c r="C76" s="176" t="s">
        <v>341</v>
      </c>
      <c r="D76" s="176">
        <f t="shared" si="4"/>
        <v>1001516</v>
      </c>
      <c r="E76" s="176"/>
      <c r="F76" s="176"/>
      <c r="G76" s="176" t="s">
        <v>168</v>
      </c>
      <c r="H76" s="177">
        <v>43137</v>
      </c>
      <c r="I76" s="291">
        <v>1902.75</v>
      </c>
      <c r="J76" s="291">
        <v>4.25</v>
      </c>
      <c r="K76" s="291">
        <v>0</v>
      </c>
      <c r="L76" s="291">
        <f t="shared" ca="1" si="5"/>
        <v>29.633333333333333</v>
      </c>
      <c r="M76" s="176" t="s">
        <v>273</v>
      </c>
      <c r="N76" s="176"/>
      <c r="O76" s="176" t="s">
        <v>297</v>
      </c>
      <c r="P76" s="176" t="s">
        <v>170</v>
      </c>
      <c r="Q76" s="176" t="s">
        <v>206</v>
      </c>
      <c r="R76" s="178">
        <v>1</v>
      </c>
      <c r="S76" s="178">
        <v>1</v>
      </c>
      <c r="T76" s="179" t="s">
        <v>298</v>
      </c>
      <c r="U76" s="288">
        <v>30888</v>
      </c>
      <c r="V76" s="288">
        <f t="shared" si="6"/>
        <v>14.85</v>
      </c>
      <c r="W76" s="286">
        <v>31814.639999999999</v>
      </c>
      <c r="X76" s="286">
        <f t="shared" si="7"/>
        <v>15.295499999999999</v>
      </c>
    </row>
    <row r="77" spans="1:24" s="175" customFormat="1">
      <c r="A77" s="176">
        <v>10221</v>
      </c>
      <c r="B77" s="176" t="s">
        <v>342</v>
      </c>
      <c r="C77" s="176" t="s">
        <v>343</v>
      </c>
      <c r="D77" s="176">
        <f t="shared" si="4"/>
        <v>1001517</v>
      </c>
      <c r="E77" s="176"/>
      <c r="F77" s="176"/>
      <c r="G77" s="176" t="s">
        <v>168</v>
      </c>
      <c r="H77" s="177">
        <v>43137</v>
      </c>
      <c r="I77" s="291">
        <v>1949.25</v>
      </c>
      <c r="J77" s="291">
        <v>1.5</v>
      </c>
      <c r="K77" s="291">
        <v>0</v>
      </c>
      <c r="L77" s="291">
        <f t="shared" ca="1" si="5"/>
        <v>29.633333333333333</v>
      </c>
      <c r="M77" s="176" t="s">
        <v>273</v>
      </c>
      <c r="N77" s="176"/>
      <c r="O77" s="176" t="s">
        <v>297</v>
      </c>
      <c r="P77" s="176" t="s">
        <v>170</v>
      </c>
      <c r="Q77" s="176" t="s">
        <v>206</v>
      </c>
      <c r="R77" s="178">
        <v>1</v>
      </c>
      <c r="S77" s="178">
        <v>1</v>
      </c>
      <c r="T77" s="179" t="s">
        <v>298</v>
      </c>
      <c r="U77" s="288">
        <v>30888</v>
      </c>
      <c r="V77" s="288">
        <f t="shared" si="6"/>
        <v>14.85</v>
      </c>
      <c r="W77" s="286">
        <v>31814.639999999999</v>
      </c>
      <c r="X77" s="286">
        <f t="shared" si="7"/>
        <v>15.295499999999999</v>
      </c>
    </row>
    <row r="78" spans="1:24" s="175" customFormat="1">
      <c r="A78" s="176">
        <v>10229</v>
      </c>
      <c r="B78" s="176" t="s">
        <v>344</v>
      </c>
      <c r="C78" s="176" t="s">
        <v>345</v>
      </c>
      <c r="D78" s="176">
        <f t="shared" si="4"/>
        <v>1001536</v>
      </c>
      <c r="E78" s="176"/>
      <c r="F78" s="176"/>
      <c r="G78" s="176" t="s">
        <v>168</v>
      </c>
      <c r="H78" s="177">
        <v>43171</v>
      </c>
      <c r="I78" s="291">
        <v>1867.25</v>
      </c>
      <c r="J78" s="291">
        <v>11.75</v>
      </c>
      <c r="K78" s="291">
        <v>0</v>
      </c>
      <c r="L78" s="291">
        <f t="shared" ca="1" si="5"/>
        <v>28.5</v>
      </c>
      <c r="M78" s="176" t="s">
        <v>273</v>
      </c>
      <c r="N78" s="176"/>
      <c r="O78" s="176" t="s">
        <v>297</v>
      </c>
      <c r="P78" s="176" t="s">
        <v>170</v>
      </c>
      <c r="Q78" s="176" t="s">
        <v>206</v>
      </c>
      <c r="R78" s="178">
        <v>1</v>
      </c>
      <c r="S78" s="178">
        <v>1</v>
      </c>
      <c r="T78" s="179" t="s">
        <v>298</v>
      </c>
      <c r="U78" s="288">
        <v>29993.599999999999</v>
      </c>
      <c r="V78" s="288">
        <f t="shared" si="6"/>
        <v>14.419999999999998</v>
      </c>
      <c r="W78" s="286">
        <v>30893.41000000008</v>
      </c>
      <c r="X78" s="286">
        <f t="shared" si="7"/>
        <v>14.852600961538499</v>
      </c>
    </row>
    <row r="79" spans="1:24" s="175" customFormat="1">
      <c r="A79" s="176">
        <v>10290</v>
      </c>
      <c r="B79" s="176" t="s">
        <v>346</v>
      </c>
      <c r="C79" s="176" t="s">
        <v>347</v>
      </c>
      <c r="D79" s="176">
        <f t="shared" si="4"/>
        <v>1001636</v>
      </c>
      <c r="E79" s="176"/>
      <c r="F79" s="176"/>
      <c r="G79" s="176" t="s">
        <v>168</v>
      </c>
      <c r="H79" s="177">
        <v>43467</v>
      </c>
      <c r="I79" s="291">
        <v>1944.53</v>
      </c>
      <c r="J79" s="291">
        <v>5.53</v>
      </c>
      <c r="K79" s="291">
        <v>0</v>
      </c>
      <c r="L79" s="291">
        <f t="shared" ca="1" si="5"/>
        <v>18.633333333333333</v>
      </c>
      <c r="M79" s="176" t="s">
        <v>286</v>
      </c>
      <c r="N79" s="176"/>
      <c r="O79" s="176" t="s">
        <v>297</v>
      </c>
      <c r="P79" s="176" t="s">
        <v>170</v>
      </c>
      <c r="Q79" s="176" t="s">
        <v>206</v>
      </c>
      <c r="R79" s="178">
        <v>1</v>
      </c>
      <c r="S79" s="178">
        <v>1</v>
      </c>
      <c r="T79" s="179" t="s">
        <v>298</v>
      </c>
      <c r="U79" s="288">
        <v>29827.200000000001</v>
      </c>
      <c r="V79" s="288">
        <f t="shared" si="6"/>
        <v>14.34</v>
      </c>
      <c r="W79" s="286">
        <v>30722.019999999953</v>
      </c>
      <c r="X79" s="286">
        <f t="shared" si="7"/>
        <v>14.7702019230769</v>
      </c>
    </row>
    <row r="80" spans="1:24" s="175" customFormat="1">
      <c r="A80" s="176">
        <v>10308</v>
      </c>
      <c r="B80" s="176" t="s">
        <v>348</v>
      </c>
      <c r="C80" s="176" t="s">
        <v>349</v>
      </c>
      <c r="D80" s="176">
        <f t="shared" si="4"/>
        <v>1001667</v>
      </c>
      <c r="E80" s="176"/>
      <c r="F80" s="176"/>
      <c r="G80" s="176" t="s">
        <v>168</v>
      </c>
      <c r="H80" s="177">
        <v>43545</v>
      </c>
      <c r="I80" s="291">
        <v>1899</v>
      </c>
      <c r="J80" s="291">
        <v>0</v>
      </c>
      <c r="K80" s="291">
        <v>0</v>
      </c>
      <c r="L80" s="291">
        <f t="shared" ca="1" si="5"/>
        <v>16.033333333333335</v>
      </c>
      <c r="M80" s="176" t="s">
        <v>286</v>
      </c>
      <c r="N80" s="176"/>
      <c r="O80" s="176" t="s">
        <v>297</v>
      </c>
      <c r="P80" s="176" t="s">
        <v>170</v>
      </c>
      <c r="Q80" s="176" t="s">
        <v>206</v>
      </c>
      <c r="R80" s="178">
        <v>1</v>
      </c>
      <c r="S80" s="178">
        <v>1</v>
      </c>
      <c r="T80" s="179" t="s">
        <v>298</v>
      </c>
      <c r="U80" s="288">
        <v>30097.599999999999</v>
      </c>
      <c r="V80" s="288">
        <f t="shared" si="6"/>
        <v>14.469999999999999</v>
      </c>
      <c r="W80" s="286">
        <v>31000.530000000079</v>
      </c>
      <c r="X80" s="286">
        <f t="shared" si="7"/>
        <v>14.9041009615385</v>
      </c>
    </row>
    <row r="81" spans="1:24" s="175" customFormat="1">
      <c r="A81" s="176">
        <v>10312</v>
      </c>
      <c r="B81" s="176" t="s">
        <v>350</v>
      </c>
      <c r="C81" s="176" t="s">
        <v>351</v>
      </c>
      <c r="D81" s="176">
        <f t="shared" si="4"/>
        <v>1001675</v>
      </c>
      <c r="E81" s="176"/>
      <c r="F81" s="176"/>
      <c r="G81" s="176" t="s">
        <v>168</v>
      </c>
      <c r="H81" s="177">
        <v>43563</v>
      </c>
      <c r="I81" s="291">
        <v>1803.35</v>
      </c>
      <c r="J81" s="291">
        <v>0</v>
      </c>
      <c r="K81" s="291">
        <v>0</v>
      </c>
      <c r="L81" s="291">
        <f t="shared" ca="1" si="5"/>
        <v>15.433333333333334</v>
      </c>
      <c r="M81" s="176" t="s">
        <v>286</v>
      </c>
      <c r="N81" s="176"/>
      <c r="O81" s="176" t="s">
        <v>297</v>
      </c>
      <c r="P81" s="176" t="s">
        <v>170</v>
      </c>
      <c r="Q81" s="176" t="s">
        <v>206</v>
      </c>
      <c r="R81" s="178">
        <v>1</v>
      </c>
      <c r="S81" s="178">
        <v>1</v>
      </c>
      <c r="T81" s="179" t="s">
        <v>298</v>
      </c>
      <c r="U81" s="288">
        <v>30097.599999999999</v>
      </c>
      <c r="V81" s="288">
        <f t="shared" si="6"/>
        <v>14.469999999999999</v>
      </c>
      <c r="W81" s="286">
        <v>30699.549999999923</v>
      </c>
      <c r="X81" s="286">
        <f t="shared" si="7"/>
        <v>14.759399038461501</v>
      </c>
    </row>
    <row r="82" spans="1:24" s="175" customFormat="1">
      <c r="A82" s="176">
        <v>10370</v>
      </c>
      <c r="B82" s="176" t="s">
        <v>352</v>
      </c>
      <c r="C82" s="176" t="s">
        <v>353</v>
      </c>
      <c r="D82" s="176">
        <f t="shared" si="4"/>
        <v>1001761</v>
      </c>
      <c r="E82" s="176"/>
      <c r="F82" s="176"/>
      <c r="G82" s="176" t="s">
        <v>168</v>
      </c>
      <c r="H82" s="177">
        <v>43724</v>
      </c>
      <c r="I82" s="291">
        <v>1008</v>
      </c>
      <c r="J82" s="291">
        <v>0</v>
      </c>
      <c r="K82" s="291">
        <v>0</v>
      </c>
      <c r="L82" s="291">
        <f t="shared" ca="1" si="5"/>
        <v>10.066666666666666</v>
      </c>
      <c r="M82" s="176" t="s">
        <v>273</v>
      </c>
      <c r="N82" s="176"/>
      <c r="O82" s="176" t="s">
        <v>297</v>
      </c>
      <c r="P82" s="176" t="s">
        <v>170</v>
      </c>
      <c r="Q82" s="176" t="s">
        <v>206</v>
      </c>
      <c r="R82" s="178">
        <v>1</v>
      </c>
      <c r="S82" s="178">
        <v>1</v>
      </c>
      <c r="T82" s="179" t="s">
        <v>298</v>
      </c>
      <c r="U82" s="288">
        <v>31200</v>
      </c>
      <c r="V82" s="288">
        <f t="shared" si="6"/>
        <v>15</v>
      </c>
      <c r="W82" s="286">
        <v>31668</v>
      </c>
      <c r="X82" s="286">
        <f t="shared" si="7"/>
        <v>15.225</v>
      </c>
    </row>
    <row r="83" spans="1:24" s="175" customFormat="1">
      <c r="A83" s="176">
        <v>10552</v>
      </c>
      <c r="B83" s="176"/>
      <c r="C83" s="176" t="s">
        <v>354</v>
      </c>
      <c r="D83" s="176">
        <f t="shared" si="4"/>
        <v>1001769</v>
      </c>
      <c r="E83" s="176"/>
      <c r="F83" s="176"/>
      <c r="G83" s="176" t="s">
        <v>168</v>
      </c>
      <c r="H83" s="177">
        <v>43745</v>
      </c>
      <c r="I83" s="291">
        <v>918.25</v>
      </c>
      <c r="J83" s="291">
        <v>0.17</v>
      </c>
      <c r="K83" s="291">
        <v>0</v>
      </c>
      <c r="L83" s="291">
        <f t="shared" ca="1" si="5"/>
        <v>9.3666666666666671</v>
      </c>
      <c r="M83" s="176" t="s">
        <v>66</v>
      </c>
      <c r="N83" s="176"/>
      <c r="O83" s="176" t="s">
        <v>297</v>
      </c>
      <c r="P83" s="176" t="s">
        <v>170</v>
      </c>
      <c r="Q83" s="176" t="s">
        <v>206</v>
      </c>
      <c r="R83" s="178">
        <v>1</v>
      </c>
      <c r="S83" s="178">
        <v>1</v>
      </c>
      <c r="T83" s="179" t="s">
        <v>298</v>
      </c>
      <c r="U83" s="288">
        <v>31200</v>
      </c>
      <c r="V83" s="288">
        <f t="shared" si="6"/>
        <v>15</v>
      </c>
      <c r="W83" s="286">
        <v>31512</v>
      </c>
      <c r="X83" s="286">
        <f t="shared" si="7"/>
        <v>15.15</v>
      </c>
    </row>
    <row r="84" spans="1:24" s="175" customFormat="1">
      <c r="A84" s="176">
        <v>10554</v>
      </c>
      <c r="B84" s="176"/>
      <c r="C84" s="176" t="s">
        <v>355</v>
      </c>
      <c r="D84" s="176">
        <f t="shared" si="4"/>
        <v>1001786</v>
      </c>
      <c r="E84" s="176"/>
      <c r="F84" s="176"/>
      <c r="G84" s="176" t="s">
        <v>168</v>
      </c>
      <c r="H84" s="177">
        <v>43767</v>
      </c>
      <c r="I84" s="291">
        <v>781.25</v>
      </c>
      <c r="J84" s="291">
        <v>0</v>
      </c>
      <c r="K84" s="291">
        <v>0</v>
      </c>
      <c r="L84" s="291">
        <f t="shared" ca="1" si="5"/>
        <v>8.6333333333333329</v>
      </c>
      <c r="M84" s="176" t="s">
        <v>66</v>
      </c>
      <c r="N84" s="176"/>
      <c r="O84" s="176" t="s">
        <v>297</v>
      </c>
      <c r="P84" s="176" t="s">
        <v>170</v>
      </c>
      <c r="Q84" s="176" t="s">
        <v>206</v>
      </c>
      <c r="R84" s="178">
        <v>1</v>
      </c>
      <c r="S84" s="178">
        <v>1</v>
      </c>
      <c r="T84" s="179" t="s">
        <v>298</v>
      </c>
      <c r="U84" s="288">
        <v>31200</v>
      </c>
      <c r="V84" s="288">
        <f t="shared" si="6"/>
        <v>15</v>
      </c>
      <c r="W84" s="286">
        <v>31512</v>
      </c>
      <c r="X84" s="286">
        <f t="shared" si="7"/>
        <v>15.15</v>
      </c>
    </row>
    <row r="85" spans="1:24" s="175" customFormat="1">
      <c r="A85" s="176">
        <v>30012</v>
      </c>
      <c r="B85" s="176"/>
      <c r="C85" s="176" t="s">
        <v>356</v>
      </c>
      <c r="D85" s="176">
        <f t="shared" si="4"/>
        <v>1001812</v>
      </c>
      <c r="E85" s="176"/>
      <c r="F85" s="176"/>
      <c r="G85" s="176" t="s">
        <v>168</v>
      </c>
      <c r="H85" s="177">
        <v>43808</v>
      </c>
      <c r="I85" s="291">
        <v>553.70000000000005</v>
      </c>
      <c r="J85" s="291">
        <v>0</v>
      </c>
      <c r="K85" s="291">
        <v>0</v>
      </c>
      <c r="L85" s="291">
        <f t="shared" ca="1" si="5"/>
        <v>7.2666666666666666</v>
      </c>
      <c r="M85" s="176" t="s">
        <v>273</v>
      </c>
      <c r="N85" s="176"/>
      <c r="O85" s="176" t="s">
        <v>297</v>
      </c>
      <c r="P85" s="176" t="s">
        <v>170</v>
      </c>
      <c r="Q85" s="176" t="s">
        <v>206</v>
      </c>
      <c r="R85" s="178">
        <v>1</v>
      </c>
      <c r="S85" s="178">
        <v>1</v>
      </c>
      <c r="T85" s="179" t="s">
        <v>298</v>
      </c>
      <c r="U85" s="288">
        <v>31200</v>
      </c>
      <c r="V85" s="288">
        <f t="shared" si="6"/>
        <v>15</v>
      </c>
      <c r="W85" s="286">
        <v>31512</v>
      </c>
      <c r="X85" s="286">
        <f t="shared" si="7"/>
        <v>15.15</v>
      </c>
    </row>
    <row r="86" spans="1:24" s="175" customFormat="1">
      <c r="A86" s="176">
        <v>30014</v>
      </c>
      <c r="B86" s="176"/>
      <c r="C86" s="176" t="s">
        <v>357</v>
      </c>
      <c r="D86" s="176">
        <f t="shared" si="4"/>
        <v>1001813</v>
      </c>
      <c r="E86" s="176"/>
      <c r="F86" s="176"/>
      <c r="G86" s="176" t="s">
        <v>168</v>
      </c>
      <c r="H86" s="177">
        <v>43808</v>
      </c>
      <c r="I86" s="291">
        <v>561</v>
      </c>
      <c r="J86" s="291">
        <v>0</v>
      </c>
      <c r="K86" s="291">
        <v>0</v>
      </c>
      <c r="L86" s="291">
        <f t="shared" ca="1" si="5"/>
        <v>7.2666666666666666</v>
      </c>
      <c r="M86" s="176" t="s">
        <v>273</v>
      </c>
      <c r="N86" s="176"/>
      <c r="O86" s="176" t="s">
        <v>297</v>
      </c>
      <c r="P86" s="176" t="s">
        <v>170</v>
      </c>
      <c r="Q86" s="176" t="s">
        <v>206</v>
      </c>
      <c r="R86" s="178">
        <v>1</v>
      </c>
      <c r="S86" s="178">
        <v>1</v>
      </c>
      <c r="T86" s="179" t="s">
        <v>298</v>
      </c>
      <c r="U86" s="288">
        <v>31200</v>
      </c>
      <c r="V86" s="288">
        <f t="shared" si="6"/>
        <v>15</v>
      </c>
      <c r="W86" s="286">
        <v>31512</v>
      </c>
      <c r="X86" s="286">
        <f t="shared" si="7"/>
        <v>15.15</v>
      </c>
    </row>
    <row r="87" spans="1:24" s="175" customFormat="1">
      <c r="A87" s="176">
        <v>30216</v>
      </c>
      <c r="B87" s="176"/>
      <c r="C87" s="176" t="s">
        <v>358</v>
      </c>
      <c r="D87" s="176">
        <f t="shared" si="4"/>
        <v>1001744</v>
      </c>
      <c r="E87" s="176"/>
      <c r="F87" s="176"/>
      <c r="G87" s="176" t="s">
        <v>168</v>
      </c>
      <c r="H87" s="177">
        <v>43873</v>
      </c>
      <c r="I87" s="291">
        <v>302.00000000000006</v>
      </c>
      <c r="J87" s="291">
        <v>0</v>
      </c>
      <c r="K87" s="291">
        <v>0</v>
      </c>
      <c r="L87" s="291">
        <f t="shared" ca="1" si="5"/>
        <v>5.0999999999999996</v>
      </c>
      <c r="M87" s="176" t="s">
        <v>66</v>
      </c>
      <c r="N87" s="176"/>
      <c r="O87" s="176" t="s">
        <v>297</v>
      </c>
      <c r="P87" s="176" t="s">
        <v>170</v>
      </c>
      <c r="Q87" s="176" t="s">
        <v>206</v>
      </c>
      <c r="R87" s="178">
        <v>1</v>
      </c>
      <c r="S87" s="178">
        <v>1</v>
      </c>
      <c r="T87" s="179" t="s">
        <v>298</v>
      </c>
      <c r="U87" s="288">
        <v>31200</v>
      </c>
      <c r="V87" s="288">
        <f t="shared" si="6"/>
        <v>15</v>
      </c>
      <c r="W87" s="286">
        <v>31980</v>
      </c>
      <c r="X87" s="286">
        <f t="shared" si="7"/>
        <v>15.375</v>
      </c>
    </row>
    <row r="88" spans="1:24" s="175" customFormat="1">
      <c r="A88" s="176">
        <v>10494</v>
      </c>
      <c r="B88" s="176" t="s">
        <v>359</v>
      </c>
      <c r="C88" s="176" t="s">
        <v>360</v>
      </c>
      <c r="D88" s="176">
        <f t="shared" si="4"/>
        <v>1099708</v>
      </c>
      <c r="E88" s="176"/>
      <c r="F88" s="176"/>
      <c r="G88" s="176" t="s">
        <v>168</v>
      </c>
      <c r="H88" s="177">
        <v>40821</v>
      </c>
      <c r="I88" s="291">
        <v>0</v>
      </c>
      <c r="J88" s="291">
        <v>0</v>
      </c>
      <c r="K88" s="291">
        <v>0</v>
      </c>
      <c r="L88" s="291">
        <f t="shared" ca="1" si="5"/>
        <v>106.83333333333333</v>
      </c>
      <c r="M88" s="176" t="s">
        <v>273</v>
      </c>
      <c r="N88" s="176"/>
      <c r="O88" s="176" t="s">
        <v>297</v>
      </c>
      <c r="P88" s="176" t="s">
        <v>170</v>
      </c>
      <c r="Q88" s="176" t="s">
        <v>171</v>
      </c>
      <c r="R88" s="178">
        <v>1</v>
      </c>
      <c r="S88" s="178">
        <v>1</v>
      </c>
      <c r="T88" s="179" t="s">
        <v>298</v>
      </c>
      <c r="U88" s="288">
        <v>94668.239999999991</v>
      </c>
      <c r="V88" s="288">
        <f t="shared" si="6"/>
        <v>3944.5099999999998</v>
      </c>
      <c r="W88" s="286">
        <v>97508.29</v>
      </c>
      <c r="X88" s="286">
        <f t="shared" si="7"/>
        <v>4062.8454166666666</v>
      </c>
    </row>
    <row r="89" spans="1:24" s="175" customFormat="1">
      <c r="A89" s="176">
        <v>10529</v>
      </c>
      <c r="B89" s="176" t="s">
        <v>361</v>
      </c>
      <c r="C89" s="176" t="s">
        <v>362</v>
      </c>
      <c r="D89" s="176">
        <f t="shared" si="4"/>
        <v>1099925</v>
      </c>
      <c r="E89" s="176"/>
      <c r="F89" s="176"/>
      <c r="G89" s="176" t="s">
        <v>168</v>
      </c>
      <c r="H89" s="177">
        <v>40973</v>
      </c>
      <c r="I89" s="291">
        <v>0</v>
      </c>
      <c r="J89" s="291">
        <v>0</v>
      </c>
      <c r="K89" s="291">
        <v>0</v>
      </c>
      <c r="L89" s="291">
        <f t="shared" ca="1" si="5"/>
        <v>101.76666666666667</v>
      </c>
      <c r="M89" s="176" t="s">
        <v>66</v>
      </c>
      <c r="N89" s="176"/>
      <c r="O89" s="176" t="s">
        <v>194</v>
      </c>
      <c r="P89" s="176" t="s">
        <v>170</v>
      </c>
      <c r="Q89" s="176" t="s">
        <v>171</v>
      </c>
      <c r="R89" s="178">
        <v>1</v>
      </c>
      <c r="S89" s="178">
        <v>1</v>
      </c>
      <c r="T89" s="179" t="s">
        <v>195</v>
      </c>
      <c r="U89" s="288">
        <v>72397.680000000008</v>
      </c>
      <c r="V89" s="288">
        <f t="shared" si="6"/>
        <v>3016.57</v>
      </c>
      <c r="W89" s="286">
        <v>74569.61</v>
      </c>
      <c r="X89" s="286">
        <f t="shared" si="7"/>
        <v>3107.0670833333334</v>
      </c>
    </row>
    <row r="90" spans="1:24" s="175" customFormat="1">
      <c r="A90" s="176">
        <v>10403</v>
      </c>
      <c r="B90" s="176" t="s">
        <v>363</v>
      </c>
      <c r="C90" s="176" t="s">
        <v>364</v>
      </c>
      <c r="D90" s="176">
        <f t="shared" si="4"/>
        <v>1098886</v>
      </c>
      <c r="E90" s="176"/>
      <c r="F90" s="176"/>
      <c r="G90" s="176" t="s">
        <v>168</v>
      </c>
      <c r="H90" s="177">
        <v>37753</v>
      </c>
      <c r="I90" s="291">
        <v>3229</v>
      </c>
      <c r="J90" s="291">
        <v>0</v>
      </c>
      <c r="K90" s="291">
        <v>0</v>
      </c>
      <c r="L90" s="291">
        <f t="shared" ca="1" si="5"/>
        <v>209.1</v>
      </c>
      <c r="M90" s="176" t="s">
        <v>66</v>
      </c>
      <c r="N90" s="176"/>
      <c r="O90" s="176" t="s">
        <v>186</v>
      </c>
      <c r="P90" s="176" t="s">
        <v>170</v>
      </c>
      <c r="Q90" s="176" t="s">
        <v>206</v>
      </c>
      <c r="R90" s="178">
        <v>1</v>
      </c>
      <c r="S90" s="178">
        <v>1</v>
      </c>
      <c r="T90" s="179" t="s">
        <v>187</v>
      </c>
      <c r="U90" s="288">
        <v>49316.800000000003</v>
      </c>
      <c r="V90" s="288">
        <f t="shared" si="6"/>
        <v>23.71</v>
      </c>
      <c r="W90" s="286">
        <v>50796.300000000047</v>
      </c>
      <c r="X90" s="286">
        <f t="shared" si="7"/>
        <v>24.421298076923101</v>
      </c>
    </row>
    <row r="91" spans="1:24" s="175" customFormat="1">
      <c r="A91" s="176">
        <v>10452</v>
      </c>
      <c r="B91" s="176" t="s">
        <v>365</v>
      </c>
      <c r="C91" s="176" t="s">
        <v>366</v>
      </c>
      <c r="D91" s="176">
        <f t="shared" si="4"/>
        <v>1099427</v>
      </c>
      <c r="E91" s="176"/>
      <c r="F91" s="176"/>
      <c r="G91" s="176" t="s">
        <v>168</v>
      </c>
      <c r="H91" s="177">
        <v>39351</v>
      </c>
      <c r="I91" s="291">
        <v>2644</v>
      </c>
      <c r="J91" s="291">
        <v>0</v>
      </c>
      <c r="K91" s="291">
        <v>0</v>
      </c>
      <c r="L91" s="291">
        <f t="shared" ca="1" si="5"/>
        <v>155.83333333333334</v>
      </c>
      <c r="M91" s="176" t="s">
        <v>66</v>
      </c>
      <c r="N91" s="176"/>
      <c r="O91" s="176" t="s">
        <v>186</v>
      </c>
      <c r="P91" s="176" t="s">
        <v>170</v>
      </c>
      <c r="Q91" s="176" t="s">
        <v>206</v>
      </c>
      <c r="R91" s="178">
        <v>1</v>
      </c>
      <c r="S91" s="178">
        <v>1</v>
      </c>
      <c r="T91" s="179" t="s">
        <v>187</v>
      </c>
      <c r="U91" s="288">
        <v>43846.400000000001</v>
      </c>
      <c r="V91" s="288">
        <f t="shared" si="6"/>
        <v>21.080000000000002</v>
      </c>
      <c r="W91" s="286">
        <v>45600.259999999951</v>
      </c>
      <c r="X91" s="286">
        <f t="shared" si="7"/>
        <v>21.923201923076899</v>
      </c>
    </row>
    <row r="92" spans="1:24" s="175" customFormat="1">
      <c r="A92" s="176">
        <v>10487</v>
      </c>
      <c r="B92" s="176" t="s">
        <v>367</v>
      </c>
      <c r="C92" s="176" t="s">
        <v>368</v>
      </c>
      <c r="D92" s="176">
        <f t="shared" si="4"/>
        <v>1099678</v>
      </c>
      <c r="E92" s="176"/>
      <c r="F92" s="176"/>
      <c r="G92" s="176" t="s">
        <v>168</v>
      </c>
      <c r="H92" s="177">
        <v>40700</v>
      </c>
      <c r="I92" s="291">
        <v>3360</v>
      </c>
      <c r="J92" s="291">
        <v>0</v>
      </c>
      <c r="K92" s="291">
        <v>3466.3999999999996</v>
      </c>
      <c r="L92" s="291">
        <f t="shared" ca="1" si="5"/>
        <v>110.86666666666666</v>
      </c>
      <c r="M92" s="176" t="s">
        <v>66</v>
      </c>
      <c r="N92" s="176"/>
      <c r="O92" s="176" t="s">
        <v>186</v>
      </c>
      <c r="P92" s="176" t="s">
        <v>170</v>
      </c>
      <c r="Q92" s="176" t="s">
        <v>206</v>
      </c>
      <c r="R92" s="178">
        <v>1</v>
      </c>
      <c r="S92" s="178">
        <v>1</v>
      </c>
      <c r="T92" s="179" t="s">
        <v>187</v>
      </c>
      <c r="U92" s="288">
        <v>47257.599999999999</v>
      </c>
      <c r="V92" s="288">
        <f t="shared" si="6"/>
        <v>22.72</v>
      </c>
      <c r="W92" s="286">
        <v>48675.330000000075</v>
      </c>
      <c r="X92" s="286">
        <f t="shared" si="7"/>
        <v>23.401600961538499</v>
      </c>
    </row>
    <row r="93" spans="1:24" s="175" customFormat="1">
      <c r="A93" s="176">
        <v>10449</v>
      </c>
      <c r="B93" s="176" t="s">
        <v>369</v>
      </c>
      <c r="C93" s="176" t="s">
        <v>370</v>
      </c>
      <c r="D93" s="176">
        <f t="shared" si="4"/>
        <v>1099397</v>
      </c>
      <c r="E93" s="176"/>
      <c r="F93" s="176"/>
      <c r="G93" s="176" t="s">
        <v>168</v>
      </c>
      <c r="H93" s="177">
        <v>39239</v>
      </c>
      <c r="I93" s="291">
        <v>2956.5</v>
      </c>
      <c r="J93" s="291">
        <v>0</v>
      </c>
      <c r="K93" s="291">
        <v>0</v>
      </c>
      <c r="L93" s="291">
        <f t="shared" ca="1" si="5"/>
        <v>159.56666666666666</v>
      </c>
      <c r="M93" s="176" t="s">
        <v>286</v>
      </c>
      <c r="N93" s="176"/>
      <c r="O93" s="176" t="s">
        <v>371</v>
      </c>
      <c r="P93" s="176" t="s">
        <v>170</v>
      </c>
      <c r="Q93" s="176" t="s">
        <v>206</v>
      </c>
      <c r="R93" s="178">
        <v>1</v>
      </c>
      <c r="S93" s="178">
        <v>1</v>
      </c>
      <c r="T93" s="179" t="s">
        <v>372</v>
      </c>
      <c r="U93" s="288">
        <v>44553.599999999999</v>
      </c>
      <c r="V93" s="288">
        <f t="shared" si="6"/>
        <v>21.419999999999998</v>
      </c>
      <c r="W93" s="286">
        <v>45884.799999999996</v>
      </c>
      <c r="X93" s="286">
        <f t="shared" si="7"/>
        <v>22.059999999999995</v>
      </c>
    </row>
    <row r="94" spans="1:24" s="175" customFormat="1">
      <c r="A94" s="176">
        <v>10511</v>
      </c>
      <c r="B94" s="176" t="s">
        <v>373</v>
      </c>
      <c r="C94" s="176" t="s">
        <v>374</v>
      </c>
      <c r="D94" s="176">
        <f t="shared" si="4"/>
        <v>1099788</v>
      </c>
      <c r="E94" s="176"/>
      <c r="F94" s="176"/>
      <c r="G94" s="176" t="s">
        <v>168</v>
      </c>
      <c r="H94" s="177">
        <v>38887</v>
      </c>
      <c r="I94" s="291">
        <v>0</v>
      </c>
      <c r="J94" s="291">
        <v>0</v>
      </c>
      <c r="K94" s="291">
        <v>0</v>
      </c>
      <c r="L94" s="291">
        <f t="shared" ca="1" si="5"/>
        <v>171.3</v>
      </c>
      <c r="M94" s="176" t="s">
        <v>286</v>
      </c>
      <c r="N94" s="176"/>
      <c r="O94" s="176" t="s">
        <v>371</v>
      </c>
      <c r="P94" s="176" t="s">
        <v>170</v>
      </c>
      <c r="Q94" s="176" t="s">
        <v>171</v>
      </c>
      <c r="R94" s="178">
        <v>1</v>
      </c>
      <c r="S94" s="178">
        <v>1</v>
      </c>
      <c r="T94" s="179" t="s">
        <v>372</v>
      </c>
      <c r="U94" s="288">
        <v>95565.119999999995</v>
      </c>
      <c r="V94" s="288">
        <f t="shared" si="6"/>
        <v>3981.8799999999997</v>
      </c>
      <c r="W94" s="286">
        <v>98909.9</v>
      </c>
      <c r="X94" s="286">
        <f t="shared" si="7"/>
        <v>4121.2458333333334</v>
      </c>
    </row>
    <row r="95" spans="1:24" s="175" customFormat="1">
      <c r="A95" s="176">
        <v>30050</v>
      </c>
      <c r="B95" s="176"/>
      <c r="C95" s="176" t="s">
        <v>375</v>
      </c>
      <c r="D95" s="176">
        <f t="shared" si="4"/>
        <v>1001800</v>
      </c>
      <c r="E95" s="176"/>
      <c r="F95" s="176"/>
      <c r="G95" s="176" t="s">
        <v>168</v>
      </c>
      <c r="H95" s="177">
        <v>43832</v>
      </c>
      <c r="I95" s="291">
        <v>0</v>
      </c>
      <c r="J95" s="291">
        <v>0</v>
      </c>
      <c r="K95" s="291">
        <v>0</v>
      </c>
      <c r="L95" s="291">
        <f t="shared" ca="1" si="5"/>
        <v>6.4666666666666668</v>
      </c>
      <c r="M95" s="176" t="s">
        <v>66</v>
      </c>
      <c r="N95" s="176"/>
      <c r="O95" s="176" t="s">
        <v>371</v>
      </c>
      <c r="P95" s="176" t="s">
        <v>170</v>
      </c>
      <c r="Q95" s="176" t="s">
        <v>171</v>
      </c>
      <c r="R95" s="178">
        <v>1</v>
      </c>
      <c r="S95" s="178">
        <v>1</v>
      </c>
      <c r="T95" s="179" t="s">
        <v>372</v>
      </c>
      <c r="U95" s="288">
        <v>67600.08</v>
      </c>
      <c r="V95" s="288">
        <f t="shared" si="6"/>
        <v>2816.67</v>
      </c>
      <c r="W95" s="286">
        <v>68107.08</v>
      </c>
      <c r="X95" s="286">
        <f t="shared" si="7"/>
        <v>2837.7950000000001</v>
      </c>
    </row>
    <row r="96" spans="1:24" s="175" customFormat="1">
      <c r="A96" s="176">
        <v>10050</v>
      </c>
      <c r="B96" s="176" t="s">
        <v>376</v>
      </c>
      <c r="C96" s="176" t="s">
        <v>377</v>
      </c>
      <c r="D96" s="176">
        <f t="shared" si="4"/>
        <v>1001104</v>
      </c>
      <c r="E96" s="176"/>
      <c r="F96" s="176"/>
      <c r="G96" s="176" t="s">
        <v>168</v>
      </c>
      <c r="H96" s="177">
        <v>42073</v>
      </c>
      <c r="I96" s="291">
        <v>0</v>
      </c>
      <c r="J96" s="291">
        <v>0</v>
      </c>
      <c r="K96" s="291">
        <v>0</v>
      </c>
      <c r="L96" s="291">
        <f t="shared" ca="1" si="5"/>
        <v>65.099999999999994</v>
      </c>
      <c r="M96" s="176" t="s">
        <v>66</v>
      </c>
      <c r="N96" s="176"/>
      <c r="O96" s="176" t="s">
        <v>190</v>
      </c>
      <c r="P96" s="176" t="s">
        <v>170</v>
      </c>
      <c r="Q96" s="176" t="s">
        <v>171</v>
      </c>
      <c r="R96" s="178">
        <v>1</v>
      </c>
      <c r="S96" s="178">
        <v>1</v>
      </c>
      <c r="T96" s="179" t="s">
        <v>191</v>
      </c>
      <c r="U96" s="288">
        <v>87307.545600000012</v>
      </c>
      <c r="V96" s="288">
        <f t="shared" si="6"/>
        <v>3637.8144000000007</v>
      </c>
      <c r="W96" s="286">
        <v>90799.848480000001</v>
      </c>
      <c r="X96" s="286">
        <f t="shared" si="7"/>
        <v>3783.3270200000002</v>
      </c>
    </row>
    <row r="97" spans="1:24" s="175" customFormat="1">
      <c r="A97" s="176">
        <v>30107</v>
      </c>
      <c r="B97" s="176"/>
      <c r="C97" s="176" t="s">
        <v>378</v>
      </c>
      <c r="D97" s="176">
        <f t="shared" si="4"/>
        <v>1001817</v>
      </c>
      <c r="E97" s="176"/>
      <c r="F97" s="176"/>
      <c r="G97" s="176" t="s">
        <v>168</v>
      </c>
      <c r="H97" s="177">
        <v>43843</v>
      </c>
      <c r="I97" s="291">
        <v>0</v>
      </c>
      <c r="J97" s="291">
        <v>0</v>
      </c>
      <c r="K97" s="291">
        <v>0</v>
      </c>
      <c r="L97" s="291">
        <f t="shared" ca="1" si="5"/>
        <v>6.1</v>
      </c>
      <c r="M97" s="176" t="s">
        <v>66</v>
      </c>
      <c r="N97" s="176"/>
      <c r="O97" s="176" t="s">
        <v>190</v>
      </c>
      <c r="P97" s="176" t="s">
        <v>170</v>
      </c>
      <c r="Q97" s="176" t="s">
        <v>171</v>
      </c>
      <c r="R97" s="178">
        <v>1</v>
      </c>
      <c r="S97" s="178">
        <v>1</v>
      </c>
      <c r="T97" s="179" t="s">
        <v>191</v>
      </c>
      <c r="U97" s="288">
        <v>59664.084480000005</v>
      </c>
      <c r="V97" s="288">
        <f t="shared" si="6"/>
        <v>2486.0035200000002</v>
      </c>
      <c r="W97" s="286">
        <v>59664.084480000005</v>
      </c>
      <c r="X97" s="286">
        <f t="shared" si="7"/>
        <v>2486.0035200000002</v>
      </c>
    </row>
    <row r="98" spans="1:24" s="175" customFormat="1">
      <c r="A98" s="176">
        <v>10094</v>
      </c>
      <c r="B98" s="176" t="s">
        <v>379</v>
      </c>
      <c r="C98" s="176" t="s">
        <v>380</v>
      </c>
      <c r="D98" s="176">
        <f t="shared" si="4"/>
        <v>1001249</v>
      </c>
      <c r="E98" s="176"/>
      <c r="F98" s="176"/>
      <c r="G98" s="176" t="s">
        <v>168</v>
      </c>
      <c r="H98" s="177">
        <v>42599</v>
      </c>
      <c r="I98" s="291">
        <v>0</v>
      </c>
      <c r="J98" s="291">
        <v>0</v>
      </c>
      <c r="K98" s="291">
        <v>58</v>
      </c>
      <c r="L98" s="291">
        <f t="shared" ca="1" si="5"/>
        <v>47.56666666666667</v>
      </c>
      <c r="M98" s="176" t="s">
        <v>381</v>
      </c>
      <c r="N98" s="176"/>
      <c r="O98" s="176" t="s">
        <v>382</v>
      </c>
      <c r="P98" s="176" t="s">
        <v>170</v>
      </c>
      <c r="Q98" s="176" t="s">
        <v>171</v>
      </c>
      <c r="R98" s="178">
        <v>1</v>
      </c>
      <c r="S98" s="178">
        <v>1</v>
      </c>
      <c r="T98" s="179" t="s">
        <v>383</v>
      </c>
      <c r="U98" s="288">
        <v>50559.632639999996</v>
      </c>
      <c r="V98" s="288">
        <f t="shared" si="6"/>
        <v>2106.6513599999998</v>
      </c>
      <c r="W98" s="286">
        <v>52076.423520000004</v>
      </c>
      <c r="X98" s="286">
        <f t="shared" si="7"/>
        <v>2169.8509800000002</v>
      </c>
    </row>
    <row r="99" spans="1:24" s="175" customFormat="1">
      <c r="A99" s="176">
        <v>10271</v>
      </c>
      <c r="B99" s="176" t="s">
        <v>384</v>
      </c>
      <c r="C99" s="176" t="s">
        <v>385</v>
      </c>
      <c r="D99" s="176">
        <f t="shared" si="4"/>
        <v>1001611</v>
      </c>
      <c r="E99" s="176"/>
      <c r="F99" s="176"/>
      <c r="G99" s="176" t="s">
        <v>168</v>
      </c>
      <c r="H99" s="177">
        <v>43367</v>
      </c>
      <c r="I99" s="291">
        <v>0</v>
      </c>
      <c r="J99" s="291">
        <v>0</v>
      </c>
      <c r="K99" s="291">
        <v>0</v>
      </c>
      <c r="L99" s="291">
        <f t="shared" ca="1" si="5"/>
        <v>21.966666666666665</v>
      </c>
      <c r="M99" s="176" t="s">
        <v>202</v>
      </c>
      <c r="N99" s="176"/>
      <c r="O99" s="176" t="s">
        <v>169</v>
      </c>
      <c r="P99" s="176" t="s">
        <v>170</v>
      </c>
      <c r="Q99" s="176" t="s">
        <v>171</v>
      </c>
      <c r="R99" s="178">
        <v>1</v>
      </c>
      <c r="S99" s="178">
        <v>1</v>
      </c>
      <c r="T99" s="179" t="s">
        <v>172</v>
      </c>
      <c r="U99" s="288">
        <v>72278.799599999998</v>
      </c>
      <c r="V99" s="288">
        <f t="shared" si="6"/>
        <v>3011.6166499999999</v>
      </c>
      <c r="W99" s="286">
        <v>72278.799599999998</v>
      </c>
      <c r="X99" s="286">
        <f t="shared" si="7"/>
        <v>3011.6166499999999</v>
      </c>
    </row>
    <row r="100" spans="1:24" s="175" customFormat="1">
      <c r="A100" s="176">
        <v>10284</v>
      </c>
      <c r="B100" s="176" t="s">
        <v>386</v>
      </c>
      <c r="C100" s="176" t="s">
        <v>387</v>
      </c>
      <c r="D100" s="176">
        <f t="shared" si="4"/>
        <v>1001630</v>
      </c>
      <c r="E100" s="176"/>
      <c r="F100" s="176"/>
      <c r="G100" s="176" t="s">
        <v>168</v>
      </c>
      <c r="H100" s="177">
        <v>43444</v>
      </c>
      <c r="I100" s="291">
        <v>0</v>
      </c>
      <c r="J100" s="291">
        <v>0</v>
      </c>
      <c r="K100" s="291">
        <v>0</v>
      </c>
      <c r="L100" s="291">
        <f t="shared" ca="1" si="5"/>
        <v>19.399999999999999</v>
      </c>
      <c r="M100" s="176" t="s">
        <v>66</v>
      </c>
      <c r="N100" s="176"/>
      <c r="O100" s="176" t="s">
        <v>179</v>
      </c>
      <c r="P100" s="176" t="s">
        <v>170</v>
      </c>
      <c r="Q100" s="176" t="s">
        <v>171</v>
      </c>
      <c r="R100" s="178">
        <v>1</v>
      </c>
      <c r="S100" s="178">
        <v>1</v>
      </c>
      <c r="T100" s="179" t="s">
        <v>180</v>
      </c>
      <c r="U100" s="288">
        <v>51381.120000000003</v>
      </c>
      <c r="V100" s="288">
        <f t="shared" si="6"/>
        <v>2140.88</v>
      </c>
      <c r="W100" s="286">
        <v>52922.55</v>
      </c>
      <c r="X100" s="286">
        <f t="shared" si="7"/>
        <v>2205.1062500000003</v>
      </c>
    </row>
    <row r="101" spans="1:24" s="175" customFormat="1">
      <c r="A101" s="176">
        <v>30199</v>
      </c>
      <c r="B101" s="176"/>
      <c r="C101" s="176" t="s">
        <v>388</v>
      </c>
      <c r="D101" s="176">
        <f t="shared" si="4"/>
        <v>1001834</v>
      </c>
      <c r="E101" s="176"/>
      <c r="F101" s="176"/>
      <c r="G101" s="176" t="s">
        <v>168</v>
      </c>
      <c r="H101" s="177">
        <v>43866</v>
      </c>
      <c r="I101" s="291">
        <v>0</v>
      </c>
      <c r="J101" s="291">
        <v>0</v>
      </c>
      <c r="K101" s="291">
        <v>0</v>
      </c>
      <c r="L101" s="291">
        <f t="shared" ca="1" si="5"/>
        <v>5.333333333333333</v>
      </c>
      <c r="M101" s="176" t="s">
        <v>66</v>
      </c>
      <c r="N101" s="176"/>
      <c r="O101" s="176" t="s">
        <v>389</v>
      </c>
      <c r="P101" s="176" t="s">
        <v>170</v>
      </c>
      <c r="Q101" s="176" t="s">
        <v>171</v>
      </c>
      <c r="R101" s="178">
        <v>1</v>
      </c>
      <c r="S101" s="178">
        <v>1</v>
      </c>
      <c r="T101" s="179" t="s">
        <v>390</v>
      </c>
      <c r="U101" s="288">
        <v>63360</v>
      </c>
      <c r="V101" s="288">
        <f t="shared" si="6"/>
        <v>2640</v>
      </c>
      <c r="W101" s="286">
        <v>63360</v>
      </c>
      <c r="X101" s="286">
        <f t="shared" si="7"/>
        <v>2640</v>
      </c>
    </row>
    <row r="102" spans="1:24" s="175" customFormat="1">
      <c r="A102" s="176"/>
      <c r="B102" s="176"/>
      <c r="C102" s="176" t="s">
        <v>391</v>
      </c>
      <c r="D102" s="176" t="s">
        <v>392</v>
      </c>
      <c r="E102" s="176"/>
      <c r="F102" s="176"/>
      <c r="G102" s="176" t="s">
        <v>391</v>
      </c>
      <c r="H102" s="177">
        <v>44197</v>
      </c>
      <c r="I102" s="291">
        <v>0</v>
      </c>
      <c r="J102" s="291">
        <v>0</v>
      </c>
      <c r="K102" s="291">
        <v>0</v>
      </c>
      <c r="L102" s="291"/>
      <c r="M102" s="176" t="s">
        <v>66</v>
      </c>
      <c r="N102" s="176"/>
      <c r="O102" s="176" t="s">
        <v>382</v>
      </c>
      <c r="P102" s="176" t="s">
        <v>170</v>
      </c>
      <c r="Q102" s="176" t="s">
        <v>171</v>
      </c>
      <c r="R102" s="178">
        <v>1</v>
      </c>
      <c r="S102" s="178">
        <v>1</v>
      </c>
      <c r="T102" s="179" t="s">
        <v>383</v>
      </c>
      <c r="U102" s="288">
        <v>0</v>
      </c>
      <c r="V102" s="288">
        <v>0</v>
      </c>
      <c r="W102" s="288">
        <v>105600</v>
      </c>
      <c r="X102" s="286">
        <f t="shared" si="7"/>
        <v>4400</v>
      </c>
    </row>
    <row r="103" spans="1:24" s="175" customFormat="1">
      <c r="A103" s="176"/>
      <c r="B103" s="176"/>
      <c r="C103" s="176" t="s">
        <v>391</v>
      </c>
      <c r="D103" s="176" t="s">
        <v>393</v>
      </c>
      <c r="E103" s="176"/>
      <c r="F103" s="176"/>
      <c r="G103" s="176" t="s">
        <v>391</v>
      </c>
      <c r="H103" s="177">
        <v>44105</v>
      </c>
      <c r="I103" s="291">
        <v>0</v>
      </c>
      <c r="J103" s="291">
        <v>0</v>
      </c>
      <c r="K103" s="291">
        <v>0</v>
      </c>
      <c r="L103" s="291"/>
      <c r="M103" s="176" t="s">
        <v>66</v>
      </c>
      <c r="N103" s="176"/>
      <c r="O103" s="176" t="s">
        <v>179</v>
      </c>
      <c r="P103" s="176" t="s">
        <v>170</v>
      </c>
      <c r="Q103" s="176" t="s">
        <v>171</v>
      </c>
      <c r="R103" s="178">
        <v>1</v>
      </c>
      <c r="S103" s="178">
        <v>1</v>
      </c>
      <c r="T103" s="179" t="s">
        <v>180</v>
      </c>
      <c r="U103" s="288">
        <v>0</v>
      </c>
      <c r="V103" s="288">
        <v>0</v>
      </c>
      <c r="W103" s="288">
        <v>147500.16</v>
      </c>
      <c r="X103" s="286">
        <f t="shared" si="7"/>
        <v>6145.84</v>
      </c>
    </row>
    <row r="104" spans="1:24" s="175" customFormat="1">
      <c r="A104" s="176"/>
      <c r="B104" s="176"/>
      <c r="C104" s="176" t="s">
        <v>391</v>
      </c>
      <c r="D104" s="176" t="s">
        <v>394</v>
      </c>
      <c r="E104" s="176"/>
      <c r="F104" s="176"/>
      <c r="G104" s="176" t="s">
        <v>391</v>
      </c>
      <c r="H104" s="177">
        <v>44013</v>
      </c>
      <c r="I104" s="291">
        <v>0</v>
      </c>
      <c r="J104" s="291">
        <v>0</v>
      </c>
      <c r="K104" s="291">
        <v>0</v>
      </c>
      <c r="L104" s="291"/>
      <c r="M104" s="176" t="s">
        <v>66</v>
      </c>
      <c r="N104" s="176"/>
      <c r="O104" s="176" t="s">
        <v>175</v>
      </c>
      <c r="P104" s="176" t="s">
        <v>170</v>
      </c>
      <c r="Q104" s="176" t="s">
        <v>171</v>
      </c>
      <c r="R104" s="178">
        <v>1</v>
      </c>
      <c r="S104" s="178">
        <v>1</v>
      </c>
      <c r="T104" s="179" t="s">
        <v>176</v>
      </c>
      <c r="U104" s="288">
        <v>0</v>
      </c>
      <c r="V104" s="288">
        <v>0</v>
      </c>
      <c r="W104" s="288">
        <v>110000</v>
      </c>
      <c r="X104" s="286">
        <f t="shared" si="7"/>
        <v>4583.333333333333</v>
      </c>
    </row>
    <row r="105" spans="1:24" s="175" customFormat="1">
      <c r="A105" s="176" t="s">
        <v>395</v>
      </c>
      <c r="B105" s="176" t="s">
        <v>395</v>
      </c>
      <c r="C105" s="176" t="s">
        <v>395</v>
      </c>
      <c r="D105" s="176" t="s">
        <v>396</v>
      </c>
      <c r="E105" s="176"/>
      <c r="F105" s="176"/>
      <c r="G105" s="176"/>
      <c r="H105" s="177">
        <v>43101</v>
      </c>
      <c r="I105" s="291">
        <v>0</v>
      </c>
      <c r="J105" s="291">
        <v>0</v>
      </c>
      <c r="K105" s="291">
        <v>0</v>
      </c>
      <c r="L105" s="291">
        <f t="shared" ca="1" si="5"/>
        <v>30.833333333333332</v>
      </c>
      <c r="M105" s="176"/>
      <c r="N105" s="176"/>
      <c r="O105" s="176" t="s">
        <v>274</v>
      </c>
      <c r="P105" s="176" t="s">
        <v>170</v>
      </c>
      <c r="Q105" s="176" t="s">
        <v>206</v>
      </c>
      <c r="R105" s="178">
        <v>1</v>
      </c>
      <c r="S105" s="178">
        <v>1</v>
      </c>
      <c r="T105" s="179" t="s">
        <v>275</v>
      </c>
      <c r="U105" s="288">
        <v>56424</v>
      </c>
      <c r="V105" s="288">
        <f t="shared" si="6"/>
        <v>27.126923076923077</v>
      </c>
      <c r="W105" s="288">
        <v>56424</v>
      </c>
      <c r="X105" s="286">
        <f t="shared" si="7"/>
        <v>27.126923076923077</v>
      </c>
    </row>
    <row r="106" spans="1:24" s="175" customFormat="1">
      <c r="A106" s="176"/>
      <c r="B106" s="176"/>
      <c r="C106" s="176" t="s">
        <v>391</v>
      </c>
      <c r="D106" s="176" t="s">
        <v>397</v>
      </c>
      <c r="E106" s="176"/>
      <c r="F106" s="176"/>
      <c r="G106" s="176" t="s">
        <v>391</v>
      </c>
      <c r="H106" s="177">
        <v>43948</v>
      </c>
      <c r="I106" s="291">
        <v>0</v>
      </c>
      <c r="J106" s="291">
        <v>0</v>
      </c>
      <c r="K106" s="291">
        <v>0</v>
      </c>
      <c r="L106" s="291"/>
      <c r="M106" s="176" t="s">
        <v>66</v>
      </c>
      <c r="N106" s="176"/>
      <c r="O106" s="176" t="s">
        <v>175</v>
      </c>
      <c r="P106" s="176" t="s">
        <v>170</v>
      </c>
      <c r="Q106" s="176" t="s">
        <v>206</v>
      </c>
      <c r="R106" s="178">
        <v>1</v>
      </c>
      <c r="S106" s="178">
        <v>1</v>
      </c>
      <c r="T106" s="179" t="s">
        <v>176</v>
      </c>
      <c r="U106" s="288">
        <v>0</v>
      </c>
      <c r="V106" s="288">
        <v>0</v>
      </c>
      <c r="W106" s="288">
        <v>42640</v>
      </c>
      <c r="X106" s="286">
        <f t="shared" si="7"/>
        <v>20.5</v>
      </c>
    </row>
    <row r="107" spans="1:24" s="175" customFormat="1">
      <c r="A107" s="176"/>
      <c r="B107" s="176"/>
      <c r="C107" s="176" t="s">
        <v>391</v>
      </c>
      <c r="D107" s="176" t="s">
        <v>398</v>
      </c>
      <c r="E107" s="176"/>
      <c r="F107" s="176"/>
      <c r="G107" s="176" t="s">
        <v>391</v>
      </c>
      <c r="H107" s="177">
        <v>43952</v>
      </c>
      <c r="I107" s="291">
        <v>0</v>
      </c>
      <c r="J107" s="291">
        <v>0</v>
      </c>
      <c r="K107" s="291">
        <v>0</v>
      </c>
      <c r="L107" s="291"/>
      <c r="M107" s="176" t="s">
        <v>66</v>
      </c>
      <c r="N107" s="176"/>
      <c r="O107" s="176" t="s">
        <v>297</v>
      </c>
      <c r="P107" s="176" t="s">
        <v>170</v>
      </c>
      <c r="Q107" s="176" t="s">
        <v>206</v>
      </c>
      <c r="R107" s="178">
        <v>1</v>
      </c>
      <c r="S107" s="178">
        <v>1</v>
      </c>
      <c r="T107" s="179" t="s">
        <v>298</v>
      </c>
      <c r="U107" s="288">
        <v>0</v>
      </c>
      <c r="V107" s="288">
        <v>0</v>
      </c>
      <c r="W107" s="288">
        <v>34112</v>
      </c>
      <c r="X107" s="286">
        <f t="shared" si="7"/>
        <v>16.399999999999999</v>
      </c>
    </row>
    <row r="108" spans="1:24" s="175" customFormat="1">
      <c r="A108" s="176"/>
      <c r="B108" s="176"/>
      <c r="C108" s="176" t="s">
        <v>391</v>
      </c>
      <c r="D108" s="176" t="s">
        <v>399</v>
      </c>
      <c r="E108" s="176"/>
      <c r="F108" s="176"/>
      <c r="G108" s="176" t="s">
        <v>391</v>
      </c>
      <c r="H108" s="177">
        <v>44256</v>
      </c>
      <c r="I108" s="291">
        <v>0</v>
      </c>
      <c r="J108" s="291">
        <v>0</v>
      </c>
      <c r="K108" s="291">
        <v>0</v>
      </c>
      <c r="L108" s="291"/>
      <c r="M108" s="176" t="s">
        <v>66</v>
      </c>
      <c r="N108" s="176"/>
      <c r="O108" s="176" t="s">
        <v>297</v>
      </c>
      <c r="P108" s="176" t="s">
        <v>170</v>
      </c>
      <c r="Q108" s="176" t="s">
        <v>206</v>
      </c>
      <c r="R108" s="178">
        <v>1</v>
      </c>
      <c r="S108" s="178">
        <v>1</v>
      </c>
      <c r="T108" s="179" t="s">
        <v>298</v>
      </c>
      <c r="U108" s="288">
        <v>0</v>
      </c>
      <c r="V108" s="288">
        <v>0</v>
      </c>
      <c r="W108" s="288">
        <v>34112</v>
      </c>
      <c r="X108" s="286">
        <f t="shared" si="7"/>
        <v>16.399999999999999</v>
      </c>
    </row>
    <row r="109" spans="1:24" s="175" customFormat="1">
      <c r="A109" s="176"/>
      <c r="B109" s="176"/>
      <c r="C109" s="176" t="s">
        <v>391</v>
      </c>
      <c r="D109" s="176" t="s">
        <v>400</v>
      </c>
      <c r="E109" s="176"/>
      <c r="F109" s="176"/>
      <c r="G109" s="176" t="s">
        <v>391</v>
      </c>
      <c r="H109" s="177">
        <v>44256</v>
      </c>
      <c r="I109" s="291">
        <v>0</v>
      </c>
      <c r="J109" s="291">
        <v>0</v>
      </c>
      <c r="K109" s="291">
        <v>0</v>
      </c>
      <c r="L109" s="291"/>
      <c r="M109" s="176" t="s">
        <v>66</v>
      </c>
      <c r="N109" s="176"/>
      <c r="O109" s="176" t="s">
        <v>297</v>
      </c>
      <c r="P109" s="176" t="s">
        <v>170</v>
      </c>
      <c r="Q109" s="176" t="s">
        <v>206</v>
      </c>
      <c r="R109" s="178">
        <v>1</v>
      </c>
      <c r="S109" s="178">
        <v>1</v>
      </c>
      <c r="T109" s="179" t="s">
        <v>298</v>
      </c>
      <c r="U109" s="288">
        <v>0</v>
      </c>
      <c r="V109" s="288">
        <v>0</v>
      </c>
      <c r="W109" s="288">
        <v>34112</v>
      </c>
      <c r="X109" s="286">
        <f t="shared" si="7"/>
        <v>16.399999999999999</v>
      </c>
    </row>
    <row r="110" spans="1:24" s="175" customFormat="1">
      <c r="A110" s="176"/>
      <c r="B110" s="176"/>
      <c r="C110" s="176" t="s">
        <v>391</v>
      </c>
      <c r="D110" s="176" t="s">
        <v>401</v>
      </c>
      <c r="E110" s="176"/>
      <c r="F110" s="176"/>
      <c r="G110" s="176" t="s">
        <v>391</v>
      </c>
      <c r="H110" s="177">
        <v>44197</v>
      </c>
      <c r="I110" s="291">
        <v>0</v>
      </c>
      <c r="J110" s="291">
        <v>0</v>
      </c>
      <c r="K110" s="291">
        <v>0</v>
      </c>
      <c r="L110" s="291"/>
      <c r="M110" s="176" t="s">
        <v>66</v>
      </c>
      <c r="N110" s="176"/>
      <c r="O110" s="176" t="s">
        <v>274</v>
      </c>
      <c r="P110" s="176" t="s">
        <v>402</v>
      </c>
      <c r="Q110" s="176" t="s">
        <v>206</v>
      </c>
      <c r="R110" s="178">
        <v>0.5</v>
      </c>
      <c r="S110" s="178">
        <v>1</v>
      </c>
      <c r="T110" s="179" t="s">
        <v>275</v>
      </c>
      <c r="U110" s="288">
        <v>0</v>
      </c>
      <c r="V110" s="288">
        <v>0</v>
      </c>
      <c r="W110" s="288">
        <v>33280</v>
      </c>
      <c r="X110" s="286">
        <f t="shared" si="7"/>
        <v>16</v>
      </c>
    </row>
    <row r="111" spans="1:24" s="175" customFormat="1">
      <c r="A111" s="176"/>
      <c r="B111" s="176"/>
      <c r="C111" s="176" t="s">
        <v>391</v>
      </c>
      <c r="D111" s="176" t="s">
        <v>403</v>
      </c>
      <c r="E111" s="176"/>
      <c r="F111" s="176"/>
      <c r="G111" s="176" t="s">
        <v>391</v>
      </c>
      <c r="H111" s="177">
        <v>43952</v>
      </c>
      <c r="I111" s="291">
        <v>0</v>
      </c>
      <c r="J111" s="291">
        <v>0</v>
      </c>
      <c r="K111" s="291">
        <v>0</v>
      </c>
      <c r="L111" s="291"/>
      <c r="M111" s="176" t="s">
        <v>66</v>
      </c>
      <c r="N111" s="176"/>
      <c r="O111" s="176" t="s">
        <v>297</v>
      </c>
      <c r="P111" s="176" t="s">
        <v>170</v>
      </c>
      <c r="Q111" s="176" t="s">
        <v>206</v>
      </c>
      <c r="R111" s="178">
        <v>1</v>
      </c>
      <c r="S111" s="178">
        <v>1</v>
      </c>
      <c r="T111" s="179" t="s">
        <v>298</v>
      </c>
      <c r="U111" s="288">
        <v>0</v>
      </c>
      <c r="V111" s="288">
        <v>0</v>
      </c>
      <c r="W111" s="288">
        <v>31200</v>
      </c>
      <c r="X111" s="286">
        <f t="shared" si="7"/>
        <v>15</v>
      </c>
    </row>
    <row r="112" spans="1:24" s="175" customFormat="1">
      <c r="A112" s="176"/>
      <c r="B112" s="176"/>
      <c r="C112" s="176" t="s">
        <v>391</v>
      </c>
      <c r="D112" s="176" t="s">
        <v>404</v>
      </c>
      <c r="E112" s="176"/>
      <c r="F112" s="176"/>
      <c r="G112" s="176" t="s">
        <v>391</v>
      </c>
      <c r="H112" s="177">
        <v>44256</v>
      </c>
      <c r="I112" s="291">
        <v>0</v>
      </c>
      <c r="J112" s="291">
        <v>0</v>
      </c>
      <c r="K112" s="291">
        <v>0</v>
      </c>
      <c r="L112" s="291"/>
      <c r="M112" s="176" t="s">
        <v>66</v>
      </c>
      <c r="N112" s="176"/>
      <c r="O112" s="176" t="s">
        <v>297</v>
      </c>
      <c r="P112" s="176" t="s">
        <v>170</v>
      </c>
      <c r="Q112" s="176" t="s">
        <v>206</v>
      </c>
      <c r="R112" s="178">
        <v>1</v>
      </c>
      <c r="S112" s="178">
        <v>1</v>
      </c>
      <c r="T112" s="179" t="s">
        <v>298</v>
      </c>
      <c r="U112" s="288">
        <v>0</v>
      </c>
      <c r="V112" s="288">
        <v>0</v>
      </c>
      <c r="W112" s="288">
        <v>31200</v>
      </c>
      <c r="X112" s="286">
        <f t="shared" si="7"/>
        <v>15</v>
      </c>
    </row>
  </sheetData>
  <autoFilter ref="A1:W112" xr:uid="{95E5FDE4-1D80-4036-BB04-610D99193AB5}"/>
  <phoneticPr fontId="86" type="noConversion"/>
  <pageMargins left="0.25" right="0.25" top="0.75" bottom="0.75" header="0.3" footer="0.3"/>
  <pageSetup scale="3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6EB8E-DBB4-46AF-AC86-59CE702D6E90}">
  <sheetPr>
    <pageSetUpPr fitToPage="1"/>
  </sheetPr>
  <dimension ref="A1:AF34"/>
  <sheetViews>
    <sheetView showGridLines="0" view="pageBreakPreview" topLeftCell="B1" zoomScaleNormal="100" zoomScaleSheetLayoutView="100" workbookViewId="0">
      <selection activeCell="E40" sqref="E40"/>
    </sheetView>
  </sheetViews>
  <sheetFormatPr defaultColWidth="8" defaultRowHeight="12"/>
  <cols>
    <col min="1" max="1" width="14.875" style="140" hidden="1" customWidth="1"/>
    <col min="2" max="2" width="6.75" style="140" bestFit="1" customWidth="1"/>
    <col min="3" max="3" width="6.875" style="140" bestFit="1" customWidth="1"/>
    <col min="4" max="4" width="6" style="140" bestFit="1" customWidth="1"/>
    <col min="5" max="5" width="17.125" style="140" bestFit="1" customWidth="1"/>
    <col min="6" max="6" width="18.25" style="140" bestFit="1" customWidth="1"/>
    <col min="7" max="7" width="13.375" style="312" bestFit="1" customWidth="1"/>
    <col min="8" max="8" width="7.875" style="285" bestFit="1" customWidth="1"/>
    <col min="9" max="9" width="21.25" style="281" bestFit="1" customWidth="1"/>
    <col min="10" max="10" width="5.125" style="140" bestFit="1" customWidth="1"/>
    <col min="11" max="11" width="10.25" style="140" bestFit="1" customWidth="1"/>
    <col min="12" max="12" width="6.875" style="133" bestFit="1" customWidth="1"/>
    <col min="13" max="13" width="9.5" style="133" bestFit="1" customWidth="1"/>
    <col min="14" max="14" width="6.25" style="133" bestFit="1" customWidth="1"/>
    <col min="15" max="15" width="5.75" style="132" bestFit="1" customWidth="1"/>
    <col min="16" max="16" width="21.75" style="133" bestFit="1" customWidth="1"/>
    <col min="17" max="17" width="13.375" style="133" bestFit="1" customWidth="1"/>
    <col min="18" max="18" width="18.75" style="132" bestFit="1" customWidth="1"/>
    <col min="19" max="19" width="1.375" style="140" customWidth="1"/>
    <col min="20" max="20" width="5.375" style="133" bestFit="1" customWidth="1"/>
    <col min="21" max="21" width="12.5" style="133" bestFit="1" customWidth="1"/>
    <col min="22" max="22" width="5.125" style="140" bestFit="1" customWidth="1"/>
    <col min="23" max="23" width="10.125" style="140" bestFit="1" customWidth="1"/>
    <col min="24" max="24" width="9.5" style="140" bestFit="1" customWidth="1"/>
    <col min="25" max="25" width="8" style="140"/>
    <col min="26" max="26" width="9.25" style="140" bestFit="1" customWidth="1"/>
    <col min="27" max="27" width="11.625" style="140" bestFit="1" customWidth="1"/>
    <col min="28" max="16384" width="8" style="140"/>
  </cols>
  <sheetData>
    <row r="1" spans="1:23" s="137" customFormat="1" ht="15.75" thickBot="1">
      <c r="A1" s="134" t="s">
        <v>405</v>
      </c>
      <c r="B1" s="134" t="s">
        <v>406</v>
      </c>
      <c r="C1" s="134" t="s">
        <v>407</v>
      </c>
      <c r="D1" s="134" t="s">
        <v>155</v>
      </c>
      <c r="E1" s="134" t="s">
        <v>150</v>
      </c>
      <c r="F1" s="134" t="s">
        <v>151</v>
      </c>
      <c r="G1" s="309" t="s">
        <v>152</v>
      </c>
      <c r="H1" s="282" t="s">
        <v>408</v>
      </c>
      <c r="I1" s="277" t="s">
        <v>153</v>
      </c>
      <c r="J1" s="134" t="s">
        <v>409</v>
      </c>
      <c r="K1" s="134" t="s">
        <v>156</v>
      </c>
      <c r="L1" s="135" t="s">
        <v>410</v>
      </c>
      <c r="M1" s="135" t="s">
        <v>411</v>
      </c>
      <c r="N1" s="135" t="s">
        <v>412</v>
      </c>
      <c r="O1" s="136" t="s">
        <v>413</v>
      </c>
      <c r="P1" s="135" t="s">
        <v>162</v>
      </c>
      <c r="Q1" s="135" t="s">
        <v>414</v>
      </c>
      <c r="R1" s="136" t="s">
        <v>164</v>
      </c>
      <c r="T1" s="135" t="s">
        <v>415</v>
      </c>
      <c r="U1" s="135" t="s">
        <v>416</v>
      </c>
    </row>
    <row r="2" spans="1:23" s="137" customFormat="1" ht="15">
      <c r="A2" s="129">
        <v>10299</v>
      </c>
      <c r="B2" s="129">
        <v>1001648</v>
      </c>
      <c r="C2" s="127"/>
      <c r="D2" s="127"/>
      <c r="E2" s="307">
        <v>1969.9</v>
      </c>
      <c r="F2" s="307">
        <v>10.540666666666667</v>
      </c>
      <c r="G2" s="310">
        <v>0</v>
      </c>
      <c r="H2" s="283">
        <v>43507</v>
      </c>
      <c r="I2" s="278">
        <f ca="1">+(TODAY()-H2)/30</f>
        <v>17.3</v>
      </c>
      <c r="J2" s="127" t="s">
        <v>417</v>
      </c>
      <c r="K2" s="127" t="s">
        <v>418</v>
      </c>
      <c r="L2" s="128" t="s">
        <v>419</v>
      </c>
      <c r="M2" s="128" t="s">
        <v>206</v>
      </c>
      <c r="N2" s="128" t="s">
        <v>420</v>
      </c>
      <c r="O2" s="130">
        <f>+SUMIF('TYE 2020.03.31 All Other - Sal'!A:A,B2,'TYE 2020.03.31 All Other - Sal'!K:K)</f>
        <v>0</v>
      </c>
      <c r="P2" s="151">
        <v>41600</v>
      </c>
      <c r="Q2" s="151">
        <f>+IF(M2="Hourly",P2/26/80,P2/24)</f>
        <v>20</v>
      </c>
      <c r="R2" s="131">
        <v>43680</v>
      </c>
      <c r="S2" s="138"/>
      <c r="T2" s="142">
        <f>+INDEX(ERC!H:H,MATCH('MWMA &amp; KY PF Sal 2020.04.01'!J2,ERC!D:D,0))</f>
        <v>0.21824789114279977</v>
      </c>
      <c r="U2" s="151">
        <f>+IF(M2="Hourly",R2/26/80,R2/24)</f>
        <v>21</v>
      </c>
      <c r="V2" s="138"/>
      <c r="W2" s="294"/>
    </row>
    <row r="3" spans="1:23" s="137" customFormat="1" ht="15">
      <c r="A3" s="129">
        <v>10030</v>
      </c>
      <c r="B3" s="129">
        <v>1001015</v>
      </c>
      <c r="C3" s="127"/>
      <c r="D3" s="127"/>
      <c r="E3" s="307">
        <v>0</v>
      </c>
      <c r="F3" s="307">
        <v>0</v>
      </c>
      <c r="G3" s="310">
        <v>0</v>
      </c>
      <c r="H3" s="283">
        <v>41668</v>
      </c>
      <c r="I3" s="279">
        <f t="shared" ref="I3:I28" ca="1" si="0">+(TODAY()-H3)/30</f>
        <v>78.599999999999994</v>
      </c>
      <c r="J3" s="127" t="s">
        <v>421</v>
      </c>
      <c r="K3" s="127" t="s">
        <v>422</v>
      </c>
      <c r="L3" s="128" t="s">
        <v>66</v>
      </c>
      <c r="M3" s="128" t="s">
        <v>171</v>
      </c>
      <c r="N3" s="128" t="s">
        <v>420</v>
      </c>
      <c r="O3" s="130">
        <v>3000</v>
      </c>
      <c r="P3" s="151">
        <v>88000.08</v>
      </c>
      <c r="Q3" s="151">
        <f t="shared" ref="Q3:Q28" si="1">+IF(M3="Hourly",P3/26/80,P3/24)</f>
        <v>3666.67</v>
      </c>
      <c r="R3" s="131">
        <v>92400.08</v>
      </c>
      <c r="T3" s="142">
        <f>+INDEX(ERC!H:H,MATCH('MWMA &amp; KY PF Sal 2020.04.01'!J3,ERC!D:D,0))</f>
        <v>0.13672622610962518</v>
      </c>
      <c r="U3" s="151">
        <f t="shared" ref="U3:U28" si="2">+IF(M3="Hourly",R3/26/80,R3/24)</f>
        <v>3850.0033333333336</v>
      </c>
      <c r="W3" s="294"/>
    </row>
    <row r="4" spans="1:23" s="137" customFormat="1" ht="15">
      <c r="A4" s="129">
        <v>10189</v>
      </c>
      <c r="B4" s="129">
        <v>1001444</v>
      </c>
      <c r="C4" s="127"/>
      <c r="D4" s="127"/>
      <c r="E4" s="307">
        <v>0</v>
      </c>
      <c r="F4" s="307">
        <v>0</v>
      </c>
      <c r="G4" s="310">
        <v>0</v>
      </c>
      <c r="H4" s="283">
        <v>42947</v>
      </c>
      <c r="I4" s="279">
        <f t="shared" ca="1" si="0"/>
        <v>35.966666666666669</v>
      </c>
      <c r="J4" s="127" t="s">
        <v>421</v>
      </c>
      <c r="K4" s="127" t="s">
        <v>422</v>
      </c>
      <c r="L4" s="128" t="s">
        <v>66</v>
      </c>
      <c r="M4" s="128" t="s">
        <v>171</v>
      </c>
      <c r="N4" s="128" t="s">
        <v>420</v>
      </c>
      <c r="O4" s="130">
        <f>+'2020 Accruals'!$N$5</f>
        <v>2853.5602170995248</v>
      </c>
      <c r="P4" s="151">
        <v>122400</v>
      </c>
      <c r="Q4" s="151">
        <f t="shared" si="1"/>
        <v>5100</v>
      </c>
      <c r="R4" s="131">
        <v>126072</v>
      </c>
      <c r="T4" s="142">
        <f>+INDEX(ERC!H:H,MATCH('MWMA &amp; KY PF Sal 2020.04.01'!J4,ERC!D:D,0))</f>
        <v>0.13672622610962518</v>
      </c>
      <c r="U4" s="151">
        <f t="shared" si="2"/>
        <v>5253</v>
      </c>
      <c r="W4" s="294"/>
    </row>
    <row r="5" spans="1:23" s="137" customFormat="1" ht="15">
      <c r="A5" s="129"/>
      <c r="B5" s="129">
        <v>1001277</v>
      </c>
      <c r="C5" s="127"/>
      <c r="D5" s="127"/>
      <c r="E5" s="307">
        <v>0</v>
      </c>
      <c r="F5" s="307">
        <v>0</v>
      </c>
      <c r="G5" s="310">
        <v>0</v>
      </c>
      <c r="H5" s="283">
        <v>42606</v>
      </c>
      <c r="I5" s="279">
        <f t="shared" ca="1" si="0"/>
        <v>47.333333333333336</v>
      </c>
      <c r="J5" s="127" t="s">
        <v>421</v>
      </c>
      <c r="K5" s="127" t="s">
        <v>422</v>
      </c>
      <c r="L5" s="128" t="s">
        <v>66</v>
      </c>
      <c r="M5" s="128" t="s">
        <v>171</v>
      </c>
      <c r="N5" s="128" t="s">
        <v>420</v>
      </c>
      <c r="O5" s="130">
        <v>0</v>
      </c>
      <c r="P5" s="151">
        <v>62400</v>
      </c>
      <c r="Q5" s="151">
        <f t="shared" si="1"/>
        <v>2600</v>
      </c>
      <c r="R5" s="131">
        <v>75000</v>
      </c>
      <c r="T5" s="142">
        <f>+INDEX(ERC!H:H,MATCH('MWMA &amp; KY PF Sal 2020.04.01'!J5,ERC!D:D,0))</f>
        <v>0.13672622610962518</v>
      </c>
      <c r="U5" s="151">
        <f t="shared" si="2"/>
        <v>3125</v>
      </c>
      <c r="W5" s="294"/>
    </row>
    <row r="6" spans="1:23" s="137" customFormat="1" ht="15">
      <c r="A6" s="129" t="s">
        <v>423</v>
      </c>
      <c r="B6" s="209" t="s">
        <v>424</v>
      </c>
      <c r="C6" s="210"/>
      <c r="D6" s="210"/>
      <c r="E6" s="308">
        <v>0</v>
      </c>
      <c r="F6" s="308">
        <v>0</v>
      </c>
      <c r="G6" s="311">
        <v>0</v>
      </c>
      <c r="H6" s="284">
        <v>44136</v>
      </c>
      <c r="I6" s="280">
        <v>0</v>
      </c>
      <c r="J6" s="210" t="s">
        <v>421</v>
      </c>
      <c r="K6" s="210" t="s">
        <v>422</v>
      </c>
      <c r="L6" s="211" t="s">
        <v>66</v>
      </c>
      <c r="M6" s="211" t="s">
        <v>171</v>
      </c>
      <c r="N6" s="211" t="s">
        <v>420</v>
      </c>
      <c r="O6" s="212">
        <v>0</v>
      </c>
      <c r="P6" s="215">
        <v>0</v>
      </c>
      <c r="Q6" s="215">
        <f t="shared" si="1"/>
        <v>0</v>
      </c>
      <c r="R6" s="213">
        <v>185400</v>
      </c>
      <c r="T6" s="214">
        <f>+INDEX(ERC!H:H,MATCH('MWMA &amp; KY PF Sal 2020.04.01'!J6,ERC!D:D,0))</f>
        <v>0.13672622610962518</v>
      </c>
      <c r="U6" s="215">
        <f t="shared" ref="U6:U7" si="3">+IF(M6="Hourly",R6/26/80,R6/24)</f>
        <v>7725</v>
      </c>
      <c r="W6" s="294"/>
    </row>
    <row r="7" spans="1:23" s="137" customFormat="1" ht="15">
      <c r="A7" s="129" t="s">
        <v>425</v>
      </c>
      <c r="B7" s="209" t="s">
        <v>426</v>
      </c>
      <c r="C7" s="210"/>
      <c r="D7" s="210"/>
      <c r="E7" s="308">
        <v>0</v>
      </c>
      <c r="F7" s="308">
        <v>0</v>
      </c>
      <c r="G7" s="311">
        <v>0</v>
      </c>
      <c r="H7" s="284">
        <v>44074</v>
      </c>
      <c r="I7" s="280">
        <v>0</v>
      </c>
      <c r="J7" s="210" t="s">
        <v>417</v>
      </c>
      <c r="K7" s="210" t="s">
        <v>422</v>
      </c>
      <c r="L7" s="211" t="s">
        <v>66</v>
      </c>
      <c r="M7" s="211" t="s">
        <v>171</v>
      </c>
      <c r="N7" s="211" t="s">
        <v>420</v>
      </c>
      <c r="O7" s="212">
        <v>0</v>
      </c>
      <c r="P7" s="215">
        <v>0</v>
      </c>
      <c r="Q7" s="215">
        <f t="shared" si="1"/>
        <v>0</v>
      </c>
      <c r="R7" s="213">
        <v>115762.49999999997</v>
      </c>
      <c r="T7" s="214">
        <f>+INDEX(ERC!H:H,MATCH('MWMA &amp; KY PF Sal 2020.04.01'!J7,ERC!D:D,0))</f>
        <v>0.21824789114279977</v>
      </c>
      <c r="U7" s="215">
        <f t="shared" si="3"/>
        <v>4823.4374999999991</v>
      </c>
      <c r="W7" s="294"/>
    </row>
    <row r="8" spans="1:23" s="137" customFormat="1" ht="15">
      <c r="A8" s="129">
        <v>10262</v>
      </c>
      <c r="B8" s="129">
        <v>1001598</v>
      </c>
      <c r="C8" s="127"/>
      <c r="D8" s="127"/>
      <c r="E8" s="307">
        <v>0</v>
      </c>
      <c r="F8" s="307">
        <v>0</v>
      </c>
      <c r="G8" s="310">
        <v>0</v>
      </c>
      <c r="H8" s="283">
        <v>43332</v>
      </c>
      <c r="I8" s="279">
        <f t="shared" ca="1" si="0"/>
        <v>23.133333333333333</v>
      </c>
      <c r="J8" s="127" t="s">
        <v>421</v>
      </c>
      <c r="K8" s="127" t="s">
        <v>422</v>
      </c>
      <c r="L8" s="128" t="s">
        <v>66</v>
      </c>
      <c r="M8" s="128" t="s">
        <v>171</v>
      </c>
      <c r="N8" s="128" t="s">
        <v>420</v>
      </c>
      <c r="O8" s="130">
        <v>0</v>
      </c>
      <c r="P8" s="151">
        <v>71046</v>
      </c>
      <c r="Q8" s="151">
        <f t="shared" si="1"/>
        <v>2960.25</v>
      </c>
      <c r="R8" s="131">
        <v>71046</v>
      </c>
      <c r="T8" s="142">
        <f>+INDEX(ERC!H:H,MATCH('MWMA &amp; KY PF Sal 2020.04.01'!J8,ERC!D:D,0))</f>
        <v>0.13672622610962518</v>
      </c>
      <c r="U8" s="151">
        <f t="shared" si="2"/>
        <v>2960.25</v>
      </c>
      <c r="W8" s="294"/>
    </row>
    <row r="9" spans="1:23" s="137" customFormat="1" ht="15">
      <c r="A9" s="129">
        <v>10528</v>
      </c>
      <c r="B9" s="129">
        <v>1099924</v>
      </c>
      <c r="C9" s="127"/>
      <c r="D9" s="127"/>
      <c r="E9" s="307">
        <v>0</v>
      </c>
      <c r="F9" s="307">
        <v>0</v>
      </c>
      <c r="G9" s="310">
        <v>0</v>
      </c>
      <c r="H9" s="283">
        <v>40878</v>
      </c>
      <c r="I9" s="279">
        <f t="shared" ca="1" si="0"/>
        <v>104.93333333333334</v>
      </c>
      <c r="J9" s="127" t="s">
        <v>421</v>
      </c>
      <c r="K9" s="127" t="s">
        <v>422</v>
      </c>
      <c r="L9" s="128" t="s">
        <v>66</v>
      </c>
      <c r="M9" s="128" t="s">
        <v>171</v>
      </c>
      <c r="N9" s="128" t="s">
        <v>420</v>
      </c>
      <c r="O9" s="130">
        <f>+'2020 Accruals'!$N$3</f>
        <v>6000</v>
      </c>
      <c r="P9" s="151">
        <v>125454</v>
      </c>
      <c r="Q9" s="151">
        <f t="shared" si="1"/>
        <v>5227.25</v>
      </c>
      <c r="R9" s="131">
        <v>137873.95000000001</v>
      </c>
      <c r="T9" s="142">
        <f>+INDEX(ERC!H:H,MATCH('MWMA &amp; KY PF Sal 2020.04.01'!J9,ERC!D:D,0))</f>
        <v>0.13672622610962518</v>
      </c>
      <c r="U9" s="151">
        <f t="shared" si="2"/>
        <v>5744.7479166666672</v>
      </c>
      <c r="W9" s="294"/>
    </row>
    <row r="10" spans="1:23" s="137" customFormat="1" ht="15">
      <c r="A10" s="129">
        <v>10183</v>
      </c>
      <c r="B10" s="129">
        <v>1001432</v>
      </c>
      <c r="C10" s="127"/>
      <c r="D10" s="127"/>
      <c r="E10" s="307">
        <v>0</v>
      </c>
      <c r="F10" s="307">
        <v>0</v>
      </c>
      <c r="G10" s="310">
        <v>0</v>
      </c>
      <c r="H10" s="283">
        <v>42912</v>
      </c>
      <c r="I10" s="279">
        <f t="shared" ca="1" si="0"/>
        <v>37.133333333333333</v>
      </c>
      <c r="J10" s="127" t="s">
        <v>421</v>
      </c>
      <c r="K10" s="127" t="s">
        <v>422</v>
      </c>
      <c r="L10" s="128" t="s">
        <v>427</v>
      </c>
      <c r="M10" s="128" t="s">
        <v>171</v>
      </c>
      <c r="N10" s="128" t="s">
        <v>420</v>
      </c>
      <c r="O10" s="130">
        <v>0</v>
      </c>
      <c r="P10" s="151">
        <v>61215.12</v>
      </c>
      <c r="Q10" s="151">
        <f t="shared" si="1"/>
        <v>2550.63</v>
      </c>
      <c r="R10" s="131">
        <v>65000.05</v>
      </c>
      <c r="T10" s="142">
        <f>+INDEX(ERC!H:H,MATCH('MWMA &amp; KY PF Sal 2020.04.01'!J10,ERC!D:D,0))</f>
        <v>0.13672622610962518</v>
      </c>
      <c r="U10" s="151">
        <f t="shared" si="2"/>
        <v>2708.3354166666668</v>
      </c>
      <c r="W10" s="294"/>
    </row>
    <row r="11" spans="1:23" s="137" customFormat="1" ht="15">
      <c r="A11" s="129">
        <v>10336</v>
      </c>
      <c r="B11" s="129">
        <v>1001712</v>
      </c>
      <c r="C11" s="127"/>
      <c r="D11" s="127"/>
      <c r="E11" s="307">
        <v>0</v>
      </c>
      <c r="F11" s="307">
        <v>0</v>
      </c>
      <c r="G11" s="310">
        <v>0</v>
      </c>
      <c r="H11" s="283">
        <v>43643</v>
      </c>
      <c r="I11" s="279">
        <f t="shared" ca="1" si="0"/>
        <v>12.766666666666667</v>
      </c>
      <c r="J11" s="127" t="s">
        <v>421</v>
      </c>
      <c r="K11" s="127" t="s">
        <v>422</v>
      </c>
      <c r="L11" s="128" t="s">
        <v>66</v>
      </c>
      <c r="M11" s="128" t="s">
        <v>171</v>
      </c>
      <c r="N11" s="128" t="s">
        <v>420</v>
      </c>
      <c r="O11" s="130">
        <v>3000</v>
      </c>
      <c r="P11" s="151">
        <v>85000.08</v>
      </c>
      <c r="Q11" s="151">
        <f t="shared" si="1"/>
        <v>3541.67</v>
      </c>
      <c r="R11" s="131">
        <v>89250.08</v>
      </c>
      <c r="T11" s="142">
        <f>+INDEX(ERC!H:H,MATCH('MWMA &amp; KY PF Sal 2020.04.01'!J11,ERC!D:D,0))</f>
        <v>0.13672622610962518</v>
      </c>
      <c r="U11" s="151">
        <f t="shared" si="2"/>
        <v>3718.7533333333336</v>
      </c>
      <c r="W11" s="294"/>
    </row>
    <row r="12" spans="1:23" s="137" customFormat="1" ht="15">
      <c r="A12" s="129">
        <v>10523</v>
      </c>
      <c r="B12" s="129">
        <v>1099901</v>
      </c>
      <c r="C12" s="127"/>
      <c r="D12" s="127"/>
      <c r="E12" s="307">
        <v>0</v>
      </c>
      <c r="F12" s="307">
        <v>0</v>
      </c>
      <c r="G12" s="310">
        <v>0</v>
      </c>
      <c r="H12" s="283">
        <v>39755</v>
      </c>
      <c r="I12" s="279">
        <f t="shared" ca="1" si="0"/>
        <v>142.36666666666667</v>
      </c>
      <c r="J12" s="127" t="s">
        <v>421</v>
      </c>
      <c r="K12" s="127" t="s">
        <v>422</v>
      </c>
      <c r="L12" s="128" t="s">
        <v>66</v>
      </c>
      <c r="M12" s="128" t="s">
        <v>171</v>
      </c>
      <c r="N12" s="128" t="s">
        <v>420</v>
      </c>
      <c r="O12" s="130">
        <f>+'2020 Accruals'!$N$2</f>
        <v>8000.0000000000009</v>
      </c>
      <c r="P12" s="151">
        <v>166924.07999999999</v>
      </c>
      <c r="Q12" s="151">
        <f t="shared" si="1"/>
        <v>6955.1699999999992</v>
      </c>
      <c r="R12" s="131">
        <v>183115.72</v>
      </c>
      <c r="T12" s="142">
        <f>+INDEX(ERC!H:H,MATCH('MWMA &amp; KY PF Sal 2020.04.01'!J12,ERC!D:D,0))</f>
        <v>0.13672622610962518</v>
      </c>
      <c r="U12" s="151">
        <f t="shared" si="2"/>
        <v>7629.8216666666667</v>
      </c>
      <c r="W12" s="294"/>
    </row>
    <row r="13" spans="1:23" s="137" customFormat="1" ht="15">
      <c r="A13" s="129">
        <v>10508</v>
      </c>
      <c r="B13" s="129">
        <v>1099782</v>
      </c>
      <c r="C13" s="127"/>
      <c r="D13" s="127"/>
      <c r="E13" s="307">
        <v>0</v>
      </c>
      <c r="F13" s="307">
        <v>0</v>
      </c>
      <c r="G13" s="310">
        <v>186.14999999999998</v>
      </c>
      <c r="H13" s="283">
        <v>38793</v>
      </c>
      <c r="I13" s="279">
        <f t="shared" ca="1" si="0"/>
        <v>174.43333333333334</v>
      </c>
      <c r="J13" s="127" t="s">
        <v>421</v>
      </c>
      <c r="K13" s="127" t="s">
        <v>422</v>
      </c>
      <c r="L13" s="128" t="s">
        <v>427</v>
      </c>
      <c r="M13" s="128" t="s">
        <v>171</v>
      </c>
      <c r="N13" s="128" t="s">
        <v>420</v>
      </c>
      <c r="O13" s="130">
        <f>+'2020 Accruals'!$N$4</f>
        <v>6967.0897829004743</v>
      </c>
      <c r="P13" s="151">
        <v>125010.96</v>
      </c>
      <c r="Q13" s="151">
        <f t="shared" si="1"/>
        <v>5208.79</v>
      </c>
      <c r="R13" s="131">
        <v>125010.96</v>
      </c>
      <c r="S13" s="138"/>
      <c r="T13" s="142">
        <f>+INDEX(ERC!H:H,MATCH('MWMA &amp; KY PF Sal 2020.04.01'!J13,ERC!D:D,0))</f>
        <v>0.13672622610962518</v>
      </c>
      <c r="U13" s="151">
        <f t="shared" si="2"/>
        <v>5208.79</v>
      </c>
      <c r="V13" s="138"/>
      <c r="W13" s="294"/>
    </row>
    <row r="14" spans="1:23" s="137" customFormat="1" ht="15">
      <c r="A14" s="129"/>
      <c r="B14" s="129">
        <v>1099696</v>
      </c>
      <c r="C14" s="127"/>
      <c r="D14" s="127"/>
      <c r="E14" s="307">
        <v>0</v>
      </c>
      <c r="F14" s="307">
        <v>0</v>
      </c>
      <c r="G14" s="310">
        <v>0</v>
      </c>
      <c r="H14" s="283">
        <v>37053</v>
      </c>
      <c r="I14" s="279">
        <f t="shared" ca="1" si="0"/>
        <v>232.43333333333334</v>
      </c>
      <c r="J14" s="127" t="s">
        <v>421</v>
      </c>
      <c r="K14" s="127" t="s">
        <v>422</v>
      </c>
      <c r="L14" s="128" t="s">
        <v>66</v>
      </c>
      <c r="M14" s="128" t="s">
        <v>171</v>
      </c>
      <c r="N14" s="128" t="s">
        <v>420</v>
      </c>
      <c r="O14" s="130">
        <f>+'2020 Accruals'!$N$6</f>
        <v>68078.399999999994</v>
      </c>
      <c r="P14" s="151">
        <v>327300</v>
      </c>
      <c r="Q14" s="151">
        <f t="shared" si="1"/>
        <v>13637.5</v>
      </c>
      <c r="R14" s="131">
        <v>337119</v>
      </c>
      <c r="S14" s="138"/>
      <c r="T14" s="142">
        <f>+INDEX(ERC!H:H,MATCH('MWMA &amp; KY PF Sal 2020.04.01'!J14,ERC!D:D,0))</f>
        <v>0.13672622610962518</v>
      </c>
      <c r="U14" s="151">
        <f t="shared" ref="U14" si="4">+IF(M14="Hourly",R14/26/80,R14/24)</f>
        <v>14046.625</v>
      </c>
      <c r="V14" s="138"/>
      <c r="W14" s="294"/>
    </row>
    <row r="15" spans="1:23" s="137" customFormat="1" ht="15">
      <c r="A15" s="129">
        <v>10065</v>
      </c>
      <c r="B15" s="129">
        <v>1001142</v>
      </c>
      <c r="C15" s="127"/>
      <c r="D15" s="127"/>
      <c r="E15" s="307">
        <v>1969</v>
      </c>
      <c r="F15" s="307">
        <v>42</v>
      </c>
      <c r="G15" s="310">
        <v>1404.14</v>
      </c>
      <c r="H15" s="283">
        <v>42212</v>
      </c>
      <c r="I15" s="279">
        <f t="shared" ca="1" si="0"/>
        <v>60.466666666666669</v>
      </c>
      <c r="J15" s="127" t="s">
        <v>428</v>
      </c>
      <c r="K15" s="127" t="s">
        <v>429</v>
      </c>
      <c r="L15" s="128" t="s">
        <v>65</v>
      </c>
      <c r="M15" s="128" t="s">
        <v>206</v>
      </c>
      <c r="N15" s="128" t="s">
        <v>420</v>
      </c>
      <c r="O15" s="130">
        <f>+SUMIF('TYE 2020.03.31 All Other - Sal'!A:A,B15,'TYE 2020.03.31 All Other - Sal'!K:K)</f>
        <v>3554.04</v>
      </c>
      <c r="P15" s="151">
        <v>32406.400000000001</v>
      </c>
      <c r="Q15" s="151">
        <f t="shared" si="1"/>
        <v>15.580000000000002</v>
      </c>
      <c r="R15" s="131">
        <v>33378.589999999997</v>
      </c>
      <c r="T15" s="142">
        <f>+INDEX(ERC!H:H,MATCH('MWMA &amp; KY PF Sal 2020.04.01'!J15,ERC!D:D,0))</f>
        <v>1</v>
      </c>
      <c r="U15" s="151">
        <f t="shared" si="2"/>
        <v>16.047399038461538</v>
      </c>
      <c r="W15" s="294"/>
    </row>
    <row r="16" spans="1:23" s="137" customFormat="1" ht="15">
      <c r="A16" s="129">
        <v>10242</v>
      </c>
      <c r="B16" s="129">
        <v>1001567</v>
      </c>
      <c r="C16" s="127"/>
      <c r="D16" s="127"/>
      <c r="E16" s="307">
        <v>1958.5</v>
      </c>
      <c r="F16" s="307">
        <v>30.285478427437745</v>
      </c>
      <c r="G16" s="310">
        <v>1651.4700000000003</v>
      </c>
      <c r="H16" s="283">
        <v>43262</v>
      </c>
      <c r="I16" s="279">
        <f t="shared" ca="1" si="0"/>
        <v>25.466666666666665</v>
      </c>
      <c r="J16" s="127" t="s">
        <v>428</v>
      </c>
      <c r="K16" s="127" t="s">
        <v>429</v>
      </c>
      <c r="L16" s="128" t="s">
        <v>65</v>
      </c>
      <c r="M16" s="128" t="s">
        <v>206</v>
      </c>
      <c r="N16" s="128" t="s">
        <v>420</v>
      </c>
      <c r="O16" s="130">
        <f>+SUMIF('TYE 2020.03.31 All Other - Sal'!A:A,B16,'TYE 2020.03.31 All Other - Sal'!K:K)</f>
        <v>2009.87</v>
      </c>
      <c r="P16" s="151">
        <v>34444.800000000003</v>
      </c>
      <c r="Q16" s="151">
        <f t="shared" si="1"/>
        <v>16.560000000000002</v>
      </c>
      <c r="R16" s="131">
        <v>35478.14</v>
      </c>
      <c r="T16" s="142">
        <f>+INDEX(ERC!H:H,MATCH('MWMA &amp; KY PF Sal 2020.04.01'!J16,ERC!D:D,0))</f>
        <v>1</v>
      </c>
      <c r="U16" s="151">
        <f t="shared" si="2"/>
        <v>17.056798076923076</v>
      </c>
      <c r="W16" s="294"/>
    </row>
    <row r="17" spans="1:32" s="137" customFormat="1" ht="15">
      <c r="A17" s="129">
        <v>10364</v>
      </c>
      <c r="B17" s="129">
        <v>1001753</v>
      </c>
      <c r="C17" s="127"/>
      <c r="D17" s="127"/>
      <c r="E17" s="307">
        <v>1054</v>
      </c>
      <c r="F17" s="307">
        <v>27.048491709991666</v>
      </c>
      <c r="G17" s="310">
        <v>2483.8700000000003</v>
      </c>
      <c r="H17" s="283">
        <v>43703</v>
      </c>
      <c r="I17" s="279">
        <f t="shared" ca="1" si="0"/>
        <v>10.766666666666667</v>
      </c>
      <c r="J17" s="127" t="s">
        <v>428</v>
      </c>
      <c r="K17" s="127" t="s">
        <v>429</v>
      </c>
      <c r="L17" s="128" t="s">
        <v>65</v>
      </c>
      <c r="M17" s="128" t="s">
        <v>206</v>
      </c>
      <c r="N17" s="128" t="s">
        <v>420</v>
      </c>
      <c r="O17" s="130">
        <f>+SUMIF('TYE 2020.03.31 All Other - Sal'!A:A,B17,'TYE 2020.03.31 All Other - Sal'!K:K)</f>
        <v>1496.3300000000002</v>
      </c>
      <c r="P17" s="151">
        <v>33092.800000000003</v>
      </c>
      <c r="Q17" s="151">
        <f t="shared" si="1"/>
        <v>15.910000000000002</v>
      </c>
      <c r="R17" s="131">
        <v>34085.58</v>
      </c>
      <c r="T17" s="142">
        <f>+INDEX(ERC!H:H,MATCH('MWMA &amp; KY PF Sal 2020.04.01'!J17,ERC!D:D,0))</f>
        <v>1</v>
      </c>
      <c r="U17" s="151">
        <f t="shared" si="2"/>
        <v>16.387298076923077</v>
      </c>
      <c r="W17" s="294"/>
    </row>
    <row r="18" spans="1:32" s="137" customFormat="1" ht="15">
      <c r="A18" s="129">
        <v>10532</v>
      </c>
      <c r="B18" s="129">
        <v>1099936</v>
      </c>
      <c r="C18" s="127"/>
      <c r="D18" s="127"/>
      <c r="E18" s="307">
        <v>3478.5</v>
      </c>
      <c r="F18" s="307">
        <v>315.79098595709206</v>
      </c>
      <c r="G18" s="310">
        <v>6028.9499999999989</v>
      </c>
      <c r="H18" s="283">
        <v>41143</v>
      </c>
      <c r="I18" s="279">
        <f t="shared" ca="1" si="0"/>
        <v>96.1</v>
      </c>
      <c r="J18" s="127" t="s">
        <v>428</v>
      </c>
      <c r="K18" s="127" t="s">
        <v>429</v>
      </c>
      <c r="L18" s="128" t="s">
        <v>65</v>
      </c>
      <c r="M18" s="128" t="s">
        <v>206</v>
      </c>
      <c r="N18" s="128" t="s">
        <v>420</v>
      </c>
      <c r="O18" s="130">
        <f>+SUMIF('TYE 2020.03.31 All Other - Sal'!A:A,B18,'TYE 2020.03.31 All Other - Sal'!K:K)</f>
        <v>10603.11</v>
      </c>
      <c r="P18" s="151">
        <v>34736</v>
      </c>
      <c r="Q18" s="151">
        <f t="shared" si="1"/>
        <v>16.7</v>
      </c>
      <c r="R18" s="131">
        <v>35778.080000000002</v>
      </c>
      <c r="T18" s="142">
        <f>+INDEX(ERC!H:H,MATCH('MWMA &amp; KY PF Sal 2020.04.01'!J18,ERC!D:D,0))</f>
        <v>1</v>
      </c>
      <c r="U18" s="151">
        <f t="shared" si="2"/>
        <v>17.201000000000001</v>
      </c>
      <c r="W18" s="294"/>
    </row>
    <row r="19" spans="1:32" s="137" customFormat="1" ht="15">
      <c r="A19" s="129">
        <v>30051</v>
      </c>
      <c r="B19" s="129">
        <v>1001816</v>
      </c>
      <c r="C19" s="127"/>
      <c r="D19" s="127"/>
      <c r="E19" s="307">
        <v>474</v>
      </c>
      <c r="F19" s="307">
        <v>9.2624594776641818</v>
      </c>
      <c r="G19" s="310">
        <v>1600.91</v>
      </c>
      <c r="H19" s="283">
        <v>43832</v>
      </c>
      <c r="I19" s="279">
        <f t="shared" ca="1" si="0"/>
        <v>6.4666666666666668</v>
      </c>
      <c r="J19" s="127" t="s">
        <v>428</v>
      </c>
      <c r="K19" s="127" t="s">
        <v>429</v>
      </c>
      <c r="L19" s="128" t="s">
        <v>65</v>
      </c>
      <c r="M19" s="128" t="s">
        <v>206</v>
      </c>
      <c r="N19" s="128" t="s">
        <v>420</v>
      </c>
      <c r="O19" s="130">
        <f>+AVERAGE(O15:O17,O22)</f>
        <v>3009.3599999999997</v>
      </c>
      <c r="P19" s="151">
        <v>33092.800000000003</v>
      </c>
      <c r="Q19" s="151">
        <f t="shared" si="1"/>
        <v>15.910000000000002</v>
      </c>
      <c r="R19" s="131">
        <v>34085.58</v>
      </c>
      <c r="T19" s="142">
        <f>+INDEX(ERC!H:H,MATCH('MWMA &amp; KY PF Sal 2020.04.01'!J19,ERC!D:D,0))</f>
        <v>1</v>
      </c>
      <c r="U19" s="151">
        <f t="shared" si="2"/>
        <v>16.387298076923077</v>
      </c>
      <c r="W19" s="294"/>
    </row>
    <row r="20" spans="1:32" s="137" customFormat="1" ht="15">
      <c r="A20" s="129">
        <v>10397</v>
      </c>
      <c r="B20" s="129">
        <v>1098822</v>
      </c>
      <c r="C20" s="127"/>
      <c r="D20" s="127"/>
      <c r="E20" s="307">
        <v>3357.5</v>
      </c>
      <c r="F20" s="307">
        <v>112.07366598469615</v>
      </c>
      <c r="G20" s="310">
        <v>7113.3600000000006</v>
      </c>
      <c r="H20" s="283">
        <v>37530</v>
      </c>
      <c r="I20" s="279">
        <f t="shared" ca="1" si="0"/>
        <v>216.53333333333333</v>
      </c>
      <c r="J20" s="127" t="s">
        <v>428</v>
      </c>
      <c r="K20" s="127" t="s">
        <v>429</v>
      </c>
      <c r="L20" s="128" t="s">
        <v>65</v>
      </c>
      <c r="M20" s="128" t="s">
        <v>206</v>
      </c>
      <c r="N20" s="128" t="s">
        <v>420</v>
      </c>
      <c r="O20" s="130">
        <f>+SUMIF('TYE 2020.03.31 All Other - Sal'!A:A,1098942,'TYE 2020.03.31 All Other - Sal'!K:K)</f>
        <v>7952.2299999999987</v>
      </c>
      <c r="P20" s="151">
        <v>41891.199999999997</v>
      </c>
      <c r="Q20" s="151">
        <f t="shared" si="1"/>
        <v>20.139999999999997</v>
      </c>
      <c r="R20" s="131">
        <f>+U20*2080</f>
        <v>52000</v>
      </c>
      <c r="T20" s="142">
        <f>+INDEX(ERC!H:H,MATCH('MWMA &amp; KY PF Sal 2020.04.01'!J20,ERC!D:D,0))</f>
        <v>1</v>
      </c>
      <c r="U20" s="151">
        <v>25</v>
      </c>
      <c r="W20" s="294"/>
    </row>
    <row r="21" spans="1:32" s="137" customFormat="1" ht="15">
      <c r="A21" s="129">
        <v>10398</v>
      </c>
      <c r="B21" s="129">
        <v>1098825</v>
      </c>
      <c r="C21" s="127"/>
      <c r="D21" s="127"/>
      <c r="E21" s="307">
        <v>3322.5</v>
      </c>
      <c r="F21" s="307">
        <v>128.61620625231635</v>
      </c>
      <c r="G21" s="310">
        <v>6554.2300000000087</v>
      </c>
      <c r="H21" s="283">
        <v>37530</v>
      </c>
      <c r="I21" s="279">
        <f t="shared" ca="1" si="0"/>
        <v>216.53333333333333</v>
      </c>
      <c r="J21" s="127" t="s">
        <v>428</v>
      </c>
      <c r="K21" s="127" t="s">
        <v>429</v>
      </c>
      <c r="L21" s="128" t="s">
        <v>65</v>
      </c>
      <c r="M21" s="128" t="s">
        <v>206</v>
      </c>
      <c r="N21" s="128" t="s">
        <v>420</v>
      </c>
      <c r="O21" s="130">
        <f>+SUMIF('TYE 2020.03.31 All Other - Sal'!A:A,B21,'TYE 2020.03.31 All Other - Sal'!K:K)</f>
        <v>4654.6100000000006</v>
      </c>
      <c r="P21" s="151">
        <v>61568</v>
      </c>
      <c r="Q21" s="151">
        <f t="shared" si="1"/>
        <v>29.6</v>
      </c>
      <c r="R21" s="131">
        <v>64030.720000000001</v>
      </c>
      <c r="T21" s="142">
        <f>+INDEX(ERC!H:H,MATCH('MWMA &amp; KY PF Sal 2020.04.01'!J21,ERC!D:D,0))</f>
        <v>1</v>
      </c>
      <c r="U21" s="151">
        <f t="shared" si="2"/>
        <v>30.784000000000002</v>
      </c>
      <c r="W21" s="294"/>
    </row>
    <row r="22" spans="1:32" s="137" customFormat="1" ht="15">
      <c r="A22" s="129">
        <v>10325</v>
      </c>
      <c r="B22" s="129">
        <v>1001698</v>
      </c>
      <c r="C22" s="127"/>
      <c r="D22" s="127"/>
      <c r="E22" s="307">
        <v>782.5</v>
      </c>
      <c r="F22" s="307">
        <v>0</v>
      </c>
      <c r="G22" s="310">
        <v>0</v>
      </c>
      <c r="H22" s="283">
        <v>43619</v>
      </c>
      <c r="I22" s="279">
        <f t="shared" ca="1" si="0"/>
        <v>13.566666666666666</v>
      </c>
      <c r="J22" s="127" t="s">
        <v>428</v>
      </c>
      <c r="K22" s="127" t="s">
        <v>429</v>
      </c>
      <c r="L22" s="128" t="s">
        <v>65</v>
      </c>
      <c r="M22" s="128" t="s">
        <v>206</v>
      </c>
      <c r="N22" s="128" t="s">
        <v>420</v>
      </c>
      <c r="O22" s="130">
        <f>+SUMIF('TYE 2020.03.31 All Other - Sal'!A:A,1098822,'TYE 2020.03.31 All Other - Sal'!K:K)</f>
        <v>4977.1999999999989</v>
      </c>
      <c r="P22" s="151">
        <v>18720</v>
      </c>
      <c r="Q22" s="151">
        <f t="shared" si="1"/>
        <v>9</v>
      </c>
      <c r="R22" s="131">
        <f>+U22*2080</f>
        <v>34561.193999999996</v>
      </c>
      <c r="T22" s="142">
        <f>+INDEX(ERC!H:H,MATCH('MWMA &amp; KY PF Sal 2020.04.01'!J22,ERC!D:D,0))</f>
        <v>1</v>
      </c>
      <c r="U22" s="151">
        <f>+AVERAGE(U15:U19)</f>
        <v>16.615958653846153</v>
      </c>
      <c r="W22" s="294"/>
    </row>
    <row r="23" spans="1:32" s="137" customFormat="1" ht="15">
      <c r="A23" s="129">
        <v>10470</v>
      </c>
      <c r="B23" s="129">
        <v>1099579</v>
      </c>
      <c r="C23" s="127"/>
      <c r="D23" s="127"/>
      <c r="E23" s="307">
        <v>0</v>
      </c>
      <c r="F23" s="307">
        <v>0</v>
      </c>
      <c r="G23" s="310">
        <v>15256.929999999962</v>
      </c>
      <c r="H23" s="283">
        <v>39972</v>
      </c>
      <c r="I23" s="279">
        <f t="shared" ca="1" si="0"/>
        <v>135.13333333333333</v>
      </c>
      <c r="J23" s="127" t="s">
        <v>428</v>
      </c>
      <c r="K23" s="127" t="s">
        <v>422</v>
      </c>
      <c r="L23" s="128" t="s">
        <v>65</v>
      </c>
      <c r="M23" s="128" t="s">
        <v>171</v>
      </c>
      <c r="N23" s="128" t="s">
        <v>420</v>
      </c>
      <c r="O23" s="130">
        <v>2000</v>
      </c>
      <c r="P23" s="151">
        <v>72875.759999999995</v>
      </c>
      <c r="Q23" s="151">
        <f t="shared" si="1"/>
        <v>3036.49</v>
      </c>
      <c r="R23" s="131">
        <v>75790.789999999994</v>
      </c>
      <c r="T23" s="142">
        <f>+INDEX(ERC!H:H,MATCH('MWMA &amp; KY PF Sal 2020.04.01'!J23,ERC!D:D,0))</f>
        <v>1</v>
      </c>
      <c r="U23" s="151">
        <f t="shared" si="2"/>
        <v>3157.9495833333331</v>
      </c>
      <c r="W23" s="294"/>
    </row>
    <row r="24" spans="1:32" s="137" customFormat="1" ht="15">
      <c r="A24" s="129"/>
      <c r="B24" s="209" t="s">
        <v>57</v>
      </c>
      <c r="C24" s="210"/>
      <c r="D24" s="210"/>
      <c r="E24" s="308">
        <v>0</v>
      </c>
      <c r="F24" s="308">
        <v>0</v>
      </c>
      <c r="G24" s="311">
        <v>0</v>
      </c>
      <c r="H24" s="284">
        <v>44136</v>
      </c>
      <c r="I24" s="280">
        <v>0</v>
      </c>
      <c r="J24" s="210" t="s">
        <v>428</v>
      </c>
      <c r="K24" s="210" t="s">
        <v>429</v>
      </c>
      <c r="L24" s="211" t="s">
        <v>65</v>
      </c>
      <c r="M24" s="211" t="s">
        <v>206</v>
      </c>
      <c r="N24" s="211" t="s">
        <v>420</v>
      </c>
      <c r="O24" s="212">
        <f>+SUMIF('TYE 2020.03.31 All Other - Sal'!A:A,B24,'TYE 2020.03.31 All Other - Sal'!K:K)</f>
        <v>0</v>
      </c>
      <c r="P24" s="215">
        <v>0</v>
      </c>
      <c r="Q24" s="215">
        <f t="shared" si="1"/>
        <v>0</v>
      </c>
      <c r="R24" s="213">
        <f>+U24*2080</f>
        <v>20800</v>
      </c>
      <c r="T24" s="214">
        <f>+INDEX(ERC!H:H,MATCH('MWMA &amp; KY PF Sal 2020.04.01'!J24,ERC!D:D,0))</f>
        <v>1</v>
      </c>
      <c r="U24" s="215">
        <v>10</v>
      </c>
      <c r="W24" s="294"/>
    </row>
    <row r="25" spans="1:32" s="137" customFormat="1" ht="15">
      <c r="A25" s="129">
        <v>10225</v>
      </c>
      <c r="B25" s="209" t="s">
        <v>58</v>
      </c>
      <c r="C25" s="210"/>
      <c r="D25" s="210"/>
      <c r="E25" s="308">
        <v>0</v>
      </c>
      <c r="F25" s="308">
        <v>0</v>
      </c>
      <c r="G25" s="311">
        <v>0</v>
      </c>
      <c r="H25" s="284">
        <v>44348</v>
      </c>
      <c r="I25" s="280">
        <v>0</v>
      </c>
      <c r="J25" s="210" t="s">
        <v>428</v>
      </c>
      <c r="K25" s="210" t="s">
        <v>429</v>
      </c>
      <c r="L25" s="211" t="s">
        <v>65</v>
      </c>
      <c r="M25" s="211" t="s">
        <v>206</v>
      </c>
      <c r="N25" s="211" t="s">
        <v>430</v>
      </c>
      <c r="O25" s="212">
        <f>+SUMIF('TYE 2020.03.31 All Other - Sal'!A:A,B25,'TYE 2020.03.31 All Other - Sal'!K:K)</f>
        <v>0</v>
      </c>
      <c r="P25" s="215">
        <v>0</v>
      </c>
      <c r="Q25" s="215">
        <f t="shared" si="1"/>
        <v>0</v>
      </c>
      <c r="R25" s="213">
        <f>+U25*40*4*3</f>
        <v>6240</v>
      </c>
      <c r="T25" s="214">
        <f>+INDEX(ERC!H:H,MATCH('MWMA &amp; KY PF Sal 2020.04.01'!J25,ERC!D:D,0))</f>
        <v>1</v>
      </c>
      <c r="U25" s="215">
        <v>13</v>
      </c>
      <c r="W25" s="294"/>
    </row>
    <row r="26" spans="1:32" s="137" customFormat="1" ht="12.95" customHeight="1">
      <c r="A26" s="129">
        <v>10073</v>
      </c>
      <c r="B26" s="129">
        <v>1001177</v>
      </c>
      <c r="C26" s="127"/>
      <c r="D26" s="127"/>
      <c r="E26" s="307">
        <v>3342.5</v>
      </c>
      <c r="F26" s="307">
        <v>55.603143908297611</v>
      </c>
      <c r="G26" s="310">
        <v>1170.1199999999999</v>
      </c>
      <c r="H26" s="283">
        <v>42331</v>
      </c>
      <c r="I26" s="279">
        <f t="shared" ca="1" si="0"/>
        <v>56.5</v>
      </c>
      <c r="J26" s="127" t="s">
        <v>428</v>
      </c>
      <c r="K26" s="127" t="s">
        <v>429</v>
      </c>
      <c r="L26" s="128" t="s">
        <v>65</v>
      </c>
      <c r="M26" s="128" t="s">
        <v>206</v>
      </c>
      <c r="N26" s="128" t="s">
        <v>420</v>
      </c>
      <c r="O26" s="130">
        <f>+SUMIF('TYE 2020.03.31 All Other - Sal'!A:A,B26,'TYE 2020.03.31 All Other - Sal'!K:K)</f>
        <v>3924.07</v>
      </c>
      <c r="P26" s="151">
        <v>50460.800000000003</v>
      </c>
      <c r="Q26" s="151">
        <f t="shared" si="1"/>
        <v>24.26</v>
      </c>
      <c r="R26" s="131">
        <v>51974.62</v>
      </c>
      <c r="T26" s="142">
        <f>+INDEX(ERC!H:H,MATCH('MWMA &amp; KY PF Sal 2020.04.01'!J26,ERC!D:D,0))</f>
        <v>1</v>
      </c>
      <c r="U26" s="151">
        <f t="shared" si="2"/>
        <v>24.987798076923077</v>
      </c>
      <c r="W26" s="294"/>
    </row>
    <row r="27" spans="1:32" s="138" customFormat="1" ht="15">
      <c r="A27" s="129">
        <v>10361</v>
      </c>
      <c r="B27" s="129">
        <v>1001750</v>
      </c>
      <c r="C27" s="127"/>
      <c r="D27" s="127"/>
      <c r="E27" s="307">
        <v>1099</v>
      </c>
      <c r="F27" s="307">
        <v>25.500333333333334</v>
      </c>
      <c r="G27" s="310">
        <v>4661.8899999999994</v>
      </c>
      <c r="H27" s="283">
        <v>43698</v>
      </c>
      <c r="I27" s="279">
        <f t="shared" ca="1" si="0"/>
        <v>10.933333333333334</v>
      </c>
      <c r="J27" s="127" t="s">
        <v>428</v>
      </c>
      <c r="K27" s="127" t="s">
        <v>429</v>
      </c>
      <c r="L27" s="128" t="s">
        <v>65</v>
      </c>
      <c r="M27" s="128" t="s">
        <v>206</v>
      </c>
      <c r="N27" s="128" t="s">
        <v>420</v>
      </c>
      <c r="O27" s="130">
        <f>+SUMIF('TYE 2020.03.31 All Other - Sal'!A:A,B27,'TYE 2020.03.31 All Other - Sal'!K:K)</f>
        <v>2516.0100000000002</v>
      </c>
      <c r="P27" s="151">
        <v>41600</v>
      </c>
      <c r="Q27" s="151">
        <f t="shared" si="1"/>
        <v>20</v>
      </c>
      <c r="R27" s="131">
        <v>43264</v>
      </c>
      <c r="S27" s="137"/>
      <c r="T27" s="142">
        <f>+INDEX(ERC!H:H,MATCH('MWMA &amp; KY PF Sal 2020.04.01'!J27,ERC!D:D,0))</f>
        <v>1</v>
      </c>
      <c r="U27" s="151">
        <f t="shared" si="2"/>
        <v>20.8</v>
      </c>
      <c r="V27" s="137"/>
      <c r="W27" s="294"/>
      <c r="X27" s="137"/>
      <c r="Y27" s="137"/>
      <c r="Z27" s="137"/>
      <c r="AA27" s="137"/>
      <c r="AB27" s="137"/>
      <c r="AC27" s="137"/>
      <c r="AD27" s="137"/>
      <c r="AE27" s="137"/>
      <c r="AF27" s="137"/>
    </row>
    <row r="28" spans="1:32" s="138" customFormat="1" ht="15">
      <c r="A28" s="129">
        <v>10396</v>
      </c>
      <c r="B28" s="129">
        <v>1098821</v>
      </c>
      <c r="C28" s="127"/>
      <c r="D28" s="127"/>
      <c r="E28" s="307">
        <v>3331.5</v>
      </c>
      <c r="F28" s="307">
        <v>76</v>
      </c>
      <c r="G28" s="310">
        <v>483.99</v>
      </c>
      <c r="H28" s="283">
        <v>37530</v>
      </c>
      <c r="I28" s="279">
        <f t="shared" ca="1" si="0"/>
        <v>216.53333333333333</v>
      </c>
      <c r="J28" s="127" t="s">
        <v>428</v>
      </c>
      <c r="K28" s="127" t="s">
        <v>429</v>
      </c>
      <c r="L28" s="128" t="s">
        <v>65</v>
      </c>
      <c r="M28" s="128" t="s">
        <v>206</v>
      </c>
      <c r="N28" s="128" t="s">
        <v>420</v>
      </c>
      <c r="O28" s="130">
        <f>+SUMIF('TYE 2020.03.31 All Other - Sal'!A:A,B28,'TYE 2020.03.31 All Other - Sal'!K:K)</f>
        <v>4349.7300000000005</v>
      </c>
      <c r="P28" s="151">
        <v>50544</v>
      </c>
      <c r="Q28" s="151">
        <f t="shared" si="1"/>
        <v>24.3</v>
      </c>
      <c r="R28" s="131">
        <v>52060.32</v>
      </c>
      <c r="S28" s="137"/>
      <c r="T28" s="142">
        <f>+INDEX(ERC!H:H,MATCH('MWMA &amp; KY PF Sal 2020.04.01'!J28,ERC!D:D,0))</f>
        <v>1</v>
      </c>
      <c r="U28" s="151">
        <f t="shared" si="2"/>
        <v>25.029</v>
      </c>
      <c r="V28" s="137"/>
      <c r="W28" s="294"/>
      <c r="X28" s="137"/>
      <c r="Y28" s="137"/>
      <c r="Z28" s="137"/>
      <c r="AA28" s="137"/>
      <c r="AB28" s="137"/>
      <c r="AC28" s="137"/>
      <c r="AD28" s="137"/>
      <c r="AE28" s="137"/>
      <c r="AF28" s="137"/>
    </row>
    <row r="29" spans="1:32" ht="15">
      <c r="A29" s="139"/>
      <c r="B29" s="139"/>
      <c r="W29" s="137"/>
      <c r="X29" s="137"/>
      <c r="Y29" s="137"/>
      <c r="Z29" s="137"/>
      <c r="AA29" s="137"/>
      <c r="AB29" s="137"/>
      <c r="AC29" s="137"/>
      <c r="AD29" s="137"/>
      <c r="AE29" s="137"/>
      <c r="AF29" s="137"/>
    </row>
    <row r="30" spans="1:32" ht="15">
      <c r="A30" s="139"/>
      <c r="B30" s="139"/>
      <c r="R30" s="217"/>
      <c r="W30" s="137"/>
      <c r="X30" s="137"/>
      <c r="Y30" s="137"/>
      <c r="Z30" s="137"/>
      <c r="AA30" s="137"/>
      <c r="AB30" s="137"/>
      <c r="AC30" s="137"/>
      <c r="AD30" s="137"/>
      <c r="AE30" s="137"/>
      <c r="AF30" s="137"/>
    </row>
    <row r="31" spans="1:32" ht="15">
      <c r="A31" s="139"/>
      <c r="B31" s="139"/>
      <c r="R31" s="217">
        <f>+SUM(O2:O28,R2:R28)-'Wp-b Ops &amp; Mgmt Salaries'!F44</f>
        <v>0</v>
      </c>
      <c r="W31" s="137"/>
      <c r="X31" s="137"/>
      <c r="Y31" s="137"/>
      <c r="Z31" s="137"/>
      <c r="AA31" s="137"/>
      <c r="AB31" s="137"/>
      <c r="AC31" s="137"/>
      <c r="AD31" s="137"/>
      <c r="AE31" s="137"/>
      <c r="AF31" s="137"/>
    </row>
    <row r="32" spans="1:32" ht="15">
      <c r="P32" s="216"/>
      <c r="Q32" s="216"/>
      <c r="R32" s="217"/>
      <c r="U32" s="216"/>
      <c r="W32" s="137"/>
      <c r="X32" s="137"/>
      <c r="Y32" s="137"/>
      <c r="Z32" s="137"/>
      <c r="AA32" s="137"/>
      <c r="AB32" s="137"/>
      <c r="AC32" s="137"/>
      <c r="AD32" s="137"/>
      <c r="AE32" s="137"/>
      <c r="AF32" s="137"/>
    </row>
    <row r="33" spans="18:32" ht="15">
      <c r="R33" s="217"/>
      <c r="W33" s="137"/>
      <c r="X33" s="137"/>
      <c r="Y33" s="137"/>
      <c r="Z33" s="137"/>
      <c r="AA33" s="137"/>
      <c r="AB33" s="137"/>
      <c r="AC33" s="137"/>
      <c r="AD33" s="137"/>
      <c r="AE33" s="137"/>
      <c r="AF33" s="137"/>
    </row>
    <row r="34" spans="18:32" ht="15">
      <c r="W34" s="137"/>
      <c r="X34" s="137"/>
      <c r="Y34" s="137"/>
      <c r="Z34" s="137"/>
      <c r="AA34" s="137"/>
      <c r="AB34" s="137"/>
      <c r="AC34" s="137"/>
      <c r="AD34" s="137"/>
      <c r="AE34" s="137"/>
      <c r="AF34" s="137"/>
    </row>
  </sheetData>
  <sortState xmlns:xlrd2="http://schemas.microsoft.com/office/spreadsheetml/2017/richdata2" ref="A2:R33">
    <sortCondition ref="J2:J33"/>
  </sortState>
  <pageMargins left="0.25" right="0.25" top="0.75" bottom="0.75" header="0.3" footer="0.3"/>
  <pageSetup scale="58" fitToHeight="0" orientation="landscape" r:id="rId1"/>
  <ignoredErrors>
    <ignoredError sqref="U22"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1101-28F7-41F9-AF68-2B53F142F304}">
  <dimension ref="A1:C112"/>
  <sheetViews>
    <sheetView showGridLines="0" tabSelected="1" workbookViewId="0">
      <pane ySplit="1" topLeftCell="A2" activePane="bottomLeft" state="frozen"/>
      <selection pane="bottomLeft" activeCell="E76" sqref="E76"/>
    </sheetView>
  </sheetViews>
  <sheetFormatPr defaultColWidth="8.875" defaultRowHeight="12.75"/>
  <cols>
    <col min="1" max="1" width="33.625" style="292" bestFit="1" customWidth="1"/>
    <col min="2" max="2" width="19.25" style="292" bestFit="1" customWidth="1"/>
    <col min="3" max="3" width="8.625" style="292" bestFit="1" customWidth="1"/>
    <col min="4" max="16384" width="8.875" style="292"/>
  </cols>
  <sheetData>
    <row r="1" spans="1:3">
      <c r="A1" s="292" t="s">
        <v>155</v>
      </c>
      <c r="B1" s="292" t="s">
        <v>431</v>
      </c>
      <c r="C1" s="292" t="s">
        <v>8</v>
      </c>
    </row>
    <row r="2" spans="1:3">
      <c r="A2" s="292" t="s">
        <v>432</v>
      </c>
      <c r="B2" s="292" t="s">
        <v>71</v>
      </c>
      <c r="C2" s="315" t="s">
        <v>433</v>
      </c>
    </row>
    <row r="3" spans="1:3">
      <c r="A3" s="292" t="s">
        <v>434</v>
      </c>
      <c r="B3" s="292" t="s">
        <v>71</v>
      </c>
      <c r="C3" s="292" t="s">
        <v>435</v>
      </c>
    </row>
    <row r="4" spans="1:3">
      <c r="A4" s="292" t="s">
        <v>436</v>
      </c>
      <c r="B4" s="292" t="s">
        <v>71</v>
      </c>
      <c r="C4" s="292" t="s">
        <v>437</v>
      </c>
    </row>
    <row r="5" spans="1:3">
      <c r="A5" s="292" t="s">
        <v>438</v>
      </c>
      <c r="B5" s="292" t="s">
        <v>71</v>
      </c>
      <c r="C5" s="292" t="s">
        <v>439</v>
      </c>
    </row>
    <row r="6" spans="1:3">
      <c r="A6" s="292" t="s">
        <v>440</v>
      </c>
      <c r="B6" s="292" t="s">
        <v>71</v>
      </c>
      <c r="C6" s="292" t="s">
        <v>441</v>
      </c>
    </row>
    <row r="7" spans="1:3">
      <c r="A7" s="292" t="s">
        <v>442</v>
      </c>
      <c r="B7" s="292" t="s">
        <v>71</v>
      </c>
      <c r="C7" s="292" t="s">
        <v>443</v>
      </c>
    </row>
    <row r="8" spans="1:3">
      <c r="A8" s="292" t="s">
        <v>444</v>
      </c>
      <c r="B8" s="292" t="s">
        <v>71</v>
      </c>
      <c r="C8" s="292" t="s">
        <v>445</v>
      </c>
    </row>
    <row r="9" spans="1:3">
      <c r="A9" s="292" t="s">
        <v>446</v>
      </c>
      <c r="B9" s="292" t="s">
        <v>71</v>
      </c>
      <c r="C9" s="292" t="s">
        <v>447</v>
      </c>
    </row>
    <row r="10" spans="1:3">
      <c r="A10" s="292" t="s">
        <v>448</v>
      </c>
      <c r="B10" s="292" t="s">
        <v>71</v>
      </c>
      <c r="C10" s="292" t="s">
        <v>449</v>
      </c>
    </row>
    <row r="11" spans="1:3">
      <c r="A11" s="292" t="s">
        <v>450</v>
      </c>
      <c r="B11" s="292" t="s">
        <v>71</v>
      </c>
      <c r="C11" s="292" t="s">
        <v>1606</v>
      </c>
    </row>
    <row r="12" spans="1:3">
      <c r="A12" s="292" t="s">
        <v>451</v>
      </c>
      <c r="B12" s="292" t="s">
        <v>71</v>
      </c>
      <c r="C12" s="292" t="s">
        <v>452</v>
      </c>
    </row>
    <row r="13" spans="1:3">
      <c r="A13" s="292" t="s">
        <v>453</v>
      </c>
      <c r="B13" s="292" t="s">
        <v>71</v>
      </c>
      <c r="C13" s="292" t="s">
        <v>454</v>
      </c>
    </row>
    <row r="14" spans="1:3">
      <c r="A14" s="292" t="s">
        <v>455</v>
      </c>
      <c r="B14" s="292" t="s">
        <v>71</v>
      </c>
      <c r="C14" s="292" t="s">
        <v>456</v>
      </c>
    </row>
    <row r="15" spans="1:3">
      <c r="A15" s="292" t="s">
        <v>457</v>
      </c>
      <c r="B15" s="292" t="s">
        <v>71</v>
      </c>
      <c r="C15" s="292" t="s">
        <v>458</v>
      </c>
    </row>
    <row r="16" spans="1:3">
      <c r="A16" s="292" t="s">
        <v>459</v>
      </c>
      <c r="B16" s="292" t="s">
        <v>71</v>
      </c>
      <c r="C16" s="292" t="s">
        <v>460</v>
      </c>
    </row>
    <row r="17" spans="1:3">
      <c r="A17" s="292" t="s">
        <v>461</v>
      </c>
      <c r="B17" s="292" t="s">
        <v>71</v>
      </c>
      <c r="C17" s="292" t="s">
        <v>462</v>
      </c>
    </row>
    <row r="18" spans="1:3">
      <c r="A18" s="292" t="s">
        <v>463</v>
      </c>
      <c r="B18" s="292" t="s">
        <v>71</v>
      </c>
      <c r="C18" s="292" t="s">
        <v>464</v>
      </c>
    </row>
    <row r="19" spans="1:3">
      <c r="A19" s="292" t="s">
        <v>465</v>
      </c>
      <c r="B19" s="292" t="s">
        <v>71</v>
      </c>
      <c r="C19" s="315" t="s">
        <v>466</v>
      </c>
    </row>
    <row r="20" spans="1:3">
      <c r="A20" s="292" t="s">
        <v>467</v>
      </c>
      <c r="B20" s="292" t="s">
        <v>71</v>
      </c>
      <c r="C20" s="292" t="s">
        <v>468</v>
      </c>
    </row>
    <row r="21" spans="1:3">
      <c r="A21" s="292" t="s">
        <v>469</v>
      </c>
      <c r="B21" s="292" t="s">
        <v>71</v>
      </c>
      <c r="C21" s="292" t="s">
        <v>470</v>
      </c>
    </row>
    <row r="22" spans="1:3">
      <c r="A22" s="292" t="s">
        <v>471</v>
      </c>
      <c r="B22" s="292" t="s">
        <v>71</v>
      </c>
      <c r="C22" s="292" t="s">
        <v>472</v>
      </c>
    </row>
    <row r="23" spans="1:3">
      <c r="A23" s="292" t="s">
        <v>473</v>
      </c>
      <c r="B23" s="292" t="s">
        <v>71</v>
      </c>
      <c r="C23" s="292" t="s">
        <v>474</v>
      </c>
    </row>
    <row r="24" spans="1:3">
      <c r="A24" s="292" t="s">
        <v>475</v>
      </c>
      <c r="B24" s="292" t="s">
        <v>71</v>
      </c>
      <c r="C24" s="292" t="s">
        <v>476</v>
      </c>
    </row>
    <row r="25" spans="1:3">
      <c r="A25" s="292" t="s">
        <v>477</v>
      </c>
      <c r="B25" s="292" t="s">
        <v>71</v>
      </c>
      <c r="C25" s="292" t="s">
        <v>476</v>
      </c>
    </row>
    <row r="26" spans="1:3">
      <c r="A26" s="292" t="s">
        <v>478</v>
      </c>
      <c r="B26" s="292" t="s">
        <v>71</v>
      </c>
      <c r="C26" s="292" t="s">
        <v>479</v>
      </c>
    </row>
    <row r="27" spans="1:3">
      <c r="A27" s="292" t="s">
        <v>480</v>
      </c>
      <c r="B27" s="292" t="s">
        <v>71</v>
      </c>
      <c r="C27" s="292" t="s">
        <v>481</v>
      </c>
    </row>
    <row r="28" spans="1:3">
      <c r="A28" s="292" t="s">
        <v>482</v>
      </c>
      <c r="B28" s="292" t="s">
        <v>71</v>
      </c>
      <c r="C28" s="292" t="s">
        <v>1607</v>
      </c>
    </row>
    <row r="29" spans="1:3">
      <c r="A29" s="292" t="s">
        <v>483</v>
      </c>
      <c r="B29" s="292" t="s">
        <v>71</v>
      </c>
      <c r="C29" s="292" t="s">
        <v>484</v>
      </c>
    </row>
    <row r="30" spans="1:3">
      <c r="A30" s="292" t="s">
        <v>485</v>
      </c>
      <c r="B30" s="292" t="s">
        <v>71</v>
      </c>
      <c r="C30" s="292" t="s">
        <v>486</v>
      </c>
    </row>
    <row r="31" spans="1:3">
      <c r="A31" s="292" t="s">
        <v>487</v>
      </c>
      <c r="B31" s="292" t="s">
        <v>71</v>
      </c>
      <c r="C31" s="292" t="s">
        <v>488</v>
      </c>
    </row>
    <row r="32" spans="1:3">
      <c r="A32" s="292" t="s">
        <v>489</v>
      </c>
      <c r="B32" s="292" t="s">
        <v>71</v>
      </c>
      <c r="C32" s="292" t="s">
        <v>1608</v>
      </c>
    </row>
    <row r="33" spans="1:3">
      <c r="A33" s="292" t="s">
        <v>490</v>
      </c>
      <c r="B33" s="292" t="s">
        <v>71</v>
      </c>
      <c r="C33" s="292" t="s">
        <v>1609</v>
      </c>
    </row>
    <row r="34" spans="1:3">
      <c r="A34" s="292" t="s">
        <v>491</v>
      </c>
      <c r="B34" s="292" t="s">
        <v>71</v>
      </c>
      <c r="C34" s="292" t="s">
        <v>1610</v>
      </c>
    </row>
    <row r="35" spans="1:3">
      <c r="A35" s="292" t="s">
        <v>492</v>
      </c>
      <c r="B35" s="292" t="s">
        <v>71</v>
      </c>
      <c r="C35" s="292" t="s">
        <v>1611</v>
      </c>
    </row>
    <row r="36" spans="1:3">
      <c r="A36" s="292" t="s">
        <v>493</v>
      </c>
      <c r="B36" s="292" t="s">
        <v>71</v>
      </c>
      <c r="C36" s="292" t="s">
        <v>560</v>
      </c>
    </row>
    <row r="37" spans="1:3">
      <c r="A37" s="292" t="s">
        <v>494</v>
      </c>
      <c r="B37" s="292" t="s">
        <v>71</v>
      </c>
      <c r="C37" s="292" t="s">
        <v>495</v>
      </c>
    </row>
    <row r="38" spans="1:3">
      <c r="A38" s="292" t="s">
        <v>496</v>
      </c>
      <c r="B38" s="292" t="s">
        <v>71</v>
      </c>
      <c r="C38" s="292" t="s">
        <v>1612</v>
      </c>
    </row>
    <row r="39" spans="1:3">
      <c r="A39" s="292" t="s">
        <v>497</v>
      </c>
      <c r="B39" s="292" t="s">
        <v>71</v>
      </c>
      <c r="C39" s="292" t="s">
        <v>498</v>
      </c>
    </row>
    <row r="40" spans="1:3">
      <c r="A40" s="292" t="s">
        <v>499</v>
      </c>
      <c r="B40" s="292" t="s">
        <v>71</v>
      </c>
      <c r="C40" s="292" t="s">
        <v>500</v>
      </c>
    </row>
    <row r="41" spans="1:3">
      <c r="A41" s="292" t="s">
        <v>501</v>
      </c>
      <c r="B41" s="292" t="s">
        <v>71</v>
      </c>
      <c r="C41" s="292" t="s">
        <v>502</v>
      </c>
    </row>
    <row r="42" spans="1:3">
      <c r="A42" s="292" t="s">
        <v>503</v>
      </c>
      <c r="B42" s="292" t="s">
        <v>71</v>
      </c>
      <c r="C42" s="292" t="s">
        <v>502</v>
      </c>
    </row>
    <row r="43" spans="1:3">
      <c r="A43" s="292" t="s">
        <v>504</v>
      </c>
      <c r="B43" s="292" t="s">
        <v>71</v>
      </c>
      <c r="C43" s="292" t="s">
        <v>505</v>
      </c>
    </row>
    <row r="44" spans="1:3">
      <c r="A44" s="292" t="s">
        <v>506</v>
      </c>
      <c r="B44" s="292" t="s">
        <v>71</v>
      </c>
      <c r="C44" s="292" t="s">
        <v>507</v>
      </c>
    </row>
    <row r="45" spans="1:3">
      <c r="A45" s="292" t="s">
        <v>508</v>
      </c>
      <c r="B45" s="292" t="s">
        <v>71</v>
      </c>
      <c r="C45" s="292" t="s">
        <v>509</v>
      </c>
    </row>
    <row r="46" spans="1:3">
      <c r="A46" s="292" t="s">
        <v>510</v>
      </c>
      <c r="B46" s="292" t="s">
        <v>71</v>
      </c>
      <c r="C46" s="292" t="s">
        <v>1612</v>
      </c>
    </row>
    <row r="47" spans="1:3">
      <c r="A47" s="292" t="s">
        <v>511</v>
      </c>
      <c r="B47" s="292" t="s">
        <v>71</v>
      </c>
      <c r="C47" s="315" t="s">
        <v>512</v>
      </c>
    </row>
    <row r="48" spans="1:3">
      <c r="A48" s="292" t="s">
        <v>513</v>
      </c>
      <c r="B48" s="292" t="s">
        <v>71</v>
      </c>
      <c r="C48" s="292" t="s">
        <v>514</v>
      </c>
    </row>
    <row r="49" spans="1:3">
      <c r="A49" s="292" t="s">
        <v>515</v>
      </c>
      <c r="B49" s="292" t="s">
        <v>71</v>
      </c>
      <c r="C49" s="292" t="s">
        <v>516</v>
      </c>
    </row>
    <row r="50" spans="1:3">
      <c r="A50" s="292" t="s">
        <v>517</v>
      </c>
      <c r="B50" s="292" t="s">
        <v>71</v>
      </c>
      <c r="C50" s="292" t="s">
        <v>1613</v>
      </c>
    </row>
    <row r="51" spans="1:3">
      <c r="A51" s="292" t="s">
        <v>518</v>
      </c>
      <c r="B51" s="292" t="s">
        <v>71</v>
      </c>
      <c r="C51" s="292" t="s">
        <v>519</v>
      </c>
    </row>
    <row r="52" spans="1:3">
      <c r="A52" s="292" t="s">
        <v>520</v>
      </c>
      <c r="B52" s="292" t="s">
        <v>71</v>
      </c>
      <c r="C52" s="292" t="s">
        <v>521</v>
      </c>
    </row>
    <row r="53" spans="1:3">
      <c r="A53" s="292" t="s">
        <v>522</v>
      </c>
      <c r="B53" s="292" t="s">
        <v>71</v>
      </c>
      <c r="C53" s="292" t="s">
        <v>437</v>
      </c>
    </row>
    <row r="54" spans="1:3">
      <c r="A54" s="292" t="s">
        <v>523</v>
      </c>
      <c r="B54" s="292" t="s">
        <v>71</v>
      </c>
      <c r="C54" s="292" t="s">
        <v>524</v>
      </c>
    </row>
    <row r="55" spans="1:3">
      <c r="A55" s="292" t="s">
        <v>525</v>
      </c>
      <c r="B55" s="292" t="s">
        <v>71</v>
      </c>
      <c r="C55" s="292" t="s">
        <v>560</v>
      </c>
    </row>
    <row r="56" spans="1:3">
      <c r="A56" s="292" t="s">
        <v>526</v>
      </c>
      <c r="B56" s="292" t="s">
        <v>71</v>
      </c>
      <c r="C56" s="292" t="s">
        <v>527</v>
      </c>
    </row>
    <row r="57" spans="1:3">
      <c r="A57" s="292" t="s">
        <v>528</v>
      </c>
      <c r="B57" s="292" t="s">
        <v>71</v>
      </c>
      <c r="C57" s="292" t="s">
        <v>553</v>
      </c>
    </row>
    <row r="58" spans="1:3">
      <c r="A58" s="292" t="s">
        <v>529</v>
      </c>
      <c r="B58" s="292" t="s">
        <v>71</v>
      </c>
      <c r="C58" s="292" t="s">
        <v>498</v>
      </c>
    </row>
    <row r="59" spans="1:3">
      <c r="A59" s="292" t="s">
        <v>530</v>
      </c>
      <c r="B59" s="292" t="s">
        <v>71</v>
      </c>
      <c r="C59" s="292" t="s">
        <v>1614</v>
      </c>
    </row>
    <row r="60" spans="1:3">
      <c r="A60" s="292" t="s">
        <v>531</v>
      </c>
      <c r="B60" s="292" t="s">
        <v>71</v>
      </c>
      <c r="C60" s="292" t="s">
        <v>532</v>
      </c>
    </row>
    <row r="61" spans="1:3">
      <c r="A61" s="292" t="s">
        <v>533</v>
      </c>
      <c r="B61" s="292" t="s">
        <v>71</v>
      </c>
      <c r="C61" s="292" t="s">
        <v>534</v>
      </c>
    </row>
    <row r="62" spans="1:3">
      <c r="A62" s="292" t="s">
        <v>535</v>
      </c>
      <c r="B62" s="292" t="s">
        <v>71</v>
      </c>
      <c r="C62" s="292" t="s">
        <v>536</v>
      </c>
    </row>
    <row r="63" spans="1:3">
      <c r="A63" s="292" t="s">
        <v>537</v>
      </c>
      <c r="B63" s="292" t="s">
        <v>71</v>
      </c>
      <c r="C63" s="292" t="s">
        <v>538</v>
      </c>
    </row>
    <row r="64" spans="1:3">
      <c r="A64" s="292" t="s">
        <v>539</v>
      </c>
      <c r="B64" s="292" t="s">
        <v>71</v>
      </c>
      <c r="C64" s="292" t="s">
        <v>540</v>
      </c>
    </row>
    <row r="65" spans="1:3">
      <c r="A65" s="292" t="s">
        <v>541</v>
      </c>
      <c r="B65" s="292" t="s">
        <v>71</v>
      </c>
      <c r="C65" s="292" t="s">
        <v>542</v>
      </c>
    </row>
    <row r="66" spans="1:3">
      <c r="A66" s="292" t="s">
        <v>543</v>
      </c>
      <c r="B66" s="292" t="s">
        <v>71</v>
      </c>
      <c r="C66" s="292" t="s">
        <v>544</v>
      </c>
    </row>
    <row r="67" spans="1:3">
      <c r="A67" s="292" t="s">
        <v>545</v>
      </c>
      <c r="B67" s="292" t="s">
        <v>71</v>
      </c>
      <c r="C67" s="292" t="s">
        <v>546</v>
      </c>
    </row>
    <row r="68" spans="1:3">
      <c r="A68" s="292" t="s">
        <v>547</v>
      </c>
      <c r="B68" s="292" t="s">
        <v>71</v>
      </c>
      <c r="C68" s="292" t="s">
        <v>1615</v>
      </c>
    </row>
    <row r="69" spans="1:3">
      <c r="A69" s="292" t="s">
        <v>548</v>
      </c>
      <c r="B69" s="292" t="s">
        <v>71</v>
      </c>
      <c r="C69" s="292" t="s">
        <v>1616</v>
      </c>
    </row>
    <row r="70" spans="1:3">
      <c r="A70" s="292" t="s">
        <v>549</v>
      </c>
      <c r="B70" s="292" t="s">
        <v>71</v>
      </c>
      <c r="C70" s="292" t="s">
        <v>1617</v>
      </c>
    </row>
    <row r="71" spans="1:3">
      <c r="A71" s="292" t="s">
        <v>550</v>
      </c>
      <c r="B71" s="292" t="s">
        <v>71</v>
      </c>
      <c r="C71" s="292" t="s">
        <v>1618</v>
      </c>
    </row>
    <row r="72" spans="1:3">
      <c r="A72" s="292" t="s">
        <v>551</v>
      </c>
      <c r="B72" s="292" t="s">
        <v>552</v>
      </c>
      <c r="C72" s="292" t="s">
        <v>553</v>
      </c>
    </row>
    <row r="73" spans="1:3">
      <c r="A73" s="292" t="s">
        <v>554</v>
      </c>
      <c r="B73" s="292" t="s">
        <v>552</v>
      </c>
      <c r="C73" s="292" t="s">
        <v>555</v>
      </c>
    </row>
    <row r="74" spans="1:3">
      <c r="A74" s="292" t="s">
        <v>556</v>
      </c>
      <c r="B74" s="292" t="s">
        <v>552</v>
      </c>
      <c r="C74" s="292" t="s">
        <v>557</v>
      </c>
    </row>
    <row r="75" spans="1:3">
      <c r="A75" s="292" t="s">
        <v>558</v>
      </c>
      <c r="B75" s="292" t="s">
        <v>552</v>
      </c>
      <c r="C75" s="292" t="s">
        <v>538</v>
      </c>
    </row>
    <row r="76" spans="1:3">
      <c r="A76" s="292" t="s">
        <v>559</v>
      </c>
      <c r="B76" s="292" t="s">
        <v>552</v>
      </c>
      <c r="C76" s="292" t="s">
        <v>560</v>
      </c>
    </row>
    <row r="77" spans="1:3">
      <c r="A77" s="292" t="s">
        <v>561</v>
      </c>
      <c r="B77" s="292" t="s">
        <v>552</v>
      </c>
      <c r="C77" s="292" t="s">
        <v>562</v>
      </c>
    </row>
    <row r="78" spans="1:3">
      <c r="A78" s="292" t="s">
        <v>563</v>
      </c>
      <c r="B78" s="292" t="s">
        <v>552</v>
      </c>
      <c r="C78" s="292" t="s">
        <v>564</v>
      </c>
    </row>
    <row r="79" spans="1:3">
      <c r="A79" s="292" t="s">
        <v>565</v>
      </c>
      <c r="B79" s="292" t="s">
        <v>552</v>
      </c>
      <c r="C79" s="292" t="s">
        <v>566</v>
      </c>
    </row>
    <row r="80" spans="1:3">
      <c r="A80" s="292" t="s">
        <v>567</v>
      </c>
      <c r="B80" s="292" t="s">
        <v>552</v>
      </c>
      <c r="C80" s="292" t="s">
        <v>568</v>
      </c>
    </row>
    <row r="81" spans="1:3">
      <c r="A81" s="292" t="s">
        <v>569</v>
      </c>
      <c r="B81" s="292" t="s">
        <v>552</v>
      </c>
      <c r="C81" s="292" t="s">
        <v>570</v>
      </c>
    </row>
    <row r="82" spans="1:3">
      <c r="A82" s="292" t="s">
        <v>571</v>
      </c>
      <c r="B82" s="292" t="s">
        <v>552</v>
      </c>
      <c r="C82" s="292" t="s">
        <v>572</v>
      </c>
    </row>
    <row r="83" spans="1:3">
      <c r="A83" s="292" t="s">
        <v>573</v>
      </c>
      <c r="B83" s="292" t="s">
        <v>552</v>
      </c>
      <c r="C83" s="292" t="s">
        <v>574</v>
      </c>
    </row>
    <row r="84" spans="1:3">
      <c r="A84" s="292" t="s">
        <v>575</v>
      </c>
      <c r="B84" s="292" t="s">
        <v>552</v>
      </c>
      <c r="C84" s="292" t="s">
        <v>576</v>
      </c>
    </row>
    <row r="85" spans="1:3">
      <c r="A85" s="292" t="s">
        <v>577</v>
      </c>
      <c r="B85" s="292" t="s">
        <v>552</v>
      </c>
      <c r="C85" s="292" t="s">
        <v>578</v>
      </c>
    </row>
    <row r="86" spans="1:3">
      <c r="A86" s="292" t="s">
        <v>579</v>
      </c>
      <c r="B86" s="292" t="s">
        <v>552</v>
      </c>
      <c r="C86" s="292" t="s">
        <v>578</v>
      </c>
    </row>
    <row r="87" spans="1:3">
      <c r="A87" s="292" t="s">
        <v>580</v>
      </c>
      <c r="B87" s="292" t="s">
        <v>552</v>
      </c>
      <c r="C87" s="292" t="s">
        <v>581</v>
      </c>
    </row>
    <row r="88" spans="1:3">
      <c r="A88" s="292" t="s">
        <v>582</v>
      </c>
      <c r="B88" s="292" t="s">
        <v>552</v>
      </c>
      <c r="C88" s="292" t="s">
        <v>583</v>
      </c>
    </row>
    <row r="89" spans="1:3">
      <c r="A89" s="316"/>
    </row>
    <row r="90" spans="1:3">
      <c r="A90" s="316"/>
    </row>
    <row r="91" spans="1:3">
      <c r="A91" s="316"/>
    </row>
    <row r="92" spans="1:3">
      <c r="A92" s="316"/>
    </row>
    <row r="93" spans="1:3">
      <c r="A93" s="316"/>
    </row>
    <row r="94" spans="1:3">
      <c r="A94" s="316"/>
    </row>
    <row r="95" spans="1:3">
      <c r="A95" s="316"/>
    </row>
    <row r="96" spans="1:3">
      <c r="A96" s="316"/>
    </row>
    <row r="97" spans="1:1">
      <c r="A97" s="316"/>
    </row>
    <row r="98" spans="1:1">
      <c r="A98" s="316"/>
    </row>
    <row r="99" spans="1:1">
      <c r="A99" s="316"/>
    </row>
    <row r="100" spans="1:1">
      <c r="A100" s="316"/>
    </row>
    <row r="101" spans="1:1">
      <c r="A101" s="316"/>
    </row>
    <row r="102" spans="1:1">
      <c r="A102" s="316"/>
    </row>
    <row r="103" spans="1:1">
      <c r="A103" s="316"/>
    </row>
    <row r="104" spans="1:1">
      <c r="A104" s="316"/>
    </row>
    <row r="105" spans="1:1">
      <c r="A105" s="316"/>
    </row>
    <row r="106" spans="1:1">
      <c r="A106" s="316"/>
    </row>
    <row r="107" spans="1:1">
      <c r="A107" s="316"/>
    </row>
    <row r="108" spans="1:1">
      <c r="A108" s="316"/>
    </row>
    <row r="109" spans="1:1">
      <c r="A109" s="316"/>
    </row>
    <row r="110" spans="1:1">
      <c r="A110" s="316"/>
    </row>
    <row r="111" spans="1:1">
      <c r="A111" s="316"/>
    </row>
    <row r="112" spans="1:1">
      <c r="A112" s="316"/>
    </row>
  </sheetData>
  <sortState xmlns:xlrd2="http://schemas.microsoft.com/office/spreadsheetml/2017/richdata2" ref="A2:A112">
    <sortCondition ref="A2:A112"/>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5CF23BE1583744A399D2AEB5471D86" ma:contentTypeVersion="10" ma:contentTypeDescription="Create a new document." ma:contentTypeScope="" ma:versionID="40e69d81150c64c4219d49f0b4e71835">
  <xsd:schema xmlns:xsd="http://www.w3.org/2001/XMLSchema" xmlns:xs="http://www.w3.org/2001/XMLSchema" xmlns:p="http://schemas.microsoft.com/office/2006/metadata/properties" xmlns:ns2="df8ae66f-53df-467a-af4c-c770ce507cf7" xmlns:ns3="95e4d656-0ac5-42b1-a052-84b7cbe36ba9" targetNamespace="http://schemas.microsoft.com/office/2006/metadata/properties" ma:root="true" ma:fieldsID="c0f29bf2aee1eae0db1b85e717b52983" ns2:_="" ns3:_="">
    <xsd:import namespace="df8ae66f-53df-467a-af4c-c770ce507cf7"/>
    <xsd:import namespace="95e4d656-0ac5-42b1-a052-84b7cbe36ba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8ae66f-53df-467a-af4c-c770ce507c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e4d656-0ac5-42b1-a052-84b7cbe36ba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81BEABA-C10F-4F94-A608-8F2A37DA2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8ae66f-53df-467a-af4c-c770ce507cf7"/>
    <ds:schemaRef ds:uri="95e4d656-0ac5-42b1-a052-84b7cbe36b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60CC99-F525-44E3-AB76-D72D73D10970}">
  <ds:schemaRefs>
    <ds:schemaRef ds:uri="http://schemas.microsoft.com/sharepoint/v3/contenttype/forms"/>
  </ds:schemaRefs>
</ds:datastoreItem>
</file>

<file path=customXml/itemProps3.xml><?xml version="1.0" encoding="utf-8"?>
<ds:datastoreItem xmlns:ds="http://schemas.openxmlformats.org/officeDocument/2006/customXml" ds:itemID="{85F3BE46-CF94-4F6C-8F6F-106EE8D11433}">
  <ds:schemaRefs>
    <ds:schemaRef ds:uri="http://purl.org/dc/terms/"/>
    <ds:schemaRef ds:uri="http://schemas.microsoft.com/office/2006/documentManagement/types"/>
    <ds:schemaRef ds:uri="http://schemas.microsoft.com/office/2006/metadata/properties"/>
    <ds:schemaRef ds:uri="http://www.w3.org/XML/1998/namespace"/>
    <ds:schemaRef ds:uri="df8ae66f-53df-467a-af4c-c770ce507cf7"/>
    <ds:schemaRef ds:uri="http://purl.org/dc/dcmitype/"/>
    <ds:schemaRef ds:uri="http://schemas.microsoft.com/office/infopath/2007/PartnerControls"/>
    <ds:schemaRef ds:uri="http://schemas.openxmlformats.org/package/2006/metadata/core-properties"/>
    <ds:schemaRef ds:uri="95e4d656-0ac5-42b1-a052-84b7cbe36ba9"/>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13</vt:i4>
      </vt:variant>
    </vt:vector>
  </HeadingPairs>
  <TitlesOfParts>
    <vt:vector size="29" baseType="lpstr">
      <vt:lpstr>Summary of Salary Adjustments</vt:lpstr>
      <vt:lpstr>Salary Workpapers&gt;&gt;&gt;</vt:lpstr>
      <vt:lpstr>Wp-b Ops &amp; Mgmt Salaries</vt:lpstr>
      <vt:lpstr>wp-b2 Calc of Health and Other </vt:lpstr>
      <vt:lpstr>wp-b3 Shared Services</vt:lpstr>
      <vt:lpstr>AUX&gt;&gt;&gt;</vt:lpstr>
      <vt:lpstr>SS PF Sal 2020.04.01</vt:lpstr>
      <vt:lpstr>MWMA &amp; KY PF Sal 2020.04.01</vt:lpstr>
      <vt:lpstr>Job Descriptions</vt:lpstr>
      <vt:lpstr>Co. 345 - Mar 2020 UE TB</vt:lpstr>
      <vt:lpstr>TYE Benefits 102 700 800 860</vt:lpstr>
      <vt:lpstr>TYE 2020.03.31 All Other - Sal</vt:lpstr>
      <vt:lpstr>2020 Accruals</vt:lpstr>
      <vt:lpstr>700 File</vt:lpstr>
      <vt:lpstr>ERC</vt:lpstr>
      <vt:lpstr>PRT Assumptions</vt:lpstr>
      <vt:lpstr>'MWMA &amp; KY PF Sal 2020.04.01'!Criteria</vt:lpstr>
      <vt:lpstr>'Co. 345 - Mar 2020 UE TB'!Print_Area</vt:lpstr>
      <vt:lpstr>'MWMA &amp; KY PF Sal 2020.04.01'!Print_Area</vt:lpstr>
      <vt:lpstr>'SS PF Sal 2020.04.01'!Print_Area</vt:lpstr>
      <vt:lpstr>'TYE 2020.03.31 All Other - Sal'!Print_Area</vt:lpstr>
      <vt:lpstr>'Wp-b Ops &amp; Mgmt Salaries'!Print_Area</vt:lpstr>
      <vt:lpstr>'wp-b2 Calc of Health and Other '!Print_Area</vt:lpstr>
      <vt:lpstr>'wp-b3 Shared Services'!Print_Area</vt:lpstr>
      <vt:lpstr>'Co. 345 - Mar 2020 UE TB'!Print_Titles</vt:lpstr>
      <vt:lpstr>'SS PF Sal 2020.04.01'!Print_Titles</vt:lpstr>
      <vt:lpstr>'TYE 2020.03.31 All Other - Sal'!Print_Titles</vt:lpstr>
      <vt:lpstr>'Wp-b Ops &amp; Mgmt Salaries'!Print_Titles</vt:lpstr>
      <vt:lpstr>'wp-b3 Shared Services'!Print_Titles</vt:lpstr>
    </vt:vector>
  </TitlesOfParts>
  <Manager/>
  <Company>Utilities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raguttor</dc:creator>
  <cp:keywords/>
  <dc:description/>
  <cp:lastModifiedBy>Robert A. Guttormsen</cp:lastModifiedBy>
  <cp:revision/>
  <dcterms:created xsi:type="dcterms:W3CDTF">2014-05-15T14:29:21Z</dcterms:created>
  <dcterms:modified xsi:type="dcterms:W3CDTF">2020-07-15T02:39:38Z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0x010100A25CF23BE1583744A399D2AEB5471D86</vt:lpwstr>
  </property>
</Properties>
</file>